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openxmlformats-officedocument.spreadsheetml.printerSettings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6215"/>
  <workbookPr codeName="ThisWorkbook"/>
  <mc:AlternateContent xmlns:mc="http://schemas.openxmlformats.org/markup-compatibility/2006">
    <mc:Choice Requires="x15">
      <x15ac:absPath xmlns:x15ac="http://schemas.microsoft.com/office/spreadsheetml/2010/11/ac" url="/Users/oulkadi/Downloads/macro/"/>
    </mc:Choice>
  </mc:AlternateContent>
  <bookViews>
    <workbookView xWindow="0" yWindow="460" windowWidth="28800" windowHeight="16540" tabRatio="801" activeTab="1"/>
  </bookViews>
  <sheets>
    <sheet name="Juin" sheetId="79" r:id="rId1"/>
    <sheet name="Juillet résultats souhaités" sheetId="107" r:id="rId2"/>
    <sheet name="vierge" sheetId="80" r:id="rId3"/>
  </sheets>
  <externalReferences>
    <externalReference r:id="rId4"/>
    <externalReference r:id="rId5"/>
    <externalReference r:id="rId6"/>
    <externalReference r:id="rId7"/>
  </externalReferences>
  <definedNames>
    <definedName name="_Fill" localSheetId="1" hidden="1">#REF!</definedName>
    <definedName name="_Fill" localSheetId="0" hidden="1">#REF!</definedName>
    <definedName name="_Fill" localSheetId="2" hidden="1">#REF!</definedName>
    <definedName name="_Key1" localSheetId="1" hidden="1">#REF!</definedName>
    <definedName name="_Key1" localSheetId="0" hidden="1">#REF!</definedName>
    <definedName name="_Key1" localSheetId="2" hidden="1">#REF!</definedName>
    <definedName name="_Key2" localSheetId="1" hidden="1">#REF!</definedName>
    <definedName name="_Key2" localSheetId="0" hidden="1">#REF!</definedName>
    <definedName name="_Key2" localSheetId="2" hidden="1">#REF!</definedName>
    <definedName name="_Order1" hidden="1">255</definedName>
    <definedName name="_Order2" hidden="1">255</definedName>
    <definedName name="_Sort" localSheetId="1" hidden="1">#REF!</definedName>
    <definedName name="_Sort" localSheetId="0" hidden="1">#REF!</definedName>
    <definedName name="_Sort" localSheetId="2" hidden="1">#REF!</definedName>
    <definedName name="cta.acumulada">'[1]contab reas acept'!$B$153:$AM$215</definedName>
    <definedName name="cta.groupama">[2]BASE!$A$1:$P$46</definedName>
    <definedName name="cta.mes">'[1]año anterior'!$B$153:$AN$215</definedName>
    <definedName name="datos_básicos">'[1]Datos básicos'!$A$1:$T$39</definedName>
    <definedName name="_xlnm.Print_Area" localSheetId="1">'Juillet résultats souhaités'!$A$1:$K$569</definedName>
    <definedName name="_xlnm.Print_Area" localSheetId="0">Juin!$A$1:$K$134</definedName>
    <definedName name="_xlnm.Print_Area" localSheetId="2">vierge!$A$1:$K$569</definedName>
  </definedNames>
  <calcPr calcId="15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502" i="107" l="1"/>
  <c r="B502" i="107"/>
  <c r="C499" i="107"/>
  <c r="B499" i="107"/>
  <c r="C498" i="107"/>
  <c r="C497" i="107"/>
  <c r="B498" i="107"/>
  <c r="B497" i="107"/>
  <c r="C487" i="107"/>
  <c r="B487" i="107"/>
  <c r="C484" i="107"/>
  <c r="B484" i="107"/>
  <c r="C483" i="107"/>
  <c r="C482" i="107"/>
  <c r="B483" i="107"/>
  <c r="B482" i="107"/>
  <c r="C458" i="107"/>
  <c r="B458" i="107"/>
  <c r="C455" i="107"/>
  <c r="B455" i="107"/>
  <c r="C454" i="107"/>
  <c r="C453" i="107"/>
  <c r="B454" i="107"/>
  <c r="B453" i="107"/>
  <c r="C445" i="107"/>
  <c r="B445" i="107"/>
  <c r="C438" i="107"/>
  <c r="B438" i="107"/>
  <c r="C431" i="107"/>
  <c r="B431" i="107"/>
  <c r="C424" i="107"/>
  <c r="B424" i="107"/>
  <c r="C417" i="107"/>
  <c r="B417" i="107"/>
  <c r="E3" i="107"/>
  <c r="C391" i="107"/>
  <c r="B391" i="107"/>
  <c r="C390" i="107"/>
  <c r="B390" i="107"/>
  <c r="C370" i="107"/>
  <c r="B370" i="107"/>
  <c r="C369" i="107"/>
  <c r="C368" i="107"/>
  <c r="B369" i="107"/>
  <c r="C354" i="107"/>
  <c r="B354" i="107"/>
  <c r="C353" i="107"/>
  <c r="C352" i="107"/>
  <c r="B353" i="107"/>
  <c r="C339" i="107"/>
  <c r="B339" i="107"/>
  <c r="B338" i="107"/>
  <c r="B337" i="107"/>
  <c r="C338" i="107"/>
  <c r="C334" i="107"/>
  <c r="B334" i="107"/>
  <c r="C333" i="107"/>
  <c r="B333" i="107"/>
  <c r="C332" i="107"/>
  <c r="B332" i="107"/>
  <c r="C331" i="107"/>
  <c r="B331" i="107"/>
  <c r="C330" i="107"/>
  <c r="B330" i="107"/>
  <c r="C329" i="107"/>
  <c r="B329" i="107"/>
  <c r="C328" i="107"/>
  <c r="B328" i="107"/>
  <c r="C327" i="107"/>
  <c r="B327" i="107"/>
  <c r="C326" i="107"/>
  <c r="B326" i="107"/>
  <c r="C325" i="107"/>
  <c r="B325" i="107"/>
  <c r="C309" i="107"/>
  <c r="B309" i="107"/>
  <c r="B308" i="107"/>
  <c r="B307" i="107"/>
  <c r="C308" i="107"/>
  <c r="C302" i="107"/>
  <c r="B302" i="107"/>
  <c r="C301" i="107"/>
  <c r="B301" i="107"/>
  <c r="C275" i="107"/>
  <c r="B275" i="107"/>
  <c r="C274" i="107"/>
  <c r="B274" i="107"/>
  <c r="C273" i="107"/>
  <c r="C260" i="107"/>
  <c r="B260" i="107"/>
  <c r="C259" i="107"/>
  <c r="C258" i="107"/>
  <c r="B259" i="107"/>
  <c r="B258" i="107"/>
  <c r="C245" i="107"/>
  <c r="B245" i="107"/>
  <c r="C244" i="107"/>
  <c r="C243" i="107"/>
  <c r="B244" i="107"/>
  <c r="B243" i="107"/>
  <c r="C230" i="107"/>
  <c r="B230" i="107"/>
  <c r="B229" i="107"/>
  <c r="B228" i="107"/>
  <c r="C229" i="107"/>
  <c r="C228" i="107"/>
  <c r="C215" i="107"/>
  <c r="B215" i="107"/>
  <c r="C214" i="107"/>
  <c r="B214" i="107"/>
  <c r="B295" i="107"/>
  <c r="C213" i="107"/>
  <c r="C210" i="107"/>
  <c r="B210" i="107"/>
  <c r="C209" i="107"/>
  <c r="B209" i="107"/>
  <c r="C208" i="107"/>
  <c r="B208" i="107"/>
  <c r="C207" i="107"/>
  <c r="B207" i="107"/>
  <c r="C206" i="107"/>
  <c r="B206" i="107"/>
  <c r="C205" i="107"/>
  <c r="B205" i="107"/>
  <c r="C204" i="107"/>
  <c r="B204" i="107"/>
  <c r="C203" i="107"/>
  <c r="B203" i="107"/>
  <c r="C202" i="107"/>
  <c r="B202" i="107"/>
  <c r="C201" i="107"/>
  <c r="B201" i="107"/>
  <c r="C183" i="107"/>
  <c r="B183" i="107"/>
  <c r="B182" i="107"/>
  <c r="B181" i="107"/>
  <c r="C182" i="107"/>
  <c r="C181" i="107"/>
  <c r="C168" i="107"/>
  <c r="C300" i="107"/>
  <c r="B168" i="107"/>
  <c r="B300" i="107"/>
  <c r="C167" i="107"/>
  <c r="B167" i="107"/>
  <c r="B166" i="107"/>
  <c r="C166" i="107"/>
  <c r="C153" i="107"/>
  <c r="B153" i="107"/>
  <c r="C152" i="107"/>
  <c r="B152" i="107"/>
  <c r="C151" i="107"/>
  <c r="C297" i="107"/>
  <c r="C148" i="107"/>
  <c r="B148" i="107"/>
  <c r="C147" i="107"/>
  <c r="B147" i="107"/>
  <c r="C146" i="107"/>
  <c r="B146" i="107"/>
  <c r="C145" i="107"/>
  <c r="B145" i="107"/>
  <c r="C144" i="107"/>
  <c r="B144" i="107"/>
  <c r="C143" i="107"/>
  <c r="B143" i="107"/>
  <c r="C142" i="107"/>
  <c r="B142" i="107"/>
  <c r="C141" i="107"/>
  <c r="B141" i="107"/>
  <c r="C140" i="107"/>
  <c r="B140" i="107"/>
  <c r="C139" i="107"/>
  <c r="B139" i="107"/>
  <c r="C121" i="107"/>
  <c r="B121" i="107"/>
  <c r="C120" i="107"/>
  <c r="B120" i="107"/>
  <c r="C106" i="107"/>
  <c r="B106" i="107"/>
  <c r="C105" i="107"/>
  <c r="C104" i="107"/>
  <c r="B105" i="107"/>
  <c r="C89" i="107"/>
  <c r="B89" i="107"/>
  <c r="C88" i="107"/>
  <c r="B88" i="107"/>
  <c r="C74" i="107"/>
  <c r="B74" i="107"/>
  <c r="C73" i="107"/>
  <c r="C72" i="107"/>
  <c r="B73" i="107"/>
  <c r="B72" i="107"/>
  <c r="C57" i="107"/>
  <c r="B57" i="107"/>
  <c r="C56" i="107"/>
  <c r="B56" i="107"/>
  <c r="B55" i="107"/>
  <c r="C42" i="107"/>
  <c r="B42" i="107"/>
  <c r="C41" i="107"/>
  <c r="C40" i="107"/>
  <c r="B41" i="107"/>
  <c r="B40" i="107"/>
  <c r="C25" i="107"/>
  <c r="B25" i="107"/>
  <c r="C24" i="107"/>
  <c r="B24" i="107"/>
  <c r="C10" i="107"/>
  <c r="B10" i="107"/>
  <c r="C9" i="107"/>
  <c r="C8" i="107"/>
  <c r="B9" i="107"/>
  <c r="B8" i="107"/>
  <c r="B5" i="107"/>
  <c r="C389" i="107"/>
  <c r="C405" i="107"/>
  <c r="C404" i="107"/>
  <c r="B389" i="107"/>
  <c r="B405" i="107"/>
  <c r="B404" i="107"/>
  <c r="B368" i="107"/>
  <c r="B352" i="107"/>
  <c r="C337" i="107"/>
  <c r="C307" i="107"/>
  <c r="B273" i="107"/>
  <c r="C293" i="107"/>
  <c r="C295" i="107"/>
  <c r="C296" i="107"/>
  <c r="B213" i="107"/>
  <c r="B292" i="107"/>
  <c r="C292" i="107"/>
  <c r="C119" i="107"/>
  <c r="B119" i="107"/>
  <c r="B104" i="107"/>
  <c r="C87" i="107"/>
  <c r="B87" i="107"/>
  <c r="C55" i="107"/>
  <c r="C23" i="107"/>
  <c r="B294" i="107"/>
  <c r="B293" i="107"/>
  <c r="B324" i="107"/>
  <c r="B200" i="107"/>
  <c r="B138" i="107"/>
  <c r="C322" i="107"/>
  <c r="C198" i="107"/>
  <c r="C136" i="107"/>
  <c r="B323" i="107"/>
  <c r="B137" i="107"/>
  <c r="B23" i="107"/>
  <c r="B199" i="107"/>
  <c r="C5" i="107"/>
  <c r="C323" i="107"/>
  <c r="C199" i="107"/>
  <c r="C137" i="107"/>
  <c r="C324" i="107"/>
  <c r="C200" i="107"/>
  <c r="C138" i="107"/>
  <c r="B298" i="107"/>
  <c r="B296" i="107"/>
  <c r="B151" i="107"/>
  <c r="B297" i="107"/>
  <c r="C298" i="107"/>
  <c r="B299" i="107"/>
  <c r="C294" i="107"/>
  <c r="C299" i="107"/>
  <c r="C24" i="79"/>
  <c r="C214" i="79"/>
  <c r="C229" i="79"/>
  <c r="C259" i="79"/>
  <c r="C308" i="79"/>
  <c r="C274" i="79"/>
  <c r="C369" i="79"/>
  <c r="C244" i="79"/>
  <c r="C323" i="79"/>
  <c r="B24" i="79"/>
  <c r="B214" i="79"/>
  <c r="B229" i="79"/>
  <c r="B259" i="79"/>
  <c r="B308" i="79"/>
  <c r="B274" i="79"/>
  <c r="B369" i="79"/>
  <c r="B244" i="79"/>
  <c r="B323" i="79"/>
  <c r="C390" i="79"/>
  <c r="C391" i="79"/>
  <c r="C389" i="79"/>
  <c r="C405" i="79"/>
  <c r="B390" i="79"/>
  <c r="B391" i="79"/>
  <c r="B389" i="79"/>
  <c r="B405" i="79"/>
  <c r="B291" i="107"/>
  <c r="B290" i="107"/>
  <c r="C291" i="107"/>
  <c r="C290" i="107"/>
  <c r="B322" i="107"/>
  <c r="B198" i="107"/>
  <c r="B136" i="107"/>
  <c r="C502" i="80"/>
  <c r="B502" i="80"/>
  <c r="C499" i="80"/>
  <c r="B499" i="80"/>
  <c r="C498" i="80"/>
  <c r="B498" i="80"/>
  <c r="C497" i="80"/>
  <c r="C487" i="80"/>
  <c r="B487" i="80"/>
  <c r="B483" i="80"/>
  <c r="B484" i="80"/>
  <c r="B482" i="80"/>
  <c r="C484" i="80"/>
  <c r="C483" i="80"/>
  <c r="C482" i="80"/>
  <c r="C458" i="80"/>
  <c r="B458" i="80"/>
  <c r="B454" i="80"/>
  <c r="B455" i="80"/>
  <c r="B453" i="80"/>
  <c r="C455" i="80"/>
  <c r="C454" i="80"/>
  <c r="C453" i="80"/>
  <c r="B497" i="80"/>
  <c r="C302" i="80"/>
  <c r="B302" i="80"/>
  <c r="C301" i="80"/>
  <c r="B301" i="80"/>
  <c r="E3" i="80"/>
  <c r="C369" i="80"/>
  <c r="B369" i="80"/>
  <c r="B353" i="80"/>
  <c r="C244" i="80"/>
  <c r="B244" i="80"/>
  <c r="C182" i="80"/>
  <c r="B182" i="80"/>
  <c r="C498" i="79"/>
  <c r="C499" i="79"/>
  <c r="C497" i="79"/>
  <c r="B498" i="79"/>
  <c r="B499" i="79"/>
  <c r="B497" i="79"/>
  <c r="C483" i="79"/>
  <c r="C484" i="79"/>
  <c r="C482" i="79"/>
  <c r="B483" i="79"/>
  <c r="B484" i="79"/>
  <c r="B482" i="79"/>
  <c r="B9" i="79"/>
  <c r="C9" i="79"/>
  <c r="E3" i="79"/>
  <c r="C88" i="80"/>
  <c r="B88" i="80"/>
  <c r="C182" i="79"/>
  <c r="B182" i="79"/>
  <c r="C390" i="80"/>
  <c r="C353" i="80"/>
  <c r="C338" i="80"/>
  <c r="C308" i="80"/>
  <c r="C274" i="80"/>
  <c r="C259" i="80"/>
  <c r="C229" i="80"/>
  <c r="C214" i="80"/>
  <c r="C167" i="80"/>
  <c r="C152" i="80"/>
  <c r="B120" i="80"/>
  <c r="C105" i="80"/>
  <c r="B105" i="80"/>
  <c r="C73" i="80"/>
  <c r="B73" i="80"/>
  <c r="C56" i="80"/>
  <c r="B56" i="80"/>
  <c r="C41" i="80"/>
  <c r="B41" i="80"/>
  <c r="C24" i="80"/>
  <c r="B24" i="80"/>
  <c r="C9" i="80"/>
  <c r="C353" i="79"/>
  <c r="C338" i="79"/>
  <c r="C291" i="79"/>
  <c r="C167" i="79"/>
  <c r="C152" i="79"/>
  <c r="C120" i="79"/>
  <c r="C105" i="79"/>
  <c r="C88" i="79"/>
  <c r="C73" i="79"/>
  <c r="C56" i="79"/>
  <c r="C41" i="79"/>
  <c r="B5" i="80"/>
  <c r="C5" i="80"/>
  <c r="C121" i="80"/>
  <c r="C120" i="80"/>
  <c r="C106" i="80"/>
  <c r="C89" i="80"/>
  <c r="C87" i="80"/>
  <c r="C74" i="80"/>
  <c r="C57" i="80"/>
  <c r="C42" i="80"/>
  <c r="C25" i="80"/>
  <c r="C23" i="80"/>
  <c r="C10" i="80"/>
  <c r="C8" i="80"/>
  <c r="B121" i="80"/>
  <c r="B119" i="80"/>
  <c r="B106" i="80"/>
  <c r="B104" i="80"/>
  <c r="B89" i="80"/>
  <c r="B87" i="80"/>
  <c r="B74" i="80"/>
  <c r="B72" i="80"/>
  <c r="B57" i="80"/>
  <c r="B42" i="80"/>
  <c r="B25" i="80"/>
  <c r="B23" i="80"/>
  <c r="B10" i="80"/>
  <c r="B9" i="80"/>
  <c r="B8" i="80"/>
  <c r="C119" i="80"/>
  <c r="B55" i="80"/>
  <c r="C104" i="80"/>
  <c r="C72" i="80"/>
  <c r="C55" i="80"/>
  <c r="B40" i="80"/>
  <c r="C40" i="80"/>
  <c r="B10" i="79"/>
  <c r="C445" i="80"/>
  <c r="B445" i="80"/>
  <c r="C438" i="80"/>
  <c r="B438" i="80"/>
  <c r="C431" i="80"/>
  <c r="B431" i="80"/>
  <c r="C424" i="80"/>
  <c r="B424" i="80"/>
  <c r="C417" i="80"/>
  <c r="B417" i="80"/>
  <c r="C391" i="80"/>
  <c r="C389" i="80"/>
  <c r="C405" i="80"/>
  <c r="B391" i="80"/>
  <c r="B390" i="80"/>
  <c r="C370" i="80"/>
  <c r="C368" i="80"/>
  <c r="B370" i="80"/>
  <c r="B368" i="80"/>
  <c r="C354" i="80"/>
  <c r="C352" i="80"/>
  <c r="B354" i="80"/>
  <c r="B352" i="80"/>
  <c r="C339" i="80"/>
  <c r="B339" i="80"/>
  <c r="B338" i="80"/>
  <c r="C334" i="80"/>
  <c r="B334" i="80"/>
  <c r="C333" i="80"/>
  <c r="B333" i="80"/>
  <c r="C332" i="80"/>
  <c r="B332" i="80"/>
  <c r="C331" i="80"/>
  <c r="B331" i="80"/>
  <c r="C330" i="80"/>
  <c r="B330" i="80"/>
  <c r="C329" i="80"/>
  <c r="B329" i="80"/>
  <c r="C328" i="80"/>
  <c r="B328" i="80"/>
  <c r="C327" i="80"/>
  <c r="B327" i="80"/>
  <c r="C326" i="80"/>
  <c r="B326" i="80"/>
  <c r="C325" i="80"/>
  <c r="B325" i="80"/>
  <c r="C309" i="80"/>
  <c r="C307" i="80"/>
  <c r="B309" i="80"/>
  <c r="B308" i="80"/>
  <c r="C292" i="80"/>
  <c r="B292" i="80"/>
  <c r="C275" i="80"/>
  <c r="C273" i="80"/>
  <c r="B275" i="80"/>
  <c r="B274" i="80"/>
  <c r="C260" i="80"/>
  <c r="B260" i="80"/>
  <c r="C258" i="80"/>
  <c r="B259" i="80"/>
  <c r="C245" i="80"/>
  <c r="B245" i="80"/>
  <c r="B243" i="80"/>
  <c r="C230" i="80"/>
  <c r="C228" i="80"/>
  <c r="B230" i="80"/>
  <c r="B229" i="80"/>
  <c r="C215" i="80"/>
  <c r="B215" i="80"/>
  <c r="B296" i="80"/>
  <c r="B214" i="80"/>
  <c r="C210" i="80"/>
  <c r="B210" i="80"/>
  <c r="C209" i="80"/>
  <c r="B209" i="80"/>
  <c r="C208" i="80"/>
  <c r="B208" i="80"/>
  <c r="C207" i="80"/>
  <c r="B207" i="80"/>
  <c r="C206" i="80"/>
  <c r="B206" i="80"/>
  <c r="C205" i="80"/>
  <c r="B205" i="80"/>
  <c r="C204" i="80"/>
  <c r="B204" i="80"/>
  <c r="C203" i="80"/>
  <c r="B203" i="80"/>
  <c r="C202" i="80"/>
  <c r="B202" i="80"/>
  <c r="C201" i="80"/>
  <c r="B201" i="80"/>
  <c r="C183" i="80"/>
  <c r="B183" i="80"/>
  <c r="B181" i="80"/>
  <c r="C168" i="80"/>
  <c r="B168" i="80"/>
  <c r="B300" i="80"/>
  <c r="B167" i="80"/>
  <c r="C153" i="80"/>
  <c r="B153" i="80"/>
  <c r="B299" i="80"/>
  <c r="B152" i="80"/>
  <c r="C148" i="80"/>
  <c r="B148" i="80"/>
  <c r="C147" i="80"/>
  <c r="B147" i="80"/>
  <c r="B293" i="80"/>
  <c r="C146" i="80"/>
  <c r="B146" i="80"/>
  <c r="C145" i="80"/>
  <c r="B145" i="80"/>
  <c r="C144" i="80"/>
  <c r="B144" i="80"/>
  <c r="C143" i="80"/>
  <c r="B143" i="80"/>
  <c r="C142" i="80"/>
  <c r="B142" i="80"/>
  <c r="C141" i="80"/>
  <c r="B141" i="80"/>
  <c r="C140" i="80"/>
  <c r="B140" i="80"/>
  <c r="C139" i="80"/>
  <c r="B139" i="80"/>
  <c r="B137" i="80"/>
  <c r="C445" i="79"/>
  <c r="B445" i="79"/>
  <c r="C438" i="79"/>
  <c r="B438" i="79"/>
  <c r="C431" i="79"/>
  <c r="B431" i="79"/>
  <c r="C424" i="79"/>
  <c r="B424" i="79"/>
  <c r="C417" i="79"/>
  <c r="B417" i="79"/>
  <c r="B404" i="79"/>
  <c r="C370" i="79"/>
  <c r="C368" i="79"/>
  <c r="B370" i="79"/>
  <c r="B368" i="79"/>
  <c r="C354" i="79"/>
  <c r="C352" i="79"/>
  <c r="B354" i="79"/>
  <c r="B353" i="79"/>
  <c r="B352" i="79"/>
  <c r="C339" i="79"/>
  <c r="C337" i="79"/>
  <c r="B339" i="79"/>
  <c r="B338" i="79"/>
  <c r="C334" i="79"/>
  <c r="B334" i="79"/>
  <c r="C333" i="79"/>
  <c r="B333" i="79"/>
  <c r="C332" i="79"/>
  <c r="B332" i="79"/>
  <c r="C331" i="79"/>
  <c r="B331" i="79"/>
  <c r="C330" i="79"/>
  <c r="B330" i="79"/>
  <c r="C329" i="79"/>
  <c r="B329" i="79"/>
  <c r="C328" i="79"/>
  <c r="B328" i="79"/>
  <c r="C327" i="79"/>
  <c r="B327" i="79"/>
  <c r="C326" i="79"/>
  <c r="B326" i="79"/>
  <c r="C325" i="79"/>
  <c r="B325" i="79"/>
  <c r="C309" i="79"/>
  <c r="C307" i="79"/>
  <c r="B309" i="79"/>
  <c r="B307" i="79"/>
  <c r="C292" i="79"/>
  <c r="C290" i="79"/>
  <c r="B292" i="79"/>
  <c r="B291" i="79"/>
  <c r="C275" i="79"/>
  <c r="C273" i="79"/>
  <c r="B275" i="79"/>
  <c r="B273" i="79"/>
  <c r="C260" i="79"/>
  <c r="B260" i="79"/>
  <c r="B258" i="79"/>
  <c r="C258" i="79"/>
  <c r="C245" i="79"/>
  <c r="C243" i="79"/>
  <c r="B245" i="79"/>
  <c r="B243" i="79"/>
  <c r="C230" i="79"/>
  <c r="C228" i="79"/>
  <c r="B230" i="79"/>
  <c r="B228" i="79"/>
  <c r="C215" i="79"/>
  <c r="C213" i="79"/>
  <c r="B215" i="79"/>
  <c r="B213" i="79"/>
  <c r="C210" i="79"/>
  <c r="B210" i="79"/>
  <c r="C209" i="79"/>
  <c r="B209" i="79"/>
  <c r="C208" i="79"/>
  <c r="B208" i="79"/>
  <c r="C207" i="79"/>
  <c r="B207" i="79"/>
  <c r="C206" i="79"/>
  <c r="B206" i="79"/>
  <c r="C205" i="79"/>
  <c r="B205" i="79"/>
  <c r="C204" i="79"/>
  <c r="B204" i="79"/>
  <c r="C203" i="79"/>
  <c r="B203" i="79"/>
  <c r="C202" i="79"/>
  <c r="B202" i="79"/>
  <c r="C201" i="79"/>
  <c r="B201" i="79"/>
  <c r="C183" i="79"/>
  <c r="C181" i="79"/>
  <c r="B183" i="79"/>
  <c r="B181" i="79"/>
  <c r="C168" i="79"/>
  <c r="C166" i="79"/>
  <c r="B168" i="79"/>
  <c r="B167" i="79"/>
  <c r="B166" i="79"/>
  <c r="C153" i="79"/>
  <c r="C151" i="79"/>
  <c r="B153" i="79"/>
  <c r="B152" i="79"/>
  <c r="C148" i="79"/>
  <c r="B148" i="79"/>
  <c r="C147" i="79"/>
  <c r="B147" i="79"/>
  <c r="C146" i="79"/>
  <c r="B146" i="79"/>
  <c r="C145" i="79"/>
  <c r="B145" i="79"/>
  <c r="C144" i="79"/>
  <c r="B144" i="79"/>
  <c r="C143" i="79"/>
  <c r="B143" i="79"/>
  <c r="C142" i="79"/>
  <c r="B142" i="79"/>
  <c r="C141" i="79"/>
  <c r="B141" i="79"/>
  <c r="C140" i="79"/>
  <c r="B140" i="79"/>
  <c r="C139" i="79"/>
  <c r="B139" i="79"/>
  <c r="C121" i="79"/>
  <c r="C119" i="79"/>
  <c r="B121" i="79"/>
  <c r="B120" i="79"/>
  <c r="C106" i="79"/>
  <c r="C104" i="79"/>
  <c r="B106" i="79"/>
  <c r="B105" i="79"/>
  <c r="B104" i="79"/>
  <c r="C89" i="79"/>
  <c r="C87" i="79"/>
  <c r="B89" i="79"/>
  <c r="B88" i="79"/>
  <c r="C74" i="79"/>
  <c r="B74" i="79"/>
  <c r="C72" i="79"/>
  <c r="B73" i="79"/>
  <c r="B72" i="79"/>
  <c r="C57" i="79"/>
  <c r="C55" i="79"/>
  <c r="B57" i="79"/>
  <c r="B56" i="79"/>
  <c r="C42" i="79"/>
  <c r="C40" i="79"/>
  <c r="B42" i="79"/>
  <c r="B41" i="79"/>
  <c r="C25" i="79"/>
  <c r="C324" i="79"/>
  <c r="B25" i="79"/>
  <c r="B324" i="79"/>
  <c r="C10" i="79"/>
  <c r="C8" i="79"/>
  <c r="B8" i="79"/>
  <c r="B5" i="79"/>
  <c r="B337" i="80"/>
  <c r="C243" i="80"/>
  <c r="C293" i="80"/>
  <c r="C295" i="80"/>
  <c r="C291" i="80"/>
  <c r="C290" i="80"/>
  <c r="C213" i="80"/>
  <c r="C294" i="80"/>
  <c r="C296" i="80"/>
  <c r="B213" i="80"/>
  <c r="B295" i="80"/>
  <c r="B291" i="80"/>
  <c r="B290" i="80"/>
  <c r="C166" i="80"/>
  <c r="C298" i="80"/>
  <c r="C300" i="80"/>
  <c r="C151" i="80"/>
  <c r="C299" i="80"/>
  <c r="B228" i="80"/>
  <c r="B166" i="80"/>
  <c r="B298" i="80"/>
  <c r="C23" i="79"/>
  <c r="B389" i="80"/>
  <c r="B405" i="80"/>
  <c r="B404" i="80"/>
  <c r="B307" i="80"/>
  <c r="B337" i="79"/>
  <c r="B151" i="79"/>
  <c r="B137" i="79"/>
  <c r="B119" i="79"/>
  <c r="B273" i="80"/>
  <c r="C181" i="80"/>
  <c r="B151" i="80"/>
  <c r="B297" i="80"/>
  <c r="B290" i="79"/>
  <c r="C322" i="79"/>
  <c r="B87" i="79"/>
  <c r="B40" i="79"/>
  <c r="B23" i="79"/>
  <c r="B322" i="79"/>
  <c r="C337" i="80"/>
  <c r="B258" i="80"/>
  <c r="C404" i="79"/>
  <c r="B55" i="79"/>
  <c r="C404" i="80"/>
  <c r="C5" i="79"/>
  <c r="B138" i="79"/>
  <c r="B199" i="79"/>
  <c r="B200" i="79"/>
  <c r="C136" i="79"/>
  <c r="C137" i="79"/>
  <c r="C138" i="79"/>
  <c r="C198" i="79"/>
  <c r="C199" i="79"/>
  <c r="C200" i="79"/>
  <c r="B322" i="80"/>
  <c r="B198" i="80"/>
  <c r="C323" i="80"/>
  <c r="C199" i="80"/>
  <c r="B324" i="80"/>
  <c r="B200" i="80"/>
  <c r="B136" i="80"/>
  <c r="B138" i="80"/>
  <c r="C322" i="80"/>
  <c r="C198" i="80"/>
  <c r="B323" i="80"/>
  <c r="B199" i="80"/>
  <c r="C324" i="80"/>
  <c r="C200" i="80"/>
  <c r="C136" i="80"/>
  <c r="C137" i="80"/>
  <c r="C138" i="80"/>
  <c r="B294" i="80"/>
  <c r="C297" i="80"/>
  <c r="B198" i="79"/>
  <c r="B136" i="79"/>
</calcChain>
</file>

<file path=xl/sharedStrings.xml><?xml version="1.0" encoding="utf-8"?>
<sst xmlns="http://schemas.openxmlformats.org/spreadsheetml/2006/main" count="1571" uniqueCount="95">
  <si>
    <t>SYNTHESE ROUMANIE</t>
  </si>
  <si>
    <t>YTD</t>
  </si>
  <si>
    <t>Original Currency RON</t>
  </si>
  <si>
    <t>PREMIUMS</t>
  </si>
  <si>
    <t>Gross written premium</t>
  </si>
  <si>
    <t xml:space="preserve">Property &amp; liability insurances </t>
  </si>
  <si>
    <t>Life &amp; health</t>
  </si>
  <si>
    <t>CASCO</t>
  </si>
  <si>
    <t>MTPL</t>
  </si>
  <si>
    <t>Autres dommages</t>
  </si>
  <si>
    <t>Crédit et pertes financières</t>
  </si>
  <si>
    <t>Prévoyance</t>
  </si>
  <si>
    <t>Gross earned premium</t>
  </si>
  <si>
    <t>PORTFOLIO</t>
  </si>
  <si>
    <t>Number of contracts in force</t>
  </si>
  <si>
    <t>Amount of contracts in force</t>
  </si>
  <si>
    <t>NEW CONTRACTS</t>
  </si>
  <si>
    <t>Number of new contracts</t>
  </si>
  <si>
    <t>Amount of new contracts</t>
  </si>
  <si>
    <t>CANCELLATIONS &amp; LAPSES</t>
  </si>
  <si>
    <t>Number of cancellations</t>
  </si>
  <si>
    <t>Amount of cancellations</t>
  </si>
  <si>
    <t>CLAIMS INCURRED CURRENT YEAR</t>
  </si>
  <si>
    <t>Gross loss ratio of current year</t>
  </si>
  <si>
    <t>Paid losses (current year)</t>
  </si>
  <si>
    <t>Outstanding losses (current year)</t>
  </si>
  <si>
    <t>IBNR (current year)</t>
  </si>
  <si>
    <t>Gross loss ratio all years</t>
  </si>
  <si>
    <t>Paid losses (all years)</t>
  </si>
  <si>
    <t>Outstanding losses (all years)</t>
  </si>
  <si>
    <t>IBNR (all years)</t>
  </si>
  <si>
    <t>Claims handling expenses (all years)</t>
  </si>
  <si>
    <t xml:space="preserve">Other technical reserves (all years) </t>
  </si>
  <si>
    <t>BONI / MALI</t>
  </si>
  <si>
    <t>Movement in prior year reserves</t>
  </si>
  <si>
    <t>OTHER TECHNICAL ITEMS</t>
  </si>
  <si>
    <t>Expenses</t>
  </si>
  <si>
    <t>Gross combined ratio</t>
  </si>
  <si>
    <t>Number of reported claims</t>
  </si>
  <si>
    <t>Contrôle</t>
  </si>
  <si>
    <t>Differed Acquisition Costs</t>
  </si>
  <si>
    <t>GENERAL EXPENSES DETAILS</t>
  </si>
  <si>
    <t>Staff on duty (number FTE)</t>
  </si>
  <si>
    <t>Sales forces (number FTE)</t>
  </si>
  <si>
    <t xml:space="preserve">Commissions </t>
  </si>
  <si>
    <t>Expenses / nature</t>
  </si>
  <si>
    <t>Commissions</t>
  </si>
  <si>
    <t>Staff costs</t>
  </si>
  <si>
    <t>Computing expenses</t>
  </si>
  <si>
    <t>External expenses</t>
  </si>
  <si>
    <t>Taxes</t>
  </si>
  <si>
    <t>Depreciation &amp; provisions</t>
  </si>
  <si>
    <t>Other expenses</t>
  </si>
  <si>
    <t>Financial expenses</t>
  </si>
  <si>
    <t>INVESTMENT</t>
  </si>
  <si>
    <t>Investment at book value</t>
  </si>
  <si>
    <t>Total</t>
  </si>
  <si>
    <t>Bonds and fixed income funds</t>
  </si>
  <si>
    <t>Stocks and variable return funds</t>
  </si>
  <si>
    <t>Real estate</t>
  </si>
  <si>
    <t>Others (loans, deposit, …)</t>
  </si>
  <si>
    <t>Investment at market value</t>
  </si>
  <si>
    <t>Operating incomes by assets</t>
  </si>
  <si>
    <t>Realised gains &amp; losses by assets</t>
  </si>
  <si>
    <t>Unrealised gains &amp; losses by assets</t>
  </si>
  <si>
    <t>Dommages</t>
  </si>
  <si>
    <t>Incurred losses current year</t>
  </si>
  <si>
    <t>Santé &amp; Accident</t>
  </si>
  <si>
    <t>MONTHLY REPORT 2013</t>
  </si>
  <si>
    <t xml:space="preserve"> </t>
  </si>
  <si>
    <t>differed acquisition costs</t>
  </si>
  <si>
    <t>Household</t>
  </si>
  <si>
    <t>Commercial_property</t>
  </si>
  <si>
    <t>Agro</t>
  </si>
  <si>
    <t>MONTHLY REPORT 2016</t>
  </si>
  <si>
    <t>COMPONENTS CLAIMS INCURRED CURRENT YEAR</t>
  </si>
  <si>
    <t>1. Number of big claims Incurred current year</t>
  </si>
  <si>
    <t>Total Non Life &amp; Life</t>
  </si>
  <si>
    <t>Property</t>
  </si>
  <si>
    <t>Financial Risks</t>
  </si>
  <si>
    <t>Other non-life</t>
  </si>
  <si>
    <t>Health&amp;Accident</t>
  </si>
  <si>
    <t>Life</t>
  </si>
  <si>
    <t>2. Number of climatic claims Incurred current year</t>
  </si>
  <si>
    <t>3. Amount of big claims Incurred current year</t>
  </si>
  <si>
    <t>4. Amount of climatic claims Incurred current year</t>
  </si>
  <si>
    <t>Gross written premium net of cancelation</t>
  </si>
  <si>
    <t>Cancellation of Gross written premium</t>
  </si>
  <si>
    <t>Paid Losses(all years)</t>
  </si>
  <si>
    <t>Number of occurred and reported claims 
current year</t>
  </si>
  <si>
    <t>Amount of occurred and reported claims 
current year</t>
  </si>
  <si>
    <t>Deffered Acquisition Costs</t>
  </si>
  <si>
    <t>Total expenses (including dac, claims handling cost and excl. extraordinary)</t>
  </si>
  <si>
    <t>SYNTHESE</t>
  </si>
  <si>
    <t>MONTHLY REPORT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</si>
</sst>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0.0%"/>
    <numFmt numFmtId="165" formatCode="0.0&quot; pts&quot;"/>
    <numFmt numFmtId="166" formatCode="[$-40C]d\-mmm;@"/>
    <numFmt numFmtId="167" formatCode="0.0"/>
  </numFmts>
  <fonts count="51" x14ac:knownFonts="1">
    <font>
      <sz val="10"/>
      <name val="Verdana"/>
    </font>
    <font>
      <sz val="11"/>
      <color theme="1"/>
      <name val="Calibri"/>
      <family val="2"/>
      <scheme val="minor"/>
    </font>
    <font>
      <sz val="10"/>
      <name val="Verdana"/>
      <family val="2"/>
    </font>
    <font>
      <sz val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2"/>
      <color indexed="12"/>
      <name val="Arial"/>
      <family val="2"/>
    </font>
    <font>
      <sz val="16"/>
      <name val="Arial"/>
      <family val="2"/>
    </font>
    <font>
      <sz val="12"/>
      <color indexed="10"/>
      <name val="Arial"/>
      <family val="2"/>
    </font>
    <font>
      <b/>
      <sz val="14"/>
      <name val="Arial"/>
      <family val="2"/>
    </font>
    <font>
      <b/>
      <sz val="12"/>
      <color indexed="10"/>
      <name val="Arial"/>
      <family val="2"/>
    </font>
    <font>
      <sz val="12"/>
      <color indexed="12"/>
      <name val="Arial"/>
      <family val="2"/>
    </font>
    <font>
      <sz val="12"/>
      <color indexed="57"/>
      <name val="Arial"/>
      <family val="2"/>
    </font>
    <font>
      <sz val="12"/>
      <name val="Times New Roman"/>
      <family val="1"/>
    </font>
    <font>
      <sz val="12"/>
      <color theme="1"/>
      <name val="Arial"/>
      <family val="2"/>
    </font>
    <font>
      <b/>
      <i/>
      <sz val="12"/>
      <color rgb="FFC00000"/>
      <name val="Arial"/>
      <family val="2"/>
    </font>
    <font>
      <i/>
      <sz val="12"/>
      <color rgb="FFC00000"/>
      <name val="Arial"/>
      <family val="2"/>
    </font>
    <font>
      <i/>
      <sz val="12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charset val="162"/>
    </font>
    <font>
      <sz val="11"/>
      <color indexed="9"/>
      <name val="Calibri"/>
      <family val="2"/>
      <charset val="162"/>
    </font>
    <font>
      <i/>
      <sz val="11"/>
      <color indexed="23"/>
      <name val="Calibri"/>
      <family val="2"/>
      <charset val="162"/>
    </font>
    <font>
      <b/>
      <sz val="18"/>
      <color indexed="56"/>
      <name val="Cambria"/>
      <family val="2"/>
      <charset val="162"/>
    </font>
    <font>
      <sz val="11"/>
      <color indexed="52"/>
      <name val="Calibri"/>
      <family val="2"/>
      <charset val="162"/>
    </font>
    <font>
      <b/>
      <sz val="15"/>
      <color indexed="56"/>
      <name val="Calibri"/>
      <family val="2"/>
      <charset val="162"/>
    </font>
    <font>
      <b/>
      <sz val="13"/>
      <color indexed="56"/>
      <name val="Calibri"/>
      <family val="2"/>
      <charset val="162"/>
    </font>
    <font>
      <b/>
      <sz val="11"/>
      <color indexed="56"/>
      <name val="Calibri"/>
      <family val="2"/>
      <charset val="162"/>
    </font>
    <font>
      <b/>
      <sz val="11"/>
      <color indexed="63"/>
      <name val="Calibri"/>
      <family val="2"/>
      <charset val="162"/>
    </font>
    <font>
      <sz val="11"/>
      <color indexed="62"/>
      <name val="Calibri"/>
      <family val="2"/>
      <charset val="162"/>
    </font>
    <font>
      <b/>
      <sz val="11"/>
      <color indexed="52"/>
      <name val="Calibri"/>
      <family val="2"/>
      <charset val="162"/>
    </font>
    <font>
      <b/>
      <sz val="11"/>
      <color indexed="9"/>
      <name val="Calibri"/>
      <family val="2"/>
      <charset val="162"/>
    </font>
    <font>
      <sz val="11"/>
      <color indexed="17"/>
      <name val="Calibri"/>
      <family val="2"/>
      <charset val="162"/>
    </font>
    <font>
      <sz val="11"/>
      <color indexed="20"/>
      <name val="Calibri"/>
      <family val="2"/>
      <charset val="162"/>
    </font>
    <font>
      <sz val="11"/>
      <color theme="1"/>
      <name val="Arial"/>
      <family val="2"/>
      <charset val="161"/>
    </font>
    <font>
      <sz val="10"/>
      <name val="Verdana"/>
      <family val="2"/>
      <charset val="162"/>
    </font>
    <font>
      <sz val="10"/>
      <name val="Times New Roman"/>
      <family val="1"/>
    </font>
    <font>
      <sz val="11"/>
      <color indexed="60"/>
      <name val="Calibri"/>
      <family val="2"/>
      <charset val="162"/>
    </font>
    <font>
      <b/>
      <sz val="11"/>
      <color indexed="8"/>
      <name val="Calibri"/>
      <family val="2"/>
      <charset val="162"/>
    </font>
    <font>
      <sz val="11"/>
      <color indexed="10"/>
      <name val="Calibri"/>
      <family val="2"/>
      <charset val="162"/>
    </font>
    <font>
      <sz val="12"/>
      <color rgb="FFFF0000"/>
      <name val="Arial"/>
      <family val="2"/>
    </font>
    <font>
      <b/>
      <sz val="12"/>
      <color rgb="FFFF0000"/>
      <name val="Arial"/>
      <family val="2"/>
    </font>
    <font>
      <sz val="10"/>
      <name val="Verdana"/>
      <family val="2"/>
    </font>
    <font>
      <b/>
      <i/>
      <sz val="12"/>
      <name val="Arial"/>
      <family val="2"/>
    </font>
    <font>
      <sz val="14"/>
      <name val="Arial"/>
      <family val="2"/>
    </font>
    <font>
      <sz val="10"/>
      <name val="Arial"/>
      <family val="2"/>
      <charset val="238"/>
    </font>
    <font>
      <sz val="10"/>
      <name val="Arial"/>
      <family val="2"/>
    </font>
    <font>
      <b/>
      <sz val="12"/>
      <color indexed="12"/>
      <name val="Times New Roman"/>
      <family val="1"/>
    </font>
    <font>
      <sz val="12"/>
      <color theme="5"/>
      <name val="Arial"/>
      <family val="2"/>
    </font>
    <font>
      <sz val="10"/>
      <name val="Verdana"/>
      <family val="2"/>
    </font>
    <font>
      <b/>
      <sz val="12"/>
      <color indexed="57"/>
      <name val="Arial"/>
      <family val="2"/>
    </font>
    <font>
      <sz val="12"/>
      <color rgb="FFFF0000"/>
      <name val="Times New Roman"/>
      <family val="1"/>
    </font>
  </fonts>
  <fills count="31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theme="0" tint="-0.14999847407452621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/>
      <bottom style="double">
        <color indexed="5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 style="thin">
        <color auto="1"/>
      </top>
      <bottom/>
      <diagonal/>
    </border>
  </borders>
  <cellStyleXfs count="64">
    <xf numFmtId="0" fontId="0" fillId="0" borderId="0"/>
    <xf numFmtId="0" fontId="2" fillId="0" borderId="0"/>
    <xf numFmtId="0" fontId="3" fillId="0" borderId="0"/>
    <xf numFmtId="0" fontId="3" fillId="0" borderId="0"/>
    <xf numFmtId="9" fontId="2" fillId="0" borderId="0" applyFont="0" applyFill="0" applyBorder="0" applyAlignment="0" applyProtection="0"/>
    <xf numFmtId="0" fontId="2" fillId="0" borderId="0"/>
    <xf numFmtId="166" fontId="18" fillId="0" borderId="0"/>
    <xf numFmtId="0" fontId="19" fillId="8" borderId="0" applyNumberFormat="0" applyBorder="0" applyAlignment="0" applyProtection="0"/>
    <xf numFmtId="0" fontId="19" fillId="9" borderId="0" applyNumberFormat="0" applyBorder="0" applyAlignment="0" applyProtection="0"/>
    <xf numFmtId="0" fontId="19" fillId="10" borderId="0" applyNumberFormat="0" applyBorder="0" applyAlignment="0" applyProtection="0"/>
    <xf numFmtId="0" fontId="19" fillId="11" borderId="0" applyNumberFormat="0" applyBorder="0" applyAlignment="0" applyProtection="0"/>
    <xf numFmtId="0" fontId="19" fillId="12" borderId="0" applyNumberFormat="0" applyBorder="0" applyAlignment="0" applyProtection="0"/>
    <xf numFmtId="0" fontId="19" fillId="13" borderId="0" applyNumberFormat="0" applyBorder="0" applyAlignment="0" applyProtection="0"/>
    <xf numFmtId="0" fontId="19" fillId="14" borderId="0" applyNumberFormat="0" applyBorder="0" applyAlignment="0" applyProtection="0"/>
    <xf numFmtId="0" fontId="19" fillId="15" borderId="0" applyNumberFormat="0" applyBorder="0" applyAlignment="0" applyProtection="0"/>
    <xf numFmtId="0" fontId="19" fillId="16" borderId="0" applyNumberFormat="0" applyBorder="0" applyAlignment="0" applyProtection="0"/>
    <xf numFmtId="0" fontId="19" fillId="11" borderId="0" applyNumberFormat="0" applyBorder="0" applyAlignment="0" applyProtection="0"/>
    <xf numFmtId="0" fontId="19" fillId="14" borderId="0" applyNumberFormat="0" applyBorder="0" applyAlignment="0" applyProtection="0"/>
    <xf numFmtId="0" fontId="19" fillId="17" borderId="0" applyNumberFormat="0" applyBorder="0" applyAlignment="0" applyProtection="0"/>
    <xf numFmtId="0" fontId="20" fillId="18" borderId="0" applyNumberFormat="0" applyBorder="0" applyAlignment="0" applyProtection="0"/>
    <xf numFmtId="0" fontId="20" fillId="15" borderId="0" applyNumberFormat="0" applyBorder="0" applyAlignment="0" applyProtection="0"/>
    <xf numFmtId="0" fontId="20" fillId="16" borderId="0" applyNumberFormat="0" applyBorder="0" applyAlignment="0" applyProtection="0"/>
    <xf numFmtId="0" fontId="20" fillId="19" borderId="0" applyNumberFormat="0" applyBorder="0" applyAlignment="0" applyProtection="0"/>
    <xf numFmtId="0" fontId="20" fillId="20" borderId="0" applyNumberFormat="0" applyBorder="0" applyAlignment="0" applyProtection="0"/>
    <xf numFmtId="0" fontId="20" fillId="21" borderId="0" applyNumberFormat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12" applyNumberFormat="0" applyFill="0" applyAlignment="0" applyProtection="0"/>
    <xf numFmtId="0" fontId="24" fillId="0" borderId="13" applyNumberFormat="0" applyFill="0" applyAlignment="0" applyProtection="0"/>
    <xf numFmtId="0" fontId="25" fillId="0" borderId="14" applyNumberFormat="0" applyFill="0" applyAlignment="0" applyProtection="0"/>
    <xf numFmtId="0" fontId="26" fillId="0" borderId="15" applyNumberFormat="0" applyFill="0" applyAlignment="0" applyProtection="0"/>
    <xf numFmtId="0" fontId="26" fillId="0" borderId="0" applyNumberFormat="0" applyFill="0" applyBorder="0" applyAlignment="0" applyProtection="0"/>
    <xf numFmtId="0" fontId="27" fillId="22" borderId="16" applyNumberFormat="0" applyAlignment="0" applyProtection="0"/>
    <xf numFmtId="0" fontId="28" fillId="13" borderId="17" applyNumberFormat="0" applyAlignment="0" applyProtection="0"/>
    <xf numFmtId="0" fontId="29" fillId="22" borderId="17" applyNumberFormat="0" applyAlignment="0" applyProtection="0"/>
    <xf numFmtId="0" fontId="30" fillId="23" borderId="18" applyNumberFormat="0" applyAlignment="0" applyProtection="0"/>
    <xf numFmtId="0" fontId="31" fillId="10" borderId="0" applyNumberFormat="0" applyBorder="0" applyAlignment="0" applyProtection="0"/>
    <xf numFmtId="0" fontId="32" fillId="9" borderId="0" applyNumberFormat="0" applyBorder="0" applyAlignment="0" applyProtection="0"/>
    <xf numFmtId="0" fontId="3" fillId="0" borderId="0"/>
    <xf numFmtId="0" fontId="33" fillId="0" borderId="0"/>
    <xf numFmtId="0" fontId="34" fillId="0" borderId="0"/>
    <xf numFmtId="0" fontId="35" fillId="0" borderId="0"/>
    <xf numFmtId="0" fontId="3" fillId="24" borderId="19" applyNumberFormat="0" applyFont="0" applyAlignment="0" applyProtection="0"/>
    <xf numFmtId="0" fontId="36" fillId="25" borderId="0" applyNumberFormat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33" fillId="0" borderId="0" applyFont="0" applyFill="0" applyBorder="0" applyAlignment="0" applyProtection="0"/>
    <xf numFmtId="0" fontId="37" fillId="0" borderId="20" applyNumberFormat="0" applyFill="0" applyAlignment="0" applyProtection="0"/>
    <xf numFmtId="0" fontId="38" fillId="0" borderId="0" applyNumberFormat="0" applyFill="0" applyBorder="0" applyAlignment="0" applyProtection="0"/>
    <xf numFmtId="0" fontId="20" fillId="26" borderId="0" applyNumberFormat="0" applyBorder="0" applyAlignment="0" applyProtection="0"/>
    <xf numFmtId="0" fontId="20" fillId="27" borderId="0" applyNumberFormat="0" applyBorder="0" applyAlignment="0" applyProtection="0"/>
    <xf numFmtId="0" fontId="20" fillId="28" borderId="0" applyNumberFormat="0" applyBorder="0" applyAlignment="0" applyProtection="0"/>
    <xf numFmtId="0" fontId="20" fillId="19" borderId="0" applyNumberFormat="0" applyBorder="0" applyAlignment="0" applyProtection="0"/>
    <xf numFmtId="0" fontId="20" fillId="20" borderId="0" applyNumberFormat="0" applyBorder="0" applyAlignment="0" applyProtection="0"/>
    <xf numFmtId="0" fontId="20" fillId="29" borderId="0" applyNumberFormat="0" applyBorder="0" applyAlignment="0" applyProtection="0"/>
    <xf numFmtId="166" fontId="2" fillId="0" borderId="0"/>
    <xf numFmtId="166" fontId="3" fillId="0" borderId="0"/>
    <xf numFmtId="166" fontId="1" fillId="0" borderId="0"/>
    <xf numFmtId="166" fontId="41" fillId="0" borderId="0"/>
    <xf numFmtId="0" fontId="44" fillId="0" borderId="0"/>
    <xf numFmtId="9" fontId="44" fillId="0" borderId="0" applyFont="0" applyFill="0" applyBorder="0" applyAlignment="0" applyProtection="0"/>
    <xf numFmtId="0" fontId="45" fillId="0" borderId="0"/>
    <xf numFmtId="43" fontId="48" fillId="0" borderId="0" applyFont="0" applyFill="0" applyBorder="0" applyAlignment="0" applyProtection="0"/>
  </cellStyleXfs>
  <cellXfs count="166">
    <xf numFmtId="0" fontId="0" fillId="0" borderId="0" xfId="0"/>
    <xf numFmtId="0" fontId="4" fillId="0" borderId="0" xfId="2" applyFont="1"/>
    <xf numFmtId="0" fontId="4" fillId="0" borderId="0" xfId="2" applyFont="1" applyFill="1"/>
    <xf numFmtId="0" fontId="5" fillId="0" borderId="0" xfId="2" applyFont="1"/>
    <xf numFmtId="0" fontId="4" fillId="0" borderId="0" xfId="2" applyFont="1" applyAlignment="1">
      <alignment horizontal="right"/>
    </xf>
    <xf numFmtId="17" fontId="4" fillId="2" borderId="0" xfId="2" applyNumberFormat="1" applyFont="1" applyFill="1"/>
    <xf numFmtId="0" fontId="4" fillId="3" borderId="0" xfId="2" applyFont="1" applyFill="1"/>
    <xf numFmtId="0" fontId="4" fillId="0" borderId="1" xfId="2" applyFont="1" applyBorder="1" applyAlignment="1">
      <alignment horizontal="center"/>
    </xf>
    <xf numFmtId="0" fontId="5" fillId="0" borderId="0" xfId="2" applyFont="1" applyBorder="1" applyAlignment="1">
      <alignment horizontal="center"/>
    </xf>
    <xf numFmtId="0" fontId="4" fillId="0" borderId="0" xfId="2" applyFont="1" applyAlignment="1">
      <alignment horizontal="center"/>
    </xf>
    <xf numFmtId="0" fontId="4" fillId="0" borderId="2" xfId="2" applyFont="1" applyBorder="1" applyAlignment="1">
      <alignment horizontal="center"/>
    </xf>
    <xf numFmtId="17" fontId="4" fillId="0" borderId="2" xfId="2" applyNumberFormat="1" applyFont="1" applyBorder="1" applyAlignment="1">
      <alignment horizontal="center"/>
    </xf>
    <xf numFmtId="0" fontId="4" fillId="0" borderId="0" xfId="2" applyFont="1" applyBorder="1" applyAlignment="1">
      <alignment horizontal="center"/>
    </xf>
    <xf numFmtId="3" fontId="4" fillId="0" borderId="1" xfId="2" applyNumberFormat="1" applyFont="1" applyBorder="1"/>
    <xf numFmtId="3" fontId="5" fillId="0" borderId="0" xfId="2" applyNumberFormat="1" applyFont="1" applyBorder="1"/>
    <xf numFmtId="3" fontId="4" fillId="0" borderId="3" xfId="2" applyNumberFormat="1" applyFont="1" applyBorder="1" applyAlignment="1">
      <alignment horizontal="right"/>
    </xf>
    <xf numFmtId="3" fontId="4" fillId="0" borderId="3" xfId="2" applyNumberFormat="1" applyFont="1" applyBorder="1"/>
    <xf numFmtId="3" fontId="6" fillId="0" borderId="3" xfId="2" applyNumberFormat="1" applyFont="1" applyBorder="1"/>
    <xf numFmtId="3" fontId="6" fillId="0" borderId="3" xfId="2" applyNumberFormat="1" applyFont="1" applyFill="1" applyBorder="1"/>
    <xf numFmtId="3" fontId="5" fillId="0" borderId="3" xfId="2" applyNumberFormat="1" applyFont="1" applyBorder="1"/>
    <xf numFmtId="3" fontId="5" fillId="2" borderId="3" xfId="2" applyNumberFormat="1" applyFont="1" applyFill="1" applyBorder="1" applyProtection="1"/>
    <xf numFmtId="3" fontId="5" fillId="0" borderId="3" xfId="2" applyNumberFormat="1" applyFont="1" applyFill="1" applyBorder="1" applyProtection="1"/>
    <xf numFmtId="3" fontId="5" fillId="0" borderId="4" xfId="2" applyNumberFormat="1" applyFont="1" applyBorder="1"/>
    <xf numFmtId="3" fontId="8" fillId="0" borderId="3" xfId="2" applyNumberFormat="1" applyFont="1" applyFill="1" applyBorder="1" applyProtection="1"/>
    <xf numFmtId="3" fontId="5" fillId="0" borderId="3" xfId="2" applyNumberFormat="1" applyFont="1" applyFill="1" applyBorder="1"/>
    <xf numFmtId="3" fontId="5" fillId="2" borderId="3" xfId="2" applyNumberFormat="1" applyFont="1" applyFill="1" applyBorder="1"/>
    <xf numFmtId="3" fontId="5" fillId="0" borderId="2" xfId="2" applyNumberFormat="1" applyFont="1" applyBorder="1"/>
    <xf numFmtId="3" fontId="5" fillId="0" borderId="2" xfId="2" applyNumberFormat="1" applyFont="1" applyFill="1" applyBorder="1"/>
    <xf numFmtId="3" fontId="5" fillId="0" borderId="1" xfId="2" applyNumberFormat="1" applyFont="1" applyBorder="1"/>
    <xf numFmtId="3" fontId="5" fillId="0" borderId="1" xfId="2" applyNumberFormat="1" applyFont="1" applyFill="1" applyBorder="1"/>
    <xf numFmtId="3" fontId="4" fillId="0" borderId="3" xfId="2" applyNumberFormat="1" applyFont="1" applyFill="1" applyBorder="1"/>
    <xf numFmtId="164" fontId="5" fillId="0" borderId="3" xfId="4" applyNumberFormat="1" applyFont="1" applyFill="1" applyBorder="1"/>
    <xf numFmtId="164" fontId="5" fillId="0" borderId="1" xfId="2" applyNumberFormat="1" applyFont="1" applyBorder="1"/>
    <xf numFmtId="164" fontId="5" fillId="0" borderId="1" xfId="2" applyNumberFormat="1" applyFont="1" applyFill="1" applyBorder="1"/>
    <xf numFmtId="164" fontId="4" fillId="0" borderId="3" xfId="2" applyNumberFormat="1" applyFont="1" applyBorder="1"/>
    <xf numFmtId="164" fontId="4" fillId="0" borderId="3" xfId="2" applyNumberFormat="1" applyFont="1" applyFill="1" applyBorder="1"/>
    <xf numFmtId="3" fontId="9" fillId="0" borderId="3" xfId="2" applyNumberFormat="1" applyFont="1" applyBorder="1"/>
    <xf numFmtId="3" fontId="5" fillId="0" borderId="0" xfId="0" applyNumberFormat="1" applyFont="1" applyBorder="1"/>
    <xf numFmtId="164" fontId="5" fillId="0" borderId="3" xfId="2" applyNumberFormat="1" applyFont="1" applyFill="1" applyBorder="1"/>
    <xf numFmtId="3" fontId="5" fillId="0" borderId="0" xfId="2" applyNumberFormat="1" applyFont="1"/>
    <xf numFmtId="3" fontId="5" fillId="0" borderId="4" xfId="0" applyNumberFormat="1" applyFont="1" applyBorder="1"/>
    <xf numFmtId="164" fontId="5" fillId="0" borderId="0" xfId="2" applyNumberFormat="1" applyFont="1" applyFill="1" applyBorder="1"/>
    <xf numFmtId="164" fontId="5" fillId="0" borderId="3" xfId="2" applyNumberFormat="1" applyFont="1" applyBorder="1"/>
    <xf numFmtId="0" fontId="5" fillId="4" borderId="0" xfId="3" applyFont="1" applyFill="1" applyBorder="1" applyAlignment="1"/>
    <xf numFmtId="0" fontId="5" fillId="4" borderId="4" xfId="3" applyFont="1" applyFill="1" applyBorder="1" applyAlignment="1"/>
    <xf numFmtId="0" fontId="4" fillId="0" borderId="4" xfId="2" applyFont="1" applyBorder="1"/>
    <xf numFmtId="0" fontId="4" fillId="0" borderId="3" xfId="2" applyFont="1" applyBorder="1"/>
    <xf numFmtId="3" fontId="10" fillId="0" borderId="0" xfId="2" applyNumberFormat="1" applyFont="1" applyBorder="1"/>
    <xf numFmtId="3" fontId="8" fillId="0" borderId="0" xfId="2" applyNumberFormat="1" applyFont="1" applyBorder="1"/>
    <xf numFmtId="164" fontId="6" fillId="0" borderId="3" xfId="2" applyNumberFormat="1" applyFont="1" applyFill="1" applyBorder="1"/>
    <xf numFmtId="3" fontId="8" fillId="0" borderId="0" xfId="0" applyNumberFormat="1" applyFont="1" applyBorder="1"/>
    <xf numFmtId="164" fontId="11" fillId="0" borderId="3" xfId="2" applyNumberFormat="1" applyFont="1" applyFill="1" applyBorder="1"/>
    <xf numFmtId="0" fontId="3" fillId="0" borderId="0" xfId="3" applyFont="1" applyFill="1" applyBorder="1" applyAlignment="1"/>
    <xf numFmtId="164" fontId="5" fillId="0" borderId="0" xfId="4" applyNumberFormat="1" applyFont="1"/>
    <xf numFmtId="3" fontId="12" fillId="0" borderId="2" xfId="2" applyNumberFormat="1" applyFont="1" applyBorder="1"/>
    <xf numFmtId="3" fontId="12" fillId="0" borderId="2" xfId="2" applyNumberFormat="1" applyFont="1" applyFill="1" applyBorder="1"/>
    <xf numFmtId="3" fontId="11" fillId="0" borderId="3" xfId="2" applyNumberFormat="1" applyFont="1" applyFill="1" applyBorder="1"/>
    <xf numFmtId="3" fontId="4" fillId="0" borderId="0" xfId="0" applyNumberFormat="1" applyFont="1" applyBorder="1"/>
    <xf numFmtId="3" fontId="14" fillId="0" borderId="2" xfId="2" applyNumberFormat="1" applyFont="1" applyBorder="1"/>
    <xf numFmtId="3" fontId="4" fillId="2" borderId="3" xfId="2" applyNumberFormat="1" applyFont="1" applyFill="1" applyBorder="1"/>
    <xf numFmtId="0" fontId="5" fillId="0" borderId="4" xfId="2" applyFont="1" applyBorder="1"/>
    <xf numFmtId="0" fontId="5" fillId="0" borderId="0" xfId="2" applyFont="1" applyBorder="1"/>
    <xf numFmtId="0" fontId="5" fillId="0" borderId="5" xfId="2" applyFont="1" applyBorder="1"/>
    <xf numFmtId="3" fontId="4" fillId="0" borderId="7" xfId="2" applyNumberFormat="1" applyFont="1" applyBorder="1"/>
    <xf numFmtId="3" fontId="4" fillId="0" borderId="4" xfId="2" applyNumberFormat="1" applyFont="1" applyBorder="1"/>
    <xf numFmtId="3" fontId="13" fillId="2" borderId="3" xfId="2" applyNumberFormat="1" applyFont="1" applyFill="1" applyBorder="1" applyAlignment="1">
      <alignment vertical="top"/>
    </xf>
    <xf numFmtId="3" fontId="13" fillId="2" borderId="2" xfId="2" applyNumberFormat="1" applyFont="1" applyFill="1" applyBorder="1" applyAlignment="1">
      <alignment vertical="top"/>
    </xf>
    <xf numFmtId="3" fontId="5" fillId="0" borderId="0" xfId="2" applyNumberFormat="1" applyFont="1" applyFill="1" applyBorder="1"/>
    <xf numFmtId="3" fontId="5" fillId="0" borderId="4" xfId="2" applyNumberFormat="1" applyFont="1" applyFill="1" applyBorder="1"/>
    <xf numFmtId="0" fontId="5" fillId="0" borderId="4" xfId="2" applyFont="1" applyBorder="1" applyAlignment="1">
      <alignment horizontal="right"/>
    </xf>
    <xf numFmtId="17" fontId="4" fillId="0" borderId="0" xfId="2" applyNumberFormat="1" applyFont="1" applyFill="1" applyBorder="1" applyAlignment="1">
      <alignment horizontal="center"/>
    </xf>
    <xf numFmtId="164" fontId="5" fillId="0" borderId="0" xfId="4" applyNumberFormat="1" applyFont="1" applyFill="1" applyBorder="1"/>
    <xf numFmtId="3" fontId="4" fillId="0" borderId="0" xfId="2" applyNumberFormat="1" applyFont="1" applyFill="1" applyBorder="1"/>
    <xf numFmtId="164" fontId="4" fillId="0" borderId="0" xfId="4" applyNumberFormat="1" applyFont="1" applyFill="1" applyBorder="1"/>
    <xf numFmtId="3" fontId="4" fillId="0" borderId="8" xfId="2" applyNumberFormat="1" applyFont="1" applyBorder="1"/>
    <xf numFmtId="3" fontId="4" fillId="0" borderId="5" xfId="2" applyNumberFormat="1" applyFont="1" applyBorder="1"/>
    <xf numFmtId="3" fontId="6" fillId="0" borderId="5" xfId="2" applyNumberFormat="1" applyFont="1" applyBorder="1"/>
    <xf numFmtId="3" fontId="6" fillId="0" borderId="5" xfId="2" applyNumberFormat="1" applyFont="1" applyFill="1" applyBorder="1"/>
    <xf numFmtId="3" fontId="5" fillId="0" borderId="5" xfId="2" applyNumberFormat="1" applyFont="1" applyFill="1" applyBorder="1" applyProtection="1"/>
    <xf numFmtId="0" fontId="4" fillId="0" borderId="3" xfId="2" applyFont="1" applyBorder="1" applyAlignment="1">
      <alignment horizontal="center"/>
    </xf>
    <xf numFmtId="17" fontId="4" fillId="0" borderId="3" xfId="2" applyNumberFormat="1" applyFont="1" applyBorder="1" applyAlignment="1">
      <alignment horizontal="center"/>
    </xf>
    <xf numFmtId="3" fontId="6" fillId="0" borderId="0" xfId="2" applyNumberFormat="1" applyFont="1" applyBorder="1"/>
    <xf numFmtId="3" fontId="4" fillId="0" borderId="4" xfId="2" applyNumberFormat="1" applyFont="1" applyBorder="1" applyAlignment="1">
      <alignment horizontal="right"/>
    </xf>
    <xf numFmtId="3" fontId="5" fillId="0" borderId="9" xfId="2" applyNumberFormat="1" applyFont="1" applyBorder="1"/>
    <xf numFmtId="3" fontId="13" fillId="2" borderId="5" xfId="2" applyNumberFormat="1" applyFont="1" applyFill="1" applyBorder="1" applyAlignment="1">
      <alignment vertical="top"/>
    </xf>
    <xf numFmtId="3" fontId="6" fillId="0" borderId="4" xfId="2" applyNumberFormat="1" applyFont="1" applyBorder="1"/>
    <xf numFmtId="3" fontId="13" fillId="2" borderId="10" xfId="2" applyNumberFormat="1" applyFont="1" applyFill="1" applyBorder="1" applyAlignment="1">
      <alignment vertical="top"/>
    </xf>
    <xf numFmtId="0" fontId="5" fillId="0" borderId="8" xfId="2" applyFont="1" applyBorder="1"/>
    <xf numFmtId="3" fontId="8" fillId="0" borderId="4" xfId="2" applyNumberFormat="1" applyFont="1" applyFill="1" applyBorder="1" applyProtection="1"/>
    <xf numFmtId="3" fontId="5" fillId="2" borderId="4" xfId="2" applyNumberFormat="1" applyFont="1" applyFill="1" applyBorder="1"/>
    <xf numFmtId="3" fontId="5" fillId="2" borderId="4" xfId="2" applyNumberFormat="1" applyFont="1" applyFill="1" applyBorder="1" applyProtection="1"/>
    <xf numFmtId="3" fontId="8" fillId="0" borderId="1" xfId="2" applyNumberFormat="1" applyFont="1" applyFill="1" applyBorder="1" applyProtection="1"/>
    <xf numFmtId="3" fontId="5" fillId="0" borderId="5" xfId="2" applyNumberFormat="1" applyFont="1" applyBorder="1"/>
    <xf numFmtId="3" fontId="5" fillId="0" borderId="0" xfId="4" applyNumberFormat="1" applyFont="1" applyFill="1" applyBorder="1"/>
    <xf numFmtId="0" fontId="13" fillId="0" borderId="3" xfId="60" applyFont="1" applyBorder="1" applyAlignment="1">
      <alignment vertical="top"/>
    </xf>
    <xf numFmtId="3" fontId="46" fillId="0" borderId="3" xfId="60" applyNumberFormat="1" applyFont="1" applyFill="1" applyBorder="1" applyAlignment="1">
      <alignment vertical="top"/>
    </xf>
    <xf numFmtId="3" fontId="4" fillId="0" borderId="0" xfId="2" applyNumberFormat="1" applyFont="1"/>
    <xf numFmtId="3" fontId="47" fillId="2" borderId="3" xfId="2" applyNumberFormat="1" applyFont="1" applyFill="1" applyBorder="1" applyProtection="1"/>
    <xf numFmtId="0" fontId="4" fillId="0" borderId="7" xfId="2" applyFont="1" applyBorder="1"/>
    <xf numFmtId="0" fontId="5" fillId="0" borderId="6" xfId="2" applyFont="1" applyBorder="1"/>
    <xf numFmtId="0" fontId="5" fillId="0" borderId="11" xfId="2" applyFont="1" applyBorder="1"/>
    <xf numFmtId="0" fontId="5" fillId="0" borderId="10" xfId="2" applyFont="1" applyBorder="1"/>
    <xf numFmtId="0" fontId="5" fillId="0" borderId="7" xfId="2" applyFont="1" applyBorder="1"/>
    <xf numFmtId="3" fontId="4" fillId="0" borderId="0" xfId="2" applyNumberFormat="1" applyFont="1" applyBorder="1"/>
    <xf numFmtId="3" fontId="13" fillId="2" borderId="5" xfId="60" applyNumberFormat="1" applyFont="1" applyFill="1" applyBorder="1" applyAlignment="1">
      <alignment vertical="top"/>
    </xf>
    <xf numFmtId="3" fontId="13" fillId="2" borderId="5" xfId="60" applyNumberFormat="1" applyFont="1" applyFill="1" applyBorder="1" applyAlignment="1" applyProtection="1">
      <alignment vertical="top"/>
    </xf>
    <xf numFmtId="3" fontId="13" fillId="0" borderId="3" xfId="60" applyNumberFormat="1" applyFont="1" applyFill="1" applyBorder="1" applyAlignment="1">
      <alignment vertical="top"/>
    </xf>
    <xf numFmtId="3" fontId="13" fillId="0" borderId="5" xfId="60" applyNumberFormat="1" applyFont="1" applyFill="1" applyBorder="1" applyAlignment="1">
      <alignment vertical="top"/>
    </xf>
    <xf numFmtId="0" fontId="4" fillId="0" borderId="0" xfId="2" applyFont="1" applyBorder="1"/>
    <xf numFmtId="0" fontId="5" fillId="0" borderId="9" xfId="2" applyFont="1" applyBorder="1"/>
    <xf numFmtId="0" fontId="5" fillId="0" borderId="1" xfId="2" applyFont="1" applyBorder="1"/>
    <xf numFmtId="0" fontId="5" fillId="0" borderId="3" xfId="2" applyFont="1" applyBorder="1"/>
    <xf numFmtId="0" fontId="5" fillId="0" borderId="2" xfId="2" applyFont="1" applyBorder="1"/>
    <xf numFmtId="0" fontId="5" fillId="0" borderId="21" xfId="2" applyFont="1" applyBorder="1"/>
    <xf numFmtId="3" fontId="13" fillId="2" borderId="3" xfId="60" applyNumberFormat="1" applyFont="1" applyFill="1" applyBorder="1" applyAlignment="1">
      <alignment vertical="top"/>
    </xf>
    <xf numFmtId="3" fontId="13" fillId="0" borderId="3" xfId="60" applyNumberFormat="1" applyFont="1" applyBorder="1" applyAlignment="1">
      <alignment vertical="top"/>
    </xf>
    <xf numFmtId="3" fontId="13" fillId="0" borderId="4" xfId="60" applyNumberFormat="1" applyFont="1" applyBorder="1" applyAlignment="1">
      <alignment vertical="top"/>
    </xf>
    <xf numFmtId="3" fontId="13" fillId="0" borderId="3" xfId="63" applyNumberFormat="1" applyFont="1" applyBorder="1" applyAlignment="1">
      <alignment vertical="top"/>
    </xf>
    <xf numFmtId="3" fontId="13" fillId="5" borderId="5" xfId="60" applyNumberFormat="1" applyFont="1" applyFill="1" applyBorder="1" applyAlignment="1">
      <alignment vertical="top"/>
    </xf>
    <xf numFmtId="3" fontId="46" fillId="5" borderId="3" xfId="60" applyNumberFormat="1" applyFont="1" applyFill="1" applyBorder="1" applyAlignment="1">
      <alignment vertical="top"/>
    </xf>
    <xf numFmtId="3" fontId="13" fillId="5" borderId="3" xfId="60" applyNumberFormat="1" applyFont="1" applyFill="1" applyBorder="1" applyAlignment="1">
      <alignment vertical="top"/>
    </xf>
    <xf numFmtId="3" fontId="13" fillId="5" borderId="4" xfId="60" applyNumberFormat="1" applyFont="1" applyFill="1" applyBorder="1" applyAlignment="1">
      <alignment vertical="top"/>
    </xf>
    <xf numFmtId="3" fontId="4" fillId="7" borderId="4" xfId="2" applyNumberFormat="1" applyFont="1" applyFill="1" applyBorder="1" applyAlignment="1">
      <alignment horizontal="right"/>
    </xf>
    <xf numFmtId="3" fontId="4" fillId="30" borderId="4" xfId="2" applyNumberFormat="1" applyFont="1" applyFill="1" applyBorder="1"/>
    <xf numFmtId="3" fontId="4" fillId="30" borderId="3" xfId="2" applyNumberFormat="1" applyFont="1" applyFill="1" applyBorder="1"/>
    <xf numFmtId="3" fontId="4" fillId="7" borderId="3" xfId="2" applyNumberFormat="1" applyFont="1" applyFill="1" applyBorder="1" applyAlignment="1">
      <alignment horizontal="right"/>
    </xf>
    <xf numFmtId="3" fontId="9" fillId="30" borderId="3" xfId="2" applyNumberFormat="1" applyFont="1" applyFill="1" applyBorder="1"/>
    <xf numFmtId="3" fontId="49" fillId="7" borderId="2" xfId="2" applyNumberFormat="1" applyFont="1" applyFill="1" applyBorder="1"/>
    <xf numFmtId="0" fontId="4" fillId="7" borderId="7" xfId="2" applyFont="1" applyFill="1" applyBorder="1"/>
    <xf numFmtId="3" fontId="13" fillId="6" borderId="5" xfId="60" applyNumberFormat="1" applyFont="1" applyFill="1" applyBorder="1" applyAlignment="1">
      <alignment vertical="top"/>
    </xf>
    <xf numFmtId="3" fontId="46" fillId="6" borderId="3" xfId="60" applyNumberFormat="1" applyFont="1" applyFill="1" applyBorder="1" applyAlignment="1">
      <alignment vertical="top"/>
    </xf>
    <xf numFmtId="3" fontId="50" fillId="2" borderId="5" xfId="2" applyNumberFormat="1" applyFont="1" applyFill="1" applyBorder="1" applyAlignment="1">
      <alignment vertical="top"/>
    </xf>
    <xf numFmtId="3" fontId="50" fillId="2" borderId="3" xfId="2" applyNumberFormat="1" applyFont="1" applyFill="1" applyBorder="1" applyAlignment="1">
      <alignment vertical="top"/>
    </xf>
    <xf numFmtId="3" fontId="50" fillId="2" borderId="10" xfId="2" applyNumberFormat="1" applyFont="1" applyFill="1" applyBorder="1" applyAlignment="1">
      <alignment vertical="top"/>
    </xf>
    <xf numFmtId="3" fontId="50" fillId="2" borderId="2" xfId="2" applyNumberFormat="1" applyFont="1" applyFill="1" applyBorder="1" applyAlignment="1">
      <alignment vertical="top"/>
    </xf>
    <xf numFmtId="3" fontId="50" fillId="2" borderId="5" xfId="60" applyNumberFormat="1" applyFont="1" applyFill="1" applyBorder="1" applyAlignment="1">
      <alignment vertical="top"/>
    </xf>
    <xf numFmtId="3" fontId="50" fillId="2" borderId="5" xfId="60" applyNumberFormat="1" applyFont="1" applyFill="1" applyBorder="1" applyAlignment="1" applyProtection="1">
      <alignment vertical="top"/>
    </xf>
    <xf numFmtId="3" fontId="50" fillId="2" borderId="3" xfId="60" applyNumberFormat="1" applyFont="1" applyFill="1" applyBorder="1" applyAlignment="1">
      <alignment vertical="top"/>
    </xf>
    <xf numFmtId="3" fontId="50" fillId="5" borderId="3" xfId="60" applyNumberFormat="1" applyFont="1" applyFill="1" applyBorder="1" applyAlignment="1">
      <alignment vertical="top"/>
    </xf>
    <xf numFmtId="3" fontId="50" fillId="5" borderId="4" xfId="60" applyNumberFormat="1" applyFont="1" applyFill="1" applyBorder="1" applyAlignment="1">
      <alignment vertical="top"/>
    </xf>
    <xf numFmtId="3" fontId="50" fillId="5" borderId="5" xfId="60" applyNumberFormat="1" applyFont="1" applyFill="1" applyBorder="1" applyAlignment="1">
      <alignment vertical="top"/>
    </xf>
    <xf numFmtId="0" fontId="4" fillId="0" borderId="0" xfId="2" applyFont="1" applyFill="1" applyBorder="1"/>
    <xf numFmtId="0" fontId="4" fillId="0" borderId="0" xfId="2" applyFont="1" applyFill="1" applyBorder="1" applyAlignment="1">
      <alignment horizontal="center"/>
    </xf>
    <xf numFmtId="3" fontId="7" fillId="0" borderId="0" xfId="2" applyNumberFormat="1" applyFont="1" applyFill="1" applyBorder="1"/>
    <xf numFmtId="0" fontId="5" fillId="0" borderId="0" xfId="2" applyFont="1" applyFill="1" applyBorder="1"/>
    <xf numFmtId="0" fontId="5" fillId="0" borderId="0" xfId="2" applyFont="1" applyBorder="1" applyAlignment="1">
      <alignment horizontal="right"/>
    </xf>
    <xf numFmtId="164" fontId="17" fillId="0" borderId="0" xfId="2" applyNumberFormat="1" applyFont="1" applyBorder="1"/>
    <xf numFmtId="0" fontId="15" fillId="0" borderId="0" xfId="2" applyFont="1" applyFill="1" applyBorder="1"/>
    <xf numFmtId="3" fontId="15" fillId="0" borderId="0" xfId="2" applyNumberFormat="1" applyFont="1" applyFill="1" applyBorder="1"/>
    <xf numFmtId="3" fontId="16" fillId="0" borderId="0" xfId="4" applyNumberFormat="1" applyFont="1" applyFill="1" applyBorder="1"/>
    <xf numFmtId="3" fontId="42" fillId="0" borderId="0" xfId="2" applyNumberFormat="1" applyFont="1" applyFill="1" applyBorder="1"/>
    <xf numFmtId="17" fontId="4" fillId="0" borderId="0" xfId="2" applyNumberFormat="1" applyFont="1" applyFill="1" applyBorder="1"/>
    <xf numFmtId="3" fontId="43" fillId="0" borderId="0" xfId="2" applyNumberFormat="1" applyFont="1" applyFill="1" applyBorder="1"/>
    <xf numFmtId="165" fontId="5" fillId="0" borderId="0" xfId="2" applyNumberFormat="1" applyFont="1" applyFill="1" applyBorder="1"/>
    <xf numFmtId="0" fontId="40" fillId="0" borderId="0" xfId="2" applyFont="1" applyFill="1" applyBorder="1"/>
    <xf numFmtId="164" fontId="40" fillId="0" borderId="0" xfId="2" applyNumberFormat="1" applyFont="1" applyFill="1" applyBorder="1"/>
    <xf numFmtId="165" fontId="39" fillId="0" borderId="0" xfId="2" applyNumberFormat="1" applyFont="1" applyFill="1" applyBorder="1"/>
    <xf numFmtId="164" fontId="40" fillId="0" borderId="0" xfId="4" applyNumberFormat="1" applyFont="1" applyFill="1" applyBorder="1"/>
    <xf numFmtId="3" fontId="40" fillId="0" borderId="0" xfId="2" applyNumberFormat="1" applyFont="1" applyFill="1" applyBorder="1"/>
    <xf numFmtId="164" fontId="4" fillId="0" borderId="0" xfId="2" applyNumberFormat="1" applyFont="1" applyFill="1" applyBorder="1"/>
    <xf numFmtId="4" fontId="5" fillId="0" borderId="0" xfId="4" applyNumberFormat="1" applyFont="1" applyFill="1" applyBorder="1"/>
    <xf numFmtId="164" fontId="15" fillId="0" borderId="0" xfId="2" applyNumberFormat="1" applyFont="1" applyBorder="1"/>
    <xf numFmtId="4" fontId="5" fillId="0" borderId="0" xfId="4" applyNumberFormat="1" applyFont="1" applyBorder="1"/>
    <xf numFmtId="164" fontId="5" fillId="0" borderId="0" xfId="4" applyNumberFormat="1" applyFont="1" applyBorder="1"/>
    <xf numFmtId="165" fontId="4" fillId="0" borderId="0" xfId="2" applyNumberFormat="1" applyFont="1" applyFill="1" applyBorder="1"/>
    <xf numFmtId="167" fontId="4" fillId="0" borderId="0" xfId="2" applyNumberFormat="1" applyFont="1" applyFill="1" applyBorder="1"/>
  </cellXfs>
  <cellStyles count="64">
    <cellStyle name="%20 - Vurgu1" xfId="7"/>
    <cellStyle name="%20 - Vurgu2" xfId="8"/>
    <cellStyle name="%20 - Vurgu3" xfId="9"/>
    <cellStyle name="%20 - Vurgu4" xfId="10"/>
    <cellStyle name="%20 - Vurgu5" xfId="11"/>
    <cellStyle name="%20 - Vurgu6" xfId="12"/>
    <cellStyle name="%40 - Vurgu1" xfId="13"/>
    <cellStyle name="%40 - Vurgu2" xfId="14"/>
    <cellStyle name="%40 - Vurgu3" xfId="15"/>
    <cellStyle name="%40 - Vurgu4" xfId="16"/>
    <cellStyle name="%40 - Vurgu5" xfId="17"/>
    <cellStyle name="%40 - Vurgu6" xfId="18"/>
    <cellStyle name="%60 - Vurgu1" xfId="19"/>
    <cellStyle name="%60 - Vurgu2" xfId="20"/>
    <cellStyle name="%60 - Vurgu3" xfId="21"/>
    <cellStyle name="%60 - Vurgu4" xfId="22"/>
    <cellStyle name="%60 - Vurgu5" xfId="23"/>
    <cellStyle name="%60 - Vurgu6" xfId="24"/>
    <cellStyle name="Açıklama Metni" xfId="25"/>
    <cellStyle name="Ana Başlık" xfId="26"/>
    <cellStyle name="Bağlı Hücre" xfId="27"/>
    <cellStyle name="Başlık 1" xfId="28"/>
    <cellStyle name="Başlık 2" xfId="29"/>
    <cellStyle name="Başlık 3" xfId="30"/>
    <cellStyle name="Başlık 4" xfId="31"/>
    <cellStyle name="Çıkış" xfId="32"/>
    <cellStyle name="Giriş" xfId="33"/>
    <cellStyle name="Hesaplama" xfId="34"/>
    <cellStyle name="İşaretli Hücre" xfId="35"/>
    <cellStyle name="İyi" xfId="36"/>
    <cellStyle name="Kötü" xfId="37"/>
    <cellStyle name="Milliers" xfId="63" builtinId="3"/>
    <cellStyle name="Normal" xfId="0" builtinId="0"/>
    <cellStyle name="Normal 2" xfId="1"/>
    <cellStyle name="Normal 2 2" xfId="38"/>
    <cellStyle name="Normal 2 2 2" xfId="5"/>
    <cellStyle name="Normal 2 2 2 2" xfId="56"/>
    <cellStyle name="Normal 2 2 3" xfId="57"/>
    <cellStyle name="Normal 3" xfId="39"/>
    <cellStyle name="Normal 4" xfId="59"/>
    <cellStyle name="Normal 5" xfId="62"/>
    <cellStyle name="Normal 56" xfId="6"/>
    <cellStyle name="Normal 56 2" xfId="58"/>
    <cellStyle name="Normal 8 2" xfId="40"/>
    <cellStyle name="Normal_GPU non-vie mensuel 2005" xfId="2"/>
    <cellStyle name="Normal_GPU non-vie mensuel 2005 2" xfId="60"/>
    <cellStyle name="Normale_flag" xfId="41"/>
    <cellStyle name="Normale_REPORT" xfId="3"/>
    <cellStyle name="Not" xfId="42"/>
    <cellStyle name="Nötr" xfId="43"/>
    <cellStyle name="Percent 2" xfId="44"/>
    <cellStyle name="Percent 2 2" xfId="45"/>
    <cellStyle name="Pourcentage" xfId="4" builtinId="5"/>
    <cellStyle name="Pourcentage 2" xfId="46"/>
    <cellStyle name="Pourcentage 3" xfId="47"/>
    <cellStyle name="Pourcentage 4" xfId="61"/>
    <cellStyle name="Toplam" xfId="48"/>
    <cellStyle name="Uyarı Metni" xfId="49"/>
    <cellStyle name="Vurgu1" xfId="50"/>
    <cellStyle name="Vurgu2" xfId="51"/>
    <cellStyle name="Vurgu3" xfId="52"/>
    <cellStyle name="Vurgu4" xfId="53"/>
    <cellStyle name="Vurgu5" xfId="54"/>
    <cellStyle name="Vurgu6" xfId="55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externalLink" Target="externalLinks/externalLink1.xml"/><Relationship Id="rId5" Type="http://schemas.openxmlformats.org/officeDocument/2006/relationships/externalLink" Target="externalLinks/externalLink2.xml"/><Relationship Id="rId6" Type="http://schemas.openxmlformats.org/officeDocument/2006/relationships/externalLink" Target="externalLinks/externalLink3.xml"/><Relationship Id="rId7" Type="http://schemas.openxmlformats.org/officeDocument/2006/relationships/externalLink" Target="externalLinks/externalLink4.xml"/><Relationship Id="rId8" Type="http://schemas.openxmlformats.org/officeDocument/2006/relationships/theme" Target="theme/theme1.xml"/><Relationship Id="rId9" Type="http://schemas.openxmlformats.org/officeDocument/2006/relationships/styles" Target="styles.xml"/><Relationship Id="rId10" Type="http://schemas.openxmlformats.org/officeDocument/2006/relationships/sharedStrings" Target="sharedStrings.xml"/><Relationship Id="rId11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ublico/ficheros%202003_03/cta_2003_03%20PU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publico/ficheros%202003_02/cta_2003_02%20PU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ulkadi/Desktop/G:\CONSO\CG_FILIALES\Taux%20de%20change\2018\Taux%20de%20change%2006-2018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ulkadi/Desktop/G:\CONSO\CG_FILIALES\Taux%20de%20change\2018\Taux%20de%20change%2007-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GR.FIN"/>
      <sheetName val="CONTAB.B.C."/>
      <sheetName val="contab reas acept"/>
      <sheetName val="año anterior format PU"/>
      <sheetName val="año anterior"/>
      <sheetName val="Informe mensuel"/>
      <sheetName val="cta Groupama actual"/>
      <sheetName val="cta Groupama mes ant"/>
      <sheetName val="Cta.mensual"/>
      <sheetName val="cta result.Groupama PARTIC"/>
      <sheetName val="cta result.Groupama EMPRESAS"/>
      <sheetName val="Informe cta result PU"/>
      <sheetName val="Datos básico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>
        <row r="2">
          <cell r="A2" t="str">
            <v>DATOS  BASICOS  -  DICIEMBRE/2002</v>
          </cell>
        </row>
        <row r="4">
          <cell r="D4" t="str">
            <v>EJERCICIO  ACTUAL</v>
          </cell>
          <cell r="K4" t="str">
            <v>EJERCICIO  ANTERIOR</v>
          </cell>
          <cell r="R4" t="str">
            <v>%  VARIACION</v>
          </cell>
        </row>
        <row r="5">
          <cell r="B5" t="str">
            <v>CONCEPTOS</v>
          </cell>
          <cell r="D5" t="str">
            <v>mes</v>
          </cell>
          <cell r="E5" t="str">
            <v>% s/ emisión</v>
          </cell>
          <cell r="F5" t="str">
            <v>acumulado</v>
          </cell>
          <cell r="G5" t="str">
            <v>% s/ emisión</v>
          </cell>
          <cell r="H5" t="str">
            <v>T.A.M.</v>
          </cell>
          <cell r="I5" t="str">
            <v>% s/ emisión</v>
          </cell>
          <cell r="K5" t="str">
            <v>mes</v>
          </cell>
          <cell r="L5" t="str">
            <v>% s/ emisión</v>
          </cell>
          <cell r="M5" t="str">
            <v>acumulado</v>
          </cell>
          <cell r="N5" t="str">
            <v>% s/ emisión</v>
          </cell>
          <cell r="O5" t="str">
            <v>31 diciembre</v>
          </cell>
          <cell r="P5" t="str">
            <v>% s/ emisión</v>
          </cell>
          <cell r="R5" t="str">
            <v>mes</v>
          </cell>
          <cell r="S5" t="str">
            <v>acum.</v>
          </cell>
          <cell r="T5" t="str">
            <v>T.A.M. 31/12</v>
          </cell>
        </row>
        <row r="7">
          <cell r="A7" t="str">
            <v>CUENTA  DE  RESULTADOS</v>
          </cell>
          <cell r="B7" t="str">
            <v>PRIMAS EMITIDAS</v>
          </cell>
          <cell r="D7">
            <v>36310.343999999997</v>
          </cell>
          <cell r="F7">
            <v>127464.69100000001</v>
          </cell>
          <cell r="H7">
            <v>376623.10947999998</v>
          </cell>
          <cell r="K7">
            <v>34521.794320000015</v>
          </cell>
          <cell r="M7">
            <v>110196.41952000001</v>
          </cell>
          <cell r="O7">
            <v>359354.83799999999</v>
          </cell>
          <cell r="R7">
            <v>5.1809290775010357</v>
          </cell>
          <cell r="S7">
            <v>15.670446966623906</v>
          </cell>
          <cell r="T7">
            <v>4.8053538324701774</v>
          </cell>
        </row>
        <row r="8">
          <cell r="B8" t="str">
            <v>PRIMAS ADQUIRIDAS</v>
          </cell>
          <cell r="D8">
            <v>36414.886999999959</v>
          </cell>
          <cell r="E8">
            <v>100.28791520124393</v>
          </cell>
          <cell r="F8">
            <v>104646.36499999996</v>
          </cell>
          <cell r="G8">
            <v>82.098316152509994</v>
          </cell>
          <cell r="H8">
            <v>376290.05414826714</v>
          </cell>
          <cell r="I8">
            <v>99.911568004365776</v>
          </cell>
          <cell r="K8">
            <v>29758.047778951761</v>
          </cell>
          <cell r="L8">
            <v>86.200756261709131</v>
          </cell>
          <cell r="M8">
            <v>88450.597851732848</v>
          </cell>
          <cell r="N8">
            <v>80.266308322004576</v>
          </cell>
          <cell r="O8">
            <v>360094.28700000001</v>
          </cell>
          <cell r="P8">
            <v>100.20577126611553</v>
          </cell>
          <cell r="R8">
            <v>22.369878798825855</v>
          </cell>
          <cell r="S8">
            <v>18.310523096085348</v>
          </cell>
          <cell r="T8">
            <v>4.4976462368221712</v>
          </cell>
        </row>
        <row r="9">
          <cell r="B9" t="str">
            <v>GASTOS TECNICOS</v>
          </cell>
          <cell r="D9">
            <v>-27278.676000000021</v>
          </cell>
          <cell r="E9">
            <v>-74.910780308064801</v>
          </cell>
          <cell r="F9">
            <v>-75214.469000000099</v>
          </cell>
          <cell r="G9">
            <v>-71.874898855779776</v>
          </cell>
          <cell r="H9">
            <v>-292177.1541300001</v>
          </cell>
          <cell r="I9">
            <v>-77.646791593081915</v>
          </cell>
          <cell r="K9">
            <v>-18889.032928246488</v>
          </cell>
          <cell r="L9">
            <v>-63.475376706690206</v>
          </cell>
          <cell r="M9">
            <v>-62062.244870000002</v>
          </cell>
          <cell r="N9">
            <v>-70.165998169998957</v>
          </cell>
          <cell r="O9">
            <v>-279024.93</v>
          </cell>
          <cell r="P9">
            <v>-77.486630605722439</v>
          </cell>
          <cell r="R9">
            <v>44.415418743898407</v>
          </cell>
          <cell r="S9">
            <v>21.191989038665429</v>
          </cell>
          <cell r="T9">
            <v>4.713637641625823</v>
          </cell>
        </row>
        <row r="10">
          <cell r="B10" t="str">
            <v>GASTOS DE GESTION</v>
          </cell>
          <cell r="D10">
            <v>-9598.9770000000044</v>
          </cell>
          <cell r="E10">
            <v>-26.435929662357385</v>
          </cell>
          <cell r="F10">
            <v>-29237.540000000005</v>
          </cell>
          <cell r="G10">
            <v>-22.93775615083867</v>
          </cell>
          <cell r="H10">
            <v>-103056.6493401945</v>
          </cell>
          <cell r="I10">
            <v>-27.363336647738866</v>
          </cell>
          <cell r="K10">
            <v>-9454.5960675028582</v>
          </cell>
          <cell r="L10">
            <v>-27.38732517743259</v>
          </cell>
          <cell r="M10">
            <v>-28687.099659805499</v>
          </cell>
          <cell r="N10">
            <v>-26.032696692653392</v>
          </cell>
          <cell r="O10">
            <v>-102506.209</v>
          </cell>
          <cell r="P10">
            <v>-28.525067192778412</v>
          </cell>
          <cell r="R10">
            <v>1.5270978417936791</v>
          </cell>
          <cell r="S10">
            <v>1.9187730607906202</v>
          </cell>
          <cell r="T10">
            <v>0.53698243800480605</v>
          </cell>
        </row>
        <row r="11">
          <cell r="B11" t="str">
            <v>RESULTADO REASEGURO</v>
          </cell>
          <cell r="D11">
            <v>-559.429000000001</v>
          </cell>
          <cell r="E11">
            <v>-1.5406876894363792</v>
          </cell>
          <cell r="F11">
            <v>-3477.5809999999997</v>
          </cell>
          <cell r="G11">
            <v>-2.7282700587255175</v>
          </cell>
          <cell r="H11">
            <v>7076.3386771634996</v>
          </cell>
          <cell r="I11">
            <v>1.8788912573457681</v>
          </cell>
          <cell r="K11">
            <v>-569.5073129805528</v>
          </cell>
          <cell r="L11">
            <v>-1.6497036848707827</v>
          </cell>
          <cell r="M11">
            <v>-3017.1336771634951</v>
          </cell>
          <cell r="N11">
            <v>-2.7379598087721013</v>
          </cell>
          <cell r="O11">
            <v>7536.7860000000037</v>
          </cell>
          <cell r="P11">
            <v>2.0973102913950483</v>
          </cell>
          <cell r="R11">
            <v>-1.7696547087001055</v>
          </cell>
          <cell r="S11">
            <v>15.261084595674459</v>
          </cell>
          <cell r="T11">
            <v>-6.1093325833651626</v>
          </cell>
        </row>
        <row r="12">
          <cell r="B12" t="str">
            <v>RESULTADO FINANCIERO</v>
          </cell>
          <cell r="D12">
            <v>1667.1280000000006</v>
          </cell>
          <cell r="E12">
            <v>4.5913307789097253</v>
          </cell>
          <cell r="F12">
            <v>4873.3590000000013</v>
          </cell>
          <cell r="G12">
            <v>3.8233011524736691</v>
          </cell>
          <cell r="H12">
            <v>20184.599839999999</v>
          </cell>
          <cell r="I12">
            <v>5.3593630693211276</v>
          </cell>
          <cell r="K12">
            <v>1202.9726024651111</v>
          </cell>
          <cell r="L12">
            <v>3.4846757712364198</v>
          </cell>
          <cell r="M12">
            <v>3488.4191600000008</v>
          </cell>
          <cell r="N12">
            <v>3.1656374818665256</v>
          </cell>
          <cell r="O12">
            <v>18799.66</v>
          </cell>
          <cell r="P12">
            <v>5.2315032419293601</v>
          </cell>
          <cell r="R12">
            <v>38.584037290936642</v>
          </cell>
          <cell r="S12">
            <v>39.70107307861479</v>
          </cell>
          <cell r="T12">
            <v>7.3668345065814975</v>
          </cell>
        </row>
        <row r="13">
          <cell r="B13" t="str">
            <v>OTRAS PARTIDAS</v>
          </cell>
          <cell r="D13">
            <v>-97.654660000000121</v>
          </cell>
          <cell r="E13">
            <v>-0.26894446386957976</v>
          </cell>
          <cell r="F13">
            <v>2955.3663399999978</v>
          </cell>
          <cell r="G13">
            <v>2.3185764754256515</v>
          </cell>
          <cell r="H13">
            <v>-1269.1624181087354</v>
          </cell>
          <cell r="I13">
            <v>-0.33698474314575549</v>
          </cell>
          <cell r="K13">
            <v>1073.5897991833763</v>
          </cell>
          <cell r="L13">
            <v>3.1098899125338852</v>
          </cell>
          <cell r="M13">
            <v>4286.9367581087336</v>
          </cell>
          <cell r="N13">
            <v>3.8902686464605858</v>
          </cell>
          <cell r="O13">
            <v>62.408000000000357</v>
          </cell>
          <cell r="P13">
            <v>1.7366678669844527E-2</v>
          </cell>
          <cell r="R13" t="str">
            <v xml:space="preserve">-   </v>
          </cell>
          <cell r="S13">
            <v>-31.06111643914673</v>
          </cell>
          <cell r="T13" t="str">
            <v xml:space="preserve">-    </v>
          </cell>
        </row>
        <row r="14">
          <cell r="B14" t="str">
            <v>RESULTADO ANTES DE IMPUESTOS</v>
          </cell>
          <cell r="D14">
            <v>547.27833999993254</v>
          </cell>
          <cell r="E14">
            <v>1.5072243325481371</v>
          </cell>
          <cell r="F14">
            <v>4545.5003399998568</v>
          </cell>
          <cell r="G14">
            <v>3.5660858739302608</v>
          </cell>
          <cell r="H14">
            <v>7048.0267771273011</v>
          </cell>
          <cell r="I14">
            <v>1.8713739544178387</v>
          </cell>
          <cell r="K14">
            <v>3121.4738718703493</v>
          </cell>
          <cell r="L14">
            <v>9.042038322040348</v>
          </cell>
          <cell r="M14">
            <v>2459.4755628725857</v>
          </cell>
          <cell r="N14">
            <v>2.2319015205627486</v>
          </cell>
          <cell r="O14">
            <v>4962.0020000000195</v>
          </cell>
          <cell r="P14">
            <v>1.3808084587412788</v>
          </cell>
          <cell r="R14">
            <v>-82.46730991626049</v>
          </cell>
          <cell r="S14">
            <v>84.815836701823685</v>
          </cell>
          <cell r="T14">
            <v>42.039982594268878</v>
          </cell>
        </row>
        <row r="16">
          <cell r="A16" t="str">
            <v>BALANCE</v>
          </cell>
          <cell r="B16" t="str">
            <v>INVERSIONES</v>
          </cell>
        </row>
        <row r="17">
          <cell r="B17" t="str">
            <v>SALDOS EXIGIBLES</v>
          </cell>
        </row>
        <row r="18">
          <cell r="B18" t="str">
            <v>PROVISIONES TECNICAS</v>
          </cell>
        </row>
        <row r="19">
          <cell r="B19" t="str">
            <v>TOTAL ACTIVO</v>
          </cell>
        </row>
        <row r="21">
          <cell r="A21" t="str">
            <v>EMISION</v>
          </cell>
          <cell r="B21" t="str">
            <v>POLIZAS EN VIGOR</v>
          </cell>
          <cell r="D21">
            <v>5286</v>
          </cell>
          <cell r="F21">
            <v>930325</v>
          </cell>
          <cell r="H21">
            <v>930325</v>
          </cell>
          <cell r="M21">
            <v>870395</v>
          </cell>
          <cell r="O21">
            <v>870396</v>
          </cell>
          <cell r="R21" t="str">
            <v xml:space="preserve">-    </v>
          </cell>
          <cell r="S21">
            <v>6.8853796264914209</v>
          </cell>
          <cell r="T21">
            <v>6.8852568256287938</v>
          </cell>
        </row>
        <row r="22">
          <cell r="B22" t="str">
            <v>PRIMA MEDIA (euros)</v>
          </cell>
          <cell r="M22">
            <v>451.35</v>
          </cell>
          <cell r="O22">
            <v>451.34705467396452</v>
          </cell>
          <cell r="R22" t="str">
            <v xml:space="preserve">-    </v>
          </cell>
          <cell r="S22">
            <v>-100</v>
          </cell>
          <cell r="T22">
            <v>-100</v>
          </cell>
        </row>
        <row r="23">
          <cell r="B23" t="str">
            <v>POLIZAS DE NUEVA PRODUCCION</v>
          </cell>
          <cell r="D23">
            <v>14378</v>
          </cell>
          <cell r="F23">
            <v>194991</v>
          </cell>
          <cell r="H23">
            <v>194991</v>
          </cell>
          <cell r="R23" t="str">
            <v xml:space="preserve">-    </v>
          </cell>
          <cell r="S23" t="str">
            <v xml:space="preserve">-    </v>
          </cell>
          <cell r="T23" t="str">
            <v xml:space="preserve">-    </v>
          </cell>
        </row>
        <row r="24">
          <cell r="B24" t="str">
            <v>PRIMA MEDIA (euros)</v>
          </cell>
          <cell r="D24">
            <v>-2.4935265925535077</v>
          </cell>
          <cell r="F24">
            <v>718.41238826407368</v>
          </cell>
          <cell r="H24">
            <v>718.41238826407368</v>
          </cell>
          <cell r="R24" t="str">
            <v xml:space="preserve">-    </v>
          </cell>
          <cell r="S24" t="str">
            <v xml:space="preserve">-    </v>
          </cell>
          <cell r="T24" t="str">
            <v xml:space="preserve">-    </v>
          </cell>
        </row>
        <row r="25">
          <cell r="B25" t="str">
            <v>POLIZAS ANULADAS</v>
          </cell>
          <cell r="D25">
            <v>9092</v>
          </cell>
          <cell r="F25">
            <v>135062</v>
          </cell>
          <cell r="H25">
            <v>135062</v>
          </cell>
          <cell r="R25" t="str">
            <v xml:space="preserve">-    </v>
          </cell>
          <cell r="S25" t="str">
            <v xml:space="preserve">-    </v>
          </cell>
          <cell r="T25" t="str">
            <v xml:space="preserve">-    </v>
          </cell>
        </row>
        <row r="26">
          <cell r="B26" t="str">
            <v>PRIMA MEDIA (euros)</v>
          </cell>
          <cell r="D26">
            <v>-11.006954113554343</v>
          </cell>
          <cell r="F26">
            <v>622.7239341931853</v>
          </cell>
          <cell r="H26">
            <v>622.7239341931853</v>
          </cell>
          <cell r="R26" t="str">
            <v xml:space="preserve">-    </v>
          </cell>
          <cell r="S26" t="str">
            <v xml:space="preserve">-    </v>
          </cell>
          <cell r="T26" t="str">
            <v xml:space="preserve">-    </v>
          </cell>
        </row>
        <row r="28">
          <cell r="A28" t="str">
            <v>AUTOS</v>
          </cell>
          <cell r="B28" t="str">
            <v>POLIZAS EN VIGOR</v>
          </cell>
          <cell r="D28">
            <v>3881</v>
          </cell>
          <cell r="F28">
            <v>387428</v>
          </cell>
          <cell r="H28">
            <v>387428</v>
          </cell>
          <cell r="K28">
            <v>3742</v>
          </cell>
          <cell r="M28">
            <v>349127</v>
          </cell>
          <cell r="O28">
            <v>349127</v>
          </cell>
          <cell r="R28">
            <v>3.714591127739177</v>
          </cell>
          <cell r="S28">
            <v>10.970506434621212</v>
          </cell>
          <cell r="T28">
            <v>10.970506434621212</v>
          </cell>
        </row>
        <row r="29">
          <cell r="B29" t="str">
            <v>PRIMA MEDIA (euros)</v>
          </cell>
          <cell r="D29">
            <v>5.0791862691595497</v>
          </cell>
          <cell r="F29">
            <v>647.85476527251512</v>
          </cell>
          <cell r="H29">
            <v>647.85476527251512</v>
          </cell>
          <cell r="K29">
            <v>6.3128740257842537</v>
          </cell>
          <cell r="M29">
            <v>614.80287402578426</v>
          </cell>
          <cell r="O29">
            <v>614.80287402578426</v>
          </cell>
          <cell r="R29">
            <v>-19.54241050250392</v>
          </cell>
          <cell r="S29">
            <v>5.3760144337491651</v>
          </cell>
          <cell r="T29">
            <v>5.3760144337491651</v>
          </cell>
        </row>
        <row r="30">
          <cell r="B30" t="str">
            <v>SINIESTROS DECLARADOS</v>
          </cell>
          <cell r="D30">
            <v>15350</v>
          </cell>
          <cell r="F30">
            <v>184973</v>
          </cell>
          <cell r="H30">
            <v>184973</v>
          </cell>
          <cell r="K30">
            <v>8053</v>
          </cell>
          <cell r="M30">
            <v>146995</v>
          </cell>
          <cell r="O30">
            <v>146995</v>
          </cell>
          <cell r="R30">
            <v>90.61219421333665</v>
          </cell>
          <cell r="S30">
            <v>25.836252933773256</v>
          </cell>
          <cell r="T30">
            <v>25.836252933773256</v>
          </cell>
        </row>
        <row r="31">
          <cell r="B31" t="str">
            <v>FRECUENCIA</v>
          </cell>
          <cell r="D31">
            <v>1.5399999999999991</v>
          </cell>
          <cell r="F31">
            <v>50.04</v>
          </cell>
          <cell r="H31">
            <v>50.04</v>
          </cell>
          <cell r="O31">
            <v>41.9</v>
          </cell>
          <cell r="R31">
            <v>1.5399999999999991</v>
          </cell>
          <cell r="T31">
            <v>8.14</v>
          </cell>
        </row>
        <row r="32">
          <cell r="B32" t="str">
            <v>COSTE MEDIO</v>
          </cell>
          <cell r="D32">
            <v>4.3065268444584035</v>
          </cell>
          <cell r="F32">
            <v>950.27652684445843</v>
          </cell>
          <cell r="H32">
            <v>950.27652684445843</v>
          </cell>
          <cell r="K32">
            <v>24.846999897955584</v>
          </cell>
          <cell r="M32">
            <v>1045.7969998979556</v>
          </cell>
          <cell r="O32">
            <v>1045.8</v>
          </cell>
          <cell r="R32">
            <v>-82.667819607417698</v>
          </cell>
          <cell r="S32">
            <v>-9.1337490031829951</v>
          </cell>
          <cell r="T32">
            <v>-9.1340096725513025</v>
          </cell>
        </row>
        <row r="34">
          <cell r="A34" t="str">
            <v>BALANCE</v>
          </cell>
          <cell r="B34" t="str">
            <v>INVERSIONES</v>
          </cell>
        </row>
        <row r="35">
          <cell r="B35" t="str">
            <v>SALDOS EXIGIBLES</v>
          </cell>
        </row>
        <row r="36">
          <cell r="B36" t="str">
            <v>PROVISIONES TECNICAS</v>
          </cell>
        </row>
        <row r="37">
          <cell r="B37" t="str">
            <v>TOTAL ACTIVO</v>
          </cell>
        </row>
        <row r="39">
          <cell r="D39" t="str">
            <v>En los datos de Autos no se incluye la parte correspondiente de Cuenta Plus</v>
          </cell>
          <cell r="P39" t="str">
            <v>Datos económicos en miles de euros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GR.FIN"/>
      <sheetName val="CONTAB.B.C."/>
      <sheetName val="contab reas acept"/>
      <sheetName val="año anterior format PU"/>
      <sheetName val="año anterior"/>
      <sheetName val="Informe mensuel"/>
      <sheetName val="cta Groupama actual"/>
      <sheetName val="cta Groupama mes ant"/>
      <sheetName val="Cta.mensual"/>
      <sheetName val="cta result.Groupama PARTIC"/>
      <sheetName val="cta result.Groupama EMPRESAS"/>
      <sheetName val="Informe cta result PU"/>
      <sheetName val="Datos básicos"/>
      <sheetName val="CONSEJO"/>
      <sheetName val="CTA_INGL."/>
      <sheetName val="ACTUAL"/>
      <sheetName val="MES"/>
      <sheetName val="cta result Groupama"/>
      <sheetName val="ajustes"/>
      <sheetName val="Hoja1"/>
      <sheetName val="ANTERIOR"/>
      <sheetName val="BASE"/>
      <sheetName val="Nouveau format mensuel"/>
      <sheetName val="Reporting Labau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ux"/>
    </sheetNames>
    <sheetDataSet>
      <sheetData sheetId="0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ux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N569"/>
  <sheetViews>
    <sheetView showGridLines="0" zoomScale="70" zoomScaleNormal="70" zoomScaleSheetLayoutView="70" zoomScalePageLayoutView="70" workbookViewId="0">
      <pane xSplit="1" ySplit="5" topLeftCell="B477" activePane="bottomRight" state="frozen"/>
      <selection activeCell="B219" sqref="B219"/>
      <selection pane="topRight" activeCell="B219" sqref="B219"/>
      <selection pane="bottomLeft" activeCell="B219" sqref="B219"/>
      <selection pane="bottomRight" activeCell="G138" sqref="G138:I138"/>
    </sheetView>
  </sheetViews>
  <sheetFormatPr baseColWidth="10" defaultColWidth="10" defaultRowHeight="16" outlineLevelRow="1" x14ac:dyDescent="0.2"/>
  <cols>
    <col min="1" max="1" width="52.1640625" style="3" customWidth="1"/>
    <col min="2" max="2" width="17.6640625" style="3" customWidth="1"/>
    <col min="3" max="3" width="17" style="3" customWidth="1"/>
    <col min="4" max="5" width="17.1640625" style="3" customWidth="1"/>
    <col min="6" max="6" width="4.5" style="3" customWidth="1"/>
    <col min="7" max="7" width="28.5" style="144" customWidth="1"/>
    <col min="8" max="9" width="15.1640625" style="144" customWidth="1"/>
    <col min="10" max="10" width="12.33203125" style="144" customWidth="1"/>
    <col min="11" max="14" width="10" style="61"/>
    <col min="15" max="16384" width="10" style="3"/>
  </cols>
  <sheetData>
    <row r="1" spans="1:14" s="1" customFormat="1" x14ac:dyDescent="0.2">
      <c r="A1" s="1" t="s">
        <v>0</v>
      </c>
      <c r="E1" s="2"/>
      <c r="F1" s="3"/>
      <c r="G1" s="141"/>
      <c r="H1" s="141"/>
      <c r="I1" s="141"/>
      <c r="J1" s="141"/>
      <c r="K1" s="108"/>
      <c r="L1" s="108"/>
      <c r="M1" s="108"/>
      <c r="N1" s="108"/>
    </row>
    <row r="2" spans="1:14" s="1" customFormat="1" x14ac:dyDescent="0.2">
      <c r="A2" s="1" t="s">
        <v>74</v>
      </c>
      <c r="B2" s="4"/>
      <c r="C2" s="5">
        <v>43252</v>
      </c>
      <c r="F2" s="3"/>
      <c r="G2" s="141"/>
      <c r="H2" s="141"/>
      <c r="I2" s="141"/>
      <c r="J2" s="141"/>
      <c r="K2" s="108"/>
      <c r="L2" s="108"/>
      <c r="M2" s="108"/>
      <c r="N2" s="108"/>
    </row>
    <row r="3" spans="1:14" s="1" customFormat="1" x14ac:dyDescent="0.2">
      <c r="E3" s="6" t="e">
        <f>[3]Taux!$D$12</f>
        <v>#REF!</v>
      </c>
      <c r="F3" s="3"/>
      <c r="G3" s="141"/>
      <c r="H3" s="141"/>
      <c r="I3" s="141"/>
      <c r="J3" s="141"/>
      <c r="K3" s="108"/>
      <c r="L3" s="108"/>
      <c r="M3" s="108"/>
      <c r="N3" s="108"/>
    </row>
    <row r="4" spans="1:14" s="9" customFormat="1" x14ac:dyDescent="0.2">
      <c r="A4" s="7"/>
      <c r="B4" s="7" t="s">
        <v>1</v>
      </c>
      <c r="C4" s="7" t="s">
        <v>1</v>
      </c>
      <c r="D4" s="7"/>
      <c r="E4" s="7"/>
      <c r="F4" s="8"/>
      <c r="G4" s="142"/>
      <c r="H4" s="142"/>
      <c r="I4" s="142"/>
      <c r="J4" s="142"/>
      <c r="K4" s="12"/>
      <c r="L4" s="12"/>
      <c r="M4" s="12"/>
      <c r="N4" s="12"/>
    </row>
    <row r="5" spans="1:14" s="9" customFormat="1" x14ac:dyDescent="0.2">
      <c r="A5" s="79" t="s">
        <v>2</v>
      </c>
      <c r="B5" s="80">
        <f>C2</f>
        <v>43252</v>
      </c>
      <c r="C5" s="80">
        <f>B5-356</f>
        <v>42896</v>
      </c>
      <c r="D5" s="11"/>
      <c r="E5" s="10"/>
      <c r="F5" s="12"/>
      <c r="G5" s="142"/>
      <c r="H5" s="142"/>
      <c r="I5" s="142"/>
      <c r="J5" s="142"/>
      <c r="K5" s="12"/>
      <c r="L5" s="12"/>
      <c r="M5" s="12"/>
      <c r="N5" s="12"/>
    </row>
    <row r="6" spans="1:14" s="1" customFormat="1" x14ac:dyDescent="0.2">
      <c r="A6" s="63"/>
      <c r="B6" s="63"/>
      <c r="C6" s="13"/>
      <c r="D6" s="74"/>
      <c r="E6" s="13"/>
      <c r="F6" s="14"/>
      <c r="G6" s="141"/>
      <c r="H6" s="141"/>
      <c r="I6" s="141"/>
      <c r="J6" s="141"/>
      <c r="K6" s="108"/>
      <c r="L6" s="108"/>
      <c r="M6" s="108"/>
      <c r="N6" s="108"/>
    </row>
    <row r="7" spans="1:14" s="1" customFormat="1" x14ac:dyDescent="0.2">
      <c r="A7" s="82" t="s">
        <v>3</v>
      </c>
      <c r="B7" s="64"/>
      <c r="C7" s="16"/>
      <c r="D7" s="75"/>
      <c r="E7" s="16"/>
      <c r="F7" s="14"/>
      <c r="G7" s="141"/>
      <c r="H7" s="141"/>
      <c r="I7" s="141"/>
      <c r="J7" s="141"/>
      <c r="K7" s="108"/>
      <c r="L7" s="108"/>
      <c r="M7" s="108"/>
      <c r="N7" s="108"/>
    </row>
    <row r="8" spans="1:14" s="1" customFormat="1" x14ac:dyDescent="0.2">
      <c r="A8" s="64" t="s">
        <v>4</v>
      </c>
      <c r="B8" s="85">
        <f>B9+B10</f>
        <v>504270518.51999998</v>
      </c>
      <c r="C8" s="17">
        <f>C9+C10</f>
        <v>445667317.90999997</v>
      </c>
      <c r="D8" s="76"/>
      <c r="E8" s="17"/>
      <c r="F8" s="14"/>
      <c r="G8" s="141"/>
      <c r="H8" s="141"/>
      <c r="I8" s="141"/>
      <c r="J8" s="141"/>
      <c r="K8" s="108"/>
      <c r="L8" s="108"/>
      <c r="M8" s="108"/>
      <c r="N8" s="108"/>
    </row>
    <row r="9" spans="1:14" s="1" customFormat="1" x14ac:dyDescent="0.2">
      <c r="A9" s="64" t="s">
        <v>5</v>
      </c>
      <c r="B9" s="85">
        <f>SUM(B11:B18)-B13</f>
        <v>456773431.66999996</v>
      </c>
      <c r="C9" s="85">
        <f>SUM(C11:C18)-C13</f>
        <v>406259821.33999997</v>
      </c>
      <c r="D9" s="77"/>
      <c r="E9" s="18"/>
      <c r="F9" s="14"/>
      <c r="G9" s="141"/>
      <c r="H9" s="141"/>
      <c r="I9" s="141"/>
      <c r="J9" s="141"/>
      <c r="K9" s="108"/>
      <c r="L9" s="108"/>
      <c r="M9" s="108"/>
      <c r="N9" s="108"/>
    </row>
    <row r="10" spans="1:14" s="1" customFormat="1" ht="20" x14ac:dyDescent="0.2">
      <c r="A10" s="64" t="s">
        <v>6</v>
      </c>
      <c r="B10" s="85">
        <f>SUM(B19:B20)</f>
        <v>47497086.849999994</v>
      </c>
      <c r="C10" s="17">
        <f>SUM(C19:C20)</f>
        <v>39407496.569999993</v>
      </c>
      <c r="D10" s="77"/>
      <c r="E10" s="18"/>
      <c r="F10" s="14"/>
      <c r="G10" s="143"/>
      <c r="H10" s="70"/>
      <c r="I10" s="70"/>
      <c r="J10" s="142"/>
      <c r="K10" s="108"/>
      <c r="L10" s="108"/>
      <c r="M10" s="108"/>
      <c r="N10" s="108"/>
    </row>
    <row r="11" spans="1:14" x14ac:dyDescent="0.2">
      <c r="A11" s="22" t="s">
        <v>7</v>
      </c>
      <c r="B11" s="65">
        <v>204435570.72</v>
      </c>
      <c r="C11" s="84">
        <v>180454174.34</v>
      </c>
      <c r="D11" s="78"/>
      <c r="E11" s="21"/>
      <c r="F11" s="14"/>
      <c r="H11" s="67"/>
      <c r="I11" s="67"/>
      <c r="J11" s="71"/>
    </row>
    <row r="12" spans="1:14" x14ac:dyDescent="0.2">
      <c r="A12" s="22" t="s">
        <v>8</v>
      </c>
      <c r="B12" s="65">
        <v>117399040.47</v>
      </c>
      <c r="C12" s="84">
        <v>105899087.97</v>
      </c>
      <c r="D12" s="78"/>
      <c r="E12" s="21"/>
      <c r="F12" s="14"/>
      <c r="H12" s="67"/>
      <c r="I12" s="67"/>
      <c r="J12" s="71"/>
    </row>
    <row r="13" spans="1:14" x14ac:dyDescent="0.2">
      <c r="A13" s="22" t="s">
        <v>65</v>
      </c>
      <c r="B13" s="65">
        <v>106859296.59</v>
      </c>
      <c r="C13" s="84">
        <v>97245325.810000017</v>
      </c>
      <c r="D13" s="78"/>
      <c r="E13" s="21"/>
      <c r="F13" s="14"/>
      <c r="H13" s="67"/>
      <c r="I13" s="67"/>
      <c r="J13" s="71"/>
    </row>
    <row r="14" spans="1:14" x14ac:dyDescent="0.2">
      <c r="A14" s="69" t="s">
        <v>71</v>
      </c>
      <c r="B14" s="65">
        <v>42222322.679999992</v>
      </c>
      <c r="C14" s="84">
        <v>38936080.180000007</v>
      </c>
      <c r="D14" s="78"/>
      <c r="E14" s="21"/>
      <c r="F14" s="14"/>
      <c r="H14" s="67"/>
      <c r="I14" s="67"/>
      <c r="J14" s="71"/>
    </row>
    <row r="15" spans="1:14" x14ac:dyDescent="0.2">
      <c r="A15" s="69" t="s">
        <v>72</v>
      </c>
      <c r="B15" s="65">
        <v>39514481.729999997</v>
      </c>
      <c r="C15" s="84">
        <v>34351614.800000012</v>
      </c>
      <c r="D15" s="78"/>
      <c r="E15" s="21"/>
      <c r="F15" s="14"/>
      <c r="G15" s="145"/>
      <c r="H15" s="67"/>
      <c r="I15" s="67"/>
      <c r="J15" s="71"/>
    </row>
    <row r="16" spans="1:14" x14ac:dyDescent="0.2">
      <c r="A16" s="69" t="s">
        <v>73</v>
      </c>
      <c r="B16" s="65">
        <v>25122492.180000003</v>
      </c>
      <c r="C16" s="84">
        <v>23957630.830000002</v>
      </c>
      <c r="D16" s="78"/>
      <c r="E16" s="21"/>
      <c r="F16" s="14"/>
      <c r="G16" s="145"/>
      <c r="H16" s="67"/>
      <c r="I16" s="67"/>
      <c r="J16" s="71"/>
    </row>
    <row r="17" spans="1:10" x14ac:dyDescent="0.2">
      <c r="A17" s="22" t="s">
        <v>10</v>
      </c>
      <c r="B17" s="65">
        <v>3522259.8699999996</v>
      </c>
      <c r="C17" s="84">
        <v>2944176.63</v>
      </c>
      <c r="D17" s="78"/>
      <c r="E17" s="21"/>
      <c r="F17" s="14"/>
      <c r="G17" s="145"/>
      <c r="H17" s="67"/>
      <c r="I17" s="67"/>
      <c r="J17" s="71"/>
    </row>
    <row r="18" spans="1:10" x14ac:dyDescent="0.2">
      <c r="A18" s="22" t="s">
        <v>9</v>
      </c>
      <c r="B18" s="65">
        <v>24557264.020000003</v>
      </c>
      <c r="C18" s="84">
        <v>19717056.59</v>
      </c>
      <c r="D18" s="78"/>
      <c r="E18" s="21"/>
      <c r="F18" s="14"/>
      <c r="H18" s="67"/>
      <c r="I18" s="67"/>
      <c r="J18" s="71"/>
    </row>
    <row r="19" spans="1:10" x14ac:dyDescent="0.2">
      <c r="A19" s="60" t="s">
        <v>67</v>
      </c>
      <c r="B19" s="65">
        <v>26463856.199999999</v>
      </c>
      <c r="C19" s="84">
        <v>22221987.73</v>
      </c>
      <c r="D19" s="78"/>
      <c r="E19" s="21"/>
      <c r="F19" s="14"/>
      <c r="H19" s="67"/>
      <c r="I19" s="67"/>
      <c r="J19" s="71"/>
    </row>
    <row r="20" spans="1:10" x14ac:dyDescent="0.2">
      <c r="A20" s="83" t="s">
        <v>11</v>
      </c>
      <c r="B20" s="66">
        <v>21033230.649999999</v>
      </c>
      <c r="C20" s="86">
        <v>17185508.839999996</v>
      </c>
      <c r="D20" s="78"/>
      <c r="E20" s="21"/>
      <c r="F20" s="22"/>
      <c r="G20" s="141"/>
      <c r="H20" s="72"/>
      <c r="I20" s="72"/>
      <c r="J20" s="73"/>
    </row>
    <row r="21" spans="1:10" x14ac:dyDescent="0.2">
      <c r="A21" s="19"/>
      <c r="B21" s="88"/>
      <c r="C21" s="91"/>
      <c r="D21" s="23"/>
      <c r="E21" s="23"/>
      <c r="F21" s="14"/>
      <c r="H21" s="67"/>
      <c r="I21" s="67"/>
      <c r="J21" s="71"/>
    </row>
    <row r="22" spans="1:10" x14ac:dyDescent="0.2">
      <c r="A22" s="19"/>
      <c r="B22" s="68"/>
      <c r="C22" s="24"/>
      <c r="D22" s="24" t="s">
        <v>69</v>
      </c>
      <c r="E22" s="24"/>
      <c r="F22" s="14"/>
      <c r="H22" s="67"/>
      <c r="I22" s="67"/>
      <c r="J22" s="71"/>
    </row>
    <row r="23" spans="1:10" x14ac:dyDescent="0.2">
      <c r="A23" s="16" t="s">
        <v>12</v>
      </c>
      <c r="B23" s="81">
        <f>B24+B25</f>
        <v>475542561.95999998</v>
      </c>
      <c r="C23" s="17">
        <f>C24+C25</f>
        <v>471463169.40999997</v>
      </c>
      <c r="D23" s="18"/>
      <c r="E23" s="18"/>
      <c r="F23" s="14"/>
      <c r="G23" s="141"/>
      <c r="H23" s="72"/>
      <c r="I23" s="72"/>
      <c r="J23" s="73"/>
    </row>
    <row r="24" spans="1:10" x14ac:dyDescent="0.2">
      <c r="A24" s="16" t="s">
        <v>5</v>
      </c>
      <c r="B24" s="81">
        <f>SUM(B26:B33)-B28</f>
        <v>439188778.19999999</v>
      </c>
      <c r="C24" s="81">
        <f>SUM(C26:C33)-C28</f>
        <v>436799024.31</v>
      </c>
      <c r="D24" s="18"/>
      <c r="E24" s="18"/>
      <c r="F24" s="14"/>
      <c r="G24" s="141"/>
      <c r="H24" s="72"/>
      <c r="I24" s="72"/>
      <c r="J24" s="73"/>
    </row>
    <row r="25" spans="1:10" x14ac:dyDescent="0.2">
      <c r="A25" s="16" t="s">
        <v>6</v>
      </c>
      <c r="B25" s="81">
        <f>SUM(B34:B35)</f>
        <v>36353783.759999998</v>
      </c>
      <c r="C25" s="17">
        <f>SUM(C34:C35)</f>
        <v>34664145.099999994</v>
      </c>
      <c r="D25" s="18"/>
      <c r="E25" s="18"/>
      <c r="F25" s="14"/>
      <c r="H25" s="72"/>
      <c r="I25" s="72"/>
      <c r="J25" s="73"/>
    </row>
    <row r="26" spans="1:10" ht="20" x14ac:dyDescent="0.2">
      <c r="A26" s="19" t="s">
        <v>7</v>
      </c>
      <c r="B26" s="89">
        <v>200926488.47</v>
      </c>
      <c r="C26" s="20">
        <v>180340953.14000002</v>
      </c>
      <c r="D26" s="21"/>
      <c r="E26" s="21"/>
      <c r="F26" s="14"/>
      <c r="G26" s="143"/>
      <c r="H26" s="70"/>
      <c r="I26" s="70"/>
      <c r="J26" s="71"/>
    </row>
    <row r="27" spans="1:10" x14ac:dyDescent="0.2">
      <c r="A27" s="19" t="s">
        <v>8</v>
      </c>
      <c r="B27" s="90">
        <v>102479404.67</v>
      </c>
      <c r="C27" s="20">
        <v>132164791.27</v>
      </c>
      <c r="D27" s="21"/>
      <c r="E27" s="21"/>
      <c r="F27" s="14"/>
      <c r="H27" s="67"/>
      <c r="I27" s="67"/>
      <c r="J27" s="71"/>
    </row>
    <row r="28" spans="1:10" x14ac:dyDescent="0.2">
      <c r="A28" s="19" t="s">
        <v>65</v>
      </c>
      <c r="B28" s="90">
        <v>109588620.92</v>
      </c>
      <c r="C28" s="20">
        <v>101826357.18000002</v>
      </c>
      <c r="D28" s="21"/>
      <c r="E28" s="21"/>
      <c r="F28" s="14"/>
      <c r="H28" s="67"/>
      <c r="I28" s="67"/>
      <c r="J28" s="71"/>
    </row>
    <row r="29" spans="1:10" x14ac:dyDescent="0.2">
      <c r="A29" s="69" t="s">
        <v>71</v>
      </c>
      <c r="B29" s="90">
        <v>44054458.18999999</v>
      </c>
      <c r="C29" s="97">
        <v>40194996.670000009</v>
      </c>
      <c r="D29" s="21"/>
      <c r="E29" s="21"/>
      <c r="F29" s="14"/>
      <c r="H29" s="67"/>
      <c r="I29" s="67"/>
      <c r="J29" s="71"/>
    </row>
    <row r="30" spans="1:10" x14ac:dyDescent="0.2">
      <c r="A30" s="69" t="s">
        <v>72</v>
      </c>
      <c r="B30" s="90">
        <v>38379441.969999999</v>
      </c>
      <c r="C30" s="97">
        <v>35442229.960000008</v>
      </c>
      <c r="D30" s="21"/>
      <c r="E30" s="21"/>
      <c r="F30" s="14"/>
      <c r="G30" s="145"/>
      <c r="H30" s="67"/>
      <c r="I30" s="67"/>
      <c r="J30" s="71"/>
    </row>
    <row r="31" spans="1:10" x14ac:dyDescent="0.2">
      <c r="A31" s="69" t="s">
        <v>73</v>
      </c>
      <c r="B31" s="90">
        <v>27154720.760000002</v>
      </c>
      <c r="C31" s="97">
        <v>26189130.550000001</v>
      </c>
      <c r="D31" s="21"/>
      <c r="E31" s="21"/>
      <c r="F31" s="14"/>
      <c r="G31" s="145"/>
      <c r="H31" s="67"/>
      <c r="I31" s="67"/>
      <c r="J31" s="71"/>
    </row>
    <row r="32" spans="1:10" x14ac:dyDescent="0.2">
      <c r="A32" s="19" t="s">
        <v>10</v>
      </c>
      <c r="B32" s="90">
        <v>3568649.5799999996</v>
      </c>
      <c r="C32" s="20">
        <v>2958411.26</v>
      </c>
      <c r="D32" s="21"/>
      <c r="E32" s="21"/>
      <c r="F32" s="14"/>
      <c r="G32" s="145"/>
      <c r="H32" s="67"/>
      <c r="I32" s="67"/>
      <c r="J32" s="71"/>
    </row>
    <row r="33" spans="1:14" x14ac:dyDescent="0.2">
      <c r="A33" s="19" t="s">
        <v>9</v>
      </c>
      <c r="B33" s="90">
        <v>22625614.560000002</v>
      </c>
      <c r="C33" s="20">
        <v>19508511.460000001</v>
      </c>
      <c r="D33" s="21"/>
      <c r="E33" s="21"/>
      <c r="F33" s="14"/>
      <c r="H33" s="67"/>
      <c r="I33" s="67"/>
      <c r="J33" s="71"/>
    </row>
    <row r="34" spans="1:14" x14ac:dyDescent="0.2">
      <c r="A34" s="3" t="s">
        <v>67</v>
      </c>
      <c r="B34" s="90">
        <v>16422788.559999999</v>
      </c>
      <c r="C34" s="20">
        <v>14622953.199999999</v>
      </c>
      <c r="D34" s="21"/>
      <c r="E34" s="21"/>
      <c r="F34" s="14"/>
      <c r="H34" s="67"/>
      <c r="I34" s="67"/>
      <c r="J34" s="71"/>
    </row>
    <row r="35" spans="1:14" x14ac:dyDescent="0.2">
      <c r="A35" s="19" t="s">
        <v>11</v>
      </c>
      <c r="B35" s="90">
        <v>19930995.199999999</v>
      </c>
      <c r="C35" s="20">
        <v>20041191.899999995</v>
      </c>
      <c r="D35" s="21"/>
      <c r="E35" s="21"/>
      <c r="F35" s="22"/>
      <c r="G35" s="141"/>
      <c r="H35" s="72"/>
      <c r="I35" s="72"/>
      <c r="J35" s="71"/>
    </row>
    <row r="36" spans="1:14" x14ac:dyDescent="0.2">
      <c r="A36" s="19"/>
      <c r="B36" s="88"/>
      <c r="C36" s="23"/>
      <c r="D36" s="23"/>
      <c r="E36" s="23"/>
      <c r="F36" s="14"/>
      <c r="H36" s="67"/>
      <c r="I36" s="67"/>
      <c r="J36" s="71"/>
    </row>
    <row r="37" spans="1:14" x14ac:dyDescent="0.2">
      <c r="A37" s="26"/>
      <c r="B37" s="83"/>
      <c r="C37" s="26"/>
      <c r="D37" s="27"/>
      <c r="E37" s="27"/>
      <c r="F37" s="14"/>
      <c r="H37" s="67"/>
      <c r="I37" s="67"/>
      <c r="J37" s="71"/>
    </row>
    <row r="38" spans="1:14" x14ac:dyDescent="0.2">
      <c r="A38" s="28"/>
      <c r="B38" s="28"/>
      <c r="C38" s="28"/>
      <c r="D38" s="29"/>
      <c r="E38" s="29"/>
      <c r="F38" s="14"/>
      <c r="G38" s="141"/>
      <c r="H38" s="72"/>
      <c r="I38" s="72"/>
      <c r="J38" s="71"/>
    </row>
    <row r="39" spans="1:14" s="1" customFormat="1" x14ac:dyDescent="0.2">
      <c r="A39" s="15" t="s">
        <v>13</v>
      </c>
      <c r="B39" s="16"/>
      <c r="C39" s="16"/>
      <c r="D39" s="30"/>
      <c r="E39" s="24"/>
      <c r="F39" s="14"/>
      <c r="G39" s="144"/>
      <c r="H39" s="67"/>
      <c r="I39" s="67"/>
      <c r="J39" s="71"/>
      <c r="K39" s="108"/>
      <c r="L39" s="108"/>
      <c r="M39" s="108"/>
      <c r="N39" s="108"/>
    </row>
    <row r="40" spans="1:14" s="1" customFormat="1" x14ac:dyDescent="0.2">
      <c r="A40" s="16" t="s">
        <v>14</v>
      </c>
      <c r="B40" s="17">
        <f>B41+B42</f>
        <v>990306</v>
      </c>
      <c r="C40" s="17">
        <f>C41+C42</f>
        <v>1069498</v>
      </c>
      <c r="D40" s="31"/>
      <c r="E40" s="18"/>
      <c r="F40" s="14"/>
      <c r="G40" s="141"/>
      <c r="H40" s="72"/>
      <c r="I40" s="72"/>
      <c r="J40" s="73"/>
      <c r="K40" s="108"/>
      <c r="L40" s="108"/>
      <c r="M40" s="108"/>
      <c r="N40" s="108"/>
    </row>
    <row r="41" spans="1:14" s="1" customFormat="1" x14ac:dyDescent="0.2">
      <c r="A41" s="16" t="s">
        <v>5</v>
      </c>
      <c r="B41" s="17">
        <f>SUM(B43:B50)-B45</f>
        <v>781528</v>
      </c>
      <c r="C41" s="17">
        <f>SUM(C43:C50)-C45</f>
        <v>706720</v>
      </c>
      <c r="D41" s="31"/>
      <c r="E41" s="18"/>
      <c r="F41" s="14"/>
      <c r="G41" s="141"/>
      <c r="H41" s="141"/>
      <c r="I41" s="141"/>
      <c r="J41" s="141"/>
      <c r="K41" s="108"/>
      <c r="L41" s="108"/>
      <c r="M41" s="108"/>
      <c r="N41" s="108"/>
    </row>
    <row r="42" spans="1:14" s="1" customFormat="1" x14ac:dyDescent="0.2">
      <c r="A42" s="16" t="s">
        <v>6</v>
      </c>
      <c r="B42" s="17">
        <f>SUM(B51:B52)</f>
        <v>208778</v>
      </c>
      <c r="C42" s="17">
        <f>SUM(C51:C52)</f>
        <v>362778</v>
      </c>
      <c r="D42" s="31"/>
      <c r="E42" s="18"/>
      <c r="F42" s="14"/>
      <c r="G42" s="141"/>
      <c r="H42" s="141"/>
      <c r="I42" s="141"/>
      <c r="J42" s="141"/>
      <c r="K42" s="108"/>
      <c r="L42" s="108"/>
      <c r="M42" s="108"/>
      <c r="N42" s="108"/>
    </row>
    <row r="43" spans="1:14" ht="20" x14ac:dyDescent="0.2">
      <c r="A43" s="19" t="s">
        <v>7</v>
      </c>
      <c r="B43" s="25">
        <v>119127</v>
      </c>
      <c r="C43" s="25">
        <v>106828</v>
      </c>
      <c r="D43" s="31"/>
      <c r="E43" s="24"/>
      <c r="F43" s="14"/>
      <c r="G43" s="143"/>
      <c r="H43" s="70"/>
      <c r="I43" s="70"/>
      <c r="J43" s="142"/>
    </row>
    <row r="44" spans="1:14" x14ac:dyDescent="0.2">
      <c r="A44" s="19" t="s">
        <v>8</v>
      </c>
      <c r="B44" s="25">
        <v>280166</v>
      </c>
      <c r="C44" s="25">
        <v>242779</v>
      </c>
      <c r="D44" s="31"/>
      <c r="E44" s="31"/>
      <c r="F44" s="14"/>
      <c r="H44" s="67"/>
      <c r="I44" s="67"/>
      <c r="J44" s="146"/>
    </row>
    <row r="45" spans="1:14" x14ac:dyDescent="0.2">
      <c r="A45" s="19" t="s">
        <v>65</v>
      </c>
      <c r="B45" s="25">
        <v>346029</v>
      </c>
      <c r="C45" s="25">
        <v>325234</v>
      </c>
      <c r="D45" s="31"/>
      <c r="E45" s="24"/>
      <c r="F45" s="14"/>
      <c r="H45" s="67"/>
      <c r="I45" s="67"/>
      <c r="J45" s="146"/>
      <c r="K45" s="14"/>
    </row>
    <row r="46" spans="1:14" x14ac:dyDescent="0.2">
      <c r="A46" s="69" t="s">
        <v>71</v>
      </c>
      <c r="B46" s="25">
        <v>306267</v>
      </c>
      <c r="C46" s="25">
        <v>287181</v>
      </c>
      <c r="D46" s="31"/>
      <c r="E46" s="24"/>
      <c r="F46" s="14"/>
      <c r="H46" s="67"/>
      <c r="I46" s="67"/>
      <c r="J46" s="146"/>
    </row>
    <row r="47" spans="1:14" x14ac:dyDescent="0.2">
      <c r="A47" s="69" t="s">
        <v>72</v>
      </c>
      <c r="B47" s="25">
        <v>34934</v>
      </c>
      <c r="C47" s="25">
        <v>32918</v>
      </c>
      <c r="D47" s="31"/>
      <c r="E47" s="24"/>
      <c r="F47" s="14"/>
      <c r="G47" s="145"/>
      <c r="H47" s="67"/>
      <c r="I47" s="67"/>
      <c r="J47" s="146"/>
    </row>
    <row r="48" spans="1:14" x14ac:dyDescent="0.2">
      <c r="A48" s="69" t="s">
        <v>73</v>
      </c>
      <c r="B48" s="25">
        <v>4828</v>
      </c>
      <c r="C48" s="25">
        <v>5135</v>
      </c>
      <c r="D48" s="31"/>
      <c r="E48" s="24"/>
      <c r="F48" s="14"/>
      <c r="G48" s="145"/>
      <c r="H48" s="67"/>
      <c r="I48" s="67"/>
      <c r="J48" s="146"/>
    </row>
    <row r="49" spans="1:14" x14ac:dyDescent="0.2">
      <c r="A49" s="19" t="s">
        <v>10</v>
      </c>
      <c r="B49" s="25">
        <v>9</v>
      </c>
      <c r="C49" s="25">
        <v>9</v>
      </c>
      <c r="D49" s="31"/>
      <c r="E49" s="24"/>
      <c r="F49" s="14"/>
      <c r="G49" s="145"/>
      <c r="H49" s="67"/>
      <c r="I49" s="67"/>
      <c r="J49" s="146"/>
    </row>
    <row r="50" spans="1:14" x14ac:dyDescent="0.2">
      <c r="A50" s="19" t="s">
        <v>9</v>
      </c>
      <c r="B50" s="25">
        <v>36197</v>
      </c>
      <c r="C50" s="25">
        <v>31870</v>
      </c>
      <c r="D50" s="31"/>
      <c r="E50" s="24"/>
      <c r="F50" s="14"/>
      <c r="H50" s="67"/>
      <c r="I50" s="67"/>
      <c r="J50" s="146"/>
    </row>
    <row r="51" spans="1:14" x14ac:dyDescent="0.2">
      <c r="A51" s="3" t="s">
        <v>67</v>
      </c>
      <c r="B51" s="25">
        <v>55436</v>
      </c>
      <c r="C51" s="25">
        <v>63252</v>
      </c>
      <c r="D51" s="31"/>
      <c r="E51" s="31"/>
      <c r="F51" s="14"/>
      <c r="H51" s="67"/>
      <c r="I51" s="67"/>
      <c r="J51" s="146"/>
    </row>
    <row r="52" spans="1:14" x14ac:dyDescent="0.2">
      <c r="A52" s="19" t="s">
        <v>11</v>
      </c>
      <c r="B52" s="25">
        <v>153342</v>
      </c>
      <c r="C52" s="25">
        <v>299526</v>
      </c>
      <c r="D52" s="31"/>
      <c r="E52" s="24"/>
      <c r="F52" s="14"/>
      <c r="G52" s="141"/>
      <c r="H52" s="72"/>
      <c r="I52" s="72"/>
      <c r="J52" s="146"/>
    </row>
    <row r="53" spans="1:14" x14ac:dyDescent="0.2">
      <c r="A53" s="19"/>
      <c r="B53" s="24" t="s">
        <v>69</v>
      </c>
      <c r="C53" s="24" t="s">
        <v>69</v>
      </c>
      <c r="D53" s="24"/>
      <c r="E53" s="24"/>
      <c r="F53" s="14"/>
      <c r="H53" s="67"/>
      <c r="I53" s="67"/>
      <c r="J53" s="146"/>
    </row>
    <row r="54" spans="1:14" x14ac:dyDescent="0.2">
      <c r="A54" s="19"/>
      <c r="B54" s="19"/>
      <c r="C54" s="19"/>
      <c r="D54" s="30"/>
      <c r="E54" s="24"/>
      <c r="F54" s="14"/>
      <c r="H54" s="67"/>
      <c r="I54" s="67"/>
      <c r="J54" s="146"/>
    </row>
    <row r="55" spans="1:14" s="1" customFormat="1" x14ac:dyDescent="0.2">
      <c r="A55" s="16" t="s">
        <v>15</v>
      </c>
      <c r="B55" s="17">
        <f>B56+B57</f>
        <v>997949462.40915835</v>
      </c>
      <c r="C55" s="17">
        <f>C56+C57</f>
        <v>1029715847.715</v>
      </c>
      <c r="D55" s="31"/>
      <c r="E55" s="18"/>
      <c r="F55" s="14"/>
      <c r="G55" s="141"/>
      <c r="H55" s="72"/>
      <c r="I55" s="72"/>
      <c r="J55" s="146"/>
      <c r="K55" s="108"/>
      <c r="L55" s="108"/>
      <c r="M55" s="108"/>
      <c r="N55" s="108"/>
    </row>
    <row r="56" spans="1:14" s="1" customFormat="1" x14ac:dyDescent="0.2">
      <c r="A56" s="16" t="s">
        <v>5</v>
      </c>
      <c r="B56" s="17">
        <f>SUM(B58:B65)-B60</f>
        <v>922442960.99000013</v>
      </c>
      <c r="C56" s="17">
        <f>SUM(C58:C65)-C60</f>
        <v>911453872.68000007</v>
      </c>
      <c r="D56" s="31"/>
      <c r="E56" s="18"/>
      <c r="F56" s="14"/>
      <c r="G56" s="147"/>
      <c r="H56" s="148"/>
      <c r="I56" s="148"/>
      <c r="J56" s="149"/>
      <c r="K56" s="161"/>
      <c r="L56" s="108"/>
      <c r="M56" s="108"/>
      <c r="N56" s="108"/>
    </row>
    <row r="57" spans="1:14" s="1" customFormat="1" x14ac:dyDescent="0.2">
      <c r="A57" s="16" t="s">
        <v>6</v>
      </c>
      <c r="B57" s="17">
        <f>SUM(B66:B67)</f>
        <v>75506501.41915819</v>
      </c>
      <c r="C57" s="17">
        <f>SUM(C66:C67)</f>
        <v>118261975.03499992</v>
      </c>
      <c r="D57" s="31"/>
      <c r="E57" s="18"/>
      <c r="F57" s="14"/>
      <c r="G57" s="141"/>
      <c r="H57" s="72"/>
      <c r="I57" s="72"/>
      <c r="J57" s="73"/>
      <c r="K57" s="161"/>
      <c r="L57" s="108"/>
      <c r="M57" s="108"/>
      <c r="N57" s="108"/>
    </row>
    <row r="58" spans="1:14" x14ac:dyDescent="0.2">
      <c r="A58" s="19" t="s">
        <v>7</v>
      </c>
      <c r="B58" s="25">
        <v>408089530.20999998</v>
      </c>
      <c r="C58" s="25">
        <v>370959958.19999999</v>
      </c>
      <c r="D58" s="31"/>
      <c r="E58" s="24"/>
      <c r="F58" s="14"/>
      <c r="G58" s="150"/>
      <c r="H58" s="70"/>
      <c r="I58" s="70"/>
      <c r="J58" s="141"/>
    </row>
    <row r="59" spans="1:14" x14ac:dyDescent="0.2">
      <c r="A59" s="19" t="s">
        <v>8</v>
      </c>
      <c r="B59" s="25">
        <v>213564351.08000001</v>
      </c>
      <c r="C59" s="25">
        <v>254701224.98000002</v>
      </c>
      <c r="D59" s="31"/>
      <c r="E59" s="31"/>
      <c r="F59" s="14"/>
      <c r="H59" s="67"/>
      <c r="I59" s="67"/>
      <c r="J59" s="71"/>
    </row>
    <row r="60" spans="1:14" x14ac:dyDescent="0.2">
      <c r="A60" s="19" t="s">
        <v>65</v>
      </c>
      <c r="B60" s="25">
        <v>257587155.51000011</v>
      </c>
      <c r="C60" s="25">
        <v>243851430.31999987</v>
      </c>
      <c r="D60" s="31"/>
      <c r="E60" s="24"/>
      <c r="F60" s="14"/>
      <c r="H60" s="67"/>
      <c r="I60" s="67"/>
      <c r="J60" s="71"/>
    </row>
    <row r="61" spans="1:14" x14ac:dyDescent="0.2">
      <c r="A61" s="69" t="s">
        <v>71</v>
      </c>
      <c r="B61" s="25">
        <v>89436498.01000008</v>
      </c>
      <c r="C61" s="25">
        <v>82826752.189999908</v>
      </c>
      <c r="D61" s="31"/>
      <c r="E61" s="24"/>
      <c r="F61" s="14"/>
      <c r="H61" s="67"/>
      <c r="I61" s="67"/>
      <c r="J61" s="71"/>
    </row>
    <row r="62" spans="1:14" x14ac:dyDescent="0.2">
      <c r="A62" s="69" t="s">
        <v>72</v>
      </c>
      <c r="B62" s="25">
        <v>75493114.030000001</v>
      </c>
      <c r="C62" s="25">
        <v>69430244.989999995</v>
      </c>
      <c r="D62" s="31"/>
      <c r="E62" s="24"/>
      <c r="F62" s="14"/>
      <c r="G62" s="145"/>
      <c r="H62" s="67"/>
      <c r="I62" s="67"/>
      <c r="J62" s="71"/>
    </row>
    <row r="63" spans="1:14" x14ac:dyDescent="0.2">
      <c r="A63" s="69" t="s">
        <v>73</v>
      </c>
      <c r="B63" s="25">
        <v>92657543.469999999</v>
      </c>
      <c r="C63" s="25">
        <v>91594433.140000001</v>
      </c>
      <c r="D63" s="31"/>
      <c r="E63" s="24"/>
      <c r="F63" s="14"/>
      <c r="G63" s="145"/>
      <c r="H63" s="67"/>
      <c r="I63" s="67"/>
      <c r="J63" s="71"/>
    </row>
    <row r="64" spans="1:14" x14ac:dyDescent="0.2">
      <c r="A64" s="19" t="s">
        <v>10</v>
      </c>
      <c r="B64" s="25">
        <v>5384311.8999999994</v>
      </c>
      <c r="C64" s="25">
        <v>4567205.16</v>
      </c>
      <c r="D64" s="31"/>
      <c r="E64" s="24"/>
      <c r="F64" s="14"/>
      <c r="G64" s="145"/>
      <c r="H64" s="67"/>
      <c r="I64" s="67"/>
      <c r="J64" s="71"/>
    </row>
    <row r="65" spans="1:14" x14ac:dyDescent="0.2">
      <c r="A65" s="19" t="s">
        <v>9</v>
      </c>
      <c r="B65" s="25">
        <v>37817612.289999999</v>
      </c>
      <c r="C65" s="25">
        <v>37374054.020000003</v>
      </c>
      <c r="D65" s="31"/>
      <c r="E65" s="24"/>
      <c r="F65" s="14"/>
      <c r="H65" s="67"/>
      <c r="I65" s="67"/>
      <c r="J65" s="71"/>
    </row>
    <row r="66" spans="1:14" x14ac:dyDescent="0.2">
      <c r="A66" s="3" t="s">
        <v>67</v>
      </c>
      <c r="B66" s="25">
        <v>30146988.859999999</v>
      </c>
      <c r="C66" s="25">
        <v>30848482.949999999</v>
      </c>
      <c r="D66" s="31"/>
      <c r="E66" s="31"/>
      <c r="F66" s="14"/>
      <c r="H66" s="67"/>
      <c r="I66" s="67"/>
      <c r="J66" s="71"/>
    </row>
    <row r="67" spans="1:14" x14ac:dyDescent="0.2">
      <c r="A67" s="19" t="s">
        <v>11</v>
      </c>
      <c r="B67" s="25">
        <v>45359512.559158191</v>
      </c>
      <c r="C67" s="25">
        <v>87413492.084999919</v>
      </c>
      <c r="D67" s="31"/>
      <c r="E67" s="24"/>
      <c r="F67" s="22"/>
      <c r="G67" s="141"/>
      <c r="H67" s="72"/>
      <c r="I67" s="72"/>
      <c r="J67" s="71"/>
    </row>
    <row r="68" spans="1:14" x14ac:dyDescent="0.2">
      <c r="A68" s="19"/>
      <c r="B68" s="24"/>
      <c r="C68" s="24"/>
      <c r="D68" s="24"/>
      <c r="E68" s="24"/>
      <c r="F68" s="14"/>
      <c r="H68" s="67"/>
      <c r="I68" s="67"/>
      <c r="J68" s="71"/>
    </row>
    <row r="69" spans="1:14" x14ac:dyDescent="0.2">
      <c r="A69" s="26"/>
      <c r="B69" s="26"/>
      <c r="C69" s="26"/>
      <c r="D69" s="27"/>
      <c r="E69" s="27"/>
      <c r="F69" s="14"/>
      <c r="H69" s="67"/>
      <c r="I69" s="67"/>
      <c r="J69" s="71"/>
    </row>
    <row r="70" spans="1:14" outlineLevel="1" x14ac:dyDescent="0.2">
      <c r="A70" s="28"/>
      <c r="B70" s="28"/>
      <c r="C70" s="28"/>
      <c r="D70" s="29"/>
      <c r="E70" s="29"/>
      <c r="F70" s="14"/>
      <c r="G70" s="141"/>
      <c r="H70" s="72"/>
      <c r="I70" s="72"/>
      <c r="J70" s="73"/>
    </row>
    <row r="71" spans="1:14" s="1" customFormat="1" outlineLevel="1" x14ac:dyDescent="0.2">
      <c r="A71" s="15" t="s">
        <v>16</v>
      </c>
      <c r="B71" s="16"/>
      <c r="C71" s="16"/>
      <c r="D71" s="30" t="s">
        <v>69</v>
      </c>
      <c r="E71" s="30"/>
      <c r="F71" s="14"/>
      <c r="G71" s="147"/>
      <c r="H71" s="148"/>
      <c r="I71" s="148"/>
      <c r="J71" s="149"/>
      <c r="K71" s="161"/>
      <c r="L71" s="108"/>
      <c r="M71" s="108"/>
      <c r="N71" s="108"/>
    </row>
    <row r="72" spans="1:14" s="1" customFormat="1" outlineLevel="1" x14ac:dyDescent="0.2">
      <c r="A72" s="16" t="s">
        <v>17</v>
      </c>
      <c r="B72" s="17">
        <f>B73+B74</f>
        <v>437450</v>
      </c>
      <c r="C72" s="17">
        <f>C73+C74</f>
        <v>390855</v>
      </c>
      <c r="D72" s="18"/>
      <c r="E72" s="18"/>
      <c r="F72" s="14"/>
      <c r="G72" s="141"/>
      <c r="H72" s="72"/>
      <c r="I72" s="72"/>
      <c r="J72" s="149"/>
      <c r="K72" s="161"/>
      <c r="L72" s="108"/>
      <c r="M72" s="108"/>
      <c r="N72" s="108"/>
    </row>
    <row r="73" spans="1:14" s="1" customFormat="1" outlineLevel="1" x14ac:dyDescent="0.2">
      <c r="A73" s="16" t="s">
        <v>5</v>
      </c>
      <c r="B73" s="17">
        <f>SUM(B75:B82)-B77</f>
        <v>375362</v>
      </c>
      <c r="C73" s="17">
        <f>SUM(C75:C82)-C77</f>
        <v>332941</v>
      </c>
      <c r="D73" s="18" t="s">
        <v>69</v>
      </c>
      <c r="E73" s="18"/>
      <c r="F73" s="14"/>
      <c r="G73" s="141"/>
      <c r="H73" s="141"/>
      <c r="I73" s="141"/>
      <c r="J73" s="141"/>
      <c r="K73" s="108"/>
      <c r="L73" s="108"/>
      <c r="M73" s="108"/>
      <c r="N73" s="108"/>
    </row>
    <row r="74" spans="1:14" s="1" customFormat="1" outlineLevel="1" x14ac:dyDescent="0.2">
      <c r="A74" s="16" t="s">
        <v>6</v>
      </c>
      <c r="B74" s="17">
        <f>SUM(B83:B84)</f>
        <v>62088</v>
      </c>
      <c r="C74" s="17">
        <f>SUM(C83:C84)</f>
        <v>57914</v>
      </c>
      <c r="D74" s="18"/>
      <c r="E74" s="18"/>
      <c r="F74" s="14"/>
      <c r="G74" s="141"/>
      <c r="H74" s="141"/>
      <c r="I74" s="141"/>
      <c r="J74" s="141"/>
      <c r="K74" s="108"/>
      <c r="L74" s="108"/>
      <c r="M74" s="108"/>
      <c r="N74" s="108"/>
    </row>
    <row r="75" spans="1:14" ht="20" outlineLevel="1" x14ac:dyDescent="0.2">
      <c r="A75" s="19" t="s">
        <v>7</v>
      </c>
      <c r="B75" s="25">
        <v>46287</v>
      </c>
      <c r="C75" s="25">
        <v>42562</v>
      </c>
      <c r="D75" s="24"/>
      <c r="E75" s="24"/>
      <c r="F75" s="14"/>
      <c r="G75" s="143"/>
      <c r="H75" s="70"/>
      <c r="I75" s="70"/>
      <c r="J75" s="142"/>
    </row>
    <row r="76" spans="1:14" outlineLevel="1" x14ac:dyDescent="0.2">
      <c r="A76" s="19" t="s">
        <v>8</v>
      </c>
      <c r="B76" s="25">
        <v>161026</v>
      </c>
      <c r="C76" s="25">
        <v>133478</v>
      </c>
      <c r="D76" s="24"/>
      <c r="E76" s="24"/>
      <c r="F76" s="14"/>
      <c r="H76" s="67"/>
      <c r="I76" s="67"/>
      <c r="J76" s="71"/>
    </row>
    <row r="77" spans="1:14" outlineLevel="1" x14ac:dyDescent="0.2">
      <c r="A77" s="19" t="s">
        <v>65</v>
      </c>
      <c r="B77" s="25">
        <v>100528</v>
      </c>
      <c r="C77" s="25">
        <v>101221</v>
      </c>
      <c r="D77" s="24"/>
      <c r="E77" s="24"/>
      <c r="F77" s="14"/>
      <c r="H77" s="67"/>
      <c r="I77" s="67"/>
      <c r="J77" s="71"/>
    </row>
    <row r="78" spans="1:14" outlineLevel="1" x14ac:dyDescent="0.2">
      <c r="A78" s="69" t="s">
        <v>71</v>
      </c>
      <c r="B78" s="25">
        <v>82610</v>
      </c>
      <c r="C78" s="25">
        <v>83766</v>
      </c>
      <c r="D78" s="24"/>
      <c r="E78" s="24"/>
      <c r="F78" s="14"/>
      <c r="H78" s="67"/>
      <c r="I78" s="67"/>
      <c r="J78" s="71"/>
    </row>
    <row r="79" spans="1:14" outlineLevel="1" x14ac:dyDescent="0.2">
      <c r="A79" s="69" t="s">
        <v>72</v>
      </c>
      <c r="B79" s="25">
        <v>14909</v>
      </c>
      <c r="C79" s="25">
        <v>14324</v>
      </c>
      <c r="D79" s="24"/>
      <c r="E79" s="24"/>
      <c r="F79" s="14"/>
      <c r="G79" s="145"/>
      <c r="H79" s="67"/>
      <c r="I79" s="67"/>
      <c r="J79" s="71"/>
    </row>
    <row r="80" spans="1:14" outlineLevel="1" x14ac:dyDescent="0.2">
      <c r="A80" s="69" t="s">
        <v>73</v>
      </c>
      <c r="B80" s="25">
        <v>3009</v>
      </c>
      <c r="C80" s="25">
        <v>3131</v>
      </c>
      <c r="D80" s="24"/>
      <c r="E80" s="24"/>
      <c r="F80" s="14"/>
      <c r="G80" s="145"/>
      <c r="H80" s="67"/>
      <c r="I80" s="67"/>
      <c r="J80" s="71"/>
    </row>
    <row r="81" spans="1:14" outlineLevel="1" x14ac:dyDescent="0.2">
      <c r="A81" s="19" t="s">
        <v>10</v>
      </c>
      <c r="B81" s="25">
        <v>0</v>
      </c>
      <c r="C81" s="25">
        <v>0</v>
      </c>
      <c r="D81" s="24"/>
      <c r="E81" s="24"/>
      <c r="F81" s="14"/>
      <c r="G81" s="145"/>
      <c r="H81" s="67"/>
      <c r="I81" s="67"/>
      <c r="J81" s="71"/>
    </row>
    <row r="82" spans="1:14" outlineLevel="1" x14ac:dyDescent="0.2">
      <c r="A82" s="19" t="s">
        <v>9</v>
      </c>
      <c r="B82" s="25">
        <v>67521</v>
      </c>
      <c r="C82" s="25">
        <v>55680</v>
      </c>
      <c r="D82" s="24"/>
      <c r="E82" s="24"/>
      <c r="F82" s="14"/>
      <c r="H82" s="67"/>
      <c r="I82" s="67"/>
      <c r="J82" s="71"/>
    </row>
    <row r="83" spans="1:14" outlineLevel="1" x14ac:dyDescent="0.2">
      <c r="A83" s="3" t="s">
        <v>67</v>
      </c>
      <c r="B83" s="25">
        <v>54362</v>
      </c>
      <c r="C83" s="25">
        <v>52717</v>
      </c>
      <c r="D83" s="24"/>
      <c r="E83" s="24"/>
      <c r="F83" s="14"/>
      <c r="H83" s="67"/>
      <c r="I83" s="67"/>
      <c r="J83" s="71"/>
    </row>
    <row r="84" spans="1:14" outlineLevel="1" x14ac:dyDescent="0.2">
      <c r="A84" s="19" t="s">
        <v>11</v>
      </c>
      <c r="B84" s="25">
        <v>7726</v>
      </c>
      <c r="C84" s="25">
        <v>5197</v>
      </c>
      <c r="D84" s="24"/>
      <c r="E84" s="24"/>
      <c r="F84" s="14"/>
      <c r="G84" s="141"/>
      <c r="H84" s="72"/>
      <c r="I84" s="72"/>
      <c r="J84" s="73"/>
    </row>
    <row r="85" spans="1:14" outlineLevel="1" x14ac:dyDescent="0.2">
      <c r="A85" s="19"/>
      <c r="B85" s="24"/>
      <c r="C85" s="24"/>
      <c r="D85" s="24"/>
      <c r="E85" s="24"/>
      <c r="F85" s="14"/>
      <c r="H85" s="67"/>
      <c r="I85" s="67"/>
      <c r="J85" s="71"/>
    </row>
    <row r="86" spans="1:14" outlineLevel="1" x14ac:dyDescent="0.2">
      <c r="A86" s="19"/>
      <c r="B86" s="19"/>
      <c r="C86" s="19"/>
      <c r="D86" s="24"/>
      <c r="E86" s="24"/>
      <c r="F86" s="14"/>
      <c r="H86" s="67"/>
      <c r="I86" s="67"/>
      <c r="J86" s="71"/>
    </row>
    <row r="87" spans="1:14" s="1" customFormat="1" outlineLevel="1" x14ac:dyDescent="0.2">
      <c r="A87" s="16" t="s">
        <v>18</v>
      </c>
      <c r="B87" s="17">
        <f>B88+B89</f>
        <v>467268526.89661539</v>
      </c>
      <c r="C87" s="17">
        <f>C88+C89</f>
        <v>533106175.89493197</v>
      </c>
      <c r="D87" s="18"/>
      <c r="E87" s="18"/>
      <c r="F87" s="14"/>
      <c r="G87" s="141"/>
      <c r="H87" s="72"/>
      <c r="I87" s="72"/>
      <c r="J87" s="71"/>
      <c r="K87" s="108"/>
      <c r="L87" s="108"/>
      <c r="M87" s="108"/>
      <c r="N87" s="108"/>
    </row>
    <row r="88" spans="1:14" s="1" customFormat="1" outlineLevel="1" x14ac:dyDescent="0.2">
      <c r="A88" s="16" t="s">
        <v>5</v>
      </c>
      <c r="B88" s="17">
        <f>SUM(B90:B97)-B92</f>
        <v>432943028.63000011</v>
      </c>
      <c r="C88" s="17">
        <f>SUM(C90:C97)-C92</f>
        <v>503284609.47000003</v>
      </c>
      <c r="D88" s="18"/>
      <c r="E88" s="18"/>
      <c r="F88" s="14"/>
      <c r="G88" s="141"/>
      <c r="H88" s="72"/>
      <c r="I88" s="72"/>
      <c r="J88" s="73"/>
      <c r="K88" s="108"/>
      <c r="L88" s="108"/>
      <c r="M88" s="108"/>
      <c r="N88" s="108"/>
    </row>
    <row r="89" spans="1:14" s="1" customFormat="1" outlineLevel="1" x14ac:dyDescent="0.2">
      <c r="A89" s="16" t="s">
        <v>6</v>
      </c>
      <c r="B89" s="17">
        <f>SUM(B98:B99)</f>
        <v>34325498.266615294</v>
      </c>
      <c r="C89" s="17">
        <f>SUM(C98:C99)</f>
        <v>29821566.424931921</v>
      </c>
      <c r="D89" s="18"/>
      <c r="E89" s="18"/>
      <c r="F89" s="14"/>
      <c r="G89" s="144"/>
      <c r="H89" s="72"/>
      <c r="I89" s="72"/>
      <c r="J89" s="73"/>
      <c r="K89" s="108"/>
      <c r="L89" s="108"/>
      <c r="M89" s="108"/>
      <c r="N89" s="108"/>
    </row>
    <row r="90" spans="1:14" ht="20" outlineLevel="1" x14ac:dyDescent="0.2">
      <c r="A90" s="19" t="s">
        <v>7</v>
      </c>
      <c r="B90" s="25">
        <v>149625448.18000001</v>
      </c>
      <c r="C90" s="25">
        <v>144968366.88999999</v>
      </c>
      <c r="D90" s="24"/>
      <c r="E90" s="24"/>
      <c r="F90" s="14"/>
      <c r="G90" s="143"/>
      <c r="H90" s="70"/>
      <c r="I90" s="70"/>
      <c r="J90" s="141"/>
    </row>
    <row r="91" spans="1:14" outlineLevel="1" x14ac:dyDescent="0.2">
      <c r="A91" s="19" t="s">
        <v>8</v>
      </c>
      <c r="B91" s="25">
        <v>119543409.01999998</v>
      </c>
      <c r="C91" s="25">
        <v>112422830</v>
      </c>
      <c r="D91" s="24"/>
      <c r="E91" s="24"/>
      <c r="F91" s="14"/>
      <c r="H91" s="67"/>
      <c r="I91" s="67"/>
      <c r="J91" s="71"/>
    </row>
    <row r="92" spans="1:14" outlineLevel="1" x14ac:dyDescent="0.2">
      <c r="A92" s="19" t="s">
        <v>65</v>
      </c>
      <c r="B92" s="25">
        <v>124085861.73999999</v>
      </c>
      <c r="C92" s="25">
        <v>120586147.39999999</v>
      </c>
      <c r="D92" s="24"/>
      <c r="E92" s="24"/>
      <c r="F92" s="14"/>
      <c r="H92" s="67"/>
      <c r="I92" s="67"/>
      <c r="J92" s="71"/>
    </row>
    <row r="93" spans="1:14" outlineLevel="1" x14ac:dyDescent="0.2">
      <c r="A93" s="69" t="s">
        <v>71</v>
      </c>
      <c r="B93" s="25">
        <v>28821402.030000001</v>
      </c>
      <c r="C93" s="25">
        <v>28067457.219999999</v>
      </c>
      <c r="D93" s="24" t="s">
        <v>69</v>
      </c>
      <c r="E93" s="24"/>
      <c r="F93" s="14"/>
      <c r="H93" s="67"/>
      <c r="I93" s="67"/>
      <c r="J93" s="71"/>
    </row>
    <row r="94" spans="1:14" outlineLevel="1" x14ac:dyDescent="0.2">
      <c r="A94" s="69" t="s">
        <v>72</v>
      </c>
      <c r="B94" s="25">
        <v>30474621.43</v>
      </c>
      <c r="C94" s="25">
        <v>29243121.009999998</v>
      </c>
      <c r="D94" s="24"/>
      <c r="E94" s="24"/>
      <c r="F94" s="14"/>
      <c r="G94" s="145"/>
      <c r="H94" s="67"/>
      <c r="I94" s="67"/>
      <c r="J94" s="71"/>
    </row>
    <row r="95" spans="1:14" outlineLevel="1" x14ac:dyDescent="0.2">
      <c r="A95" s="69" t="s">
        <v>73</v>
      </c>
      <c r="B95" s="25">
        <v>64789838.280000001</v>
      </c>
      <c r="C95" s="25">
        <v>63275569.170000002</v>
      </c>
      <c r="D95" s="24"/>
      <c r="E95" s="24"/>
      <c r="F95" s="14"/>
      <c r="G95" s="145"/>
      <c r="H95" s="67"/>
      <c r="I95" s="67"/>
      <c r="J95" s="71"/>
    </row>
    <row r="96" spans="1:14" outlineLevel="1" x14ac:dyDescent="0.2">
      <c r="A96" s="19" t="s">
        <v>10</v>
      </c>
      <c r="B96" s="25">
        <v>0</v>
      </c>
      <c r="C96" s="25">
        <v>0</v>
      </c>
      <c r="D96" s="24"/>
      <c r="E96" s="24"/>
      <c r="F96" s="14"/>
      <c r="G96" s="145"/>
      <c r="H96" s="67"/>
      <c r="I96" s="67"/>
      <c r="J96" s="61"/>
    </row>
    <row r="97" spans="1:14" outlineLevel="1" x14ac:dyDescent="0.2">
      <c r="A97" s="19" t="s">
        <v>9</v>
      </c>
      <c r="B97" s="25">
        <v>39688309.689999998</v>
      </c>
      <c r="C97" s="25">
        <v>125307265.18000002</v>
      </c>
      <c r="D97" s="24"/>
      <c r="E97" s="24"/>
      <c r="F97" s="14"/>
      <c r="H97" s="67"/>
      <c r="I97" s="67"/>
      <c r="J97" s="71"/>
    </row>
    <row r="98" spans="1:14" outlineLevel="1" x14ac:dyDescent="0.2">
      <c r="A98" s="3" t="s">
        <v>67</v>
      </c>
      <c r="B98" s="25">
        <v>27547840.579999998</v>
      </c>
      <c r="C98" s="25">
        <v>24933848.18</v>
      </c>
      <c r="D98" s="24"/>
      <c r="E98" s="24"/>
      <c r="F98" s="14"/>
      <c r="H98" s="67"/>
      <c r="I98" s="67"/>
      <c r="J98" s="71"/>
    </row>
    <row r="99" spans="1:14" outlineLevel="1" x14ac:dyDescent="0.2">
      <c r="A99" s="19" t="s">
        <v>11</v>
      </c>
      <c r="B99" s="25">
        <v>6777657.6866152948</v>
      </c>
      <c r="C99" s="25">
        <v>4887718.2449319195</v>
      </c>
      <c r="D99" s="24"/>
      <c r="E99" s="24"/>
      <c r="F99" s="22"/>
      <c r="G99" s="141"/>
      <c r="H99" s="72"/>
      <c r="I99" s="72"/>
      <c r="J99" s="71"/>
    </row>
    <row r="100" spans="1:14" outlineLevel="1" x14ac:dyDescent="0.2">
      <c r="A100" s="19"/>
      <c r="B100" s="24"/>
      <c r="C100" s="24"/>
      <c r="D100" s="24"/>
      <c r="E100" s="24"/>
      <c r="F100" s="14"/>
      <c r="H100" s="67"/>
      <c r="I100" s="67"/>
      <c r="J100" s="71"/>
    </row>
    <row r="101" spans="1:14" outlineLevel="1" x14ac:dyDescent="0.2">
      <c r="A101" s="26"/>
      <c r="B101" s="26"/>
      <c r="C101" s="26"/>
      <c r="D101" s="27"/>
      <c r="E101" s="27"/>
      <c r="F101" s="14"/>
      <c r="H101" s="67"/>
      <c r="I101" s="67"/>
      <c r="J101" s="71"/>
    </row>
    <row r="102" spans="1:14" outlineLevel="1" x14ac:dyDescent="0.2">
      <c r="A102" s="28"/>
      <c r="B102" s="28"/>
      <c r="C102" s="28"/>
      <c r="D102" s="29"/>
      <c r="E102" s="29"/>
      <c r="F102" s="14"/>
      <c r="G102" s="141"/>
      <c r="H102" s="72"/>
      <c r="I102" s="72"/>
      <c r="J102" s="71"/>
    </row>
    <row r="103" spans="1:14" s="1" customFormat="1" outlineLevel="1" x14ac:dyDescent="0.2">
      <c r="A103" s="15" t="s">
        <v>19</v>
      </c>
      <c r="B103" s="16"/>
      <c r="C103" s="16"/>
      <c r="D103" s="30"/>
      <c r="E103" s="30"/>
      <c r="F103" s="14"/>
      <c r="G103" s="141"/>
      <c r="H103" s="72"/>
      <c r="I103" s="72"/>
      <c r="J103" s="71"/>
      <c r="K103" s="108"/>
      <c r="L103" s="108"/>
      <c r="M103" s="108"/>
      <c r="N103" s="108"/>
    </row>
    <row r="104" spans="1:14" s="1" customFormat="1" outlineLevel="1" x14ac:dyDescent="0.2">
      <c r="A104" s="16" t="s">
        <v>20</v>
      </c>
      <c r="B104" s="17">
        <f>B105+B106</f>
        <v>36750</v>
      </c>
      <c r="C104" s="17">
        <f>C105+C106</f>
        <v>38196</v>
      </c>
      <c r="D104" s="18" t="s">
        <v>69</v>
      </c>
      <c r="E104" s="18"/>
      <c r="F104" s="14"/>
      <c r="G104" s="141"/>
      <c r="H104" s="72"/>
      <c r="I104" s="72"/>
      <c r="J104" s="73"/>
      <c r="K104" s="108"/>
      <c r="L104" s="108"/>
      <c r="M104" s="108"/>
      <c r="N104" s="108"/>
    </row>
    <row r="105" spans="1:14" s="1" customFormat="1" outlineLevel="1" x14ac:dyDescent="0.2">
      <c r="A105" s="16" t="s">
        <v>5</v>
      </c>
      <c r="B105" s="17">
        <f>SUM(B107:B114)-B109</f>
        <v>23128</v>
      </c>
      <c r="C105" s="17">
        <f>SUM(C107:C114)-C109</f>
        <v>23374</v>
      </c>
      <c r="D105" s="18"/>
      <c r="E105" s="18"/>
      <c r="F105" s="14"/>
      <c r="G105" s="141"/>
      <c r="H105" s="141"/>
      <c r="I105" s="141"/>
      <c r="J105" s="141"/>
      <c r="K105" s="108"/>
      <c r="L105" s="108"/>
      <c r="M105" s="108"/>
      <c r="N105" s="108"/>
    </row>
    <row r="106" spans="1:14" s="1" customFormat="1" outlineLevel="1" x14ac:dyDescent="0.2">
      <c r="A106" s="16" t="s">
        <v>6</v>
      </c>
      <c r="B106" s="17">
        <f>SUM(B115:B116)</f>
        <v>13622</v>
      </c>
      <c r="C106" s="17">
        <f>SUM(C115:C116)</f>
        <v>14822</v>
      </c>
      <c r="D106" s="18"/>
      <c r="E106" s="18"/>
      <c r="F106" s="14"/>
      <c r="G106" s="144"/>
      <c r="H106" s="141"/>
      <c r="I106" s="141"/>
      <c r="J106" s="141"/>
      <c r="K106" s="108"/>
      <c r="L106" s="108"/>
      <c r="M106" s="108"/>
      <c r="N106" s="108"/>
    </row>
    <row r="107" spans="1:14" ht="20" outlineLevel="1" x14ac:dyDescent="0.2">
      <c r="A107" s="19" t="s">
        <v>7</v>
      </c>
      <c r="B107" s="25">
        <v>7045</v>
      </c>
      <c r="C107" s="25">
        <v>7908</v>
      </c>
      <c r="D107" s="24"/>
      <c r="E107" s="24"/>
      <c r="F107" s="14"/>
      <c r="G107" s="143"/>
      <c r="H107" s="70"/>
      <c r="I107" s="70"/>
      <c r="J107" s="142"/>
    </row>
    <row r="108" spans="1:14" outlineLevel="1" x14ac:dyDescent="0.2">
      <c r="A108" s="19" t="s">
        <v>8</v>
      </c>
      <c r="B108" s="25">
        <v>2557</v>
      </c>
      <c r="C108" s="25">
        <v>2238</v>
      </c>
      <c r="D108" s="24"/>
      <c r="E108" s="24"/>
      <c r="F108" s="14"/>
      <c r="H108" s="67"/>
      <c r="I108" s="67"/>
      <c r="J108" s="71"/>
    </row>
    <row r="109" spans="1:14" outlineLevel="1" x14ac:dyDescent="0.2">
      <c r="A109" s="19" t="s">
        <v>65</v>
      </c>
      <c r="B109" s="25">
        <v>11399</v>
      </c>
      <c r="C109" s="25">
        <v>11107</v>
      </c>
      <c r="D109" s="24"/>
      <c r="E109" s="24"/>
      <c r="F109" s="14"/>
      <c r="H109" s="67"/>
      <c r="I109" s="67"/>
      <c r="J109" s="71"/>
    </row>
    <row r="110" spans="1:14" outlineLevel="1" x14ac:dyDescent="0.2">
      <c r="A110" s="69" t="s">
        <v>71</v>
      </c>
      <c r="B110" s="25">
        <v>9984</v>
      </c>
      <c r="C110" s="25">
        <v>9641</v>
      </c>
      <c r="D110" s="24"/>
      <c r="E110" s="24"/>
      <c r="F110" s="14"/>
      <c r="H110" s="67"/>
      <c r="I110" s="67"/>
      <c r="J110" s="71"/>
    </row>
    <row r="111" spans="1:14" outlineLevel="1" x14ac:dyDescent="0.2">
      <c r="A111" s="69" t="s">
        <v>72</v>
      </c>
      <c r="B111" s="25">
        <v>1306</v>
      </c>
      <c r="C111" s="25">
        <v>1397</v>
      </c>
      <c r="D111" s="24"/>
      <c r="E111" s="24"/>
      <c r="F111" s="14"/>
      <c r="G111" s="145"/>
      <c r="H111" s="67"/>
      <c r="I111" s="67"/>
      <c r="J111" s="71"/>
    </row>
    <row r="112" spans="1:14" outlineLevel="1" x14ac:dyDescent="0.2">
      <c r="A112" s="69" t="s">
        <v>73</v>
      </c>
      <c r="B112" s="25">
        <v>109</v>
      </c>
      <c r="C112" s="25">
        <v>69</v>
      </c>
      <c r="D112" s="24"/>
      <c r="E112" s="24"/>
      <c r="F112" s="14"/>
      <c r="G112" s="145"/>
      <c r="H112" s="67"/>
      <c r="I112" s="67"/>
      <c r="J112" s="71"/>
    </row>
    <row r="113" spans="1:14" outlineLevel="1" x14ac:dyDescent="0.2">
      <c r="A113" s="19" t="s">
        <v>10</v>
      </c>
      <c r="B113" s="25">
        <v>50</v>
      </c>
      <c r="C113" s="25">
        <v>33</v>
      </c>
      <c r="D113" s="24"/>
      <c r="E113" s="24"/>
      <c r="F113" s="14"/>
      <c r="G113" s="145"/>
      <c r="H113" s="67"/>
      <c r="I113" s="67"/>
      <c r="J113" s="71"/>
    </row>
    <row r="114" spans="1:14" outlineLevel="1" x14ac:dyDescent="0.2">
      <c r="A114" s="19" t="s">
        <v>9</v>
      </c>
      <c r="B114" s="25">
        <v>2077</v>
      </c>
      <c r="C114" s="25">
        <v>2088</v>
      </c>
      <c r="D114" s="24"/>
      <c r="E114" s="24"/>
      <c r="F114" s="14"/>
      <c r="H114" s="67"/>
      <c r="I114" s="67"/>
      <c r="J114" s="71"/>
    </row>
    <row r="115" spans="1:14" outlineLevel="1" x14ac:dyDescent="0.2">
      <c r="A115" s="3" t="s">
        <v>67</v>
      </c>
      <c r="B115" s="25">
        <v>3852</v>
      </c>
      <c r="C115" s="25">
        <v>5493</v>
      </c>
      <c r="D115" s="24"/>
      <c r="E115" s="24"/>
      <c r="F115" s="14"/>
      <c r="H115" s="67"/>
      <c r="I115" s="67"/>
      <c r="J115" s="71"/>
    </row>
    <row r="116" spans="1:14" outlineLevel="1" x14ac:dyDescent="0.2">
      <c r="A116" s="19" t="s">
        <v>11</v>
      </c>
      <c r="B116" s="25">
        <v>9770</v>
      </c>
      <c r="C116" s="25">
        <v>9329</v>
      </c>
      <c r="D116" s="24"/>
      <c r="E116" s="24"/>
      <c r="F116" s="14"/>
      <c r="G116" s="141"/>
      <c r="H116" s="72"/>
      <c r="I116" s="72"/>
      <c r="J116" s="73"/>
    </row>
    <row r="117" spans="1:14" outlineLevel="1" x14ac:dyDescent="0.2">
      <c r="A117" s="19"/>
      <c r="B117" s="24"/>
      <c r="C117" s="24"/>
      <c r="D117" s="24"/>
      <c r="E117" s="24"/>
      <c r="F117" s="14"/>
      <c r="H117" s="67"/>
      <c r="I117" s="67"/>
      <c r="J117" s="71"/>
    </row>
    <row r="118" spans="1:14" outlineLevel="1" x14ac:dyDescent="0.2">
      <c r="A118" s="19"/>
      <c r="B118" s="19"/>
      <c r="C118" s="19"/>
      <c r="D118" s="24"/>
      <c r="E118" s="24"/>
      <c r="F118" s="14"/>
      <c r="H118" s="67"/>
      <c r="I118" s="67"/>
      <c r="J118" s="71"/>
    </row>
    <row r="119" spans="1:14" s="1" customFormat="1" outlineLevel="1" x14ac:dyDescent="0.2">
      <c r="A119" s="16" t="s">
        <v>21</v>
      </c>
      <c r="B119" s="17">
        <f>B120+B121</f>
        <v>32362939.979999997</v>
      </c>
      <c r="C119" s="17">
        <f>C120+C121</f>
        <v>35066404.180000007</v>
      </c>
      <c r="D119" s="18"/>
      <c r="E119" s="18"/>
      <c r="F119" s="14"/>
      <c r="G119" s="141"/>
      <c r="H119" s="72"/>
      <c r="I119" s="72"/>
      <c r="J119" s="71"/>
      <c r="K119" s="108"/>
      <c r="L119" s="108"/>
      <c r="M119" s="108"/>
      <c r="N119" s="108"/>
    </row>
    <row r="120" spans="1:14" s="1" customFormat="1" outlineLevel="1" x14ac:dyDescent="0.2">
      <c r="A120" s="16" t="s">
        <v>5</v>
      </c>
      <c r="B120" s="17">
        <f>SUM(B122:B129)-B124</f>
        <v>27332998.919999998</v>
      </c>
      <c r="C120" s="17">
        <f>SUM(C122:C129)-C124</f>
        <v>28330667.820000004</v>
      </c>
      <c r="D120" s="18"/>
      <c r="E120" s="18"/>
      <c r="F120" s="14"/>
      <c r="G120" s="141"/>
      <c r="H120" s="72"/>
      <c r="I120" s="72"/>
      <c r="J120" s="73"/>
      <c r="K120" s="108"/>
      <c r="L120" s="108"/>
      <c r="M120" s="108"/>
      <c r="N120" s="108"/>
    </row>
    <row r="121" spans="1:14" s="1" customFormat="1" outlineLevel="1" x14ac:dyDescent="0.2">
      <c r="A121" s="16" t="s">
        <v>6</v>
      </c>
      <c r="B121" s="17">
        <f>SUM(B130:B131)</f>
        <v>5029941.0599999996</v>
      </c>
      <c r="C121" s="17">
        <f>SUM(C130:C131)</f>
        <v>6735736.3600000003</v>
      </c>
      <c r="D121" s="18" t="s">
        <v>69</v>
      </c>
      <c r="E121" s="18"/>
      <c r="F121" s="14"/>
      <c r="G121" s="141"/>
      <c r="H121" s="72"/>
      <c r="I121" s="72"/>
      <c r="J121" s="73"/>
      <c r="K121" s="108"/>
      <c r="L121" s="108"/>
      <c r="M121" s="108"/>
      <c r="N121" s="108"/>
    </row>
    <row r="122" spans="1:14" ht="20" outlineLevel="1" x14ac:dyDescent="0.2">
      <c r="A122" s="19" t="s">
        <v>7</v>
      </c>
      <c r="B122" s="25">
        <v>18773514.75</v>
      </c>
      <c r="C122" s="25">
        <v>19719892.220000003</v>
      </c>
      <c r="D122" s="24"/>
      <c r="E122" s="24"/>
      <c r="F122" s="14"/>
      <c r="G122" s="143"/>
      <c r="H122" s="70"/>
      <c r="I122" s="70"/>
      <c r="J122" s="141"/>
    </row>
    <row r="123" spans="1:14" outlineLevel="1" x14ac:dyDescent="0.2">
      <c r="A123" s="19" t="s">
        <v>8</v>
      </c>
      <c r="B123" s="25">
        <v>1623186</v>
      </c>
      <c r="C123" s="25">
        <v>2357192.2799999998</v>
      </c>
      <c r="D123" s="24" t="s">
        <v>69</v>
      </c>
      <c r="E123" s="24"/>
      <c r="F123" s="14"/>
      <c r="H123" s="67"/>
      <c r="I123" s="67"/>
      <c r="J123" s="71"/>
    </row>
    <row r="124" spans="1:14" outlineLevel="1" x14ac:dyDescent="0.2">
      <c r="A124" s="19" t="s">
        <v>65</v>
      </c>
      <c r="B124" s="25">
        <v>4894915.7</v>
      </c>
      <c r="C124" s="25">
        <v>4433675.1700000018</v>
      </c>
      <c r="D124" s="24"/>
      <c r="E124" s="24"/>
      <c r="F124" s="14"/>
      <c r="H124" s="67"/>
      <c r="I124" s="67"/>
      <c r="J124" s="71"/>
    </row>
    <row r="125" spans="1:14" outlineLevel="1" x14ac:dyDescent="0.2">
      <c r="A125" s="69" t="s">
        <v>71</v>
      </c>
      <c r="B125" s="25">
        <v>2050840.6099999999</v>
      </c>
      <c r="C125" s="25">
        <v>1904041.3000000003</v>
      </c>
      <c r="D125" s="24"/>
      <c r="E125" s="24"/>
      <c r="F125" s="14"/>
      <c r="H125" s="67"/>
      <c r="I125" s="67"/>
      <c r="J125" s="71"/>
    </row>
    <row r="126" spans="1:14" outlineLevel="1" x14ac:dyDescent="0.2">
      <c r="A126" s="69" t="s">
        <v>72</v>
      </c>
      <c r="B126" s="25">
        <v>2111533.39</v>
      </c>
      <c r="C126" s="25">
        <v>2246240.2200000002</v>
      </c>
      <c r="D126" s="24"/>
      <c r="E126" s="24"/>
      <c r="F126" s="14"/>
      <c r="G126" s="145"/>
      <c r="H126" s="67"/>
      <c r="I126" s="67"/>
      <c r="J126" s="71"/>
    </row>
    <row r="127" spans="1:14" outlineLevel="1" x14ac:dyDescent="0.2">
      <c r="A127" s="69" t="s">
        <v>73</v>
      </c>
      <c r="B127" s="25">
        <v>732541.70000000007</v>
      </c>
      <c r="C127" s="25">
        <v>283393.65000000002</v>
      </c>
      <c r="D127" s="24"/>
      <c r="E127" s="24"/>
      <c r="F127" s="14"/>
      <c r="G127" s="145"/>
      <c r="H127" s="67"/>
      <c r="I127" s="67"/>
      <c r="J127" s="71"/>
    </row>
    <row r="128" spans="1:14" outlineLevel="1" x14ac:dyDescent="0.2">
      <c r="A128" s="19" t="s">
        <v>10</v>
      </c>
      <c r="B128" s="25">
        <v>17389.830000000002</v>
      </c>
      <c r="C128" s="25">
        <v>14462.05</v>
      </c>
      <c r="D128" s="24"/>
      <c r="E128" s="24"/>
      <c r="F128" s="14"/>
      <c r="G128" s="145"/>
      <c r="H128" s="67"/>
      <c r="I128" s="67"/>
      <c r="J128" s="71"/>
    </row>
    <row r="129" spans="1:14" outlineLevel="1" x14ac:dyDescent="0.2">
      <c r="A129" s="19" t="s">
        <v>9</v>
      </c>
      <c r="B129" s="25">
        <v>2023992.6400000001</v>
      </c>
      <c r="C129" s="25">
        <v>1805446.1</v>
      </c>
      <c r="D129" s="24"/>
      <c r="E129" s="24"/>
      <c r="F129" s="14"/>
      <c r="H129" s="67"/>
      <c r="I129" s="67"/>
      <c r="J129" s="71"/>
    </row>
    <row r="130" spans="1:14" outlineLevel="1" x14ac:dyDescent="0.2">
      <c r="A130" s="3" t="s">
        <v>67</v>
      </c>
      <c r="B130" s="25">
        <v>1235717.9100000001</v>
      </c>
      <c r="C130" s="25">
        <v>1071681.68</v>
      </c>
      <c r="D130" s="24"/>
      <c r="E130" s="24"/>
      <c r="F130" s="14"/>
      <c r="H130" s="67"/>
      <c r="I130" s="67"/>
      <c r="J130" s="71"/>
    </row>
    <row r="131" spans="1:14" outlineLevel="1" x14ac:dyDescent="0.2">
      <c r="A131" s="19" t="s">
        <v>11</v>
      </c>
      <c r="B131" s="25">
        <v>3794223.1499999994</v>
      </c>
      <c r="C131" s="25">
        <v>5664054.6800000006</v>
      </c>
      <c r="D131" s="24"/>
      <c r="E131" s="24"/>
      <c r="F131" s="22"/>
      <c r="G131" s="141"/>
      <c r="H131" s="72"/>
      <c r="I131" s="72"/>
      <c r="J131" s="73"/>
    </row>
    <row r="132" spans="1:14" outlineLevel="1" x14ac:dyDescent="0.2">
      <c r="A132" s="19"/>
      <c r="B132" s="24"/>
      <c r="C132" s="24"/>
      <c r="D132" s="24"/>
      <c r="E132" s="24"/>
      <c r="F132" s="14"/>
      <c r="H132" s="67"/>
      <c r="I132" s="67"/>
      <c r="J132" s="71"/>
    </row>
    <row r="133" spans="1:14" outlineLevel="1" x14ac:dyDescent="0.2">
      <c r="A133" s="26"/>
      <c r="B133" s="26"/>
      <c r="C133" s="26"/>
      <c r="D133" s="27"/>
      <c r="E133" s="27"/>
      <c r="F133" s="14"/>
      <c r="H133" s="67"/>
      <c r="I133" s="67"/>
      <c r="J133" s="71"/>
    </row>
    <row r="134" spans="1:14" outlineLevel="1" collapsed="1" x14ac:dyDescent="0.2">
      <c r="A134" s="28"/>
      <c r="B134" s="32"/>
      <c r="C134" s="32"/>
      <c r="D134" s="33"/>
      <c r="E134" s="33"/>
      <c r="F134" s="14"/>
      <c r="G134" s="141"/>
      <c r="H134" s="72"/>
      <c r="I134" s="72"/>
      <c r="J134" s="71"/>
    </row>
    <row r="135" spans="1:14" s="1" customFormat="1" outlineLevel="1" x14ac:dyDescent="0.2">
      <c r="A135" s="15" t="s">
        <v>22</v>
      </c>
      <c r="B135" s="34"/>
      <c r="C135" s="34"/>
      <c r="D135" s="35"/>
      <c r="E135" s="35"/>
      <c r="F135" s="14"/>
      <c r="G135" s="141"/>
      <c r="H135" s="72"/>
      <c r="I135" s="72"/>
      <c r="J135" s="73"/>
      <c r="K135" s="108"/>
      <c r="L135" s="108"/>
      <c r="M135" s="108"/>
      <c r="N135" s="108"/>
    </row>
    <row r="136" spans="1:14" s="1" customFormat="1" ht="18" outlineLevel="1" x14ac:dyDescent="0.2">
      <c r="A136" s="36" t="s">
        <v>23</v>
      </c>
      <c r="B136" s="35">
        <f t="shared" ref="B136:C148" si="0">SUM(B151,B166,B181)/B23</f>
        <v>0.6262268259526762</v>
      </c>
      <c r="C136" s="35">
        <f t="shared" si="0"/>
        <v>0.57545824207716012</v>
      </c>
      <c r="D136" s="35"/>
      <c r="E136" s="35"/>
      <c r="F136" s="14"/>
      <c r="G136" s="141"/>
      <c r="H136" s="72"/>
      <c r="I136" s="72"/>
      <c r="J136" s="73"/>
      <c r="K136" s="108"/>
      <c r="L136" s="108"/>
      <c r="M136" s="108"/>
      <c r="N136" s="108"/>
    </row>
    <row r="137" spans="1:14" s="1" customFormat="1" ht="18" outlineLevel="1" x14ac:dyDescent="0.2">
      <c r="A137" s="36" t="s">
        <v>5</v>
      </c>
      <c r="B137" s="35">
        <f>SUM(B152,B167,B182)/B24</f>
        <v>0.66336633493081276</v>
      </c>
      <c r="C137" s="35">
        <f t="shared" si="0"/>
        <v>0.60776409154086164</v>
      </c>
      <c r="D137" s="35"/>
      <c r="E137" s="35"/>
      <c r="F137" s="37"/>
      <c r="G137" s="141"/>
      <c r="H137" s="141"/>
      <c r="I137" s="151"/>
      <c r="J137" s="141"/>
      <c r="K137" s="108"/>
      <c r="L137" s="108"/>
      <c r="M137" s="108"/>
      <c r="N137" s="108"/>
    </row>
    <row r="138" spans="1:14" s="1" customFormat="1" ht="18" outlineLevel="1" x14ac:dyDescent="0.2">
      <c r="A138" s="36" t="s">
        <v>6</v>
      </c>
      <c r="B138" s="35">
        <f t="shared" si="0"/>
        <v>0.17754572913097505</v>
      </c>
      <c r="C138" s="35">
        <f t="shared" si="0"/>
        <v>0.16837583792317443</v>
      </c>
      <c r="D138" s="35"/>
      <c r="E138" s="35"/>
      <c r="F138" s="37"/>
      <c r="G138" s="144"/>
      <c r="H138" s="71"/>
      <c r="I138" s="71"/>
      <c r="J138" s="141"/>
      <c r="K138" s="108"/>
      <c r="L138" s="108"/>
      <c r="M138" s="108"/>
      <c r="N138" s="108"/>
    </row>
    <row r="139" spans="1:14" ht="18" outlineLevel="1" x14ac:dyDescent="0.2">
      <c r="A139" s="19" t="s">
        <v>7</v>
      </c>
      <c r="B139" s="38">
        <f t="shared" si="0"/>
        <v>0.77525814924982717</v>
      </c>
      <c r="C139" s="38">
        <f t="shared" si="0"/>
        <v>0.74090613378278847</v>
      </c>
      <c r="D139" s="38"/>
      <c r="E139" s="38"/>
      <c r="F139" s="37"/>
      <c r="G139" s="152"/>
      <c r="H139" s="70"/>
      <c r="I139" s="70"/>
      <c r="J139" s="142"/>
    </row>
    <row r="140" spans="1:14" outlineLevel="1" x14ac:dyDescent="0.2">
      <c r="A140" s="19" t="s">
        <v>8</v>
      </c>
      <c r="B140" s="38">
        <f t="shared" si="0"/>
        <v>0.80580087101375952</v>
      </c>
      <c r="C140" s="38">
        <f t="shared" si="0"/>
        <v>0.62529583090693674</v>
      </c>
      <c r="D140" s="38"/>
      <c r="E140" s="38"/>
      <c r="F140" s="37"/>
      <c r="H140" s="71"/>
      <c r="I140" s="71"/>
      <c r="J140" s="153"/>
    </row>
    <row r="141" spans="1:14" outlineLevel="1" x14ac:dyDescent="0.2">
      <c r="A141" s="19" t="s">
        <v>65</v>
      </c>
      <c r="B141" s="38">
        <f t="shared" si="0"/>
        <v>0.41385938600476524</v>
      </c>
      <c r="C141" s="38">
        <f t="shared" si="0"/>
        <v>0.41053974594060971</v>
      </c>
      <c r="D141" s="38" t="s">
        <v>69</v>
      </c>
      <c r="E141" s="38"/>
      <c r="F141" s="37"/>
      <c r="H141" s="71"/>
      <c r="I141" s="71"/>
      <c r="J141" s="153"/>
    </row>
    <row r="142" spans="1:14" outlineLevel="1" x14ac:dyDescent="0.2">
      <c r="A142" s="69" t="s">
        <v>71</v>
      </c>
      <c r="B142" s="38">
        <f t="shared" si="0"/>
        <v>0.20204483099773332</v>
      </c>
      <c r="C142" s="38">
        <f t="shared" si="0"/>
        <v>0.20968750318270693</v>
      </c>
      <c r="D142" s="38"/>
      <c r="E142" s="38"/>
      <c r="F142" s="37"/>
      <c r="H142" s="71"/>
      <c r="I142" s="71"/>
      <c r="J142" s="153"/>
    </row>
    <row r="143" spans="1:14" outlineLevel="1" x14ac:dyDescent="0.2">
      <c r="A143" s="69" t="s">
        <v>72</v>
      </c>
      <c r="B143" s="38">
        <f t="shared" si="0"/>
        <v>0.27832563552421319</v>
      </c>
      <c r="C143" s="38">
        <f t="shared" si="0"/>
        <v>0.41113034017924777</v>
      </c>
      <c r="D143" s="38"/>
      <c r="E143" s="38"/>
      <c r="F143" s="37"/>
      <c r="G143" s="145"/>
      <c r="H143" s="71"/>
      <c r="I143" s="71"/>
      <c r="J143" s="153"/>
    </row>
    <row r="144" spans="1:14" outlineLevel="1" x14ac:dyDescent="0.2">
      <c r="A144" s="69" t="s">
        <v>73</v>
      </c>
      <c r="B144" s="38">
        <f t="shared" si="0"/>
        <v>0.94905491600422553</v>
      </c>
      <c r="C144" s="38">
        <f t="shared" si="0"/>
        <v>0.71800788569514107</v>
      </c>
      <c r="D144" s="38"/>
      <c r="E144" s="38"/>
      <c r="F144" s="37"/>
      <c r="G144" s="145"/>
      <c r="H144" s="71"/>
      <c r="I144" s="71"/>
      <c r="J144" s="153"/>
    </row>
    <row r="145" spans="1:14" outlineLevel="1" x14ac:dyDescent="0.2">
      <c r="A145" s="19" t="s">
        <v>10</v>
      </c>
      <c r="B145" s="38">
        <f t="shared" si="0"/>
        <v>3.368766176252027E-2</v>
      </c>
      <c r="C145" s="38">
        <f t="shared" si="0"/>
        <v>5.7424546849514084E-2</v>
      </c>
      <c r="D145" s="38"/>
      <c r="E145" s="38"/>
      <c r="F145" s="37"/>
      <c r="G145" s="145"/>
      <c r="H145" s="71"/>
      <c r="I145" s="71"/>
      <c r="J145" s="153"/>
    </row>
    <row r="146" spans="1:14" outlineLevel="1" x14ac:dyDescent="0.2">
      <c r="A146" s="19" t="s">
        <v>9</v>
      </c>
      <c r="B146" s="38">
        <f t="shared" si="0"/>
        <v>0.33239584099230751</v>
      </c>
      <c r="C146" s="38">
        <f t="shared" si="0"/>
        <v>0.37108411117544077</v>
      </c>
      <c r="D146" s="38"/>
      <c r="E146" s="38"/>
      <c r="F146" s="37"/>
      <c r="H146" s="71"/>
      <c r="I146" s="71"/>
      <c r="J146" s="153"/>
    </row>
    <row r="147" spans="1:14" outlineLevel="1" x14ac:dyDescent="0.2">
      <c r="A147" s="3" t="s">
        <v>67</v>
      </c>
      <c r="B147" s="38">
        <f t="shared" si="0"/>
        <v>0.20672660985589653</v>
      </c>
      <c r="C147" s="38">
        <f t="shared" si="0"/>
        <v>0.22330781787635076</v>
      </c>
      <c r="D147" s="38"/>
      <c r="E147" s="38"/>
      <c r="F147" s="37"/>
      <c r="H147" s="71"/>
      <c r="I147" s="71"/>
      <c r="J147" s="153"/>
    </row>
    <row r="148" spans="1:14" outlineLevel="1" x14ac:dyDescent="0.2">
      <c r="A148" s="19" t="s">
        <v>11</v>
      </c>
      <c r="B148" s="38">
        <f t="shared" si="0"/>
        <v>0.15350119802095982</v>
      </c>
      <c r="C148" s="38">
        <f t="shared" si="0"/>
        <v>0.12829499961541713</v>
      </c>
      <c r="D148" s="38"/>
      <c r="E148" s="38"/>
      <c r="F148" s="37"/>
      <c r="G148" s="141"/>
      <c r="H148" s="73"/>
      <c r="I148" s="73"/>
      <c r="J148" s="153"/>
    </row>
    <row r="149" spans="1:14" outlineLevel="1" x14ac:dyDescent="0.2">
      <c r="A149" s="19"/>
      <c r="B149" s="38"/>
      <c r="C149" s="38"/>
      <c r="D149" s="38"/>
      <c r="E149" s="38"/>
      <c r="F149" s="37"/>
      <c r="H149" s="71"/>
      <c r="I149" s="71"/>
      <c r="J149" s="153"/>
    </row>
    <row r="150" spans="1:14" outlineLevel="1" x14ac:dyDescent="0.2">
      <c r="A150" s="16"/>
      <c r="B150" s="38"/>
      <c r="C150" s="38"/>
      <c r="D150" s="38"/>
      <c r="E150" s="38"/>
      <c r="F150" s="37"/>
      <c r="H150" s="71"/>
      <c r="I150" s="71"/>
      <c r="J150" s="153"/>
    </row>
    <row r="151" spans="1:14" ht="18" outlineLevel="1" x14ac:dyDescent="0.2">
      <c r="A151" s="36" t="s">
        <v>24</v>
      </c>
      <c r="B151" s="17">
        <f>SUM(B152:B153)</f>
        <v>111460458.87064329</v>
      </c>
      <c r="C151" s="17">
        <f>SUM(C152:C153)</f>
        <v>104196840.01273496</v>
      </c>
      <c r="D151" s="18"/>
      <c r="E151" s="18"/>
      <c r="F151" s="37"/>
      <c r="G151" s="141"/>
      <c r="H151" s="73"/>
      <c r="I151" s="73"/>
      <c r="J151" s="153"/>
    </row>
    <row r="152" spans="1:14" ht="18" outlineLevel="1" x14ac:dyDescent="0.2">
      <c r="A152" s="36" t="s">
        <v>5</v>
      </c>
      <c r="B152" s="17">
        <f>SUM(B154:B161)-B156</f>
        <v>105845925.6906433</v>
      </c>
      <c r="C152" s="17">
        <f>SUM(C154:C161)-C156</f>
        <v>99552088.572734967</v>
      </c>
      <c r="D152" s="18"/>
      <c r="E152" s="18"/>
      <c r="F152" s="37"/>
      <c r="H152" s="71"/>
      <c r="I152" s="71"/>
      <c r="J152" s="153"/>
    </row>
    <row r="153" spans="1:14" ht="18" outlineLevel="1" x14ac:dyDescent="0.2">
      <c r="A153" s="36" t="s">
        <v>6</v>
      </c>
      <c r="B153" s="17">
        <f>SUM(B162:B163)</f>
        <v>5614533.1799999997</v>
      </c>
      <c r="C153" s="17">
        <f>SUM(C162:C163)</f>
        <v>4644751.4400000004</v>
      </c>
      <c r="D153" s="18"/>
      <c r="E153" s="18"/>
      <c r="F153" s="37"/>
      <c r="G153" s="154"/>
      <c r="H153" s="155"/>
      <c r="I153" s="155"/>
      <c r="J153" s="156"/>
    </row>
    <row r="154" spans="1:14" ht="20" outlineLevel="1" x14ac:dyDescent="0.2">
      <c r="A154" s="19" t="s">
        <v>7</v>
      </c>
      <c r="B154" s="20">
        <v>70949627.083231941</v>
      </c>
      <c r="C154" s="20">
        <v>66348804.029999986</v>
      </c>
      <c r="D154" s="21"/>
      <c r="E154" s="21"/>
      <c r="F154" s="37"/>
      <c r="G154" s="143"/>
      <c r="H154" s="70"/>
      <c r="I154" s="70"/>
      <c r="K154" s="14"/>
      <c r="L154" s="14"/>
      <c r="M154" s="14"/>
      <c r="N154" s="14"/>
    </row>
    <row r="155" spans="1:14" outlineLevel="1" x14ac:dyDescent="0.2">
      <c r="A155" s="19" t="s">
        <v>8</v>
      </c>
      <c r="B155" s="20">
        <v>24185673.969872992</v>
      </c>
      <c r="C155" s="20">
        <v>19686557.120000001</v>
      </c>
      <c r="D155" s="21"/>
      <c r="E155" s="21"/>
      <c r="F155" s="37"/>
      <c r="H155" s="67"/>
      <c r="I155" s="67"/>
      <c r="K155" s="14"/>
      <c r="L155" s="14"/>
      <c r="M155" s="14"/>
      <c r="N155" s="14"/>
    </row>
    <row r="156" spans="1:14" outlineLevel="1" x14ac:dyDescent="0.2">
      <c r="A156" s="19" t="s">
        <v>65</v>
      </c>
      <c r="B156" s="20">
        <v>7985406.8047123551</v>
      </c>
      <c r="C156" s="20">
        <v>11207416.456734983</v>
      </c>
      <c r="D156" s="21"/>
      <c r="E156" s="21"/>
      <c r="F156" s="37"/>
      <c r="H156" s="67"/>
      <c r="I156" s="67"/>
      <c r="K156" s="14"/>
      <c r="L156" s="14"/>
      <c r="M156" s="14"/>
      <c r="N156" s="14"/>
    </row>
    <row r="157" spans="1:14" outlineLevel="1" x14ac:dyDescent="0.2">
      <c r="A157" s="69" t="s">
        <v>71</v>
      </c>
      <c r="B157" s="20">
        <v>4525567.5954023274</v>
      </c>
      <c r="C157" s="20">
        <v>5196701.1269295216</v>
      </c>
      <c r="D157" s="21"/>
      <c r="E157" s="21"/>
      <c r="F157" s="37"/>
      <c r="H157" s="67"/>
      <c r="I157" s="67"/>
      <c r="K157" s="14"/>
      <c r="L157" s="14"/>
      <c r="M157" s="14"/>
      <c r="N157" s="14"/>
    </row>
    <row r="158" spans="1:14" outlineLevel="1" x14ac:dyDescent="0.2">
      <c r="A158" s="69" t="s">
        <v>72</v>
      </c>
      <c r="B158" s="20">
        <v>3342453.2593100271</v>
      </c>
      <c r="C158" s="20">
        <v>5926769.3354059327</v>
      </c>
      <c r="D158" s="21"/>
      <c r="E158" s="21"/>
      <c r="F158" s="37"/>
      <c r="G158" s="145"/>
      <c r="H158" s="67"/>
      <c r="I158" s="67"/>
      <c r="K158" s="14"/>
      <c r="L158" s="14"/>
      <c r="M158" s="14"/>
      <c r="N158" s="14"/>
    </row>
    <row r="159" spans="1:14" outlineLevel="1" x14ac:dyDescent="0.2">
      <c r="A159" s="69" t="s">
        <v>73</v>
      </c>
      <c r="B159" s="20">
        <v>117385.95</v>
      </c>
      <c r="C159" s="20">
        <v>83945.994399528499</v>
      </c>
      <c r="D159" s="21"/>
      <c r="E159" s="21"/>
      <c r="F159" s="37"/>
      <c r="G159" s="145"/>
      <c r="H159" s="67"/>
      <c r="I159" s="67"/>
      <c r="K159" s="14"/>
      <c r="L159" s="14"/>
      <c r="M159" s="14"/>
      <c r="N159" s="14"/>
    </row>
    <row r="160" spans="1:14" outlineLevel="1" x14ac:dyDescent="0.2">
      <c r="A160" s="19" t="s">
        <v>10</v>
      </c>
      <c r="B160" s="20">
        <v>42733.33</v>
      </c>
      <c r="C160" s="20">
        <v>167760.00599999999</v>
      </c>
      <c r="D160" s="21"/>
      <c r="E160" s="21"/>
      <c r="F160" s="37"/>
      <c r="G160" s="145"/>
      <c r="H160" s="67"/>
      <c r="I160" s="67"/>
      <c r="K160" s="14"/>
      <c r="L160" s="14"/>
      <c r="M160" s="14"/>
      <c r="N160" s="14"/>
    </row>
    <row r="161" spans="1:14" outlineLevel="1" x14ac:dyDescent="0.2">
      <c r="A161" s="19" t="s">
        <v>9</v>
      </c>
      <c r="B161" s="20">
        <v>2682484.5028259996</v>
      </c>
      <c r="C161" s="20">
        <v>2141550.96</v>
      </c>
      <c r="D161" s="21"/>
      <c r="E161" s="21"/>
      <c r="F161" s="37"/>
      <c r="H161" s="67"/>
      <c r="I161" s="67"/>
      <c r="K161" s="14"/>
      <c r="L161" s="14"/>
      <c r="M161" s="14"/>
      <c r="N161" s="14"/>
    </row>
    <row r="162" spans="1:14" outlineLevel="1" x14ac:dyDescent="0.2">
      <c r="A162" s="3" t="s">
        <v>67</v>
      </c>
      <c r="B162" s="20">
        <v>2889300.0100000002</v>
      </c>
      <c r="C162" s="20">
        <v>2539297.0600000005</v>
      </c>
      <c r="D162" s="21"/>
      <c r="E162" s="21"/>
      <c r="F162" s="37"/>
      <c r="H162" s="67"/>
      <c r="I162" s="67"/>
      <c r="K162" s="14"/>
      <c r="L162" s="14"/>
      <c r="M162" s="14"/>
      <c r="N162" s="14"/>
    </row>
    <row r="163" spans="1:14" outlineLevel="1" x14ac:dyDescent="0.2">
      <c r="A163" s="19" t="s">
        <v>11</v>
      </c>
      <c r="B163" s="20">
        <v>2725233.1699999995</v>
      </c>
      <c r="C163" s="20">
        <v>2105454.38</v>
      </c>
      <c r="D163" s="21"/>
      <c r="E163" s="21"/>
      <c r="F163" s="40"/>
      <c r="G163" s="141"/>
      <c r="H163" s="72"/>
      <c r="I163" s="72"/>
      <c r="K163" s="14"/>
      <c r="L163" s="14"/>
      <c r="M163" s="14"/>
      <c r="N163" s="14"/>
    </row>
    <row r="164" spans="1:14" outlineLevel="1" x14ac:dyDescent="0.2">
      <c r="A164" s="19"/>
      <c r="B164" s="21"/>
      <c r="C164" s="21"/>
      <c r="D164" s="21"/>
      <c r="E164" s="21"/>
      <c r="F164" s="37"/>
      <c r="H164" s="67"/>
      <c r="I164" s="67"/>
      <c r="K164" s="14"/>
      <c r="L164" s="14"/>
      <c r="M164" s="14"/>
      <c r="N164" s="14"/>
    </row>
    <row r="165" spans="1:14" outlineLevel="1" x14ac:dyDescent="0.2">
      <c r="A165" s="30"/>
      <c r="B165" s="38"/>
      <c r="C165" s="38"/>
      <c r="D165" s="38"/>
      <c r="E165" s="38"/>
      <c r="F165" s="37"/>
      <c r="H165" s="67"/>
      <c r="I165" s="67"/>
    </row>
    <row r="166" spans="1:14" outlineLevel="1" x14ac:dyDescent="0.2">
      <c r="A166" s="16" t="s">
        <v>25</v>
      </c>
      <c r="B166" s="17">
        <f>SUM(B167:B168)</f>
        <v>148391831.22181976</v>
      </c>
      <c r="C166" s="17">
        <f>SUM(C167:C168)</f>
        <v>115180392.94259298</v>
      </c>
      <c r="D166" s="18"/>
      <c r="E166" s="18"/>
      <c r="F166" s="37"/>
      <c r="G166" s="141"/>
      <c r="H166" s="72"/>
      <c r="I166" s="72"/>
    </row>
    <row r="167" spans="1:14" outlineLevel="1" x14ac:dyDescent="0.2">
      <c r="A167" s="16" t="s">
        <v>5</v>
      </c>
      <c r="B167" s="17">
        <f>SUM(B169:B176)-B171</f>
        <v>147551905.35748076</v>
      </c>
      <c r="C167" s="17">
        <f>SUM(C169:C176)-C171</f>
        <v>114440181.46548998</v>
      </c>
      <c r="D167" s="18"/>
      <c r="E167" s="18"/>
      <c r="F167" s="37"/>
      <c r="H167" s="67"/>
      <c r="I167" s="67"/>
    </row>
    <row r="168" spans="1:14" outlineLevel="1" x14ac:dyDescent="0.2">
      <c r="A168" s="16" t="s">
        <v>6</v>
      </c>
      <c r="B168" s="17">
        <f>SUM(B177:B178)</f>
        <v>839925.86433900008</v>
      </c>
      <c r="C168" s="17">
        <f>SUM(C177:C178)</f>
        <v>740211.47710300004</v>
      </c>
      <c r="D168" s="18"/>
      <c r="E168" s="18"/>
      <c r="F168" s="37"/>
    </row>
    <row r="169" spans="1:14" ht="20" outlineLevel="1" x14ac:dyDescent="0.2">
      <c r="A169" s="19" t="s">
        <v>7</v>
      </c>
      <c r="B169" s="25">
        <v>75014397.178600043</v>
      </c>
      <c r="C169" s="20">
        <v>57301208.389999993</v>
      </c>
      <c r="D169" s="21"/>
      <c r="E169" s="21"/>
      <c r="F169" s="37"/>
      <c r="G169" s="143"/>
      <c r="H169" s="70"/>
      <c r="I169" s="70"/>
      <c r="K169" s="14"/>
      <c r="L169" s="14"/>
      <c r="M169" s="14"/>
      <c r="N169" s="14"/>
    </row>
    <row r="170" spans="1:14" outlineLevel="1" x14ac:dyDescent="0.2">
      <c r="A170" s="19" t="s">
        <v>8</v>
      </c>
      <c r="B170" s="20">
        <v>30252973.809719916</v>
      </c>
      <c r="C170" s="20">
        <v>26287919.350000001</v>
      </c>
      <c r="D170" s="21"/>
      <c r="E170" s="21"/>
      <c r="F170" s="37"/>
      <c r="H170" s="67"/>
      <c r="I170" s="67"/>
      <c r="K170" s="14"/>
      <c r="L170" s="14"/>
      <c r="M170" s="14"/>
      <c r="N170" s="14"/>
    </row>
    <row r="171" spans="1:14" outlineLevel="1" x14ac:dyDescent="0.2">
      <c r="A171" s="19" t="s">
        <v>65</v>
      </c>
      <c r="B171" s="20">
        <v>37368872.562347814</v>
      </c>
      <c r="C171" s="20">
        <v>25751180.630000003</v>
      </c>
      <c r="D171" s="21"/>
      <c r="E171" s="21"/>
      <c r="F171" s="37"/>
      <c r="H171" s="67"/>
      <c r="I171" s="67"/>
      <c r="K171" s="14"/>
      <c r="L171" s="14"/>
      <c r="M171" s="14"/>
      <c r="N171" s="14"/>
    </row>
    <row r="172" spans="1:14" outlineLevel="1" x14ac:dyDescent="0.2">
      <c r="A172" s="69" t="s">
        <v>71</v>
      </c>
      <c r="B172" s="20">
        <v>4375407.9642929295</v>
      </c>
      <c r="C172" s="20">
        <v>1938027.0499999998</v>
      </c>
      <c r="D172" s="21" t="s">
        <v>69</v>
      </c>
      <c r="E172" s="21"/>
      <c r="F172" s="37"/>
      <c r="H172" s="67"/>
      <c r="I172" s="67"/>
      <c r="K172" s="14"/>
      <c r="L172" s="14"/>
      <c r="M172" s="14"/>
      <c r="N172" s="14"/>
    </row>
    <row r="173" spans="1:14" outlineLevel="1" x14ac:dyDescent="0.2">
      <c r="A173" s="69" t="s">
        <v>72</v>
      </c>
      <c r="B173" s="20">
        <v>7339529.3180548828</v>
      </c>
      <c r="C173" s="20">
        <v>5093097.3199999994</v>
      </c>
      <c r="D173" s="21"/>
      <c r="E173" s="21"/>
      <c r="F173" s="37"/>
      <c r="G173" s="145"/>
      <c r="H173" s="67"/>
      <c r="I173" s="67"/>
      <c r="K173" s="14"/>
      <c r="L173" s="14"/>
      <c r="M173" s="14"/>
      <c r="N173" s="14"/>
    </row>
    <row r="174" spans="1:14" outlineLevel="1" x14ac:dyDescent="0.2">
      <c r="A174" s="69" t="s">
        <v>73</v>
      </c>
      <c r="B174" s="20">
        <v>25653935.280000001</v>
      </c>
      <c r="C174" s="20">
        <v>18720056.259999998</v>
      </c>
      <c r="D174" s="21"/>
      <c r="E174" s="21"/>
      <c r="F174" s="37"/>
      <c r="G174" s="145"/>
      <c r="H174" s="67"/>
      <c r="I174" s="67"/>
      <c r="K174" s="14"/>
      <c r="L174" s="14"/>
      <c r="M174" s="14"/>
      <c r="N174" s="14"/>
    </row>
    <row r="175" spans="1:14" outlineLevel="1" x14ac:dyDescent="0.2">
      <c r="A175" s="19" t="s">
        <v>10</v>
      </c>
      <c r="B175" s="20">
        <v>77486.13</v>
      </c>
      <c r="C175" s="20">
        <v>2125.4199999999983</v>
      </c>
      <c r="D175" s="21"/>
      <c r="E175" s="21"/>
      <c r="F175" s="37"/>
      <c r="G175" s="145"/>
      <c r="H175" s="67"/>
      <c r="I175" s="67"/>
      <c r="K175" s="14"/>
      <c r="L175" s="14"/>
      <c r="M175" s="14"/>
      <c r="N175" s="14"/>
    </row>
    <row r="176" spans="1:14" outlineLevel="1" x14ac:dyDescent="0.2">
      <c r="A176" s="19" t="s">
        <v>9</v>
      </c>
      <c r="B176" s="20">
        <v>4838175.676812999</v>
      </c>
      <c r="C176" s="20">
        <v>5097747.6754900003</v>
      </c>
      <c r="D176" s="21"/>
      <c r="E176" s="21"/>
      <c r="F176" s="37"/>
      <c r="H176" s="67"/>
      <c r="I176" s="67"/>
      <c r="K176" s="14"/>
      <c r="L176" s="14"/>
      <c r="M176" s="14"/>
      <c r="N176" s="14"/>
    </row>
    <row r="177" spans="1:14" outlineLevel="1" x14ac:dyDescent="0.2">
      <c r="A177" s="3" t="s">
        <v>67</v>
      </c>
      <c r="B177" s="20">
        <v>505727.39338900003</v>
      </c>
      <c r="C177" s="20">
        <v>274481.15000000002</v>
      </c>
      <c r="D177" s="21"/>
      <c r="E177" s="21"/>
      <c r="F177" s="37"/>
      <c r="H177" s="67"/>
      <c r="I177" s="67"/>
      <c r="K177" s="14"/>
      <c r="L177" s="14"/>
      <c r="M177" s="14"/>
      <c r="N177" s="14"/>
    </row>
    <row r="178" spans="1:14" outlineLevel="1" x14ac:dyDescent="0.2">
      <c r="A178" s="19" t="s">
        <v>11</v>
      </c>
      <c r="B178" s="20">
        <v>334198.47095000005</v>
      </c>
      <c r="C178" s="20">
        <v>465730.32710300002</v>
      </c>
      <c r="D178" s="21"/>
      <c r="E178" s="21"/>
      <c r="F178" s="40"/>
      <c r="G178" s="141"/>
      <c r="H178" s="72"/>
      <c r="I178" s="72"/>
      <c r="K178" s="14"/>
      <c r="L178" s="14"/>
      <c r="M178" s="14"/>
      <c r="N178" s="14"/>
    </row>
    <row r="179" spans="1:14" outlineLevel="1" x14ac:dyDescent="0.2">
      <c r="A179" s="19"/>
      <c r="B179" s="21"/>
      <c r="C179" s="21"/>
      <c r="D179" s="21"/>
      <c r="E179" s="21"/>
      <c r="F179" s="37"/>
      <c r="H179" s="67"/>
      <c r="I179" s="67"/>
      <c r="K179" s="14"/>
      <c r="L179" s="14"/>
      <c r="M179" s="14"/>
      <c r="N179" s="14"/>
    </row>
    <row r="180" spans="1:14" outlineLevel="1" x14ac:dyDescent="0.2">
      <c r="A180" s="30"/>
      <c r="B180" s="41"/>
      <c r="C180" s="38"/>
      <c r="D180" s="38"/>
      <c r="E180" s="38"/>
      <c r="F180" s="37"/>
      <c r="H180" s="67"/>
      <c r="I180" s="67"/>
    </row>
    <row r="181" spans="1:14" outlineLevel="1" x14ac:dyDescent="0.2">
      <c r="A181" s="16" t="s">
        <v>26</v>
      </c>
      <c r="B181" s="17">
        <f>SUM(B182:B183)</f>
        <v>37945219.089151569</v>
      </c>
      <c r="C181" s="17">
        <f>SUM(C182:C183)</f>
        <v>51930133.717476979</v>
      </c>
      <c r="D181" s="18"/>
      <c r="E181" s="18"/>
      <c r="F181" s="37"/>
      <c r="G181" s="141"/>
      <c r="H181" s="72"/>
      <c r="I181" s="72"/>
    </row>
    <row r="182" spans="1:14" outlineLevel="1" x14ac:dyDescent="0.2">
      <c r="A182" s="16" t="s">
        <v>5</v>
      </c>
      <c r="B182" s="17">
        <f>SUM(B184:B191)-B186</f>
        <v>37945219.089151569</v>
      </c>
      <c r="C182" s="17">
        <f>SUM(C184:C191)-C186</f>
        <v>51478492.157476977</v>
      </c>
      <c r="D182" s="18"/>
      <c r="E182" s="18"/>
      <c r="F182" s="37"/>
      <c r="H182" s="67"/>
      <c r="I182" s="67"/>
    </row>
    <row r="183" spans="1:14" outlineLevel="1" x14ac:dyDescent="0.2">
      <c r="A183" s="16" t="s">
        <v>6</v>
      </c>
      <c r="B183" s="17">
        <f>SUM(B192:B193)</f>
        <v>0</v>
      </c>
      <c r="C183" s="17">
        <f>SUM(C192:C193)</f>
        <v>451641.56</v>
      </c>
      <c r="D183" s="18"/>
      <c r="E183" s="18"/>
      <c r="F183" s="37"/>
    </row>
    <row r="184" spans="1:14" ht="20" outlineLevel="1" x14ac:dyDescent="0.2">
      <c r="A184" s="19" t="s">
        <v>7</v>
      </c>
      <c r="B184" s="25">
        <v>9805873.3246869445</v>
      </c>
      <c r="C184" s="25">
        <v>9965705.9336604476</v>
      </c>
      <c r="D184" s="24"/>
      <c r="E184" s="24"/>
      <c r="F184" s="37"/>
      <c r="G184" s="143"/>
      <c r="H184" s="70"/>
      <c r="I184" s="70"/>
      <c r="K184" s="14"/>
      <c r="L184" s="14"/>
      <c r="M184" s="14"/>
      <c r="N184" s="14"/>
    </row>
    <row r="185" spans="1:14" outlineLevel="1" x14ac:dyDescent="0.2">
      <c r="A185" s="19" t="s">
        <v>8</v>
      </c>
      <c r="B185" s="20">
        <v>28139345.764464624</v>
      </c>
      <c r="C185" s="20">
        <v>36667616.503816523</v>
      </c>
      <c r="D185" s="21"/>
      <c r="E185" s="21"/>
      <c r="F185" s="37"/>
      <c r="H185" s="67"/>
      <c r="I185" s="67"/>
      <c r="K185" s="14"/>
      <c r="L185" s="14"/>
      <c r="M185" s="14"/>
      <c r="N185" s="14"/>
    </row>
    <row r="186" spans="1:14" outlineLevel="1" x14ac:dyDescent="0.2">
      <c r="A186" s="19" t="s">
        <v>65</v>
      </c>
      <c r="B186" s="20">
        <v>0</v>
      </c>
      <c r="C186" s="20">
        <v>4845169.72</v>
      </c>
      <c r="D186" s="21"/>
      <c r="E186" s="21"/>
      <c r="F186" s="37"/>
      <c r="H186" s="67"/>
      <c r="I186" s="67"/>
      <c r="K186" s="14"/>
      <c r="L186" s="14"/>
      <c r="M186" s="14"/>
      <c r="N186" s="14"/>
    </row>
    <row r="187" spans="1:14" outlineLevel="1" x14ac:dyDescent="0.2">
      <c r="A187" s="69" t="s">
        <v>71</v>
      </c>
      <c r="B187" s="20">
        <v>0</v>
      </c>
      <c r="C187" s="20">
        <v>1293660.3152399999</v>
      </c>
      <c r="D187" s="21"/>
      <c r="E187" s="21"/>
      <c r="F187" s="37"/>
      <c r="H187" s="67"/>
      <c r="I187" s="67"/>
      <c r="K187" s="14"/>
      <c r="L187" s="14"/>
      <c r="M187" s="14"/>
      <c r="N187" s="14"/>
    </row>
    <row r="188" spans="1:14" outlineLevel="1" x14ac:dyDescent="0.2">
      <c r="A188" s="69" t="s">
        <v>72</v>
      </c>
      <c r="B188" s="20">
        <v>0</v>
      </c>
      <c r="C188" s="20">
        <v>3551509.4047599998</v>
      </c>
      <c r="D188" s="21"/>
      <c r="E188" s="21"/>
      <c r="F188" s="37"/>
      <c r="G188" s="145"/>
      <c r="H188" s="67"/>
      <c r="I188" s="67"/>
      <c r="K188" s="14"/>
      <c r="L188" s="14"/>
      <c r="M188" s="14"/>
      <c r="N188" s="14"/>
    </row>
    <row r="189" spans="1:14" outlineLevel="1" x14ac:dyDescent="0.2">
      <c r="A189" s="69" t="s">
        <v>73</v>
      </c>
      <c r="B189" s="20">
        <v>0</v>
      </c>
      <c r="C189" s="20">
        <v>0</v>
      </c>
      <c r="D189" s="21"/>
      <c r="E189" s="21"/>
      <c r="F189" s="37"/>
      <c r="G189" s="145"/>
      <c r="H189" s="67"/>
      <c r="I189" s="67"/>
      <c r="K189" s="14"/>
      <c r="L189" s="14"/>
      <c r="M189" s="14"/>
      <c r="N189" s="14"/>
    </row>
    <row r="190" spans="1:14" outlineLevel="1" x14ac:dyDescent="0.2">
      <c r="A190" s="19" t="s">
        <v>10</v>
      </c>
      <c r="B190" s="20">
        <v>0</v>
      </c>
      <c r="C190" s="20">
        <v>0</v>
      </c>
      <c r="D190" s="21"/>
      <c r="E190" s="21"/>
      <c r="F190" s="37"/>
      <c r="G190" s="145"/>
      <c r="H190" s="67"/>
      <c r="I190" s="67"/>
      <c r="K190" s="14"/>
      <c r="L190" s="14"/>
      <c r="M190" s="14"/>
      <c r="N190" s="14"/>
    </row>
    <row r="191" spans="1:14" outlineLevel="1" x14ac:dyDescent="0.2">
      <c r="A191" s="19" t="s">
        <v>9</v>
      </c>
      <c r="B191" s="20">
        <v>0</v>
      </c>
      <c r="C191" s="20">
        <v>0</v>
      </c>
      <c r="D191" s="21"/>
      <c r="E191" s="21"/>
      <c r="F191" s="37"/>
      <c r="H191" s="67"/>
      <c r="I191" s="67"/>
      <c r="K191" s="14"/>
      <c r="L191" s="14"/>
      <c r="M191" s="14"/>
      <c r="N191" s="14"/>
    </row>
    <row r="192" spans="1:14" outlineLevel="1" x14ac:dyDescent="0.2">
      <c r="A192" s="3" t="s">
        <v>67</v>
      </c>
      <c r="B192" s="20">
        <v>0</v>
      </c>
      <c r="C192" s="20">
        <v>451641.56</v>
      </c>
      <c r="D192" s="21"/>
      <c r="E192" s="21"/>
      <c r="F192" s="37"/>
      <c r="H192" s="67"/>
      <c r="I192" s="67"/>
      <c r="K192" s="14"/>
      <c r="L192" s="14"/>
      <c r="M192" s="14"/>
      <c r="N192" s="14"/>
    </row>
    <row r="193" spans="1:14" outlineLevel="1" x14ac:dyDescent="0.2">
      <c r="A193" s="19" t="s">
        <v>11</v>
      </c>
      <c r="B193" s="20">
        <v>0</v>
      </c>
      <c r="C193" s="20">
        <v>0</v>
      </c>
      <c r="D193" s="21"/>
      <c r="E193" s="21"/>
      <c r="F193" s="40"/>
      <c r="G193" s="141"/>
      <c r="H193" s="72"/>
      <c r="I193" s="72"/>
      <c r="K193" s="14"/>
      <c r="L193" s="14"/>
      <c r="M193" s="14"/>
      <c r="N193" s="14"/>
    </row>
    <row r="194" spans="1:14" outlineLevel="1" x14ac:dyDescent="0.2">
      <c r="A194" s="19"/>
      <c r="B194" s="21"/>
      <c r="C194" s="21"/>
      <c r="D194" s="21"/>
      <c r="E194" s="21"/>
      <c r="F194" s="37"/>
      <c r="H194" s="67"/>
      <c r="I194" s="67"/>
      <c r="K194" s="14"/>
      <c r="L194" s="14"/>
      <c r="M194" s="14"/>
      <c r="N194" s="14"/>
    </row>
    <row r="195" spans="1:14" outlineLevel="1" x14ac:dyDescent="0.2">
      <c r="A195" s="19"/>
      <c r="B195" s="24"/>
      <c r="C195" s="38"/>
      <c r="D195" s="38"/>
      <c r="E195" s="38"/>
      <c r="F195" s="37"/>
      <c r="H195" s="67"/>
      <c r="I195" s="67"/>
    </row>
    <row r="196" spans="1:14" x14ac:dyDescent="0.2">
      <c r="A196" s="28"/>
      <c r="B196" s="32"/>
      <c r="C196" s="32"/>
      <c r="D196" s="33"/>
      <c r="E196" s="33"/>
      <c r="F196" s="37"/>
      <c r="G196" s="141"/>
      <c r="H196" s="72"/>
      <c r="I196" s="72"/>
    </row>
    <row r="197" spans="1:14" x14ac:dyDescent="0.2">
      <c r="A197" s="15" t="s">
        <v>27</v>
      </c>
      <c r="B197" s="42"/>
      <c r="C197" s="42"/>
      <c r="D197" s="38"/>
      <c r="E197" s="38"/>
      <c r="F197" s="14"/>
      <c r="H197" s="67"/>
      <c r="I197" s="67"/>
    </row>
    <row r="198" spans="1:14" s="1" customFormat="1" ht="18" x14ac:dyDescent="0.2">
      <c r="A198" s="36" t="s">
        <v>27</v>
      </c>
      <c r="B198" s="35">
        <f t="shared" ref="B198:C210" si="1">SUM(B213,B228,B243)/B23</f>
        <v>0.5824822641496793</v>
      </c>
      <c r="C198" s="35">
        <f t="shared" si="1"/>
        <v>0.53692487946998202</v>
      </c>
      <c r="D198" s="35"/>
      <c r="E198" s="35"/>
      <c r="F198" s="14"/>
      <c r="G198" s="144"/>
      <c r="H198" s="144"/>
      <c r="I198" s="144"/>
      <c r="J198" s="144"/>
      <c r="K198" s="108"/>
      <c r="L198" s="108"/>
      <c r="M198" s="108"/>
      <c r="N198" s="108"/>
    </row>
    <row r="199" spans="1:14" s="1" customFormat="1" ht="18" x14ac:dyDescent="0.2">
      <c r="A199" s="36" t="s">
        <v>5</v>
      </c>
      <c r="B199" s="35">
        <f t="shared" si="1"/>
        <v>0.61191162896156148</v>
      </c>
      <c r="C199" s="35">
        <f t="shared" si="1"/>
        <v>0.5593734873972479</v>
      </c>
      <c r="D199" s="35"/>
      <c r="E199" s="35"/>
      <c r="F199" s="37"/>
      <c r="G199" s="141"/>
      <c r="H199" s="72"/>
      <c r="I199" s="141"/>
      <c r="J199" s="141"/>
      <c r="K199" s="108"/>
      <c r="L199" s="108"/>
      <c r="M199" s="108"/>
      <c r="N199" s="108"/>
    </row>
    <row r="200" spans="1:14" s="1" customFormat="1" ht="18" x14ac:dyDescent="0.2">
      <c r="A200" s="36" t="s">
        <v>6</v>
      </c>
      <c r="B200" s="35">
        <f t="shared" si="1"/>
        <v>0.22694714680780728</v>
      </c>
      <c r="C200" s="35">
        <f t="shared" si="1"/>
        <v>0.25405247596889391</v>
      </c>
      <c r="D200" s="35"/>
      <c r="E200" s="35"/>
      <c r="F200" s="37"/>
      <c r="G200" s="141"/>
      <c r="H200" s="72"/>
      <c r="I200" s="141"/>
      <c r="J200" s="141"/>
      <c r="K200" s="108"/>
      <c r="L200" s="108"/>
      <c r="M200" s="108"/>
      <c r="N200" s="108"/>
    </row>
    <row r="201" spans="1:14" ht="20" x14ac:dyDescent="0.2">
      <c r="A201" s="19" t="s">
        <v>7</v>
      </c>
      <c r="B201" s="38">
        <f t="shared" si="1"/>
        <v>0.67496190015906665</v>
      </c>
      <c r="C201" s="38">
        <f t="shared" si="1"/>
        <v>0.62815951018101612</v>
      </c>
      <c r="D201" s="38"/>
      <c r="E201" s="38"/>
      <c r="F201" s="43"/>
      <c r="G201" s="143"/>
      <c r="H201" s="70"/>
      <c r="I201" s="70"/>
      <c r="J201" s="142"/>
    </row>
    <row r="202" spans="1:14" x14ac:dyDescent="0.2">
      <c r="A202" s="19" t="s">
        <v>8</v>
      </c>
      <c r="B202" s="38">
        <f t="shared" si="1"/>
        <v>0.72684551856891644</v>
      </c>
      <c r="C202" s="38">
        <f t="shared" si="1"/>
        <v>0.65768995043788714</v>
      </c>
      <c r="D202" s="38"/>
      <c r="E202" s="38"/>
      <c r="F202" s="43"/>
      <c r="H202" s="71"/>
      <c r="I202" s="71"/>
      <c r="J202" s="156"/>
    </row>
    <row r="203" spans="1:14" x14ac:dyDescent="0.2">
      <c r="A203" s="19" t="s">
        <v>65</v>
      </c>
      <c r="B203" s="38">
        <f t="shared" si="1"/>
        <v>0.41018642841408609</v>
      </c>
      <c r="C203" s="38">
        <f t="shared" si="1"/>
        <v>0.33073735938984117</v>
      </c>
      <c r="D203" s="38" t="s">
        <v>69</v>
      </c>
      <c r="E203" s="38"/>
      <c r="F203" s="43"/>
      <c r="H203" s="71"/>
      <c r="I203" s="71"/>
      <c r="J203" s="156"/>
    </row>
    <row r="204" spans="1:14" x14ac:dyDescent="0.2">
      <c r="A204" s="69" t="s">
        <v>71</v>
      </c>
      <c r="B204" s="38">
        <f t="shared" si="1"/>
        <v>0.21920410707019075</v>
      </c>
      <c r="C204" s="38">
        <f t="shared" si="1"/>
        <v>0.21803357858668526</v>
      </c>
      <c r="D204" s="38"/>
      <c r="E204" s="38"/>
      <c r="F204" s="43"/>
      <c r="H204" s="71"/>
      <c r="I204" s="71"/>
      <c r="J204" s="156"/>
    </row>
    <row r="205" spans="1:14" x14ac:dyDescent="0.2">
      <c r="A205" s="69" t="s">
        <v>72</v>
      </c>
      <c r="B205" s="38">
        <f t="shared" si="1"/>
        <v>0.23483647513804645</v>
      </c>
      <c r="C205" s="38">
        <f t="shared" si="1"/>
        <v>0.26454236190391206</v>
      </c>
      <c r="D205" s="38"/>
      <c r="E205" s="38"/>
      <c r="F205" s="43"/>
      <c r="G205" s="145"/>
      <c r="H205" s="71"/>
      <c r="I205" s="71"/>
      <c r="J205" s="156"/>
    </row>
    <row r="206" spans="1:14" x14ac:dyDescent="0.2">
      <c r="A206" s="69" t="s">
        <v>73</v>
      </c>
      <c r="B206" s="38">
        <f t="shared" si="1"/>
        <v>0.96785948205051608</v>
      </c>
      <c r="C206" s="38">
        <f t="shared" si="1"/>
        <v>0.59329767631403862</v>
      </c>
      <c r="D206" s="38"/>
      <c r="E206" s="38"/>
      <c r="F206" s="43"/>
      <c r="G206" s="145"/>
      <c r="H206" s="71"/>
      <c r="I206" s="71"/>
      <c r="J206" s="156"/>
    </row>
    <row r="207" spans="1:14" x14ac:dyDescent="0.2">
      <c r="A207" s="19" t="s">
        <v>10</v>
      </c>
      <c r="B207" s="38">
        <f t="shared" si="1"/>
        <v>0.76963003747765013</v>
      </c>
      <c r="C207" s="38">
        <f t="shared" si="1"/>
        <v>0.79759697439767052</v>
      </c>
      <c r="D207" s="38"/>
      <c r="E207" s="38"/>
      <c r="F207" s="43"/>
      <c r="G207" s="145"/>
      <c r="H207" s="71"/>
      <c r="I207" s="71"/>
      <c r="J207" s="156"/>
    </row>
    <row r="208" spans="1:14" x14ac:dyDescent="0.2">
      <c r="A208" s="19" t="s">
        <v>9</v>
      </c>
      <c r="B208" s="38">
        <f t="shared" si="1"/>
        <v>0.48361096495228184</v>
      </c>
      <c r="C208" s="38">
        <f t="shared" si="1"/>
        <v>0.41469352321358499</v>
      </c>
      <c r="D208" s="38"/>
      <c r="E208" s="38"/>
      <c r="F208" s="43"/>
      <c r="H208" s="71"/>
      <c r="I208" s="71"/>
      <c r="J208" s="156"/>
    </row>
    <row r="209" spans="1:14" x14ac:dyDescent="0.2">
      <c r="A209" s="3" t="s">
        <v>67</v>
      </c>
      <c r="B209" s="38">
        <f t="shared" si="1"/>
        <v>0.22957182979161489</v>
      </c>
      <c r="C209" s="38">
        <f t="shared" si="1"/>
        <v>0.26811380412542118</v>
      </c>
      <c r="D209" s="38"/>
      <c r="E209" s="38"/>
      <c r="F209" s="43"/>
      <c r="H209" s="71"/>
      <c r="I209" s="71"/>
      <c r="J209" s="156"/>
    </row>
    <row r="210" spans="1:14" x14ac:dyDescent="0.2">
      <c r="A210" s="19" t="s">
        <v>11</v>
      </c>
      <c r="B210" s="38">
        <f t="shared" si="1"/>
        <v>0.22478445431565805</v>
      </c>
      <c r="C210" s="38">
        <f t="shared" si="1"/>
        <v>0.24379269977450796</v>
      </c>
      <c r="D210" s="38"/>
      <c r="E210" s="38"/>
      <c r="F210" s="43"/>
      <c r="G210" s="141"/>
      <c r="H210" s="73"/>
      <c r="I210" s="73"/>
      <c r="J210" s="156"/>
    </row>
    <row r="211" spans="1:14" x14ac:dyDescent="0.2">
      <c r="A211" s="19"/>
      <c r="B211" s="38"/>
      <c r="C211" s="38"/>
      <c r="D211" s="38"/>
      <c r="E211" s="38"/>
      <c r="F211" s="43"/>
      <c r="H211" s="71"/>
      <c r="I211" s="71"/>
      <c r="J211" s="156"/>
    </row>
    <row r="212" spans="1:14" s="1" customFormat="1" ht="18" x14ac:dyDescent="0.2">
      <c r="A212" s="36"/>
      <c r="B212" s="35"/>
      <c r="C212" s="35"/>
      <c r="D212" s="35"/>
      <c r="E212" s="35"/>
      <c r="F212" s="43"/>
      <c r="G212" s="144"/>
      <c r="H212" s="71"/>
      <c r="I212" s="71"/>
      <c r="J212" s="156"/>
      <c r="K212" s="108"/>
      <c r="L212" s="108"/>
      <c r="M212" s="108"/>
      <c r="N212" s="108"/>
    </row>
    <row r="213" spans="1:14" s="1" customFormat="1" x14ac:dyDescent="0.2">
      <c r="A213" s="16" t="s">
        <v>28</v>
      </c>
      <c r="B213" s="17">
        <f>SUM(B214:B215)</f>
        <v>249401819.76999992</v>
      </c>
      <c r="C213" s="17">
        <f>SUM(C214:C215)</f>
        <v>203369371.88999996</v>
      </c>
      <c r="D213" s="18"/>
      <c r="E213" s="18"/>
      <c r="F213" s="43"/>
      <c r="G213" s="141"/>
      <c r="H213" s="73"/>
      <c r="I213" s="73"/>
      <c r="J213" s="156"/>
      <c r="K213" s="108"/>
      <c r="L213" s="108"/>
      <c r="M213" s="108"/>
      <c r="N213" s="108"/>
    </row>
    <row r="214" spans="1:14" s="1" customFormat="1" x14ac:dyDescent="0.2">
      <c r="A214" s="16" t="s">
        <v>5</v>
      </c>
      <c r="B214" s="17">
        <f>SUM(B216:B223)-B218</f>
        <v>241423835.25999993</v>
      </c>
      <c r="C214" s="17">
        <f>SUM(C216:C223)-C218</f>
        <v>195219330.26999995</v>
      </c>
      <c r="D214" s="18"/>
      <c r="E214" s="18"/>
      <c r="F214" s="43"/>
      <c r="G214" s="144"/>
      <c r="H214" s="71"/>
      <c r="I214" s="71"/>
      <c r="J214" s="156"/>
      <c r="K214" s="108"/>
      <c r="L214" s="108"/>
      <c r="M214" s="108"/>
      <c r="N214" s="108"/>
    </row>
    <row r="215" spans="1:14" s="1" customFormat="1" x14ac:dyDescent="0.2">
      <c r="A215" s="16" t="s">
        <v>6</v>
      </c>
      <c r="B215" s="17">
        <f>SUM(B224:B225)</f>
        <v>7977984.5099999998</v>
      </c>
      <c r="C215" s="17">
        <f>SUM(C224:C225)</f>
        <v>8150041.6200000001</v>
      </c>
      <c r="D215" s="18"/>
      <c r="E215" s="18"/>
      <c r="F215" s="43"/>
      <c r="G215" s="154"/>
      <c r="H215" s="157"/>
      <c r="I215" s="157"/>
      <c r="J215" s="156"/>
      <c r="K215" s="108"/>
      <c r="L215" s="108"/>
      <c r="M215" s="108"/>
      <c r="N215" s="108"/>
    </row>
    <row r="216" spans="1:14" s="1" customFormat="1" ht="20" x14ac:dyDescent="0.2">
      <c r="A216" s="19" t="s">
        <v>7</v>
      </c>
      <c r="B216" s="25">
        <v>120564757.71000001</v>
      </c>
      <c r="C216" s="25">
        <v>104766234.97999999</v>
      </c>
      <c r="D216" s="24"/>
      <c r="E216" s="24"/>
      <c r="F216" s="43"/>
      <c r="G216" s="143"/>
      <c r="H216" s="70"/>
      <c r="I216" s="70"/>
      <c r="J216" s="141"/>
      <c r="K216" s="14"/>
      <c r="L216" s="14"/>
      <c r="M216" s="14"/>
      <c r="N216" s="14"/>
    </row>
    <row r="217" spans="1:14" s="1" customFormat="1" x14ac:dyDescent="0.2">
      <c r="A217" s="19" t="s">
        <v>8</v>
      </c>
      <c r="B217" s="20">
        <v>84580002.439999983</v>
      </c>
      <c r="C217" s="20">
        <v>57090275.189999998</v>
      </c>
      <c r="D217" s="21" t="s">
        <v>69</v>
      </c>
      <c r="E217" s="21"/>
      <c r="F217" s="43"/>
      <c r="G217" s="144"/>
      <c r="H217" s="67"/>
      <c r="I217" s="67"/>
      <c r="J217" s="141"/>
      <c r="K217" s="14"/>
      <c r="L217" s="14"/>
      <c r="M217" s="14"/>
      <c r="N217" s="14"/>
    </row>
    <row r="218" spans="1:14" s="1" customFormat="1" x14ac:dyDescent="0.2">
      <c r="A218" s="19" t="s">
        <v>65</v>
      </c>
      <c r="B218" s="20">
        <v>24940194.579999998</v>
      </c>
      <c r="C218" s="20">
        <v>25478271.43</v>
      </c>
      <c r="D218" s="21"/>
      <c r="E218" s="21"/>
      <c r="F218" s="43"/>
      <c r="G218" s="144"/>
      <c r="H218" s="67"/>
      <c r="I218" s="67"/>
      <c r="J218" s="141"/>
      <c r="K218" s="14"/>
      <c r="L218" s="14"/>
      <c r="M218" s="14"/>
      <c r="N218" s="14"/>
    </row>
    <row r="219" spans="1:14" s="1" customFormat="1" x14ac:dyDescent="0.2">
      <c r="A219" s="69" t="s">
        <v>71</v>
      </c>
      <c r="B219" s="20">
        <v>7239703.75</v>
      </c>
      <c r="C219" s="20">
        <v>7549784.1300000008</v>
      </c>
      <c r="D219" s="21"/>
      <c r="E219" s="21"/>
      <c r="F219" s="43"/>
      <c r="G219" s="144"/>
      <c r="H219" s="67"/>
      <c r="I219" s="67"/>
      <c r="J219" s="141"/>
      <c r="K219" s="14"/>
      <c r="L219" s="14"/>
      <c r="M219" s="14"/>
      <c r="N219" s="14"/>
    </row>
    <row r="220" spans="1:14" s="1" customFormat="1" x14ac:dyDescent="0.2">
      <c r="A220" s="69" t="s">
        <v>72</v>
      </c>
      <c r="B220" s="20">
        <v>15716749.42</v>
      </c>
      <c r="C220" s="20">
        <v>15117541.849999998</v>
      </c>
      <c r="D220" s="21"/>
      <c r="E220" s="21"/>
      <c r="F220" s="43"/>
      <c r="G220" s="145"/>
      <c r="H220" s="67"/>
      <c r="I220" s="67"/>
      <c r="J220" s="141"/>
      <c r="K220" s="14"/>
      <c r="L220" s="14"/>
      <c r="M220" s="14"/>
      <c r="N220" s="14"/>
    </row>
    <row r="221" spans="1:14" s="1" customFormat="1" x14ac:dyDescent="0.2">
      <c r="A221" s="69" t="s">
        <v>73</v>
      </c>
      <c r="B221" s="20">
        <v>1983741.41</v>
      </c>
      <c r="C221" s="20">
        <v>2810945.4499999997</v>
      </c>
      <c r="D221" s="21"/>
      <c r="E221" s="21"/>
      <c r="F221" s="43"/>
      <c r="G221" s="145"/>
      <c r="H221" s="67"/>
      <c r="I221" s="67"/>
      <c r="J221" s="141"/>
      <c r="K221" s="14"/>
      <c r="L221" s="14"/>
      <c r="M221" s="14"/>
      <c r="N221" s="14"/>
    </row>
    <row r="222" spans="1:14" s="1" customFormat="1" x14ac:dyDescent="0.2">
      <c r="A222" s="19" t="s">
        <v>10</v>
      </c>
      <c r="B222" s="20">
        <v>2820358.47</v>
      </c>
      <c r="C222" s="20">
        <v>2291166.0700000003</v>
      </c>
      <c r="D222" s="21"/>
      <c r="E222" s="21"/>
      <c r="F222" s="43"/>
      <c r="G222" s="145"/>
      <c r="H222" s="67"/>
      <c r="I222" s="67"/>
      <c r="J222" s="141"/>
      <c r="K222" s="14"/>
      <c r="L222" s="14"/>
      <c r="M222" s="14"/>
      <c r="N222" s="14"/>
    </row>
    <row r="223" spans="1:14" s="1" customFormat="1" x14ac:dyDescent="0.2">
      <c r="A223" s="19" t="s">
        <v>9</v>
      </c>
      <c r="B223" s="20">
        <v>8518522.0599999987</v>
      </c>
      <c r="C223" s="20">
        <v>5593382.5999999996</v>
      </c>
      <c r="D223" s="21"/>
      <c r="E223" s="21"/>
      <c r="F223" s="43"/>
      <c r="G223" s="144"/>
      <c r="H223" s="67"/>
      <c r="I223" s="67"/>
      <c r="J223" s="141"/>
      <c r="K223" s="14"/>
      <c r="L223" s="14"/>
      <c r="M223" s="14"/>
      <c r="N223" s="14"/>
    </row>
    <row r="224" spans="1:14" s="1" customFormat="1" x14ac:dyDescent="0.2">
      <c r="A224" s="3" t="s">
        <v>67</v>
      </c>
      <c r="B224" s="20">
        <v>3413205.89</v>
      </c>
      <c r="C224" s="20">
        <v>3417799.9800000004</v>
      </c>
      <c r="D224" s="21"/>
      <c r="E224" s="21"/>
      <c r="F224" s="43"/>
      <c r="G224" s="144"/>
      <c r="H224" s="67"/>
      <c r="I224" s="67"/>
      <c r="J224" s="141"/>
      <c r="K224" s="14"/>
      <c r="L224" s="14"/>
      <c r="M224" s="14"/>
      <c r="N224" s="14"/>
    </row>
    <row r="225" spans="1:14" s="1" customFormat="1" x14ac:dyDescent="0.2">
      <c r="A225" s="19" t="s">
        <v>11</v>
      </c>
      <c r="B225" s="20">
        <v>4564778.62</v>
      </c>
      <c r="C225" s="20">
        <v>4732241.6399999997</v>
      </c>
      <c r="D225" s="21"/>
      <c r="E225" s="21"/>
      <c r="F225" s="44"/>
      <c r="G225" s="141"/>
      <c r="H225" s="72"/>
      <c r="I225" s="72"/>
      <c r="J225" s="141"/>
      <c r="K225" s="14"/>
      <c r="L225" s="14"/>
      <c r="M225" s="14"/>
      <c r="N225" s="14"/>
    </row>
    <row r="226" spans="1:14" s="1" customFormat="1" x14ac:dyDescent="0.2">
      <c r="A226" s="24"/>
      <c r="B226" s="21"/>
      <c r="C226" s="21"/>
      <c r="D226" s="21"/>
      <c r="E226" s="21"/>
      <c r="F226" s="43"/>
      <c r="G226" s="144"/>
      <c r="H226" s="67"/>
      <c r="I226" s="67"/>
      <c r="J226" s="141"/>
      <c r="K226" s="14"/>
      <c r="L226" s="14"/>
      <c r="M226" s="14"/>
      <c r="N226" s="14"/>
    </row>
    <row r="227" spans="1:14" s="1" customFormat="1" x14ac:dyDescent="0.2">
      <c r="A227" s="45"/>
      <c r="B227" s="46"/>
      <c r="C227" s="30"/>
      <c r="D227" s="30"/>
      <c r="E227" s="30"/>
      <c r="F227" s="43"/>
      <c r="G227" s="144"/>
      <c r="H227" s="67"/>
      <c r="I227" s="67"/>
      <c r="J227" s="141"/>
      <c r="K227" s="108"/>
      <c r="L227" s="108"/>
      <c r="M227" s="108"/>
      <c r="N227" s="108"/>
    </row>
    <row r="228" spans="1:14" s="1" customFormat="1" x14ac:dyDescent="0.2">
      <c r="A228" s="16" t="s">
        <v>29</v>
      </c>
      <c r="B228" s="17">
        <f>SUM(B229:B230)</f>
        <v>27552981.949999992</v>
      </c>
      <c r="C228" s="17">
        <f>SUM(C229:C230)</f>
        <v>32750507.949999999</v>
      </c>
      <c r="D228" s="18"/>
      <c r="E228" s="18"/>
      <c r="F228" s="14"/>
      <c r="G228" s="141"/>
      <c r="H228" s="72"/>
      <c r="I228" s="72"/>
      <c r="J228" s="141"/>
      <c r="K228" s="108"/>
      <c r="L228" s="108"/>
      <c r="M228" s="108"/>
      <c r="N228" s="108"/>
    </row>
    <row r="229" spans="1:14" s="1" customFormat="1" x14ac:dyDescent="0.2">
      <c r="A229" s="16" t="s">
        <v>5</v>
      </c>
      <c r="B229" s="17">
        <f>SUM(B231:B238)-B233</f>
        <v>27280578.959999993</v>
      </c>
      <c r="C229" s="17">
        <f>SUM(C231:C238)-C233</f>
        <v>32545679.239999998</v>
      </c>
      <c r="D229" s="18"/>
      <c r="E229" s="18"/>
      <c r="F229" s="14"/>
      <c r="G229" s="144"/>
      <c r="H229" s="67"/>
      <c r="I229" s="67"/>
      <c r="J229" s="141"/>
      <c r="K229" s="108"/>
      <c r="L229" s="108"/>
      <c r="M229" s="108"/>
      <c r="N229" s="108"/>
    </row>
    <row r="230" spans="1:14" s="1" customFormat="1" x14ac:dyDescent="0.2">
      <c r="A230" s="16" t="s">
        <v>6</v>
      </c>
      <c r="B230" s="17">
        <f>SUM(B239:B240)</f>
        <v>272402.99</v>
      </c>
      <c r="C230" s="17">
        <f>SUM(C239:C240)</f>
        <v>204828.71000000002</v>
      </c>
      <c r="D230" s="18"/>
      <c r="E230" s="18"/>
      <c r="F230" s="14"/>
      <c r="G230" s="141"/>
      <c r="H230" s="72"/>
      <c r="I230" s="72"/>
      <c r="J230" s="73"/>
      <c r="K230" s="108"/>
      <c r="L230" s="108"/>
      <c r="M230" s="108"/>
      <c r="N230" s="108"/>
    </row>
    <row r="231" spans="1:14" s="1" customFormat="1" ht="20" x14ac:dyDescent="0.2">
      <c r="A231" s="19" t="s">
        <v>7</v>
      </c>
      <c r="B231" s="25">
        <v>15446266.539999999</v>
      </c>
      <c r="C231" s="25">
        <v>8309334.3700000001</v>
      </c>
      <c r="D231" s="24"/>
      <c r="E231" s="24"/>
      <c r="F231" s="14"/>
      <c r="G231" s="143"/>
      <c r="H231" s="70"/>
      <c r="I231" s="70"/>
      <c r="J231" s="141"/>
      <c r="K231" s="14"/>
      <c r="L231" s="14"/>
      <c r="M231" s="14"/>
      <c r="N231" s="14"/>
    </row>
    <row r="232" spans="1:14" s="1" customFormat="1" x14ac:dyDescent="0.2">
      <c r="A232" s="19" t="s">
        <v>8</v>
      </c>
      <c r="B232" s="20">
        <v>-10526912.68</v>
      </c>
      <c r="C232" s="20">
        <v>18316880.98</v>
      </c>
      <c r="D232" s="21"/>
      <c r="E232" s="21"/>
      <c r="F232" s="14"/>
      <c r="G232" s="144"/>
      <c r="H232" s="67"/>
      <c r="I232" s="67"/>
      <c r="J232" s="141"/>
      <c r="K232" s="14"/>
      <c r="L232" s="14"/>
      <c r="M232" s="14"/>
      <c r="N232" s="14"/>
    </row>
    <row r="233" spans="1:14" s="1" customFormat="1" x14ac:dyDescent="0.2">
      <c r="A233" s="19" t="s">
        <v>65</v>
      </c>
      <c r="B233" s="20">
        <v>20011570.43</v>
      </c>
      <c r="C233" s="20">
        <v>3354339.34</v>
      </c>
      <c r="D233" s="21"/>
      <c r="E233" s="21"/>
      <c r="F233" s="14"/>
      <c r="G233" s="144"/>
      <c r="H233" s="67"/>
      <c r="I233" s="67"/>
      <c r="J233" s="141"/>
      <c r="K233" s="14"/>
      <c r="L233" s="14"/>
      <c r="M233" s="14"/>
      <c r="N233" s="14"/>
    </row>
    <row r="234" spans="1:14" s="1" customFormat="1" x14ac:dyDescent="0.2">
      <c r="A234" s="69" t="s">
        <v>71</v>
      </c>
      <c r="B234" s="20">
        <v>2417214.42</v>
      </c>
      <c r="C234" s="20">
        <v>-79585.479999999981</v>
      </c>
      <c r="D234" s="21"/>
      <c r="E234" s="21"/>
      <c r="F234" s="14"/>
      <c r="G234" s="144"/>
      <c r="H234" s="67"/>
      <c r="I234" s="67"/>
      <c r="J234" s="141"/>
      <c r="K234" s="14"/>
      <c r="L234" s="14"/>
      <c r="M234" s="14"/>
      <c r="N234" s="14"/>
    </row>
    <row r="235" spans="1:14" s="1" customFormat="1" x14ac:dyDescent="0.2">
      <c r="A235" s="69" t="s">
        <v>72</v>
      </c>
      <c r="B235" s="20">
        <v>-6703856.5499999998</v>
      </c>
      <c r="C235" s="20">
        <v>-9293080.0300000012</v>
      </c>
      <c r="D235" s="21"/>
      <c r="E235" s="21"/>
      <c r="F235" s="14"/>
      <c r="G235" s="145"/>
      <c r="H235" s="67"/>
      <c r="I235" s="67"/>
      <c r="J235" s="141"/>
      <c r="K235" s="14"/>
      <c r="L235" s="14"/>
      <c r="M235" s="14"/>
      <c r="N235" s="14"/>
    </row>
    <row r="236" spans="1:14" s="1" customFormat="1" x14ac:dyDescent="0.2">
      <c r="A236" s="69" t="s">
        <v>73</v>
      </c>
      <c r="B236" s="20">
        <v>24298212.559999999</v>
      </c>
      <c r="C236" s="20">
        <v>12727004.850000001</v>
      </c>
      <c r="D236" s="21"/>
      <c r="E236" s="21"/>
      <c r="F236" s="14"/>
      <c r="G236" s="145"/>
      <c r="H236" s="67"/>
      <c r="I236" s="67"/>
      <c r="J236" s="141"/>
      <c r="K236" s="14"/>
      <c r="L236" s="14"/>
      <c r="M236" s="14"/>
      <c r="N236" s="14"/>
    </row>
    <row r="237" spans="1:14" s="1" customFormat="1" x14ac:dyDescent="0.2">
      <c r="A237" s="19" t="s">
        <v>10</v>
      </c>
      <c r="B237" s="20">
        <v>-73818.559999999998</v>
      </c>
      <c r="C237" s="20">
        <v>68453.799999999988</v>
      </c>
      <c r="D237" s="21"/>
      <c r="E237" s="21"/>
      <c r="F237" s="14"/>
      <c r="G237" s="145"/>
      <c r="H237" s="67"/>
      <c r="I237" s="67"/>
      <c r="J237" s="141"/>
      <c r="K237" s="14"/>
      <c r="L237" s="14"/>
      <c r="M237" s="14"/>
      <c r="N237" s="14"/>
    </row>
    <row r="238" spans="1:14" s="1" customFormat="1" x14ac:dyDescent="0.2">
      <c r="A238" s="19" t="s">
        <v>9</v>
      </c>
      <c r="B238" s="20">
        <v>2423473.23</v>
      </c>
      <c r="C238" s="20">
        <v>2496670.75</v>
      </c>
      <c r="D238" s="21"/>
      <c r="E238" s="21"/>
      <c r="F238" s="14"/>
      <c r="G238" s="144"/>
      <c r="H238" s="67"/>
      <c r="I238" s="67"/>
      <c r="J238" s="141"/>
      <c r="K238" s="14"/>
      <c r="L238" s="14"/>
      <c r="M238" s="14"/>
      <c r="N238" s="14"/>
    </row>
    <row r="239" spans="1:14" s="1" customFormat="1" x14ac:dyDescent="0.2">
      <c r="A239" s="3" t="s">
        <v>67</v>
      </c>
      <c r="B239" s="20">
        <v>357003.73</v>
      </c>
      <c r="C239" s="20">
        <v>51174.070000000007</v>
      </c>
      <c r="D239" s="21"/>
      <c r="E239" s="21"/>
      <c r="F239" s="14"/>
      <c r="G239" s="144"/>
      <c r="H239" s="67"/>
      <c r="I239" s="67"/>
      <c r="J239" s="141"/>
      <c r="K239" s="14"/>
      <c r="L239" s="14"/>
      <c r="M239" s="14"/>
      <c r="N239" s="14"/>
    </row>
    <row r="240" spans="1:14" s="1" customFormat="1" x14ac:dyDescent="0.2">
      <c r="A240" s="19" t="s">
        <v>11</v>
      </c>
      <c r="B240" s="20">
        <v>-84600.74</v>
      </c>
      <c r="C240" s="20">
        <v>153654.64000000001</v>
      </c>
      <c r="D240" s="21"/>
      <c r="E240" s="21"/>
      <c r="F240" s="22"/>
      <c r="G240" s="141"/>
      <c r="H240" s="72"/>
      <c r="I240" s="72"/>
      <c r="J240" s="141"/>
      <c r="K240" s="14"/>
      <c r="L240" s="14"/>
      <c r="M240" s="14"/>
      <c r="N240" s="14"/>
    </row>
    <row r="241" spans="1:14" s="1" customFormat="1" x14ac:dyDescent="0.2">
      <c r="A241" s="19"/>
      <c r="B241" s="21"/>
      <c r="C241" s="21"/>
      <c r="D241" s="21"/>
      <c r="E241" s="21"/>
      <c r="F241" s="14"/>
      <c r="G241" s="144"/>
      <c r="H241" s="67"/>
      <c r="I241" s="67"/>
      <c r="J241" s="141"/>
      <c r="K241" s="14"/>
      <c r="L241" s="14"/>
      <c r="M241" s="14"/>
      <c r="N241" s="14"/>
    </row>
    <row r="242" spans="1:14" s="1" customFormat="1" x14ac:dyDescent="0.2">
      <c r="A242" s="45"/>
      <c r="B242" s="46"/>
      <c r="C242" s="30"/>
      <c r="D242" s="30"/>
      <c r="E242" s="30"/>
      <c r="F242" s="14"/>
      <c r="G242" s="144"/>
      <c r="H242" s="67"/>
      <c r="I242" s="67"/>
      <c r="J242" s="141"/>
      <c r="K242" s="108"/>
      <c r="L242" s="108"/>
      <c r="M242" s="108"/>
      <c r="N242" s="108"/>
    </row>
    <row r="243" spans="1:14" s="1" customFormat="1" x14ac:dyDescent="0.2">
      <c r="A243" s="16" t="s">
        <v>30</v>
      </c>
      <c r="B243" s="17">
        <f>SUM(B244:B245)</f>
        <v>40306.47000000003</v>
      </c>
      <c r="C243" s="17">
        <f>SUM(C244:C245)</f>
        <v>17020425.569999997</v>
      </c>
      <c r="D243" s="18"/>
      <c r="E243" s="18"/>
      <c r="F243" s="14"/>
      <c r="G243" s="141"/>
      <c r="H243" s="72"/>
      <c r="I243" s="72"/>
      <c r="J243" s="141"/>
      <c r="K243" s="108"/>
      <c r="L243" s="108"/>
      <c r="M243" s="108"/>
      <c r="N243" s="108"/>
    </row>
    <row r="244" spans="1:14" s="1" customFormat="1" x14ac:dyDescent="0.2">
      <c r="A244" s="16" t="s">
        <v>5</v>
      </c>
      <c r="B244" s="17">
        <f>SUM(B246:B253)-B248</f>
        <v>40306.47000000003</v>
      </c>
      <c r="C244" s="17">
        <f>SUM(C246:C253)-C248</f>
        <v>16568784.009999998</v>
      </c>
      <c r="D244" s="18"/>
      <c r="E244" s="18"/>
      <c r="F244" s="14"/>
      <c r="G244" s="144"/>
      <c r="H244" s="67"/>
      <c r="I244" s="67"/>
      <c r="J244" s="141"/>
      <c r="K244" s="108"/>
      <c r="L244" s="108"/>
      <c r="M244" s="108"/>
      <c r="N244" s="108"/>
    </row>
    <row r="245" spans="1:14" s="1" customFormat="1" x14ac:dyDescent="0.2">
      <c r="A245" s="16" t="s">
        <v>6</v>
      </c>
      <c r="B245" s="17">
        <f>SUM(B254:B255)</f>
        <v>0</v>
      </c>
      <c r="C245" s="17">
        <f>SUM(C254:C255)</f>
        <v>451641.56</v>
      </c>
      <c r="D245" s="18"/>
      <c r="E245" s="18"/>
      <c r="F245" s="14"/>
      <c r="G245" s="141"/>
      <c r="H245" s="72"/>
      <c r="I245" s="141"/>
      <c r="J245" s="141"/>
      <c r="K245" s="108"/>
      <c r="L245" s="108"/>
      <c r="M245" s="108"/>
      <c r="N245" s="108"/>
    </row>
    <row r="246" spans="1:14" s="1" customFormat="1" ht="20" x14ac:dyDescent="0.2">
      <c r="A246" s="19" t="s">
        <v>7</v>
      </c>
      <c r="B246" s="25">
        <v>-393299.8</v>
      </c>
      <c r="C246" s="25">
        <v>207315.43999999994</v>
      </c>
      <c r="D246" s="24"/>
      <c r="E246" s="24"/>
      <c r="F246" s="14"/>
      <c r="G246" s="143"/>
      <c r="H246" s="70"/>
      <c r="I246" s="70"/>
      <c r="J246" s="141"/>
      <c r="K246" s="14"/>
      <c r="L246" s="14"/>
      <c r="M246" s="14"/>
      <c r="N246" s="14"/>
    </row>
    <row r="247" spans="1:14" s="1" customFormat="1" x14ac:dyDescent="0.2">
      <c r="A247" s="19" t="s">
        <v>8</v>
      </c>
      <c r="B247" s="20">
        <v>433606.27</v>
      </c>
      <c r="C247" s="20">
        <v>11516298.85</v>
      </c>
      <c r="D247" s="21"/>
      <c r="E247" s="21"/>
      <c r="F247" s="14"/>
      <c r="G247" s="144"/>
      <c r="H247" s="67"/>
      <c r="I247" s="67"/>
      <c r="J247" s="141"/>
      <c r="K247" s="14"/>
      <c r="L247" s="14"/>
      <c r="M247" s="14"/>
      <c r="N247" s="14"/>
    </row>
    <row r="248" spans="1:14" s="1" customFormat="1" x14ac:dyDescent="0.2">
      <c r="A248" s="19" t="s">
        <v>65</v>
      </c>
      <c r="B248" s="20">
        <v>0</v>
      </c>
      <c r="C248" s="20">
        <v>4845169.72</v>
      </c>
      <c r="D248" s="21"/>
      <c r="E248" s="21"/>
      <c r="F248" s="14"/>
      <c r="G248" s="144"/>
      <c r="H248" s="67"/>
      <c r="I248" s="67"/>
      <c r="J248" s="141"/>
      <c r="K248" s="14"/>
      <c r="L248" s="14"/>
      <c r="M248" s="14"/>
      <c r="N248" s="14"/>
    </row>
    <row r="249" spans="1:14" s="1" customFormat="1" x14ac:dyDescent="0.2">
      <c r="A249" s="69" t="s">
        <v>71</v>
      </c>
      <c r="B249" s="20">
        <v>0</v>
      </c>
      <c r="C249" s="20">
        <v>1293660.3152399999</v>
      </c>
      <c r="D249" s="21"/>
      <c r="E249" s="21"/>
      <c r="F249" s="14"/>
      <c r="G249" s="144"/>
      <c r="H249" s="67"/>
      <c r="I249" s="67"/>
      <c r="J249" s="141"/>
      <c r="K249" s="14"/>
      <c r="L249" s="14"/>
      <c r="M249" s="14"/>
      <c r="N249" s="14"/>
    </row>
    <row r="250" spans="1:14" s="1" customFormat="1" x14ac:dyDescent="0.2">
      <c r="A250" s="69" t="s">
        <v>72</v>
      </c>
      <c r="B250" s="20">
        <v>0</v>
      </c>
      <c r="C250" s="20">
        <v>3551509.4047599998</v>
      </c>
      <c r="D250" s="21"/>
      <c r="E250" s="21"/>
      <c r="F250" s="14"/>
      <c r="G250" s="145"/>
      <c r="H250" s="67"/>
      <c r="I250" s="67"/>
      <c r="J250" s="141"/>
      <c r="K250" s="14"/>
      <c r="L250" s="14"/>
      <c r="M250" s="14"/>
      <c r="N250" s="14"/>
    </row>
    <row r="251" spans="1:14" s="1" customFormat="1" x14ac:dyDescent="0.2">
      <c r="A251" s="69" t="s">
        <v>73</v>
      </c>
      <c r="B251" s="20">
        <v>0</v>
      </c>
      <c r="C251" s="20">
        <v>0</v>
      </c>
      <c r="D251" s="21"/>
      <c r="E251" s="21"/>
      <c r="F251" s="14"/>
      <c r="G251" s="145"/>
      <c r="H251" s="67"/>
      <c r="I251" s="67"/>
      <c r="J251" s="141"/>
      <c r="K251" s="14"/>
      <c r="L251" s="14"/>
      <c r="M251" s="14"/>
      <c r="N251" s="14"/>
    </row>
    <row r="252" spans="1:14" s="1" customFormat="1" x14ac:dyDescent="0.2">
      <c r="A252" s="19" t="s">
        <v>10</v>
      </c>
      <c r="B252" s="20">
        <v>0</v>
      </c>
      <c r="C252" s="20">
        <v>0</v>
      </c>
      <c r="D252" s="21"/>
      <c r="E252" s="21"/>
      <c r="F252" s="14"/>
      <c r="G252" s="145"/>
      <c r="H252" s="67"/>
      <c r="I252" s="67"/>
      <c r="J252" s="141"/>
      <c r="K252" s="14"/>
      <c r="L252" s="14"/>
      <c r="M252" s="14"/>
      <c r="N252" s="14"/>
    </row>
    <row r="253" spans="1:14" s="1" customFormat="1" x14ac:dyDescent="0.2">
      <c r="A253" s="19" t="s">
        <v>9</v>
      </c>
      <c r="B253" s="20">
        <v>0</v>
      </c>
      <c r="C253" s="20">
        <v>0</v>
      </c>
      <c r="D253" s="21"/>
      <c r="E253" s="21"/>
      <c r="F253" s="14"/>
      <c r="G253" s="144"/>
      <c r="H253" s="67"/>
      <c r="I253" s="67"/>
      <c r="J253" s="141"/>
      <c r="K253" s="14"/>
      <c r="L253" s="14"/>
      <c r="M253" s="14"/>
      <c r="N253" s="14"/>
    </row>
    <row r="254" spans="1:14" s="1" customFormat="1" x14ac:dyDescent="0.2">
      <c r="A254" s="3" t="s">
        <v>67</v>
      </c>
      <c r="B254" s="20">
        <v>0</v>
      </c>
      <c r="C254" s="20">
        <v>451641.56</v>
      </c>
      <c r="D254" s="21"/>
      <c r="E254" s="21"/>
      <c r="F254" s="14"/>
      <c r="G254" s="144"/>
      <c r="H254" s="67"/>
      <c r="I254" s="67"/>
      <c r="J254" s="141"/>
      <c r="K254" s="14"/>
      <c r="L254" s="14"/>
      <c r="M254" s="14"/>
      <c r="N254" s="14"/>
    </row>
    <row r="255" spans="1:14" s="1" customFormat="1" x14ac:dyDescent="0.2">
      <c r="A255" s="19" t="s">
        <v>11</v>
      </c>
      <c r="B255" s="20">
        <v>0</v>
      </c>
      <c r="C255" s="20">
        <v>0</v>
      </c>
      <c r="D255" s="21"/>
      <c r="E255" s="21"/>
      <c r="F255" s="22"/>
      <c r="G255" s="141"/>
      <c r="H255" s="72"/>
      <c r="I255" s="72"/>
      <c r="J255" s="141"/>
      <c r="K255" s="14"/>
      <c r="L255" s="14"/>
      <c r="M255" s="14"/>
      <c r="N255" s="14"/>
    </row>
    <row r="256" spans="1:14" s="1" customFormat="1" x14ac:dyDescent="0.2">
      <c r="A256" s="19"/>
      <c r="B256" s="21"/>
      <c r="C256" s="21"/>
      <c r="D256" s="21"/>
      <c r="E256" s="21"/>
      <c r="F256" s="14"/>
      <c r="G256" s="144"/>
      <c r="H256" s="67"/>
      <c r="I256" s="67"/>
      <c r="J256" s="141"/>
      <c r="K256" s="14"/>
      <c r="L256" s="14"/>
      <c r="M256" s="14"/>
      <c r="N256" s="14"/>
    </row>
    <row r="257" spans="1:14" s="1" customFormat="1" x14ac:dyDescent="0.2">
      <c r="A257" s="45"/>
      <c r="B257" s="46"/>
      <c r="C257" s="30"/>
      <c r="D257" s="30"/>
      <c r="E257" s="30"/>
      <c r="F257" s="14"/>
      <c r="G257" s="144"/>
      <c r="H257" s="67"/>
      <c r="I257" s="67"/>
      <c r="J257" s="141"/>
      <c r="K257" s="108"/>
      <c r="L257" s="108"/>
      <c r="M257" s="108"/>
      <c r="N257" s="108"/>
    </row>
    <row r="258" spans="1:14" s="1" customFormat="1" x14ac:dyDescent="0.2">
      <c r="A258" s="16" t="s">
        <v>31</v>
      </c>
      <c r="B258" s="17">
        <f>SUM(B259:B260)</f>
        <v>10058817.549999995</v>
      </c>
      <c r="C258" s="17">
        <f>SUM(C259:C260)</f>
        <v>9808200.0149999987</v>
      </c>
      <c r="D258" s="18"/>
      <c r="E258" s="18"/>
      <c r="F258" s="14"/>
      <c r="G258" s="141"/>
      <c r="H258" s="72"/>
      <c r="I258" s="72"/>
      <c r="J258" s="141"/>
      <c r="K258" s="108"/>
      <c r="L258" s="108"/>
      <c r="M258" s="108"/>
      <c r="N258" s="108"/>
    </row>
    <row r="259" spans="1:14" s="1" customFormat="1" x14ac:dyDescent="0.2">
      <c r="A259" s="16" t="s">
        <v>5</v>
      </c>
      <c r="B259" s="17">
        <f>SUM(B261:B268)-B263</f>
        <v>8188375.8496295866</v>
      </c>
      <c r="C259" s="17">
        <f>SUM(C261:C268)-C263</f>
        <v>8122404.782276405</v>
      </c>
      <c r="D259" s="18"/>
      <c r="E259" s="18"/>
      <c r="F259" s="14"/>
      <c r="G259" s="144"/>
      <c r="H259" s="67"/>
      <c r="I259" s="67"/>
      <c r="J259" s="141"/>
      <c r="K259" s="108"/>
      <c r="L259" s="108"/>
      <c r="M259" s="108"/>
      <c r="N259" s="108"/>
    </row>
    <row r="260" spans="1:14" s="1" customFormat="1" x14ac:dyDescent="0.2">
      <c r="A260" s="16" t="s">
        <v>6</v>
      </c>
      <c r="B260" s="17">
        <f>SUM(B269:B270)</f>
        <v>1870441.7003704093</v>
      </c>
      <c r="C260" s="17">
        <f>SUM(C269:C270)</f>
        <v>1685795.2327235932</v>
      </c>
      <c r="D260" s="18"/>
      <c r="E260" s="18"/>
      <c r="F260" s="14"/>
      <c r="G260" s="141"/>
      <c r="H260" s="72"/>
      <c r="I260" s="141"/>
      <c r="J260" s="141"/>
      <c r="K260" s="108"/>
      <c r="L260" s="108"/>
      <c r="M260" s="108"/>
      <c r="N260" s="108"/>
    </row>
    <row r="261" spans="1:14" s="1" customFormat="1" ht="20" x14ac:dyDescent="0.2">
      <c r="A261" s="19" t="s">
        <v>7</v>
      </c>
      <c r="B261" s="20">
        <v>2783579.3802203001</v>
      </c>
      <c r="C261" s="25">
        <v>2825973.7499165162</v>
      </c>
      <c r="D261" s="24"/>
      <c r="E261" s="24"/>
      <c r="F261" s="14"/>
      <c r="G261" s="143"/>
      <c r="H261" s="70"/>
      <c r="I261" s="70"/>
      <c r="J261" s="141"/>
      <c r="K261" s="14"/>
      <c r="L261" s="14"/>
      <c r="M261" s="14"/>
      <c r="N261" s="14"/>
    </row>
    <row r="262" spans="1:14" s="1" customFormat="1" x14ac:dyDescent="0.2">
      <c r="A262" s="19" t="s">
        <v>8</v>
      </c>
      <c r="B262" s="20">
        <v>1680564.8073556195</v>
      </c>
      <c r="C262" s="20">
        <v>1676444.056066416</v>
      </c>
      <c r="D262" s="21"/>
      <c r="E262" s="21"/>
      <c r="F262" s="14"/>
      <c r="G262" s="144"/>
      <c r="H262" s="67"/>
      <c r="I262" s="67"/>
      <c r="J262" s="141"/>
      <c r="K262" s="14"/>
      <c r="L262" s="14"/>
      <c r="M262" s="14"/>
      <c r="N262" s="14"/>
    </row>
    <row r="263" spans="1:14" s="1" customFormat="1" x14ac:dyDescent="0.2">
      <c r="A263" s="19" t="s">
        <v>65</v>
      </c>
      <c r="B263" s="20">
        <v>3014099.2388703078</v>
      </c>
      <c r="C263" s="20">
        <v>2781967.5580595904</v>
      </c>
      <c r="D263" s="21"/>
      <c r="E263" s="21"/>
      <c r="F263" s="14"/>
      <c r="G263" s="144"/>
      <c r="H263" s="67"/>
      <c r="I263" s="67"/>
      <c r="J263" s="141"/>
      <c r="K263" s="14"/>
      <c r="L263" s="14"/>
      <c r="M263" s="14"/>
      <c r="N263" s="14"/>
    </row>
    <row r="264" spans="1:14" s="1" customFormat="1" x14ac:dyDescent="0.2">
      <c r="A264" s="69" t="s">
        <v>71</v>
      </c>
      <c r="B264" s="20">
        <v>1172432.8866429059</v>
      </c>
      <c r="C264" s="20">
        <v>1133258.8322637011</v>
      </c>
      <c r="D264" s="21"/>
      <c r="E264" s="21"/>
      <c r="F264" s="14"/>
      <c r="G264" s="144"/>
      <c r="H264" s="67"/>
      <c r="I264" s="67"/>
      <c r="J264" s="141"/>
      <c r="K264" s="14"/>
      <c r="L264" s="14"/>
      <c r="M264" s="14"/>
      <c r="N264" s="14"/>
    </row>
    <row r="265" spans="1:14" s="1" customFormat="1" x14ac:dyDescent="0.2">
      <c r="A265" s="69" t="s">
        <v>72</v>
      </c>
      <c r="B265" s="20">
        <v>1103743.4600551932</v>
      </c>
      <c r="C265" s="20">
        <v>930031.84909922071</v>
      </c>
      <c r="D265" s="21"/>
      <c r="E265" s="21"/>
      <c r="F265" s="14"/>
      <c r="G265" s="145"/>
      <c r="H265" s="67"/>
      <c r="I265" s="67"/>
      <c r="J265" s="141"/>
      <c r="K265" s="14"/>
      <c r="L265" s="14"/>
      <c r="M265" s="14"/>
      <c r="N265" s="14"/>
    </row>
    <row r="266" spans="1:14" s="1" customFormat="1" x14ac:dyDescent="0.2">
      <c r="A266" s="69" t="s">
        <v>73</v>
      </c>
      <c r="B266" s="20">
        <v>737922.89217220899</v>
      </c>
      <c r="C266" s="20">
        <v>718676.87669666857</v>
      </c>
      <c r="D266" s="21"/>
      <c r="E266" s="21"/>
      <c r="F266" s="14"/>
      <c r="G266" s="145"/>
      <c r="H266" s="67"/>
      <c r="I266" s="67"/>
      <c r="J266" s="141"/>
      <c r="K266" s="14"/>
      <c r="L266" s="14"/>
      <c r="M266" s="14"/>
      <c r="N266" s="14"/>
    </row>
    <row r="267" spans="1:14" s="1" customFormat="1" x14ac:dyDescent="0.2">
      <c r="A267" s="19" t="s">
        <v>10</v>
      </c>
      <c r="B267" s="20">
        <v>151820.15754680231</v>
      </c>
      <c r="C267" s="20">
        <v>387575.61326372472</v>
      </c>
      <c r="D267" s="21"/>
      <c r="E267" s="21"/>
      <c r="F267" s="14"/>
      <c r="G267" s="145"/>
      <c r="H267" s="67"/>
      <c r="I267" s="67"/>
      <c r="J267" s="141"/>
      <c r="K267" s="14"/>
      <c r="L267" s="14"/>
      <c r="M267" s="14"/>
      <c r="N267" s="14"/>
    </row>
    <row r="268" spans="1:14" s="1" customFormat="1" x14ac:dyDescent="0.2">
      <c r="A268" s="19" t="s">
        <v>9</v>
      </c>
      <c r="B268" s="20">
        <v>558312.26563655969</v>
      </c>
      <c r="C268" s="20">
        <v>450443.80497015797</v>
      </c>
      <c r="D268" s="21"/>
      <c r="E268" s="21"/>
      <c r="F268" s="14"/>
      <c r="G268" s="144"/>
      <c r="H268" s="67"/>
      <c r="I268" s="67"/>
      <c r="J268" s="141"/>
      <c r="K268" s="14"/>
      <c r="L268" s="14"/>
      <c r="M268" s="14"/>
      <c r="N268" s="14"/>
    </row>
    <row r="269" spans="1:14" s="1" customFormat="1" x14ac:dyDescent="0.2">
      <c r="A269" s="3" t="s">
        <v>67</v>
      </c>
      <c r="B269" s="20">
        <v>540516.64037040947</v>
      </c>
      <c r="C269" s="20">
        <v>390268.3859735931</v>
      </c>
      <c r="D269" s="21"/>
      <c r="E269" s="21"/>
      <c r="F269" s="14"/>
      <c r="G269" s="144"/>
      <c r="H269" s="67"/>
      <c r="I269" s="67"/>
      <c r="J269" s="141"/>
      <c r="K269" s="14"/>
      <c r="L269" s="14"/>
      <c r="M269" s="14"/>
      <c r="N269" s="14"/>
    </row>
    <row r="270" spans="1:14" s="1" customFormat="1" x14ac:dyDescent="0.2">
      <c r="A270" s="19" t="s">
        <v>11</v>
      </c>
      <c r="B270" s="20">
        <v>1329925.0599999998</v>
      </c>
      <c r="C270" s="20">
        <v>1295526.84675</v>
      </c>
      <c r="D270" s="21"/>
      <c r="E270" s="21"/>
      <c r="F270" s="22"/>
      <c r="G270" s="141"/>
      <c r="H270" s="72"/>
      <c r="I270" s="72"/>
      <c r="J270" s="141"/>
      <c r="K270" s="14"/>
      <c r="L270" s="14"/>
      <c r="M270" s="14"/>
      <c r="N270" s="14"/>
    </row>
    <row r="271" spans="1:14" s="1" customFormat="1" x14ac:dyDescent="0.2">
      <c r="A271" s="19"/>
      <c r="B271" s="21"/>
      <c r="C271" s="21"/>
      <c r="D271" s="21"/>
      <c r="E271" s="21"/>
      <c r="F271" s="14"/>
      <c r="G271" s="144"/>
      <c r="H271" s="67"/>
      <c r="I271" s="67"/>
      <c r="J271" s="141"/>
      <c r="K271" s="14"/>
      <c r="L271" s="14"/>
      <c r="M271" s="14"/>
      <c r="N271" s="14"/>
    </row>
    <row r="272" spans="1:14" s="1" customFormat="1" x14ac:dyDescent="0.2">
      <c r="A272" s="45"/>
      <c r="B272" s="46"/>
      <c r="C272" s="30"/>
      <c r="D272" s="30"/>
      <c r="E272" s="30"/>
      <c r="F272" s="14"/>
      <c r="G272" s="144"/>
      <c r="H272" s="67"/>
      <c r="I272" s="67"/>
      <c r="J272" s="141"/>
      <c r="K272" s="108"/>
      <c r="L272" s="108"/>
      <c r="M272" s="108"/>
      <c r="N272" s="108"/>
    </row>
    <row r="273" spans="1:14" s="1" customFormat="1" x14ac:dyDescent="0.2">
      <c r="A273" s="16" t="s">
        <v>32</v>
      </c>
      <c r="B273" s="17">
        <f>SUM(B274:B275)</f>
        <v>12890058.310000002</v>
      </c>
      <c r="C273" s="17">
        <f>SUM(C274:C275)</f>
        <v>9964814.2400000058</v>
      </c>
      <c r="D273" s="18"/>
      <c r="E273" s="18"/>
      <c r="F273" s="14"/>
      <c r="G273" s="141"/>
      <c r="H273" s="72"/>
      <c r="I273" s="72"/>
      <c r="J273" s="141"/>
      <c r="K273" s="108"/>
      <c r="L273" s="108"/>
      <c r="M273" s="108"/>
      <c r="N273" s="108"/>
    </row>
    <row r="274" spans="1:14" s="1" customFormat="1" x14ac:dyDescent="0.2">
      <c r="A274" s="16" t="s">
        <v>5</v>
      </c>
      <c r="B274" s="17">
        <f>SUM(B276:B283)-B278</f>
        <v>2393092.38</v>
      </c>
      <c r="C274" s="17">
        <f>SUM(C276:C283)-C278</f>
        <v>6958626.8500000006</v>
      </c>
      <c r="D274" s="18"/>
      <c r="E274" s="18"/>
      <c r="F274" s="14"/>
      <c r="G274" s="144"/>
      <c r="H274" s="67"/>
      <c r="I274" s="67"/>
      <c r="J274" s="141"/>
      <c r="K274" s="108"/>
      <c r="L274" s="108"/>
      <c r="M274" s="108"/>
      <c r="N274" s="108"/>
    </row>
    <row r="275" spans="1:14" s="1" customFormat="1" x14ac:dyDescent="0.2">
      <c r="A275" s="16" t="s">
        <v>6</v>
      </c>
      <c r="B275" s="17">
        <f>SUM(B284:B285)</f>
        <v>10496965.930000003</v>
      </c>
      <c r="C275" s="17">
        <f>SUM(C284:C285)</f>
        <v>3006187.3900000053</v>
      </c>
      <c r="D275" s="18"/>
      <c r="E275" s="18"/>
      <c r="F275" s="14"/>
      <c r="G275" s="141"/>
      <c r="H275" s="141"/>
      <c r="I275" s="141"/>
      <c r="J275" s="141"/>
      <c r="K275" s="108"/>
      <c r="L275" s="108"/>
      <c r="M275" s="108"/>
      <c r="N275" s="108"/>
    </row>
    <row r="276" spans="1:14" ht="20" x14ac:dyDescent="0.2">
      <c r="A276" s="19" t="s">
        <v>7</v>
      </c>
      <c r="B276" s="25">
        <v>1426129.6</v>
      </c>
      <c r="C276" s="25">
        <v>2911790.4800000004</v>
      </c>
      <c r="D276" s="24"/>
      <c r="E276" s="24"/>
      <c r="F276" s="14"/>
      <c r="G276" s="143"/>
      <c r="H276" s="70"/>
      <c r="I276" s="70"/>
      <c r="J276" s="141"/>
    </row>
    <row r="277" spans="1:14" x14ac:dyDescent="0.2">
      <c r="A277" s="19" t="s">
        <v>8</v>
      </c>
      <c r="B277" s="20">
        <v>440767.99999999994</v>
      </c>
      <c r="C277" s="25">
        <v>2179667.7200000002</v>
      </c>
      <c r="D277" s="24"/>
      <c r="E277" s="24"/>
      <c r="F277" s="14"/>
      <c r="H277" s="67"/>
      <c r="I277" s="67"/>
    </row>
    <row r="278" spans="1:14" x14ac:dyDescent="0.2">
      <c r="A278" s="19" t="s">
        <v>65</v>
      </c>
      <c r="B278" s="20">
        <v>383139.17000000004</v>
      </c>
      <c r="C278" s="25">
        <v>898028.27999999991</v>
      </c>
      <c r="D278" s="24"/>
      <c r="E278" s="24"/>
      <c r="F278" s="14"/>
      <c r="H278" s="67"/>
      <c r="I278" s="67"/>
    </row>
    <row r="279" spans="1:14" x14ac:dyDescent="0.2">
      <c r="A279" s="69" t="s">
        <v>71</v>
      </c>
      <c r="B279" s="20">
        <v>23494.630000000005</v>
      </c>
      <c r="C279" s="25">
        <v>36531.149999999892</v>
      </c>
      <c r="D279" s="24"/>
      <c r="E279" s="24"/>
      <c r="F279" s="14"/>
      <c r="H279" s="67"/>
      <c r="I279" s="67"/>
    </row>
    <row r="280" spans="1:14" x14ac:dyDescent="0.2">
      <c r="A280" s="69" t="s">
        <v>72</v>
      </c>
      <c r="B280" s="20">
        <v>358734.41000000009</v>
      </c>
      <c r="C280" s="25">
        <v>521790.55000000005</v>
      </c>
      <c r="D280" s="24" t="s">
        <v>69</v>
      </c>
      <c r="E280" s="24"/>
      <c r="F280" s="14"/>
      <c r="G280" s="145"/>
      <c r="H280" s="67"/>
      <c r="I280" s="67"/>
    </row>
    <row r="281" spans="1:14" x14ac:dyDescent="0.2">
      <c r="A281" s="69" t="s">
        <v>73</v>
      </c>
      <c r="B281" s="20">
        <v>910.1299999999992</v>
      </c>
      <c r="C281" s="25">
        <v>339706.58</v>
      </c>
      <c r="D281" s="24"/>
      <c r="E281" s="24"/>
      <c r="F281" s="14"/>
      <c r="G281" s="145"/>
      <c r="H281" s="67"/>
      <c r="I281" s="67"/>
    </row>
    <row r="282" spans="1:14" x14ac:dyDescent="0.2">
      <c r="A282" s="19" t="s">
        <v>10</v>
      </c>
      <c r="B282" s="20">
        <v>130183.23999999999</v>
      </c>
      <c r="C282" s="25">
        <v>654403.28</v>
      </c>
      <c r="D282" s="24"/>
      <c r="E282" s="24"/>
      <c r="F282" s="14"/>
      <c r="G282" s="145"/>
      <c r="H282" s="67"/>
      <c r="I282" s="67"/>
    </row>
    <row r="283" spans="1:14" x14ac:dyDescent="0.2">
      <c r="A283" s="19" t="s">
        <v>9</v>
      </c>
      <c r="B283" s="20">
        <v>12872.369999999995</v>
      </c>
      <c r="C283" s="25">
        <v>314737.08999999997</v>
      </c>
      <c r="D283" s="24"/>
      <c r="E283" s="24"/>
      <c r="F283" s="14"/>
      <c r="H283" s="67"/>
      <c r="I283" s="67"/>
    </row>
    <row r="284" spans="1:14" x14ac:dyDescent="0.2">
      <c r="A284" s="3" t="s">
        <v>67</v>
      </c>
      <c r="B284" s="20">
        <v>11076514.550000003</v>
      </c>
      <c r="C284" s="25">
        <v>9985562.9800000023</v>
      </c>
      <c r="D284" s="24"/>
      <c r="E284" s="24"/>
      <c r="F284" s="14"/>
      <c r="H284" s="67"/>
      <c r="I284" s="67"/>
    </row>
    <row r="285" spans="1:14" x14ac:dyDescent="0.2">
      <c r="A285" s="19" t="s">
        <v>11</v>
      </c>
      <c r="B285" s="20">
        <v>-579548.62000000011</v>
      </c>
      <c r="C285" s="25">
        <v>-6979375.5899999971</v>
      </c>
      <c r="D285" s="24"/>
      <c r="E285" s="24"/>
      <c r="F285" s="22"/>
      <c r="G285" s="141"/>
      <c r="H285" s="72"/>
      <c r="I285" s="72"/>
    </row>
    <row r="286" spans="1:14" x14ac:dyDescent="0.2">
      <c r="A286" s="19"/>
      <c r="B286" s="21"/>
      <c r="C286" s="24"/>
      <c r="D286" s="24"/>
      <c r="E286" s="24"/>
      <c r="F286" s="14"/>
      <c r="H286" s="67"/>
      <c r="I286" s="67"/>
    </row>
    <row r="287" spans="1:14" x14ac:dyDescent="0.2">
      <c r="A287" s="26"/>
      <c r="B287" s="27"/>
      <c r="C287" s="26"/>
      <c r="D287" s="27"/>
      <c r="E287" s="27"/>
      <c r="F287" s="14"/>
      <c r="H287" s="67"/>
      <c r="I287" s="67"/>
    </row>
    <row r="288" spans="1:14" x14ac:dyDescent="0.2">
      <c r="A288" s="19"/>
      <c r="B288" s="24"/>
      <c r="C288" s="19"/>
      <c r="D288" s="24"/>
      <c r="E288" s="24"/>
      <c r="F288" s="14"/>
      <c r="G288" s="141"/>
      <c r="H288" s="72"/>
      <c r="I288" s="72"/>
    </row>
    <row r="289" spans="1:14" x14ac:dyDescent="0.2">
      <c r="A289" s="15" t="s">
        <v>33</v>
      </c>
      <c r="B289" s="24"/>
      <c r="C289" s="19"/>
      <c r="D289" s="24"/>
      <c r="E289" s="24"/>
      <c r="F289" s="14"/>
      <c r="H289" s="67"/>
      <c r="I289" s="67"/>
    </row>
    <row r="290" spans="1:14" s="1" customFormat="1" x14ac:dyDescent="0.2">
      <c r="A290" s="16" t="s">
        <v>34</v>
      </c>
      <c r="B290" s="17">
        <f>B291+B292</f>
        <v>20802400.99161467</v>
      </c>
      <c r="C290" s="17">
        <f>C291+C292</f>
        <v>18167061.26280494</v>
      </c>
      <c r="D290" s="18"/>
      <c r="E290" s="18"/>
      <c r="F290" s="14"/>
      <c r="G290" s="144"/>
      <c r="H290" s="144"/>
      <c r="I290" s="144"/>
      <c r="J290" s="144"/>
      <c r="K290" s="108"/>
      <c r="L290" s="108"/>
      <c r="M290" s="108"/>
      <c r="N290" s="108"/>
    </row>
    <row r="291" spans="1:14" s="1" customFormat="1" x14ac:dyDescent="0.2">
      <c r="A291" s="16" t="s">
        <v>5</v>
      </c>
      <c r="B291" s="17">
        <f>SUM(B293:B300)-B295</f>
        <v>22598329.447275668</v>
      </c>
      <c r="C291" s="17">
        <f>SUM(C293:C300)-C295</f>
        <v>21136968.675701939</v>
      </c>
      <c r="D291" s="18"/>
      <c r="E291" s="18"/>
      <c r="F291" s="14"/>
      <c r="G291" s="141"/>
      <c r="H291" s="141"/>
      <c r="I291" s="141"/>
      <c r="J291" s="141"/>
      <c r="K291" s="108"/>
      <c r="L291" s="108"/>
      <c r="M291" s="108"/>
      <c r="N291" s="108"/>
    </row>
    <row r="292" spans="1:14" s="1" customFormat="1" x14ac:dyDescent="0.2">
      <c r="A292" s="16" t="s">
        <v>6</v>
      </c>
      <c r="B292" s="17">
        <f>B301+B302</f>
        <v>-1795928.4556610002</v>
      </c>
      <c r="C292" s="17">
        <f>C301+C302</f>
        <v>-2969907.4128969992</v>
      </c>
      <c r="D292" s="18"/>
      <c r="E292" s="18"/>
      <c r="F292" s="37"/>
      <c r="G292" s="141"/>
      <c r="H292" s="141"/>
      <c r="I292" s="141"/>
      <c r="J292" s="141"/>
      <c r="K292" s="108"/>
      <c r="L292" s="108"/>
      <c r="M292" s="108"/>
      <c r="N292" s="108"/>
    </row>
    <row r="293" spans="1:14" ht="20" x14ac:dyDescent="0.2">
      <c r="A293" s="19" t="s">
        <v>7</v>
      </c>
      <c r="B293" s="25">
        <v>20152173.136518955</v>
      </c>
      <c r="C293" s="25">
        <v>20332833.563660443</v>
      </c>
      <c r="D293" s="24"/>
      <c r="E293" s="24"/>
      <c r="F293" s="14"/>
      <c r="G293" s="143"/>
      <c r="H293" s="70"/>
      <c r="I293" s="70"/>
      <c r="J293" s="142"/>
    </row>
    <row r="294" spans="1:14" x14ac:dyDescent="0.2">
      <c r="A294" s="19" t="s">
        <v>8</v>
      </c>
      <c r="B294" s="25">
        <v>8091297.5140575469</v>
      </c>
      <c r="C294" s="25">
        <v>-4281362.0461834818</v>
      </c>
      <c r="D294" s="24"/>
      <c r="E294" s="24"/>
      <c r="F294" s="14"/>
      <c r="H294" s="67"/>
      <c r="I294" s="67"/>
      <c r="J294" s="93"/>
    </row>
    <row r="295" spans="1:14" x14ac:dyDescent="0.2">
      <c r="A295" s="19" t="s">
        <v>65</v>
      </c>
      <c r="B295" s="25">
        <v>402514.35706017166</v>
      </c>
      <c r="C295" s="25">
        <v>8125986.3167349845</v>
      </c>
      <c r="D295" s="24" t="s">
        <v>69</v>
      </c>
      <c r="E295" s="24"/>
      <c r="F295" s="14"/>
      <c r="H295" s="67"/>
      <c r="I295" s="67"/>
      <c r="J295" s="93"/>
    </row>
    <row r="296" spans="1:14" x14ac:dyDescent="0.2">
      <c r="A296" s="69" t="s">
        <v>71</v>
      </c>
      <c r="B296" s="25">
        <v>-755942.61030474305</v>
      </c>
      <c r="C296" s="25">
        <v>-335470.47307047807</v>
      </c>
      <c r="D296" s="24"/>
      <c r="E296" s="24"/>
      <c r="F296" s="14"/>
      <c r="H296" s="67"/>
      <c r="I296" s="67"/>
      <c r="J296" s="93"/>
    </row>
    <row r="297" spans="1:14" x14ac:dyDescent="0.2">
      <c r="A297" s="69" t="s">
        <v>72</v>
      </c>
      <c r="B297" s="25">
        <v>1669089.7073649094</v>
      </c>
      <c r="C297" s="25">
        <v>5195404.8354059346</v>
      </c>
      <c r="D297" s="24"/>
      <c r="E297" s="24"/>
      <c r="F297" s="14"/>
      <c r="G297" s="145"/>
      <c r="H297" s="67"/>
      <c r="I297" s="67"/>
      <c r="J297" s="93"/>
    </row>
    <row r="298" spans="1:14" x14ac:dyDescent="0.2">
      <c r="A298" s="69" t="s">
        <v>73</v>
      </c>
      <c r="B298" s="25">
        <v>-510632.73999999836</v>
      </c>
      <c r="C298" s="25">
        <v>3266051.9543995261</v>
      </c>
      <c r="D298" s="24"/>
      <c r="E298" s="24"/>
      <c r="F298" s="14"/>
      <c r="G298" s="145"/>
      <c r="H298" s="67"/>
      <c r="I298" s="67"/>
      <c r="J298" s="93"/>
    </row>
    <row r="299" spans="1:14" x14ac:dyDescent="0.2">
      <c r="A299" s="19" t="s">
        <v>10</v>
      </c>
      <c r="B299" s="25">
        <v>-2626320.4500000002</v>
      </c>
      <c r="C299" s="25">
        <v>-2189734.4440000001</v>
      </c>
      <c r="D299" s="24"/>
      <c r="E299" s="24"/>
      <c r="F299" s="14"/>
      <c r="G299" s="145"/>
      <c r="H299" s="67"/>
      <c r="I299" s="67"/>
      <c r="J299" s="93"/>
    </row>
    <row r="300" spans="1:14" x14ac:dyDescent="0.2">
      <c r="A300" s="19" t="s">
        <v>9</v>
      </c>
      <c r="B300" s="25">
        <v>-3421335.1103610005</v>
      </c>
      <c r="C300" s="25">
        <v>-850754.71450999938</v>
      </c>
      <c r="D300" s="24"/>
      <c r="E300" s="24"/>
      <c r="F300" s="14"/>
      <c r="H300" s="67"/>
      <c r="I300" s="67"/>
      <c r="J300" s="93"/>
    </row>
    <row r="301" spans="1:14" x14ac:dyDescent="0.2">
      <c r="A301" s="3" t="s">
        <v>67</v>
      </c>
      <c r="B301" s="25">
        <v>-375182.21661099978</v>
      </c>
      <c r="C301" s="25">
        <v>-655195.83999999985</v>
      </c>
      <c r="D301" s="24"/>
      <c r="E301" s="24"/>
      <c r="F301" s="14"/>
      <c r="H301" s="67"/>
      <c r="I301" s="67"/>
      <c r="J301" s="93"/>
    </row>
    <row r="302" spans="1:14" x14ac:dyDescent="0.2">
      <c r="A302" s="19" t="s">
        <v>11</v>
      </c>
      <c r="B302" s="25">
        <v>-1420746.2390500004</v>
      </c>
      <c r="C302" s="25">
        <v>-2314711.5728969993</v>
      </c>
      <c r="D302" s="24"/>
      <c r="E302" s="24"/>
      <c r="F302" s="14"/>
      <c r="G302" s="141"/>
      <c r="H302" s="72"/>
      <c r="I302" s="72"/>
      <c r="J302" s="93"/>
    </row>
    <row r="303" spans="1:14" x14ac:dyDescent="0.2">
      <c r="A303" s="19"/>
      <c r="B303" s="24" t="s">
        <v>69</v>
      </c>
      <c r="C303" s="24"/>
      <c r="D303" s="24"/>
      <c r="E303" s="24"/>
      <c r="F303" s="14"/>
      <c r="H303" s="67"/>
      <c r="I303" s="67"/>
      <c r="J303" s="93"/>
    </row>
    <row r="304" spans="1:14" x14ac:dyDescent="0.2">
      <c r="A304" s="26"/>
      <c r="B304" s="27"/>
      <c r="C304" s="27"/>
      <c r="D304" s="27"/>
      <c r="E304" s="27"/>
      <c r="F304" s="14"/>
      <c r="H304" s="67"/>
      <c r="I304" s="67"/>
      <c r="J304" s="93"/>
    </row>
    <row r="305" spans="1:10" x14ac:dyDescent="0.2">
      <c r="A305" s="19"/>
      <c r="B305" s="24"/>
      <c r="C305" s="24"/>
      <c r="D305" s="24"/>
      <c r="E305" s="24"/>
      <c r="F305" s="14"/>
      <c r="G305" s="141"/>
      <c r="H305" s="72"/>
      <c r="I305" s="72"/>
      <c r="J305" s="93"/>
    </row>
    <row r="306" spans="1:10" x14ac:dyDescent="0.2">
      <c r="A306" s="15" t="s">
        <v>35</v>
      </c>
      <c r="B306" s="24"/>
      <c r="C306" s="24"/>
      <c r="D306" s="24"/>
      <c r="E306" s="24"/>
      <c r="F306" s="14"/>
      <c r="G306" s="154"/>
      <c r="H306" s="158"/>
      <c r="I306" s="158"/>
      <c r="J306" s="93"/>
    </row>
    <row r="307" spans="1:10" x14ac:dyDescent="0.2">
      <c r="A307" s="16" t="s">
        <v>36</v>
      </c>
      <c r="B307" s="17">
        <f>B308+B309</f>
        <v>148296942.81999999</v>
      </c>
      <c r="C307" s="17">
        <f>C308+C309</f>
        <v>146806016.13</v>
      </c>
      <c r="D307" s="18"/>
      <c r="E307" s="18"/>
      <c r="F307" s="14"/>
      <c r="G307" s="141"/>
      <c r="H307" s="72"/>
      <c r="I307" s="159"/>
      <c r="J307" s="73"/>
    </row>
    <row r="308" spans="1:10" x14ac:dyDescent="0.2">
      <c r="A308" s="16" t="s">
        <v>5</v>
      </c>
      <c r="B308" s="17">
        <f>SUM(B310:B317)-B312</f>
        <v>130600680.05352882</v>
      </c>
      <c r="C308" s="17">
        <f>SUM(C310:C317)-C312</f>
        <v>125197815.41439945</v>
      </c>
      <c r="D308" s="18" t="s">
        <v>69</v>
      </c>
      <c r="E308" s="18"/>
      <c r="F308" s="47"/>
    </row>
    <row r="309" spans="1:10" x14ac:dyDescent="0.2">
      <c r="A309" s="16" t="s">
        <v>6</v>
      </c>
      <c r="B309" s="17">
        <f>B318+B319</f>
        <v>17696262.766471181</v>
      </c>
      <c r="C309" s="17">
        <f>C318+C319</f>
        <v>21608200.715600535</v>
      </c>
      <c r="D309" s="18" t="s">
        <v>69</v>
      </c>
      <c r="E309" s="18"/>
      <c r="F309" s="48"/>
    </row>
    <row r="310" spans="1:10" ht="20" x14ac:dyDescent="0.2">
      <c r="A310" s="19" t="s">
        <v>7</v>
      </c>
      <c r="B310" s="25">
        <v>51738478.23551143</v>
      </c>
      <c r="C310" s="25">
        <v>50089887.388148457</v>
      </c>
      <c r="D310" s="24"/>
      <c r="E310" s="24"/>
      <c r="F310" s="14"/>
      <c r="G310" s="143"/>
      <c r="H310" s="70"/>
      <c r="I310" s="70"/>
    </row>
    <row r="311" spans="1:10" x14ac:dyDescent="0.2">
      <c r="A311" s="19" t="s">
        <v>8</v>
      </c>
      <c r="B311" s="25">
        <v>21770275.811146382</v>
      </c>
      <c r="C311" s="25">
        <v>22136680.891642772</v>
      </c>
      <c r="D311" s="21"/>
      <c r="E311" s="21"/>
      <c r="F311" s="14"/>
      <c r="H311" s="67"/>
      <c r="I311" s="67"/>
    </row>
    <row r="312" spans="1:10" x14ac:dyDescent="0.2">
      <c r="A312" s="19" t="s">
        <v>65</v>
      </c>
      <c r="B312" s="25">
        <v>46442985.805324726</v>
      </c>
      <c r="C312" s="25">
        <v>43713105.726667978</v>
      </c>
      <c r="D312" s="21" t="s">
        <v>69</v>
      </c>
      <c r="E312" s="21"/>
      <c r="F312" s="14"/>
      <c r="H312" s="67"/>
      <c r="I312" s="67"/>
    </row>
    <row r="313" spans="1:10" x14ac:dyDescent="0.2">
      <c r="A313" s="69" t="s">
        <v>71</v>
      </c>
      <c r="B313" s="25">
        <v>20278199.842748035</v>
      </c>
      <c r="C313" s="25">
        <v>19380623.667636212</v>
      </c>
      <c r="D313" s="21"/>
      <c r="E313" s="21"/>
      <c r="F313" s="14"/>
      <c r="H313" s="67"/>
      <c r="I313" s="67"/>
    </row>
    <row r="314" spans="1:10" x14ac:dyDescent="0.2">
      <c r="A314" s="69" t="s">
        <v>72</v>
      </c>
      <c r="B314" s="25">
        <v>17820883.222138837</v>
      </c>
      <c r="C314" s="25">
        <v>16031122.843714681</v>
      </c>
      <c r="D314" s="21"/>
      <c r="E314" s="21"/>
      <c r="F314" s="14"/>
      <c r="G314" s="145"/>
      <c r="H314" s="67"/>
      <c r="I314" s="67"/>
    </row>
    <row r="315" spans="1:10" x14ac:dyDescent="0.2">
      <c r="A315" s="69" t="s">
        <v>73</v>
      </c>
      <c r="B315" s="25">
        <v>8343902.7404378569</v>
      </c>
      <c r="C315" s="25">
        <v>8301359.2153170854</v>
      </c>
      <c r="D315" s="21"/>
      <c r="E315" s="21"/>
      <c r="F315" s="14"/>
      <c r="G315" s="145"/>
      <c r="H315" s="67"/>
      <c r="I315" s="67"/>
    </row>
    <row r="316" spans="1:10" x14ac:dyDescent="0.2">
      <c r="A316" s="19" t="s">
        <v>10</v>
      </c>
      <c r="B316" s="25">
        <v>901388.80130275537</v>
      </c>
      <c r="C316" s="25">
        <v>972621.2344953483</v>
      </c>
      <c r="D316" s="21"/>
      <c r="E316" s="21"/>
      <c r="F316" s="14"/>
      <c r="G316" s="145"/>
      <c r="H316" s="67"/>
      <c r="I316" s="67"/>
    </row>
    <row r="317" spans="1:10" x14ac:dyDescent="0.2">
      <c r="A317" s="19" t="s">
        <v>9</v>
      </c>
      <c r="B317" s="25">
        <v>9747551.4002435189</v>
      </c>
      <c r="C317" s="25">
        <v>8285520.1734449044</v>
      </c>
      <c r="D317" s="21"/>
      <c r="E317" s="21"/>
      <c r="F317" s="14"/>
      <c r="H317" s="67"/>
      <c r="I317" s="67"/>
    </row>
    <row r="318" spans="1:10" x14ac:dyDescent="0.2">
      <c r="A318" s="3" t="s">
        <v>67</v>
      </c>
      <c r="B318" s="25">
        <v>4387407.8219711827</v>
      </c>
      <c r="C318" s="25">
        <v>7451418.4221005347</v>
      </c>
      <c r="D318" s="21"/>
      <c r="E318" s="21"/>
      <c r="F318" s="14"/>
      <c r="H318" s="67"/>
      <c r="I318" s="67"/>
    </row>
    <row r="319" spans="1:10" x14ac:dyDescent="0.2">
      <c r="A319" s="19" t="s">
        <v>11</v>
      </c>
      <c r="B319" s="25">
        <v>13308854.944499997</v>
      </c>
      <c r="C319" s="25">
        <v>14156782.293500001</v>
      </c>
      <c r="D319" s="21"/>
      <c r="E319" s="21"/>
      <c r="F319" s="22"/>
      <c r="G319" s="141"/>
      <c r="H319" s="72"/>
      <c r="I319" s="72"/>
    </row>
    <row r="320" spans="1:10" x14ac:dyDescent="0.2">
      <c r="A320" s="19"/>
      <c r="B320" s="21"/>
      <c r="C320" s="21"/>
      <c r="D320" s="21"/>
      <c r="E320" s="21"/>
      <c r="F320" s="14"/>
      <c r="H320" s="67"/>
      <c r="I320" s="67"/>
    </row>
    <row r="321" spans="1:14" x14ac:dyDescent="0.2">
      <c r="A321" s="19"/>
      <c r="B321" s="19"/>
      <c r="C321" s="19"/>
      <c r="D321" s="24"/>
      <c r="E321" s="24"/>
      <c r="F321" s="14"/>
      <c r="H321" s="67"/>
      <c r="I321" s="67"/>
    </row>
    <row r="322" spans="1:14" s="1" customFormat="1" x14ac:dyDescent="0.2">
      <c r="A322" s="16" t="s">
        <v>37</v>
      </c>
      <c r="B322" s="49">
        <f t="shared" ref="B322:C334" si="2">+IF(B23=0,"",(B213+B228+B258+B307+B273+B368+B243)/B23)</f>
        <v>0.93248708873150132</v>
      </c>
      <c r="C322" s="49">
        <f t="shared" si="2"/>
        <v>0.90695163480129615</v>
      </c>
      <c r="D322" s="35"/>
      <c r="E322" s="35"/>
      <c r="F322" s="14"/>
      <c r="G322" s="141"/>
      <c r="H322" s="72"/>
      <c r="I322" s="72"/>
      <c r="J322" s="144"/>
      <c r="K322" s="108"/>
      <c r="L322" s="108"/>
      <c r="M322" s="108"/>
      <c r="N322" s="108"/>
    </row>
    <row r="323" spans="1:14" s="1" customFormat="1" x14ac:dyDescent="0.2">
      <c r="A323" s="16" t="s">
        <v>5</v>
      </c>
      <c r="B323" s="49">
        <f t="shared" si="2"/>
        <v>0.92241092635266775</v>
      </c>
      <c r="C323" s="49">
        <f t="shared" si="2"/>
        <v>0.90227845682404595</v>
      </c>
      <c r="D323" s="35"/>
      <c r="E323" s="35"/>
      <c r="F323" s="50"/>
      <c r="G323" s="141"/>
      <c r="H323" s="141"/>
      <c r="I323" s="141"/>
      <c r="J323" s="141"/>
      <c r="K323" s="108"/>
      <c r="L323" s="108"/>
      <c r="M323" s="108"/>
      <c r="N323" s="108"/>
    </row>
    <row r="324" spans="1:14" s="1" customFormat="1" x14ac:dyDescent="0.2">
      <c r="A324" s="16" t="s">
        <v>6</v>
      </c>
      <c r="B324" s="49">
        <f t="shared" si="2"/>
        <v>1.0542168507095064</v>
      </c>
      <c r="C324" s="49">
        <f t="shared" si="2"/>
        <v>0.96583782902305404</v>
      </c>
      <c r="D324" s="35"/>
      <c r="E324" s="35"/>
      <c r="F324" s="14"/>
      <c r="G324" s="141"/>
      <c r="H324" s="141"/>
      <c r="I324" s="141"/>
      <c r="J324" s="141"/>
      <c r="K324" s="108"/>
      <c r="L324" s="108"/>
      <c r="M324" s="108"/>
      <c r="N324" s="108"/>
    </row>
    <row r="325" spans="1:14" ht="20" x14ac:dyDescent="0.2">
      <c r="A325" s="19" t="s">
        <v>7</v>
      </c>
      <c r="B325" s="51">
        <f t="shared" si="2"/>
        <v>0.9441768098886425</v>
      </c>
      <c r="C325" s="51">
        <f t="shared" si="2"/>
        <v>0.93296104938211344</v>
      </c>
      <c r="D325" s="38"/>
      <c r="E325" s="38"/>
      <c r="F325" s="14"/>
      <c r="G325" s="143"/>
      <c r="H325" s="70"/>
      <c r="I325" s="70"/>
      <c r="J325" s="141"/>
    </row>
    <row r="326" spans="1:14" x14ac:dyDescent="0.2">
      <c r="A326" s="19" t="s">
        <v>8</v>
      </c>
      <c r="B326" s="51">
        <f t="shared" si="2"/>
        <v>0.93537671512804255</v>
      </c>
      <c r="C326" s="51">
        <f t="shared" si="2"/>
        <v>0.92627661778403969</v>
      </c>
      <c r="D326" s="38"/>
      <c r="E326" s="38"/>
      <c r="F326" s="14"/>
      <c r="H326" s="71"/>
      <c r="I326" s="71"/>
    </row>
    <row r="327" spans="1:14" x14ac:dyDescent="0.2">
      <c r="A327" s="19" t="s">
        <v>65</v>
      </c>
      <c r="B327" s="51">
        <f t="shared" si="2"/>
        <v>0.86632230250895137</v>
      </c>
      <c r="C327" s="51">
        <f t="shared" si="2"/>
        <v>0.80502976159524386</v>
      </c>
      <c r="D327" s="38"/>
      <c r="E327" s="38"/>
      <c r="F327" s="14"/>
      <c r="H327" s="71"/>
      <c r="I327" s="71"/>
    </row>
    <row r="328" spans="1:14" x14ac:dyDescent="0.2">
      <c r="A328" s="69" t="s">
        <v>71</v>
      </c>
      <c r="B328" s="51">
        <f t="shared" si="2"/>
        <v>0.70532942989284664</v>
      </c>
      <c r="C328" s="51">
        <f t="shared" si="2"/>
        <v>0.73199854938910502</v>
      </c>
      <c r="D328" s="38" t="s">
        <v>69</v>
      </c>
      <c r="E328" s="38"/>
      <c r="F328" s="14"/>
      <c r="H328" s="71"/>
      <c r="I328" s="71"/>
    </row>
    <row r="329" spans="1:14" x14ac:dyDescent="0.2">
      <c r="A329" s="69" t="s">
        <v>72</v>
      </c>
      <c r="B329" s="51">
        <f t="shared" si="2"/>
        <v>0.73815887537757319</v>
      </c>
      <c r="C329" s="51">
        <f t="shared" si="2"/>
        <v>0.7699206858138079</v>
      </c>
      <c r="D329" s="38"/>
      <c r="E329" s="38"/>
      <c r="F329" s="14"/>
      <c r="G329" s="145"/>
      <c r="H329" s="71"/>
      <c r="I329" s="71"/>
    </row>
    <row r="330" spans="1:14" x14ac:dyDescent="0.2">
      <c r="A330" s="69" t="s">
        <v>73</v>
      </c>
      <c r="B330" s="51">
        <f t="shared" si="2"/>
        <v>1.3086503491118966</v>
      </c>
      <c r="C330" s="51">
        <f t="shared" si="2"/>
        <v>0.96463159568364332</v>
      </c>
      <c r="D330" s="38"/>
      <c r="E330" s="38"/>
      <c r="F330" s="14"/>
      <c r="G330" s="145"/>
      <c r="H330" s="71"/>
      <c r="I330" s="71"/>
    </row>
    <row r="331" spans="1:14" x14ac:dyDescent="0.2">
      <c r="A331" s="19" t="s">
        <v>10</v>
      </c>
      <c r="B331" s="51">
        <f t="shared" si="2"/>
        <v>1.1022143504629442</v>
      </c>
      <c r="C331" s="51">
        <f t="shared" si="2"/>
        <v>1.4775487123311832</v>
      </c>
      <c r="D331" s="38"/>
      <c r="E331" s="38"/>
      <c r="F331" s="14"/>
      <c r="G331" s="145"/>
      <c r="H331" s="71"/>
      <c r="I331" s="71"/>
    </row>
    <row r="332" spans="1:14" x14ac:dyDescent="0.2">
      <c r="A332" s="19" t="s">
        <v>9</v>
      </c>
      <c r="B332" s="51">
        <f t="shared" si="2"/>
        <v>0.91370179983655098</v>
      </c>
      <c r="C332" s="51">
        <f t="shared" si="2"/>
        <v>0.87642074094027567</v>
      </c>
      <c r="D332" s="38"/>
      <c r="E332" s="38"/>
      <c r="F332" s="14"/>
      <c r="H332" s="71"/>
      <c r="I332" s="71"/>
    </row>
    <row r="333" spans="1:14" x14ac:dyDescent="0.2">
      <c r="A333" s="3" t="s">
        <v>67</v>
      </c>
      <c r="B333" s="51">
        <f t="shared" si="2"/>
        <v>1.2047504654922987</v>
      </c>
      <c r="C333" s="51">
        <f t="shared" si="2"/>
        <v>1.3759951593139292</v>
      </c>
      <c r="D333" s="38"/>
      <c r="E333" s="38"/>
      <c r="F333" s="14"/>
      <c r="H333" s="71"/>
      <c r="I333" s="71"/>
    </row>
    <row r="334" spans="1:14" x14ac:dyDescent="0.2">
      <c r="A334" s="19" t="s">
        <v>11</v>
      </c>
      <c r="B334" s="51">
        <f t="shared" si="2"/>
        <v>0.93017980680161905</v>
      </c>
      <c r="C334" s="51">
        <f t="shared" si="2"/>
        <v>0.66656863009480016</v>
      </c>
      <c r="D334" s="38"/>
      <c r="E334" s="38"/>
      <c r="F334" s="14"/>
      <c r="G334" s="141"/>
      <c r="H334" s="73"/>
      <c r="I334" s="73"/>
    </row>
    <row r="335" spans="1:14" x14ac:dyDescent="0.2">
      <c r="A335" s="19"/>
      <c r="B335" s="51"/>
      <c r="C335" s="51"/>
      <c r="D335" s="38"/>
      <c r="E335" s="38"/>
      <c r="F335" s="14"/>
      <c r="H335" s="71"/>
      <c r="I335" s="71"/>
    </row>
    <row r="336" spans="1:14" x14ac:dyDescent="0.2">
      <c r="A336" s="19"/>
      <c r="B336" s="19"/>
      <c r="C336" s="19"/>
      <c r="D336" s="24"/>
      <c r="E336" s="24"/>
      <c r="F336" s="14"/>
      <c r="H336" s="71"/>
      <c r="I336" s="71"/>
    </row>
    <row r="337" spans="1:14" s="1" customFormat="1" x14ac:dyDescent="0.2">
      <c r="A337" s="16" t="s">
        <v>38</v>
      </c>
      <c r="B337" s="17">
        <f>SUM(B338:B339)</f>
        <v>40244</v>
      </c>
      <c r="C337" s="17">
        <f>SUM(C338:C339)</f>
        <v>36290</v>
      </c>
      <c r="D337" s="18"/>
      <c r="E337" s="18"/>
      <c r="F337" s="14"/>
      <c r="G337" s="141"/>
      <c r="H337" s="73"/>
      <c r="I337" s="73"/>
      <c r="J337" s="144"/>
      <c r="K337" s="108"/>
      <c r="L337" s="108"/>
      <c r="M337" s="108"/>
      <c r="N337" s="108"/>
    </row>
    <row r="338" spans="1:14" s="1" customFormat="1" x14ac:dyDescent="0.2">
      <c r="A338" s="16" t="s">
        <v>5</v>
      </c>
      <c r="B338" s="17">
        <f>SUM(B340:B347)-B342</f>
        <v>36989</v>
      </c>
      <c r="C338" s="17">
        <f>SUM(C340:C347)-C342</f>
        <v>33694</v>
      </c>
      <c r="D338" s="18"/>
      <c r="E338" s="18"/>
      <c r="F338" s="14"/>
      <c r="G338" s="141"/>
      <c r="H338" s="141"/>
      <c r="I338" s="141"/>
      <c r="J338" s="141"/>
      <c r="K338" s="108"/>
      <c r="L338" s="108"/>
      <c r="M338" s="108"/>
      <c r="N338" s="108"/>
    </row>
    <row r="339" spans="1:14" s="1" customFormat="1" x14ac:dyDescent="0.2">
      <c r="A339" s="16" t="s">
        <v>6</v>
      </c>
      <c r="B339" s="17">
        <f>SUM(B348:B349)</f>
        <v>3255</v>
      </c>
      <c r="C339" s="17">
        <f>SUM(C348:C349)</f>
        <v>2596</v>
      </c>
      <c r="D339" s="18"/>
      <c r="E339" s="18"/>
      <c r="F339" s="14"/>
      <c r="G339" s="144"/>
      <c r="H339" s="141"/>
      <c r="I339" s="141"/>
      <c r="J339" s="141"/>
      <c r="K339" s="108"/>
      <c r="L339" s="108"/>
      <c r="M339" s="108"/>
      <c r="N339" s="108"/>
    </row>
    <row r="340" spans="1:14" ht="20" x14ac:dyDescent="0.2">
      <c r="A340" s="19" t="s">
        <v>7</v>
      </c>
      <c r="B340" s="25">
        <v>24995</v>
      </c>
      <c r="C340" s="25">
        <v>23622</v>
      </c>
      <c r="D340" s="24"/>
      <c r="E340" s="24"/>
      <c r="F340" s="14"/>
      <c r="G340" s="143"/>
      <c r="H340" s="70"/>
      <c r="I340" s="70"/>
      <c r="J340" s="142"/>
    </row>
    <row r="341" spans="1:14" x14ac:dyDescent="0.2">
      <c r="A341" s="19" t="s">
        <v>8</v>
      </c>
      <c r="B341" s="25">
        <v>7709</v>
      </c>
      <c r="C341" s="25">
        <v>6674</v>
      </c>
      <c r="D341" s="24"/>
      <c r="E341" s="24"/>
      <c r="F341" s="14"/>
      <c r="H341" s="67"/>
      <c r="I341" s="67"/>
      <c r="J341" s="71"/>
    </row>
    <row r="342" spans="1:14" x14ac:dyDescent="0.2">
      <c r="A342" s="19" t="s">
        <v>65</v>
      </c>
      <c r="B342" s="25">
        <v>3228</v>
      </c>
      <c r="C342" s="25">
        <v>2677</v>
      </c>
      <c r="D342" s="24"/>
      <c r="E342" s="24"/>
      <c r="F342" s="14"/>
      <c r="H342" s="67"/>
      <c r="I342" s="67"/>
      <c r="J342" s="71"/>
    </row>
    <row r="343" spans="1:14" x14ac:dyDescent="0.2">
      <c r="A343" s="69" t="s">
        <v>71</v>
      </c>
      <c r="B343" s="25">
        <v>2222</v>
      </c>
      <c r="C343" s="25">
        <v>1788</v>
      </c>
      <c r="D343" s="24"/>
      <c r="E343" s="24"/>
      <c r="F343" s="14"/>
      <c r="H343" s="67"/>
      <c r="I343" s="67"/>
      <c r="J343" s="71"/>
    </row>
    <row r="344" spans="1:14" x14ac:dyDescent="0.2">
      <c r="A344" s="69" t="s">
        <v>72</v>
      </c>
      <c r="B344" s="25">
        <v>530</v>
      </c>
      <c r="C344" s="25">
        <v>557</v>
      </c>
      <c r="D344" s="24"/>
      <c r="E344" s="24"/>
      <c r="F344" s="14"/>
      <c r="G344" s="145"/>
      <c r="H344" s="67"/>
      <c r="I344" s="67"/>
      <c r="J344" s="71"/>
    </row>
    <row r="345" spans="1:14" x14ac:dyDescent="0.2">
      <c r="A345" s="69" t="s">
        <v>73</v>
      </c>
      <c r="B345" s="25">
        <v>476</v>
      </c>
      <c r="C345" s="25">
        <v>332</v>
      </c>
      <c r="D345" s="24"/>
      <c r="E345" s="24"/>
      <c r="F345" s="14"/>
      <c r="G345" s="145"/>
      <c r="H345" s="67"/>
      <c r="I345" s="67"/>
      <c r="J345" s="71"/>
    </row>
    <row r="346" spans="1:14" x14ac:dyDescent="0.2">
      <c r="A346" s="19" t="s">
        <v>10</v>
      </c>
      <c r="B346" s="25">
        <v>44</v>
      </c>
      <c r="C346" s="25">
        <v>30</v>
      </c>
      <c r="D346" s="24"/>
      <c r="E346" s="24"/>
      <c r="F346" s="14"/>
      <c r="G346" s="145"/>
      <c r="H346" s="67"/>
      <c r="I346" s="67"/>
      <c r="J346" s="71"/>
    </row>
    <row r="347" spans="1:14" x14ac:dyDescent="0.2">
      <c r="A347" s="19" t="s">
        <v>9</v>
      </c>
      <c r="B347" s="25">
        <v>1013</v>
      </c>
      <c r="C347" s="25">
        <v>691</v>
      </c>
      <c r="D347" s="24"/>
      <c r="E347" s="24"/>
      <c r="F347" s="14"/>
      <c r="H347" s="67"/>
      <c r="I347" s="67"/>
      <c r="J347" s="71"/>
    </row>
    <row r="348" spans="1:14" x14ac:dyDescent="0.2">
      <c r="A348" s="3" t="s">
        <v>67</v>
      </c>
      <c r="B348" s="25">
        <v>2363</v>
      </c>
      <c r="C348" s="25">
        <v>1930</v>
      </c>
      <c r="D348" s="24"/>
      <c r="E348" s="24"/>
      <c r="F348" s="14"/>
      <c r="H348" s="67"/>
      <c r="I348" s="67"/>
      <c r="J348" s="71"/>
    </row>
    <row r="349" spans="1:14" x14ac:dyDescent="0.2">
      <c r="A349" s="19" t="s">
        <v>11</v>
      </c>
      <c r="B349" s="25">
        <v>892</v>
      </c>
      <c r="C349" s="25">
        <v>666</v>
      </c>
      <c r="D349" s="24"/>
      <c r="E349" s="24"/>
      <c r="F349" s="14"/>
      <c r="G349" s="141"/>
      <c r="H349" s="72"/>
      <c r="I349" s="72"/>
      <c r="J349" s="73"/>
    </row>
    <row r="350" spans="1:14" x14ac:dyDescent="0.2">
      <c r="A350" s="19"/>
      <c r="B350" s="21"/>
      <c r="C350" s="24"/>
      <c r="D350" s="24"/>
      <c r="E350" s="24"/>
      <c r="F350" s="14"/>
      <c r="H350" s="67"/>
      <c r="I350" s="67"/>
      <c r="J350" s="71"/>
    </row>
    <row r="351" spans="1:14" x14ac:dyDescent="0.2">
      <c r="A351" s="19"/>
      <c r="B351" s="19"/>
      <c r="C351" s="19"/>
      <c r="D351" s="24"/>
      <c r="E351" s="24"/>
      <c r="F351" s="52"/>
      <c r="H351" s="67"/>
      <c r="I351" s="67"/>
      <c r="J351" s="71"/>
    </row>
    <row r="352" spans="1:14" s="1" customFormat="1" x14ac:dyDescent="0.2">
      <c r="A352" s="16" t="s">
        <v>66</v>
      </c>
      <c r="B352" s="17">
        <f>SUM(B353:B354)</f>
        <v>259852290.09246302</v>
      </c>
      <c r="C352" s="17">
        <f>SUM(C353:C354)</f>
        <v>219377232.95532799</v>
      </c>
      <c r="D352" s="18"/>
      <c r="E352" s="18"/>
      <c r="F352" s="14"/>
      <c r="G352" s="141"/>
      <c r="H352" s="72"/>
      <c r="I352" s="72"/>
      <c r="J352" s="71"/>
      <c r="K352" s="108"/>
      <c r="L352" s="108"/>
      <c r="M352" s="108"/>
      <c r="N352" s="108"/>
    </row>
    <row r="353" spans="1:14" s="1" customFormat="1" x14ac:dyDescent="0.2">
      <c r="A353" s="16" t="s">
        <v>5</v>
      </c>
      <c r="B353" s="17">
        <f>SUM(B355:B362)-B357</f>
        <v>253397831.04812402</v>
      </c>
      <c r="C353" s="17">
        <f>SUM(C355:C362)-C357</f>
        <v>213992270.038225</v>
      </c>
      <c r="D353" s="18"/>
      <c r="E353" s="18"/>
      <c r="F353" s="14"/>
      <c r="G353" s="141"/>
      <c r="H353" s="72"/>
      <c r="I353" s="72"/>
      <c r="J353" s="73"/>
      <c r="K353" s="108"/>
      <c r="L353" s="108"/>
      <c r="M353" s="108"/>
      <c r="N353" s="108"/>
    </row>
    <row r="354" spans="1:14" s="1" customFormat="1" x14ac:dyDescent="0.2">
      <c r="A354" s="16" t="s">
        <v>6</v>
      </c>
      <c r="B354" s="17">
        <f>SUM(B363:B364)</f>
        <v>6454459.0443389993</v>
      </c>
      <c r="C354" s="17">
        <f>SUM(C363:C364)</f>
        <v>5384962.917103</v>
      </c>
      <c r="D354" s="18"/>
      <c r="E354" s="18"/>
      <c r="F354" s="14"/>
      <c r="G354" s="141"/>
      <c r="H354" s="72"/>
      <c r="I354" s="72"/>
      <c r="J354" s="73"/>
      <c r="K354" s="108"/>
      <c r="L354" s="108"/>
      <c r="M354" s="108"/>
      <c r="N354" s="108"/>
    </row>
    <row r="355" spans="1:14" ht="20" x14ac:dyDescent="0.2">
      <c r="A355" s="19" t="s">
        <v>7</v>
      </c>
      <c r="B355" s="25">
        <v>145964024.261832</v>
      </c>
      <c r="C355" s="25">
        <v>123650012.41999999</v>
      </c>
      <c r="D355" s="24"/>
      <c r="E355" s="24"/>
      <c r="F355" s="14"/>
      <c r="G355" s="143"/>
      <c r="H355" s="70"/>
      <c r="I355" s="70"/>
      <c r="J355" s="141"/>
      <c r="K355" s="162"/>
      <c r="L355" s="163"/>
    </row>
    <row r="356" spans="1:14" x14ac:dyDescent="0.2">
      <c r="A356" s="19" t="s">
        <v>8</v>
      </c>
      <c r="B356" s="20">
        <v>54438647.779592909</v>
      </c>
      <c r="C356" s="25">
        <v>45974476.469999999</v>
      </c>
      <c r="D356" s="24"/>
      <c r="E356" s="24"/>
      <c r="F356" s="14"/>
      <c r="H356" s="67"/>
      <c r="I356" s="67"/>
      <c r="J356" s="160"/>
      <c r="K356" s="162"/>
      <c r="L356" s="163"/>
    </row>
    <row r="357" spans="1:14" x14ac:dyDescent="0.2">
      <c r="A357" s="19" t="s">
        <v>65</v>
      </c>
      <c r="B357" s="20">
        <v>45354279.36706017</v>
      </c>
      <c r="C357" s="25">
        <v>36958597.086734988</v>
      </c>
      <c r="D357" s="24"/>
      <c r="E357" s="24"/>
      <c r="F357" s="14"/>
      <c r="H357" s="67"/>
      <c r="I357" s="67"/>
      <c r="J357" s="160"/>
      <c r="K357" s="162"/>
      <c r="L357" s="163"/>
    </row>
    <row r="358" spans="1:14" x14ac:dyDescent="0.2">
      <c r="A358" s="69" t="s">
        <v>71</v>
      </c>
      <c r="B358" s="20">
        <v>8900975.5596952569</v>
      </c>
      <c r="C358" s="25">
        <v>7134728.1769295214</v>
      </c>
      <c r="D358" s="24" t="s">
        <v>69</v>
      </c>
      <c r="E358" s="24"/>
      <c r="F358" s="14"/>
      <c r="H358" s="67"/>
      <c r="I358" s="67"/>
      <c r="J358" s="160"/>
      <c r="K358" s="162"/>
      <c r="L358" s="163"/>
    </row>
    <row r="359" spans="1:14" x14ac:dyDescent="0.2">
      <c r="A359" s="69" t="s">
        <v>72</v>
      </c>
      <c r="B359" s="20">
        <v>10681982.57736491</v>
      </c>
      <c r="C359" s="25">
        <v>11019866.655405931</v>
      </c>
      <c r="D359" s="24"/>
      <c r="E359" s="24"/>
      <c r="F359" s="14"/>
      <c r="G359" s="145"/>
      <c r="H359" s="67"/>
      <c r="I359" s="67"/>
      <c r="J359" s="160"/>
      <c r="K359" s="162"/>
      <c r="L359" s="163"/>
    </row>
    <row r="360" spans="1:14" x14ac:dyDescent="0.2">
      <c r="A360" s="69" t="s">
        <v>73</v>
      </c>
      <c r="B360" s="20">
        <v>25771321.23</v>
      </c>
      <c r="C360" s="25">
        <v>18804002.254399527</v>
      </c>
      <c r="D360" s="24"/>
      <c r="E360" s="24"/>
      <c r="F360" s="14"/>
      <c r="G360" s="145"/>
      <c r="H360" s="67"/>
      <c r="I360" s="67"/>
      <c r="J360" s="160"/>
      <c r="K360" s="162"/>
      <c r="L360" s="163"/>
    </row>
    <row r="361" spans="1:14" x14ac:dyDescent="0.2">
      <c r="A361" s="19" t="s">
        <v>10</v>
      </c>
      <c r="B361" s="20">
        <v>120219.46</v>
      </c>
      <c r="C361" s="25">
        <v>169885.42599999998</v>
      </c>
      <c r="D361" s="24"/>
      <c r="E361" s="24"/>
      <c r="F361" s="14"/>
      <c r="G361" s="145"/>
      <c r="H361" s="61"/>
      <c r="I361" s="61"/>
      <c r="J361" s="160"/>
      <c r="K361" s="162"/>
      <c r="L361" s="163"/>
    </row>
    <row r="362" spans="1:14" x14ac:dyDescent="0.2">
      <c r="A362" s="19" t="s">
        <v>9</v>
      </c>
      <c r="B362" s="20">
        <v>7520660.1796389986</v>
      </c>
      <c r="C362" s="25">
        <v>7239298.6354900002</v>
      </c>
      <c r="D362" s="24"/>
      <c r="E362" s="24"/>
      <c r="F362" s="14"/>
      <c r="H362" s="67"/>
      <c r="I362" s="67"/>
      <c r="J362" s="160"/>
      <c r="K362" s="162"/>
      <c r="L362" s="163"/>
    </row>
    <row r="363" spans="1:14" x14ac:dyDescent="0.2">
      <c r="A363" s="3" t="s">
        <v>67</v>
      </c>
      <c r="B363" s="20">
        <v>3395027.4033890003</v>
      </c>
      <c r="C363" s="25">
        <v>2813778.2100000004</v>
      </c>
      <c r="D363" s="24"/>
      <c r="E363" s="24"/>
      <c r="F363" s="14"/>
      <c r="H363" s="67"/>
      <c r="I363" s="67"/>
      <c r="J363" s="160"/>
      <c r="K363" s="162"/>
      <c r="L363" s="163"/>
    </row>
    <row r="364" spans="1:14" x14ac:dyDescent="0.2">
      <c r="A364" s="19" t="s">
        <v>11</v>
      </c>
      <c r="B364" s="20">
        <v>3059431.6409499994</v>
      </c>
      <c r="C364" s="25">
        <v>2571184.707103</v>
      </c>
      <c r="D364" s="24"/>
      <c r="E364" s="24"/>
      <c r="F364" s="22"/>
      <c r="G364" s="141"/>
      <c r="H364" s="72"/>
      <c r="I364" s="72"/>
      <c r="J364" s="160"/>
      <c r="K364" s="162"/>
      <c r="L364" s="163"/>
    </row>
    <row r="365" spans="1:14" x14ac:dyDescent="0.2">
      <c r="A365" s="19"/>
      <c r="B365" s="21"/>
      <c r="C365" s="24"/>
      <c r="D365" s="24"/>
      <c r="E365" s="24"/>
      <c r="F365" s="14"/>
      <c r="H365" s="67"/>
      <c r="I365" s="67"/>
      <c r="J365" s="160"/>
      <c r="K365" s="162"/>
      <c r="L365" s="163"/>
    </row>
    <row r="366" spans="1:14" x14ac:dyDescent="0.2">
      <c r="A366" s="54" t="s">
        <v>39</v>
      </c>
      <c r="B366" s="54"/>
      <c r="C366" s="54"/>
      <c r="D366" s="55"/>
      <c r="E366" s="55"/>
      <c r="F366" s="14"/>
      <c r="H366" s="67"/>
      <c r="I366" s="67"/>
      <c r="J366" s="160"/>
      <c r="K366" s="162"/>
      <c r="L366" s="163"/>
    </row>
    <row r="367" spans="1:14" x14ac:dyDescent="0.2">
      <c r="A367" s="19"/>
      <c r="B367" s="19"/>
      <c r="C367" s="19"/>
      <c r="D367" s="24"/>
      <c r="E367" s="24"/>
      <c r="F367" s="14"/>
      <c r="G367" s="141"/>
      <c r="H367" s="72"/>
      <c r="I367" s="72"/>
      <c r="J367" s="160"/>
    </row>
    <row r="368" spans="1:14" x14ac:dyDescent="0.2">
      <c r="A368" s="16" t="s">
        <v>40</v>
      </c>
      <c r="B368" s="17">
        <f>SUM(B369:B370)</f>
        <v>-4803627.7</v>
      </c>
      <c r="C368" s="17">
        <f>SUM(C369:C370)</f>
        <v>7874956.4500000011</v>
      </c>
      <c r="D368" s="18"/>
      <c r="E368" s="18"/>
      <c r="F368" s="14"/>
      <c r="G368" s="141"/>
      <c r="H368" s="72"/>
      <c r="I368" s="72"/>
      <c r="J368" s="73"/>
    </row>
    <row r="369" spans="1:14" x14ac:dyDescent="0.2">
      <c r="A369" s="16" t="s">
        <v>5</v>
      </c>
      <c r="B369" s="17">
        <f>SUM(B371:B378)-B373</f>
        <v>-4814341.2300000004</v>
      </c>
      <c r="C369" s="17">
        <f>SUM(C371:C378)-C373</f>
        <v>9501709.0300000012</v>
      </c>
      <c r="D369" s="18"/>
      <c r="E369" s="18"/>
      <c r="F369" s="14"/>
      <c r="G369" s="141"/>
      <c r="H369" s="72"/>
      <c r="I369" s="72"/>
      <c r="J369" s="73"/>
    </row>
    <row r="370" spans="1:14" x14ac:dyDescent="0.2">
      <c r="A370" s="16" t="s">
        <v>6</v>
      </c>
      <c r="B370" s="17">
        <f>SUM(B379:B380)</f>
        <v>10713.530000000028</v>
      </c>
      <c r="C370" s="17">
        <f>SUM(C379:C380)</f>
        <v>-1626752.5800000003</v>
      </c>
      <c r="D370" s="18"/>
      <c r="E370" s="18"/>
      <c r="F370" s="14"/>
    </row>
    <row r="371" spans="1:14" ht="20" x14ac:dyDescent="0.2">
      <c r="A371" s="19" t="s">
        <v>7</v>
      </c>
      <c r="B371" s="25">
        <v>-1855780.7600000002</v>
      </c>
      <c r="C371" s="59">
        <v>-859451.52</v>
      </c>
      <c r="D371" s="24"/>
      <c r="E371" s="24"/>
      <c r="F371" s="14"/>
      <c r="G371" s="143"/>
      <c r="H371" s="70"/>
      <c r="I371" s="70"/>
    </row>
    <row r="372" spans="1:14" x14ac:dyDescent="0.2">
      <c r="A372" s="19" t="s">
        <v>8</v>
      </c>
      <c r="B372" s="20">
        <v>-2521455.7400000002</v>
      </c>
      <c r="C372" s="25">
        <v>9504908.1600000001</v>
      </c>
      <c r="D372" s="24"/>
      <c r="E372" s="24"/>
      <c r="F372" s="14"/>
      <c r="H372" s="67"/>
      <c r="I372" s="67"/>
    </row>
    <row r="373" spans="1:14" x14ac:dyDescent="0.2">
      <c r="A373" s="19" t="s">
        <v>65</v>
      </c>
      <c r="B373" s="20">
        <v>147077.18</v>
      </c>
      <c r="C373" s="25">
        <v>902365.99</v>
      </c>
      <c r="D373" s="24"/>
      <c r="E373" s="24"/>
      <c r="F373" s="14"/>
      <c r="H373" s="67"/>
      <c r="I373" s="67"/>
    </row>
    <row r="374" spans="1:14" x14ac:dyDescent="0.2">
      <c r="A374" s="69" t="s">
        <v>71</v>
      </c>
      <c r="B374" s="20">
        <v>-58139.649999999994</v>
      </c>
      <c r="C374" s="25">
        <v>108406.64</v>
      </c>
      <c r="D374" s="24"/>
      <c r="E374" s="24"/>
      <c r="F374" s="14"/>
      <c r="H374" s="67"/>
      <c r="I374" s="67"/>
    </row>
    <row r="375" spans="1:14" x14ac:dyDescent="0.2">
      <c r="A375" s="69" t="s">
        <v>72</v>
      </c>
      <c r="B375" s="20">
        <v>33871.760000000009</v>
      </c>
      <c r="C375" s="25">
        <v>428789.53</v>
      </c>
      <c r="D375" s="24"/>
      <c r="E375" s="24" t="s">
        <v>69</v>
      </c>
      <c r="F375" s="14"/>
      <c r="G375" s="145"/>
      <c r="H375" s="67"/>
      <c r="I375" s="67"/>
    </row>
    <row r="376" spans="1:14" x14ac:dyDescent="0.2">
      <c r="A376" s="69" t="s">
        <v>73</v>
      </c>
      <c r="B376" s="20">
        <v>171345.07</v>
      </c>
      <c r="C376" s="25">
        <v>365169.82000000007</v>
      </c>
      <c r="D376" s="24"/>
      <c r="E376" s="24"/>
      <c r="F376" s="14"/>
      <c r="G376" s="145"/>
      <c r="H376" s="67"/>
      <c r="I376" s="67"/>
    </row>
    <row r="377" spans="1:14" x14ac:dyDescent="0.2">
      <c r="A377" s="19" t="s">
        <v>10</v>
      </c>
      <c r="B377" s="20">
        <v>3484.67</v>
      </c>
      <c r="C377" s="25">
        <v>-3023.25</v>
      </c>
      <c r="D377" s="24"/>
      <c r="E377" s="24"/>
      <c r="F377" s="14"/>
      <c r="G377" s="145"/>
      <c r="H377" s="67"/>
      <c r="I377" s="67"/>
    </row>
    <row r="378" spans="1:14" x14ac:dyDescent="0.2">
      <c r="A378" s="19" t="s">
        <v>9</v>
      </c>
      <c r="B378" s="20">
        <v>-587666.58000000007</v>
      </c>
      <c r="C378" s="25">
        <v>-43090.350000000035</v>
      </c>
      <c r="D378" s="24"/>
      <c r="E378" s="24"/>
      <c r="F378" s="14"/>
      <c r="H378" s="67"/>
      <c r="I378" s="67"/>
    </row>
    <row r="379" spans="1:14" x14ac:dyDescent="0.2">
      <c r="A379" s="3" t="s">
        <v>67</v>
      </c>
      <c r="B379" s="20">
        <v>10713.530000000028</v>
      </c>
      <c r="C379" s="25">
        <v>-1626752.5800000003</v>
      </c>
      <c r="D379" s="24"/>
      <c r="E379" s="24"/>
      <c r="F379" s="14"/>
      <c r="H379" s="67"/>
      <c r="I379" s="67"/>
    </row>
    <row r="380" spans="1:14" x14ac:dyDescent="0.2">
      <c r="A380" s="19" t="s">
        <v>11</v>
      </c>
      <c r="B380" s="20">
        <v>0</v>
      </c>
      <c r="C380" s="25">
        <v>0</v>
      </c>
      <c r="D380" s="24"/>
      <c r="E380" s="24"/>
      <c r="F380" s="22"/>
      <c r="G380" s="141"/>
      <c r="H380" s="72"/>
      <c r="I380" s="72"/>
    </row>
    <row r="381" spans="1:14" x14ac:dyDescent="0.2">
      <c r="A381" s="19"/>
      <c r="B381" s="21"/>
      <c r="C381" s="24"/>
      <c r="D381" s="24"/>
      <c r="E381" s="24"/>
      <c r="F381" s="14"/>
      <c r="H381" s="67"/>
      <c r="I381" s="67"/>
    </row>
    <row r="382" spans="1:14" x14ac:dyDescent="0.2">
      <c r="A382" s="19"/>
      <c r="B382" s="24"/>
      <c r="C382" s="24"/>
      <c r="D382" s="24"/>
      <c r="E382" s="24"/>
      <c r="F382" s="14"/>
      <c r="H382" s="67"/>
      <c r="I382" s="67"/>
    </row>
    <row r="383" spans="1:14" x14ac:dyDescent="0.2">
      <c r="A383" s="28"/>
      <c r="B383" s="28"/>
      <c r="C383" s="28"/>
      <c r="D383" s="29"/>
      <c r="E383" s="29"/>
      <c r="F383" s="14"/>
      <c r="G383" s="141"/>
      <c r="H383" s="72"/>
      <c r="I383" s="72"/>
    </row>
    <row r="384" spans="1:14" s="1" customFormat="1" x14ac:dyDescent="0.2">
      <c r="A384" s="15" t="s">
        <v>41</v>
      </c>
      <c r="B384" s="16"/>
      <c r="C384" s="16"/>
      <c r="D384" s="30"/>
      <c r="E384" s="30"/>
      <c r="F384" s="14"/>
      <c r="G384" s="144"/>
      <c r="H384" s="144"/>
      <c r="I384" s="144"/>
      <c r="J384" s="144"/>
      <c r="K384" s="108"/>
      <c r="L384" s="108"/>
      <c r="M384" s="108"/>
      <c r="N384" s="108"/>
    </row>
    <row r="385" spans="1:14" s="1" customFormat="1" x14ac:dyDescent="0.2">
      <c r="A385" s="15"/>
      <c r="B385" s="16"/>
      <c r="C385" s="16"/>
      <c r="D385" s="30"/>
      <c r="E385" s="30"/>
      <c r="F385" s="14"/>
      <c r="G385" s="141"/>
      <c r="H385" s="141"/>
      <c r="I385" s="141"/>
      <c r="J385" s="141"/>
      <c r="K385" s="108"/>
      <c r="L385" s="108"/>
      <c r="M385" s="108"/>
      <c r="N385" s="108"/>
    </row>
    <row r="386" spans="1:14" s="1" customFormat="1" x14ac:dyDescent="0.2">
      <c r="A386" s="19" t="s">
        <v>42</v>
      </c>
      <c r="B386" s="25">
        <v>1505.5</v>
      </c>
      <c r="C386" s="25">
        <v>1547.37</v>
      </c>
      <c r="D386" s="24"/>
      <c r="E386" s="24"/>
      <c r="F386" s="14"/>
      <c r="G386" s="141"/>
      <c r="H386" s="141"/>
      <c r="I386" s="141"/>
      <c r="J386" s="141"/>
      <c r="K386" s="108"/>
      <c r="L386" s="108"/>
      <c r="M386" s="108"/>
      <c r="N386" s="108"/>
    </row>
    <row r="387" spans="1:14" s="1" customFormat="1" x14ac:dyDescent="0.2">
      <c r="A387" s="19" t="s">
        <v>43</v>
      </c>
      <c r="B387" s="25">
        <v>613</v>
      </c>
      <c r="C387" s="25">
        <v>632.5</v>
      </c>
      <c r="D387" s="24"/>
      <c r="E387" s="24"/>
      <c r="F387" s="14"/>
      <c r="G387" s="141"/>
      <c r="H387" s="141"/>
      <c r="I387" s="141"/>
      <c r="J387" s="141"/>
      <c r="K387" s="108"/>
      <c r="L387" s="108"/>
      <c r="M387" s="108"/>
      <c r="N387" s="108"/>
    </row>
    <row r="388" spans="1:14" s="1" customFormat="1" x14ac:dyDescent="0.2">
      <c r="A388" s="19"/>
      <c r="B388" s="24"/>
      <c r="C388" s="24"/>
      <c r="D388" s="24"/>
      <c r="E388" s="24"/>
      <c r="F388" s="14"/>
      <c r="G388" s="141"/>
      <c r="H388" s="141"/>
      <c r="I388" s="141"/>
      <c r="J388" s="141"/>
      <c r="K388" s="108"/>
      <c r="L388" s="108"/>
      <c r="M388" s="108"/>
      <c r="N388" s="108"/>
    </row>
    <row r="389" spans="1:14" s="1" customFormat="1" x14ac:dyDescent="0.2">
      <c r="A389" s="16" t="s">
        <v>44</v>
      </c>
      <c r="B389" s="17">
        <f>SUM(B390:B391)</f>
        <v>63833736.069999993</v>
      </c>
      <c r="C389" s="17">
        <f>SUM(C390:C391)</f>
        <v>52153642.530000009</v>
      </c>
      <c r="D389" s="18"/>
      <c r="E389" s="18"/>
      <c r="F389" s="14"/>
      <c r="G389" s="141"/>
      <c r="H389" s="141"/>
      <c r="I389" s="141"/>
      <c r="J389" s="141"/>
      <c r="K389" s="108"/>
      <c r="L389" s="108"/>
      <c r="M389" s="108"/>
      <c r="N389" s="108"/>
    </row>
    <row r="390" spans="1:14" s="1" customFormat="1" x14ac:dyDescent="0.2">
      <c r="A390" s="16" t="s">
        <v>5</v>
      </c>
      <c r="B390" s="17">
        <f>SUM(B392:B399)-B394</f>
        <v>60528332.709999993</v>
      </c>
      <c r="C390" s="17">
        <f>SUM(C392:C399)-C394</f>
        <v>47247986.350000009</v>
      </c>
      <c r="D390" s="18"/>
      <c r="E390" s="18"/>
      <c r="F390" s="47"/>
      <c r="G390" s="141"/>
      <c r="H390" s="141"/>
      <c r="I390" s="141"/>
      <c r="J390" s="141"/>
      <c r="K390" s="108"/>
      <c r="L390" s="108"/>
      <c r="M390" s="108"/>
      <c r="N390" s="108"/>
    </row>
    <row r="391" spans="1:14" s="1" customFormat="1" x14ac:dyDescent="0.2">
      <c r="A391" s="16" t="s">
        <v>6</v>
      </c>
      <c r="B391" s="17">
        <f>SUM(B400:B401)</f>
        <v>3305403.3600000003</v>
      </c>
      <c r="C391" s="17">
        <f>SUM(C400:C401)</f>
        <v>4905656.1799999988</v>
      </c>
      <c r="D391" s="18"/>
      <c r="E391" s="18"/>
      <c r="F391" s="14"/>
      <c r="G391" s="141"/>
      <c r="H391" s="141"/>
      <c r="I391" s="141"/>
      <c r="J391" s="141"/>
      <c r="K391" s="108"/>
      <c r="L391" s="108"/>
      <c r="M391" s="108"/>
      <c r="N391" s="108"/>
    </row>
    <row r="392" spans="1:14" s="1" customFormat="1" ht="20" x14ac:dyDescent="0.2">
      <c r="A392" s="19" t="s">
        <v>7</v>
      </c>
      <c r="B392" s="25">
        <v>27280457.84</v>
      </c>
      <c r="C392" s="25">
        <v>21558924.440000001</v>
      </c>
      <c r="D392" s="24"/>
      <c r="E392" s="24"/>
      <c r="F392" s="14"/>
      <c r="G392" s="143"/>
      <c r="H392" s="70"/>
      <c r="I392" s="70"/>
      <c r="J392" s="141"/>
      <c r="K392" s="108"/>
      <c r="L392" s="108"/>
      <c r="M392" s="108"/>
      <c r="N392" s="108"/>
    </row>
    <row r="393" spans="1:14" s="1" customFormat="1" x14ac:dyDescent="0.2">
      <c r="A393" s="19" t="s">
        <v>8</v>
      </c>
      <c r="B393" s="25">
        <v>10042134.989999998</v>
      </c>
      <c r="C393" s="25">
        <v>5332193.75</v>
      </c>
      <c r="D393" s="24"/>
      <c r="E393" s="24"/>
      <c r="F393" s="14"/>
      <c r="G393" s="144"/>
      <c r="H393" s="67"/>
      <c r="I393" s="67"/>
      <c r="J393" s="141"/>
      <c r="K393" s="108"/>
      <c r="L393" s="108"/>
      <c r="M393" s="108"/>
      <c r="N393" s="108"/>
    </row>
    <row r="394" spans="1:14" s="1" customFormat="1" x14ac:dyDescent="0.2">
      <c r="A394" s="19" t="s">
        <v>65</v>
      </c>
      <c r="B394" s="25">
        <v>18219185.500000004</v>
      </c>
      <c r="C394" s="25">
        <v>16526665.860000001</v>
      </c>
      <c r="D394" s="24"/>
      <c r="E394" s="24"/>
      <c r="F394" s="14"/>
      <c r="G394" s="144"/>
      <c r="H394" s="67"/>
      <c r="I394" s="67"/>
      <c r="J394" s="141"/>
      <c r="K394" s="108"/>
      <c r="L394" s="108"/>
      <c r="M394" s="108"/>
      <c r="N394" s="108"/>
    </row>
    <row r="395" spans="1:14" s="1" customFormat="1" x14ac:dyDescent="0.2">
      <c r="A395" s="69" t="s">
        <v>71</v>
      </c>
      <c r="B395" s="25">
        <v>9327045.1600000039</v>
      </c>
      <c r="C395" s="25">
        <v>8317386.8800000008</v>
      </c>
      <c r="D395" s="24"/>
      <c r="E395" s="24"/>
      <c r="F395" s="14"/>
      <c r="G395" s="144"/>
      <c r="H395" s="67"/>
      <c r="I395" s="67"/>
      <c r="J395" s="141"/>
      <c r="K395" s="108"/>
      <c r="L395" s="108"/>
      <c r="M395" s="108"/>
      <c r="N395" s="108"/>
    </row>
    <row r="396" spans="1:14" s="1" customFormat="1" x14ac:dyDescent="0.2">
      <c r="A396" s="69" t="s">
        <v>72</v>
      </c>
      <c r="B396" s="25">
        <v>7498316.9000000004</v>
      </c>
      <c r="C396" s="25">
        <v>6876810.5899999999</v>
      </c>
      <c r="D396" s="24"/>
      <c r="E396" s="24"/>
      <c r="F396" s="14"/>
      <c r="G396" s="145"/>
      <c r="H396" s="67"/>
      <c r="I396" s="67"/>
      <c r="J396" s="141"/>
      <c r="K396" s="108"/>
      <c r="L396" s="108"/>
      <c r="M396" s="108"/>
      <c r="N396" s="108"/>
    </row>
    <row r="397" spans="1:14" s="1" customFormat="1" x14ac:dyDescent="0.2">
      <c r="A397" s="69" t="s">
        <v>73</v>
      </c>
      <c r="B397" s="25">
        <v>1393823.4400000002</v>
      </c>
      <c r="C397" s="25">
        <v>1332468.3899999999</v>
      </c>
      <c r="D397" s="24"/>
      <c r="E397" s="24"/>
      <c r="F397" s="14"/>
      <c r="G397" s="145"/>
      <c r="H397" s="67"/>
      <c r="I397" s="67"/>
      <c r="J397" s="141"/>
      <c r="K397" s="108"/>
      <c r="L397" s="108"/>
      <c r="M397" s="108"/>
      <c r="N397" s="108"/>
    </row>
    <row r="398" spans="1:14" s="1" customFormat="1" x14ac:dyDescent="0.2">
      <c r="A398" s="19" t="s">
        <v>10</v>
      </c>
      <c r="B398" s="25">
        <v>136772.47</v>
      </c>
      <c r="C398" s="25">
        <v>92622.22</v>
      </c>
      <c r="D398" s="24"/>
      <c r="E398" s="24"/>
      <c r="F398" s="14"/>
      <c r="G398" s="145"/>
      <c r="H398" s="67"/>
      <c r="I398" s="67"/>
      <c r="J398" s="141"/>
      <c r="K398" s="108"/>
      <c r="L398" s="108"/>
      <c r="M398" s="108"/>
      <c r="N398" s="108"/>
    </row>
    <row r="399" spans="1:14" s="1" customFormat="1" x14ac:dyDescent="0.2">
      <c r="A399" s="19" t="s">
        <v>9</v>
      </c>
      <c r="B399" s="25">
        <v>4849781.91</v>
      </c>
      <c r="C399" s="25">
        <v>3737580.0799999996</v>
      </c>
      <c r="D399" s="24"/>
      <c r="E399" s="24"/>
      <c r="F399" s="14"/>
      <c r="G399" s="144"/>
      <c r="H399" s="67"/>
      <c r="I399" s="67"/>
      <c r="J399" s="141"/>
      <c r="K399" s="108"/>
      <c r="L399" s="108"/>
      <c r="M399" s="108"/>
      <c r="N399" s="108"/>
    </row>
    <row r="400" spans="1:14" s="1" customFormat="1" x14ac:dyDescent="0.2">
      <c r="A400" s="3" t="s">
        <v>67</v>
      </c>
      <c r="B400" s="25">
        <v>1328872.1699999997</v>
      </c>
      <c r="C400" s="25">
        <v>3114813.7199999993</v>
      </c>
      <c r="D400" s="24"/>
      <c r="E400" s="24"/>
      <c r="F400" s="14"/>
      <c r="G400" s="144"/>
      <c r="H400" s="67"/>
      <c r="I400" s="67"/>
      <c r="J400" s="141"/>
      <c r="K400" s="108"/>
      <c r="L400" s="108"/>
      <c r="M400" s="108"/>
      <c r="N400" s="108"/>
    </row>
    <row r="401" spans="1:14" s="1" customFormat="1" x14ac:dyDescent="0.2">
      <c r="A401" s="19" t="s">
        <v>11</v>
      </c>
      <c r="B401" s="25">
        <v>1976531.1900000004</v>
      </c>
      <c r="C401" s="25">
        <v>1790842.4599999997</v>
      </c>
      <c r="D401" s="24"/>
      <c r="E401" s="24"/>
      <c r="F401" s="22"/>
      <c r="G401" s="141"/>
      <c r="H401" s="72"/>
      <c r="I401" s="72"/>
      <c r="J401" s="141"/>
      <c r="K401" s="108"/>
      <c r="L401" s="108"/>
      <c r="M401" s="108"/>
      <c r="N401" s="108"/>
    </row>
    <row r="402" spans="1:14" s="1" customFormat="1" x14ac:dyDescent="0.2">
      <c r="A402" s="19"/>
      <c r="B402" s="24"/>
      <c r="C402" s="24"/>
      <c r="D402" s="24"/>
      <c r="E402" s="24"/>
      <c r="F402" s="14"/>
      <c r="G402" s="144"/>
      <c r="H402" s="67"/>
      <c r="I402" s="67"/>
      <c r="J402" s="141"/>
      <c r="K402" s="108"/>
      <c r="L402" s="108"/>
      <c r="M402" s="108"/>
      <c r="N402" s="108"/>
    </row>
    <row r="403" spans="1:14" s="1" customFormat="1" x14ac:dyDescent="0.2">
      <c r="A403" s="19"/>
      <c r="B403" s="24"/>
      <c r="C403" s="24"/>
      <c r="D403" s="24"/>
      <c r="E403" s="24"/>
      <c r="F403" s="14"/>
      <c r="G403" s="144"/>
      <c r="H403" s="67"/>
      <c r="I403" s="67"/>
      <c r="J403" s="141"/>
      <c r="K403" s="108"/>
      <c r="L403" s="108"/>
      <c r="M403" s="108"/>
      <c r="N403" s="108"/>
    </row>
    <row r="404" spans="1:14" s="1" customFormat="1" x14ac:dyDescent="0.2">
      <c r="A404" s="16" t="s">
        <v>45</v>
      </c>
      <c r="B404" s="30">
        <f>SUM(B405:B413)</f>
        <v>154311589.74250001</v>
      </c>
      <c r="C404" s="30">
        <f>SUM(C405:C413)</f>
        <v>165130985.08499998</v>
      </c>
      <c r="D404" s="30"/>
      <c r="E404" s="30"/>
      <c r="F404" s="14"/>
      <c r="G404" s="141"/>
      <c r="H404" s="72"/>
      <c r="I404" s="72"/>
      <c r="J404" s="141"/>
      <c r="K404" s="108"/>
      <c r="L404" s="108"/>
      <c r="M404" s="108"/>
      <c r="N404" s="108"/>
    </row>
    <row r="405" spans="1:14" s="1" customFormat="1" x14ac:dyDescent="0.2">
      <c r="A405" s="19" t="s">
        <v>46</v>
      </c>
      <c r="B405" s="56">
        <f>B389</f>
        <v>63833736.069999993</v>
      </c>
      <c r="C405" s="56">
        <f>C389</f>
        <v>52153642.530000009</v>
      </c>
      <c r="D405" s="24"/>
      <c r="E405" s="24"/>
      <c r="F405" s="47"/>
      <c r="G405" s="141"/>
      <c r="H405" s="141"/>
      <c r="I405" s="141"/>
      <c r="J405" s="141"/>
      <c r="K405" s="108"/>
      <c r="L405" s="108"/>
      <c r="M405" s="108"/>
      <c r="N405" s="108"/>
    </row>
    <row r="406" spans="1:14" s="1" customFormat="1" x14ac:dyDescent="0.2">
      <c r="A406" s="19" t="s">
        <v>47</v>
      </c>
      <c r="B406" s="25">
        <v>64590657.722499996</v>
      </c>
      <c r="C406" s="25">
        <v>60467211.074999996</v>
      </c>
      <c r="D406" s="24"/>
      <c r="E406" s="24"/>
      <c r="F406" s="14"/>
      <c r="G406" s="141"/>
      <c r="H406" s="141"/>
      <c r="I406" s="141"/>
      <c r="J406" s="141"/>
      <c r="K406" s="108"/>
      <c r="L406" s="108"/>
      <c r="M406" s="108"/>
      <c r="N406" s="108"/>
    </row>
    <row r="407" spans="1:14" s="1" customFormat="1" x14ac:dyDescent="0.2">
      <c r="A407" s="19" t="s">
        <v>48</v>
      </c>
      <c r="B407" s="25">
        <v>7759503.3399999999</v>
      </c>
      <c r="C407" s="25">
        <v>6872241.2299999986</v>
      </c>
      <c r="D407" s="24"/>
      <c r="E407" s="24"/>
      <c r="F407" s="14"/>
      <c r="G407" s="141"/>
      <c r="H407" s="141"/>
      <c r="I407" s="141"/>
      <c r="J407" s="141"/>
      <c r="K407" s="108"/>
      <c r="L407" s="108"/>
      <c r="M407" s="108"/>
      <c r="N407" s="108"/>
    </row>
    <row r="408" spans="1:14" s="1" customFormat="1" x14ac:dyDescent="0.2">
      <c r="A408" s="19" t="s">
        <v>49</v>
      </c>
      <c r="B408" s="25">
        <v>13639525.409999998</v>
      </c>
      <c r="C408" s="25">
        <v>13287070.099999998</v>
      </c>
      <c r="D408" s="24"/>
      <c r="E408" s="24"/>
      <c r="F408" s="14"/>
      <c r="G408" s="141"/>
      <c r="H408" s="141"/>
      <c r="I408" s="141"/>
      <c r="J408" s="141"/>
      <c r="K408" s="108"/>
      <c r="L408" s="108"/>
      <c r="M408" s="108"/>
      <c r="N408" s="108"/>
    </row>
    <row r="409" spans="1:14" s="1" customFormat="1" x14ac:dyDescent="0.2">
      <c r="A409" s="19" t="s">
        <v>50</v>
      </c>
      <c r="B409" s="25">
        <v>6198619.6900000004</v>
      </c>
      <c r="C409" s="25">
        <v>8005086.6100000022</v>
      </c>
      <c r="D409" s="24"/>
      <c r="E409" s="24"/>
      <c r="F409" s="14"/>
      <c r="G409" s="141"/>
      <c r="H409" s="141"/>
      <c r="I409" s="141"/>
      <c r="J409" s="141"/>
      <c r="K409" s="108"/>
      <c r="L409" s="108"/>
      <c r="M409" s="108"/>
      <c r="N409" s="108"/>
    </row>
    <row r="410" spans="1:14" s="1" customFormat="1" x14ac:dyDescent="0.2">
      <c r="A410" s="19" t="s">
        <v>51</v>
      </c>
      <c r="B410" s="25">
        <v>4045843.3199999994</v>
      </c>
      <c r="C410" s="25">
        <v>15582236.17</v>
      </c>
      <c r="D410" s="24"/>
      <c r="E410" s="24"/>
      <c r="F410" s="14"/>
      <c r="G410" s="141"/>
      <c r="H410" s="141"/>
      <c r="I410" s="141"/>
      <c r="J410" s="141"/>
      <c r="K410" s="108"/>
      <c r="L410" s="108"/>
      <c r="M410" s="108"/>
      <c r="N410" s="108"/>
    </row>
    <row r="411" spans="1:14" s="1" customFormat="1" x14ac:dyDescent="0.2">
      <c r="A411" s="19" t="s">
        <v>52</v>
      </c>
      <c r="B411" s="25">
        <v>0</v>
      </c>
      <c r="C411" s="25">
        <v>0</v>
      </c>
      <c r="D411" s="24"/>
      <c r="E411" s="24"/>
      <c r="F411" s="14"/>
      <c r="G411" s="141"/>
      <c r="H411" s="141"/>
      <c r="I411" s="141"/>
      <c r="J411" s="141"/>
      <c r="K411" s="108"/>
      <c r="L411" s="108"/>
      <c r="M411" s="108"/>
      <c r="N411" s="108"/>
    </row>
    <row r="412" spans="1:14" s="1" customFormat="1" x14ac:dyDescent="0.2">
      <c r="A412" s="19" t="s">
        <v>53</v>
      </c>
      <c r="B412" s="25">
        <v>-952668.10999999917</v>
      </c>
      <c r="C412" s="25">
        <v>888540.91999999806</v>
      </c>
      <c r="D412" s="24"/>
      <c r="E412" s="24"/>
      <c r="F412" s="14"/>
      <c r="G412" s="141"/>
      <c r="H412" s="141"/>
      <c r="I412" s="141"/>
      <c r="J412" s="141"/>
      <c r="K412" s="108"/>
      <c r="L412" s="108"/>
      <c r="M412" s="108"/>
      <c r="N412" s="108"/>
    </row>
    <row r="413" spans="1:14" x14ac:dyDescent="0.2">
      <c r="A413" s="58" t="s">
        <v>70</v>
      </c>
      <c r="B413" s="58">
        <v>-4803627.6999999983</v>
      </c>
      <c r="C413" s="58">
        <v>7874956.4499999993</v>
      </c>
      <c r="D413" s="55"/>
      <c r="E413" s="55"/>
      <c r="F413" s="14"/>
      <c r="G413" s="141"/>
      <c r="H413" s="141"/>
      <c r="I413" s="141"/>
      <c r="J413" s="141"/>
    </row>
    <row r="414" spans="1:14" x14ac:dyDescent="0.2">
      <c r="A414" s="28"/>
      <c r="B414" s="28"/>
      <c r="C414" s="28"/>
      <c r="D414" s="29"/>
      <c r="E414" s="29"/>
      <c r="F414" s="14"/>
    </row>
    <row r="415" spans="1:14" s="1" customFormat="1" x14ac:dyDescent="0.2">
      <c r="A415" s="15" t="s">
        <v>54</v>
      </c>
      <c r="B415" s="16"/>
      <c r="C415" s="16"/>
      <c r="D415" s="30"/>
      <c r="E415" s="30"/>
      <c r="F415" s="14"/>
      <c r="G415" s="144"/>
      <c r="H415" s="144"/>
      <c r="I415" s="144"/>
      <c r="J415" s="144"/>
      <c r="K415" s="108"/>
      <c r="L415" s="108"/>
      <c r="M415" s="108"/>
      <c r="N415" s="108"/>
    </row>
    <row r="416" spans="1:14" s="1" customFormat="1" x14ac:dyDescent="0.2">
      <c r="A416" s="16" t="s">
        <v>55</v>
      </c>
      <c r="B416" s="16"/>
      <c r="C416" s="16"/>
      <c r="D416" s="30"/>
      <c r="E416" s="30"/>
      <c r="F416" s="14"/>
      <c r="G416" s="141"/>
      <c r="H416" s="141"/>
      <c r="I416" s="141"/>
      <c r="J416" s="141"/>
      <c r="K416" s="108"/>
      <c r="L416" s="108"/>
      <c r="M416" s="108"/>
      <c r="N416" s="108"/>
    </row>
    <row r="417" spans="1:14" s="1" customFormat="1" x14ac:dyDescent="0.2">
      <c r="A417" s="16" t="s">
        <v>56</v>
      </c>
      <c r="B417" s="16">
        <f>SUM(B418:B421)</f>
        <v>988296784.84579384</v>
      </c>
      <c r="C417" s="16">
        <f>SUM(C418:C421)</f>
        <v>944816982.49996686</v>
      </c>
      <c r="D417" s="30"/>
      <c r="E417" s="30"/>
      <c r="F417" s="14"/>
      <c r="G417" s="141"/>
      <c r="H417" s="141"/>
      <c r="I417" s="141"/>
      <c r="J417" s="141"/>
      <c r="K417" s="108"/>
      <c r="L417" s="108"/>
      <c r="M417" s="108"/>
      <c r="N417" s="108"/>
    </row>
    <row r="418" spans="1:14" s="1" customFormat="1" x14ac:dyDescent="0.2">
      <c r="A418" s="19" t="s">
        <v>57</v>
      </c>
      <c r="B418" s="25">
        <v>836741202.68671179</v>
      </c>
      <c r="C418" s="25">
        <v>773460871.98758197</v>
      </c>
      <c r="D418" s="24"/>
      <c r="E418" s="24"/>
      <c r="F418" s="57"/>
      <c r="G418" s="141"/>
      <c r="H418" s="141"/>
      <c r="I418" s="141"/>
      <c r="J418" s="141"/>
      <c r="K418" s="108"/>
      <c r="L418" s="108"/>
      <c r="M418" s="108"/>
      <c r="N418" s="108"/>
    </row>
    <row r="419" spans="1:14" s="1" customFormat="1" x14ac:dyDescent="0.2">
      <c r="A419" s="19" t="s">
        <v>58</v>
      </c>
      <c r="B419" s="25">
        <v>34638957.533092991</v>
      </c>
      <c r="C419" s="25">
        <v>37519847.664772786</v>
      </c>
      <c r="D419" s="24"/>
      <c r="E419" s="24"/>
      <c r="F419" s="57"/>
      <c r="G419" s="141"/>
      <c r="H419" s="141"/>
      <c r="I419" s="141"/>
      <c r="J419" s="141"/>
      <c r="K419" s="108"/>
      <c r="L419" s="108"/>
      <c r="M419" s="108"/>
      <c r="N419" s="108"/>
    </row>
    <row r="420" spans="1:14" s="1" customFormat="1" x14ac:dyDescent="0.2">
      <c r="A420" s="19" t="s">
        <v>59</v>
      </c>
      <c r="B420" s="25">
        <v>68357751.75</v>
      </c>
      <c r="C420" s="25">
        <v>74835295.279999986</v>
      </c>
      <c r="D420" s="24"/>
      <c r="E420" s="24"/>
      <c r="F420" s="57"/>
      <c r="G420" s="141"/>
      <c r="H420" s="141"/>
      <c r="I420" s="141"/>
      <c r="J420" s="141"/>
      <c r="K420" s="108"/>
      <c r="L420" s="108"/>
      <c r="M420" s="108"/>
      <c r="N420" s="108"/>
    </row>
    <row r="421" spans="1:14" s="1" customFormat="1" x14ac:dyDescent="0.2">
      <c r="A421" s="19" t="s">
        <v>60</v>
      </c>
      <c r="B421" s="25">
        <v>48558872.875989065</v>
      </c>
      <c r="C421" s="25">
        <v>59000967.567612156</v>
      </c>
      <c r="D421" s="24"/>
      <c r="E421" s="24"/>
      <c r="F421" s="57"/>
      <c r="G421" s="141"/>
      <c r="H421" s="141"/>
      <c r="I421" s="141"/>
      <c r="J421" s="141"/>
      <c r="K421" s="108"/>
      <c r="L421" s="108"/>
      <c r="M421" s="108"/>
      <c r="N421" s="108"/>
    </row>
    <row r="422" spans="1:14" s="1" customFormat="1" x14ac:dyDescent="0.2">
      <c r="A422" s="15"/>
      <c r="B422" s="16"/>
      <c r="C422" s="16"/>
      <c r="D422" s="30"/>
      <c r="E422" s="30"/>
      <c r="F422" s="57"/>
      <c r="G422" s="141"/>
      <c r="H422" s="141"/>
      <c r="I422" s="141"/>
      <c r="J422" s="141"/>
      <c r="K422" s="108"/>
      <c r="L422" s="108"/>
      <c r="M422" s="108"/>
      <c r="N422" s="108"/>
    </row>
    <row r="423" spans="1:14" s="1" customFormat="1" x14ac:dyDescent="0.2">
      <c r="A423" s="16" t="s">
        <v>61</v>
      </c>
      <c r="B423" s="16"/>
      <c r="C423" s="16"/>
      <c r="D423" s="30"/>
      <c r="E423" s="30"/>
      <c r="F423" s="14"/>
      <c r="G423" s="141"/>
      <c r="H423" s="141"/>
      <c r="I423" s="141"/>
      <c r="J423" s="141"/>
      <c r="K423" s="108"/>
      <c r="L423" s="108"/>
      <c r="M423" s="108"/>
      <c r="N423" s="108"/>
    </row>
    <row r="424" spans="1:14" s="1" customFormat="1" x14ac:dyDescent="0.2">
      <c r="A424" s="16" t="s">
        <v>56</v>
      </c>
      <c r="B424" s="16">
        <f>SUM(B425:B428)</f>
        <v>972208917.3364681</v>
      </c>
      <c r="C424" s="16">
        <f>SUM(C425:C428)</f>
        <v>963203652.18615508</v>
      </c>
      <c r="D424" s="30"/>
      <c r="E424" s="30"/>
      <c r="F424" s="14"/>
      <c r="G424" s="141"/>
      <c r="H424" s="141"/>
      <c r="I424" s="141"/>
      <c r="J424" s="141"/>
      <c r="K424" s="108"/>
      <c r="L424" s="108"/>
      <c r="M424" s="108"/>
      <c r="N424" s="108"/>
    </row>
    <row r="425" spans="1:14" s="1" customFormat="1" x14ac:dyDescent="0.2">
      <c r="A425" s="19" t="s">
        <v>57</v>
      </c>
      <c r="B425" s="25">
        <v>815675937.33359373</v>
      </c>
      <c r="C425" s="25">
        <v>787858010.84188259</v>
      </c>
      <c r="D425" s="24"/>
      <c r="E425" s="24"/>
      <c r="F425" s="57"/>
      <c r="G425" s="141"/>
      <c r="H425" s="141"/>
      <c r="I425" s="141"/>
      <c r="J425" s="141"/>
      <c r="K425" s="108"/>
      <c r="L425" s="108"/>
      <c r="M425" s="108"/>
      <c r="N425" s="108"/>
    </row>
    <row r="426" spans="1:14" s="1" customFormat="1" x14ac:dyDescent="0.2">
      <c r="A426" s="19" t="s">
        <v>58</v>
      </c>
      <c r="B426" s="25">
        <v>39616355.376885295</v>
      </c>
      <c r="C426" s="25">
        <v>41509378.496660367</v>
      </c>
      <c r="D426" s="24"/>
      <c r="E426" s="24"/>
      <c r="F426" s="57"/>
      <c r="G426" s="141"/>
      <c r="H426" s="141"/>
      <c r="I426" s="141"/>
      <c r="J426" s="141"/>
      <c r="K426" s="108"/>
      <c r="L426" s="108"/>
      <c r="M426" s="108"/>
      <c r="N426" s="108"/>
    </row>
    <row r="427" spans="1:14" s="1" customFormat="1" x14ac:dyDescent="0.2">
      <c r="A427" s="19" t="s">
        <v>59</v>
      </c>
      <c r="B427" s="25">
        <v>68357751.75</v>
      </c>
      <c r="C427" s="25">
        <v>74835295.279999986</v>
      </c>
      <c r="D427" s="24"/>
      <c r="E427" s="24"/>
      <c r="F427" s="57"/>
      <c r="G427" s="141"/>
      <c r="H427" s="141"/>
      <c r="I427" s="141"/>
      <c r="J427" s="141"/>
      <c r="K427" s="108"/>
      <c r="L427" s="108"/>
      <c r="M427" s="108"/>
      <c r="N427" s="108"/>
    </row>
    <row r="428" spans="1:14" s="1" customFormat="1" x14ac:dyDescent="0.2">
      <c r="A428" s="19" t="s">
        <v>60</v>
      </c>
      <c r="B428" s="25">
        <v>48558872.875989065</v>
      </c>
      <c r="C428" s="25">
        <v>59000967.567612156</v>
      </c>
      <c r="D428" s="24"/>
      <c r="E428" s="24"/>
      <c r="F428" s="57"/>
      <c r="G428" s="141"/>
      <c r="H428" s="141"/>
      <c r="I428" s="141"/>
      <c r="J428" s="141"/>
      <c r="K428" s="108"/>
      <c r="L428" s="108"/>
      <c r="M428" s="108"/>
      <c r="N428" s="108"/>
    </row>
    <row r="429" spans="1:14" s="1" customFormat="1" x14ac:dyDescent="0.2">
      <c r="A429" s="15"/>
      <c r="B429" s="16"/>
      <c r="C429" s="16"/>
      <c r="D429" s="30"/>
      <c r="E429" s="30"/>
      <c r="F429" s="57"/>
      <c r="G429" s="141"/>
      <c r="H429" s="141"/>
      <c r="I429" s="141"/>
      <c r="J429" s="141"/>
      <c r="K429" s="108"/>
      <c r="L429" s="108"/>
      <c r="M429" s="108"/>
      <c r="N429" s="108"/>
    </row>
    <row r="430" spans="1:14" s="1" customFormat="1" x14ac:dyDescent="0.2">
      <c r="A430" s="16" t="s">
        <v>62</v>
      </c>
      <c r="B430" s="16"/>
      <c r="C430" s="30"/>
      <c r="D430" s="30"/>
      <c r="E430" s="30"/>
      <c r="F430" s="14"/>
      <c r="G430" s="141"/>
      <c r="H430" s="141"/>
      <c r="I430" s="141"/>
      <c r="J430" s="141"/>
      <c r="K430" s="108"/>
      <c r="L430" s="108"/>
      <c r="M430" s="108"/>
      <c r="N430" s="108"/>
    </row>
    <row r="431" spans="1:14" s="1" customFormat="1" x14ac:dyDescent="0.2">
      <c r="A431" s="16" t="s">
        <v>56</v>
      </c>
      <c r="B431" s="16">
        <f>SUM(B432:B435)</f>
        <v>11731938.549999999</v>
      </c>
      <c r="C431" s="16">
        <f>SUM(C432:C435)</f>
        <v>10697820.569999998</v>
      </c>
      <c r="D431" s="30"/>
      <c r="E431" s="30"/>
      <c r="F431" s="14"/>
      <c r="G431" s="141"/>
      <c r="H431" s="141"/>
      <c r="I431" s="141"/>
      <c r="J431" s="141"/>
      <c r="K431" s="108"/>
      <c r="L431" s="108"/>
      <c r="M431" s="108"/>
      <c r="N431" s="108"/>
    </row>
    <row r="432" spans="1:14" x14ac:dyDescent="0.2">
      <c r="A432" s="19" t="s">
        <v>57</v>
      </c>
      <c r="B432" s="25">
        <v>11174530.309999999</v>
      </c>
      <c r="C432" s="25">
        <v>10637543.549999999</v>
      </c>
      <c r="D432" s="24"/>
      <c r="E432" s="24"/>
      <c r="F432" s="57"/>
      <c r="G432" s="141"/>
      <c r="H432" s="141"/>
      <c r="I432" s="141"/>
      <c r="J432" s="141"/>
    </row>
    <row r="433" spans="1:14" x14ac:dyDescent="0.2">
      <c r="A433" s="19" t="s">
        <v>58</v>
      </c>
      <c r="B433" s="25">
        <v>303229.36</v>
      </c>
      <c r="C433" s="25">
        <v>0</v>
      </c>
      <c r="D433" s="24"/>
      <c r="E433" s="24"/>
      <c r="F433" s="57"/>
    </row>
    <row r="434" spans="1:14" x14ac:dyDescent="0.2">
      <c r="A434" s="19" t="s">
        <v>59</v>
      </c>
      <c r="B434" s="25">
        <v>0</v>
      </c>
      <c r="C434" s="25">
        <v>0</v>
      </c>
      <c r="D434" s="24"/>
      <c r="E434" s="24"/>
      <c r="F434" s="57"/>
    </row>
    <row r="435" spans="1:14" x14ac:dyDescent="0.2">
      <c r="A435" s="19" t="s">
        <v>60</v>
      </c>
      <c r="B435" s="25">
        <v>254178.87999999998</v>
      </c>
      <c r="C435" s="25">
        <v>60277.02</v>
      </c>
      <c r="D435" s="24"/>
      <c r="E435" s="24"/>
      <c r="F435" s="57"/>
    </row>
    <row r="436" spans="1:14" x14ac:dyDescent="0.2">
      <c r="A436" s="19"/>
      <c r="B436" s="19"/>
      <c r="C436" s="19"/>
      <c r="D436" s="24"/>
      <c r="E436" s="24"/>
      <c r="F436" s="57"/>
    </row>
    <row r="437" spans="1:14" s="1" customFormat="1" x14ac:dyDescent="0.2">
      <c r="A437" s="16" t="s">
        <v>63</v>
      </c>
      <c r="B437" s="16"/>
      <c r="C437" s="30"/>
      <c r="D437" s="30"/>
      <c r="E437" s="30"/>
      <c r="F437" s="14"/>
      <c r="G437" s="144"/>
      <c r="H437" s="144"/>
      <c r="I437" s="144"/>
      <c r="J437" s="144"/>
      <c r="K437" s="108"/>
      <c r="L437" s="108"/>
      <c r="M437" s="108"/>
      <c r="N437" s="108"/>
    </row>
    <row r="438" spans="1:14" x14ac:dyDescent="0.2">
      <c r="A438" s="16" t="s">
        <v>56</v>
      </c>
      <c r="B438" s="16">
        <f>SUM(B439:B442)</f>
        <v>2236840.5100000002</v>
      </c>
      <c r="C438" s="16">
        <f>SUM(C439:C442)</f>
        <v>1199208.82</v>
      </c>
      <c r="D438" s="30"/>
      <c r="E438" s="30"/>
      <c r="F438" s="14"/>
      <c r="G438" s="141"/>
      <c r="H438" s="141"/>
      <c r="I438" s="141"/>
      <c r="J438" s="141"/>
    </row>
    <row r="439" spans="1:14" x14ac:dyDescent="0.2">
      <c r="A439" s="19" t="s">
        <v>57</v>
      </c>
      <c r="B439" s="25">
        <v>2026193.07</v>
      </c>
      <c r="C439" s="25">
        <v>29354.610000000102</v>
      </c>
      <c r="D439" s="24"/>
      <c r="E439" s="24"/>
      <c r="F439" s="57"/>
    </row>
    <row r="440" spans="1:14" x14ac:dyDescent="0.2">
      <c r="A440" s="19" t="s">
        <v>58</v>
      </c>
      <c r="B440" s="25">
        <v>210647.44</v>
      </c>
      <c r="C440" s="25">
        <v>1169854.21</v>
      </c>
      <c r="D440" s="24"/>
      <c r="E440" s="24"/>
      <c r="F440" s="57"/>
    </row>
    <row r="441" spans="1:14" x14ac:dyDescent="0.2">
      <c r="A441" s="19" t="s">
        <v>59</v>
      </c>
      <c r="B441" s="25">
        <v>0</v>
      </c>
      <c r="C441" s="25">
        <v>0</v>
      </c>
      <c r="D441" s="24"/>
      <c r="E441" s="24"/>
      <c r="F441" s="57"/>
    </row>
    <row r="442" spans="1:14" x14ac:dyDescent="0.2">
      <c r="A442" s="19" t="s">
        <v>60</v>
      </c>
      <c r="B442" s="25">
        <v>0</v>
      </c>
      <c r="C442" s="25">
        <v>0</v>
      </c>
      <c r="D442" s="24"/>
      <c r="E442" s="24"/>
      <c r="F442" s="57"/>
    </row>
    <row r="443" spans="1:14" x14ac:dyDescent="0.2">
      <c r="A443" s="19"/>
      <c r="B443" s="19"/>
      <c r="C443" s="19"/>
      <c r="D443" s="24"/>
      <c r="E443" s="24"/>
      <c r="F443" s="57"/>
    </row>
    <row r="444" spans="1:14" s="1" customFormat="1" x14ac:dyDescent="0.2">
      <c r="A444" s="16" t="s">
        <v>64</v>
      </c>
      <c r="B444" s="16"/>
      <c r="C444" s="16"/>
      <c r="D444" s="30"/>
      <c r="E444" s="30"/>
      <c r="F444" s="14"/>
      <c r="G444" s="144"/>
      <c r="H444" s="144"/>
      <c r="I444" s="144"/>
      <c r="J444" s="144"/>
      <c r="K444" s="108"/>
      <c r="L444" s="108"/>
      <c r="M444" s="108"/>
      <c r="N444" s="108"/>
    </row>
    <row r="445" spans="1:14" x14ac:dyDescent="0.2">
      <c r="A445" s="16" t="s">
        <v>56</v>
      </c>
      <c r="B445" s="16">
        <f>SUM(B446:B449)</f>
        <v>14441.749999999996</v>
      </c>
      <c r="C445" s="16">
        <f>SUM(C446:C449)</f>
        <v>5357.9973333328271</v>
      </c>
      <c r="D445" s="30"/>
      <c r="E445" s="30"/>
      <c r="F445" s="14"/>
      <c r="G445" s="141"/>
      <c r="H445" s="141"/>
      <c r="I445" s="141"/>
      <c r="J445" s="141"/>
    </row>
    <row r="446" spans="1:14" x14ac:dyDescent="0.2">
      <c r="A446" s="19" t="s">
        <v>57</v>
      </c>
      <c r="B446" s="25">
        <v>0</v>
      </c>
      <c r="C446" s="25">
        <v>-11591.89000000013</v>
      </c>
      <c r="D446" s="24"/>
      <c r="E446" s="24"/>
      <c r="F446" s="57"/>
    </row>
    <row r="447" spans="1:14" x14ac:dyDescent="0.2">
      <c r="A447" s="19" t="s">
        <v>58</v>
      </c>
      <c r="B447" s="25">
        <v>0</v>
      </c>
      <c r="C447" s="25">
        <v>-242.40000000037253</v>
      </c>
      <c r="D447" s="24"/>
      <c r="E447" s="24"/>
      <c r="F447" s="57"/>
    </row>
    <row r="448" spans="1:14" x14ac:dyDescent="0.2">
      <c r="A448" s="19" t="s">
        <v>59</v>
      </c>
      <c r="B448" s="25">
        <v>0</v>
      </c>
      <c r="C448" s="25">
        <v>0</v>
      </c>
      <c r="D448" s="24"/>
      <c r="E448" s="24"/>
      <c r="F448" s="57"/>
    </row>
    <row r="449" spans="1:6" x14ac:dyDescent="0.2">
      <c r="A449" s="19" t="s">
        <v>60</v>
      </c>
      <c r="B449" s="25">
        <v>14441.749999999996</v>
      </c>
      <c r="C449" s="25">
        <v>17192.28733333333</v>
      </c>
      <c r="D449" s="24"/>
      <c r="E449" s="24"/>
      <c r="F449" s="57"/>
    </row>
    <row r="450" spans="1:6" x14ac:dyDescent="0.2">
      <c r="A450" s="26"/>
      <c r="B450" s="26"/>
      <c r="C450" s="26"/>
      <c r="D450" s="27"/>
      <c r="E450" s="27"/>
      <c r="F450" s="57"/>
    </row>
    <row r="451" spans="1:6" x14ac:dyDescent="0.2">
      <c r="A451" s="96" t="s">
        <v>75</v>
      </c>
      <c r="B451" s="110"/>
      <c r="C451" s="87"/>
      <c r="F451" s="14"/>
    </row>
    <row r="452" spans="1:6" x14ac:dyDescent="0.2">
      <c r="A452" s="1" t="s">
        <v>76</v>
      </c>
      <c r="B452" s="111"/>
      <c r="C452" s="62"/>
    </row>
    <row r="453" spans="1:6" x14ac:dyDescent="0.2">
      <c r="A453" s="96" t="s">
        <v>77</v>
      </c>
      <c r="B453" s="19"/>
      <c r="C453" s="92"/>
    </row>
    <row r="454" spans="1:6" x14ac:dyDescent="0.2">
      <c r="A454" s="96" t="s">
        <v>5</v>
      </c>
      <c r="B454" s="19"/>
      <c r="C454" s="92"/>
    </row>
    <row r="455" spans="1:6" x14ac:dyDescent="0.2">
      <c r="A455" s="96" t="s">
        <v>6</v>
      </c>
      <c r="B455" s="19"/>
      <c r="C455" s="92"/>
    </row>
    <row r="456" spans="1:6" x14ac:dyDescent="0.2">
      <c r="A456" s="39" t="s">
        <v>7</v>
      </c>
      <c r="B456" s="111"/>
      <c r="C456" s="62"/>
    </row>
    <row r="457" spans="1:6" x14ac:dyDescent="0.2">
      <c r="A457" s="39" t="s">
        <v>8</v>
      </c>
      <c r="B457" s="111">
        <v>0</v>
      </c>
      <c r="C457" s="62">
        <v>0</v>
      </c>
    </row>
    <row r="458" spans="1:6" x14ac:dyDescent="0.2">
      <c r="A458" s="39" t="s">
        <v>78</v>
      </c>
      <c r="B458" s="111">
        <v>0</v>
      </c>
      <c r="C458" s="62">
        <v>0</v>
      </c>
    </row>
    <row r="459" spans="1:6" x14ac:dyDescent="0.2">
      <c r="A459" s="3" t="s">
        <v>71</v>
      </c>
      <c r="B459" s="111">
        <v>0</v>
      </c>
      <c r="C459" s="62">
        <v>0</v>
      </c>
    </row>
    <row r="460" spans="1:6" x14ac:dyDescent="0.2">
      <c r="A460" s="3" t="s">
        <v>72</v>
      </c>
      <c r="B460" s="111">
        <v>0</v>
      </c>
      <c r="C460" s="62">
        <v>0</v>
      </c>
    </row>
    <row r="461" spans="1:6" x14ac:dyDescent="0.2">
      <c r="A461" s="3" t="s">
        <v>73</v>
      </c>
      <c r="B461" s="111">
        <v>0</v>
      </c>
      <c r="C461" s="92">
        <v>0</v>
      </c>
    </row>
    <row r="462" spans="1:6" x14ac:dyDescent="0.2">
      <c r="A462" s="39" t="s">
        <v>79</v>
      </c>
      <c r="B462" s="19">
        <v>0</v>
      </c>
      <c r="C462" s="92">
        <v>0</v>
      </c>
    </row>
    <row r="463" spans="1:6" x14ac:dyDescent="0.2">
      <c r="A463" s="39" t="s">
        <v>80</v>
      </c>
      <c r="B463" s="111">
        <v>0</v>
      </c>
      <c r="C463" s="62">
        <v>0</v>
      </c>
    </row>
    <row r="464" spans="1:6" x14ac:dyDescent="0.2">
      <c r="A464" s="39" t="s">
        <v>81</v>
      </c>
      <c r="B464" s="111">
        <v>1</v>
      </c>
      <c r="C464" s="62">
        <v>0</v>
      </c>
    </row>
    <row r="465" spans="1:3" x14ac:dyDescent="0.2">
      <c r="A465" s="39" t="s">
        <v>82</v>
      </c>
      <c r="B465" s="111">
        <v>0</v>
      </c>
      <c r="C465" s="62">
        <v>0</v>
      </c>
    </row>
    <row r="466" spans="1:3" x14ac:dyDescent="0.2">
      <c r="A466" s="98" t="s">
        <v>83</v>
      </c>
      <c r="B466" s="102"/>
      <c r="C466" s="110"/>
    </row>
    <row r="467" spans="1:3" x14ac:dyDescent="0.2">
      <c r="A467" s="64" t="s">
        <v>77</v>
      </c>
      <c r="B467" s="60"/>
      <c r="C467" s="111"/>
    </row>
    <row r="468" spans="1:3" x14ac:dyDescent="0.2">
      <c r="A468" s="64" t="s">
        <v>5</v>
      </c>
      <c r="B468" s="60"/>
      <c r="C468" s="111"/>
    </row>
    <row r="469" spans="1:3" x14ac:dyDescent="0.2">
      <c r="A469" s="64" t="s">
        <v>6</v>
      </c>
      <c r="B469" s="60"/>
      <c r="C469" s="111"/>
    </row>
    <row r="470" spans="1:3" x14ac:dyDescent="0.2">
      <c r="A470" s="22" t="s">
        <v>7</v>
      </c>
      <c r="B470" s="60"/>
      <c r="C470" s="111"/>
    </row>
    <row r="471" spans="1:3" x14ac:dyDescent="0.2">
      <c r="A471" s="22" t="s">
        <v>8</v>
      </c>
      <c r="B471" s="60"/>
      <c r="C471" s="111"/>
    </row>
    <row r="472" spans="1:3" x14ac:dyDescent="0.2">
      <c r="A472" s="22" t="s">
        <v>78</v>
      </c>
      <c r="B472" s="60"/>
      <c r="C472" s="111"/>
    </row>
    <row r="473" spans="1:3" x14ac:dyDescent="0.2">
      <c r="A473" s="60" t="s">
        <v>71</v>
      </c>
      <c r="B473" s="60"/>
      <c r="C473" s="111"/>
    </row>
    <row r="474" spans="1:3" x14ac:dyDescent="0.2">
      <c r="A474" s="60" t="s">
        <v>72</v>
      </c>
      <c r="B474" s="60"/>
      <c r="C474" s="111"/>
    </row>
    <row r="475" spans="1:3" x14ac:dyDescent="0.2">
      <c r="A475" s="60" t="s">
        <v>73</v>
      </c>
      <c r="B475" s="60"/>
      <c r="C475" s="111"/>
    </row>
    <row r="476" spans="1:3" x14ac:dyDescent="0.2">
      <c r="A476" s="22" t="s">
        <v>79</v>
      </c>
      <c r="B476" s="60"/>
      <c r="C476" s="111"/>
    </row>
    <row r="477" spans="1:3" x14ac:dyDescent="0.2">
      <c r="A477" s="22" t="s">
        <v>80</v>
      </c>
      <c r="B477" s="60"/>
      <c r="C477" s="111"/>
    </row>
    <row r="478" spans="1:3" x14ac:dyDescent="0.2">
      <c r="A478" s="22" t="s">
        <v>81</v>
      </c>
      <c r="B478" s="60"/>
      <c r="C478" s="111"/>
    </row>
    <row r="479" spans="1:3" x14ac:dyDescent="0.2">
      <c r="A479" s="83" t="s">
        <v>82</v>
      </c>
      <c r="B479" s="109"/>
      <c r="C479" s="112"/>
    </row>
    <row r="480" spans="1:3" x14ac:dyDescent="0.2">
      <c r="A480" s="98" t="s">
        <v>84</v>
      </c>
      <c r="B480" s="113"/>
      <c r="C480" s="110"/>
    </row>
    <row r="481" spans="1:3" x14ac:dyDescent="0.2">
      <c r="A481" s="64" t="s">
        <v>24</v>
      </c>
      <c r="B481" s="14"/>
      <c r="C481" s="19"/>
    </row>
    <row r="482" spans="1:3" x14ac:dyDescent="0.2">
      <c r="A482" s="64" t="s">
        <v>77</v>
      </c>
      <c r="B482" s="103">
        <f>B483+B484</f>
        <v>0</v>
      </c>
      <c r="C482" s="16">
        <f>C483+C484</f>
        <v>0</v>
      </c>
    </row>
    <row r="483" spans="1:3" x14ac:dyDescent="0.2">
      <c r="A483" s="64" t="s">
        <v>5</v>
      </c>
      <c r="B483" s="103">
        <f>SUM(B485:B492)</f>
        <v>0</v>
      </c>
      <c r="C483" s="16">
        <f>SUM(C485:C492)</f>
        <v>0</v>
      </c>
    </row>
    <row r="484" spans="1:3" x14ac:dyDescent="0.2">
      <c r="A484" s="64" t="s">
        <v>6</v>
      </c>
      <c r="B484" s="108">
        <f>B493+B494</f>
        <v>0</v>
      </c>
      <c r="C484" s="46">
        <f>C493+C494</f>
        <v>0</v>
      </c>
    </row>
    <row r="485" spans="1:3" x14ac:dyDescent="0.2">
      <c r="A485" s="22" t="s">
        <v>7</v>
      </c>
      <c r="B485" s="61">
        <v>0</v>
      </c>
      <c r="C485" s="19">
        <v>0</v>
      </c>
    </row>
    <row r="486" spans="1:3" x14ac:dyDescent="0.2">
      <c r="A486" s="22" t="s">
        <v>8</v>
      </c>
      <c r="B486" s="14">
        <v>0</v>
      </c>
      <c r="C486" s="19">
        <v>0</v>
      </c>
    </row>
    <row r="487" spans="1:3" x14ac:dyDescent="0.2">
      <c r="A487" s="22" t="s">
        <v>78</v>
      </c>
      <c r="B487" s="14">
        <v>0</v>
      </c>
      <c r="C487" s="19">
        <v>0</v>
      </c>
    </row>
    <row r="488" spans="1:3" x14ac:dyDescent="0.2">
      <c r="A488" s="60" t="s">
        <v>71</v>
      </c>
      <c r="B488" s="61">
        <v>0</v>
      </c>
      <c r="C488" s="19">
        <v>0</v>
      </c>
    </row>
    <row r="489" spans="1:3" x14ac:dyDescent="0.2">
      <c r="A489" s="60" t="s">
        <v>72</v>
      </c>
      <c r="B489" s="14">
        <v>0</v>
      </c>
      <c r="C489" s="19">
        <v>0</v>
      </c>
    </row>
    <row r="490" spans="1:3" x14ac:dyDescent="0.2">
      <c r="A490" s="60" t="s">
        <v>73</v>
      </c>
      <c r="B490" s="14">
        <v>0</v>
      </c>
      <c r="C490" s="19">
        <v>0</v>
      </c>
    </row>
    <row r="491" spans="1:3" x14ac:dyDescent="0.2">
      <c r="A491" s="22" t="s">
        <v>79</v>
      </c>
      <c r="B491" s="61">
        <v>0</v>
      </c>
      <c r="C491" s="19">
        <v>0</v>
      </c>
    </row>
    <row r="492" spans="1:3" x14ac:dyDescent="0.2">
      <c r="A492" s="22" t="s">
        <v>80</v>
      </c>
      <c r="B492" s="61">
        <v>0</v>
      </c>
      <c r="C492" s="19">
        <v>0</v>
      </c>
    </row>
    <row r="493" spans="1:3" x14ac:dyDescent="0.2">
      <c r="A493" s="22" t="s">
        <v>81</v>
      </c>
      <c r="B493" s="61">
        <v>0</v>
      </c>
      <c r="C493" s="19">
        <v>0</v>
      </c>
    </row>
    <row r="494" spans="1:3" x14ac:dyDescent="0.2">
      <c r="A494" s="83" t="s">
        <v>82</v>
      </c>
      <c r="B494" s="100"/>
      <c r="C494" s="112"/>
    </row>
    <row r="495" spans="1:3" x14ac:dyDescent="0.2">
      <c r="A495" s="98" t="s">
        <v>84</v>
      </c>
      <c r="B495" s="113"/>
      <c r="C495" s="110"/>
    </row>
    <row r="496" spans="1:3" x14ac:dyDescent="0.2">
      <c r="A496" s="64" t="s">
        <v>25</v>
      </c>
      <c r="B496" s="61"/>
      <c r="C496" s="111"/>
    </row>
    <row r="497" spans="1:4" x14ac:dyDescent="0.2">
      <c r="A497" s="64" t="s">
        <v>77</v>
      </c>
      <c r="B497" s="14">
        <f>B498+B499</f>
        <v>1100000</v>
      </c>
      <c r="C497" s="19">
        <f>C498+C499</f>
        <v>0</v>
      </c>
    </row>
    <row r="498" spans="1:4" x14ac:dyDescent="0.2">
      <c r="A498" s="64" t="s">
        <v>5</v>
      </c>
      <c r="B498" s="103">
        <f>SUM(B500:B507)</f>
        <v>1100000</v>
      </c>
      <c r="C498" s="16">
        <f>SUM(C500:C507)</f>
        <v>0</v>
      </c>
      <c r="D498" s="39" t="s">
        <v>69</v>
      </c>
    </row>
    <row r="499" spans="1:4" x14ac:dyDescent="0.2">
      <c r="A499" s="64" t="s">
        <v>6</v>
      </c>
      <c r="B499" s="103">
        <f>B508+B509</f>
        <v>0</v>
      </c>
      <c r="C499" s="16">
        <f>C508+C509</f>
        <v>0</v>
      </c>
    </row>
    <row r="500" spans="1:4" x14ac:dyDescent="0.2">
      <c r="A500" s="22" t="s">
        <v>7</v>
      </c>
      <c r="B500" s="14">
        <v>0</v>
      </c>
      <c r="C500" s="19">
        <v>0</v>
      </c>
    </row>
    <row r="501" spans="1:4" x14ac:dyDescent="0.2">
      <c r="A501" s="22" t="s">
        <v>8</v>
      </c>
      <c r="B501" s="14">
        <v>0</v>
      </c>
      <c r="C501" s="19">
        <v>0</v>
      </c>
    </row>
    <row r="502" spans="1:4" x14ac:dyDescent="0.2">
      <c r="A502" s="22" t="s">
        <v>78</v>
      </c>
      <c r="B502" s="14">
        <v>0</v>
      </c>
      <c r="C502" s="19">
        <v>0</v>
      </c>
    </row>
    <row r="503" spans="1:4" x14ac:dyDescent="0.2">
      <c r="A503" s="60" t="s">
        <v>71</v>
      </c>
      <c r="B503" s="14">
        <v>0</v>
      </c>
      <c r="C503" s="19">
        <v>0</v>
      </c>
    </row>
    <row r="504" spans="1:4" x14ac:dyDescent="0.2">
      <c r="A504" s="60" t="s">
        <v>72</v>
      </c>
      <c r="B504" s="14">
        <v>0</v>
      </c>
      <c r="C504" s="19">
        <v>0</v>
      </c>
    </row>
    <row r="505" spans="1:4" x14ac:dyDescent="0.2">
      <c r="A505" s="60" t="s">
        <v>73</v>
      </c>
      <c r="B505" s="14">
        <v>0</v>
      </c>
      <c r="C505" s="19">
        <v>0</v>
      </c>
    </row>
    <row r="506" spans="1:4" x14ac:dyDescent="0.2">
      <c r="A506" s="22" t="s">
        <v>79</v>
      </c>
      <c r="B506" s="14">
        <v>0</v>
      </c>
      <c r="C506" s="19">
        <v>0</v>
      </c>
    </row>
    <row r="507" spans="1:4" x14ac:dyDescent="0.2">
      <c r="A507" s="22" t="s">
        <v>80</v>
      </c>
      <c r="B507" s="14">
        <v>1100000</v>
      </c>
      <c r="C507" s="19">
        <v>0</v>
      </c>
    </row>
    <row r="508" spans="1:4" x14ac:dyDescent="0.2">
      <c r="A508" s="22" t="s">
        <v>81</v>
      </c>
      <c r="B508" s="14">
        <v>0</v>
      </c>
      <c r="C508" s="19">
        <v>0</v>
      </c>
    </row>
    <row r="509" spans="1:4" x14ac:dyDescent="0.2">
      <c r="A509" s="83" t="s">
        <v>82</v>
      </c>
      <c r="B509" s="100"/>
      <c r="C509" s="112"/>
    </row>
    <row r="510" spans="1:4" x14ac:dyDescent="0.2">
      <c r="A510" s="1" t="s">
        <v>84</v>
      </c>
      <c r="B510" s="102"/>
      <c r="C510" s="87"/>
    </row>
    <row r="511" spans="1:4" x14ac:dyDescent="0.2">
      <c r="A511" s="96" t="s">
        <v>26</v>
      </c>
      <c r="B511" s="60"/>
      <c r="C511" s="62"/>
    </row>
    <row r="512" spans="1:4" x14ac:dyDescent="0.2">
      <c r="A512" s="96" t="s">
        <v>77</v>
      </c>
      <c r="B512" s="60"/>
      <c r="C512" s="62"/>
    </row>
    <row r="513" spans="1:3" x14ac:dyDescent="0.2">
      <c r="A513" s="96" t="s">
        <v>5</v>
      </c>
      <c r="B513" s="60"/>
      <c r="C513" s="62"/>
    </row>
    <row r="514" spans="1:3" x14ac:dyDescent="0.2">
      <c r="A514" s="96" t="s">
        <v>6</v>
      </c>
      <c r="B514" s="60"/>
      <c r="C514" s="62"/>
    </row>
    <row r="515" spans="1:3" x14ac:dyDescent="0.2">
      <c r="A515" s="39" t="s">
        <v>7</v>
      </c>
      <c r="B515" s="60"/>
      <c r="C515" s="62"/>
    </row>
    <row r="516" spans="1:3" x14ac:dyDescent="0.2">
      <c r="A516" s="39" t="s">
        <v>8</v>
      </c>
      <c r="B516" s="60"/>
      <c r="C516" s="62"/>
    </row>
    <row r="517" spans="1:3" x14ac:dyDescent="0.2">
      <c r="A517" s="39" t="s">
        <v>78</v>
      </c>
      <c r="B517" s="60"/>
      <c r="C517" s="62"/>
    </row>
    <row r="518" spans="1:3" x14ac:dyDescent="0.2">
      <c r="A518" s="3" t="s">
        <v>71</v>
      </c>
      <c r="B518" s="60"/>
      <c r="C518" s="62"/>
    </row>
    <row r="519" spans="1:3" x14ac:dyDescent="0.2">
      <c r="A519" s="3" t="s">
        <v>72</v>
      </c>
      <c r="B519" s="60"/>
      <c r="C519" s="62"/>
    </row>
    <row r="520" spans="1:3" x14ac:dyDescent="0.2">
      <c r="A520" s="3" t="s">
        <v>73</v>
      </c>
      <c r="B520" s="60"/>
      <c r="C520" s="62"/>
    </row>
    <row r="521" spans="1:3" x14ac:dyDescent="0.2">
      <c r="A521" s="39" t="s">
        <v>79</v>
      </c>
      <c r="B521" s="60"/>
      <c r="C521" s="62"/>
    </row>
    <row r="522" spans="1:3" x14ac:dyDescent="0.2">
      <c r="A522" s="39" t="s">
        <v>80</v>
      </c>
      <c r="B522" s="60"/>
      <c r="C522" s="62"/>
    </row>
    <row r="523" spans="1:3" x14ac:dyDescent="0.2">
      <c r="A523" s="39" t="s">
        <v>81</v>
      </c>
      <c r="B523" s="60"/>
      <c r="C523" s="62"/>
    </row>
    <row r="524" spans="1:3" x14ac:dyDescent="0.2">
      <c r="A524" s="39" t="s">
        <v>82</v>
      </c>
      <c r="B524" s="60"/>
      <c r="C524" s="62"/>
    </row>
    <row r="525" spans="1:3" x14ac:dyDescent="0.2">
      <c r="A525" s="3" t="s">
        <v>85</v>
      </c>
      <c r="B525" s="60"/>
      <c r="C525" s="62"/>
    </row>
    <row r="526" spans="1:3" x14ac:dyDescent="0.2">
      <c r="A526" s="39" t="s">
        <v>24</v>
      </c>
      <c r="B526" s="60"/>
      <c r="C526" s="62"/>
    </row>
    <row r="527" spans="1:3" x14ac:dyDescent="0.2">
      <c r="A527" s="39" t="s">
        <v>77</v>
      </c>
      <c r="B527" s="60"/>
      <c r="C527" s="62"/>
    </row>
    <row r="528" spans="1:3" x14ac:dyDescent="0.2">
      <c r="A528" s="39" t="s">
        <v>5</v>
      </c>
      <c r="B528" s="60"/>
      <c r="C528" s="62"/>
    </row>
    <row r="529" spans="1:3" x14ac:dyDescent="0.2">
      <c r="A529" s="39" t="s">
        <v>6</v>
      </c>
      <c r="B529" s="60"/>
      <c r="C529" s="62"/>
    </row>
    <row r="530" spans="1:3" x14ac:dyDescent="0.2">
      <c r="A530" s="39" t="s">
        <v>7</v>
      </c>
      <c r="B530" s="60"/>
      <c r="C530" s="62"/>
    </row>
    <row r="531" spans="1:3" x14ac:dyDescent="0.2">
      <c r="A531" s="39" t="s">
        <v>8</v>
      </c>
      <c r="B531" s="60"/>
      <c r="C531" s="62"/>
    </row>
    <row r="532" spans="1:3" x14ac:dyDescent="0.2">
      <c r="A532" s="39" t="s">
        <v>78</v>
      </c>
      <c r="B532" s="60"/>
      <c r="C532" s="62"/>
    </row>
    <row r="533" spans="1:3" x14ac:dyDescent="0.2">
      <c r="A533" s="3" t="s">
        <v>71</v>
      </c>
      <c r="B533" s="60"/>
      <c r="C533" s="62"/>
    </row>
    <row r="534" spans="1:3" x14ac:dyDescent="0.2">
      <c r="A534" s="3" t="s">
        <v>72</v>
      </c>
      <c r="B534" s="60"/>
      <c r="C534" s="62"/>
    </row>
    <row r="535" spans="1:3" x14ac:dyDescent="0.2">
      <c r="A535" s="3" t="s">
        <v>73</v>
      </c>
      <c r="B535" s="60"/>
      <c r="C535" s="62"/>
    </row>
    <row r="536" spans="1:3" x14ac:dyDescent="0.2">
      <c r="A536" s="39" t="s">
        <v>79</v>
      </c>
      <c r="B536" s="60"/>
      <c r="C536" s="62"/>
    </row>
    <row r="537" spans="1:3" x14ac:dyDescent="0.2">
      <c r="A537" s="39" t="s">
        <v>80</v>
      </c>
      <c r="B537" s="60"/>
      <c r="C537" s="62"/>
    </row>
    <row r="538" spans="1:3" x14ac:dyDescent="0.2">
      <c r="A538" s="39" t="s">
        <v>81</v>
      </c>
      <c r="B538" s="60"/>
      <c r="C538" s="62"/>
    </row>
    <row r="539" spans="1:3" x14ac:dyDescent="0.2">
      <c r="A539" s="39" t="s">
        <v>82</v>
      </c>
      <c r="B539" s="60"/>
      <c r="C539" s="62"/>
    </row>
    <row r="540" spans="1:3" x14ac:dyDescent="0.2">
      <c r="A540" s="3" t="s">
        <v>85</v>
      </c>
      <c r="B540" s="60"/>
      <c r="C540" s="62"/>
    </row>
    <row r="541" spans="1:3" x14ac:dyDescent="0.2">
      <c r="A541" s="39" t="s">
        <v>25</v>
      </c>
      <c r="B541" s="60"/>
      <c r="C541" s="62"/>
    </row>
    <row r="542" spans="1:3" x14ac:dyDescent="0.2">
      <c r="A542" s="39" t="s">
        <v>77</v>
      </c>
      <c r="B542" s="60"/>
      <c r="C542" s="62"/>
    </row>
    <row r="543" spans="1:3" x14ac:dyDescent="0.2">
      <c r="A543" s="39" t="s">
        <v>5</v>
      </c>
      <c r="B543" s="60"/>
      <c r="C543" s="62"/>
    </row>
    <row r="544" spans="1:3" x14ac:dyDescent="0.2">
      <c r="A544" s="39" t="s">
        <v>6</v>
      </c>
      <c r="B544" s="60"/>
      <c r="C544" s="62"/>
    </row>
    <row r="545" spans="1:3" x14ac:dyDescent="0.2">
      <c r="A545" s="39" t="s">
        <v>7</v>
      </c>
      <c r="B545" s="60"/>
      <c r="C545" s="62"/>
    </row>
    <row r="546" spans="1:3" x14ac:dyDescent="0.2">
      <c r="A546" s="39" t="s">
        <v>8</v>
      </c>
      <c r="B546" s="60"/>
      <c r="C546" s="62"/>
    </row>
    <row r="547" spans="1:3" x14ac:dyDescent="0.2">
      <c r="A547" s="39" t="s">
        <v>78</v>
      </c>
      <c r="B547" s="60"/>
      <c r="C547" s="62"/>
    </row>
    <row r="548" spans="1:3" x14ac:dyDescent="0.2">
      <c r="A548" s="3" t="s">
        <v>71</v>
      </c>
      <c r="B548" s="60"/>
      <c r="C548" s="62"/>
    </row>
    <row r="549" spans="1:3" x14ac:dyDescent="0.2">
      <c r="A549" s="3" t="s">
        <v>72</v>
      </c>
      <c r="B549" s="60"/>
      <c r="C549" s="62"/>
    </row>
    <row r="550" spans="1:3" x14ac:dyDescent="0.2">
      <c r="A550" s="3" t="s">
        <v>73</v>
      </c>
      <c r="B550" s="60"/>
      <c r="C550" s="62"/>
    </row>
    <row r="551" spans="1:3" x14ac:dyDescent="0.2">
      <c r="A551" s="39" t="s">
        <v>79</v>
      </c>
      <c r="B551" s="60"/>
      <c r="C551" s="62"/>
    </row>
    <row r="552" spans="1:3" x14ac:dyDescent="0.2">
      <c r="A552" s="39" t="s">
        <v>80</v>
      </c>
      <c r="B552" s="60"/>
      <c r="C552" s="62"/>
    </row>
    <row r="553" spans="1:3" x14ac:dyDescent="0.2">
      <c r="A553" s="39" t="s">
        <v>81</v>
      </c>
      <c r="B553" s="60"/>
      <c r="C553" s="62"/>
    </row>
    <row r="554" spans="1:3" x14ac:dyDescent="0.2">
      <c r="A554" s="39" t="s">
        <v>82</v>
      </c>
      <c r="B554" s="60"/>
      <c r="C554" s="62"/>
    </row>
    <row r="555" spans="1:3" x14ac:dyDescent="0.2">
      <c r="A555" s="3" t="s">
        <v>85</v>
      </c>
      <c r="B555" s="60"/>
      <c r="C555" s="62"/>
    </row>
    <row r="556" spans="1:3" x14ac:dyDescent="0.2">
      <c r="A556" s="39" t="s">
        <v>26</v>
      </c>
      <c r="B556" s="60"/>
      <c r="C556" s="62"/>
    </row>
    <row r="557" spans="1:3" x14ac:dyDescent="0.2">
      <c r="A557" s="39" t="s">
        <v>77</v>
      </c>
      <c r="B557" s="60"/>
      <c r="C557" s="62"/>
    </row>
    <row r="558" spans="1:3" x14ac:dyDescent="0.2">
      <c r="A558" s="39" t="s">
        <v>5</v>
      </c>
      <c r="B558" s="60"/>
      <c r="C558" s="62"/>
    </row>
    <row r="559" spans="1:3" x14ac:dyDescent="0.2">
      <c r="A559" s="39" t="s">
        <v>6</v>
      </c>
      <c r="B559" s="60"/>
      <c r="C559" s="62"/>
    </row>
    <row r="560" spans="1:3" x14ac:dyDescent="0.2">
      <c r="A560" s="39" t="s">
        <v>7</v>
      </c>
      <c r="B560" s="60"/>
      <c r="C560" s="62"/>
    </row>
    <row r="561" spans="1:3" x14ac:dyDescent="0.2">
      <c r="A561" s="39" t="s">
        <v>8</v>
      </c>
      <c r="B561" s="60"/>
      <c r="C561" s="62"/>
    </row>
    <row r="562" spans="1:3" x14ac:dyDescent="0.2">
      <c r="A562" s="39" t="s">
        <v>78</v>
      </c>
      <c r="B562" s="60"/>
      <c r="C562" s="62"/>
    </row>
    <row r="563" spans="1:3" x14ac:dyDescent="0.2">
      <c r="A563" s="3" t="s">
        <v>71</v>
      </c>
      <c r="B563" s="60"/>
      <c r="C563" s="62"/>
    </row>
    <row r="564" spans="1:3" x14ac:dyDescent="0.2">
      <c r="A564" s="3" t="s">
        <v>72</v>
      </c>
      <c r="B564" s="60"/>
      <c r="C564" s="62"/>
    </row>
    <row r="565" spans="1:3" x14ac:dyDescent="0.2">
      <c r="A565" s="3" t="s">
        <v>73</v>
      </c>
      <c r="B565" s="60"/>
      <c r="C565" s="62"/>
    </row>
    <row r="566" spans="1:3" x14ac:dyDescent="0.2">
      <c r="A566" s="39" t="s">
        <v>79</v>
      </c>
      <c r="B566" s="60"/>
      <c r="C566" s="62"/>
    </row>
    <row r="567" spans="1:3" x14ac:dyDescent="0.2">
      <c r="A567" s="39" t="s">
        <v>80</v>
      </c>
      <c r="B567" s="60"/>
      <c r="C567" s="62"/>
    </row>
    <row r="568" spans="1:3" x14ac:dyDescent="0.2">
      <c r="A568" s="39" t="s">
        <v>81</v>
      </c>
      <c r="B568" s="60"/>
      <c r="C568" s="62"/>
    </row>
    <row r="569" spans="1:3" x14ac:dyDescent="0.2">
      <c r="A569" s="39" t="s">
        <v>82</v>
      </c>
      <c r="B569" s="109"/>
      <c r="C569" s="101"/>
    </row>
  </sheetData>
  <protectedRanges>
    <protectedRange sqref="B21:E21 D11:E20" name="Plage1_1_3"/>
    <protectedRange sqref="B43:B53" name="Plage1_3_1"/>
    <protectedRange sqref="B58:B68" name="Plage1_4_1"/>
    <protectedRange sqref="B75:B85" name="Plage1_5_1"/>
    <protectedRange sqref="B100" name="Plage1_6_1"/>
    <protectedRange sqref="B107:B117" name="Plage1_7_1"/>
    <protectedRange sqref="B122:B132" name="Plage1_8_1"/>
    <protectedRange sqref="B163:B164 C154:E164" name="Plage1_9_1"/>
    <protectedRange sqref="B169:E179" name="Plage1_10_1"/>
    <protectedRange sqref="B184:E194" name="Plage1_11_1"/>
    <protectedRange sqref="B216:E226" name="Plage1_12_1"/>
    <protectedRange sqref="B246:B256 B371:B381 B276:B286 B231:E241 B320 B355:B365 B270:B271 B350" name="Plage1_13_1"/>
    <protectedRange sqref="C246:E256" name="Plage1_14_1"/>
    <protectedRange sqref="C261:E271" name="Plage1_15_1"/>
    <protectedRange sqref="D310:E320 C320" name="Plage1_16_1"/>
    <protectedRange sqref="C355:E365" name="Plage2_1_1"/>
    <protectedRange sqref="E386:E387 C386:D386" name="Plage2_2_1"/>
    <protectedRange sqref="B392:E402" name="Plage2_7"/>
    <protectedRange sqref="B405:E412" name="Plage2_3_2"/>
    <protectedRange sqref="B418:E421" name="Plage2_3_1_1"/>
    <protectedRange sqref="B425:E428" name="Plage2_4_1"/>
    <protectedRange sqref="B432:E435" name="Plage2_5_1"/>
    <protectedRange sqref="B439:E442" name="Plage2_6_1"/>
    <protectedRange sqref="B154:B162" name="Plage1_1_1_1"/>
    <protectedRange sqref="B261:B269" name="Plage1_1_2_1"/>
  </protectedRanges>
  <printOptions horizontalCentered="1"/>
  <pageMargins left="0.39370078740157483" right="0.39370078740157483" top="0.39370078740157483" bottom="0.39370078740157483" header="0.51181102362204722" footer="0.51181102362204722"/>
  <pageSetup paperSize="9" scale="59" fitToHeight="0" orientation="landscape" r:id="rId1"/>
  <headerFooter alignWithMargins="0"/>
  <rowBreaks count="7" manualBreakCount="7">
    <brk id="69" max="10" man="1"/>
    <brk id="101" max="10" man="1"/>
    <brk id="195" max="11" man="1"/>
    <brk id="256" max="11" man="1"/>
    <brk id="287" max="11" man="1"/>
    <brk id="366" max="11" man="1"/>
    <brk id="413" max="11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N569"/>
  <sheetViews>
    <sheetView showGridLines="0" tabSelected="1" view="pageBreakPreview" zoomScale="75" zoomScaleNormal="70" zoomScaleSheetLayoutView="75" zoomScalePageLayoutView="70" workbookViewId="0">
      <pane xSplit="1" ySplit="5" topLeftCell="B6" activePane="bottomRight" state="frozen"/>
      <selection activeCell="B219" sqref="B219"/>
      <selection pane="topRight" activeCell="B219" sqref="B219"/>
      <selection pane="bottomLeft" activeCell="B219" sqref="B219"/>
      <selection pane="bottomRight" activeCell="A62" sqref="A62"/>
    </sheetView>
  </sheetViews>
  <sheetFormatPr baseColWidth="10" defaultColWidth="10" defaultRowHeight="16" outlineLevelRow="1" x14ac:dyDescent="0.2"/>
  <cols>
    <col min="1" max="1" width="50.6640625" style="3" customWidth="1"/>
    <col min="2" max="2" width="17.6640625" style="3" customWidth="1"/>
    <col min="3" max="3" width="16.6640625" style="3" customWidth="1"/>
    <col min="4" max="5" width="17.1640625" style="3" customWidth="1"/>
    <col min="6" max="6" width="4.5" style="3" customWidth="1"/>
    <col min="7" max="7" width="28.5" style="144" customWidth="1"/>
    <col min="8" max="9" width="15.1640625" style="144" customWidth="1"/>
    <col min="10" max="10" width="12.33203125" style="144" customWidth="1"/>
    <col min="11" max="13" width="10" style="61"/>
    <col min="14" max="16384" width="10" style="3"/>
  </cols>
  <sheetData>
    <row r="1" spans="1:13" s="1" customFormat="1" x14ac:dyDescent="0.2">
      <c r="A1" s="1" t="s">
        <v>93</v>
      </c>
      <c r="E1" s="2"/>
      <c r="F1" s="3"/>
      <c r="G1" s="141"/>
      <c r="H1" s="141"/>
      <c r="I1" s="141"/>
      <c r="J1" s="141"/>
      <c r="K1" s="108"/>
      <c r="L1" s="108"/>
      <c r="M1" s="108"/>
    </row>
    <row r="2" spans="1:13" s="1" customFormat="1" x14ac:dyDescent="0.2">
      <c r="A2" s="1" t="s">
        <v>94</v>
      </c>
      <c r="B2" s="4"/>
      <c r="C2" s="5">
        <v>43282</v>
      </c>
      <c r="F2" s="3"/>
      <c r="G2" s="141"/>
      <c r="H2" s="141"/>
      <c r="I2" s="141"/>
      <c r="J2" s="141"/>
      <c r="K2" s="108"/>
      <c r="L2" s="108"/>
      <c r="M2" s="108"/>
    </row>
    <row r="3" spans="1:13" s="1" customFormat="1" x14ac:dyDescent="0.2">
      <c r="E3" s="6" t="e">
        <f>[4]Taux!$D$12</f>
        <v>#REF!</v>
      </c>
      <c r="F3" s="3"/>
      <c r="G3" s="141"/>
      <c r="H3" s="141"/>
      <c r="I3" s="141"/>
      <c r="J3" s="141"/>
      <c r="K3" s="108"/>
      <c r="L3" s="108"/>
      <c r="M3" s="108"/>
    </row>
    <row r="4" spans="1:13" s="9" customFormat="1" x14ac:dyDescent="0.2">
      <c r="A4" s="7"/>
      <c r="B4" s="7" t="s">
        <v>1</v>
      </c>
      <c r="C4" s="7" t="s">
        <v>1</v>
      </c>
      <c r="D4" s="7"/>
      <c r="E4" s="7"/>
      <c r="F4" s="8"/>
      <c r="G4" s="142"/>
      <c r="H4" s="142"/>
      <c r="I4" s="142"/>
      <c r="J4" s="142"/>
      <c r="K4" s="12"/>
      <c r="L4" s="12"/>
      <c r="M4" s="12"/>
    </row>
    <row r="5" spans="1:13" s="9" customFormat="1" x14ac:dyDescent="0.2">
      <c r="A5" s="79" t="s">
        <v>2</v>
      </c>
      <c r="B5" s="80">
        <f>C2</f>
        <v>43282</v>
      </c>
      <c r="C5" s="80">
        <f>B5-356</f>
        <v>42926</v>
      </c>
      <c r="D5" s="11"/>
      <c r="E5" s="10"/>
      <c r="F5" s="12"/>
      <c r="G5" s="142"/>
      <c r="H5" s="142"/>
      <c r="I5" s="142"/>
      <c r="J5" s="142"/>
      <c r="K5" s="12"/>
      <c r="L5" s="12"/>
      <c r="M5" s="12"/>
    </row>
    <row r="6" spans="1:13" s="1" customFormat="1" x14ac:dyDescent="0.2">
      <c r="A6" s="63"/>
      <c r="B6" s="13"/>
      <c r="C6" s="63"/>
      <c r="D6" s="74"/>
      <c r="E6" s="13"/>
      <c r="F6" s="14"/>
      <c r="G6" s="141"/>
      <c r="H6" s="141"/>
      <c r="I6" s="141"/>
      <c r="J6" s="141"/>
      <c r="K6" s="108"/>
      <c r="L6" s="108"/>
      <c r="M6" s="108"/>
    </row>
    <row r="7" spans="1:13" s="1" customFormat="1" x14ac:dyDescent="0.2">
      <c r="A7" s="122" t="s">
        <v>3</v>
      </c>
      <c r="B7" s="16"/>
      <c r="C7" s="64"/>
      <c r="D7" s="75"/>
      <c r="E7" s="16"/>
      <c r="F7" s="14"/>
      <c r="G7" s="141"/>
      <c r="H7" s="141"/>
      <c r="I7" s="141"/>
      <c r="J7" s="141"/>
      <c r="K7" s="108"/>
      <c r="L7" s="108"/>
      <c r="M7" s="108"/>
    </row>
    <row r="8" spans="1:13" s="1" customFormat="1" x14ac:dyDescent="0.2">
      <c r="A8" s="123" t="s">
        <v>86</v>
      </c>
      <c r="B8" s="17">
        <f>B9+B10</f>
        <v>594851569.10000002</v>
      </c>
      <c r="C8" s="85">
        <f>C9+C10</f>
        <v>541499785.31000006</v>
      </c>
      <c r="D8" s="76"/>
      <c r="E8" s="17"/>
      <c r="F8" s="14"/>
      <c r="G8" s="141"/>
      <c r="H8" s="141"/>
      <c r="I8" s="141"/>
      <c r="J8" s="141"/>
      <c r="K8" s="108"/>
      <c r="L8" s="108"/>
      <c r="M8" s="108"/>
    </row>
    <row r="9" spans="1:13" s="1" customFormat="1" x14ac:dyDescent="0.2">
      <c r="A9" s="64" t="s">
        <v>5</v>
      </c>
      <c r="B9" s="17">
        <f>SUM(B11:B18)-B13</f>
        <v>541578530.20000005</v>
      </c>
      <c r="C9" s="85">
        <f>SUM(C11:C18)-C13</f>
        <v>496209406.60000002</v>
      </c>
      <c r="D9" s="77"/>
      <c r="E9" s="18"/>
      <c r="F9" s="14"/>
      <c r="G9" s="141"/>
      <c r="H9" s="141"/>
      <c r="I9" s="141"/>
      <c r="J9" s="141"/>
      <c r="K9" s="108"/>
      <c r="L9" s="108"/>
      <c r="M9" s="108"/>
    </row>
    <row r="10" spans="1:13" s="1" customFormat="1" ht="20" x14ac:dyDescent="0.2">
      <c r="A10" s="64" t="s">
        <v>6</v>
      </c>
      <c r="B10" s="17">
        <f>SUM(B19:B20)</f>
        <v>53273038.899999999</v>
      </c>
      <c r="C10" s="85">
        <f>SUM(C19:C20)</f>
        <v>45290378.709999993</v>
      </c>
      <c r="D10" s="77"/>
      <c r="E10" s="18"/>
      <c r="F10" s="14"/>
      <c r="G10" s="143"/>
      <c r="H10" s="70"/>
      <c r="I10" s="70"/>
      <c r="J10" s="142"/>
      <c r="K10" s="108"/>
      <c r="L10" s="108"/>
      <c r="M10" s="108"/>
    </row>
    <row r="11" spans="1:13" x14ac:dyDescent="0.2">
      <c r="A11" s="22" t="s">
        <v>7</v>
      </c>
      <c r="B11" s="131">
        <v>243933345</v>
      </c>
      <c r="C11" s="132">
        <v>223062403.41</v>
      </c>
      <c r="D11" s="78"/>
      <c r="E11" s="21"/>
      <c r="F11" s="14"/>
      <c r="H11" s="67"/>
      <c r="I11" s="67"/>
      <c r="J11" s="71"/>
    </row>
    <row r="12" spans="1:13" x14ac:dyDescent="0.2">
      <c r="A12" s="22" t="s">
        <v>8</v>
      </c>
      <c r="B12" s="131">
        <v>139293303.12</v>
      </c>
      <c r="C12" s="132">
        <v>127074905.61</v>
      </c>
      <c r="D12" s="78"/>
      <c r="E12" s="21"/>
      <c r="F12" s="14"/>
      <c r="H12" s="67"/>
      <c r="I12" s="67"/>
      <c r="J12" s="71"/>
    </row>
    <row r="13" spans="1:13" x14ac:dyDescent="0.2">
      <c r="A13" s="22" t="s">
        <v>65</v>
      </c>
      <c r="B13" s="131">
        <v>125401613.74000001</v>
      </c>
      <c r="C13" s="132">
        <v>117502522.14999999</v>
      </c>
      <c r="D13" s="78"/>
      <c r="E13" s="21"/>
      <c r="F13" s="14"/>
      <c r="H13" s="67"/>
      <c r="I13" s="67"/>
      <c r="J13" s="71"/>
    </row>
    <row r="14" spans="1:13" x14ac:dyDescent="0.2">
      <c r="A14" s="69" t="s">
        <v>71</v>
      </c>
      <c r="B14" s="131">
        <v>52435659.269999996</v>
      </c>
      <c r="C14" s="132">
        <v>49064743.979999997</v>
      </c>
      <c r="D14" s="78"/>
      <c r="E14" s="21"/>
      <c r="F14" s="14"/>
      <c r="H14" s="67"/>
      <c r="I14" s="67"/>
      <c r="J14" s="71"/>
    </row>
    <row r="15" spans="1:13" x14ac:dyDescent="0.2">
      <c r="A15" s="69" t="s">
        <v>72</v>
      </c>
      <c r="B15" s="131">
        <v>47668084.620000005</v>
      </c>
      <c r="C15" s="132">
        <v>43157249.560000002</v>
      </c>
      <c r="D15" s="78"/>
      <c r="E15" s="21"/>
      <c r="F15" s="14"/>
      <c r="G15" s="145"/>
      <c r="H15" s="67"/>
      <c r="I15" s="67"/>
      <c r="J15" s="71"/>
    </row>
    <row r="16" spans="1:13" x14ac:dyDescent="0.2">
      <c r="A16" s="69" t="s">
        <v>73</v>
      </c>
      <c r="B16" s="131">
        <v>25297869.850000001</v>
      </c>
      <c r="C16" s="132">
        <v>25280528.609999999</v>
      </c>
      <c r="D16" s="78"/>
      <c r="E16" s="21"/>
      <c r="F16" s="14"/>
      <c r="G16" s="145"/>
      <c r="H16" s="67"/>
      <c r="I16" s="67"/>
      <c r="J16" s="71"/>
    </row>
    <row r="17" spans="1:10" x14ac:dyDescent="0.2">
      <c r="A17" s="22" t="s">
        <v>10</v>
      </c>
      <c r="B17" s="131">
        <v>4320526.0999999996</v>
      </c>
      <c r="C17" s="132">
        <v>3553755.2699999996</v>
      </c>
      <c r="D17" s="78"/>
      <c r="E17" s="21"/>
      <c r="F17" s="14"/>
      <c r="G17" s="145"/>
      <c r="H17" s="67"/>
      <c r="I17" s="67"/>
      <c r="J17" s="71"/>
    </row>
    <row r="18" spans="1:10" x14ac:dyDescent="0.2">
      <c r="A18" s="22" t="s">
        <v>9</v>
      </c>
      <c r="B18" s="131">
        <v>28629742.240000002</v>
      </c>
      <c r="C18" s="132">
        <v>25015820.16</v>
      </c>
      <c r="D18" s="78"/>
      <c r="E18" s="21"/>
      <c r="F18" s="14"/>
      <c r="H18" s="67"/>
      <c r="I18" s="67"/>
      <c r="J18" s="71"/>
    </row>
    <row r="19" spans="1:10" x14ac:dyDescent="0.2">
      <c r="A19" s="60" t="s">
        <v>67</v>
      </c>
      <c r="B19" s="131">
        <v>30194576.940000001</v>
      </c>
      <c r="C19" s="132">
        <v>25392373.229999997</v>
      </c>
      <c r="D19" s="78"/>
      <c r="E19" s="21"/>
      <c r="F19" s="14"/>
      <c r="H19" s="67"/>
      <c r="I19" s="67"/>
      <c r="J19" s="71"/>
    </row>
    <row r="20" spans="1:10" x14ac:dyDescent="0.2">
      <c r="A20" s="83" t="s">
        <v>11</v>
      </c>
      <c r="B20" s="133">
        <v>23078461.959999997</v>
      </c>
      <c r="C20" s="134">
        <v>19898005.479999997</v>
      </c>
      <c r="D20" s="78"/>
      <c r="E20" s="21"/>
      <c r="F20" s="22"/>
      <c r="G20" s="141"/>
      <c r="H20" s="72"/>
      <c r="I20" s="72"/>
      <c r="J20" s="73"/>
    </row>
    <row r="21" spans="1:10" x14ac:dyDescent="0.2">
      <c r="A21" s="19"/>
      <c r="B21" s="23"/>
      <c r="C21" s="23"/>
      <c r="D21" s="23"/>
      <c r="E21" s="23"/>
      <c r="F21" s="14"/>
      <c r="H21" s="67"/>
      <c r="I21" s="67"/>
      <c r="J21" s="71"/>
    </row>
    <row r="22" spans="1:10" x14ac:dyDescent="0.2">
      <c r="A22" s="19"/>
      <c r="B22" s="24"/>
      <c r="C22" s="24"/>
      <c r="D22" s="24" t="s">
        <v>69</v>
      </c>
      <c r="E22" s="24"/>
      <c r="F22" s="14"/>
      <c r="H22" s="67"/>
      <c r="I22" s="67"/>
      <c r="J22" s="71"/>
    </row>
    <row r="23" spans="1:10" x14ac:dyDescent="0.2">
      <c r="A23" s="124" t="s">
        <v>12</v>
      </c>
      <c r="B23" s="81">
        <f>B24+B25</f>
        <v>564173728.55000019</v>
      </c>
      <c r="C23" s="81">
        <f>C24+C25</f>
        <v>563813557.00000012</v>
      </c>
      <c r="D23" s="18"/>
      <c r="E23" s="18"/>
      <c r="F23" s="14"/>
      <c r="G23" s="141"/>
      <c r="H23" s="72"/>
      <c r="I23" s="72"/>
      <c r="J23" s="73"/>
    </row>
    <row r="24" spans="1:10" x14ac:dyDescent="0.2">
      <c r="A24" s="16" t="s">
        <v>5</v>
      </c>
      <c r="B24" s="81">
        <f>SUM(B26:B33)-B28</f>
        <v>522578140.35000014</v>
      </c>
      <c r="C24" s="81">
        <f>SUM(C26:C33)-C28</f>
        <v>524604562.62000012</v>
      </c>
      <c r="D24" s="18"/>
      <c r="E24" s="18"/>
      <c r="F24" s="14"/>
      <c r="G24" s="141"/>
      <c r="H24" s="72"/>
      <c r="I24" s="72"/>
      <c r="J24" s="73"/>
    </row>
    <row r="25" spans="1:10" x14ac:dyDescent="0.2">
      <c r="A25" s="16" t="s">
        <v>6</v>
      </c>
      <c r="B25" s="81">
        <f>SUM(B34:B35)</f>
        <v>41595588.199999996</v>
      </c>
      <c r="C25" s="81">
        <f>SUM(C34:C35)</f>
        <v>39208994.379999995</v>
      </c>
      <c r="D25" s="18"/>
      <c r="E25" s="18"/>
      <c r="F25" s="14"/>
      <c r="H25" s="67"/>
      <c r="I25" s="67"/>
      <c r="J25" s="73"/>
    </row>
    <row r="26" spans="1:10" ht="20" x14ac:dyDescent="0.2">
      <c r="A26" s="19" t="s">
        <v>7</v>
      </c>
      <c r="B26" s="135">
        <v>235863484.91</v>
      </c>
      <c r="C26" s="135">
        <v>215649404.44999999</v>
      </c>
      <c r="D26" s="21"/>
      <c r="E26" s="21"/>
      <c r="F26" s="14"/>
      <c r="G26" s="143"/>
      <c r="H26" s="70"/>
      <c r="I26" s="70"/>
      <c r="J26" s="71"/>
    </row>
    <row r="27" spans="1:10" x14ac:dyDescent="0.2">
      <c r="A27" s="19" t="s">
        <v>8</v>
      </c>
      <c r="B27" s="135">
        <v>121118032.23</v>
      </c>
      <c r="C27" s="135">
        <v>155331853.5</v>
      </c>
      <c r="D27" s="21"/>
      <c r="E27" s="21"/>
      <c r="F27" s="14"/>
      <c r="H27" s="67"/>
      <c r="I27" s="67"/>
      <c r="J27" s="71"/>
    </row>
    <row r="28" spans="1:10" x14ac:dyDescent="0.2">
      <c r="A28" s="19" t="s">
        <v>65</v>
      </c>
      <c r="B28" s="135">
        <v>134161797.13</v>
      </c>
      <c r="C28" s="135">
        <v>126334518.48999999</v>
      </c>
      <c r="D28" s="21"/>
      <c r="E28" s="21"/>
      <c r="F28" s="14"/>
      <c r="H28" s="67"/>
      <c r="I28" s="67"/>
      <c r="J28" s="71"/>
    </row>
    <row r="29" spans="1:10" x14ac:dyDescent="0.2">
      <c r="A29" s="69" t="s">
        <v>71</v>
      </c>
      <c r="B29" s="135">
        <v>51728905.849999994</v>
      </c>
      <c r="C29" s="135">
        <v>47575734.769999996</v>
      </c>
      <c r="D29" s="21"/>
      <c r="E29" s="21"/>
      <c r="F29" s="14"/>
      <c r="H29" s="67"/>
      <c r="I29" s="67"/>
      <c r="J29" s="71"/>
    </row>
    <row r="30" spans="1:10" x14ac:dyDescent="0.2">
      <c r="A30" s="69" t="s">
        <v>72</v>
      </c>
      <c r="B30" s="135">
        <v>45357541.970000006</v>
      </c>
      <c r="C30" s="135">
        <v>42521033.25</v>
      </c>
      <c r="D30" s="21"/>
      <c r="E30" s="21"/>
      <c r="F30" s="14"/>
      <c r="G30" s="145"/>
      <c r="H30" s="67"/>
      <c r="I30" s="67"/>
      <c r="J30" s="71"/>
    </row>
    <row r="31" spans="1:10" x14ac:dyDescent="0.2">
      <c r="A31" s="69" t="s">
        <v>73</v>
      </c>
      <c r="B31" s="135">
        <v>37075349.310000002</v>
      </c>
      <c r="C31" s="135">
        <v>36237750.469999999</v>
      </c>
      <c r="D31" s="21"/>
      <c r="E31" s="21"/>
      <c r="F31" s="14"/>
      <c r="G31" s="145"/>
      <c r="H31" s="67"/>
      <c r="I31" s="67"/>
      <c r="J31" s="71"/>
    </row>
    <row r="32" spans="1:10" x14ac:dyDescent="0.2">
      <c r="A32" s="19" t="s">
        <v>10</v>
      </c>
      <c r="B32" s="135">
        <v>4237401.7399999993</v>
      </c>
      <c r="C32" s="135">
        <v>3549600.5999999996</v>
      </c>
      <c r="D32" s="21"/>
      <c r="E32" s="21"/>
      <c r="F32" s="14"/>
      <c r="G32" s="145"/>
      <c r="H32" s="67"/>
      <c r="I32" s="67"/>
      <c r="J32" s="71"/>
    </row>
    <row r="33" spans="1:13" x14ac:dyDescent="0.2">
      <c r="A33" s="19" t="s">
        <v>9</v>
      </c>
      <c r="B33" s="135">
        <v>27197424.340000004</v>
      </c>
      <c r="C33" s="135">
        <v>23739185.579999998</v>
      </c>
      <c r="D33" s="21"/>
      <c r="E33" s="21"/>
      <c r="F33" s="14"/>
      <c r="H33" s="67"/>
      <c r="I33" s="67"/>
      <c r="J33" s="71"/>
    </row>
    <row r="34" spans="1:13" x14ac:dyDescent="0.2">
      <c r="A34" s="3" t="s">
        <v>67</v>
      </c>
      <c r="B34" s="135">
        <v>19324387.82</v>
      </c>
      <c r="C34" s="135">
        <v>17543292.229999997</v>
      </c>
      <c r="D34" s="21"/>
      <c r="E34" s="21"/>
      <c r="F34" s="14"/>
      <c r="H34" s="67"/>
      <c r="I34" s="67"/>
      <c r="J34" s="71"/>
    </row>
    <row r="35" spans="1:13" x14ac:dyDescent="0.2">
      <c r="A35" s="19" t="s">
        <v>11</v>
      </c>
      <c r="B35" s="135">
        <v>22271200.379999995</v>
      </c>
      <c r="C35" s="135">
        <v>21665702.149999995</v>
      </c>
      <c r="D35" s="21"/>
      <c r="E35" s="21"/>
      <c r="F35" s="22"/>
      <c r="G35" s="141"/>
      <c r="H35" s="72"/>
      <c r="I35" s="72"/>
      <c r="J35" s="71"/>
    </row>
    <row r="36" spans="1:13" x14ac:dyDescent="0.2">
      <c r="A36" s="19"/>
      <c r="B36" s="23"/>
      <c r="C36" s="23"/>
      <c r="D36" s="23"/>
      <c r="E36" s="23"/>
      <c r="F36" s="14"/>
      <c r="H36" s="67"/>
      <c r="I36" s="67"/>
      <c r="J36" s="71"/>
    </row>
    <row r="37" spans="1:13" x14ac:dyDescent="0.2">
      <c r="A37" s="26"/>
      <c r="B37" s="26"/>
      <c r="C37" s="26"/>
      <c r="D37" s="27"/>
      <c r="E37" s="27"/>
      <c r="F37" s="14"/>
      <c r="H37" s="67"/>
      <c r="I37" s="67"/>
      <c r="J37" s="71"/>
    </row>
    <row r="38" spans="1:13" x14ac:dyDescent="0.2">
      <c r="A38" s="28"/>
      <c r="B38" s="28"/>
      <c r="C38" s="28"/>
      <c r="D38" s="29"/>
      <c r="E38" s="29"/>
      <c r="F38" s="14"/>
      <c r="G38" s="141"/>
      <c r="H38" s="72"/>
      <c r="I38" s="72"/>
      <c r="J38" s="71"/>
    </row>
    <row r="39" spans="1:13" s="1" customFormat="1" x14ac:dyDescent="0.2">
      <c r="A39" s="125" t="s">
        <v>13</v>
      </c>
      <c r="B39" s="16"/>
      <c r="C39" s="16"/>
      <c r="D39" s="30"/>
      <c r="E39" s="24"/>
      <c r="F39" s="14"/>
      <c r="G39" s="144"/>
      <c r="H39" s="67"/>
      <c r="I39" s="67"/>
      <c r="J39" s="71"/>
      <c r="K39" s="108"/>
      <c r="L39" s="108"/>
      <c r="M39" s="108"/>
    </row>
    <row r="40" spans="1:13" s="1" customFormat="1" x14ac:dyDescent="0.2">
      <c r="A40" s="124" t="s">
        <v>15</v>
      </c>
      <c r="B40" s="81">
        <f>B41+B42</f>
        <v>993367</v>
      </c>
      <c r="C40" s="81">
        <f>C41+C42</f>
        <v>1067231</v>
      </c>
      <c r="D40" s="31"/>
      <c r="E40" s="18"/>
      <c r="F40" s="14"/>
      <c r="G40" s="141"/>
      <c r="H40" s="72"/>
      <c r="I40" s="72"/>
      <c r="J40" s="73"/>
      <c r="K40" s="108"/>
      <c r="L40" s="108"/>
      <c r="M40" s="108"/>
    </row>
    <row r="41" spans="1:13" s="1" customFormat="1" x14ac:dyDescent="0.2">
      <c r="A41" s="16" t="s">
        <v>5</v>
      </c>
      <c r="B41" s="81">
        <f>SUM(B43:B50)-B45</f>
        <v>796931</v>
      </c>
      <c r="C41" s="81">
        <f>SUM(C43:C50)-C45</f>
        <v>725987</v>
      </c>
      <c r="D41" s="31"/>
      <c r="E41" s="18"/>
      <c r="F41" s="14"/>
      <c r="G41" s="141"/>
      <c r="H41" s="141"/>
      <c r="I41" s="141"/>
      <c r="J41" s="141"/>
      <c r="K41" s="108"/>
      <c r="L41" s="108"/>
      <c r="M41" s="108"/>
    </row>
    <row r="42" spans="1:13" s="1" customFormat="1" x14ac:dyDescent="0.2">
      <c r="A42" s="16" t="s">
        <v>6</v>
      </c>
      <c r="B42" s="81">
        <f>SUM(B51:B52)</f>
        <v>196436</v>
      </c>
      <c r="C42" s="81">
        <f>SUM(C51:C52)</f>
        <v>341244</v>
      </c>
      <c r="D42" s="31"/>
      <c r="E42" s="18"/>
      <c r="F42" s="14"/>
      <c r="G42" s="141"/>
      <c r="H42" s="141"/>
      <c r="I42" s="141"/>
      <c r="J42" s="141"/>
      <c r="K42" s="108"/>
      <c r="L42" s="108"/>
      <c r="M42" s="108"/>
    </row>
    <row r="43" spans="1:13" ht="20" x14ac:dyDescent="0.2">
      <c r="A43" s="19" t="s">
        <v>7</v>
      </c>
      <c r="B43" s="135">
        <v>120577</v>
      </c>
      <c r="C43" s="135">
        <v>108861</v>
      </c>
      <c r="D43" s="31"/>
      <c r="E43" s="24"/>
      <c r="F43" s="14"/>
      <c r="G43" s="143"/>
      <c r="H43" s="70"/>
      <c r="I43" s="70"/>
      <c r="J43" s="142"/>
    </row>
    <row r="44" spans="1:13" x14ac:dyDescent="0.2">
      <c r="A44" s="19" t="s">
        <v>8</v>
      </c>
      <c r="B44" s="135">
        <v>292229</v>
      </c>
      <c r="C44" s="135">
        <v>254180</v>
      </c>
      <c r="D44" s="31"/>
      <c r="E44" s="31"/>
      <c r="F44" s="14"/>
      <c r="H44" s="67"/>
      <c r="I44" s="67"/>
      <c r="J44" s="146"/>
    </row>
    <row r="45" spans="1:13" x14ac:dyDescent="0.2">
      <c r="A45" s="19" t="s">
        <v>65</v>
      </c>
      <c r="B45" s="135">
        <v>345462</v>
      </c>
      <c r="C45" s="135">
        <v>327528</v>
      </c>
      <c r="D45" s="31"/>
      <c r="E45" s="24"/>
      <c r="F45" s="14"/>
      <c r="H45" s="67"/>
      <c r="I45" s="67"/>
      <c r="J45" s="146"/>
      <c r="K45" s="14"/>
    </row>
    <row r="46" spans="1:13" x14ac:dyDescent="0.2">
      <c r="A46" s="69" t="s">
        <v>71</v>
      </c>
      <c r="B46" s="135">
        <v>308203</v>
      </c>
      <c r="C46" s="135">
        <v>291835</v>
      </c>
      <c r="D46" s="31"/>
      <c r="E46" s="24"/>
      <c r="F46" s="14"/>
      <c r="H46" s="67"/>
      <c r="I46" s="67"/>
      <c r="J46" s="146"/>
    </row>
    <row r="47" spans="1:13" x14ac:dyDescent="0.2">
      <c r="A47" s="69" t="s">
        <v>72</v>
      </c>
      <c r="B47" s="135">
        <v>35319</v>
      </c>
      <c r="C47" s="135">
        <v>33607</v>
      </c>
      <c r="D47" s="31"/>
      <c r="E47" s="24"/>
      <c r="F47" s="14"/>
      <c r="G47" s="145"/>
      <c r="H47" s="67"/>
      <c r="I47" s="67"/>
      <c r="J47" s="146"/>
    </row>
    <row r="48" spans="1:13" x14ac:dyDescent="0.2">
      <c r="A48" s="69" t="s">
        <v>73</v>
      </c>
      <c r="B48" s="135">
        <v>1940</v>
      </c>
      <c r="C48" s="135">
        <v>2086</v>
      </c>
      <c r="D48" s="31"/>
      <c r="E48" s="24"/>
      <c r="F48" s="14"/>
      <c r="G48" s="145"/>
      <c r="H48" s="67"/>
      <c r="I48" s="67"/>
      <c r="J48" s="146"/>
    </row>
    <row r="49" spans="1:13" x14ac:dyDescent="0.2">
      <c r="A49" s="19" t="s">
        <v>10</v>
      </c>
      <c r="B49" s="135">
        <v>9</v>
      </c>
      <c r="C49" s="135">
        <v>9</v>
      </c>
      <c r="D49" s="31"/>
      <c r="E49" s="24"/>
      <c r="F49" s="14"/>
      <c r="G49" s="145"/>
      <c r="H49" s="67"/>
      <c r="I49" s="67"/>
      <c r="J49" s="61"/>
    </row>
    <row r="50" spans="1:13" x14ac:dyDescent="0.2">
      <c r="A50" s="19" t="s">
        <v>9</v>
      </c>
      <c r="B50" s="135">
        <v>38654</v>
      </c>
      <c r="C50" s="135">
        <v>35409</v>
      </c>
      <c r="D50" s="31"/>
      <c r="E50" s="24"/>
      <c r="F50" s="14"/>
      <c r="H50" s="67"/>
      <c r="I50" s="67"/>
      <c r="J50" s="146"/>
    </row>
    <row r="51" spans="1:13" x14ac:dyDescent="0.2">
      <c r="A51" s="3" t="s">
        <v>67</v>
      </c>
      <c r="B51" s="135">
        <v>58308</v>
      </c>
      <c r="C51" s="135">
        <v>64549</v>
      </c>
      <c r="D51" s="31"/>
      <c r="E51" s="31"/>
      <c r="F51" s="14"/>
      <c r="H51" s="67"/>
      <c r="I51" s="67"/>
      <c r="J51" s="146"/>
    </row>
    <row r="52" spans="1:13" x14ac:dyDescent="0.2">
      <c r="A52" s="19" t="s">
        <v>11</v>
      </c>
      <c r="B52" s="135">
        <v>138128</v>
      </c>
      <c r="C52" s="135">
        <v>276695</v>
      </c>
      <c r="D52" s="31"/>
      <c r="E52" s="24"/>
      <c r="F52" s="14"/>
      <c r="G52" s="141"/>
      <c r="H52" s="72"/>
      <c r="I52" s="72"/>
      <c r="J52" s="146"/>
    </row>
    <row r="53" spans="1:13" x14ac:dyDescent="0.2">
      <c r="A53" s="19"/>
      <c r="B53" s="24" t="s">
        <v>69</v>
      </c>
      <c r="C53" s="24" t="s">
        <v>69</v>
      </c>
      <c r="D53" s="24"/>
      <c r="E53" s="24"/>
      <c r="F53" s="14"/>
      <c r="H53" s="67"/>
      <c r="I53" s="67"/>
      <c r="J53" s="146"/>
    </row>
    <row r="54" spans="1:13" x14ac:dyDescent="0.2">
      <c r="A54" s="19"/>
      <c r="B54" s="19"/>
      <c r="C54" s="19"/>
      <c r="D54" s="30"/>
      <c r="E54" s="24"/>
      <c r="F54" s="14"/>
      <c r="H54" s="67"/>
      <c r="I54" s="67"/>
      <c r="J54" s="146"/>
    </row>
    <row r="55" spans="1:13" s="1" customFormat="1" x14ac:dyDescent="0.2">
      <c r="A55" s="124" t="s">
        <v>15</v>
      </c>
      <c r="B55" s="81">
        <f>B56+B57</f>
        <v>956248255.71945274</v>
      </c>
      <c r="C55" s="81">
        <f>C56+C57</f>
        <v>992882659.41599989</v>
      </c>
      <c r="D55" s="31"/>
      <c r="E55" s="18"/>
      <c r="F55" s="14"/>
      <c r="G55" s="141"/>
      <c r="H55" s="72"/>
      <c r="I55" s="72"/>
      <c r="J55" s="146"/>
      <c r="K55" s="108"/>
      <c r="L55" s="108"/>
      <c r="M55" s="108"/>
    </row>
    <row r="56" spans="1:13" s="1" customFormat="1" x14ac:dyDescent="0.2">
      <c r="A56" s="16" t="s">
        <v>5</v>
      </c>
      <c r="B56" s="81">
        <f>SUM(B58:B65)-B60</f>
        <v>881924302.87999988</v>
      </c>
      <c r="C56" s="81">
        <f>SUM(C58:C65)-C60</f>
        <v>876836275.25999999</v>
      </c>
      <c r="D56" s="31"/>
      <c r="E56" s="18"/>
      <c r="F56" s="14"/>
      <c r="G56" s="147"/>
      <c r="H56" s="148"/>
      <c r="I56" s="148"/>
      <c r="J56" s="149"/>
      <c r="K56" s="161"/>
      <c r="L56" s="108"/>
      <c r="M56" s="108"/>
    </row>
    <row r="57" spans="1:13" s="1" customFormat="1" x14ac:dyDescent="0.2">
      <c r="A57" s="16" t="s">
        <v>6</v>
      </c>
      <c r="B57" s="81">
        <f>SUM(B66:B67)</f>
        <v>74323952.839452848</v>
      </c>
      <c r="C57" s="81">
        <f>SUM(C66:C67)</f>
        <v>116046384.15599996</v>
      </c>
      <c r="D57" s="31"/>
      <c r="E57" s="18"/>
      <c r="F57" s="14"/>
      <c r="G57" s="141"/>
      <c r="H57" s="72"/>
      <c r="I57" s="72"/>
      <c r="J57" s="73"/>
      <c r="K57" s="108"/>
      <c r="L57" s="108"/>
      <c r="M57" s="108"/>
    </row>
    <row r="58" spans="1:13" x14ac:dyDescent="0.2">
      <c r="A58" s="19" t="s">
        <v>7</v>
      </c>
      <c r="B58" s="135">
        <v>414584335.49000001</v>
      </c>
      <c r="C58" s="135">
        <v>378171261.44999999</v>
      </c>
      <c r="D58" s="31"/>
      <c r="E58" s="24"/>
      <c r="F58" s="14"/>
      <c r="G58" s="150"/>
      <c r="H58" s="70"/>
      <c r="I58" s="70"/>
      <c r="J58" s="141"/>
    </row>
    <row r="59" spans="1:13" x14ac:dyDescent="0.2">
      <c r="A59" s="19" t="s">
        <v>8</v>
      </c>
      <c r="B59" s="135">
        <v>220641266.31</v>
      </c>
      <c r="C59" s="135">
        <v>256514602.56</v>
      </c>
      <c r="D59" s="31"/>
      <c r="E59" s="31"/>
      <c r="F59" s="14"/>
      <c r="H59" s="67"/>
      <c r="I59" s="67"/>
      <c r="J59" s="71"/>
    </row>
    <row r="60" spans="1:13" x14ac:dyDescent="0.2">
      <c r="A60" s="19" t="s">
        <v>65</v>
      </c>
      <c r="B60" s="135">
        <v>204903810.19999999</v>
      </c>
      <c r="C60" s="135">
        <v>195332659.2100001</v>
      </c>
      <c r="D60" s="31"/>
      <c r="E60" s="24"/>
      <c r="F60" s="14"/>
      <c r="H60" s="67"/>
      <c r="I60" s="67"/>
      <c r="J60" s="71"/>
    </row>
    <row r="61" spans="1:13" x14ac:dyDescent="0.2">
      <c r="A61" s="69" t="s">
        <v>71</v>
      </c>
      <c r="B61" s="135">
        <v>90416166.670000002</v>
      </c>
      <c r="C61" s="135">
        <v>83989361.040000096</v>
      </c>
      <c r="D61" s="31"/>
      <c r="E61" s="24"/>
      <c r="F61" s="14"/>
      <c r="H61" s="67"/>
      <c r="I61" s="67"/>
      <c r="J61" s="71"/>
    </row>
    <row r="62" spans="1:13" x14ac:dyDescent="0.2">
      <c r="A62" s="69" t="s">
        <v>72</v>
      </c>
      <c r="B62" s="135">
        <v>77334552.029999986</v>
      </c>
      <c r="C62" s="135">
        <v>71995098.209999993</v>
      </c>
      <c r="D62" s="31"/>
      <c r="E62" s="24"/>
      <c r="F62" s="14"/>
      <c r="G62" s="145"/>
      <c r="H62" s="67"/>
      <c r="I62" s="67"/>
      <c r="J62" s="71"/>
    </row>
    <row r="63" spans="1:13" x14ac:dyDescent="0.2">
      <c r="A63" s="69" t="s">
        <v>73</v>
      </c>
      <c r="B63" s="135">
        <v>37153091.5</v>
      </c>
      <c r="C63" s="135">
        <v>39348199.960000001</v>
      </c>
      <c r="D63" s="31"/>
      <c r="E63" s="24"/>
      <c r="F63" s="14"/>
      <c r="G63" s="145"/>
      <c r="H63" s="67"/>
      <c r="I63" s="67"/>
      <c r="J63" s="71"/>
    </row>
    <row r="64" spans="1:13" x14ac:dyDescent="0.2">
      <c r="A64" s="19" t="s">
        <v>10</v>
      </c>
      <c r="B64" s="135">
        <v>5422243.1900000004</v>
      </c>
      <c r="C64" s="135">
        <v>4606460.0200000005</v>
      </c>
      <c r="D64" s="31"/>
      <c r="E64" s="24"/>
      <c r="F64" s="14"/>
      <c r="G64" s="145"/>
      <c r="H64" s="67"/>
      <c r="I64" s="67"/>
      <c r="J64" s="61"/>
    </row>
    <row r="65" spans="1:13" x14ac:dyDescent="0.2">
      <c r="A65" s="19" t="s">
        <v>9</v>
      </c>
      <c r="B65" s="135">
        <v>36372647.689999998</v>
      </c>
      <c r="C65" s="135">
        <v>42211292.020000003</v>
      </c>
      <c r="D65" s="31"/>
      <c r="E65" s="24"/>
      <c r="F65" s="14"/>
      <c r="H65" s="67"/>
      <c r="I65" s="67"/>
      <c r="J65" s="71"/>
    </row>
    <row r="66" spans="1:13" x14ac:dyDescent="0.2">
      <c r="A66" s="3" t="s">
        <v>67</v>
      </c>
      <c r="B66" s="135">
        <v>34452981.310000002</v>
      </c>
      <c r="C66" s="135">
        <v>32841294.599999998</v>
      </c>
      <c r="D66" s="31"/>
      <c r="E66" s="31"/>
      <c r="F66" s="14"/>
      <c r="H66" s="67"/>
      <c r="I66" s="67"/>
      <c r="J66" s="71"/>
    </row>
    <row r="67" spans="1:13" x14ac:dyDescent="0.2">
      <c r="A67" s="19" t="s">
        <v>11</v>
      </c>
      <c r="B67" s="135">
        <v>39870971.529452845</v>
      </c>
      <c r="C67" s="135">
        <v>83205089.555999964</v>
      </c>
      <c r="D67" s="31"/>
      <c r="E67" s="24"/>
      <c r="F67" s="22"/>
      <c r="G67" s="141"/>
      <c r="H67" s="72"/>
      <c r="I67" s="72"/>
      <c r="J67" s="71"/>
    </row>
    <row r="68" spans="1:13" x14ac:dyDescent="0.2">
      <c r="A68" s="19"/>
      <c r="B68" s="24"/>
      <c r="C68" s="24"/>
      <c r="D68" s="24"/>
      <c r="E68" s="24"/>
      <c r="F68" s="14"/>
      <c r="H68" s="67"/>
      <c r="I68" s="67"/>
      <c r="J68" s="71"/>
    </row>
    <row r="69" spans="1:13" x14ac:dyDescent="0.2">
      <c r="A69" s="26"/>
      <c r="B69" s="26"/>
      <c r="C69" s="26"/>
      <c r="D69" s="27"/>
      <c r="E69" s="27"/>
      <c r="F69" s="14"/>
      <c r="H69" s="67"/>
      <c r="I69" s="67"/>
      <c r="J69" s="71"/>
    </row>
    <row r="70" spans="1:13" outlineLevel="1" x14ac:dyDescent="0.2">
      <c r="A70" s="28"/>
      <c r="B70" s="28"/>
      <c r="C70" s="28"/>
      <c r="D70" s="29"/>
      <c r="E70" s="29"/>
      <c r="F70" s="14"/>
      <c r="G70" s="141"/>
      <c r="H70" s="72"/>
      <c r="I70" s="72"/>
      <c r="J70" s="73"/>
    </row>
    <row r="71" spans="1:13" s="1" customFormat="1" outlineLevel="1" x14ac:dyDescent="0.2">
      <c r="A71" s="125" t="s">
        <v>16</v>
      </c>
      <c r="B71" s="16"/>
      <c r="C71" s="16"/>
      <c r="D71" s="30" t="s">
        <v>69</v>
      </c>
      <c r="E71" s="30"/>
      <c r="F71" s="14"/>
      <c r="G71" s="147"/>
      <c r="H71" s="148"/>
      <c r="I71" s="148"/>
      <c r="J71" s="149"/>
      <c r="K71" s="161"/>
      <c r="L71" s="108"/>
      <c r="M71" s="108"/>
    </row>
    <row r="72" spans="1:13" s="1" customFormat="1" outlineLevel="1" x14ac:dyDescent="0.2">
      <c r="A72" s="124" t="s">
        <v>17</v>
      </c>
      <c r="B72" s="81">
        <f>B73+B74</f>
        <v>545846</v>
      </c>
      <c r="C72" s="81">
        <f>C73+C74</f>
        <v>478092</v>
      </c>
      <c r="D72" s="18"/>
      <c r="E72" s="18"/>
      <c r="F72" s="14"/>
      <c r="G72" s="141"/>
      <c r="H72" s="72"/>
      <c r="I72" s="72"/>
      <c r="J72" s="73"/>
      <c r="K72" s="108"/>
      <c r="L72" s="108"/>
      <c r="M72" s="108"/>
    </row>
    <row r="73" spans="1:13" s="1" customFormat="1" outlineLevel="1" x14ac:dyDescent="0.2">
      <c r="A73" s="16" t="s">
        <v>5</v>
      </c>
      <c r="B73" s="81">
        <f>SUM(B75:B82)-B77</f>
        <v>477601</v>
      </c>
      <c r="C73" s="81">
        <f>SUM(C75:C82)-C77</f>
        <v>414464</v>
      </c>
      <c r="D73" s="18" t="s">
        <v>69</v>
      </c>
      <c r="E73" s="18"/>
      <c r="F73" s="14"/>
      <c r="G73" s="141"/>
      <c r="H73" s="141"/>
      <c r="I73" s="141"/>
      <c r="J73" s="141"/>
      <c r="K73" s="108"/>
      <c r="L73" s="108"/>
      <c r="M73" s="108"/>
    </row>
    <row r="74" spans="1:13" s="1" customFormat="1" outlineLevel="1" x14ac:dyDescent="0.2">
      <c r="A74" s="16" t="s">
        <v>6</v>
      </c>
      <c r="B74" s="81">
        <f>SUM(B83:B84)</f>
        <v>68245</v>
      </c>
      <c r="C74" s="81">
        <f>SUM(C83:C84)</f>
        <v>63628</v>
      </c>
      <c r="D74" s="18"/>
      <c r="E74" s="18"/>
      <c r="F74" s="14"/>
      <c r="G74" s="141"/>
      <c r="H74" s="141"/>
      <c r="I74" s="141"/>
      <c r="J74" s="141"/>
      <c r="K74" s="108"/>
      <c r="L74" s="108"/>
      <c r="M74" s="108"/>
    </row>
    <row r="75" spans="1:13" ht="20" outlineLevel="1" x14ac:dyDescent="0.2">
      <c r="A75" s="19" t="s">
        <v>7</v>
      </c>
      <c r="B75" s="135">
        <v>60211</v>
      </c>
      <c r="C75" s="135">
        <v>53683</v>
      </c>
      <c r="D75" s="24"/>
      <c r="E75" s="24"/>
      <c r="F75" s="14"/>
      <c r="G75" s="143"/>
      <c r="H75" s="70"/>
      <c r="I75" s="70"/>
      <c r="J75" s="142"/>
    </row>
    <row r="76" spans="1:13" outlineLevel="1" x14ac:dyDescent="0.2">
      <c r="A76" s="19" t="s">
        <v>8</v>
      </c>
      <c r="B76" s="135">
        <v>198370</v>
      </c>
      <c r="C76" s="135">
        <v>157923</v>
      </c>
      <c r="D76" s="24"/>
      <c r="E76" s="24"/>
      <c r="F76" s="14"/>
      <c r="H76" s="67"/>
      <c r="I76" s="67"/>
      <c r="J76" s="71"/>
    </row>
    <row r="77" spans="1:13" outlineLevel="1" x14ac:dyDescent="0.2">
      <c r="A77" s="19" t="s">
        <v>65</v>
      </c>
      <c r="B77" s="135">
        <v>127765</v>
      </c>
      <c r="C77" s="135">
        <v>128429</v>
      </c>
      <c r="D77" s="24"/>
      <c r="E77" s="24"/>
      <c r="F77" s="14"/>
      <c r="H77" s="67"/>
      <c r="I77" s="67"/>
      <c r="J77" s="71"/>
    </row>
    <row r="78" spans="1:13" outlineLevel="1" x14ac:dyDescent="0.2">
      <c r="A78" s="69" t="s">
        <v>71</v>
      </c>
      <c r="B78" s="135">
        <v>106221</v>
      </c>
      <c r="C78" s="135">
        <v>107534</v>
      </c>
      <c r="D78" s="24"/>
      <c r="E78" s="24"/>
      <c r="F78" s="14"/>
      <c r="H78" s="67"/>
      <c r="I78" s="67"/>
      <c r="J78" s="71"/>
    </row>
    <row r="79" spans="1:13" outlineLevel="1" x14ac:dyDescent="0.2">
      <c r="A79" s="69" t="s">
        <v>72</v>
      </c>
      <c r="B79" s="135">
        <v>18359</v>
      </c>
      <c r="C79" s="135">
        <v>17541</v>
      </c>
      <c r="D79" s="24"/>
      <c r="E79" s="24"/>
      <c r="F79" s="14"/>
      <c r="G79" s="145"/>
      <c r="H79" s="67"/>
      <c r="I79" s="67"/>
      <c r="J79" s="71"/>
    </row>
    <row r="80" spans="1:13" outlineLevel="1" x14ac:dyDescent="0.2">
      <c r="A80" s="69" t="s">
        <v>73</v>
      </c>
      <c r="B80" s="135">
        <v>3185</v>
      </c>
      <c r="C80" s="135">
        <v>3354</v>
      </c>
      <c r="D80" s="24"/>
      <c r="E80" s="24"/>
      <c r="F80" s="14"/>
      <c r="G80" s="145"/>
      <c r="H80" s="67"/>
      <c r="I80" s="67"/>
      <c r="J80" s="71"/>
    </row>
    <row r="81" spans="1:13" outlineLevel="1" x14ac:dyDescent="0.2">
      <c r="A81" s="19" t="s">
        <v>10</v>
      </c>
      <c r="B81" s="135">
        <v>0</v>
      </c>
      <c r="C81" s="135">
        <v>0</v>
      </c>
      <c r="D81" s="24"/>
      <c r="E81" s="24"/>
      <c r="F81" s="14"/>
      <c r="G81" s="145"/>
      <c r="H81" s="67"/>
      <c r="I81" s="67"/>
      <c r="J81" s="71"/>
    </row>
    <row r="82" spans="1:13" outlineLevel="1" x14ac:dyDescent="0.2">
      <c r="A82" s="19" t="s">
        <v>9</v>
      </c>
      <c r="B82" s="135">
        <v>91255</v>
      </c>
      <c r="C82" s="135">
        <v>74429</v>
      </c>
      <c r="D82" s="24"/>
      <c r="E82" s="24"/>
      <c r="F82" s="14"/>
      <c r="H82" s="67"/>
      <c r="I82" s="67"/>
      <c r="J82" s="71"/>
    </row>
    <row r="83" spans="1:13" outlineLevel="1" x14ac:dyDescent="0.2">
      <c r="A83" s="3" t="s">
        <v>67</v>
      </c>
      <c r="B83" s="135">
        <v>59854</v>
      </c>
      <c r="C83" s="135">
        <v>57007</v>
      </c>
      <c r="D83" s="24"/>
      <c r="E83" s="24"/>
      <c r="F83" s="14"/>
      <c r="H83" s="67"/>
      <c r="I83" s="67"/>
      <c r="J83" s="71"/>
    </row>
    <row r="84" spans="1:13" outlineLevel="1" x14ac:dyDescent="0.2">
      <c r="A84" s="19" t="s">
        <v>11</v>
      </c>
      <c r="B84" s="135">
        <v>8391</v>
      </c>
      <c r="C84" s="135">
        <v>6621</v>
      </c>
      <c r="D84" s="24"/>
      <c r="E84" s="24"/>
      <c r="F84" s="14"/>
      <c r="G84" s="141"/>
      <c r="H84" s="72"/>
      <c r="I84" s="72"/>
      <c r="J84" s="73"/>
    </row>
    <row r="85" spans="1:13" outlineLevel="1" x14ac:dyDescent="0.2">
      <c r="A85" s="19"/>
      <c r="B85" s="24"/>
      <c r="C85" s="24"/>
      <c r="D85" s="24"/>
      <c r="E85" s="24"/>
      <c r="F85" s="14"/>
      <c r="H85" s="67"/>
      <c r="I85" s="67"/>
      <c r="J85" s="71"/>
    </row>
    <row r="86" spans="1:13" outlineLevel="1" x14ac:dyDescent="0.2">
      <c r="A86" s="19"/>
      <c r="B86" s="19"/>
      <c r="C86" s="19"/>
      <c r="D86" s="24"/>
      <c r="E86" s="24"/>
      <c r="F86" s="14"/>
      <c r="H86" s="67"/>
      <c r="I86" s="67"/>
      <c r="J86" s="71"/>
    </row>
    <row r="87" spans="1:13" s="1" customFormat="1" outlineLevel="1" x14ac:dyDescent="0.2">
      <c r="A87" s="124" t="s">
        <v>18</v>
      </c>
      <c r="B87" s="81">
        <f>B88+B89</f>
        <v>581742842.6801064</v>
      </c>
      <c r="C87" s="81">
        <f>C88+C89</f>
        <v>663503685.94493186</v>
      </c>
      <c r="D87" s="18"/>
      <c r="E87" s="18"/>
      <c r="F87" s="14"/>
      <c r="G87" s="141"/>
      <c r="H87" s="72"/>
      <c r="I87" s="72"/>
      <c r="J87" s="71"/>
      <c r="K87" s="108"/>
      <c r="L87" s="108"/>
      <c r="M87" s="108"/>
    </row>
    <row r="88" spans="1:13" s="1" customFormat="1" outlineLevel="1" x14ac:dyDescent="0.2">
      <c r="A88" s="16" t="s">
        <v>5</v>
      </c>
      <c r="B88" s="81">
        <f>SUM(B90:B97)-B92</f>
        <v>537565472.24000001</v>
      </c>
      <c r="C88" s="81">
        <f>SUM(C90:C97)-C92</f>
        <v>628534100.56999993</v>
      </c>
      <c r="D88" s="18"/>
      <c r="E88" s="18"/>
      <c r="F88" s="14"/>
      <c r="G88" s="141"/>
      <c r="H88" s="72"/>
      <c r="I88" s="72"/>
      <c r="J88" s="73"/>
      <c r="K88" s="108"/>
      <c r="L88" s="108"/>
      <c r="M88" s="108"/>
    </row>
    <row r="89" spans="1:13" s="1" customFormat="1" outlineLevel="1" x14ac:dyDescent="0.2">
      <c r="A89" s="16" t="s">
        <v>6</v>
      </c>
      <c r="B89" s="81">
        <f>SUM(B98:B99)</f>
        <v>44177370.440106392</v>
      </c>
      <c r="C89" s="81">
        <f>SUM(C98:C99)</f>
        <v>34969585.374931917</v>
      </c>
      <c r="D89" s="18"/>
      <c r="E89" s="18"/>
      <c r="F89" s="14"/>
      <c r="G89" s="144"/>
      <c r="H89" s="72"/>
      <c r="I89" s="72"/>
      <c r="J89" s="73"/>
      <c r="K89" s="108"/>
      <c r="L89" s="108"/>
      <c r="M89" s="108"/>
    </row>
    <row r="90" spans="1:13" ht="20" outlineLevel="1" x14ac:dyDescent="0.2">
      <c r="A90" s="19" t="s">
        <v>7</v>
      </c>
      <c r="B90" s="135">
        <v>190964095.29000002</v>
      </c>
      <c r="C90" s="135">
        <v>180176262.76999998</v>
      </c>
      <c r="D90" s="24"/>
      <c r="E90" s="24"/>
      <c r="F90" s="14"/>
      <c r="G90" s="143"/>
      <c r="H90" s="70"/>
      <c r="I90" s="70"/>
      <c r="J90" s="141"/>
    </row>
    <row r="91" spans="1:13" outlineLevel="1" x14ac:dyDescent="0.2">
      <c r="A91" s="19" t="s">
        <v>8</v>
      </c>
      <c r="B91" s="135">
        <v>149887043.73999998</v>
      </c>
      <c r="C91" s="135">
        <v>135135459.55000001</v>
      </c>
      <c r="D91" s="24"/>
      <c r="E91" s="24"/>
      <c r="F91" s="14"/>
      <c r="H91" s="67"/>
      <c r="I91" s="67"/>
      <c r="J91" s="71"/>
    </row>
    <row r="92" spans="1:13" outlineLevel="1" x14ac:dyDescent="0.2">
      <c r="A92" s="19" t="s">
        <v>65</v>
      </c>
      <c r="B92" s="135">
        <v>145645590.54999998</v>
      </c>
      <c r="C92" s="135">
        <v>139784739.47</v>
      </c>
      <c r="D92" s="24"/>
      <c r="E92" s="24"/>
      <c r="F92" s="14"/>
      <c r="H92" s="67"/>
      <c r="I92" s="67"/>
      <c r="J92" s="71"/>
    </row>
    <row r="93" spans="1:13" outlineLevel="1" x14ac:dyDescent="0.2">
      <c r="A93" s="69" t="s">
        <v>71</v>
      </c>
      <c r="B93" s="135">
        <v>36904232.629999995</v>
      </c>
      <c r="C93" s="135">
        <v>35493489.809999995</v>
      </c>
      <c r="D93" s="24" t="s">
        <v>69</v>
      </c>
      <c r="E93" s="24"/>
      <c r="F93" s="14"/>
      <c r="H93" s="67"/>
      <c r="I93" s="67"/>
      <c r="J93" s="71"/>
    </row>
    <row r="94" spans="1:13" outlineLevel="1" x14ac:dyDescent="0.2">
      <c r="A94" s="69" t="s">
        <v>72</v>
      </c>
      <c r="B94" s="135">
        <v>39269009.100000001</v>
      </c>
      <c r="C94" s="135">
        <v>36669479.119999997</v>
      </c>
      <c r="D94" s="24"/>
      <c r="E94" s="24"/>
      <c r="F94" s="14"/>
      <c r="G94" s="145"/>
      <c r="H94" s="67"/>
      <c r="I94" s="67"/>
      <c r="J94" s="71"/>
    </row>
    <row r="95" spans="1:13" outlineLevel="1" x14ac:dyDescent="0.2">
      <c r="A95" s="69" t="s">
        <v>73</v>
      </c>
      <c r="B95" s="135">
        <v>69472348.820000008</v>
      </c>
      <c r="C95" s="135">
        <v>67621770.540000007</v>
      </c>
      <c r="D95" s="24"/>
      <c r="E95" s="24"/>
      <c r="F95" s="14"/>
      <c r="G95" s="145"/>
      <c r="H95" s="67"/>
      <c r="I95" s="67"/>
      <c r="J95" s="71"/>
    </row>
    <row r="96" spans="1:13" outlineLevel="1" x14ac:dyDescent="0.2">
      <c r="A96" s="19" t="s">
        <v>10</v>
      </c>
      <c r="B96" s="135">
        <v>0</v>
      </c>
      <c r="C96" s="135">
        <v>0</v>
      </c>
      <c r="D96" s="24"/>
      <c r="E96" s="24"/>
      <c r="F96" s="14"/>
      <c r="G96" s="145"/>
      <c r="H96" s="67"/>
      <c r="I96" s="67"/>
      <c r="J96" s="71"/>
    </row>
    <row r="97" spans="1:13" outlineLevel="1" x14ac:dyDescent="0.2">
      <c r="A97" s="19" t="s">
        <v>9</v>
      </c>
      <c r="B97" s="135">
        <v>51068742.659999996</v>
      </c>
      <c r="C97" s="135">
        <v>173437638.78000003</v>
      </c>
      <c r="D97" s="24"/>
      <c r="E97" s="24"/>
      <c r="F97" s="14"/>
      <c r="H97" s="67"/>
      <c r="I97" s="67"/>
      <c r="J97" s="71"/>
    </row>
    <row r="98" spans="1:13" outlineLevel="1" x14ac:dyDescent="0.2">
      <c r="A98" s="3" t="s">
        <v>67</v>
      </c>
      <c r="B98" s="135">
        <v>36420728.269999996</v>
      </c>
      <c r="C98" s="135">
        <v>29084323.73</v>
      </c>
      <c r="D98" s="24"/>
      <c r="E98" s="24"/>
      <c r="F98" s="14"/>
      <c r="H98" s="67"/>
      <c r="I98" s="67"/>
      <c r="J98" s="71"/>
    </row>
    <row r="99" spans="1:13" outlineLevel="1" x14ac:dyDescent="0.2">
      <c r="A99" s="19" t="s">
        <v>11</v>
      </c>
      <c r="B99" s="135">
        <v>7756642.1701063998</v>
      </c>
      <c r="C99" s="135">
        <v>5885261.6449319189</v>
      </c>
      <c r="D99" s="24"/>
      <c r="E99" s="24"/>
      <c r="F99" s="22"/>
      <c r="G99" s="141"/>
      <c r="H99" s="72"/>
      <c r="I99" s="72"/>
      <c r="J99" s="71"/>
    </row>
    <row r="100" spans="1:13" outlineLevel="1" x14ac:dyDescent="0.2">
      <c r="A100" s="19"/>
      <c r="B100" s="24"/>
      <c r="C100" s="24"/>
      <c r="D100" s="24"/>
      <c r="E100" s="24"/>
      <c r="F100" s="14"/>
      <c r="H100" s="67"/>
      <c r="I100" s="67"/>
      <c r="J100" s="71"/>
    </row>
    <row r="101" spans="1:13" outlineLevel="1" x14ac:dyDescent="0.2">
      <c r="A101" s="26"/>
      <c r="B101" s="26"/>
      <c r="C101" s="26"/>
      <c r="D101" s="27"/>
      <c r="E101" s="27"/>
      <c r="F101" s="14"/>
      <c r="H101" s="67"/>
      <c r="I101" s="67"/>
      <c r="J101" s="71"/>
    </row>
    <row r="102" spans="1:13" outlineLevel="1" x14ac:dyDescent="0.2">
      <c r="A102" s="28"/>
      <c r="B102" s="28"/>
      <c r="C102" s="28"/>
      <c r="D102" s="29"/>
      <c r="E102" s="29"/>
      <c r="F102" s="14"/>
      <c r="G102" s="141"/>
      <c r="H102" s="72"/>
      <c r="I102" s="72"/>
      <c r="J102" s="71"/>
    </row>
    <row r="103" spans="1:13" s="1" customFormat="1" outlineLevel="1" x14ac:dyDescent="0.2">
      <c r="A103" s="125" t="s">
        <v>19</v>
      </c>
      <c r="B103" s="16"/>
      <c r="C103" s="16"/>
      <c r="D103" s="30"/>
      <c r="E103" s="30"/>
      <c r="F103" s="14"/>
      <c r="G103" s="141"/>
      <c r="H103" s="72"/>
      <c r="I103" s="72"/>
      <c r="J103" s="71"/>
      <c r="K103" s="108"/>
      <c r="L103" s="108"/>
      <c r="M103" s="108"/>
    </row>
    <row r="104" spans="1:13" s="1" customFormat="1" outlineLevel="1" x14ac:dyDescent="0.2">
      <c r="A104" s="124" t="s">
        <v>20</v>
      </c>
      <c r="B104" s="81">
        <f>B105+B106</f>
        <v>46456</v>
      </c>
      <c r="C104" s="81">
        <f>C105+C106</f>
        <v>47257</v>
      </c>
      <c r="D104" s="18" t="s">
        <v>69</v>
      </c>
      <c r="E104" s="18"/>
      <c r="F104" s="14"/>
      <c r="G104" s="141"/>
      <c r="H104" s="72"/>
      <c r="I104" s="72"/>
      <c r="J104" s="73"/>
      <c r="K104" s="108"/>
      <c r="L104" s="108"/>
      <c r="M104" s="108"/>
    </row>
    <row r="105" spans="1:13" s="1" customFormat="1" outlineLevel="1" x14ac:dyDescent="0.2">
      <c r="A105" s="16" t="s">
        <v>5</v>
      </c>
      <c r="B105" s="81">
        <f>SUM(B107:B114)-B109</f>
        <v>29488</v>
      </c>
      <c r="C105" s="81">
        <f>SUM(C107:C114)-C109</f>
        <v>28144</v>
      </c>
      <c r="D105" s="18"/>
      <c r="E105" s="18"/>
      <c r="F105" s="14"/>
      <c r="G105" s="141"/>
      <c r="H105" s="141"/>
      <c r="I105" s="141"/>
      <c r="J105" s="141"/>
      <c r="K105" s="108"/>
      <c r="L105" s="108"/>
      <c r="M105" s="108"/>
    </row>
    <row r="106" spans="1:13" s="1" customFormat="1" outlineLevel="1" x14ac:dyDescent="0.2">
      <c r="A106" s="16" t="s">
        <v>6</v>
      </c>
      <c r="B106" s="81">
        <f>SUM(B115:B116)</f>
        <v>16968</v>
      </c>
      <c r="C106" s="81">
        <f>SUM(C115:C116)</f>
        <v>19113</v>
      </c>
      <c r="D106" s="18"/>
      <c r="E106" s="18"/>
      <c r="F106" s="14"/>
      <c r="G106" s="144"/>
      <c r="H106" s="141"/>
      <c r="I106" s="141"/>
      <c r="J106" s="141"/>
      <c r="K106" s="108"/>
      <c r="L106" s="108"/>
      <c r="M106" s="108"/>
    </row>
    <row r="107" spans="1:13" ht="20" outlineLevel="1" x14ac:dyDescent="0.2">
      <c r="A107" s="19" t="s">
        <v>7</v>
      </c>
      <c r="B107" s="136">
        <v>10103</v>
      </c>
      <c r="C107" s="136">
        <v>9448</v>
      </c>
      <c r="D107" s="24"/>
      <c r="E107" s="24"/>
      <c r="F107" s="14"/>
      <c r="G107" s="143"/>
      <c r="H107" s="70"/>
      <c r="I107" s="70"/>
      <c r="J107" s="142"/>
    </row>
    <row r="108" spans="1:13" outlineLevel="1" x14ac:dyDescent="0.2">
      <c r="A108" s="19" t="s">
        <v>8</v>
      </c>
      <c r="B108" s="136">
        <v>3029</v>
      </c>
      <c r="C108" s="136">
        <v>2653</v>
      </c>
      <c r="D108" s="24"/>
      <c r="E108" s="24"/>
      <c r="F108" s="14"/>
      <c r="H108" s="67"/>
      <c r="I108" s="67"/>
      <c r="J108" s="71"/>
    </row>
    <row r="109" spans="1:13" outlineLevel="1" x14ac:dyDescent="0.2">
      <c r="A109" s="19" t="s">
        <v>65</v>
      </c>
      <c r="B109" s="136">
        <v>13742</v>
      </c>
      <c r="C109" s="136">
        <v>13361</v>
      </c>
      <c r="D109" s="24"/>
      <c r="E109" s="24"/>
      <c r="F109" s="14"/>
      <c r="H109" s="67"/>
      <c r="I109" s="67"/>
      <c r="J109" s="71"/>
    </row>
    <row r="110" spans="1:13" outlineLevel="1" x14ac:dyDescent="0.2">
      <c r="A110" s="69" t="s">
        <v>71</v>
      </c>
      <c r="B110" s="136">
        <v>11959</v>
      </c>
      <c r="C110" s="136">
        <v>11595</v>
      </c>
      <c r="D110" s="24"/>
      <c r="E110" s="24"/>
      <c r="F110" s="14"/>
      <c r="H110" s="67"/>
      <c r="I110" s="67"/>
      <c r="J110" s="71"/>
    </row>
    <row r="111" spans="1:13" outlineLevel="1" x14ac:dyDescent="0.2">
      <c r="A111" s="69" t="s">
        <v>72</v>
      </c>
      <c r="B111" s="136">
        <v>1608</v>
      </c>
      <c r="C111" s="136">
        <v>1666</v>
      </c>
      <c r="D111" s="24"/>
      <c r="E111" s="24"/>
      <c r="F111" s="14"/>
      <c r="G111" s="145"/>
      <c r="H111" s="67"/>
      <c r="I111" s="67"/>
      <c r="J111" s="71"/>
    </row>
    <row r="112" spans="1:13" outlineLevel="1" x14ac:dyDescent="0.2">
      <c r="A112" s="69" t="s">
        <v>73</v>
      </c>
      <c r="B112" s="136">
        <v>175</v>
      </c>
      <c r="C112" s="136">
        <v>100</v>
      </c>
      <c r="D112" s="24"/>
      <c r="E112" s="24"/>
      <c r="F112" s="14"/>
      <c r="G112" s="145"/>
      <c r="H112" s="67"/>
      <c r="I112" s="67"/>
      <c r="J112" s="71"/>
    </row>
    <row r="113" spans="1:13" outlineLevel="1" x14ac:dyDescent="0.2">
      <c r="A113" s="19" t="s">
        <v>10</v>
      </c>
      <c r="B113" s="136">
        <v>82</v>
      </c>
      <c r="C113" s="136">
        <v>43</v>
      </c>
      <c r="D113" s="24"/>
      <c r="E113" s="24"/>
      <c r="F113" s="14"/>
      <c r="G113" s="145"/>
      <c r="H113" s="67"/>
      <c r="I113" s="67"/>
      <c r="J113" s="71"/>
    </row>
    <row r="114" spans="1:13" outlineLevel="1" x14ac:dyDescent="0.2">
      <c r="A114" s="19" t="s">
        <v>9</v>
      </c>
      <c r="B114" s="136">
        <v>2532</v>
      </c>
      <c r="C114" s="136">
        <v>2639</v>
      </c>
      <c r="D114" s="24"/>
      <c r="E114" s="24"/>
      <c r="F114" s="14"/>
      <c r="H114" s="67"/>
      <c r="I114" s="67"/>
      <c r="J114" s="71"/>
    </row>
    <row r="115" spans="1:13" outlineLevel="1" x14ac:dyDescent="0.2">
      <c r="A115" s="3" t="s">
        <v>67</v>
      </c>
      <c r="B115" s="136">
        <v>5095</v>
      </c>
      <c r="C115" s="136">
        <v>8247</v>
      </c>
      <c r="D115" s="24"/>
      <c r="E115" s="24"/>
      <c r="F115" s="14"/>
      <c r="H115" s="67"/>
      <c r="I115" s="67"/>
      <c r="J115" s="71"/>
    </row>
    <row r="116" spans="1:13" outlineLevel="1" x14ac:dyDescent="0.2">
      <c r="A116" s="19" t="s">
        <v>11</v>
      </c>
      <c r="B116" s="136">
        <v>11873</v>
      </c>
      <c r="C116" s="136">
        <v>10866</v>
      </c>
      <c r="D116" s="24"/>
      <c r="E116" s="24"/>
      <c r="F116" s="14"/>
      <c r="G116" s="141"/>
      <c r="H116" s="72"/>
      <c r="I116" s="72"/>
      <c r="J116" s="73"/>
    </row>
    <row r="117" spans="1:13" outlineLevel="1" x14ac:dyDescent="0.2">
      <c r="A117" s="19"/>
      <c r="B117" s="24"/>
      <c r="C117" s="24"/>
      <c r="D117" s="24"/>
      <c r="E117" s="24"/>
      <c r="F117" s="14"/>
      <c r="H117" s="67"/>
      <c r="I117" s="67"/>
      <c r="J117" s="71"/>
    </row>
    <row r="118" spans="1:13" outlineLevel="1" x14ac:dyDescent="0.2">
      <c r="A118" s="19"/>
      <c r="B118" s="19"/>
      <c r="C118" s="19"/>
      <c r="D118" s="24"/>
      <c r="E118" s="24"/>
      <c r="F118" s="14"/>
      <c r="H118" s="67"/>
      <c r="I118" s="67"/>
      <c r="J118" s="71"/>
    </row>
    <row r="119" spans="1:13" s="1" customFormat="1" outlineLevel="1" x14ac:dyDescent="0.2">
      <c r="A119" s="124" t="s">
        <v>87</v>
      </c>
      <c r="B119" s="17">
        <f>B120+B121</f>
        <v>38883377.759999998</v>
      </c>
      <c r="C119" s="17">
        <f>C120+C121</f>
        <v>41526367.899999999</v>
      </c>
      <c r="D119" s="18"/>
      <c r="E119" s="18"/>
      <c r="F119" s="14"/>
      <c r="G119" s="141"/>
      <c r="H119" s="72"/>
      <c r="I119" s="72"/>
      <c r="J119" s="71"/>
      <c r="K119" s="108"/>
      <c r="L119" s="108"/>
      <c r="M119" s="108"/>
    </row>
    <row r="120" spans="1:13" s="1" customFormat="1" outlineLevel="1" x14ac:dyDescent="0.2">
      <c r="A120" s="16" t="s">
        <v>5</v>
      </c>
      <c r="B120" s="17">
        <f>SUM(B122:B129)-B124</f>
        <v>32639055.739999995</v>
      </c>
      <c r="C120" s="17">
        <f>SUM(C122:C129)-C124</f>
        <v>33465530.27</v>
      </c>
      <c r="D120" s="18"/>
      <c r="E120" s="18"/>
      <c r="F120" s="14"/>
      <c r="G120" s="141"/>
      <c r="H120" s="72"/>
      <c r="I120" s="72"/>
      <c r="J120" s="73"/>
      <c r="K120" s="108"/>
      <c r="L120" s="108"/>
      <c r="M120" s="108"/>
    </row>
    <row r="121" spans="1:13" s="1" customFormat="1" outlineLevel="1" x14ac:dyDescent="0.2">
      <c r="A121" s="16" t="s">
        <v>6</v>
      </c>
      <c r="B121" s="17">
        <f>SUM(B130:B131)</f>
        <v>6244322.0200000005</v>
      </c>
      <c r="C121" s="17">
        <f>SUM(C130:C131)</f>
        <v>8060837.6300000008</v>
      </c>
      <c r="D121" s="18" t="s">
        <v>69</v>
      </c>
      <c r="E121" s="18"/>
      <c r="F121" s="14"/>
      <c r="G121" s="141"/>
      <c r="H121" s="72"/>
      <c r="I121" s="72"/>
      <c r="J121" s="73"/>
      <c r="K121" s="108"/>
      <c r="L121" s="108"/>
      <c r="M121" s="108"/>
    </row>
    <row r="122" spans="1:13" ht="20" outlineLevel="1" x14ac:dyDescent="0.2">
      <c r="A122" s="19" t="s">
        <v>7</v>
      </c>
      <c r="B122" s="136">
        <v>22608592.259999998</v>
      </c>
      <c r="C122" s="136">
        <v>23627370.449999999</v>
      </c>
      <c r="D122" s="24" t="s">
        <v>69</v>
      </c>
      <c r="E122" s="24"/>
      <c r="F122" s="14"/>
      <c r="G122" s="143"/>
      <c r="H122" s="70"/>
      <c r="I122" s="70"/>
      <c r="J122" s="141"/>
    </row>
    <row r="123" spans="1:13" outlineLevel="1" x14ac:dyDescent="0.2">
      <c r="A123" s="19" t="s">
        <v>8</v>
      </c>
      <c r="B123" s="136">
        <v>1935806.38</v>
      </c>
      <c r="C123" s="136">
        <v>2572888.5099999998</v>
      </c>
      <c r="D123" s="24" t="s">
        <v>69</v>
      </c>
      <c r="E123" s="24"/>
      <c r="F123" s="14"/>
      <c r="H123" s="67"/>
      <c r="I123" s="67"/>
      <c r="J123" s="71"/>
    </row>
    <row r="124" spans="1:13" outlineLevel="1" x14ac:dyDescent="0.2">
      <c r="A124" s="19" t="s">
        <v>65</v>
      </c>
      <c r="B124" s="136">
        <v>5864832.8899999987</v>
      </c>
      <c r="C124" s="136">
        <v>5244772.9000000013</v>
      </c>
      <c r="D124" s="24"/>
      <c r="E124" s="24"/>
      <c r="F124" s="14"/>
      <c r="H124" s="67"/>
      <c r="I124" s="67"/>
      <c r="J124" s="71"/>
    </row>
    <row r="125" spans="1:13" outlineLevel="1" x14ac:dyDescent="0.2">
      <c r="A125" s="69" t="s">
        <v>71</v>
      </c>
      <c r="B125" s="136">
        <v>2460542.3899999992</v>
      </c>
      <c r="C125" s="136">
        <v>2275095.87</v>
      </c>
      <c r="D125" s="24"/>
      <c r="E125" s="24"/>
      <c r="F125" s="14"/>
      <c r="H125" s="67"/>
      <c r="I125" s="67"/>
      <c r="J125" s="71"/>
    </row>
    <row r="126" spans="1:13" outlineLevel="1" x14ac:dyDescent="0.2">
      <c r="A126" s="69" t="s">
        <v>72</v>
      </c>
      <c r="B126" s="136">
        <v>2622392.9099999997</v>
      </c>
      <c r="C126" s="136">
        <v>2575601.4900000002</v>
      </c>
      <c r="D126" s="24"/>
      <c r="E126" s="24"/>
      <c r="F126" s="14"/>
      <c r="G126" s="145"/>
      <c r="H126" s="67"/>
      <c r="I126" s="67"/>
      <c r="J126" s="71"/>
    </row>
    <row r="127" spans="1:13" outlineLevel="1" x14ac:dyDescent="0.2">
      <c r="A127" s="69" t="s">
        <v>73</v>
      </c>
      <c r="B127" s="136">
        <v>781897.59000000008</v>
      </c>
      <c r="C127" s="136">
        <v>394075.54</v>
      </c>
      <c r="D127" s="24"/>
      <c r="E127" s="24"/>
      <c r="F127" s="14"/>
      <c r="G127" s="145"/>
      <c r="H127" s="67"/>
      <c r="I127" s="67"/>
      <c r="J127" s="71"/>
    </row>
    <row r="128" spans="1:13" outlineLevel="1" x14ac:dyDescent="0.2">
      <c r="A128" s="19" t="s">
        <v>10</v>
      </c>
      <c r="B128" s="136">
        <v>35240.26</v>
      </c>
      <c r="C128" s="136">
        <v>21321.119999999999</v>
      </c>
      <c r="D128" s="24"/>
      <c r="E128" s="24"/>
      <c r="F128" s="14"/>
      <c r="G128" s="145"/>
      <c r="H128" s="67"/>
      <c r="I128" s="67"/>
      <c r="J128" s="71"/>
    </row>
    <row r="129" spans="1:13" outlineLevel="1" x14ac:dyDescent="0.2">
      <c r="A129" s="19" t="s">
        <v>9</v>
      </c>
      <c r="B129" s="136">
        <v>2194583.9500000002</v>
      </c>
      <c r="C129" s="136">
        <v>1999177.2900000003</v>
      </c>
      <c r="D129" s="24"/>
      <c r="E129" s="24"/>
      <c r="F129" s="14"/>
      <c r="H129" s="67"/>
      <c r="I129" s="67"/>
      <c r="J129" s="71"/>
    </row>
    <row r="130" spans="1:13" outlineLevel="1" x14ac:dyDescent="0.2">
      <c r="A130" s="3" t="s">
        <v>67</v>
      </c>
      <c r="B130" s="136">
        <v>1613276.47</v>
      </c>
      <c r="C130" s="136">
        <v>1550550.62</v>
      </c>
      <c r="D130" s="24"/>
      <c r="E130" s="24"/>
      <c r="F130" s="14"/>
      <c r="H130" s="67"/>
      <c r="I130" s="67"/>
      <c r="J130" s="71"/>
    </row>
    <row r="131" spans="1:13" outlineLevel="1" x14ac:dyDescent="0.2">
      <c r="A131" s="19" t="s">
        <v>11</v>
      </c>
      <c r="B131" s="136">
        <v>4631045.5500000007</v>
      </c>
      <c r="C131" s="136">
        <v>6510287.0100000007</v>
      </c>
      <c r="D131" s="24"/>
      <c r="E131" s="24"/>
      <c r="F131" s="22"/>
      <c r="G131" s="141"/>
      <c r="H131" s="72"/>
      <c r="I131" s="72"/>
      <c r="J131" s="73"/>
    </row>
    <row r="132" spans="1:13" outlineLevel="1" x14ac:dyDescent="0.2">
      <c r="A132" s="19"/>
      <c r="B132" s="24"/>
      <c r="C132" s="24"/>
      <c r="D132" s="24"/>
      <c r="E132" s="24"/>
      <c r="F132" s="14"/>
      <c r="H132" s="67"/>
      <c r="I132" s="67"/>
      <c r="J132" s="71"/>
    </row>
    <row r="133" spans="1:13" outlineLevel="1" x14ac:dyDescent="0.2">
      <c r="A133" s="26"/>
      <c r="B133" s="26"/>
      <c r="C133" s="26"/>
      <c r="D133" s="27"/>
      <c r="E133" s="27"/>
      <c r="F133" s="14"/>
      <c r="H133" s="67"/>
      <c r="I133" s="67"/>
      <c r="J133" s="71"/>
    </row>
    <row r="134" spans="1:13" outlineLevel="1" collapsed="1" x14ac:dyDescent="0.2">
      <c r="A134" s="28"/>
      <c r="B134" s="32"/>
      <c r="C134" s="32"/>
      <c r="D134" s="33"/>
      <c r="E134" s="33"/>
      <c r="F134" s="14"/>
      <c r="G134" s="141"/>
      <c r="H134" s="72"/>
      <c r="I134" s="72"/>
      <c r="J134" s="71"/>
    </row>
    <row r="135" spans="1:13" s="1" customFormat="1" outlineLevel="1" x14ac:dyDescent="0.2">
      <c r="A135" s="15" t="s">
        <v>22</v>
      </c>
      <c r="B135" s="34"/>
      <c r="C135" s="34"/>
      <c r="D135" s="35"/>
      <c r="E135" s="35"/>
      <c r="F135" s="14"/>
      <c r="G135" s="141"/>
      <c r="H135" s="72"/>
      <c r="I135" s="72"/>
      <c r="J135" s="73"/>
      <c r="K135" s="108"/>
      <c r="L135" s="108"/>
      <c r="M135" s="108"/>
    </row>
    <row r="136" spans="1:13" s="1" customFormat="1" ht="18" outlineLevel="1" x14ac:dyDescent="0.2">
      <c r="A136" s="36" t="s">
        <v>23</v>
      </c>
      <c r="B136" s="35">
        <f t="shared" ref="B136:C148" si="0">SUM(B151,B166,B181)/B23</f>
        <v>0.63893603086933459</v>
      </c>
      <c r="C136" s="35">
        <f t="shared" si="0"/>
        <v>0.59296589308131475</v>
      </c>
      <c r="D136" s="35"/>
      <c r="E136" s="35"/>
      <c r="F136" s="14"/>
      <c r="G136" s="141"/>
      <c r="H136" s="72"/>
      <c r="I136" s="72"/>
      <c r="J136" s="73"/>
      <c r="K136" s="108"/>
      <c r="L136" s="108"/>
      <c r="M136" s="108"/>
    </row>
    <row r="137" spans="1:13" s="1" customFormat="1" ht="18" outlineLevel="1" x14ac:dyDescent="0.2">
      <c r="A137" s="36" t="s">
        <v>5</v>
      </c>
      <c r="B137" s="35">
        <f t="shared" si="0"/>
        <v>0.67504978210494226</v>
      </c>
      <c r="C137" s="35">
        <f t="shared" si="0"/>
        <v>0.62387367958115103</v>
      </c>
      <c r="D137" s="35"/>
      <c r="E137" s="35"/>
      <c r="F137" s="37"/>
      <c r="G137" s="141"/>
      <c r="H137" s="141"/>
      <c r="I137" s="141"/>
      <c r="J137" s="141"/>
      <c r="K137" s="108"/>
      <c r="L137" s="108"/>
      <c r="M137" s="108"/>
    </row>
    <row r="138" spans="1:13" s="1" customFormat="1" ht="18" outlineLevel="1" x14ac:dyDescent="0.2">
      <c r="A138" s="36" t="s">
        <v>6</v>
      </c>
      <c r="B138" s="35">
        <f t="shared" si="0"/>
        <v>0.18522789069291251</v>
      </c>
      <c r="C138" s="35">
        <f t="shared" si="0"/>
        <v>0.17942899741000704</v>
      </c>
      <c r="D138" s="35"/>
      <c r="E138" s="35"/>
      <c r="F138" s="37"/>
      <c r="G138" s="141"/>
      <c r="H138" s="141"/>
      <c r="I138" s="141"/>
      <c r="J138" s="141"/>
      <c r="K138" s="108"/>
      <c r="L138" s="108"/>
      <c r="M138" s="108"/>
    </row>
    <row r="139" spans="1:13" ht="20" outlineLevel="1" x14ac:dyDescent="0.2">
      <c r="A139" s="19" t="s">
        <v>7</v>
      </c>
      <c r="B139" s="38">
        <f t="shared" si="0"/>
        <v>0.77030124233201303</v>
      </c>
      <c r="C139" s="38">
        <f t="shared" si="0"/>
        <v>0.72728370279373822</v>
      </c>
      <c r="D139" s="38"/>
      <c r="E139" s="38"/>
      <c r="F139" s="37"/>
      <c r="G139" s="143"/>
      <c r="H139" s="70"/>
      <c r="I139" s="70"/>
      <c r="J139" s="142"/>
    </row>
    <row r="140" spans="1:13" outlineLevel="1" x14ac:dyDescent="0.2">
      <c r="A140" s="19" t="s">
        <v>8</v>
      </c>
      <c r="B140" s="38">
        <f t="shared" si="0"/>
        <v>0.78275416186949842</v>
      </c>
      <c r="C140" s="38">
        <f t="shared" si="0"/>
        <v>0.59833452005912324</v>
      </c>
      <c r="D140" s="38"/>
      <c r="E140" s="38"/>
      <c r="F140" s="37"/>
      <c r="H140" s="71"/>
      <c r="I140" s="71"/>
      <c r="J140" s="153"/>
    </row>
    <row r="141" spans="1:13" outlineLevel="1" x14ac:dyDescent="0.2">
      <c r="A141" s="19" t="s">
        <v>65</v>
      </c>
      <c r="B141" s="38">
        <f t="shared" si="0"/>
        <v>0.49731500010186297</v>
      </c>
      <c r="C141" s="38">
        <f t="shared" si="0"/>
        <v>0.54448428346629352</v>
      </c>
      <c r="D141" s="38" t="s">
        <v>69</v>
      </c>
      <c r="E141" s="38"/>
      <c r="F141" s="37"/>
      <c r="H141" s="71"/>
      <c r="I141" s="71"/>
      <c r="J141" s="153"/>
    </row>
    <row r="142" spans="1:13" outlineLevel="1" x14ac:dyDescent="0.2">
      <c r="A142" s="69" t="s">
        <v>71</v>
      </c>
      <c r="B142" s="38">
        <f t="shared" si="0"/>
        <v>0.20908898231939738</v>
      </c>
      <c r="C142" s="38">
        <f t="shared" si="0"/>
        <v>0.22833843836963522</v>
      </c>
      <c r="D142" s="38"/>
      <c r="E142" s="38"/>
      <c r="F142" s="37"/>
      <c r="H142" s="71"/>
      <c r="I142" s="71"/>
      <c r="J142" s="153"/>
    </row>
    <row r="143" spans="1:13" outlineLevel="1" x14ac:dyDescent="0.2">
      <c r="A143" s="69" t="s">
        <v>72</v>
      </c>
      <c r="B143" s="38">
        <f t="shared" si="0"/>
        <v>0.3442490171320815</v>
      </c>
      <c r="C143" s="38">
        <f t="shared" si="0"/>
        <v>0.42075382048759513</v>
      </c>
      <c r="D143" s="38"/>
      <c r="E143" s="38"/>
      <c r="F143" s="37"/>
      <c r="G143" s="145"/>
      <c r="H143" s="71"/>
      <c r="I143" s="71"/>
      <c r="J143" s="153"/>
    </row>
    <row r="144" spans="1:13" outlineLevel="1" x14ac:dyDescent="0.2">
      <c r="A144" s="69" t="s">
        <v>73</v>
      </c>
      <c r="B144" s="38">
        <f t="shared" si="0"/>
        <v>1.0867177620665822</v>
      </c>
      <c r="C144" s="38">
        <f t="shared" si="0"/>
        <v>1.1047292694821498</v>
      </c>
      <c r="D144" s="38"/>
      <c r="E144" s="38"/>
      <c r="F144" s="37"/>
      <c r="G144" s="145"/>
      <c r="H144" s="71"/>
      <c r="I144" s="71"/>
      <c r="J144" s="153"/>
    </row>
    <row r="145" spans="1:14" outlineLevel="1" x14ac:dyDescent="0.2">
      <c r="A145" s="19" t="s">
        <v>10</v>
      </c>
      <c r="B145" s="38">
        <f t="shared" si="0"/>
        <v>2.5367003318406158E-2</v>
      </c>
      <c r="C145" s="38">
        <f t="shared" si="0"/>
        <v>5.0619017812877316E-2</v>
      </c>
      <c r="D145" s="38"/>
      <c r="E145" s="38"/>
      <c r="F145" s="37"/>
      <c r="G145" s="145"/>
      <c r="H145" s="71"/>
      <c r="I145" s="71"/>
      <c r="J145" s="61"/>
    </row>
    <row r="146" spans="1:14" outlineLevel="1" x14ac:dyDescent="0.2">
      <c r="A146" s="19" t="s">
        <v>9</v>
      </c>
      <c r="B146" s="38">
        <f t="shared" si="0"/>
        <v>0.34733127917560735</v>
      </c>
      <c r="C146" s="38">
        <f t="shared" si="0"/>
        <v>0.35980317511111432</v>
      </c>
      <c r="D146" s="38"/>
      <c r="E146" s="38"/>
      <c r="F146" s="37"/>
      <c r="H146" s="71"/>
      <c r="I146" s="71"/>
      <c r="J146" s="153"/>
    </row>
    <row r="147" spans="1:14" outlineLevel="1" x14ac:dyDescent="0.2">
      <c r="A147" s="3" t="s">
        <v>67</v>
      </c>
      <c r="B147" s="38">
        <f t="shared" si="0"/>
        <v>0.20706793617418717</v>
      </c>
      <c r="C147" s="38">
        <f t="shared" si="0"/>
        <v>0.22065472143138329</v>
      </c>
      <c r="D147" s="38"/>
      <c r="E147" s="38"/>
      <c r="F147" s="37"/>
      <c r="H147" s="71"/>
      <c r="I147" s="71"/>
      <c r="J147" s="153"/>
    </row>
    <row r="148" spans="1:14" outlineLevel="1" x14ac:dyDescent="0.2">
      <c r="A148" s="19" t="s">
        <v>11</v>
      </c>
      <c r="B148" s="38">
        <f t="shared" si="0"/>
        <v>0.16627760953673396</v>
      </c>
      <c r="C148" s="38">
        <f t="shared" si="0"/>
        <v>0.14604743798058725</v>
      </c>
      <c r="D148" s="38"/>
      <c r="E148" s="38"/>
      <c r="F148" s="37"/>
      <c r="G148" s="141"/>
      <c r="H148" s="73"/>
      <c r="I148" s="73"/>
      <c r="J148" s="153"/>
    </row>
    <row r="149" spans="1:14" outlineLevel="1" x14ac:dyDescent="0.2">
      <c r="A149" s="19"/>
      <c r="B149" s="38"/>
      <c r="C149" s="38"/>
      <c r="D149" s="38"/>
      <c r="E149" s="38"/>
      <c r="F149" s="37"/>
      <c r="H149" s="71"/>
      <c r="I149" s="71"/>
      <c r="J149" s="153"/>
    </row>
    <row r="150" spans="1:14" outlineLevel="1" x14ac:dyDescent="0.2">
      <c r="A150" s="16"/>
      <c r="B150" s="38"/>
      <c r="C150" s="38"/>
      <c r="D150" s="38"/>
      <c r="E150" s="38"/>
      <c r="F150" s="37"/>
      <c r="H150" s="71"/>
      <c r="I150" s="71"/>
      <c r="J150" s="153"/>
    </row>
    <row r="151" spans="1:14" ht="18" outlineLevel="1" x14ac:dyDescent="0.2">
      <c r="A151" s="126" t="s">
        <v>24</v>
      </c>
      <c r="B151" s="17">
        <f>SUM(B152:B153)</f>
        <v>156209956.50976092</v>
      </c>
      <c r="C151" s="17">
        <f>SUM(C152:C153)</f>
        <v>140375155.96028984</v>
      </c>
      <c r="D151" s="18"/>
      <c r="E151" s="18"/>
      <c r="F151" s="37"/>
      <c r="G151" s="141"/>
      <c r="H151" s="73"/>
      <c r="I151" s="73"/>
      <c r="J151" s="153"/>
    </row>
    <row r="152" spans="1:14" ht="18" outlineLevel="1" x14ac:dyDescent="0.2">
      <c r="A152" s="36" t="s">
        <v>5</v>
      </c>
      <c r="B152" s="17">
        <f>SUM(B154:B161)-B156</f>
        <v>149473360.86976093</v>
      </c>
      <c r="C152" s="17">
        <f>SUM(C154:C161)-C156</f>
        <v>134433684.77028984</v>
      </c>
      <c r="D152" s="18"/>
      <c r="E152" s="18"/>
      <c r="F152" s="37"/>
      <c r="H152" s="71"/>
      <c r="I152" s="71"/>
      <c r="J152" s="153"/>
    </row>
    <row r="153" spans="1:14" ht="18" outlineLevel="1" x14ac:dyDescent="0.2">
      <c r="A153" s="36" t="s">
        <v>6</v>
      </c>
      <c r="B153" s="17">
        <f>SUM(B162:B163)</f>
        <v>6736595.6400000006</v>
      </c>
      <c r="C153" s="17">
        <f>SUM(C162:C163)</f>
        <v>5941471.1900000004</v>
      </c>
      <c r="D153" s="18"/>
      <c r="E153" s="18"/>
      <c r="F153" s="37"/>
      <c r="G153" s="154"/>
      <c r="H153" s="155"/>
      <c r="I153" s="155"/>
      <c r="J153" s="153"/>
    </row>
    <row r="154" spans="1:14" ht="20" outlineLevel="1" x14ac:dyDescent="0.2">
      <c r="A154" s="19" t="s">
        <v>7</v>
      </c>
      <c r="B154" s="135">
        <v>94099833.154043943</v>
      </c>
      <c r="C154" s="135">
        <v>87699689.11999999</v>
      </c>
      <c r="D154" s="21"/>
      <c r="E154" s="21"/>
      <c r="F154" s="37"/>
      <c r="G154" s="143"/>
      <c r="H154" s="70"/>
      <c r="I154" s="70"/>
      <c r="K154" s="14"/>
      <c r="L154" s="14"/>
      <c r="M154" s="14"/>
      <c r="N154" s="39"/>
    </row>
    <row r="155" spans="1:14" outlineLevel="1" x14ac:dyDescent="0.2">
      <c r="A155" s="19" t="s">
        <v>8</v>
      </c>
      <c r="B155" s="135">
        <v>33263451.018018987</v>
      </c>
      <c r="C155" s="135">
        <v>27393227.660000004</v>
      </c>
      <c r="D155" s="21"/>
      <c r="E155" s="21"/>
      <c r="F155" s="37"/>
      <c r="H155" s="67"/>
      <c r="I155" s="67"/>
      <c r="K155" s="14"/>
      <c r="L155" s="14"/>
      <c r="M155" s="14"/>
      <c r="N155" s="39"/>
    </row>
    <row r="156" spans="1:14" outlineLevel="1" x14ac:dyDescent="0.2">
      <c r="A156" s="19" t="s">
        <v>65</v>
      </c>
      <c r="B156" s="135">
        <v>18796574.783372059</v>
      </c>
      <c r="C156" s="135">
        <v>16132438.407086847</v>
      </c>
      <c r="D156" s="21"/>
      <c r="E156" s="21"/>
      <c r="F156" s="37"/>
      <c r="H156" s="67"/>
      <c r="I156" s="67"/>
      <c r="K156" s="14"/>
      <c r="L156" s="14"/>
      <c r="M156" s="14"/>
      <c r="N156" s="39"/>
    </row>
    <row r="157" spans="1:14" outlineLevel="1" x14ac:dyDescent="0.2">
      <c r="A157" s="69" t="s">
        <v>71</v>
      </c>
      <c r="B157" s="135">
        <v>6262582.8006724194</v>
      </c>
      <c r="C157" s="135">
        <v>6427553.4564297562</v>
      </c>
      <c r="D157" s="21"/>
      <c r="E157" s="21"/>
      <c r="F157" s="37"/>
      <c r="H157" s="67"/>
      <c r="I157" s="67"/>
      <c r="K157" s="14"/>
      <c r="L157" s="14"/>
      <c r="M157" s="14"/>
      <c r="N157" s="39"/>
    </row>
    <row r="158" spans="1:14" outlineLevel="1" x14ac:dyDescent="0.2">
      <c r="A158" s="69" t="s">
        <v>72</v>
      </c>
      <c r="B158" s="135">
        <v>3886500.3626996391</v>
      </c>
      <c r="C158" s="135">
        <v>7820262.0562575636</v>
      </c>
      <c r="D158" s="21"/>
      <c r="E158" s="21"/>
      <c r="F158" s="37"/>
      <c r="G158" s="145"/>
      <c r="H158" s="67"/>
      <c r="I158" s="67"/>
      <c r="K158" s="14"/>
      <c r="L158" s="14"/>
      <c r="M158" s="14"/>
      <c r="N158" s="39"/>
    </row>
    <row r="159" spans="1:14" outlineLevel="1" x14ac:dyDescent="0.2">
      <c r="A159" s="69" t="s">
        <v>73</v>
      </c>
      <c r="B159" s="135">
        <v>8647491.6199999992</v>
      </c>
      <c r="C159" s="135">
        <v>1884622.8943995284</v>
      </c>
      <c r="D159" s="21"/>
      <c r="E159" s="21"/>
      <c r="F159" s="37"/>
      <c r="G159" s="145"/>
      <c r="H159" s="67"/>
      <c r="I159" s="67"/>
      <c r="K159" s="14"/>
      <c r="L159" s="14"/>
      <c r="M159" s="14"/>
      <c r="N159" s="39"/>
    </row>
    <row r="160" spans="1:14" outlineLevel="1" x14ac:dyDescent="0.2">
      <c r="A160" s="19" t="s">
        <v>10</v>
      </c>
      <c r="B160" s="135">
        <v>107312.204</v>
      </c>
      <c r="C160" s="135">
        <v>179677.296</v>
      </c>
      <c r="D160" s="21"/>
      <c r="E160" s="21"/>
      <c r="F160" s="37"/>
      <c r="G160" s="145"/>
      <c r="H160" s="67"/>
      <c r="I160" s="67"/>
      <c r="K160" s="14"/>
      <c r="L160" s="14"/>
      <c r="M160" s="14"/>
      <c r="N160" s="39"/>
    </row>
    <row r="161" spans="1:14" outlineLevel="1" x14ac:dyDescent="0.2">
      <c r="A161" s="19" t="s">
        <v>9</v>
      </c>
      <c r="B161" s="135">
        <v>3206189.7103260001</v>
      </c>
      <c r="C161" s="135">
        <v>3028652.2872029776</v>
      </c>
      <c r="D161" s="21"/>
      <c r="E161" s="21"/>
      <c r="F161" s="37"/>
      <c r="H161" s="67"/>
      <c r="I161" s="67"/>
      <c r="K161" s="14"/>
      <c r="L161" s="14"/>
      <c r="M161" s="14"/>
      <c r="N161" s="39"/>
    </row>
    <row r="162" spans="1:14" outlineLevel="1" x14ac:dyDescent="0.2">
      <c r="A162" s="3" t="s">
        <v>67</v>
      </c>
      <c r="B162" s="135">
        <v>3479440.5500000003</v>
      </c>
      <c r="C162" s="135">
        <v>3134410.5</v>
      </c>
      <c r="D162" s="21"/>
      <c r="E162" s="21"/>
      <c r="F162" s="37"/>
      <c r="H162" s="67"/>
      <c r="I162" s="67"/>
      <c r="K162" s="14"/>
      <c r="L162" s="14"/>
      <c r="M162" s="14"/>
      <c r="N162" s="39"/>
    </row>
    <row r="163" spans="1:14" outlineLevel="1" x14ac:dyDescent="0.2">
      <c r="A163" s="19" t="s">
        <v>11</v>
      </c>
      <c r="B163" s="135">
        <v>3257155.0900000003</v>
      </c>
      <c r="C163" s="135">
        <v>2807060.6900000004</v>
      </c>
      <c r="D163" s="21"/>
      <c r="E163" s="21"/>
      <c r="F163" s="40"/>
      <c r="G163" s="141"/>
      <c r="H163" s="72"/>
      <c r="I163" s="72"/>
      <c r="K163" s="14"/>
      <c r="L163" s="14"/>
      <c r="M163" s="14"/>
      <c r="N163" s="39"/>
    </row>
    <row r="164" spans="1:14" outlineLevel="1" x14ac:dyDescent="0.2">
      <c r="A164" s="19"/>
      <c r="B164" s="21"/>
      <c r="C164" s="21"/>
      <c r="D164" s="21"/>
      <c r="E164" s="21"/>
      <c r="F164" s="37"/>
      <c r="H164" s="67"/>
      <c r="I164" s="67"/>
      <c r="K164" s="14"/>
      <c r="L164" s="14"/>
      <c r="M164" s="14"/>
      <c r="N164" s="39"/>
    </row>
    <row r="165" spans="1:14" outlineLevel="1" x14ac:dyDescent="0.2">
      <c r="A165" s="30"/>
      <c r="B165" s="38"/>
      <c r="C165" s="38"/>
      <c r="D165" s="38"/>
      <c r="E165" s="38"/>
      <c r="F165" s="37"/>
      <c r="H165" s="67"/>
      <c r="I165" s="67"/>
    </row>
    <row r="166" spans="1:14" outlineLevel="1" x14ac:dyDescent="0.2">
      <c r="A166" s="124" t="s">
        <v>25</v>
      </c>
      <c r="B166" s="17">
        <f>SUM(B167:B168)</f>
        <v>166315747.24157804</v>
      </c>
      <c r="C166" s="17">
        <f>SUM(C167:C168)</f>
        <v>142016919.68009099</v>
      </c>
      <c r="D166" s="18"/>
      <c r="E166" s="18"/>
      <c r="F166" s="37"/>
      <c r="G166" s="141"/>
      <c r="H166" s="72"/>
      <c r="I166" s="72"/>
    </row>
    <row r="167" spans="1:14" outlineLevel="1" x14ac:dyDescent="0.2">
      <c r="A167" s="16" t="s">
        <v>5</v>
      </c>
      <c r="B167" s="17">
        <f>SUM(B169:B176)-B171</f>
        <v>165347679.81716105</v>
      </c>
      <c r="C167" s="17">
        <f>SUM(C169:C176)-C171</f>
        <v>141374801.879033</v>
      </c>
      <c r="D167" s="18"/>
      <c r="E167" s="18"/>
      <c r="F167" s="37"/>
      <c r="H167" s="67"/>
      <c r="I167" s="67"/>
    </row>
    <row r="168" spans="1:14" outlineLevel="1" x14ac:dyDescent="0.2">
      <c r="A168" s="16" t="s">
        <v>6</v>
      </c>
      <c r="B168" s="17">
        <f>SUM(B177:B178)</f>
        <v>968067.42441700003</v>
      </c>
      <c r="C168" s="17">
        <f>SUM(C177:C178)</f>
        <v>642117.80105799995</v>
      </c>
      <c r="D168" s="18"/>
      <c r="E168" s="18"/>
      <c r="F168" s="37"/>
    </row>
    <row r="169" spans="1:14" ht="20" outlineLevel="1" x14ac:dyDescent="0.2">
      <c r="A169" s="19" t="s">
        <v>7</v>
      </c>
      <c r="B169" s="135">
        <v>77780228.968200117</v>
      </c>
      <c r="C169" s="135">
        <v>59172902.319999993</v>
      </c>
      <c r="D169" s="21"/>
      <c r="E169" s="21"/>
      <c r="F169" s="37"/>
      <c r="G169" s="143"/>
      <c r="H169" s="70"/>
      <c r="I169" s="70"/>
      <c r="K169" s="14"/>
      <c r="L169" s="14"/>
      <c r="M169" s="14"/>
      <c r="N169" s="39"/>
    </row>
    <row r="170" spans="1:14" outlineLevel="1" x14ac:dyDescent="0.2">
      <c r="A170" s="19" t="s">
        <v>8</v>
      </c>
      <c r="B170" s="135">
        <v>33402847.022992942</v>
      </c>
      <c r="C170" s="135">
        <v>28879565.849999998</v>
      </c>
      <c r="D170" s="21"/>
      <c r="E170" s="21"/>
      <c r="F170" s="37"/>
      <c r="H170" s="67"/>
      <c r="I170" s="67"/>
      <c r="K170" s="14"/>
      <c r="L170" s="14"/>
      <c r="M170" s="14"/>
      <c r="N170" s="39"/>
    </row>
    <row r="171" spans="1:14" outlineLevel="1" x14ac:dyDescent="0.2">
      <c r="A171" s="19" t="s">
        <v>65</v>
      </c>
      <c r="B171" s="135">
        <v>47924099.370000005</v>
      </c>
      <c r="C171" s="135">
        <v>47809551.649999999</v>
      </c>
      <c r="D171" s="21"/>
      <c r="E171" s="21"/>
      <c r="F171" s="37"/>
      <c r="H171" s="67"/>
      <c r="I171" s="67"/>
      <c r="K171" s="14"/>
      <c r="L171" s="14"/>
      <c r="M171" s="14"/>
      <c r="N171" s="39"/>
    </row>
    <row r="172" spans="1:14" outlineLevel="1" x14ac:dyDescent="0.2">
      <c r="A172" s="69" t="s">
        <v>71</v>
      </c>
      <c r="B172" s="135">
        <v>4553361.4800000004</v>
      </c>
      <c r="C172" s="135">
        <v>3142155.21</v>
      </c>
      <c r="D172" s="21" t="s">
        <v>69</v>
      </c>
      <c r="E172" s="21"/>
      <c r="F172" s="37"/>
      <c r="H172" s="67"/>
      <c r="I172" s="67"/>
      <c r="K172" s="14"/>
      <c r="L172" s="14"/>
      <c r="M172" s="14"/>
      <c r="N172" s="39"/>
    </row>
    <row r="173" spans="1:14" outlineLevel="1" x14ac:dyDescent="0.2">
      <c r="A173" s="69" t="s">
        <v>72</v>
      </c>
      <c r="B173" s="135">
        <v>11727788.879999999</v>
      </c>
      <c r="C173" s="135">
        <v>6519115.7299999995</v>
      </c>
      <c r="D173" s="21"/>
      <c r="E173" s="21"/>
      <c r="F173" s="37"/>
      <c r="G173" s="145"/>
      <c r="H173" s="67"/>
      <c r="I173" s="67"/>
      <c r="K173" s="14"/>
      <c r="L173" s="14"/>
      <c r="M173" s="14"/>
      <c r="N173" s="39"/>
    </row>
    <row r="174" spans="1:14" outlineLevel="1" x14ac:dyDescent="0.2">
      <c r="A174" s="69" t="s">
        <v>73</v>
      </c>
      <c r="B174" s="135">
        <v>31642949.010000005</v>
      </c>
      <c r="C174" s="135">
        <v>38148280.710000001</v>
      </c>
      <c r="D174" s="21"/>
      <c r="E174" s="21"/>
      <c r="F174" s="37"/>
      <c r="G174" s="145"/>
      <c r="H174" s="67"/>
      <c r="I174" s="67"/>
      <c r="K174" s="14"/>
      <c r="L174" s="14"/>
      <c r="M174" s="14"/>
      <c r="N174" s="39"/>
    </row>
    <row r="175" spans="1:14" outlineLevel="1" x14ac:dyDescent="0.2">
      <c r="A175" s="19" t="s">
        <v>10</v>
      </c>
      <c r="B175" s="135">
        <v>177.98000000001048</v>
      </c>
      <c r="C175" s="135">
        <v>-1.8189894035458565E-12</v>
      </c>
      <c r="D175" s="21"/>
      <c r="E175" s="21"/>
      <c r="F175" s="37"/>
      <c r="G175" s="145"/>
      <c r="H175" s="67"/>
      <c r="I175" s="67"/>
      <c r="K175" s="14"/>
      <c r="L175" s="14"/>
      <c r="M175" s="14"/>
      <c r="N175" s="39"/>
    </row>
    <row r="176" spans="1:14" outlineLevel="1" x14ac:dyDescent="0.2">
      <c r="A176" s="19" t="s">
        <v>9</v>
      </c>
      <c r="B176" s="135">
        <v>6240326.4759679995</v>
      </c>
      <c r="C176" s="135">
        <v>5512782.0590330008</v>
      </c>
      <c r="D176" s="21"/>
      <c r="E176" s="21"/>
      <c r="F176" s="37"/>
      <c r="H176" s="67"/>
      <c r="I176" s="67"/>
      <c r="K176" s="14"/>
      <c r="L176" s="14"/>
      <c r="M176" s="14"/>
      <c r="N176" s="39"/>
    </row>
    <row r="177" spans="1:14" outlineLevel="1" x14ac:dyDescent="0.2">
      <c r="A177" s="3" t="s">
        <v>67</v>
      </c>
      <c r="B177" s="135">
        <v>522020.553717</v>
      </c>
      <c r="C177" s="135">
        <v>284958.2</v>
      </c>
      <c r="D177" s="21"/>
      <c r="E177" s="21"/>
      <c r="F177" s="37"/>
      <c r="H177" s="67"/>
      <c r="I177" s="67"/>
      <c r="K177" s="14"/>
      <c r="L177" s="14"/>
      <c r="M177" s="14"/>
      <c r="N177" s="39"/>
    </row>
    <row r="178" spans="1:14" outlineLevel="1" x14ac:dyDescent="0.2">
      <c r="A178" s="19" t="s">
        <v>11</v>
      </c>
      <c r="B178" s="135">
        <v>446046.87069999997</v>
      </c>
      <c r="C178" s="135">
        <v>357159.601058</v>
      </c>
      <c r="D178" s="21"/>
      <c r="E178" s="21"/>
      <c r="F178" s="40"/>
      <c r="G178" s="141"/>
      <c r="H178" s="72"/>
      <c r="I178" s="72"/>
      <c r="K178" s="14"/>
      <c r="L178" s="14"/>
      <c r="M178" s="14"/>
      <c r="N178" s="39"/>
    </row>
    <row r="179" spans="1:14" outlineLevel="1" x14ac:dyDescent="0.2">
      <c r="A179" s="19"/>
      <c r="B179" s="21"/>
      <c r="C179" s="21"/>
      <c r="D179" s="21"/>
      <c r="E179" s="21"/>
      <c r="F179" s="37"/>
      <c r="H179" s="67"/>
      <c r="I179" s="67"/>
      <c r="K179" s="14"/>
      <c r="L179" s="14"/>
      <c r="M179" s="14"/>
      <c r="N179" s="39"/>
    </row>
    <row r="180" spans="1:14" outlineLevel="1" x14ac:dyDescent="0.2">
      <c r="A180" s="30"/>
      <c r="B180" s="41"/>
      <c r="C180" s="38"/>
      <c r="D180" s="38"/>
      <c r="E180" s="38"/>
      <c r="F180" s="37"/>
      <c r="H180" s="67"/>
      <c r="I180" s="67"/>
    </row>
    <row r="181" spans="1:14" outlineLevel="1" x14ac:dyDescent="0.2">
      <c r="A181" s="124" t="s">
        <v>26</v>
      </c>
      <c r="B181" s="17">
        <f>SUM(B182:B183)</f>
        <v>37945219.089151569</v>
      </c>
      <c r="C181" s="17">
        <f>SUM(C182:C183)</f>
        <v>51930133.717476979</v>
      </c>
      <c r="D181" s="18"/>
      <c r="E181" s="18"/>
      <c r="F181" s="37"/>
      <c r="G181" s="141"/>
      <c r="H181" s="72"/>
      <c r="I181" s="72"/>
    </row>
    <row r="182" spans="1:14" outlineLevel="1" x14ac:dyDescent="0.2">
      <c r="A182" s="16" t="s">
        <v>5</v>
      </c>
      <c r="B182" s="17">
        <f>SUM(B184:B191)-B186</f>
        <v>37945219.089151569</v>
      </c>
      <c r="C182" s="17">
        <f>SUM(C184:C191)-C186</f>
        <v>51478492.157476977</v>
      </c>
      <c r="D182" s="18"/>
      <c r="E182" s="18"/>
      <c r="F182" s="37"/>
      <c r="H182" s="67"/>
      <c r="I182" s="67"/>
    </row>
    <row r="183" spans="1:14" outlineLevel="1" x14ac:dyDescent="0.2">
      <c r="A183" s="16" t="s">
        <v>6</v>
      </c>
      <c r="B183" s="17">
        <f>SUM(B192:B193)</f>
        <v>0</v>
      </c>
      <c r="C183" s="17">
        <f>SUM(C192:C193)</f>
        <v>451641.56</v>
      </c>
      <c r="D183" s="18"/>
      <c r="E183" s="18"/>
      <c r="F183" s="37"/>
    </row>
    <row r="184" spans="1:14" ht="20" outlineLevel="1" x14ac:dyDescent="0.2">
      <c r="A184" s="19" t="s">
        <v>7</v>
      </c>
      <c r="B184" s="135">
        <v>9805873.3246869445</v>
      </c>
      <c r="C184" s="135">
        <v>9965705.9336604476</v>
      </c>
      <c r="D184" s="24"/>
      <c r="E184" s="24"/>
      <c r="F184" s="37"/>
      <c r="G184" s="143"/>
      <c r="H184" s="70"/>
      <c r="I184" s="70"/>
      <c r="K184" s="14"/>
      <c r="L184" s="14"/>
      <c r="M184" s="14"/>
      <c r="N184" s="39"/>
    </row>
    <row r="185" spans="1:14" outlineLevel="1" x14ac:dyDescent="0.2">
      <c r="A185" s="19" t="s">
        <v>8</v>
      </c>
      <c r="B185" s="135">
        <v>28139345.764464624</v>
      </c>
      <c r="C185" s="135">
        <v>36667616.503816523</v>
      </c>
      <c r="D185" s="21"/>
      <c r="E185" s="21"/>
      <c r="F185" s="37"/>
      <c r="H185" s="67"/>
      <c r="I185" s="67"/>
      <c r="K185" s="14"/>
      <c r="L185" s="14"/>
      <c r="M185" s="14"/>
      <c r="N185" s="39"/>
    </row>
    <row r="186" spans="1:14" outlineLevel="1" x14ac:dyDescent="0.2">
      <c r="A186" s="19" t="s">
        <v>65</v>
      </c>
      <c r="B186" s="135">
        <v>0</v>
      </c>
      <c r="C186" s="135">
        <v>4845169.72</v>
      </c>
      <c r="D186" s="21"/>
      <c r="E186" s="21"/>
      <c r="F186" s="37"/>
      <c r="H186" s="67"/>
      <c r="I186" s="67"/>
      <c r="K186" s="14"/>
      <c r="L186" s="14"/>
      <c r="M186" s="14"/>
      <c r="N186" s="39"/>
    </row>
    <row r="187" spans="1:14" outlineLevel="1" x14ac:dyDescent="0.2">
      <c r="A187" s="69" t="s">
        <v>71</v>
      </c>
      <c r="B187" s="135">
        <v>0</v>
      </c>
      <c r="C187" s="135">
        <v>1293660.3152399999</v>
      </c>
      <c r="D187" s="21"/>
      <c r="E187" s="21"/>
      <c r="F187" s="37"/>
      <c r="H187" s="67"/>
      <c r="I187" s="67"/>
      <c r="K187" s="14"/>
      <c r="L187" s="14"/>
      <c r="M187" s="14"/>
      <c r="N187" s="39"/>
    </row>
    <row r="188" spans="1:14" outlineLevel="1" x14ac:dyDescent="0.2">
      <c r="A188" s="69" t="s">
        <v>72</v>
      </c>
      <c r="B188" s="135">
        <v>0</v>
      </c>
      <c r="C188" s="135">
        <v>3551509.4047599998</v>
      </c>
      <c r="D188" s="21"/>
      <c r="E188" s="21"/>
      <c r="F188" s="37"/>
      <c r="G188" s="145"/>
      <c r="H188" s="67"/>
      <c r="I188" s="67"/>
      <c r="K188" s="14"/>
      <c r="L188" s="14"/>
      <c r="M188" s="14"/>
      <c r="N188" s="39"/>
    </row>
    <row r="189" spans="1:14" outlineLevel="1" x14ac:dyDescent="0.2">
      <c r="A189" s="69" t="s">
        <v>73</v>
      </c>
      <c r="B189" s="135">
        <v>0</v>
      </c>
      <c r="C189" s="135">
        <v>0</v>
      </c>
      <c r="D189" s="21"/>
      <c r="E189" s="21"/>
      <c r="F189" s="37"/>
      <c r="G189" s="145"/>
      <c r="H189" s="67"/>
      <c r="I189" s="67"/>
      <c r="K189" s="14"/>
      <c r="L189" s="14"/>
      <c r="M189" s="14"/>
      <c r="N189" s="39"/>
    </row>
    <row r="190" spans="1:14" outlineLevel="1" x14ac:dyDescent="0.2">
      <c r="A190" s="19" t="s">
        <v>10</v>
      </c>
      <c r="B190" s="135">
        <v>0</v>
      </c>
      <c r="C190" s="135">
        <v>0</v>
      </c>
      <c r="D190" s="21"/>
      <c r="E190" s="21"/>
      <c r="F190" s="37"/>
      <c r="G190" s="145"/>
      <c r="H190" s="67"/>
      <c r="I190" s="67"/>
      <c r="K190" s="14"/>
      <c r="L190" s="14"/>
      <c r="M190" s="14"/>
      <c r="N190" s="39"/>
    </row>
    <row r="191" spans="1:14" outlineLevel="1" x14ac:dyDescent="0.2">
      <c r="A191" s="19" t="s">
        <v>9</v>
      </c>
      <c r="B191" s="135">
        <v>0</v>
      </c>
      <c r="C191" s="135">
        <v>0</v>
      </c>
      <c r="D191" s="21"/>
      <c r="E191" s="21"/>
      <c r="F191" s="37"/>
      <c r="H191" s="67"/>
      <c r="I191" s="67"/>
      <c r="K191" s="14"/>
      <c r="L191" s="14"/>
      <c r="M191" s="14"/>
      <c r="N191" s="39"/>
    </row>
    <row r="192" spans="1:14" outlineLevel="1" x14ac:dyDescent="0.2">
      <c r="A192" s="3" t="s">
        <v>67</v>
      </c>
      <c r="B192" s="135">
        <v>0</v>
      </c>
      <c r="C192" s="135">
        <v>451641.56</v>
      </c>
      <c r="D192" s="21"/>
      <c r="E192" s="21"/>
      <c r="F192" s="37"/>
      <c r="H192" s="67"/>
      <c r="I192" s="67"/>
      <c r="K192" s="14"/>
      <c r="L192" s="14"/>
      <c r="M192" s="14"/>
      <c r="N192" s="39"/>
    </row>
    <row r="193" spans="1:14" outlineLevel="1" x14ac:dyDescent="0.2">
      <c r="A193" s="19" t="s">
        <v>11</v>
      </c>
      <c r="B193" s="135">
        <v>0</v>
      </c>
      <c r="C193" s="135">
        <v>0</v>
      </c>
      <c r="D193" s="21"/>
      <c r="E193" s="21"/>
      <c r="F193" s="40"/>
      <c r="G193" s="141"/>
      <c r="H193" s="72"/>
      <c r="I193" s="72"/>
      <c r="K193" s="14"/>
      <c r="L193" s="14"/>
      <c r="M193" s="14"/>
      <c r="N193" s="39"/>
    </row>
    <row r="194" spans="1:14" outlineLevel="1" x14ac:dyDescent="0.2">
      <c r="A194" s="19"/>
      <c r="B194" s="21"/>
      <c r="C194" s="21"/>
      <c r="D194" s="21"/>
      <c r="E194" s="21"/>
      <c r="F194" s="37"/>
      <c r="H194" s="67"/>
      <c r="I194" s="67"/>
      <c r="K194" s="14"/>
      <c r="L194" s="14"/>
      <c r="M194" s="14"/>
      <c r="N194" s="39"/>
    </row>
    <row r="195" spans="1:14" outlineLevel="1" x14ac:dyDescent="0.2">
      <c r="A195" s="19"/>
      <c r="B195" s="24"/>
      <c r="C195" s="38"/>
      <c r="D195" s="38"/>
      <c r="E195" s="38"/>
      <c r="F195" s="37"/>
      <c r="H195" s="67"/>
      <c r="I195" s="67"/>
    </row>
    <row r="196" spans="1:14" x14ac:dyDescent="0.2">
      <c r="A196" s="28"/>
      <c r="B196" s="32"/>
      <c r="C196" s="32"/>
      <c r="D196" s="33"/>
      <c r="E196" s="33"/>
      <c r="F196" s="37"/>
      <c r="G196" s="141"/>
      <c r="H196" s="72"/>
      <c r="I196" s="72"/>
    </row>
    <row r="197" spans="1:14" x14ac:dyDescent="0.2">
      <c r="A197" s="15" t="s">
        <v>27</v>
      </c>
      <c r="B197" s="42"/>
      <c r="C197" s="42"/>
      <c r="D197" s="38"/>
      <c r="E197" s="38"/>
      <c r="F197" s="14"/>
      <c r="H197" s="67"/>
      <c r="I197" s="67"/>
    </row>
    <row r="198" spans="1:14" s="1" customFormat="1" ht="18" x14ac:dyDescent="0.2">
      <c r="A198" s="36" t="s">
        <v>27</v>
      </c>
      <c r="B198" s="35">
        <f t="shared" ref="B198:C210" si="1">SUM(B213,B228,B243)/B23</f>
        <v>0.58768950956321508</v>
      </c>
      <c r="C198" s="35">
        <f t="shared" si="1"/>
        <v>0.56999704340206203</v>
      </c>
      <c r="D198" s="35"/>
      <c r="E198" s="35"/>
      <c r="F198" s="14"/>
      <c r="G198" s="144"/>
      <c r="H198" s="144"/>
      <c r="I198" s="144"/>
      <c r="J198" s="144"/>
      <c r="K198" s="108"/>
      <c r="L198" s="108"/>
      <c r="M198" s="108"/>
    </row>
    <row r="199" spans="1:14" s="1" customFormat="1" ht="18" x14ac:dyDescent="0.2">
      <c r="A199" s="36" t="s">
        <v>5</v>
      </c>
      <c r="B199" s="35">
        <f t="shared" si="1"/>
        <v>0.61614971076736491</v>
      </c>
      <c r="C199" s="35">
        <f t="shared" si="1"/>
        <v>0.59311028763465379</v>
      </c>
      <c r="D199" s="35"/>
      <c r="E199" s="35"/>
      <c r="F199" s="37"/>
      <c r="G199" s="141"/>
      <c r="H199" s="72"/>
      <c r="I199" s="141"/>
      <c r="J199" s="141"/>
      <c r="K199" s="108"/>
      <c r="L199" s="108"/>
      <c r="M199" s="108"/>
    </row>
    <row r="200" spans="1:14" s="1" customFormat="1" ht="18" x14ac:dyDescent="0.2">
      <c r="A200" s="36" t="s">
        <v>6</v>
      </c>
      <c r="B200" s="35">
        <f t="shared" si="1"/>
        <v>0.23013526732625941</v>
      </c>
      <c r="C200" s="35">
        <f t="shared" si="1"/>
        <v>0.26074878103007354</v>
      </c>
      <c r="D200" s="35"/>
      <c r="E200" s="35"/>
      <c r="F200" s="37"/>
      <c r="G200" s="141"/>
      <c r="H200" s="72"/>
      <c r="I200" s="141"/>
      <c r="J200" s="141"/>
      <c r="K200" s="108"/>
      <c r="L200" s="108"/>
      <c r="M200" s="108"/>
    </row>
    <row r="201" spans="1:14" ht="20" x14ac:dyDescent="0.2">
      <c r="A201" s="19" t="s">
        <v>7</v>
      </c>
      <c r="B201" s="38">
        <f t="shared" si="1"/>
        <v>0.66524953919794938</v>
      </c>
      <c r="C201" s="38">
        <f t="shared" si="1"/>
        <v>0.63059057745522096</v>
      </c>
      <c r="D201" s="38"/>
      <c r="E201" s="38"/>
      <c r="F201" s="43"/>
      <c r="G201" s="143"/>
      <c r="H201" s="70"/>
      <c r="I201" s="70"/>
      <c r="J201" s="142"/>
    </row>
    <row r="202" spans="1:14" x14ac:dyDescent="0.2">
      <c r="A202" s="19" t="s">
        <v>8</v>
      </c>
      <c r="B202" s="38">
        <f t="shared" si="1"/>
        <v>0.73628614606827636</v>
      </c>
      <c r="C202" s="38">
        <f t="shared" si="1"/>
        <v>0.65942267565873092</v>
      </c>
      <c r="D202" s="38"/>
      <c r="E202" s="38"/>
      <c r="F202" s="43"/>
      <c r="H202" s="71"/>
      <c r="I202" s="71"/>
      <c r="J202" s="153"/>
    </row>
    <row r="203" spans="1:14" x14ac:dyDescent="0.2">
      <c r="A203" s="19" t="s">
        <v>65</v>
      </c>
      <c r="B203" s="38">
        <f t="shared" si="1"/>
        <v>0.46825792888810569</v>
      </c>
      <c r="C203" s="38">
        <f t="shared" si="1"/>
        <v>0.48015791103681288</v>
      </c>
      <c r="D203" s="38" t="s">
        <v>69</v>
      </c>
      <c r="E203" s="38"/>
      <c r="F203" s="43"/>
      <c r="H203" s="71"/>
      <c r="I203" s="71"/>
      <c r="J203" s="153"/>
    </row>
    <row r="204" spans="1:14" x14ac:dyDescent="0.2">
      <c r="A204" s="69" t="s">
        <v>71</v>
      </c>
      <c r="B204" s="38">
        <f t="shared" si="1"/>
        <v>0.22230727174756201</v>
      </c>
      <c r="C204" s="38">
        <f t="shared" si="1"/>
        <v>0.23512717437406389</v>
      </c>
      <c r="D204" s="38"/>
      <c r="E204" s="38"/>
      <c r="F204" s="43"/>
      <c r="H204" s="71"/>
      <c r="I204" s="71"/>
      <c r="J204" s="153"/>
    </row>
    <row r="205" spans="1:14" x14ac:dyDescent="0.2">
      <c r="A205" s="69" t="s">
        <v>72</v>
      </c>
      <c r="B205" s="38">
        <f t="shared" si="1"/>
        <v>0.2319689185749762</v>
      </c>
      <c r="C205" s="38">
        <f t="shared" si="1"/>
        <v>0.29947509953230034</v>
      </c>
      <c r="D205" s="38"/>
      <c r="E205" s="38"/>
      <c r="F205" s="43"/>
      <c r="G205" s="145"/>
      <c r="H205" s="71"/>
      <c r="I205" s="71"/>
      <c r="J205" s="153"/>
    </row>
    <row r="206" spans="1:14" x14ac:dyDescent="0.2">
      <c r="A206" s="69" t="s">
        <v>73</v>
      </c>
      <c r="B206" s="38">
        <f t="shared" si="1"/>
        <v>1.1004905989920124</v>
      </c>
      <c r="C206" s="38">
        <f t="shared" si="1"/>
        <v>1.0138648029605466</v>
      </c>
      <c r="D206" s="38"/>
      <c r="E206" s="38"/>
      <c r="F206" s="43"/>
      <c r="G206" s="145"/>
      <c r="H206" s="71"/>
      <c r="I206" s="71"/>
      <c r="J206" s="153"/>
    </row>
    <row r="207" spans="1:14" x14ac:dyDescent="0.2">
      <c r="A207" s="19" t="s">
        <v>10</v>
      </c>
      <c r="B207" s="38">
        <f t="shared" si="1"/>
        <v>0.6456614708427435</v>
      </c>
      <c r="C207" s="38">
        <f t="shared" si="1"/>
        <v>0.63835995520172051</v>
      </c>
      <c r="D207" s="38"/>
      <c r="E207" s="38"/>
      <c r="F207" s="43"/>
      <c r="G207" s="145"/>
      <c r="H207" s="71"/>
      <c r="I207" s="71"/>
      <c r="J207" s="153"/>
    </row>
    <row r="208" spans="1:14" x14ac:dyDescent="0.2">
      <c r="A208" s="19" t="s">
        <v>9</v>
      </c>
      <c r="B208" s="38">
        <f t="shared" si="1"/>
        <v>0.38027549155781554</v>
      </c>
      <c r="C208" s="38">
        <f t="shared" si="1"/>
        <v>0.41307620671964096</v>
      </c>
      <c r="D208" s="38"/>
      <c r="E208" s="38"/>
      <c r="F208" s="43"/>
      <c r="H208" s="71"/>
      <c r="I208" s="71"/>
      <c r="J208" s="153"/>
    </row>
    <row r="209" spans="1:14" x14ac:dyDescent="0.2">
      <c r="A209" s="3" t="s">
        <v>67</v>
      </c>
      <c r="B209" s="38">
        <f t="shared" si="1"/>
        <v>0.22621369591204987</v>
      </c>
      <c r="C209" s="38">
        <f t="shared" si="1"/>
        <v>0.25742139450184609</v>
      </c>
      <c r="D209" s="38"/>
      <c r="E209" s="38"/>
      <c r="F209" s="43"/>
      <c r="H209" s="71"/>
      <c r="I209" s="71"/>
      <c r="J209" s="153"/>
    </row>
    <row r="210" spans="1:14" x14ac:dyDescent="0.2">
      <c r="A210" s="19" t="s">
        <v>11</v>
      </c>
      <c r="B210" s="38">
        <f t="shared" si="1"/>
        <v>0.23353795625092397</v>
      </c>
      <c r="C210" s="38">
        <f t="shared" si="1"/>
        <v>0.26344305393305723</v>
      </c>
      <c r="D210" s="38"/>
      <c r="E210" s="38"/>
      <c r="F210" s="43"/>
      <c r="G210" s="141"/>
      <c r="H210" s="73"/>
      <c r="I210" s="73"/>
      <c r="J210" s="164"/>
    </row>
    <row r="211" spans="1:14" x14ac:dyDescent="0.2">
      <c r="A211" s="19"/>
      <c r="B211" s="38"/>
      <c r="C211" s="38"/>
      <c r="D211" s="38"/>
      <c r="E211" s="38"/>
      <c r="F211" s="43"/>
      <c r="H211" s="71"/>
      <c r="I211" s="71"/>
      <c r="J211" s="153"/>
    </row>
    <row r="212" spans="1:14" s="1" customFormat="1" ht="18" x14ac:dyDescent="0.2">
      <c r="A212" s="36"/>
      <c r="B212" s="35"/>
      <c r="C212" s="35"/>
      <c r="D212" s="35"/>
      <c r="E212" s="35"/>
      <c r="F212" s="43"/>
      <c r="G212" s="144"/>
      <c r="H212" s="71"/>
      <c r="I212" s="71"/>
      <c r="J212" s="153"/>
      <c r="K212" s="108"/>
      <c r="L212" s="108"/>
      <c r="M212" s="108"/>
    </row>
    <row r="213" spans="1:14" s="1" customFormat="1" x14ac:dyDescent="0.2">
      <c r="A213" s="124" t="s">
        <v>88</v>
      </c>
      <c r="B213" s="17">
        <f>SUM(B214:B215)</f>
        <v>299256711.48000002</v>
      </c>
      <c r="C213" s="17">
        <f>SUM(C214:C215)</f>
        <v>248613262.62000003</v>
      </c>
      <c r="D213" s="18"/>
      <c r="E213" s="18"/>
      <c r="F213" s="43"/>
      <c r="G213" s="141"/>
      <c r="H213" s="73"/>
      <c r="I213" s="73"/>
      <c r="J213" s="153"/>
      <c r="K213" s="108"/>
      <c r="L213" s="108"/>
      <c r="M213" s="108"/>
    </row>
    <row r="214" spans="1:14" s="1" customFormat="1" x14ac:dyDescent="0.2">
      <c r="A214" s="16" t="s">
        <v>5</v>
      </c>
      <c r="B214" s="17">
        <f>SUM(B216:B223)-B218</f>
        <v>290057752.74000001</v>
      </c>
      <c r="C214" s="17">
        <f>SUM(C216:C223)-C218</f>
        <v>238978381.35000002</v>
      </c>
      <c r="D214" s="18"/>
      <c r="E214" s="18"/>
      <c r="F214" s="43"/>
      <c r="G214" s="144"/>
      <c r="H214" s="71"/>
      <c r="I214" s="71"/>
      <c r="J214" s="164"/>
      <c r="K214" s="108"/>
      <c r="L214" s="108"/>
      <c r="M214" s="108"/>
    </row>
    <row r="215" spans="1:14" s="1" customFormat="1" x14ac:dyDescent="0.2">
      <c r="A215" s="16" t="s">
        <v>6</v>
      </c>
      <c r="B215" s="17">
        <f>SUM(B224:B225)</f>
        <v>9198958.7400000002</v>
      </c>
      <c r="C215" s="17">
        <f>SUM(C224:C225)</f>
        <v>9634881.2700000014</v>
      </c>
      <c r="D215" s="18"/>
      <c r="E215" s="18"/>
      <c r="F215" s="43"/>
      <c r="G215" s="154"/>
      <c r="H215" s="157"/>
      <c r="I215" s="157"/>
      <c r="J215" s="164"/>
      <c r="K215" s="108"/>
      <c r="L215" s="108"/>
      <c r="M215" s="108"/>
    </row>
    <row r="216" spans="1:14" s="1" customFormat="1" ht="20" x14ac:dyDescent="0.2">
      <c r="A216" s="19" t="s">
        <v>7</v>
      </c>
      <c r="B216" s="135">
        <v>144138545.81</v>
      </c>
      <c r="C216" s="135">
        <v>127275643.75999999</v>
      </c>
      <c r="D216" s="24"/>
      <c r="E216" s="24"/>
      <c r="F216" s="43"/>
      <c r="G216" s="143"/>
      <c r="H216" s="70"/>
      <c r="I216" s="70"/>
      <c r="J216" s="141"/>
      <c r="K216" s="14"/>
      <c r="L216" s="14"/>
      <c r="M216" s="14"/>
      <c r="N216" s="39"/>
    </row>
    <row r="217" spans="1:14" s="1" customFormat="1" x14ac:dyDescent="0.2">
      <c r="A217" s="19" t="s">
        <v>8</v>
      </c>
      <c r="B217" s="135">
        <v>98449381.709999993</v>
      </c>
      <c r="C217" s="135">
        <v>71343976.370000005</v>
      </c>
      <c r="D217" s="21" t="s">
        <v>69</v>
      </c>
      <c r="E217" s="21"/>
      <c r="F217" s="43"/>
      <c r="G217" s="144"/>
      <c r="H217" s="67"/>
      <c r="I217" s="67"/>
      <c r="J217" s="141"/>
      <c r="K217" s="14"/>
      <c r="L217" s="14"/>
      <c r="M217" s="14"/>
      <c r="N217" s="39"/>
    </row>
    <row r="218" spans="1:14" s="1" customFormat="1" x14ac:dyDescent="0.2">
      <c r="A218" s="19" t="s">
        <v>65</v>
      </c>
      <c r="B218" s="135">
        <v>36016296.219999999</v>
      </c>
      <c r="C218" s="135">
        <v>30673382.24000001</v>
      </c>
      <c r="D218" s="21"/>
      <c r="E218" s="21"/>
      <c r="F218" s="43"/>
      <c r="G218" s="144"/>
      <c r="H218" s="67"/>
      <c r="I218" s="67"/>
      <c r="J218" s="141"/>
      <c r="K218" s="14"/>
      <c r="L218" s="14"/>
      <c r="M218" s="14"/>
      <c r="N218" s="39"/>
    </row>
    <row r="219" spans="1:14" s="1" customFormat="1" x14ac:dyDescent="0.2">
      <c r="A219" s="69" t="s">
        <v>71</v>
      </c>
      <c r="B219" s="135">
        <v>8951171.1799999997</v>
      </c>
      <c r="C219" s="135">
        <v>8838569.4300000034</v>
      </c>
      <c r="D219" s="21"/>
      <c r="E219" s="21"/>
      <c r="F219" s="43"/>
      <c r="G219" s="144"/>
      <c r="H219" s="67"/>
      <c r="I219" s="67"/>
      <c r="J219" s="141"/>
      <c r="K219" s="14"/>
      <c r="L219" s="14"/>
      <c r="M219" s="14"/>
      <c r="N219" s="39"/>
    </row>
    <row r="220" spans="1:14" s="1" customFormat="1" x14ac:dyDescent="0.2">
      <c r="A220" s="69" t="s">
        <v>72</v>
      </c>
      <c r="B220" s="135">
        <v>16551277.959999999</v>
      </c>
      <c r="C220" s="135">
        <v>17214950.460000001</v>
      </c>
      <c r="D220" s="21"/>
      <c r="E220" s="21"/>
      <c r="F220" s="43"/>
      <c r="G220" s="145"/>
      <c r="H220" s="67"/>
      <c r="I220" s="67"/>
      <c r="J220" s="141"/>
      <c r="K220" s="14"/>
      <c r="L220" s="14"/>
      <c r="M220" s="14"/>
      <c r="N220" s="39"/>
    </row>
    <row r="221" spans="1:14" s="1" customFormat="1" x14ac:dyDescent="0.2">
      <c r="A221" s="69" t="s">
        <v>73</v>
      </c>
      <c r="B221" s="135">
        <v>10513847.079999998</v>
      </c>
      <c r="C221" s="135">
        <v>4619862.3500000006</v>
      </c>
      <c r="D221" s="21"/>
      <c r="E221" s="21"/>
      <c r="F221" s="43"/>
      <c r="G221" s="145"/>
      <c r="H221" s="67"/>
      <c r="I221" s="67"/>
      <c r="J221" s="141"/>
      <c r="K221" s="14"/>
      <c r="L221" s="14"/>
      <c r="M221" s="14"/>
      <c r="N221" s="39"/>
    </row>
    <row r="222" spans="1:14" s="1" customFormat="1" x14ac:dyDescent="0.2">
      <c r="A222" s="19" t="s">
        <v>10</v>
      </c>
      <c r="B222" s="135">
        <v>2891713.71</v>
      </c>
      <c r="C222" s="135">
        <v>2212626.75</v>
      </c>
      <c r="D222" s="21"/>
      <c r="E222" s="21"/>
      <c r="F222" s="43"/>
      <c r="G222" s="145"/>
      <c r="H222" s="67"/>
      <c r="I222" s="67"/>
      <c r="J222" s="141"/>
      <c r="K222" s="14"/>
      <c r="L222" s="14"/>
      <c r="M222" s="14"/>
      <c r="N222" s="39"/>
    </row>
    <row r="223" spans="1:14" s="1" customFormat="1" x14ac:dyDescent="0.2">
      <c r="A223" s="19" t="s">
        <v>9</v>
      </c>
      <c r="B223" s="135">
        <v>8561815.2899999991</v>
      </c>
      <c r="C223" s="135">
        <v>7472752.2299999986</v>
      </c>
      <c r="D223" s="21"/>
      <c r="E223" s="21"/>
      <c r="F223" s="43"/>
      <c r="G223" s="144"/>
      <c r="H223" s="67"/>
      <c r="I223" s="67"/>
      <c r="J223" s="141"/>
      <c r="K223" s="14"/>
      <c r="L223" s="14"/>
      <c r="M223" s="14"/>
      <c r="N223" s="39"/>
    </row>
    <row r="224" spans="1:14" s="1" customFormat="1" x14ac:dyDescent="0.2">
      <c r="A224" s="3" t="s">
        <v>67</v>
      </c>
      <c r="B224" s="135">
        <v>4012896.12</v>
      </c>
      <c r="C224" s="135">
        <v>4006994.53</v>
      </c>
      <c r="D224" s="21"/>
      <c r="E224" s="21"/>
      <c r="F224" s="43"/>
      <c r="G224" s="144"/>
      <c r="H224" s="67"/>
      <c r="I224" s="67"/>
      <c r="J224" s="141"/>
      <c r="K224" s="14"/>
      <c r="L224" s="14"/>
      <c r="M224" s="14"/>
      <c r="N224" s="39"/>
    </row>
    <row r="225" spans="1:14" s="1" customFormat="1" x14ac:dyDescent="0.2">
      <c r="A225" s="19" t="s">
        <v>11</v>
      </c>
      <c r="B225" s="135">
        <v>5186062.62</v>
      </c>
      <c r="C225" s="135">
        <v>5627886.7400000021</v>
      </c>
      <c r="D225" s="21"/>
      <c r="E225" s="21"/>
      <c r="F225" s="44"/>
      <c r="G225" s="141"/>
      <c r="H225" s="72"/>
      <c r="I225" s="72"/>
      <c r="J225" s="141"/>
      <c r="K225" s="14"/>
      <c r="L225" s="14"/>
      <c r="M225" s="14"/>
      <c r="N225" s="39"/>
    </row>
    <row r="226" spans="1:14" s="1" customFormat="1" x14ac:dyDescent="0.2">
      <c r="A226" s="24"/>
      <c r="B226" s="21"/>
      <c r="C226" s="21"/>
      <c r="D226" s="21"/>
      <c r="E226" s="21"/>
      <c r="F226" s="43"/>
      <c r="G226" s="144"/>
      <c r="H226" s="67"/>
      <c r="I226" s="67"/>
      <c r="J226" s="141"/>
      <c r="K226" s="14"/>
      <c r="L226" s="14"/>
      <c r="M226" s="14"/>
      <c r="N226" s="39"/>
    </row>
    <row r="227" spans="1:14" s="1" customFormat="1" x14ac:dyDescent="0.2">
      <c r="A227" s="45"/>
      <c r="B227" s="46"/>
      <c r="C227" s="30"/>
      <c r="D227" s="30"/>
      <c r="E227" s="30"/>
      <c r="F227" s="43"/>
      <c r="G227" s="144"/>
      <c r="H227" s="67"/>
      <c r="I227" s="67"/>
      <c r="J227" s="141"/>
      <c r="K227" s="108"/>
      <c r="L227" s="108"/>
      <c r="M227" s="108"/>
    </row>
    <row r="228" spans="1:14" s="1" customFormat="1" x14ac:dyDescent="0.2">
      <c r="A228" s="124" t="s">
        <v>29</v>
      </c>
      <c r="B228" s="17">
        <f>SUM(B229:B230)</f>
        <v>32261963.889999993</v>
      </c>
      <c r="C228" s="17">
        <f>SUM(C229:C230)</f>
        <v>55738372.329999998</v>
      </c>
      <c r="D228" s="18"/>
      <c r="E228" s="18"/>
      <c r="F228" s="14"/>
      <c r="G228" s="141"/>
      <c r="H228" s="72"/>
      <c r="I228" s="72"/>
      <c r="J228" s="141"/>
      <c r="K228" s="108"/>
      <c r="L228" s="108"/>
      <c r="M228" s="108"/>
    </row>
    <row r="229" spans="1:14" s="1" customFormat="1" x14ac:dyDescent="0.2">
      <c r="A229" s="16" t="s">
        <v>5</v>
      </c>
      <c r="B229" s="17">
        <f>SUM(B231:B238)-B233</f>
        <v>31888310.819999993</v>
      </c>
      <c r="C229" s="17">
        <f>SUM(C231:C238)-C233</f>
        <v>55601197.670000002</v>
      </c>
      <c r="D229" s="18"/>
      <c r="E229" s="18"/>
      <c r="F229" s="14"/>
      <c r="G229" s="144"/>
      <c r="H229" s="67"/>
      <c r="I229" s="67"/>
      <c r="J229" s="141"/>
      <c r="K229" s="108"/>
      <c r="L229" s="108"/>
      <c r="M229" s="108"/>
    </row>
    <row r="230" spans="1:14" s="1" customFormat="1" x14ac:dyDescent="0.2">
      <c r="A230" s="16" t="s">
        <v>6</v>
      </c>
      <c r="B230" s="17">
        <f>SUM(B239:B240)</f>
        <v>373653.07</v>
      </c>
      <c r="C230" s="17">
        <f>SUM(C239:C240)</f>
        <v>137174.66</v>
      </c>
      <c r="D230" s="18"/>
      <c r="E230" s="18"/>
      <c r="F230" s="14"/>
      <c r="G230" s="141"/>
      <c r="H230" s="72"/>
      <c r="I230" s="72"/>
      <c r="J230" s="73"/>
      <c r="K230" s="108"/>
      <c r="L230" s="108"/>
      <c r="M230" s="108"/>
    </row>
    <row r="231" spans="1:14" s="1" customFormat="1" ht="20" x14ac:dyDescent="0.2">
      <c r="A231" s="19" t="s">
        <v>7</v>
      </c>
      <c r="B231" s="135">
        <v>13162828.640000001</v>
      </c>
      <c r="C231" s="135">
        <v>8503523.2800000012</v>
      </c>
      <c r="D231" s="24"/>
      <c r="E231" s="24"/>
      <c r="F231" s="14"/>
      <c r="G231" s="143"/>
      <c r="H231" s="70"/>
      <c r="I231" s="70"/>
      <c r="J231" s="141"/>
      <c r="K231" s="14"/>
      <c r="L231" s="14"/>
      <c r="M231" s="14"/>
      <c r="N231" s="39"/>
    </row>
    <row r="232" spans="1:14" s="1" customFormat="1" x14ac:dyDescent="0.2">
      <c r="A232" s="19" t="s">
        <v>8</v>
      </c>
      <c r="B232" s="135">
        <v>-9705458.8099999987</v>
      </c>
      <c r="C232" s="135">
        <v>19569071.23</v>
      </c>
      <c r="D232" s="21"/>
      <c r="E232" s="21"/>
      <c r="F232" s="14"/>
      <c r="G232" s="144"/>
      <c r="H232" s="67"/>
      <c r="I232" s="67"/>
      <c r="J232" s="141"/>
      <c r="K232" s="14"/>
      <c r="L232" s="14"/>
      <c r="M232" s="14"/>
      <c r="N232" s="39"/>
    </row>
    <row r="233" spans="1:14" s="1" customFormat="1" x14ac:dyDescent="0.2">
      <c r="A233" s="19" t="s">
        <v>65</v>
      </c>
      <c r="B233" s="135">
        <v>26806029.039999999</v>
      </c>
      <c r="C233" s="135">
        <v>25141966.530000001</v>
      </c>
      <c r="D233" s="21"/>
      <c r="E233" s="21"/>
      <c r="F233" s="14"/>
      <c r="G233" s="144"/>
      <c r="H233" s="67"/>
      <c r="I233" s="67"/>
      <c r="J233" s="141"/>
      <c r="K233" s="14"/>
      <c r="L233" s="14"/>
      <c r="M233" s="14"/>
      <c r="N233" s="39"/>
    </row>
    <row r="234" spans="1:14" s="1" customFormat="1" x14ac:dyDescent="0.2">
      <c r="A234" s="69" t="s">
        <v>71</v>
      </c>
      <c r="B234" s="135">
        <v>2548540.7500000005</v>
      </c>
      <c r="C234" s="135">
        <v>1054118.3400000001</v>
      </c>
      <c r="D234" s="21"/>
      <c r="E234" s="21"/>
      <c r="F234" s="14"/>
      <c r="G234" s="144"/>
      <c r="H234" s="67"/>
      <c r="I234" s="67"/>
      <c r="J234" s="141"/>
      <c r="K234" s="14"/>
      <c r="L234" s="14"/>
      <c r="M234" s="14"/>
      <c r="N234" s="39"/>
    </row>
    <row r="235" spans="1:14" s="1" customFormat="1" x14ac:dyDescent="0.2">
      <c r="A235" s="69" t="s">
        <v>72</v>
      </c>
      <c r="B235" s="135">
        <v>-6029738.0000000009</v>
      </c>
      <c r="C235" s="135">
        <v>-8032469.1999999993</v>
      </c>
      <c r="D235" s="21"/>
      <c r="E235" s="21"/>
      <c r="F235" s="14"/>
      <c r="G235" s="145"/>
      <c r="H235" s="67"/>
      <c r="I235" s="67"/>
      <c r="J235" s="141"/>
      <c r="K235" s="14"/>
      <c r="L235" s="14"/>
      <c r="M235" s="14"/>
      <c r="N235" s="39"/>
    </row>
    <row r="236" spans="1:14" s="1" customFormat="1" x14ac:dyDescent="0.2">
      <c r="A236" s="69" t="s">
        <v>73</v>
      </c>
      <c r="B236" s="135">
        <v>30287226.289999999</v>
      </c>
      <c r="C236" s="135">
        <v>32120317.390000001</v>
      </c>
      <c r="D236" s="21"/>
      <c r="E236" s="21"/>
      <c r="F236" s="14"/>
      <c r="G236" s="145"/>
      <c r="H236" s="67"/>
      <c r="I236" s="67"/>
      <c r="J236" s="141"/>
      <c r="K236" s="14"/>
      <c r="L236" s="14"/>
      <c r="M236" s="14"/>
      <c r="N236" s="39"/>
    </row>
    <row r="237" spans="1:14" s="1" customFormat="1" x14ac:dyDescent="0.2">
      <c r="A237" s="19" t="s">
        <v>10</v>
      </c>
      <c r="B237" s="135">
        <v>-155786.66999999998</v>
      </c>
      <c r="C237" s="135">
        <v>53296.12999999999</v>
      </c>
      <c r="D237" s="21"/>
      <c r="E237" s="21"/>
      <c r="F237" s="14"/>
      <c r="G237" s="145"/>
      <c r="H237" s="67"/>
      <c r="I237" s="67"/>
      <c r="J237" s="141"/>
      <c r="K237" s="14"/>
      <c r="L237" s="14"/>
      <c r="M237" s="14"/>
      <c r="N237" s="39"/>
    </row>
    <row r="238" spans="1:14" s="1" customFormat="1" x14ac:dyDescent="0.2">
      <c r="A238" s="19" t="s">
        <v>9</v>
      </c>
      <c r="B238" s="135">
        <v>1780698.6199999996</v>
      </c>
      <c r="C238" s="135">
        <v>2333340.5</v>
      </c>
      <c r="D238" s="21"/>
      <c r="E238" s="21"/>
      <c r="F238" s="14"/>
      <c r="G238" s="144"/>
      <c r="H238" s="67"/>
      <c r="I238" s="67"/>
      <c r="J238" s="141"/>
      <c r="K238" s="14"/>
      <c r="L238" s="14"/>
      <c r="M238" s="14"/>
      <c r="N238" s="39"/>
    </row>
    <row r="239" spans="1:14" s="1" customFormat="1" x14ac:dyDescent="0.2">
      <c r="A239" s="3" t="s">
        <v>67</v>
      </c>
      <c r="B239" s="135">
        <v>358545.07</v>
      </c>
      <c r="C239" s="135">
        <v>57382.66</v>
      </c>
      <c r="D239" s="21"/>
      <c r="E239" s="21"/>
      <c r="F239" s="14"/>
      <c r="G239" s="144"/>
      <c r="H239" s="67"/>
      <c r="I239" s="67"/>
      <c r="J239" s="141"/>
      <c r="K239" s="14"/>
      <c r="L239" s="14"/>
      <c r="M239" s="14"/>
      <c r="N239" s="39"/>
    </row>
    <row r="240" spans="1:14" s="1" customFormat="1" x14ac:dyDescent="0.2">
      <c r="A240" s="19" t="s">
        <v>11</v>
      </c>
      <c r="B240" s="135">
        <v>15108.000000000015</v>
      </c>
      <c r="C240" s="135">
        <v>79792</v>
      </c>
      <c r="D240" s="21"/>
      <c r="E240" s="21"/>
      <c r="F240" s="22"/>
      <c r="G240" s="141"/>
      <c r="H240" s="72"/>
      <c r="I240" s="72"/>
      <c r="J240" s="141"/>
      <c r="K240" s="14"/>
      <c r="L240" s="14"/>
      <c r="M240" s="14"/>
      <c r="N240" s="39"/>
    </row>
    <row r="241" spans="1:14" s="1" customFormat="1" x14ac:dyDescent="0.2">
      <c r="A241" s="19"/>
      <c r="B241" s="21"/>
      <c r="C241" s="21"/>
      <c r="D241" s="21"/>
      <c r="E241" s="21"/>
      <c r="F241" s="14"/>
      <c r="G241" s="144"/>
      <c r="H241" s="67"/>
      <c r="I241" s="67"/>
      <c r="J241" s="141"/>
      <c r="K241" s="14"/>
      <c r="L241" s="14"/>
      <c r="M241" s="14"/>
      <c r="N241" s="39"/>
    </row>
    <row r="242" spans="1:14" s="1" customFormat="1" x14ac:dyDescent="0.2">
      <c r="A242" s="45"/>
      <c r="B242" s="46"/>
      <c r="C242" s="30"/>
      <c r="D242" s="30"/>
      <c r="E242" s="30"/>
      <c r="F242" s="14"/>
      <c r="G242" s="144"/>
      <c r="H242" s="67"/>
      <c r="I242" s="67"/>
      <c r="J242" s="141"/>
      <c r="K242" s="108"/>
      <c r="L242" s="108"/>
      <c r="M242" s="108"/>
    </row>
    <row r="243" spans="1:14" s="1" customFormat="1" x14ac:dyDescent="0.2">
      <c r="A243" s="124" t="s">
        <v>30</v>
      </c>
      <c r="B243" s="17">
        <f>SUM(B244:B245)</f>
        <v>40306.47000000003</v>
      </c>
      <c r="C243" s="17">
        <f>SUM(C244:C245)</f>
        <v>17020425.569999997</v>
      </c>
      <c r="D243" s="18"/>
      <c r="E243" s="18"/>
      <c r="F243" s="14"/>
      <c r="G243" s="141"/>
      <c r="H243" s="72"/>
      <c r="I243" s="72"/>
      <c r="J243" s="141"/>
      <c r="K243" s="108"/>
      <c r="L243" s="108"/>
      <c r="M243" s="108"/>
    </row>
    <row r="244" spans="1:14" s="1" customFormat="1" x14ac:dyDescent="0.2">
      <c r="A244" s="16" t="s">
        <v>5</v>
      </c>
      <c r="B244" s="17">
        <f>SUM(B246:B253)-B248</f>
        <v>40306.47000000003</v>
      </c>
      <c r="C244" s="17">
        <f>SUM(C246:C253)-C248</f>
        <v>16568784.009999998</v>
      </c>
      <c r="D244" s="18"/>
      <c r="E244" s="18"/>
      <c r="F244" s="14"/>
      <c r="G244" s="144"/>
      <c r="H244" s="67"/>
      <c r="I244" s="67"/>
      <c r="J244" s="141"/>
      <c r="K244" s="108"/>
      <c r="L244" s="108"/>
      <c r="M244" s="108"/>
    </row>
    <row r="245" spans="1:14" s="1" customFormat="1" x14ac:dyDescent="0.2">
      <c r="A245" s="16" t="s">
        <v>6</v>
      </c>
      <c r="B245" s="17">
        <f>SUM(B254:B255)</f>
        <v>0</v>
      </c>
      <c r="C245" s="17">
        <f>SUM(C254:C255)</f>
        <v>451641.56</v>
      </c>
      <c r="D245" s="18"/>
      <c r="E245" s="18"/>
      <c r="F245" s="14"/>
      <c r="G245" s="141"/>
      <c r="H245" s="72"/>
      <c r="I245" s="141"/>
      <c r="J245" s="141"/>
      <c r="K245" s="108"/>
      <c r="L245" s="108"/>
      <c r="M245" s="108"/>
    </row>
    <row r="246" spans="1:14" s="1" customFormat="1" ht="20" x14ac:dyDescent="0.2">
      <c r="A246" s="19" t="s">
        <v>7</v>
      </c>
      <c r="B246" s="135">
        <v>-393299.8</v>
      </c>
      <c r="C246" s="135">
        <v>207315.43999999994</v>
      </c>
      <c r="D246" s="24"/>
      <c r="E246" s="24"/>
      <c r="F246" s="14"/>
      <c r="G246" s="143"/>
      <c r="H246" s="70"/>
      <c r="I246" s="70"/>
      <c r="J246" s="141"/>
      <c r="K246" s="14"/>
      <c r="L246" s="14"/>
      <c r="M246" s="14"/>
      <c r="N246" s="39"/>
    </row>
    <row r="247" spans="1:14" s="1" customFormat="1" x14ac:dyDescent="0.2">
      <c r="A247" s="19" t="s">
        <v>8</v>
      </c>
      <c r="B247" s="135">
        <v>433606.27</v>
      </c>
      <c r="C247" s="135">
        <v>11516298.85</v>
      </c>
      <c r="D247" s="21"/>
      <c r="E247" s="21"/>
      <c r="F247" s="14"/>
      <c r="G247" s="144"/>
      <c r="H247" s="67"/>
      <c r="I247" s="67"/>
      <c r="J247" s="141"/>
      <c r="K247" s="14"/>
      <c r="L247" s="14"/>
      <c r="M247" s="14"/>
      <c r="N247" s="39"/>
    </row>
    <row r="248" spans="1:14" s="1" customFormat="1" x14ac:dyDescent="0.2">
      <c r="A248" s="19" t="s">
        <v>65</v>
      </c>
      <c r="B248" s="135">
        <v>0</v>
      </c>
      <c r="C248" s="135">
        <v>4845169.72</v>
      </c>
      <c r="D248" s="21"/>
      <c r="E248" s="21"/>
      <c r="F248" s="14"/>
      <c r="G248" s="144"/>
      <c r="H248" s="67"/>
      <c r="I248" s="67"/>
      <c r="J248" s="141"/>
      <c r="K248" s="14"/>
      <c r="L248" s="14"/>
      <c r="M248" s="14"/>
      <c r="N248" s="39"/>
    </row>
    <row r="249" spans="1:14" s="1" customFormat="1" x14ac:dyDescent="0.2">
      <c r="A249" s="69" t="s">
        <v>71</v>
      </c>
      <c r="B249" s="135">
        <v>0</v>
      </c>
      <c r="C249" s="135">
        <v>1293660.3152399999</v>
      </c>
      <c r="D249" s="21"/>
      <c r="E249" s="21"/>
      <c r="F249" s="14"/>
      <c r="G249" s="144"/>
      <c r="H249" s="67"/>
      <c r="I249" s="67"/>
      <c r="J249" s="141"/>
      <c r="K249" s="14"/>
      <c r="L249" s="14"/>
      <c r="M249" s="14"/>
      <c r="N249" s="39"/>
    </row>
    <row r="250" spans="1:14" s="1" customFormat="1" x14ac:dyDescent="0.2">
      <c r="A250" s="69" t="s">
        <v>72</v>
      </c>
      <c r="B250" s="135">
        <v>0</v>
      </c>
      <c r="C250" s="135">
        <v>3551509.4047599998</v>
      </c>
      <c r="D250" s="21"/>
      <c r="E250" s="21"/>
      <c r="F250" s="14"/>
      <c r="G250" s="145"/>
      <c r="H250" s="67"/>
      <c r="I250" s="67"/>
      <c r="J250" s="141"/>
      <c r="K250" s="14"/>
      <c r="L250" s="14"/>
      <c r="M250" s="14"/>
      <c r="N250" s="39"/>
    </row>
    <row r="251" spans="1:14" s="1" customFormat="1" x14ac:dyDescent="0.2">
      <c r="A251" s="69" t="s">
        <v>73</v>
      </c>
      <c r="B251" s="135">
        <v>0</v>
      </c>
      <c r="C251" s="135">
        <v>0</v>
      </c>
      <c r="D251" s="21"/>
      <c r="E251" s="21"/>
      <c r="F251" s="14"/>
      <c r="G251" s="145"/>
      <c r="H251" s="67"/>
      <c r="I251" s="67"/>
      <c r="J251" s="141"/>
      <c r="K251" s="14"/>
      <c r="L251" s="14"/>
      <c r="M251" s="14"/>
      <c r="N251" s="39"/>
    </row>
    <row r="252" spans="1:14" s="1" customFormat="1" x14ac:dyDescent="0.2">
      <c r="A252" s="19" t="s">
        <v>10</v>
      </c>
      <c r="B252" s="135">
        <v>0</v>
      </c>
      <c r="C252" s="135">
        <v>0</v>
      </c>
      <c r="D252" s="21"/>
      <c r="E252" s="21"/>
      <c r="F252" s="14"/>
      <c r="G252" s="145"/>
      <c r="H252" s="108"/>
      <c r="I252" s="67"/>
      <c r="J252" s="141"/>
      <c r="K252" s="14"/>
      <c r="L252" s="14"/>
      <c r="M252" s="14"/>
      <c r="N252" s="39"/>
    </row>
    <row r="253" spans="1:14" s="1" customFormat="1" x14ac:dyDescent="0.2">
      <c r="A253" s="19" t="s">
        <v>9</v>
      </c>
      <c r="B253" s="135">
        <v>0</v>
      </c>
      <c r="C253" s="135">
        <v>0</v>
      </c>
      <c r="D253" s="21"/>
      <c r="E253" s="21"/>
      <c r="F253" s="14"/>
      <c r="G253" s="144"/>
      <c r="H253" s="67"/>
      <c r="I253" s="67"/>
      <c r="J253" s="141"/>
      <c r="K253" s="14"/>
      <c r="L253" s="14"/>
      <c r="M253" s="14"/>
      <c r="N253" s="39"/>
    </row>
    <row r="254" spans="1:14" s="1" customFormat="1" x14ac:dyDescent="0.2">
      <c r="A254" s="3" t="s">
        <v>67</v>
      </c>
      <c r="B254" s="135">
        <v>0</v>
      </c>
      <c r="C254" s="135">
        <v>451641.56</v>
      </c>
      <c r="D254" s="21"/>
      <c r="E254" s="21"/>
      <c r="F254" s="14"/>
      <c r="G254" s="144"/>
      <c r="H254" s="67"/>
      <c r="I254" s="67"/>
      <c r="J254" s="141"/>
      <c r="K254" s="14"/>
      <c r="L254" s="14"/>
      <c r="M254" s="14"/>
      <c r="N254" s="39"/>
    </row>
    <row r="255" spans="1:14" s="1" customFormat="1" x14ac:dyDescent="0.2">
      <c r="A255" s="19" t="s">
        <v>11</v>
      </c>
      <c r="B255" s="135">
        <v>0</v>
      </c>
      <c r="C255" s="135">
        <v>0</v>
      </c>
      <c r="D255" s="21"/>
      <c r="E255" s="21"/>
      <c r="F255" s="22"/>
      <c r="G255" s="141"/>
      <c r="H255" s="72"/>
      <c r="I255" s="72"/>
      <c r="J255" s="141"/>
      <c r="K255" s="14"/>
      <c r="L255" s="14"/>
      <c r="M255" s="14"/>
      <c r="N255" s="39"/>
    </row>
    <row r="256" spans="1:14" s="1" customFormat="1" x14ac:dyDescent="0.2">
      <c r="A256" s="19"/>
      <c r="B256" s="21"/>
      <c r="C256" s="21"/>
      <c r="D256" s="21"/>
      <c r="E256" s="21"/>
      <c r="F256" s="14"/>
      <c r="G256" s="144"/>
      <c r="H256" s="67"/>
      <c r="I256" s="67"/>
      <c r="J256" s="141"/>
      <c r="K256" s="14"/>
      <c r="L256" s="14"/>
      <c r="M256" s="14"/>
      <c r="N256" s="39"/>
    </row>
    <row r="257" spans="1:14" s="1" customFormat="1" x14ac:dyDescent="0.2">
      <c r="A257" s="45"/>
      <c r="B257" s="46"/>
      <c r="C257" s="30"/>
      <c r="D257" s="30"/>
      <c r="E257" s="30"/>
      <c r="F257" s="14"/>
      <c r="G257" s="144"/>
      <c r="H257" s="67"/>
      <c r="I257" s="67"/>
      <c r="J257" s="141"/>
      <c r="K257" s="108"/>
      <c r="L257" s="108"/>
      <c r="M257" s="108"/>
    </row>
    <row r="258" spans="1:14" s="1" customFormat="1" x14ac:dyDescent="0.2">
      <c r="A258" s="124" t="s">
        <v>31</v>
      </c>
      <c r="B258" s="17">
        <f>SUM(B259:B260)</f>
        <v>11788084.579999998</v>
      </c>
      <c r="C258" s="17">
        <f>SUM(C259:C260)</f>
        <v>11445798.054999998</v>
      </c>
      <c r="D258" s="18"/>
      <c r="E258" s="18"/>
      <c r="F258" s="14"/>
      <c r="G258" s="141"/>
      <c r="H258" s="72"/>
      <c r="I258" s="72"/>
      <c r="J258" s="141"/>
      <c r="K258" s="108"/>
      <c r="L258" s="108"/>
      <c r="M258" s="108"/>
    </row>
    <row r="259" spans="1:14" s="1" customFormat="1" x14ac:dyDescent="0.2">
      <c r="A259" s="16" t="s">
        <v>5</v>
      </c>
      <c r="B259" s="17">
        <f>SUM(B261:B268)-B263</f>
        <v>9597746.7942109667</v>
      </c>
      <c r="C259" s="17">
        <f>SUM(C261:C268)-C263</f>
        <v>9074058.2122455519</v>
      </c>
      <c r="D259" s="18"/>
      <c r="E259" s="18"/>
      <c r="F259" s="14"/>
      <c r="G259" s="144"/>
      <c r="H259" s="67"/>
      <c r="I259" s="67"/>
      <c r="J259" s="141"/>
      <c r="K259" s="108"/>
      <c r="L259" s="108"/>
      <c r="M259" s="108"/>
    </row>
    <row r="260" spans="1:14" s="1" customFormat="1" x14ac:dyDescent="0.2">
      <c r="A260" s="16" t="s">
        <v>6</v>
      </c>
      <c r="B260" s="17">
        <f>SUM(B269:B270)</f>
        <v>2190337.785789032</v>
      </c>
      <c r="C260" s="17">
        <f>SUM(C269:C270)</f>
        <v>2371739.8427544464</v>
      </c>
      <c r="D260" s="18"/>
      <c r="E260" s="18"/>
      <c r="F260" s="14"/>
      <c r="G260" s="141"/>
      <c r="H260" s="72"/>
      <c r="I260" s="141"/>
      <c r="J260" s="141"/>
      <c r="K260" s="108"/>
      <c r="L260" s="108"/>
      <c r="M260" s="108"/>
    </row>
    <row r="261" spans="1:14" s="1" customFormat="1" ht="20" x14ac:dyDescent="0.2">
      <c r="A261" s="19" t="s">
        <v>7</v>
      </c>
      <c r="B261" s="135">
        <v>3242753.4469937682</v>
      </c>
      <c r="C261" s="135">
        <v>3142717.4382235892</v>
      </c>
      <c r="D261" s="24"/>
      <c r="E261" s="24"/>
      <c r="F261" s="14"/>
      <c r="G261" s="143"/>
      <c r="H261" s="70"/>
      <c r="I261" s="70"/>
      <c r="J261" s="141"/>
      <c r="K261" s="14"/>
      <c r="L261" s="14"/>
      <c r="M261" s="14"/>
      <c r="N261" s="39"/>
    </row>
    <row r="262" spans="1:14" s="1" customFormat="1" x14ac:dyDescent="0.2">
      <c r="A262" s="19" t="s">
        <v>8</v>
      </c>
      <c r="B262" s="135">
        <v>1970944.6260340211</v>
      </c>
      <c r="C262" s="135">
        <v>1882279.7407047071</v>
      </c>
      <c r="D262" s="21"/>
      <c r="E262" s="21"/>
      <c r="F262" s="14"/>
      <c r="G262" s="144"/>
      <c r="H262" s="67"/>
      <c r="I262" s="67"/>
      <c r="J262" s="141"/>
      <c r="K262" s="14"/>
      <c r="L262" s="14"/>
      <c r="M262" s="14"/>
      <c r="N262" s="39"/>
    </row>
    <row r="263" spans="1:14" s="1" customFormat="1" x14ac:dyDescent="0.2">
      <c r="A263" s="19" t="s">
        <v>65</v>
      </c>
      <c r="B263" s="135">
        <v>3534667.974504753</v>
      </c>
      <c r="C263" s="135">
        <v>3131976.4079316878</v>
      </c>
      <c r="D263" s="21"/>
      <c r="E263" s="21"/>
      <c r="F263" s="14"/>
      <c r="G263" s="144"/>
      <c r="H263" s="67"/>
      <c r="I263" s="67"/>
      <c r="J263" s="141"/>
      <c r="K263" s="14"/>
      <c r="L263" s="14"/>
      <c r="M263" s="14"/>
      <c r="N263" s="39"/>
    </row>
    <row r="264" spans="1:14" s="1" customFormat="1" x14ac:dyDescent="0.2">
      <c r="A264" s="69" t="s">
        <v>71</v>
      </c>
      <c r="B264" s="135">
        <v>1372991.3362154844</v>
      </c>
      <c r="C264" s="135">
        <v>1209249.6016936773</v>
      </c>
      <c r="D264" s="21"/>
      <c r="E264" s="21"/>
      <c r="F264" s="14"/>
      <c r="G264" s="144"/>
      <c r="H264" s="67"/>
      <c r="I264" s="67"/>
      <c r="J264" s="141"/>
      <c r="K264" s="14"/>
      <c r="L264" s="14"/>
      <c r="M264" s="14"/>
      <c r="N264" s="39"/>
    </row>
    <row r="265" spans="1:14" s="1" customFormat="1" x14ac:dyDescent="0.2">
      <c r="A265" s="69" t="s">
        <v>72</v>
      </c>
      <c r="B265" s="135">
        <v>1292368.0917437421</v>
      </c>
      <c r="C265" s="135">
        <v>1212395.8574130735</v>
      </c>
      <c r="D265" s="21"/>
      <c r="E265" s="21"/>
      <c r="F265" s="14"/>
      <c r="G265" s="145"/>
      <c r="H265" s="67"/>
      <c r="I265" s="67"/>
      <c r="J265" s="141"/>
      <c r="K265" s="14"/>
      <c r="L265" s="14"/>
      <c r="M265" s="14"/>
      <c r="N265" s="39"/>
    </row>
    <row r="266" spans="1:14" s="1" customFormat="1" x14ac:dyDescent="0.2">
      <c r="A266" s="69" t="s">
        <v>73</v>
      </c>
      <c r="B266" s="135">
        <v>869308.54654552625</v>
      </c>
      <c r="C266" s="135">
        <v>710330.94882493699</v>
      </c>
      <c r="D266" s="21"/>
      <c r="E266" s="21"/>
      <c r="F266" s="14"/>
      <c r="G266" s="145"/>
      <c r="H266" s="67"/>
      <c r="I266" s="67"/>
      <c r="J266" s="141"/>
      <c r="K266" s="14"/>
      <c r="L266" s="14"/>
      <c r="M266" s="14"/>
      <c r="N266" s="39"/>
    </row>
    <row r="267" spans="1:14" s="1" customFormat="1" x14ac:dyDescent="0.2">
      <c r="A267" s="19" t="s">
        <v>10</v>
      </c>
      <c r="B267" s="135">
        <v>174753.39706773474</v>
      </c>
      <c r="C267" s="135">
        <v>410835.09016869275</v>
      </c>
      <c r="D267" s="21"/>
      <c r="E267" s="21"/>
      <c r="F267" s="14"/>
      <c r="G267" s="145"/>
      <c r="H267" s="67"/>
      <c r="I267" s="67"/>
      <c r="J267" s="141"/>
      <c r="K267" s="14"/>
      <c r="L267" s="14"/>
      <c r="M267" s="14"/>
      <c r="N267" s="39"/>
    </row>
    <row r="268" spans="1:14" s="1" customFormat="1" x14ac:dyDescent="0.2">
      <c r="A268" s="19" t="s">
        <v>9</v>
      </c>
      <c r="B268" s="135">
        <v>674627.34961068898</v>
      </c>
      <c r="C268" s="135">
        <v>506249.53521687514</v>
      </c>
      <c r="D268" s="21"/>
      <c r="E268" s="21"/>
      <c r="F268" s="14"/>
      <c r="G268" s="144"/>
      <c r="H268" s="67"/>
      <c r="I268" s="67"/>
      <c r="J268" s="141"/>
      <c r="K268" s="14"/>
      <c r="L268" s="14"/>
      <c r="M268" s="14"/>
      <c r="N268" s="39"/>
    </row>
    <row r="269" spans="1:14" s="1" customFormat="1" x14ac:dyDescent="0.2">
      <c r="A269" s="3" t="s">
        <v>67</v>
      </c>
      <c r="B269" s="135">
        <v>632978.37578903197</v>
      </c>
      <c r="C269" s="135">
        <v>854815.74600444653</v>
      </c>
      <c r="D269" s="21"/>
      <c r="E269" s="21"/>
      <c r="F269" s="14"/>
      <c r="G269" s="144"/>
      <c r="H269" s="67"/>
      <c r="I269" s="67"/>
      <c r="J269" s="141"/>
      <c r="K269" s="14"/>
      <c r="L269" s="14"/>
      <c r="M269" s="14"/>
      <c r="N269" s="39"/>
    </row>
    <row r="270" spans="1:14" s="1" customFormat="1" x14ac:dyDescent="0.2">
      <c r="A270" s="19" t="s">
        <v>11</v>
      </c>
      <c r="B270" s="135">
        <v>1557359.41</v>
      </c>
      <c r="C270" s="135">
        <v>1516924.09675</v>
      </c>
      <c r="D270" s="21"/>
      <c r="E270" s="21"/>
      <c r="F270" s="22"/>
      <c r="G270" s="141"/>
      <c r="H270" s="72"/>
      <c r="I270" s="72"/>
      <c r="J270" s="141"/>
      <c r="K270" s="14"/>
      <c r="L270" s="14"/>
      <c r="M270" s="14"/>
      <c r="N270" s="39"/>
    </row>
    <row r="271" spans="1:14" s="1" customFormat="1" x14ac:dyDescent="0.2">
      <c r="A271" s="19"/>
      <c r="B271" s="21"/>
      <c r="C271" s="21"/>
      <c r="D271" s="21"/>
      <c r="E271" s="21"/>
      <c r="F271" s="14"/>
      <c r="G271" s="144"/>
      <c r="H271" s="67"/>
      <c r="I271" s="67"/>
      <c r="J271" s="141"/>
      <c r="K271" s="14"/>
      <c r="L271" s="14"/>
      <c r="M271" s="14"/>
      <c r="N271" s="39"/>
    </row>
    <row r="272" spans="1:14" s="1" customFormat="1" x14ac:dyDescent="0.2">
      <c r="A272" s="45"/>
      <c r="B272" s="46"/>
      <c r="C272" s="30"/>
      <c r="D272" s="30"/>
      <c r="E272" s="30"/>
      <c r="F272" s="14"/>
      <c r="G272" s="144"/>
      <c r="H272" s="67"/>
      <c r="I272" s="67"/>
      <c r="J272" s="141"/>
      <c r="K272" s="108"/>
      <c r="L272" s="108"/>
      <c r="M272" s="108"/>
    </row>
    <row r="273" spans="1:13" s="1" customFormat="1" x14ac:dyDescent="0.2">
      <c r="A273" s="124" t="s">
        <v>32</v>
      </c>
      <c r="B273" s="17">
        <f>SUM(B274:B275)</f>
        <v>16740036.690000005</v>
      </c>
      <c r="C273" s="17">
        <f>SUM(C274:C275)</f>
        <v>13671045.43</v>
      </c>
      <c r="D273" s="18"/>
      <c r="E273" s="18"/>
      <c r="F273" s="14"/>
      <c r="G273" s="141"/>
      <c r="H273" s="72"/>
      <c r="I273" s="72"/>
      <c r="J273" s="141"/>
      <c r="K273" s="108"/>
      <c r="L273" s="108"/>
      <c r="M273" s="108"/>
    </row>
    <row r="274" spans="1:13" s="1" customFormat="1" x14ac:dyDescent="0.2">
      <c r="A274" s="16" t="s">
        <v>5</v>
      </c>
      <c r="B274" s="17">
        <f>SUM(B276:B283)-B278</f>
        <v>3183580.8500000006</v>
      </c>
      <c r="C274" s="17">
        <f>SUM(C276:C283)-C278</f>
        <v>8644357.2200000007</v>
      </c>
      <c r="D274" s="18"/>
      <c r="E274" s="18"/>
      <c r="F274" s="14"/>
      <c r="G274" s="144"/>
      <c r="H274" s="67"/>
      <c r="I274" s="67"/>
      <c r="J274" s="141"/>
      <c r="K274" s="108"/>
      <c r="L274" s="108"/>
      <c r="M274" s="108"/>
    </row>
    <row r="275" spans="1:13" s="1" customFormat="1" x14ac:dyDescent="0.2">
      <c r="A275" s="16" t="s">
        <v>6</v>
      </c>
      <c r="B275" s="17">
        <f>SUM(B284:B285)</f>
        <v>13556455.840000004</v>
      </c>
      <c r="C275" s="17">
        <f>SUM(C284:C285)</f>
        <v>5026688.2099999981</v>
      </c>
      <c r="D275" s="18"/>
      <c r="E275" s="18"/>
      <c r="F275" s="14"/>
      <c r="G275" s="141"/>
      <c r="H275" s="141"/>
      <c r="I275" s="141"/>
      <c r="J275" s="141"/>
      <c r="K275" s="108"/>
      <c r="L275" s="108"/>
      <c r="M275" s="108"/>
    </row>
    <row r="276" spans="1:13" ht="20" x14ac:dyDescent="0.2">
      <c r="A276" s="19" t="s">
        <v>7</v>
      </c>
      <c r="B276" s="135">
        <v>1589407.93</v>
      </c>
      <c r="C276" s="135">
        <v>3622878.7200000007</v>
      </c>
      <c r="D276" s="24"/>
      <c r="E276" s="24"/>
      <c r="F276" s="14"/>
      <c r="G276" s="143"/>
      <c r="H276" s="70"/>
      <c r="I276" s="70"/>
      <c r="J276" s="141"/>
    </row>
    <row r="277" spans="1:13" x14ac:dyDescent="0.2">
      <c r="A277" s="19" t="s">
        <v>8</v>
      </c>
      <c r="B277" s="135">
        <v>634261.94999999995</v>
      </c>
      <c r="C277" s="135">
        <v>2584901.7199999997</v>
      </c>
      <c r="D277" s="24"/>
      <c r="E277" s="24"/>
      <c r="F277" s="14"/>
      <c r="H277" s="67"/>
      <c r="I277" s="67"/>
    </row>
    <row r="278" spans="1:13" x14ac:dyDescent="0.2">
      <c r="A278" s="19" t="s">
        <v>65</v>
      </c>
      <c r="B278" s="135">
        <v>467952.44999999995</v>
      </c>
      <c r="C278" s="135">
        <v>1159784.3600000001</v>
      </c>
      <c r="D278" s="24"/>
      <c r="E278" s="24"/>
      <c r="F278" s="14"/>
      <c r="H278" s="67"/>
      <c r="I278" s="67"/>
    </row>
    <row r="279" spans="1:13" x14ac:dyDescent="0.2">
      <c r="A279" s="69" t="s">
        <v>71</v>
      </c>
      <c r="B279" s="135">
        <v>23494.630000000005</v>
      </c>
      <c r="C279" s="135">
        <v>46847.639999999927</v>
      </c>
      <c r="D279" s="24"/>
      <c r="E279" s="24"/>
      <c r="F279" s="14"/>
      <c r="H279" s="67"/>
      <c r="I279" s="67"/>
    </row>
    <row r="280" spans="1:13" x14ac:dyDescent="0.2">
      <c r="A280" s="69" t="s">
        <v>72</v>
      </c>
      <c r="B280" s="135">
        <v>445452.32999999996</v>
      </c>
      <c r="C280" s="135">
        <v>708030.32000000007</v>
      </c>
      <c r="D280" s="24" t="s">
        <v>69</v>
      </c>
      <c r="E280" s="24"/>
      <c r="F280" s="14"/>
      <c r="G280" s="145"/>
      <c r="H280" s="67"/>
      <c r="I280" s="67"/>
    </row>
    <row r="281" spans="1:13" x14ac:dyDescent="0.2">
      <c r="A281" s="69" t="s">
        <v>73</v>
      </c>
      <c r="B281" s="135">
        <v>-994.51000000000204</v>
      </c>
      <c r="C281" s="135">
        <v>404906.40000000008</v>
      </c>
      <c r="D281" s="24"/>
      <c r="E281" s="24"/>
      <c r="F281" s="14"/>
      <c r="G281" s="145"/>
      <c r="H281" s="67"/>
      <c r="I281" s="67"/>
    </row>
    <row r="282" spans="1:13" x14ac:dyDescent="0.2">
      <c r="A282" s="19" t="s">
        <v>10</v>
      </c>
      <c r="B282" s="135">
        <v>481096.06000000006</v>
      </c>
      <c r="C282" s="135">
        <v>885470.47</v>
      </c>
      <c r="D282" s="24"/>
      <c r="E282" s="24"/>
      <c r="F282" s="14"/>
      <c r="G282" s="145"/>
      <c r="H282" s="67"/>
      <c r="I282" s="67"/>
    </row>
    <row r="283" spans="1:13" x14ac:dyDescent="0.2">
      <c r="A283" s="19" t="s">
        <v>9</v>
      </c>
      <c r="B283" s="135">
        <v>10862.459999999963</v>
      </c>
      <c r="C283" s="135">
        <v>391321.95</v>
      </c>
      <c r="D283" s="24"/>
      <c r="E283" s="24"/>
      <c r="F283" s="14"/>
      <c r="H283" s="67"/>
      <c r="I283" s="67"/>
    </row>
    <row r="284" spans="1:13" x14ac:dyDescent="0.2">
      <c r="A284" s="3" t="s">
        <v>67</v>
      </c>
      <c r="B284" s="135">
        <v>12910736.980000002</v>
      </c>
      <c r="C284" s="135">
        <v>12289676.040000001</v>
      </c>
      <c r="D284" s="24"/>
      <c r="E284" s="24"/>
      <c r="F284" s="14"/>
      <c r="H284" s="67"/>
      <c r="I284" s="67"/>
    </row>
    <row r="285" spans="1:13" x14ac:dyDescent="0.2">
      <c r="A285" s="19" t="s">
        <v>11</v>
      </c>
      <c r="B285" s="135">
        <v>645718.86000000034</v>
      </c>
      <c r="C285" s="135">
        <v>-7262987.8300000029</v>
      </c>
      <c r="D285" s="24"/>
      <c r="E285" s="24"/>
      <c r="F285" s="22"/>
      <c r="G285" s="141"/>
      <c r="H285" s="72"/>
      <c r="I285" s="72"/>
    </row>
    <row r="286" spans="1:13" x14ac:dyDescent="0.2">
      <c r="A286" s="19"/>
      <c r="B286" s="21"/>
      <c r="C286" s="24"/>
      <c r="D286" s="24"/>
      <c r="E286" s="24"/>
      <c r="F286" s="14"/>
      <c r="H286" s="67"/>
      <c r="I286" s="67"/>
    </row>
    <row r="287" spans="1:13" x14ac:dyDescent="0.2">
      <c r="A287" s="26"/>
      <c r="B287" s="27"/>
      <c r="C287" s="26"/>
      <c r="D287" s="27"/>
      <c r="E287" s="27"/>
      <c r="F287" s="14"/>
      <c r="H287" s="67"/>
      <c r="I287" s="67"/>
    </row>
    <row r="288" spans="1:13" x14ac:dyDescent="0.2">
      <c r="A288" s="19"/>
      <c r="B288" s="24"/>
      <c r="C288" s="19"/>
      <c r="D288" s="24"/>
      <c r="E288" s="24"/>
      <c r="F288" s="14"/>
      <c r="G288" s="141"/>
      <c r="H288" s="72"/>
      <c r="I288" s="72"/>
    </row>
    <row r="289" spans="1:13" x14ac:dyDescent="0.2">
      <c r="A289" s="15" t="s">
        <v>33</v>
      </c>
      <c r="B289" s="24"/>
      <c r="C289" s="19"/>
      <c r="D289" s="24"/>
      <c r="E289" s="24"/>
      <c r="F289" s="14"/>
      <c r="H289" s="67"/>
      <c r="I289" s="67"/>
    </row>
    <row r="290" spans="1:13" s="1" customFormat="1" x14ac:dyDescent="0.2">
      <c r="A290" s="16" t="s">
        <v>34</v>
      </c>
      <c r="B290" s="17">
        <f>B291+B292</f>
        <v>310981543.3148492</v>
      </c>
      <c r="C290" s="17">
        <f>C291+C292</f>
        <v>238756148.81524241</v>
      </c>
      <c r="D290" s="18"/>
      <c r="E290" s="18"/>
      <c r="F290" s="14"/>
      <c r="G290" s="144"/>
      <c r="H290" s="144"/>
      <c r="I290" s="144"/>
      <c r="J290" s="144"/>
      <c r="K290" s="108"/>
      <c r="L290" s="108"/>
      <c r="M290" s="108"/>
    </row>
    <row r="291" spans="1:13" s="1" customFormat="1" x14ac:dyDescent="0.2">
      <c r="A291" s="16" t="s">
        <v>5</v>
      </c>
      <c r="B291" s="17">
        <f>SUM(B293:B300)-B295</f>
        <v>170921709.08780047</v>
      </c>
      <c r="C291" s="17">
        <f>SUM(C293:C300)-C295</f>
        <v>111587889.35433906</v>
      </c>
      <c r="D291" s="18"/>
      <c r="E291" s="18"/>
      <c r="F291" s="14"/>
      <c r="G291" s="141"/>
      <c r="H291" s="141"/>
      <c r="I291" s="141"/>
      <c r="J291" s="165"/>
      <c r="K291" s="108"/>
      <c r="L291" s="108"/>
      <c r="M291" s="108"/>
    </row>
    <row r="292" spans="1:13" s="1" customFormat="1" x14ac:dyDescent="0.2">
      <c r="A292" s="16" t="s">
        <v>6</v>
      </c>
      <c r="B292" s="17">
        <f>B301+B302</f>
        <v>140059834.22704872</v>
      </c>
      <c r="C292" s="17">
        <f>C301+C302</f>
        <v>127168259.46090335</v>
      </c>
      <c r="D292" s="18"/>
      <c r="E292" s="18"/>
      <c r="F292" s="37"/>
      <c r="G292" s="141"/>
      <c r="H292" s="141"/>
      <c r="I292" s="141"/>
      <c r="J292" s="165"/>
      <c r="K292" s="108"/>
      <c r="L292" s="108"/>
      <c r="M292" s="108"/>
    </row>
    <row r="293" spans="1:13" ht="20" x14ac:dyDescent="0.2">
      <c r="A293" s="19" t="s">
        <v>7</v>
      </c>
      <c r="B293" s="106">
        <f t="shared" ref="B293:C302" si="2">-(B212+B227+B243)+(B147+B161+B177)</f>
        <v>3687904.001110936</v>
      </c>
      <c r="C293" s="107">
        <f t="shared" si="2"/>
        <v>-13706814.862142298</v>
      </c>
      <c r="D293" s="24"/>
      <c r="E293" s="24"/>
      <c r="F293" s="14"/>
      <c r="G293" s="143"/>
      <c r="H293" s="70"/>
      <c r="I293" s="70"/>
      <c r="J293" s="142"/>
    </row>
    <row r="294" spans="1:13" x14ac:dyDescent="0.2">
      <c r="A294" s="19" t="s">
        <v>8</v>
      </c>
      <c r="B294" s="106">
        <f t="shared" si="2"/>
        <v>-327633494.25302243</v>
      </c>
      <c r="C294" s="107">
        <f t="shared" si="2"/>
        <v>-317428848.71289462</v>
      </c>
      <c r="D294" s="24"/>
      <c r="E294" s="24"/>
      <c r="F294" s="14"/>
      <c r="H294" s="67"/>
      <c r="I294" s="67"/>
      <c r="J294" s="93"/>
    </row>
    <row r="295" spans="1:13" x14ac:dyDescent="0.2">
      <c r="A295" s="19" t="s">
        <v>65</v>
      </c>
      <c r="B295" s="106">
        <f t="shared" si="2"/>
        <v>-318688908.47000003</v>
      </c>
      <c r="C295" s="107">
        <f t="shared" si="2"/>
        <v>-292224159.89000005</v>
      </c>
      <c r="D295" s="24" t="s">
        <v>69</v>
      </c>
      <c r="E295" s="24"/>
      <c r="F295" s="14"/>
      <c r="H295" s="67"/>
      <c r="I295" s="67"/>
      <c r="J295" s="93"/>
    </row>
    <row r="296" spans="1:13" x14ac:dyDescent="0.2">
      <c r="A296" s="69" t="s">
        <v>71</v>
      </c>
      <c r="B296" s="106">
        <f t="shared" si="2"/>
        <v>-9179312.0099999998</v>
      </c>
      <c r="C296" s="107">
        <f t="shared" si="2"/>
        <v>-9979371.370000001</v>
      </c>
      <c r="D296" s="24"/>
      <c r="E296" s="24"/>
      <c r="F296" s="14"/>
      <c r="H296" s="67"/>
      <c r="I296" s="67"/>
      <c r="J296" s="93"/>
    </row>
    <row r="297" spans="1:13" x14ac:dyDescent="0.2">
      <c r="A297" s="69" t="s">
        <v>72</v>
      </c>
      <c r="B297" s="106">
        <f t="shared" si="2"/>
        <v>36420194.878912479</v>
      </c>
      <c r="C297" s="107">
        <f t="shared" si="2"/>
        <v>45009823.787766814</v>
      </c>
      <c r="D297" s="24"/>
      <c r="E297" s="24"/>
      <c r="F297" s="14"/>
      <c r="G297" s="145"/>
      <c r="H297" s="67"/>
      <c r="I297" s="67"/>
      <c r="J297" s="93"/>
    </row>
    <row r="298" spans="1:13" x14ac:dyDescent="0.2">
      <c r="A298" s="69" t="s">
        <v>73</v>
      </c>
      <c r="B298" s="106">
        <f t="shared" si="2"/>
        <v>264990404.30049056</v>
      </c>
      <c r="C298" s="107">
        <f t="shared" si="2"/>
        <v>232170879.28785777</v>
      </c>
      <c r="D298" s="24"/>
      <c r="E298" s="24"/>
      <c r="F298" s="14"/>
      <c r="G298" s="145"/>
      <c r="H298" s="67"/>
      <c r="I298" s="67"/>
      <c r="J298" s="93"/>
    </row>
    <row r="299" spans="1:13" x14ac:dyDescent="0.2">
      <c r="A299" s="19" t="s">
        <v>10</v>
      </c>
      <c r="B299" s="106">
        <f t="shared" si="2"/>
        <v>109261950.19716108</v>
      </c>
      <c r="C299" s="107">
        <f t="shared" si="2"/>
        <v>90658905.543792993</v>
      </c>
      <c r="D299" s="24"/>
      <c r="E299" s="24"/>
      <c r="F299" s="14"/>
      <c r="G299" s="145"/>
      <c r="H299" s="67"/>
      <c r="I299" s="67"/>
      <c r="J299" s="93"/>
    </row>
    <row r="300" spans="1:13" x14ac:dyDescent="0.2">
      <c r="A300" s="19" t="s">
        <v>9</v>
      </c>
      <c r="B300" s="106">
        <f t="shared" si="2"/>
        <v>93374061.973147899</v>
      </c>
      <c r="C300" s="107">
        <f t="shared" si="2"/>
        <v>84863315.679958433</v>
      </c>
      <c r="D300" s="24"/>
      <c r="E300" s="24"/>
      <c r="F300" s="14"/>
      <c r="H300" s="67"/>
      <c r="I300" s="67"/>
      <c r="J300" s="93"/>
    </row>
    <row r="301" spans="1:13" x14ac:dyDescent="0.2">
      <c r="A301" s="3" t="s">
        <v>67</v>
      </c>
      <c r="B301" s="106">
        <f t="shared" si="2"/>
        <v>128661485.79068373</v>
      </c>
      <c r="C301" s="107">
        <f t="shared" si="2"/>
        <v>114051265.2238165</v>
      </c>
      <c r="D301" s="24"/>
      <c r="E301" s="24"/>
      <c r="F301" s="14"/>
      <c r="H301" s="67"/>
      <c r="I301" s="67"/>
      <c r="J301" s="93"/>
    </row>
    <row r="302" spans="1:13" x14ac:dyDescent="0.2">
      <c r="A302" s="19" t="s">
        <v>11</v>
      </c>
      <c r="B302" s="106">
        <f t="shared" si="2"/>
        <v>11398348.436365001</v>
      </c>
      <c r="C302" s="107">
        <f t="shared" si="2"/>
        <v>13116994.23708684</v>
      </c>
      <c r="D302" s="24"/>
      <c r="E302" s="24"/>
      <c r="F302" s="14"/>
      <c r="G302" s="141"/>
      <c r="H302" s="72"/>
      <c r="I302" s="72"/>
      <c r="J302" s="93"/>
    </row>
    <row r="303" spans="1:13" x14ac:dyDescent="0.2">
      <c r="A303" s="19"/>
      <c r="B303" s="24"/>
      <c r="C303" s="24"/>
      <c r="D303" s="24"/>
      <c r="E303" s="24"/>
      <c r="F303" s="14"/>
      <c r="H303" s="67"/>
      <c r="I303" s="67"/>
      <c r="J303" s="93"/>
    </row>
    <row r="304" spans="1:13" x14ac:dyDescent="0.2">
      <c r="A304" s="26"/>
      <c r="B304" s="27"/>
      <c r="C304" s="27"/>
      <c r="D304" s="27"/>
      <c r="E304" s="27"/>
      <c r="F304" s="14"/>
      <c r="H304" s="67"/>
      <c r="I304" s="67"/>
      <c r="J304" s="93"/>
    </row>
    <row r="305" spans="1:10" x14ac:dyDescent="0.2">
      <c r="A305" s="19"/>
      <c r="B305" s="24"/>
      <c r="C305" s="24"/>
      <c r="D305" s="24"/>
      <c r="E305" s="24"/>
      <c r="F305" s="14"/>
      <c r="G305" s="141"/>
      <c r="H305" s="72"/>
      <c r="I305" s="72"/>
      <c r="J305" s="93"/>
    </row>
    <row r="306" spans="1:10" x14ac:dyDescent="0.2">
      <c r="A306" s="125" t="s">
        <v>35</v>
      </c>
      <c r="B306" s="24"/>
      <c r="C306" s="24"/>
      <c r="D306" s="24"/>
      <c r="E306" s="24"/>
      <c r="F306" s="14"/>
      <c r="G306" s="154"/>
      <c r="H306" s="158"/>
      <c r="I306" s="158"/>
      <c r="J306" s="93"/>
    </row>
    <row r="307" spans="1:10" x14ac:dyDescent="0.2">
      <c r="A307" s="124" t="s">
        <v>36</v>
      </c>
      <c r="B307" s="17">
        <f>B308+B309</f>
        <v>174354889.84</v>
      </c>
      <c r="C307" s="17">
        <f>C308+C309</f>
        <v>174522463.70499998</v>
      </c>
      <c r="D307" s="18"/>
      <c r="E307" s="18"/>
      <c r="F307" s="14"/>
      <c r="G307" s="141"/>
      <c r="H307" s="72"/>
      <c r="I307" s="72"/>
      <c r="J307" s="73"/>
    </row>
    <row r="308" spans="1:10" x14ac:dyDescent="0.2">
      <c r="A308" s="16" t="s">
        <v>5</v>
      </c>
      <c r="B308" s="17">
        <f>SUM(B310:B317)-B312</f>
        <v>152987063.66432297</v>
      </c>
      <c r="C308" s="17">
        <f>SUM(C310:C317)-C312</f>
        <v>146897718.92164108</v>
      </c>
      <c r="D308" s="18" t="s">
        <v>69</v>
      </c>
      <c r="E308" s="18"/>
      <c r="F308" s="47"/>
    </row>
    <row r="309" spans="1:10" x14ac:dyDescent="0.2">
      <c r="A309" s="16" t="s">
        <v>6</v>
      </c>
      <c r="B309" s="17">
        <f>B318+B319</f>
        <v>21367826.175677024</v>
      </c>
      <c r="C309" s="17">
        <f>C318+C319</f>
        <v>27624744.783358898</v>
      </c>
      <c r="D309" s="18" t="s">
        <v>69</v>
      </c>
      <c r="E309" s="18"/>
      <c r="F309" s="48"/>
    </row>
    <row r="310" spans="1:10" ht="20" x14ac:dyDescent="0.2">
      <c r="A310" s="19" t="s">
        <v>7</v>
      </c>
      <c r="B310" s="135">
        <v>60743715.974473774</v>
      </c>
      <c r="C310" s="135">
        <v>61718719.482349984</v>
      </c>
      <c r="D310" s="24"/>
      <c r="E310" s="24"/>
      <c r="F310" s="14"/>
      <c r="G310" s="143"/>
      <c r="H310" s="70"/>
      <c r="I310" s="70"/>
    </row>
    <row r="311" spans="1:10" x14ac:dyDescent="0.2">
      <c r="A311" s="19" t="s">
        <v>8</v>
      </c>
      <c r="B311" s="135">
        <v>25609392.568464085</v>
      </c>
      <c r="C311" s="135">
        <v>23325805.170687981</v>
      </c>
      <c r="D311" s="21"/>
      <c r="E311" s="21"/>
      <c r="F311" s="14"/>
      <c r="H311" s="67"/>
      <c r="I311" s="67"/>
    </row>
    <row r="312" spans="1:10" x14ac:dyDescent="0.2">
      <c r="A312" s="19" t="s">
        <v>65</v>
      </c>
      <c r="B312" s="135">
        <v>54288513.991005421</v>
      </c>
      <c r="C312" s="135">
        <v>51117911.899922512</v>
      </c>
      <c r="D312" s="21"/>
      <c r="E312" s="21"/>
      <c r="F312" s="14"/>
      <c r="H312" s="67"/>
      <c r="I312" s="67"/>
    </row>
    <row r="313" spans="1:10" x14ac:dyDescent="0.2">
      <c r="A313" s="69" t="s">
        <v>71</v>
      </c>
      <c r="B313" s="135">
        <v>23465347.453652699</v>
      </c>
      <c r="C313" s="135">
        <v>21608479.463818688</v>
      </c>
      <c r="D313" s="21"/>
      <c r="E313" s="21"/>
      <c r="F313" s="14"/>
      <c r="H313" s="67"/>
      <c r="I313" s="67"/>
    </row>
    <row r="314" spans="1:10" x14ac:dyDescent="0.2">
      <c r="A314" s="69" t="s">
        <v>72</v>
      </c>
      <c r="B314" s="135">
        <v>21355698.263755374</v>
      </c>
      <c r="C314" s="135">
        <v>21276472.005895607</v>
      </c>
      <c r="D314" s="21"/>
      <c r="E314" s="21"/>
      <c r="F314" s="14"/>
      <c r="G314" s="145"/>
      <c r="H314" s="67"/>
      <c r="I314" s="67"/>
    </row>
    <row r="315" spans="1:10" x14ac:dyDescent="0.2">
      <c r="A315" s="69" t="s">
        <v>73</v>
      </c>
      <c r="B315" s="135">
        <v>9467468.2735973597</v>
      </c>
      <c r="C315" s="135">
        <v>8232960.4302082183</v>
      </c>
      <c r="D315" s="21"/>
      <c r="E315" s="21"/>
      <c r="F315" s="14"/>
      <c r="G315" s="145"/>
      <c r="H315" s="67"/>
      <c r="I315" s="67"/>
    </row>
    <row r="316" spans="1:10" x14ac:dyDescent="0.2">
      <c r="A316" s="19" t="s">
        <v>10</v>
      </c>
      <c r="B316" s="135">
        <v>1057083.0001041435</v>
      </c>
      <c r="C316" s="135">
        <v>953658.04324046976</v>
      </c>
      <c r="D316" s="21"/>
      <c r="E316" s="21"/>
      <c r="F316" s="14"/>
      <c r="G316" s="145"/>
      <c r="H316" s="67"/>
      <c r="I316" s="67"/>
    </row>
    <row r="317" spans="1:10" x14ac:dyDescent="0.2">
      <c r="A317" s="19" t="s">
        <v>9</v>
      </c>
      <c r="B317" s="135">
        <v>11288358.13027552</v>
      </c>
      <c r="C317" s="135">
        <v>9781624.3254401311</v>
      </c>
      <c r="D317" s="21"/>
      <c r="E317" s="21"/>
      <c r="F317" s="14"/>
      <c r="H317" s="67"/>
      <c r="I317" s="67"/>
    </row>
    <row r="318" spans="1:10" x14ac:dyDescent="0.2">
      <c r="A318" s="3" t="s">
        <v>67</v>
      </c>
      <c r="B318" s="135">
        <v>5517028.6586770257</v>
      </c>
      <c r="C318" s="135">
        <v>11405322.879108902</v>
      </c>
      <c r="D318" s="21"/>
      <c r="E318" s="21"/>
      <c r="F318" s="14"/>
      <c r="H318" s="67"/>
      <c r="I318" s="67"/>
    </row>
    <row r="319" spans="1:10" x14ac:dyDescent="0.2">
      <c r="A319" s="19" t="s">
        <v>11</v>
      </c>
      <c r="B319" s="135">
        <v>15850797.516999997</v>
      </c>
      <c r="C319" s="135">
        <v>16219421.904249996</v>
      </c>
      <c r="D319" s="21"/>
      <c r="E319" s="21"/>
      <c r="F319" s="22"/>
      <c r="G319" s="141"/>
      <c r="H319" s="72"/>
      <c r="I319" s="72"/>
    </row>
    <row r="320" spans="1:10" x14ac:dyDescent="0.2">
      <c r="A320" s="19"/>
      <c r="B320" s="21"/>
      <c r="C320" s="21"/>
      <c r="D320" s="21"/>
      <c r="E320" s="21"/>
      <c r="F320" s="14"/>
      <c r="H320" s="67"/>
      <c r="I320" s="67"/>
    </row>
    <row r="321" spans="1:13" x14ac:dyDescent="0.2">
      <c r="A321" s="19"/>
      <c r="B321" s="19"/>
      <c r="C321" s="19"/>
      <c r="D321" s="24"/>
      <c r="E321" s="24"/>
      <c r="F321" s="14"/>
      <c r="H321" s="67"/>
      <c r="I321" s="67"/>
    </row>
    <row r="322" spans="1:13" s="1" customFormat="1" x14ac:dyDescent="0.2">
      <c r="A322" s="16" t="s">
        <v>37</v>
      </c>
      <c r="B322" s="49">
        <f t="shared" ref="B322:C334" si="3">+IF(B23=0,"",(B213+B228+B258+B307+B273+B368+B243)/B23)</f>
        <v>0.93620182589411316</v>
      </c>
      <c r="C322" s="49">
        <f t="shared" si="3"/>
        <v>0.93711205791385377</v>
      </c>
      <c r="D322" s="35"/>
      <c r="E322" s="35"/>
      <c r="F322" s="14"/>
      <c r="G322" s="141"/>
      <c r="H322" s="72"/>
      <c r="I322" s="72"/>
      <c r="J322" s="144"/>
      <c r="K322" s="108"/>
      <c r="L322" s="108"/>
      <c r="M322" s="108"/>
    </row>
    <row r="323" spans="1:13" s="1" customFormat="1" x14ac:dyDescent="0.2">
      <c r="A323" s="16" t="s">
        <v>5</v>
      </c>
      <c r="B323" s="49">
        <f t="shared" si="3"/>
        <v>0.92221781413542803</v>
      </c>
      <c r="C323" s="49">
        <f t="shared" si="3"/>
        <v>0.92411260684183072</v>
      </c>
      <c r="D323" s="35"/>
      <c r="E323" s="35"/>
      <c r="F323" s="50"/>
      <c r="G323" s="141"/>
      <c r="H323" s="141"/>
      <c r="I323" s="141"/>
      <c r="J323" s="141"/>
      <c r="K323" s="108"/>
      <c r="L323" s="108"/>
      <c r="M323" s="108"/>
    </row>
    <row r="324" spans="1:13" s="1" customFormat="1" x14ac:dyDescent="0.2">
      <c r="A324" s="16" t="s">
        <v>6</v>
      </c>
      <c r="B324" s="49">
        <f t="shared" si="3"/>
        <v>1.1118872573477891</v>
      </c>
      <c r="C324" s="49">
        <f t="shared" si="3"/>
        <v>1.1110408069617357</v>
      </c>
      <c r="D324" s="35"/>
      <c r="E324" s="35"/>
      <c r="F324" s="14"/>
      <c r="G324" s="141"/>
      <c r="H324" s="141"/>
      <c r="I324" s="141"/>
      <c r="J324" s="141"/>
      <c r="K324" s="108"/>
      <c r="L324" s="108"/>
      <c r="M324" s="108"/>
    </row>
    <row r="325" spans="1:13" ht="20" x14ac:dyDescent="0.2">
      <c r="A325" s="19" t="s">
        <v>7</v>
      </c>
      <c r="B325" s="51">
        <f t="shared" si="3"/>
        <v>0.93298722892793851</v>
      </c>
      <c r="C325" s="51">
        <f t="shared" si="3"/>
        <v>0.93972314116712408</v>
      </c>
      <c r="D325" s="38"/>
      <c r="E325" s="38"/>
      <c r="F325" s="14"/>
      <c r="G325" s="143"/>
      <c r="H325" s="70"/>
      <c r="I325" s="70"/>
      <c r="J325" s="141"/>
    </row>
    <row r="326" spans="1:13" x14ac:dyDescent="0.2">
      <c r="A326" s="19" t="s">
        <v>8</v>
      </c>
      <c r="B326" s="51">
        <f t="shared" si="3"/>
        <v>0.94483720283025685</v>
      </c>
      <c r="C326" s="51">
        <f t="shared" si="3"/>
        <v>0.90439641448939945</v>
      </c>
      <c r="D326" s="38"/>
      <c r="E326" s="38"/>
      <c r="F326" s="14"/>
      <c r="H326" s="71"/>
      <c r="I326" s="71"/>
    </row>
    <row r="327" spans="1:13" x14ac:dyDescent="0.2">
      <c r="A327" s="19" t="s">
        <v>65</v>
      </c>
      <c r="B327" s="51">
        <f t="shared" si="3"/>
        <v>0.90331256801874493</v>
      </c>
      <c r="C327" s="51">
        <f t="shared" si="3"/>
        <v>0.92548691794878757</v>
      </c>
      <c r="D327" s="38"/>
      <c r="E327" s="38"/>
      <c r="F327" s="14"/>
      <c r="H327" s="71"/>
      <c r="I327" s="71"/>
    </row>
    <row r="328" spans="1:13" x14ac:dyDescent="0.2">
      <c r="A328" s="69" t="s">
        <v>71</v>
      </c>
      <c r="B328" s="51">
        <f t="shared" si="3"/>
        <v>0.69402709626165793</v>
      </c>
      <c r="C328" s="51">
        <f t="shared" si="3"/>
        <v>0.71213627902004495</v>
      </c>
      <c r="D328" s="38" t="s">
        <v>69</v>
      </c>
      <c r="E328" s="38"/>
      <c r="F328" s="14"/>
      <c r="H328" s="71"/>
      <c r="I328" s="71"/>
    </row>
    <row r="329" spans="1:13" x14ac:dyDescent="0.2">
      <c r="A329" s="69" t="s">
        <v>72</v>
      </c>
      <c r="B329" s="51">
        <f t="shared" si="3"/>
        <v>0.73415008373962609</v>
      </c>
      <c r="C329" s="51">
        <f t="shared" si="3"/>
        <v>0.84598646337148176</v>
      </c>
      <c r="D329" s="38"/>
      <c r="E329" s="38"/>
      <c r="F329" s="14"/>
      <c r="G329" s="145"/>
      <c r="H329" s="71"/>
      <c r="I329" s="71"/>
    </row>
    <row r="330" spans="1:13" x14ac:dyDescent="0.2">
      <c r="A330" s="69" t="s">
        <v>73</v>
      </c>
      <c r="B330" s="51">
        <f t="shared" si="3"/>
        <v>1.4022668136027572</v>
      </c>
      <c r="C330" s="51">
        <f t="shared" si="3"/>
        <v>1.2988752963018335</v>
      </c>
      <c r="D330" s="38"/>
      <c r="E330" s="38"/>
      <c r="F330" s="14"/>
      <c r="G330" s="145"/>
      <c r="H330" s="71"/>
      <c r="I330" s="71"/>
    </row>
    <row r="331" spans="1:13" x14ac:dyDescent="0.2">
      <c r="A331" s="19" t="s">
        <v>10</v>
      </c>
      <c r="B331" s="51">
        <f t="shared" si="3"/>
        <v>1.0494995353383414</v>
      </c>
      <c r="C331" s="51">
        <f t="shared" si="3"/>
        <v>1.2711769159068667</v>
      </c>
      <c r="D331" s="38"/>
      <c r="E331" s="38"/>
      <c r="F331" s="14"/>
      <c r="G331" s="145"/>
      <c r="H331" s="71"/>
      <c r="I331" s="71"/>
    </row>
    <row r="332" spans="1:13" x14ac:dyDescent="0.2">
      <c r="A332" s="19" t="s">
        <v>9</v>
      </c>
      <c r="B332" s="51">
        <f t="shared" si="3"/>
        <v>0.8015185337909172</v>
      </c>
      <c r="C332" s="51">
        <f t="shared" si="3"/>
        <v>0.85210456199049622</v>
      </c>
      <c r="D332" s="38"/>
      <c r="E332" s="38"/>
      <c r="F332" s="14"/>
      <c r="H332" s="71"/>
      <c r="I332" s="71"/>
    </row>
    <row r="333" spans="1:13" x14ac:dyDescent="0.2">
      <c r="A333" s="3" t="s">
        <v>67</v>
      </c>
      <c r="B333" s="51">
        <f t="shared" si="3"/>
        <v>1.1899242702357471</v>
      </c>
      <c r="C333" s="51">
        <f t="shared" si="3"/>
        <v>1.560810564295853</v>
      </c>
      <c r="D333" s="38"/>
      <c r="E333" s="38"/>
      <c r="F333" s="14"/>
      <c r="H333" s="71"/>
      <c r="I333" s="71"/>
    </row>
    <row r="334" spans="1:13" x14ac:dyDescent="0.2">
      <c r="A334" s="19" t="s">
        <v>11</v>
      </c>
      <c r="B334" s="51">
        <f t="shared" si="3"/>
        <v>1.0441757072009248</v>
      </c>
      <c r="C334" s="51">
        <f t="shared" si="3"/>
        <v>0.74685033510441745</v>
      </c>
      <c r="D334" s="38"/>
      <c r="E334" s="38"/>
      <c r="F334" s="14"/>
      <c r="G334" s="141"/>
      <c r="H334" s="73"/>
      <c r="I334" s="73"/>
    </row>
    <row r="335" spans="1:13" x14ac:dyDescent="0.2">
      <c r="A335" s="19"/>
      <c r="B335" s="51"/>
      <c r="C335" s="51"/>
      <c r="D335" s="38"/>
      <c r="E335" s="38"/>
      <c r="F335" s="14"/>
      <c r="H335" s="71"/>
      <c r="I335" s="71"/>
    </row>
    <row r="336" spans="1:13" x14ac:dyDescent="0.2">
      <c r="A336" s="19"/>
      <c r="B336" s="19"/>
      <c r="C336" s="19"/>
      <c r="D336" s="24"/>
      <c r="E336" s="24"/>
      <c r="F336" s="14"/>
      <c r="H336" s="71"/>
      <c r="I336" s="71"/>
    </row>
    <row r="337" spans="1:13" s="1" customFormat="1" x14ac:dyDescent="0.2">
      <c r="A337" s="124" t="s">
        <v>89</v>
      </c>
      <c r="B337" s="17">
        <f>SUM(B338:B339)</f>
        <v>49074</v>
      </c>
      <c r="C337" s="17">
        <f>SUM(C338:C339)</f>
        <v>45110</v>
      </c>
      <c r="D337" s="18"/>
      <c r="E337" s="18"/>
      <c r="F337" s="14"/>
      <c r="G337" s="141"/>
      <c r="H337" s="73"/>
      <c r="I337" s="73"/>
      <c r="J337" s="144"/>
      <c r="K337" s="108"/>
      <c r="L337" s="108"/>
      <c r="M337" s="108"/>
    </row>
    <row r="338" spans="1:13" s="1" customFormat="1" x14ac:dyDescent="0.2">
      <c r="A338" s="16" t="s">
        <v>5</v>
      </c>
      <c r="B338" s="17">
        <f>SUM(B340:B347)-B342</f>
        <v>45163</v>
      </c>
      <c r="C338" s="17">
        <f>SUM(C340:C347)-C342</f>
        <v>41812</v>
      </c>
      <c r="D338" s="18"/>
      <c r="E338" s="18"/>
      <c r="F338" s="14"/>
      <c r="G338" s="141"/>
      <c r="H338" s="141"/>
      <c r="I338" s="141"/>
      <c r="J338" s="141"/>
      <c r="K338" s="108"/>
      <c r="L338" s="108"/>
      <c r="M338" s="108"/>
    </row>
    <row r="339" spans="1:13" s="1" customFormat="1" x14ac:dyDescent="0.2">
      <c r="A339" s="16" t="s">
        <v>6</v>
      </c>
      <c r="B339" s="17">
        <f>SUM(B348:B349)</f>
        <v>3911</v>
      </c>
      <c r="C339" s="17">
        <f>SUM(C348:C349)</f>
        <v>3298</v>
      </c>
      <c r="D339" s="18"/>
      <c r="E339" s="18"/>
      <c r="F339" s="14"/>
      <c r="G339" s="144"/>
      <c r="H339" s="141"/>
      <c r="I339" s="141"/>
      <c r="J339" s="141"/>
      <c r="K339" s="108"/>
      <c r="L339" s="108"/>
      <c r="M339" s="108"/>
    </row>
    <row r="340" spans="1:13" ht="20" x14ac:dyDescent="0.2">
      <c r="A340" s="19" t="s">
        <v>7</v>
      </c>
      <c r="B340" s="135">
        <v>30186</v>
      </c>
      <c r="C340" s="135">
        <v>28865</v>
      </c>
      <c r="D340" s="24"/>
      <c r="E340" s="24"/>
      <c r="F340" s="14"/>
      <c r="G340" s="143"/>
      <c r="H340" s="70"/>
      <c r="I340" s="70"/>
      <c r="J340" s="142"/>
    </row>
    <row r="341" spans="1:13" x14ac:dyDescent="0.2">
      <c r="A341" s="19" t="s">
        <v>8</v>
      </c>
      <c r="B341" s="135">
        <v>9305</v>
      </c>
      <c r="C341" s="135">
        <v>8208</v>
      </c>
      <c r="D341" s="24"/>
      <c r="E341" s="24"/>
      <c r="F341" s="14"/>
      <c r="H341" s="67"/>
      <c r="I341" s="67"/>
      <c r="J341" s="71"/>
    </row>
    <row r="342" spans="1:13" x14ac:dyDescent="0.2">
      <c r="A342" s="19" t="s">
        <v>65</v>
      </c>
      <c r="B342" s="135">
        <v>4295</v>
      </c>
      <c r="C342" s="135">
        <v>3823</v>
      </c>
      <c r="D342" s="24"/>
      <c r="E342" s="24"/>
      <c r="F342" s="14"/>
      <c r="H342" s="67"/>
      <c r="I342" s="67"/>
      <c r="J342" s="71"/>
    </row>
    <row r="343" spans="1:13" x14ac:dyDescent="0.2">
      <c r="A343" s="69" t="s">
        <v>71</v>
      </c>
      <c r="B343" s="135">
        <v>2871</v>
      </c>
      <c r="C343" s="135">
        <v>2423</v>
      </c>
      <c r="D343" s="24"/>
      <c r="E343" s="24"/>
      <c r="F343" s="14"/>
      <c r="H343" s="67"/>
      <c r="I343" s="67"/>
      <c r="J343" s="71"/>
    </row>
    <row r="344" spans="1:13" x14ac:dyDescent="0.2">
      <c r="A344" s="69" t="s">
        <v>72</v>
      </c>
      <c r="B344" s="135">
        <v>679</v>
      </c>
      <c r="C344" s="135">
        <v>759</v>
      </c>
      <c r="D344" s="24"/>
      <c r="E344" s="24"/>
      <c r="F344" s="14"/>
      <c r="G344" s="145"/>
      <c r="H344" s="67"/>
      <c r="I344" s="67"/>
      <c r="J344" s="71"/>
    </row>
    <row r="345" spans="1:13" x14ac:dyDescent="0.2">
      <c r="A345" s="69" t="s">
        <v>73</v>
      </c>
      <c r="B345" s="135">
        <v>745</v>
      </c>
      <c r="C345" s="135">
        <v>641</v>
      </c>
      <c r="D345" s="24"/>
      <c r="E345" s="24"/>
      <c r="F345" s="14"/>
      <c r="G345" s="145"/>
      <c r="H345" s="67"/>
      <c r="I345" s="67"/>
      <c r="J345" s="71"/>
    </row>
    <row r="346" spans="1:13" x14ac:dyDescent="0.2">
      <c r="A346" s="19" t="s">
        <v>10</v>
      </c>
      <c r="B346" s="135">
        <v>57</v>
      </c>
      <c r="C346" s="135">
        <v>39</v>
      </c>
      <c r="D346" s="24"/>
      <c r="E346" s="24"/>
      <c r="F346" s="14"/>
      <c r="G346" s="145"/>
      <c r="H346" s="67"/>
      <c r="I346" s="67"/>
      <c r="J346" s="71"/>
    </row>
    <row r="347" spans="1:13" x14ac:dyDescent="0.2">
      <c r="A347" s="19" t="s">
        <v>9</v>
      </c>
      <c r="B347" s="135">
        <v>1320</v>
      </c>
      <c r="C347" s="135">
        <v>877</v>
      </c>
      <c r="D347" s="24"/>
      <c r="E347" s="24"/>
      <c r="F347" s="14"/>
      <c r="H347" s="67"/>
      <c r="I347" s="67"/>
      <c r="J347" s="71"/>
    </row>
    <row r="348" spans="1:13" x14ac:dyDescent="0.2">
      <c r="A348" s="3" t="s">
        <v>67</v>
      </c>
      <c r="B348" s="135">
        <v>2810</v>
      </c>
      <c r="C348" s="135">
        <v>2438</v>
      </c>
      <c r="D348" s="24"/>
      <c r="E348" s="24"/>
      <c r="F348" s="14"/>
      <c r="H348" s="67"/>
      <c r="I348" s="67"/>
      <c r="J348" s="71"/>
    </row>
    <row r="349" spans="1:13" x14ac:dyDescent="0.2">
      <c r="A349" s="19" t="s">
        <v>11</v>
      </c>
      <c r="B349" s="135">
        <v>1101</v>
      </c>
      <c r="C349" s="135">
        <v>860</v>
      </c>
      <c r="D349" s="24"/>
      <c r="E349" s="24"/>
      <c r="F349" s="14"/>
      <c r="G349" s="141"/>
      <c r="H349" s="72"/>
      <c r="I349" s="72"/>
      <c r="J349" s="73"/>
    </row>
    <row r="350" spans="1:13" x14ac:dyDescent="0.2">
      <c r="A350" s="19"/>
      <c r="B350" s="21"/>
      <c r="C350" s="24"/>
      <c r="D350" s="24"/>
      <c r="E350" s="24"/>
      <c r="F350" s="14"/>
      <c r="H350" s="67"/>
      <c r="I350" s="67"/>
      <c r="J350" s="71"/>
    </row>
    <row r="351" spans="1:13" x14ac:dyDescent="0.2">
      <c r="A351" s="19"/>
      <c r="B351" s="19"/>
      <c r="C351" s="19"/>
      <c r="D351" s="24"/>
      <c r="E351" s="24"/>
      <c r="F351" s="52"/>
      <c r="H351" s="67"/>
      <c r="I351" s="67"/>
      <c r="J351" s="71"/>
    </row>
    <row r="352" spans="1:13" s="1" customFormat="1" x14ac:dyDescent="0.2">
      <c r="A352" s="124" t="s">
        <v>90</v>
      </c>
      <c r="B352" s="17">
        <f>SUM(B353:B354)</f>
        <v>322525703.75133908</v>
      </c>
      <c r="C352" s="17">
        <f>SUM(C353:C354)</f>
        <v>282392075.64038086</v>
      </c>
      <c r="D352" s="18"/>
      <c r="E352" s="18"/>
      <c r="F352" s="14"/>
      <c r="G352" s="141"/>
      <c r="H352" s="72"/>
      <c r="I352" s="72"/>
      <c r="J352" s="71"/>
      <c r="K352" s="108"/>
      <c r="L352" s="108"/>
      <c r="M352" s="108"/>
    </row>
    <row r="353" spans="1:13" s="1" customFormat="1" x14ac:dyDescent="0.2">
      <c r="A353" s="16" t="s">
        <v>5</v>
      </c>
      <c r="B353" s="17">
        <f>SUM(B355:B362)-B357</f>
        <v>314821040.68692207</v>
      </c>
      <c r="C353" s="17">
        <f>SUM(C355:C362)-C357</f>
        <v>275808486.64932287</v>
      </c>
      <c r="D353" s="18"/>
      <c r="E353" s="18"/>
      <c r="F353" s="14"/>
      <c r="G353" s="141"/>
      <c r="H353" s="72"/>
      <c r="I353" s="72"/>
      <c r="J353" s="73"/>
      <c r="K353" s="108"/>
      <c r="L353" s="108"/>
      <c r="M353" s="108"/>
    </row>
    <row r="354" spans="1:13" s="1" customFormat="1" x14ac:dyDescent="0.2">
      <c r="A354" s="16" t="s">
        <v>6</v>
      </c>
      <c r="B354" s="17">
        <f>SUM(B363:B364)</f>
        <v>7704663.0644170009</v>
      </c>
      <c r="C354" s="17">
        <f>SUM(C363:C364)</f>
        <v>6583588.9910580004</v>
      </c>
      <c r="D354" s="18"/>
      <c r="E354" s="18"/>
      <c r="F354" s="14"/>
      <c r="G354" s="141"/>
      <c r="H354" s="72"/>
      <c r="I354" s="72"/>
      <c r="J354" s="73"/>
      <c r="K354" s="108"/>
      <c r="L354" s="108"/>
      <c r="M354" s="108"/>
    </row>
    <row r="355" spans="1:13" ht="20" x14ac:dyDescent="0.2">
      <c r="A355" s="19" t="s">
        <v>7</v>
      </c>
      <c r="B355" s="135">
        <v>171880062.12224406</v>
      </c>
      <c r="C355" s="135">
        <v>146872591.44</v>
      </c>
      <c r="D355" s="24"/>
      <c r="E355" s="24"/>
      <c r="F355" s="14"/>
      <c r="G355" s="143"/>
      <c r="H355" s="70"/>
      <c r="I355" s="70"/>
      <c r="J355" s="141"/>
      <c r="K355" s="162"/>
      <c r="L355" s="163"/>
    </row>
    <row r="356" spans="1:13" x14ac:dyDescent="0.2">
      <c r="A356" s="19" t="s">
        <v>8</v>
      </c>
      <c r="B356" s="135">
        <v>66666298.04101193</v>
      </c>
      <c r="C356" s="135">
        <v>56272793.510000005</v>
      </c>
      <c r="D356" s="24"/>
      <c r="E356" s="24"/>
      <c r="F356" s="14"/>
      <c r="H356" s="67"/>
      <c r="I356" s="67"/>
      <c r="J356" s="160"/>
      <c r="K356" s="162"/>
      <c r="L356" s="163"/>
    </row>
    <row r="357" spans="1:13" x14ac:dyDescent="0.2">
      <c r="A357" s="19" t="s">
        <v>65</v>
      </c>
      <c r="B357" s="135">
        <v>66720674.153372064</v>
      </c>
      <c r="C357" s="135">
        <v>63941990.057086848</v>
      </c>
      <c r="D357" s="24"/>
      <c r="E357" s="24"/>
      <c r="F357" s="14"/>
      <c r="H357" s="67"/>
      <c r="I357" s="67"/>
      <c r="J357" s="160"/>
      <c r="K357" s="162"/>
      <c r="L357" s="163"/>
    </row>
    <row r="358" spans="1:13" x14ac:dyDescent="0.2">
      <c r="A358" s="69" t="s">
        <v>71</v>
      </c>
      <c r="B358" s="135">
        <v>10815944.28067242</v>
      </c>
      <c r="C358" s="135">
        <v>9569708.6664297562</v>
      </c>
      <c r="D358" s="24" t="s">
        <v>69</v>
      </c>
      <c r="E358" s="24"/>
      <c r="F358" s="14"/>
      <c r="H358" s="67"/>
      <c r="I358" s="67"/>
      <c r="J358" s="160"/>
      <c r="K358" s="162"/>
      <c r="L358" s="163"/>
    </row>
    <row r="359" spans="1:13" x14ac:dyDescent="0.2">
      <c r="A359" s="69" t="s">
        <v>72</v>
      </c>
      <c r="B359" s="135">
        <v>15614289.242699638</v>
      </c>
      <c r="C359" s="135">
        <v>14339377.786257563</v>
      </c>
      <c r="D359" s="24"/>
      <c r="E359" s="24"/>
      <c r="F359" s="14"/>
      <c r="G359" s="145"/>
      <c r="H359" s="67"/>
      <c r="I359" s="67"/>
      <c r="J359" s="160"/>
      <c r="K359" s="162"/>
      <c r="L359" s="163"/>
    </row>
    <row r="360" spans="1:13" x14ac:dyDescent="0.2">
      <c r="A360" s="69" t="s">
        <v>73</v>
      </c>
      <c r="B360" s="135">
        <v>40290440.630000003</v>
      </c>
      <c r="C360" s="135">
        <v>40032903.604399532</v>
      </c>
      <c r="D360" s="24"/>
      <c r="E360" s="24"/>
      <c r="F360" s="14"/>
      <c r="G360" s="145"/>
      <c r="H360" s="67"/>
      <c r="I360" s="67"/>
      <c r="J360" s="160"/>
      <c r="K360" s="162"/>
      <c r="L360" s="163"/>
    </row>
    <row r="361" spans="1:13" x14ac:dyDescent="0.2">
      <c r="A361" s="19" t="s">
        <v>10</v>
      </c>
      <c r="B361" s="135">
        <v>107490.18400000001</v>
      </c>
      <c r="C361" s="135">
        <v>179677.296</v>
      </c>
      <c r="D361" s="24"/>
      <c r="E361" s="24"/>
      <c r="F361" s="14"/>
      <c r="G361" s="145"/>
      <c r="H361" s="67"/>
      <c r="I361" s="67"/>
      <c r="J361" s="160"/>
      <c r="K361" s="162"/>
      <c r="L361" s="163"/>
    </row>
    <row r="362" spans="1:13" x14ac:dyDescent="0.2">
      <c r="A362" s="19" t="s">
        <v>9</v>
      </c>
      <c r="B362" s="135">
        <v>9446516.1862940006</v>
      </c>
      <c r="C362" s="135">
        <v>8541434.3462359793</v>
      </c>
      <c r="D362" s="24"/>
      <c r="E362" s="24"/>
      <c r="F362" s="14"/>
      <c r="H362" s="67"/>
      <c r="I362" s="67"/>
      <c r="J362" s="160"/>
      <c r="K362" s="162"/>
      <c r="L362" s="163"/>
    </row>
    <row r="363" spans="1:13" x14ac:dyDescent="0.2">
      <c r="A363" s="3" t="s">
        <v>67</v>
      </c>
      <c r="B363" s="135">
        <v>4001461.1037170002</v>
      </c>
      <c r="C363" s="135">
        <v>3419368.7</v>
      </c>
      <c r="D363" s="24"/>
      <c r="E363" s="24"/>
      <c r="F363" s="14"/>
      <c r="H363" s="67"/>
      <c r="I363" s="67"/>
      <c r="J363" s="160"/>
      <c r="K363" s="162"/>
      <c r="L363" s="163"/>
    </row>
    <row r="364" spans="1:13" x14ac:dyDescent="0.2">
      <c r="A364" s="19" t="s">
        <v>11</v>
      </c>
      <c r="B364" s="135">
        <v>3703201.9607000002</v>
      </c>
      <c r="C364" s="135">
        <v>3164220.2910580002</v>
      </c>
      <c r="D364" s="24"/>
      <c r="E364" s="24"/>
      <c r="F364" s="22"/>
      <c r="G364" s="141"/>
      <c r="H364" s="72"/>
      <c r="I364" s="72"/>
      <c r="J364" s="160"/>
      <c r="K364" s="162"/>
      <c r="L364" s="163"/>
    </row>
    <row r="365" spans="1:13" x14ac:dyDescent="0.2">
      <c r="A365" s="19"/>
      <c r="B365" s="21"/>
      <c r="C365" s="24"/>
      <c r="D365" s="24"/>
      <c r="E365" s="24"/>
      <c r="F365" s="14"/>
      <c r="H365" s="67"/>
      <c r="I365" s="67"/>
      <c r="J365" s="160"/>
      <c r="K365" s="162"/>
      <c r="L365" s="163"/>
    </row>
    <row r="366" spans="1:13" x14ac:dyDescent="0.2">
      <c r="A366" s="127" t="s">
        <v>39</v>
      </c>
      <c r="B366" s="54"/>
      <c r="C366" s="54"/>
      <c r="D366" s="55"/>
      <c r="E366" s="55"/>
      <c r="F366" s="14"/>
      <c r="H366" s="67"/>
      <c r="I366" s="67"/>
      <c r="J366" s="160"/>
      <c r="K366" s="162"/>
      <c r="L366" s="163"/>
    </row>
    <row r="367" spans="1:13" x14ac:dyDescent="0.2">
      <c r="A367" s="19"/>
      <c r="B367" s="19"/>
      <c r="C367" s="19"/>
      <c r="D367" s="24"/>
      <c r="E367" s="24"/>
      <c r="F367" s="14"/>
      <c r="G367" s="141"/>
      <c r="H367" s="72"/>
      <c r="I367" s="72"/>
      <c r="J367" s="160"/>
    </row>
    <row r="368" spans="1:13" x14ac:dyDescent="0.2">
      <c r="A368" s="16" t="s">
        <v>91</v>
      </c>
      <c r="B368" s="17">
        <f>SUM(B369:B370)</f>
        <v>-6261518.1600000001</v>
      </c>
      <c r="C368" s="17">
        <f>SUM(C369:C370)</f>
        <v>7345114.9699999951</v>
      </c>
      <c r="D368" s="18"/>
      <c r="E368" s="18"/>
      <c r="F368" s="14"/>
      <c r="G368" s="141"/>
      <c r="H368" s="72"/>
      <c r="I368" s="72"/>
      <c r="J368" s="73"/>
    </row>
    <row r="369" spans="1:13" x14ac:dyDescent="0.2">
      <c r="A369" s="16" t="s">
        <v>5</v>
      </c>
      <c r="B369" s="17">
        <f>SUM(B371:B378)-B373</f>
        <v>-5823891.0300000003</v>
      </c>
      <c r="C369" s="17">
        <f>SUM(C371:C378)-C373</f>
        <v>9029192.5399999954</v>
      </c>
      <c r="D369" s="18"/>
      <c r="E369" s="18"/>
      <c r="F369" s="14"/>
      <c r="G369" s="141"/>
      <c r="H369" s="72"/>
      <c r="I369" s="72"/>
      <c r="J369" s="73"/>
    </row>
    <row r="370" spans="1:13" x14ac:dyDescent="0.2">
      <c r="A370" s="16" t="s">
        <v>6</v>
      </c>
      <c r="B370" s="17">
        <f>SUM(B379:B380)</f>
        <v>-437627.13</v>
      </c>
      <c r="C370" s="17">
        <f>SUM(C379:C380)</f>
        <v>-1684077.57</v>
      </c>
      <c r="D370" s="18"/>
      <c r="E370" s="18"/>
      <c r="F370" s="14"/>
    </row>
    <row r="371" spans="1:13" ht="20" x14ac:dyDescent="0.2">
      <c r="A371" s="19" t="s">
        <v>7</v>
      </c>
      <c r="B371" s="135">
        <v>-2426332.81</v>
      </c>
      <c r="C371" s="135">
        <v>-1820062.38</v>
      </c>
      <c r="D371" s="24"/>
      <c r="E371" s="24"/>
      <c r="F371" s="14"/>
      <c r="G371" s="143"/>
      <c r="H371" s="70"/>
      <c r="I371" s="70"/>
    </row>
    <row r="372" spans="1:13" x14ac:dyDescent="0.2">
      <c r="A372" s="19" t="s">
        <v>8</v>
      </c>
      <c r="B372" s="135">
        <v>-2955305.53</v>
      </c>
      <c r="C372" s="135">
        <v>10259238.279999999</v>
      </c>
      <c r="D372" s="24"/>
      <c r="E372" s="24"/>
      <c r="F372" s="14"/>
      <c r="H372" s="67"/>
      <c r="I372" s="67"/>
    </row>
    <row r="373" spans="1:13" x14ac:dyDescent="0.2">
      <c r="A373" s="19" t="s">
        <v>65</v>
      </c>
      <c r="B373" s="135">
        <v>76577.820000000065</v>
      </c>
      <c r="C373" s="135">
        <v>850752.99</v>
      </c>
      <c r="D373" s="24"/>
      <c r="E373" s="24"/>
      <c r="F373" s="14"/>
      <c r="H373" s="67"/>
      <c r="I373" s="67"/>
    </row>
    <row r="374" spans="1:13" x14ac:dyDescent="0.2">
      <c r="A374" s="69" t="s">
        <v>71</v>
      </c>
      <c r="B374" s="135">
        <v>-460283.03</v>
      </c>
      <c r="C374" s="135">
        <v>-170518.06</v>
      </c>
      <c r="D374" s="24"/>
      <c r="E374" s="24"/>
      <c r="F374" s="14"/>
      <c r="H374" s="67"/>
      <c r="I374" s="67"/>
    </row>
    <row r="375" spans="1:13" x14ac:dyDescent="0.2">
      <c r="A375" s="69" t="s">
        <v>72</v>
      </c>
      <c r="B375" s="135">
        <v>-315815.41000000003</v>
      </c>
      <c r="C375" s="135">
        <v>41329.69</v>
      </c>
      <c r="D375" s="24"/>
      <c r="E375" s="24" t="s">
        <v>69</v>
      </c>
      <c r="F375" s="14"/>
      <c r="G375" s="145"/>
      <c r="H375" s="67"/>
      <c r="I375" s="67"/>
    </row>
    <row r="376" spans="1:13" x14ac:dyDescent="0.2">
      <c r="A376" s="69" t="s">
        <v>73</v>
      </c>
      <c r="B376" s="135">
        <v>852676.26</v>
      </c>
      <c r="C376" s="135">
        <v>979941.36</v>
      </c>
      <c r="D376" s="24"/>
      <c r="E376" s="24"/>
      <c r="F376" s="14"/>
      <c r="G376" s="145"/>
      <c r="H376" s="67"/>
      <c r="I376" s="67"/>
    </row>
    <row r="377" spans="1:13" x14ac:dyDescent="0.2">
      <c r="A377" s="19" t="s">
        <v>10</v>
      </c>
      <c r="B377" s="135">
        <v>-1708.3400000000001</v>
      </c>
      <c r="C377" s="135">
        <v>-3716.1400000000003</v>
      </c>
      <c r="D377" s="24"/>
      <c r="E377" s="24"/>
      <c r="F377" s="14"/>
      <c r="G377" s="145"/>
      <c r="H377" s="67"/>
      <c r="I377" s="67"/>
    </row>
    <row r="378" spans="1:13" x14ac:dyDescent="0.2">
      <c r="A378" s="19" t="s">
        <v>9</v>
      </c>
      <c r="B378" s="135">
        <v>-517122.17</v>
      </c>
      <c r="C378" s="135">
        <v>-257020.21000000005</v>
      </c>
      <c r="D378" s="24"/>
      <c r="E378" s="24"/>
      <c r="F378" s="14"/>
      <c r="H378" s="67"/>
      <c r="I378" s="67"/>
    </row>
    <row r="379" spans="1:13" x14ac:dyDescent="0.2">
      <c r="A379" s="3" t="s">
        <v>67</v>
      </c>
      <c r="B379" s="135">
        <v>-437627.13</v>
      </c>
      <c r="C379" s="135">
        <v>-1684077.57</v>
      </c>
      <c r="D379" s="24"/>
      <c r="E379" s="24"/>
      <c r="F379" s="14"/>
      <c r="H379" s="67"/>
      <c r="I379" s="67"/>
    </row>
    <row r="380" spans="1:13" x14ac:dyDescent="0.2">
      <c r="A380" s="19" t="s">
        <v>11</v>
      </c>
      <c r="B380" s="135">
        <v>0</v>
      </c>
      <c r="C380" s="135">
        <v>0</v>
      </c>
      <c r="D380" s="24"/>
      <c r="E380" s="24"/>
      <c r="F380" s="22"/>
      <c r="G380" s="141"/>
      <c r="H380" s="72"/>
      <c r="I380" s="72"/>
    </row>
    <row r="381" spans="1:13" x14ac:dyDescent="0.2">
      <c r="A381" s="19"/>
      <c r="B381" s="21"/>
      <c r="C381" s="24"/>
      <c r="D381" s="24"/>
      <c r="E381" s="24"/>
      <c r="F381" s="14"/>
      <c r="H381" s="67"/>
      <c r="I381" s="67"/>
    </row>
    <row r="382" spans="1:13" x14ac:dyDescent="0.2">
      <c r="A382" s="19"/>
      <c r="B382" s="24"/>
      <c r="C382" s="24"/>
      <c r="D382" s="24"/>
      <c r="E382" s="24"/>
      <c r="F382" s="14"/>
      <c r="H382" s="67"/>
      <c r="I382" s="67"/>
    </row>
    <row r="383" spans="1:13" x14ac:dyDescent="0.2">
      <c r="A383" s="28"/>
      <c r="B383" s="28"/>
      <c r="C383" s="28"/>
      <c r="D383" s="29"/>
      <c r="E383" s="29"/>
      <c r="F383" s="14"/>
      <c r="G383" s="141"/>
      <c r="H383" s="72"/>
      <c r="I383" s="72"/>
    </row>
    <row r="384" spans="1:13" s="1" customFormat="1" x14ac:dyDescent="0.2">
      <c r="A384" s="125" t="s">
        <v>41</v>
      </c>
      <c r="B384" s="16"/>
      <c r="C384" s="16"/>
      <c r="D384" s="30"/>
      <c r="E384" s="30"/>
      <c r="F384" s="14"/>
      <c r="G384" s="144"/>
      <c r="H384" s="144"/>
      <c r="I384" s="144"/>
      <c r="J384" s="144"/>
      <c r="K384" s="108"/>
      <c r="L384" s="108"/>
      <c r="M384" s="108"/>
    </row>
    <row r="385" spans="1:13" s="1" customFormat="1" x14ac:dyDescent="0.2">
      <c r="A385" s="15"/>
      <c r="B385" s="16"/>
      <c r="C385" s="16"/>
      <c r="D385" s="30"/>
      <c r="E385" s="30"/>
      <c r="F385" s="14"/>
      <c r="G385" s="141"/>
      <c r="H385" s="141"/>
      <c r="I385" s="141"/>
      <c r="J385" s="141"/>
      <c r="K385" s="108"/>
      <c r="L385" s="108"/>
      <c r="M385" s="108"/>
    </row>
    <row r="386" spans="1:13" s="1" customFormat="1" x14ac:dyDescent="0.2">
      <c r="A386" s="19" t="s">
        <v>42</v>
      </c>
      <c r="B386" s="137">
        <v>1506.5</v>
      </c>
      <c r="C386" s="135">
        <v>1532.12</v>
      </c>
      <c r="D386" s="24"/>
      <c r="E386" s="24"/>
      <c r="F386" s="14"/>
      <c r="G386" s="141"/>
      <c r="H386" s="141"/>
      <c r="I386" s="141"/>
      <c r="J386" s="141"/>
      <c r="K386" s="108"/>
      <c r="L386" s="108"/>
      <c r="M386" s="108"/>
    </row>
    <row r="387" spans="1:13" s="1" customFormat="1" x14ac:dyDescent="0.2">
      <c r="A387" s="19" t="s">
        <v>43</v>
      </c>
      <c r="B387" s="137">
        <v>619</v>
      </c>
      <c r="C387" s="135">
        <v>625.5</v>
      </c>
      <c r="D387" s="24"/>
      <c r="E387" s="24"/>
      <c r="F387" s="14"/>
      <c r="G387" s="141"/>
      <c r="H387" s="141"/>
      <c r="I387" s="141"/>
      <c r="J387" s="141"/>
      <c r="K387" s="108"/>
      <c r="L387" s="108"/>
      <c r="M387" s="108"/>
    </row>
    <row r="388" spans="1:13" s="1" customFormat="1" x14ac:dyDescent="0.2">
      <c r="A388" s="19"/>
      <c r="B388" s="24"/>
      <c r="C388" s="24"/>
      <c r="D388" s="24"/>
      <c r="E388" s="24"/>
      <c r="F388" s="14"/>
      <c r="G388" s="141"/>
      <c r="H388" s="141"/>
      <c r="I388" s="141"/>
      <c r="J388" s="141"/>
      <c r="K388" s="108"/>
      <c r="L388" s="108"/>
      <c r="M388" s="108"/>
    </row>
    <row r="389" spans="1:13" s="1" customFormat="1" x14ac:dyDescent="0.2">
      <c r="A389" s="16" t="s">
        <v>44</v>
      </c>
      <c r="B389" s="17">
        <f>SUM(B390:B391)</f>
        <v>75078864.529999986</v>
      </c>
      <c r="C389" s="17">
        <f>SUM(C390:C391)</f>
        <v>64346232.470000006</v>
      </c>
      <c r="D389" s="18"/>
      <c r="E389" s="18"/>
      <c r="F389" s="14"/>
      <c r="G389" s="141"/>
      <c r="H389" s="141"/>
      <c r="I389" s="141"/>
      <c r="J389" s="141"/>
      <c r="K389" s="108"/>
      <c r="L389" s="108"/>
      <c r="M389" s="108"/>
    </row>
    <row r="390" spans="1:13" s="1" customFormat="1" x14ac:dyDescent="0.2">
      <c r="A390" s="16" t="s">
        <v>5</v>
      </c>
      <c r="B390" s="17">
        <f>SUM(B392:B399)-B394</f>
        <v>70883044.50999999</v>
      </c>
      <c r="C390" s="17">
        <f>SUM(C392:C399)-C394</f>
        <v>58592600.760000005</v>
      </c>
      <c r="D390" s="18"/>
      <c r="E390" s="18"/>
      <c r="F390" s="47"/>
      <c r="G390" s="141"/>
      <c r="H390" s="141"/>
      <c r="I390" s="141"/>
      <c r="J390" s="141"/>
      <c r="K390" s="108"/>
      <c r="L390" s="108"/>
      <c r="M390" s="108"/>
    </row>
    <row r="391" spans="1:13" s="1" customFormat="1" x14ac:dyDescent="0.2">
      <c r="A391" s="16" t="s">
        <v>6</v>
      </c>
      <c r="B391" s="17">
        <f>SUM(B400:B401)</f>
        <v>4195820.0199999996</v>
      </c>
      <c r="C391" s="17">
        <f>SUM(C400:C401)</f>
        <v>5753631.709999999</v>
      </c>
      <c r="D391" s="18"/>
      <c r="E391" s="18"/>
      <c r="F391" s="14"/>
      <c r="G391" s="141"/>
      <c r="H391" s="141"/>
      <c r="I391" s="141"/>
      <c r="J391" s="141"/>
      <c r="K391" s="108"/>
      <c r="L391" s="108"/>
      <c r="M391" s="108"/>
    </row>
    <row r="392" spans="1:13" s="1" customFormat="1" ht="20" x14ac:dyDescent="0.2">
      <c r="A392" s="19" t="s">
        <v>7</v>
      </c>
      <c r="B392" s="135">
        <v>32008801.239999991</v>
      </c>
      <c r="C392" s="135">
        <v>26343440.16</v>
      </c>
      <c r="D392" s="24"/>
      <c r="E392" s="24"/>
      <c r="F392" s="14"/>
      <c r="G392" s="143"/>
      <c r="H392" s="70"/>
      <c r="I392" s="70"/>
      <c r="J392" s="141"/>
      <c r="K392" s="108"/>
      <c r="L392" s="108"/>
      <c r="M392" s="108"/>
    </row>
    <row r="393" spans="1:13" s="1" customFormat="1" x14ac:dyDescent="0.2">
      <c r="A393" s="19" t="s">
        <v>8</v>
      </c>
      <c r="B393" s="135">
        <v>11713956.280000003</v>
      </c>
      <c r="C393" s="135">
        <v>6488830.1799999997</v>
      </c>
      <c r="D393" s="24"/>
      <c r="E393" s="24"/>
      <c r="F393" s="14"/>
      <c r="G393" s="144"/>
      <c r="H393" s="67"/>
      <c r="I393" s="67"/>
      <c r="J393" s="141"/>
      <c r="K393" s="108"/>
      <c r="L393" s="108"/>
      <c r="M393" s="108"/>
    </row>
    <row r="394" spans="1:13" s="1" customFormat="1" x14ac:dyDescent="0.2">
      <c r="A394" s="19" t="s">
        <v>65</v>
      </c>
      <c r="B394" s="135">
        <v>21419424.440000001</v>
      </c>
      <c r="C394" s="135">
        <v>20895362.199999999</v>
      </c>
      <c r="D394" s="24"/>
      <c r="E394" s="24"/>
      <c r="F394" s="14"/>
      <c r="G394" s="144"/>
      <c r="H394" s="67"/>
      <c r="I394" s="67"/>
      <c r="J394" s="141"/>
      <c r="K394" s="108"/>
      <c r="L394" s="108"/>
      <c r="M394" s="108"/>
    </row>
    <row r="395" spans="1:13" s="1" customFormat="1" x14ac:dyDescent="0.2">
      <c r="A395" s="69" t="s">
        <v>71</v>
      </c>
      <c r="B395" s="135">
        <v>10693167.85</v>
      </c>
      <c r="C395" s="135">
        <v>9775191.25</v>
      </c>
      <c r="D395" s="24"/>
      <c r="E395" s="24"/>
      <c r="F395" s="14"/>
      <c r="G395" s="144"/>
      <c r="H395" s="67"/>
      <c r="I395" s="67"/>
      <c r="J395" s="141"/>
      <c r="K395" s="108"/>
      <c r="L395" s="108"/>
      <c r="M395" s="108"/>
    </row>
    <row r="396" spans="1:13" s="1" customFormat="1" x14ac:dyDescent="0.2">
      <c r="A396" s="69" t="s">
        <v>72</v>
      </c>
      <c r="B396" s="135">
        <v>9325338.6499999985</v>
      </c>
      <c r="C396" s="135">
        <v>9702829.0300000031</v>
      </c>
      <c r="D396" s="24"/>
      <c r="E396" s="24"/>
      <c r="F396" s="14"/>
      <c r="G396" s="145"/>
      <c r="H396" s="67"/>
      <c r="I396" s="67"/>
      <c r="J396" s="141"/>
      <c r="K396" s="108"/>
      <c r="L396" s="108"/>
      <c r="M396" s="108"/>
    </row>
    <row r="397" spans="1:13" s="1" customFormat="1" x14ac:dyDescent="0.2">
      <c r="A397" s="69" t="s">
        <v>73</v>
      </c>
      <c r="B397" s="135">
        <v>1400917.9400000002</v>
      </c>
      <c r="C397" s="135">
        <v>1417341.9199999997</v>
      </c>
      <c r="D397" s="24"/>
      <c r="E397" s="24"/>
      <c r="F397" s="14"/>
      <c r="G397" s="145"/>
      <c r="H397" s="67"/>
      <c r="I397" s="67"/>
      <c r="J397" s="141"/>
      <c r="K397" s="108"/>
      <c r="L397" s="108"/>
      <c r="M397" s="108"/>
    </row>
    <row r="398" spans="1:13" s="1" customFormat="1" x14ac:dyDescent="0.2">
      <c r="A398" s="19" t="s">
        <v>10</v>
      </c>
      <c r="B398" s="135">
        <v>163948.68</v>
      </c>
      <c r="C398" s="135">
        <v>146001.21999999997</v>
      </c>
      <c r="D398" s="24"/>
      <c r="E398" s="24"/>
      <c r="F398" s="14"/>
      <c r="G398" s="145"/>
      <c r="H398" s="67"/>
      <c r="I398" s="67"/>
      <c r="J398" s="141"/>
      <c r="K398" s="108"/>
      <c r="L398" s="108"/>
      <c r="M398" s="108"/>
    </row>
    <row r="399" spans="1:13" s="1" customFormat="1" x14ac:dyDescent="0.2">
      <c r="A399" s="19" t="s">
        <v>9</v>
      </c>
      <c r="B399" s="135">
        <v>5576913.8699999992</v>
      </c>
      <c r="C399" s="135">
        <v>4718967</v>
      </c>
      <c r="D399" s="24"/>
      <c r="E399" s="24"/>
      <c r="F399" s="14"/>
      <c r="G399" s="144"/>
      <c r="H399" s="67"/>
      <c r="I399" s="67"/>
      <c r="J399" s="141"/>
      <c r="K399" s="108"/>
      <c r="L399" s="108"/>
      <c r="M399" s="108"/>
    </row>
    <row r="400" spans="1:13" s="1" customFormat="1" x14ac:dyDescent="0.2">
      <c r="A400" s="3" t="s">
        <v>67</v>
      </c>
      <c r="B400" s="135">
        <v>1907158.86</v>
      </c>
      <c r="C400" s="135">
        <v>3537419.6499999994</v>
      </c>
      <c r="D400" s="24"/>
      <c r="E400" s="24"/>
      <c r="F400" s="14"/>
      <c r="G400" s="144"/>
      <c r="H400" s="67"/>
      <c r="I400" s="67"/>
      <c r="J400" s="141"/>
      <c r="K400" s="108"/>
      <c r="L400" s="108"/>
      <c r="M400" s="108"/>
    </row>
    <row r="401" spans="1:13" s="1" customFormat="1" x14ac:dyDescent="0.2">
      <c r="A401" s="19" t="s">
        <v>11</v>
      </c>
      <c r="B401" s="135">
        <v>2288661.1599999992</v>
      </c>
      <c r="C401" s="135">
        <v>2216212.06</v>
      </c>
      <c r="D401" s="24"/>
      <c r="E401" s="24"/>
      <c r="F401" s="22"/>
      <c r="G401" s="141"/>
      <c r="H401" s="72"/>
      <c r="I401" s="72"/>
      <c r="J401" s="141"/>
      <c r="K401" s="108"/>
      <c r="L401" s="108"/>
      <c r="M401" s="108"/>
    </row>
    <row r="402" spans="1:13" s="1" customFormat="1" x14ac:dyDescent="0.2">
      <c r="A402" s="19"/>
      <c r="B402" s="24"/>
      <c r="C402" s="24"/>
      <c r="D402" s="24"/>
      <c r="E402" s="24"/>
      <c r="F402" s="14"/>
      <c r="G402" s="144"/>
      <c r="H402" s="67"/>
      <c r="I402" s="67"/>
      <c r="J402" s="141"/>
      <c r="K402" s="108"/>
      <c r="L402" s="108"/>
      <c r="M402" s="108"/>
    </row>
    <row r="403" spans="1:13" s="1" customFormat="1" x14ac:dyDescent="0.2">
      <c r="A403" s="19"/>
      <c r="B403" s="24"/>
      <c r="C403" s="24"/>
      <c r="D403" s="24"/>
      <c r="E403" s="24"/>
      <c r="F403" s="14"/>
      <c r="G403" s="144"/>
      <c r="H403" s="67"/>
      <c r="I403" s="67"/>
      <c r="J403" s="141"/>
      <c r="K403" s="108"/>
      <c r="L403" s="108"/>
      <c r="M403" s="108"/>
    </row>
    <row r="404" spans="1:13" s="1" customFormat="1" x14ac:dyDescent="0.2">
      <c r="A404" s="16" t="s">
        <v>92</v>
      </c>
      <c r="B404" s="30">
        <f>SUM(B405:B413)</f>
        <v>180791635.55099997</v>
      </c>
      <c r="C404" s="30">
        <f>SUM(C405:C413)</f>
        <v>194084523.97999999</v>
      </c>
      <c r="D404" s="30"/>
      <c r="E404" s="30"/>
      <c r="F404" s="14"/>
      <c r="G404" s="141"/>
      <c r="H404" s="72"/>
      <c r="I404" s="72"/>
      <c r="J404" s="141"/>
      <c r="K404" s="108"/>
      <c r="L404" s="108"/>
      <c r="M404" s="108"/>
    </row>
    <row r="405" spans="1:13" s="1" customFormat="1" x14ac:dyDescent="0.2">
      <c r="A405" s="19" t="s">
        <v>46</v>
      </c>
      <c r="B405" s="56">
        <f>B389</f>
        <v>75078864.529999986</v>
      </c>
      <c r="C405" s="56">
        <f>C389</f>
        <v>64346232.470000006</v>
      </c>
      <c r="D405" s="24"/>
      <c r="E405" s="24"/>
      <c r="F405" s="47"/>
      <c r="G405" s="141"/>
      <c r="H405" s="141"/>
      <c r="I405" s="141"/>
      <c r="J405" s="141"/>
      <c r="K405" s="108"/>
      <c r="L405" s="108"/>
      <c r="M405" s="108"/>
    </row>
    <row r="406" spans="1:13" s="1" customFormat="1" x14ac:dyDescent="0.2">
      <c r="A406" s="19" t="s">
        <v>47</v>
      </c>
      <c r="B406" s="136">
        <v>74947152.601000011</v>
      </c>
      <c r="C406" s="136">
        <v>70833098.450000018</v>
      </c>
      <c r="D406" s="24"/>
      <c r="E406" s="24"/>
      <c r="F406" s="14"/>
      <c r="G406" s="141"/>
      <c r="H406" s="141"/>
      <c r="I406" s="141"/>
      <c r="J406" s="141"/>
      <c r="K406" s="108"/>
      <c r="L406" s="108"/>
      <c r="M406" s="108"/>
    </row>
    <row r="407" spans="1:13" s="1" customFormat="1" x14ac:dyDescent="0.2">
      <c r="A407" s="19" t="s">
        <v>48</v>
      </c>
      <c r="B407" s="136">
        <v>9166413.6999999974</v>
      </c>
      <c r="C407" s="136">
        <v>7467220.4199999999</v>
      </c>
      <c r="D407" s="24"/>
      <c r="E407" s="24"/>
      <c r="F407" s="14"/>
      <c r="G407" s="141"/>
      <c r="H407" s="141"/>
      <c r="I407" s="141"/>
      <c r="J407" s="141"/>
      <c r="K407" s="108"/>
      <c r="L407" s="108"/>
      <c r="M407" s="108"/>
    </row>
    <row r="408" spans="1:13" s="1" customFormat="1" x14ac:dyDescent="0.2">
      <c r="A408" s="19" t="s">
        <v>49</v>
      </c>
      <c r="B408" s="136">
        <v>16075544.320000002</v>
      </c>
      <c r="C408" s="136">
        <v>15183665.889999999</v>
      </c>
      <c r="D408" s="24"/>
      <c r="E408" s="24"/>
      <c r="F408" s="14"/>
      <c r="G408" s="141"/>
      <c r="H408" s="141"/>
      <c r="I408" s="141"/>
      <c r="J408" s="141"/>
      <c r="K408" s="108"/>
      <c r="L408" s="108"/>
      <c r="M408" s="108"/>
    </row>
    <row r="409" spans="1:13" s="1" customFormat="1" x14ac:dyDescent="0.2">
      <c r="A409" s="19" t="s">
        <v>50</v>
      </c>
      <c r="B409" s="136">
        <v>7556059.21</v>
      </c>
      <c r="C409" s="136">
        <v>7982715.5500000007</v>
      </c>
      <c r="D409" s="24"/>
      <c r="E409" s="24"/>
      <c r="F409" s="14"/>
      <c r="G409" s="141"/>
      <c r="H409" s="141"/>
      <c r="I409" s="141"/>
      <c r="J409" s="141"/>
      <c r="K409" s="108"/>
      <c r="L409" s="108"/>
      <c r="M409" s="108"/>
    </row>
    <row r="410" spans="1:13" s="1" customFormat="1" x14ac:dyDescent="0.2">
      <c r="A410" s="19" t="s">
        <v>51</v>
      </c>
      <c r="B410" s="136">
        <v>5207876.0599999996</v>
      </c>
      <c r="C410" s="136">
        <v>16106649.91</v>
      </c>
      <c r="D410" s="24"/>
      <c r="E410" s="24"/>
      <c r="F410" s="14"/>
      <c r="G410" s="141"/>
      <c r="H410" s="141"/>
      <c r="I410" s="141"/>
      <c r="J410" s="141"/>
      <c r="K410" s="108"/>
      <c r="L410" s="108"/>
      <c r="M410" s="108"/>
    </row>
    <row r="411" spans="1:13" s="1" customFormat="1" x14ac:dyDescent="0.2">
      <c r="A411" s="19" t="s">
        <v>52</v>
      </c>
      <c r="B411" s="136">
        <v>0</v>
      </c>
      <c r="C411" s="136">
        <v>0</v>
      </c>
      <c r="D411" s="24"/>
      <c r="E411" s="24"/>
      <c r="F411" s="14"/>
      <c r="G411" s="141"/>
      <c r="H411" s="141"/>
      <c r="I411" s="141"/>
      <c r="J411" s="141"/>
      <c r="K411" s="108"/>
      <c r="L411" s="108"/>
      <c r="M411" s="108"/>
    </row>
    <row r="412" spans="1:13" s="1" customFormat="1" x14ac:dyDescent="0.2">
      <c r="A412" s="19" t="s">
        <v>53</v>
      </c>
      <c r="B412" s="136">
        <v>-978756.70999999973</v>
      </c>
      <c r="C412" s="136">
        <v>4819826.3199999994</v>
      </c>
      <c r="D412" s="24"/>
      <c r="E412" s="24"/>
      <c r="F412" s="14"/>
      <c r="G412" s="141"/>
      <c r="H412" s="141"/>
      <c r="I412" s="141"/>
      <c r="J412" s="141"/>
      <c r="K412" s="108"/>
      <c r="L412" s="108"/>
      <c r="M412" s="108"/>
    </row>
    <row r="413" spans="1:13" x14ac:dyDescent="0.2">
      <c r="A413" s="58" t="s">
        <v>70</v>
      </c>
      <c r="B413" s="136">
        <v>-6261518.1599999974</v>
      </c>
      <c r="C413" s="136">
        <v>7345114.9699999988</v>
      </c>
      <c r="D413" s="55"/>
      <c r="E413" s="55"/>
      <c r="F413" s="14"/>
      <c r="G413" s="141"/>
      <c r="H413" s="141"/>
      <c r="I413" s="141"/>
      <c r="J413" s="141"/>
    </row>
    <row r="414" spans="1:13" x14ac:dyDescent="0.2">
      <c r="A414" s="28"/>
      <c r="B414" s="28"/>
      <c r="C414" s="28"/>
      <c r="D414" s="29"/>
      <c r="E414" s="29"/>
      <c r="F414" s="14"/>
    </row>
    <row r="415" spans="1:13" s="1" customFormat="1" x14ac:dyDescent="0.2">
      <c r="A415" s="125" t="s">
        <v>54</v>
      </c>
      <c r="B415" s="16"/>
      <c r="C415" s="16"/>
      <c r="D415" s="30"/>
      <c r="E415" s="30"/>
      <c r="F415" s="14"/>
      <c r="G415" s="144"/>
      <c r="H415" s="144"/>
      <c r="I415" s="144"/>
      <c r="J415" s="144"/>
      <c r="K415" s="108"/>
      <c r="L415" s="108"/>
      <c r="M415" s="108"/>
    </row>
    <row r="416" spans="1:13" s="1" customFormat="1" x14ac:dyDescent="0.2">
      <c r="A416" s="16" t="s">
        <v>55</v>
      </c>
      <c r="B416" s="16"/>
      <c r="C416" s="16"/>
      <c r="D416" s="30"/>
      <c r="E416" s="30"/>
      <c r="F416" s="14"/>
      <c r="G416" s="141"/>
      <c r="H416" s="141"/>
      <c r="I416" s="141"/>
      <c r="J416" s="141"/>
      <c r="K416" s="108"/>
      <c r="L416" s="108"/>
      <c r="M416" s="108"/>
    </row>
    <row r="417" spans="1:13" s="1" customFormat="1" x14ac:dyDescent="0.2">
      <c r="A417" s="16" t="s">
        <v>56</v>
      </c>
      <c r="B417" s="16">
        <f>SUM(B418:B421)</f>
        <v>986065726.48682487</v>
      </c>
      <c r="C417" s="16">
        <f>SUM(C418:C421)</f>
        <v>932565760.53158474</v>
      </c>
      <c r="D417" s="30"/>
      <c r="E417" s="30"/>
      <c r="F417" s="14"/>
      <c r="G417" s="141"/>
      <c r="H417" s="141"/>
      <c r="I417" s="141"/>
      <c r="J417" s="141"/>
      <c r="K417" s="108"/>
      <c r="L417" s="108"/>
      <c r="M417" s="108"/>
    </row>
    <row r="418" spans="1:13" s="1" customFormat="1" x14ac:dyDescent="0.2">
      <c r="A418" s="19" t="s">
        <v>57</v>
      </c>
      <c r="B418" s="137">
        <v>835144939.1672039</v>
      </c>
      <c r="C418" s="135">
        <v>779719338.5233041</v>
      </c>
      <c r="D418" s="24"/>
      <c r="E418" s="24"/>
      <c r="F418" s="57"/>
      <c r="G418" s="141"/>
      <c r="H418" s="141"/>
      <c r="I418" s="141"/>
      <c r="J418" s="141"/>
      <c r="K418" s="108"/>
      <c r="L418" s="108"/>
      <c r="M418" s="108"/>
    </row>
    <row r="419" spans="1:13" s="1" customFormat="1" x14ac:dyDescent="0.2">
      <c r="A419" s="19" t="s">
        <v>58</v>
      </c>
      <c r="B419" s="137">
        <v>34638957.913092986</v>
      </c>
      <c r="C419" s="135">
        <v>37519847.664772786</v>
      </c>
      <c r="D419" s="24"/>
      <c r="E419" s="24"/>
      <c r="F419" s="57"/>
      <c r="G419" s="141"/>
      <c r="H419" s="141"/>
      <c r="I419" s="141"/>
      <c r="J419" s="141"/>
      <c r="K419" s="108"/>
      <c r="L419" s="108"/>
      <c r="M419" s="108"/>
    </row>
    <row r="420" spans="1:13" s="1" customFormat="1" x14ac:dyDescent="0.2">
      <c r="A420" s="19" t="s">
        <v>59</v>
      </c>
      <c r="B420" s="137">
        <v>68036345.739999995</v>
      </c>
      <c r="C420" s="135">
        <v>74709340.559999987</v>
      </c>
      <c r="D420" s="24"/>
      <c r="E420" s="24"/>
      <c r="F420" s="57"/>
      <c r="G420" s="141"/>
      <c r="H420" s="141"/>
      <c r="I420" s="141"/>
      <c r="J420" s="141"/>
      <c r="K420" s="108"/>
      <c r="L420" s="108"/>
      <c r="M420" s="108"/>
    </row>
    <row r="421" spans="1:13" s="1" customFormat="1" x14ac:dyDescent="0.2">
      <c r="A421" s="19" t="s">
        <v>60</v>
      </c>
      <c r="B421" s="137">
        <v>48245483.666528001</v>
      </c>
      <c r="C421" s="135">
        <v>40617233.783507988</v>
      </c>
      <c r="D421" s="24"/>
      <c r="E421" s="24"/>
      <c r="F421" s="57"/>
      <c r="G421" s="141"/>
      <c r="H421" s="141"/>
      <c r="I421" s="141"/>
      <c r="J421" s="141"/>
      <c r="K421" s="108"/>
      <c r="L421" s="108"/>
      <c r="M421" s="108"/>
    </row>
    <row r="422" spans="1:13" s="1" customFormat="1" x14ac:dyDescent="0.2">
      <c r="A422" s="15"/>
      <c r="B422" s="16"/>
      <c r="C422" s="16"/>
      <c r="D422" s="30"/>
      <c r="E422" s="30"/>
      <c r="F422" s="57"/>
      <c r="G422" s="141"/>
      <c r="H422" s="141"/>
      <c r="I422" s="141"/>
      <c r="J422" s="141"/>
      <c r="K422" s="108"/>
      <c r="L422" s="108"/>
      <c r="M422" s="108"/>
    </row>
    <row r="423" spans="1:13" s="1" customFormat="1" x14ac:dyDescent="0.2">
      <c r="A423" s="16" t="s">
        <v>61</v>
      </c>
      <c r="B423" s="16"/>
      <c r="C423" s="16"/>
      <c r="D423" s="30"/>
      <c r="E423" s="30"/>
      <c r="F423" s="14"/>
      <c r="G423" s="141"/>
      <c r="H423" s="141"/>
      <c r="I423" s="141"/>
      <c r="J423" s="141"/>
      <c r="K423" s="108"/>
      <c r="L423" s="108"/>
      <c r="M423" s="108"/>
    </row>
    <row r="424" spans="1:13" s="1" customFormat="1" x14ac:dyDescent="0.2">
      <c r="A424" s="16" t="s">
        <v>56</v>
      </c>
      <c r="B424" s="16">
        <f>SUM(B425:B428)</f>
        <v>972993837.42640615</v>
      </c>
      <c r="C424" s="16">
        <f>SUM(C425:C428)</f>
        <v>952935071.14297342</v>
      </c>
      <c r="D424" s="30"/>
      <c r="E424" s="30"/>
      <c r="F424" s="14"/>
      <c r="G424" s="141"/>
      <c r="H424" s="141"/>
      <c r="I424" s="141"/>
      <c r="J424" s="141"/>
      <c r="K424" s="108"/>
      <c r="L424" s="108"/>
      <c r="M424" s="108"/>
    </row>
    <row r="425" spans="1:13" s="1" customFormat="1" x14ac:dyDescent="0.2">
      <c r="A425" s="19" t="s">
        <v>57</v>
      </c>
      <c r="B425" s="137">
        <v>817202268.90708172</v>
      </c>
      <c r="C425" s="135">
        <v>793856451.0827353</v>
      </c>
      <c r="D425" s="24"/>
      <c r="E425" s="24"/>
      <c r="F425" s="57"/>
      <c r="G425" s="141"/>
      <c r="H425" s="141"/>
      <c r="I425" s="141"/>
      <c r="J425" s="141"/>
      <c r="K425" s="108"/>
      <c r="L425" s="108"/>
      <c r="M425" s="108"/>
    </row>
    <row r="426" spans="1:13" s="1" customFormat="1" x14ac:dyDescent="0.2">
      <c r="A426" s="19" t="s">
        <v>58</v>
      </c>
      <c r="B426" s="137">
        <v>39509739.112796433</v>
      </c>
      <c r="C426" s="135">
        <v>43752045.716730267</v>
      </c>
      <c r="D426" s="24"/>
      <c r="E426" s="24"/>
      <c r="F426" s="57"/>
      <c r="G426" s="141"/>
      <c r="H426" s="141"/>
      <c r="I426" s="141"/>
      <c r="J426" s="141"/>
      <c r="K426" s="108"/>
      <c r="L426" s="108"/>
      <c r="M426" s="108"/>
    </row>
    <row r="427" spans="1:13" s="1" customFormat="1" x14ac:dyDescent="0.2">
      <c r="A427" s="19" t="s">
        <v>59</v>
      </c>
      <c r="B427" s="137">
        <v>68036345.739999995</v>
      </c>
      <c r="C427" s="135">
        <v>74709340.559999987</v>
      </c>
      <c r="D427" s="24"/>
      <c r="E427" s="24"/>
      <c r="F427" s="57"/>
      <c r="G427" s="141"/>
      <c r="H427" s="141"/>
      <c r="I427" s="141"/>
      <c r="J427" s="141"/>
      <c r="K427" s="108"/>
      <c r="L427" s="108"/>
      <c r="M427" s="108"/>
    </row>
    <row r="428" spans="1:13" s="1" customFormat="1" x14ac:dyDescent="0.2">
      <c r="A428" s="19" t="s">
        <v>60</v>
      </c>
      <c r="B428" s="137">
        <v>48245483.666528001</v>
      </c>
      <c r="C428" s="135">
        <v>40617233.783507988</v>
      </c>
      <c r="D428" s="24"/>
      <c r="E428" s="24"/>
      <c r="F428" s="57"/>
      <c r="G428" s="141"/>
      <c r="H428" s="141"/>
      <c r="I428" s="141"/>
      <c r="J428" s="141"/>
      <c r="K428" s="108"/>
      <c r="L428" s="108"/>
      <c r="M428" s="108"/>
    </row>
    <row r="429" spans="1:13" s="1" customFormat="1" x14ac:dyDescent="0.2">
      <c r="A429" s="15"/>
      <c r="B429" s="16"/>
      <c r="C429" s="16"/>
      <c r="D429" s="30"/>
      <c r="E429" s="30"/>
      <c r="F429" s="57"/>
      <c r="G429" s="141"/>
      <c r="H429" s="141"/>
      <c r="I429" s="141"/>
      <c r="J429" s="141"/>
      <c r="K429" s="108"/>
      <c r="L429" s="108"/>
      <c r="M429" s="108"/>
    </row>
    <row r="430" spans="1:13" s="1" customFormat="1" x14ac:dyDescent="0.2">
      <c r="A430" s="16" t="s">
        <v>62</v>
      </c>
      <c r="B430" s="16"/>
      <c r="C430" s="30"/>
      <c r="D430" s="30"/>
      <c r="E430" s="30"/>
      <c r="F430" s="14"/>
      <c r="G430" s="141"/>
      <c r="H430" s="141"/>
      <c r="I430" s="141"/>
      <c r="J430" s="141"/>
      <c r="K430" s="108"/>
      <c r="L430" s="108"/>
      <c r="M430" s="108"/>
    </row>
    <row r="431" spans="1:13" s="1" customFormat="1" x14ac:dyDescent="0.2">
      <c r="A431" s="16" t="s">
        <v>56</v>
      </c>
      <c r="B431" s="16">
        <f>SUM(B432:B435)</f>
        <v>13943694.199999999</v>
      </c>
      <c r="C431" s="16">
        <f>SUM(C432:C435)</f>
        <v>12589723.550000003</v>
      </c>
      <c r="D431" s="30"/>
      <c r="E431" s="30"/>
      <c r="F431" s="14"/>
      <c r="G431" s="141"/>
      <c r="H431" s="141"/>
      <c r="I431" s="141"/>
      <c r="J431" s="141"/>
      <c r="K431" s="108"/>
      <c r="L431" s="108"/>
      <c r="M431" s="108"/>
    </row>
    <row r="432" spans="1:13" x14ac:dyDescent="0.2">
      <c r="A432" s="19" t="s">
        <v>57</v>
      </c>
      <c r="B432" s="135">
        <v>13314565.119999999</v>
      </c>
      <c r="C432" s="135">
        <v>12516776.530000003</v>
      </c>
      <c r="D432" s="24"/>
      <c r="E432" s="24"/>
      <c r="F432" s="57"/>
      <c r="G432" s="141"/>
      <c r="H432" s="141"/>
      <c r="I432" s="141"/>
      <c r="J432" s="141"/>
    </row>
    <row r="433" spans="1:13" x14ac:dyDescent="0.2">
      <c r="A433" s="19" t="s">
        <v>58</v>
      </c>
      <c r="B433" s="135">
        <v>303229.36</v>
      </c>
      <c r="C433" s="135">
        <v>0</v>
      </c>
      <c r="D433" s="24"/>
      <c r="E433" s="24"/>
      <c r="F433" s="57"/>
    </row>
    <row r="434" spans="1:13" x14ac:dyDescent="0.2">
      <c r="A434" s="19" t="s">
        <v>59</v>
      </c>
      <c r="B434" s="135">
        <v>0</v>
      </c>
      <c r="C434" s="135">
        <v>0</v>
      </c>
      <c r="D434" s="24"/>
      <c r="E434" s="24"/>
      <c r="F434" s="57"/>
    </row>
    <row r="435" spans="1:13" x14ac:dyDescent="0.2">
      <c r="A435" s="19" t="s">
        <v>60</v>
      </c>
      <c r="B435" s="135">
        <v>325899.71999999997</v>
      </c>
      <c r="C435" s="135">
        <v>72947.01999999999</v>
      </c>
      <c r="D435" s="24"/>
      <c r="E435" s="24"/>
      <c r="F435" s="57"/>
    </row>
    <row r="436" spans="1:13" x14ac:dyDescent="0.2">
      <c r="A436" s="19"/>
      <c r="B436" s="19"/>
      <c r="C436" s="19"/>
      <c r="D436" s="24"/>
      <c r="E436" s="24"/>
      <c r="F436" s="57"/>
    </row>
    <row r="437" spans="1:13" s="1" customFormat="1" x14ac:dyDescent="0.2">
      <c r="A437" s="16" t="s">
        <v>63</v>
      </c>
      <c r="B437" s="16"/>
      <c r="C437" s="30"/>
      <c r="D437" s="30"/>
      <c r="E437" s="30"/>
      <c r="F437" s="14"/>
      <c r="G437" s="144"/>
      <c r="H437" s="144"/>
      <c r="I437" s="144"/>
      <c r="J437" s="144"/>
      <c r="K437" s="108"/>
      <c r="L437" s="108"/>
      <c r="M437" s="108"/>
    </row>
    <row r="438" spans="1:13" x14ac:dyDescent="0.2">
      <c r="A438" s="16" t="s">
        <v>56</v>
      </c>
      <c r="B438" s="16">
        <f>SUM(B439:B442)</f>
        <v>2447781.7799999998</v>
      </c>
      <c r="C438" s="16">
        <f>SUM(C439:C442)</f>
        <v>1658464.66</v>
      </c>
      <c r="D438" s="30"/>
      <c r="E438" s="30"/>
      <c r="F438" s="14"/>
      <c r="G438" s="141"/>
      <c r="H438" s="141"/>
      <c r="I438" s="141"/>
      <c r="J438" s="141"/>
    </row>
    <row r="439" spans="1:13" x14ac:dyDescent="0.2">
      <c r="A439" s="19" t="s">
        <v>57</v>
      </c>
      <c r="B439" s="135">
        <v>2237134.34</v>
      </c>
      <c r="C439" s="135">
        <v>488610.44999999995</v>
      </c>
      <c r="D439" s="24"/>
      <c r="E439" s="24"/>
      <c r="F439" s="57"/>
    </row>
    <row r="440" spans="1:13" x14ac:dyDescent="0.2">
      <c r="A440" s="19" t="s">
        <v>58</v>
      </c>
      <c r="B440" s="135">
        <v>210647.44</v>
      </c>
      <c r="C440" s="135">
        <v>1169854.21</v>
      </c>
      <c r="D440" s="24"/>
      <c r="E440" s="24"/>
      <c r="F440" s="57"/>
    </row>
    <row r="441" spans="1:13" x14ac:dyDescent="0.2">
      <c r="A441" s="19" t="s">
        <v>59</v>
      </c>
      <c r="B441" s="135">
        <v>0</v>
      </c>
      <c r="C441" s="135">
        <v>0</v>
      </c>
      <c r="D441" s="24"/>
      <c r="E441" s="24"/>
      <c r="F441" s="57"/>
    </row>
    <row r="442" spans="1:13" x14ac:dyDescent="0.2">
      <c r="A442" s="19" t="s">
        <v>60</v>
      </c>
      <c r="B442" s="135">
        <v>0</v>
      </c>
      <c r="C442" s="135">
        <v>0</v>
      </c>
      <c r="D442" s="24"/>
      <c r="E442" s="24"/>
      <c r="F442" s="57"/>
    </row>
    <row r="443" spans="1:13" x14ac:dyDescent="0.2">
      <c r="A443" s="19"/>
      <c r="B443" s="19"/>
      <c r="C443" s="19"/>
      <c r="D443" s="24"/>
      <c r="E443" s="24"/>
      <c r="F443" s="57"/>
    </row>
    <row r="444" spans="1:13" s="1" customFormat="1" x14ac:dyDescent="0.2">
      <c r="A444" s="16" t="s">
        <v>64</v>
      </c>
      <c r="B444" s="16"/>
      <c r="C444" s="16"/>
      <c r="D444" s="30"/>
      <c r="E444" s="30"/>
      <c r="F444" s="14"/>
      <c r="G444" s="144"/>
      <c r="H444" s="144"/>
      <c r="I444" s="144"/>
      <c r="J444" s="144"/>
      <c r="K444" s="108"/>
      <c r="L444" s="108"/>
      <c r="M444" s="108"/>
    </row>
    <row r="445" spans="1:13" x14ac:dyDescent="0.2">
      <c r="A445" s="16" t="s">
        <v>56</v>
      </c>
      <c r="B445" s="16">
        <f>SUM(B446:B449)</f>
        <v>28373.459999999995</v>
      </c>
      <c r="C445" s="16">
        <f>SUM(C446:C449)</f>
        <v>9525.6073333328277</v>
      </c>
      <c r="D445" s="30"/>
      <c r="E445" s="30"/>
      <c r="F445" s="14"/>
      <c r="G445" s="141"/>
      <c r="H445" s="141"/>
      <c r="I445" s="141"/>
      <c r="J445" s="141"/>
    </row>
    <row r="446" spans="1:13" x14ac:dyDescent="0.2">
      <c r="A446" s="19" t="s">
        <v>57</v>
      </c>
      <c r="B446" s="135">
        <v>0</v>
      </c>
      <c r="C446" s="135">
        <v>-11591.89000000013</v>
      </c>
      <c r="D446" s="24"/>
      <c r="E446" s="24"/>
      <c r="F446" s="57"/>
    </row>
    <row r="447" spans="1:13" x14ac:dyDescent="0.2">
      <c r="A447" s="19" t="s">
        <v>58</v>
      </c>
      <c r="B447" s="135">
        <v>0</v>
      </c>
      <c r="C447" s="135">
        <v>-242.40000000037253</v>
      </c>
      <c r="D447" s="24"/>
      <c r="E447" s="24"/>
      <c r="F447" s="57"/>
    </row>
    <row r="448" spans="1:13" x14ac:dyDescent="0.2">
      <c r="A448" s="19" t="s">
        <v>59</v>
      </c>
      <c r="B448" s="135">
        <v>0</v>
      </c>
      <c r="C448" s="135">
        <v>0</v>
      </c>
      <c r="D448" s="24"/>
      <c r="E448" s="24"/>
      <c r="F448" s="57"/>
    </row>
    <row r="449" spans="1:6" x14ac:dyDescent="0.2">
      <c r="A449" s="19" t="s">
        <v>60</v>
      </c>
      <c r="B449" s="135">
        <v>28373.459999999995</v>
      </c>
      <c r="C449" s="135">
        <v>21359.897333333331</v>
      </c>
      <c r="D449" s="24"/>
      <c r="E449" s="24"/>
      <c r="F449" s="57"/>
    </row>
    <row r="450" spans="1:6" x14ac:dyDescent="0.2">
      <c r="A450" s="26"/>
      <c r="B450" s="26"/>
      <c r="C450" s="26"/>
      <c r="D450" s="27"/>
      <c r="E450" s="27"/>
      <c r="F450" s="57"/>
    </row>
    <row r="451" spans="1:6" x14ac:dyDescent="0.2">
      <c r="A451" s="63" t="s">
        <v>75</v>
      </c>
      <c r="B451" s="99"/>
      <c r="C451" s="87"/>
      <c r="F451" s="14"/>
    </row>
    <row r="452" spans="1:6" x14ac:dyDescent="0.2">
      <c r="A452" s="60" t="s">
        <v>76</v>
      </c>
    </row>
    <row r="453" spans="1:6" x14ac:dyDescent="0.2">
      <c r="A453" s="22" t="s">
        <v>77</v>
      </c>
      <c r="B453" s="95">
        <f>B454+B455</f>
        <v>2</v>
      </c>
      <c r="C453" s="95">
        <f>C454+C455</f>
        <v>3</v>
      </c>
    </row>
    <row r="454" spans="1:6" x14ac:dyDescent="0.2">
      <c r="A454" s="22" t="s">
        <v>5</v>
      </c>
      <c r="B454" s="95">
        <f>SUM(B456:B463)-B458</f>
        <v>2</v>
      </c>
      <c r="C454" s="95">
        <f>SUM(C456:C463)-C458</f>
        <v>3</v>
      </c>
    </row>
    <row r="455" spans="1:6" x14ac:dyDescent="0.2">
      <c r="A455" s="22" t="s">
        <v>6</v>
      </c>
      <c r="B455" s="95">
        <f>B464+B465</f>
        <v>0</v>
      </c>
      <c r="C455" s="95">
        <f>C464+C465</f>
        <v>0</v>
      </c>
    </row>
    <row r="456" spans="1:6" x14ac:dyDescent="0.2">
      <c r="A456" s="22" t="s">
        <v>7</v>
      </c>
      <c r="B456" s="94">
        <v>0</v>
      </c>
      <c r="C456" s="94">
        <v>0</v>
      </c>
    </row>
    <row r="457" spans="1:6" x14ac:dyDescent="0.2">
      <c r="A457" s="22" t="s">
        <v>8</v>
      </c>
      <c r="B457" s="94">
        <v>0</v>
      </c>
      <c r="C457" s="94">
        <v>0</v>
      </c>
    </row>
    <row r="458" spans="1:6" x14ac:dyDescent="0.2">
      <c r="A458" s="22" t="s">
        <v>78</v>
      </c>
      <c r="B458" s="94">
        <f>SUM(B459:B461)</f>
        <v>1</v>
      </c>
      <c r="C458" s="94">
        <f>SUM(C459:C461)</f>
        <v>3</v>
      </c>
    </row>
    <row r="459" spans="1:6" x14ac:dyDescent="0.2">
      <c r="A459" s="60" t="s">
        <v>71</v>
      </c>
      <c r="B459" s="94">
        <v>0</v>
      </c>
      <c r="C459" s="94">
        <v>0</v>
      </c>
    </row>
    <row r="460" spans="1:6" x14ac:dyDescent="0.2">
      <c r="A460" s="60" t="s">
        <v>72</v>
      </c>
      <c r="B460" s="94">
        <v>0</v>
      </c>
      <c r="C460" s="115">
        <v>0</v>
      </c>
    </row>
    <row r="461" spans="1:6" x14ac:dyDescent="0.2">
      <c r="A461" s="60" t="s">
        <v>73</v>
      </c>
      <c r="B461" s="115">
        <v>1</v>
      </c>
      <c r="C461" s="115">
        <v>3</v>
      </c>
    </row>
    <row r="462" spans="1:6" x14ac:dyDescent="0.2">
      <c r="A462" s="22" t="s">
        <v>79</v>
      </c>
      <c r="B462" s="94">
        <v>0</v>
      </c>
      <c r="C462" s="94">
        <v>0</v>
      </c>
    </row>
    <row r="463" spans="1:6" x14ac:dyDescent="0.2">
      <c r="A463" s="22" t="s">
        <v>80</v>
      </c>
      <c r="B463" s="94">
        <v>1</v>
      </c>
      <c r="C463" s="94">
        <v>0</v>
      </c>
    </row>
    <row r="464" spans="1:6" x14ac:dyDescent="0.2">
      <c r="A464" s="22" t="s">
        <v>81</v>
      </c>
      <c r="B464" s="94">
        <v>0</v>
      </c>
      <c r="C464" s="94">
        <v>0</v>
      </c>
    </row>
    <row r="465" spans="1:3" x14ac:dyDescent="0.2">
      <c r="A465" s="83" t="s">
        <v>82</v>
      </c>
      <c r="B465" s="129"/>
      <c r="C465" s="129"/>
    </row>
    <row r="466" spans="1:3" x14ac:dyDescent="0.2">
      <c r="A466" s="102" t="s">
        <v>83</v>
      </c>
    </row>
    <row r="467" spans="1:3" x14ac:dyDescent="0.2">
      <c r="A467" s="22" t="s">
        <v>77</v>
      </c>
      <c r="B467" s="14"/>
      <c r="C467" s="92"/>
    </row>
    <row r="468" spans="1:3" x14ac:dyDescent="0.2">
      <c r="A468" s="22" t="s">
        <v>5</v>
      </c>
      <c r="B468" s="104"/>
      <c r="C468" s="104"/>
    </row>
    <row r="469" spans="1:3" x14ac:dyDescent="0.2">
      <c r="A469" s="22" t="s">
        <v>6</v>
      </c>
      <c r="B469" s="104"/>
      <c r="C469" s="104"/>
    </row>
    <row r="470" spans="1:3" x14ac:dyDescent="0.2">
      <c r="A470" s="22" t="s">
        <v>7</v>
      </c>
      <c r="B470" s="104"/>
      <c r="C470" s="104"/>
    </row>
    <row r="471" spans="1:3" x14ac:dyDescent="0.2">
      <c r="A471" s="22" t="s">
        <v>8</v>
      </c>
      <c r="B471" s="104"/>
      <c r="C471" s="104"/>
    </row>
    <row r="472" spans="1:3" x14ac:dyDescent="0.2">
      <c r="A472" s="22" t="s">
        <v>78</v>
      </c>
      <c r="B472" s="104"/>
      <c r="C472" s="104"/>
    </row>
    <row r="473" spans="1:3" x14ac:dyDescent="0.2">
      <c r="A473" s="60" t="s">
        <v>71</v>
      </c>
      <c r="B473" s="104"/>
      <c r="C473" s="104"/>
    </row>
    <row r="474" spans="1:3" x14ac:dyDescent="0.2">
      <c r="A474" s="60" t="s">
        <v>72</v>
      </c>
      <c r="B474" s="104"/>
      <c r="C474" s="104"/>
    </row>
    <row r="475" spans="1:3" x14ac:dyDescent="0.2">
      <c r="A475" s="60" t="s">
        <v>73</v>
      </c>
      <c r="B475" s="104"/>
      <c r="C475" s="104"/>
    </row>
    <row r="476" spans="1:3" x14ac:dyDescent="0.2">
      <c r="A476" s="22" t="s">
        <v>79</v>
      </c>
      <c r="B476" s="104"/>
      <c r="C476" s="104"/>
    </row>
    <row r="477" spans="1:3" x14ac:dyDescent="0.2">
      <c r="A477" s="22" t="s">
        <v>80</v>
      </c>
      <c r="B477" s="104"/>
      <c r="C477" s="104"/>
    </row>
    <row r="478" spans="1:3" x14ac:dyDescent="0.2">
      <c r="A478" s="22" t="s">
        <v>81</v>
      </c>
      <c r="B478" s="104"/>
      <c r="C478" s="104"/>
    </row>
    <row r="479" spans="1:3" x14ac:dyDescent="0.2">
      <c r="A479" s="83" t="s">
        <v>82</v>
      </c>
      <c r="B479" s="104"/>
      <c r="C479" s="104"/>
    </row>
    <row r="480" spans="1:3" x14ac:dyDescent="0.2">
      <c r="A480" s="102" t="s">
        <v>84</v>
      </c>
    </row>
    <row r="481" spans="1:3" x14ac:dyDescent="0.2">
      <c r="A481" s="22" t="s">
        <v>24</v>
      </c>
      <c r="B481" s="14"/>
      <c r="C481" s="92"/>
    </row>
    <row r="482" spans="1:3" x14ac:dyDescent="0.2">
      <c r="A482" s="22" t="s">
        <v>77</v>
      </c>
      <c r="B482" s="95">
        <f>B483+B484</f>
        <v>0</v>
      </c>
      <c r="C482" s="95">
        <f>C483+C484</f>
        <v>0</v>
      </c>
    </row>
    <row r="483" spans="1:3" x14ac:dyDescent="0.2">
      <c r="A483" s="22" t="s">
        <v>5</v>
      </c>
      <c r="B483" s="95">
        <f>SUM(B485:B492)-B487</f>
        <v>0</v>
      </c>
      <c r="C483" s="95">
        <f>SUM(C485:C492)-C487</f>
        <v>0</v>
      </c>
    </row>
    <row r="484" spans="1:3" x14ac:dyDescent="0.2">
      <c r="A484" s="22" t="s">
        <v>6</v>
      </c>
      <c r="B484" s="95">
        <f>B493+B494</f>
        <v>0</v>
      </c>
      <c r="C484" s="95">
        <f>C493+C494</f>
        <v>0</v>
      </c>
    </row>
    <row r="485" spans="1:3" x14ac:dyDescent="0.2">
      <c r="A485" s="22" t="s">
        <v>7</v>
      </c>
      <c r="B485" s="94">
        <v>0</v>
      </c>
      <c r="C485" s="116">
        <v>0</v>
      </c>
    </row>
    <row r="486" spans="1:3" x14ac:dyDescent="0.2">
      <c r="A486" s="22" t="s">
        <v>8</v>
      </c>
      <c r="B486" s="115">
        <v>0</v>
      </c>
      <c r="C486" s="116">
        <v>0</v>
      </c>
    </row>
    <row r="487" spans="1:3" x14ac:dyDescent="0.2">
      <c r="A487" s="22" t="s">
        <v>78</v>
      </c>
      <c r="B487" s="117">
        <f>SUM(B488:B490)</f>
        <v>0</v>
      </c>
      <c r="C487" s="116">
        <f>SUM(C488:C490)</f>
        <v>0</v>
      </c>
    </row>
    <row r="488" spans="1:3" x14ac:dyDescent="0.2">
      <c r="A488" s="60" t="s">
        <v>71</v>
      </c>
      <c r="B488" s="94">
        <v>0</v>
      </c>
      <c r="C488" s="116">
        <v>0</v>
      </c>
    </row>
    <row r="489" spans="1:3" x14ac:dyDescent="0.2">
      <c r="A489" s="60" t="s">
        <v>72</v>
      </c>
      <c r="B489" s="115">
        <v>0</v>
      </c>
      <c r="C489" s="116">
        <v>0</v>
      </c>
    </row>
    <row r="490" spans="1:3" x14ac:dyDescent="0.2">
      <c r="A490" s="60" t="s">
        <v>73</v>
      </c>
      <c r="B490" s="115">
        <v>0</v>
      </c>
      <c r="C490" s="116">
        <v>0</v>
      </c>
    </row>
    <row r="491" spans="1:3" x14ac:dyDescent="0.2">
      <c r="A491" s="22" t="s">
        <v>79</v>
      </c>
      <c r="B491" s="94">
        <v>0</v>
      </c>
      <c r="C491" s="116">
        <v>0</v>
      </c>
    </row>
    <row r="492" spans="1:3" x14ac:dyDescent="0.2">
      <c r="A492" s="22" t="s">
        <v>80</v>
      </c>
      <c r="B492" s="94">
        <v>0</v>
      </c>
      <c r="C492" s="116">
        <v>0</v>
      </c>
    </row>
    <row r="493" spans="1:3" x14ac:dyDescent="0.2">
      <c r="A493" s="22" t="s">
        <v>81</v>
      </c>
      <c r="B493" s="94">
        <v>0</v>
      </c>
      <c r="C493" s="116">
        <v>0</v>
      </c>
    </row>
    <row r="494" spans="1:3" x14ac:dyDescent="0.2">
      <c r="A494" s="83" t="s">
        <v>82</v>
      </c>
      <c r="B494" s="100"/>
      <c r="C494" s="101"/>
    </row>
    <row r="495" spans="1:3" x14ac:dyDescent="0.2">
      <c r="A495" s="128" t="s">
        <v>84</v>
      </c>
    </row>
    <row r="496" spans="1:3" x14ac:dyDescent="0.2">
      <c r="A496" s="22" t="s">
        <v>25</v>
      </c>
      <c r="B496" s="14"/>
      <c r="C496" s="92"/>
    </row>
    <row r="497" spans="1:3" x14ac:dyDescent="0.2">
      <c r="A497" s="22" t="s">
        <v>77</v>
      </c>
      <c r="B497" s="130">
        <f>B498+B499</f>
        <v>2435000</v>
      </c>
      <c r="C497" s="130">
        <f>C498+C499</f>
        <v>4055920</v>
      </c>
    </row>
    <row r="498" spans="1:3" x14ac:dyDescent="0.2">
      <c r="A498" s="22" t="s">
        <v>5</v>
      </c>
      <c r="B498" s="130">
        <f>SUM(B500:B507)-B502</f>
        <v>2435000</v>
      </c>
      <c r="C498" s="130">
        <f>SUM(C500:C507)-C502</f>
        <v>4055920</v>
      </c>
    </row>
    <row r="499" spans="1:3" x14ac:dyDescent="0.2">
      <c r="A499" s="22" t="s">
        <v>6</v>
      </c>
      <c r="B499" s="130">
        <f>B508+B509</f>
        <v>0</v>
      </c>
      <c r="C499" s="130">
        <f>C508+C509</f>
        <v>0</v>
      </c>
    </row>
    <row r="500" spans="1:3" x14ac:dyDescent="0.2">
      <c r="A500" s="22" t="s">
        <v>7</v>
      </c>
      <c r="B500" s="138">
        <v>0</v>
      </c>
      <c r="C500" s="139">
        <v>0</v>
      </c>
    </row>
    <row r="501" spans="1:3" x14ac:dyDescent="0.2">
      <c r="A501" s="22" t="s">
        <v>8</v>
      </c>
      <c r="B501" s="138">
        <v>0</v>
      </c>
      <c r="C501" s="139">
        <v>0</v>
      </c>
    </row>
    <row r="502" spans="1:3" x14ac:dyDescent="0.2">
      <c r="A502" s="22" t="s">
        <v>78</v>
      </c>
      <c r="B502" s="138">
        <f>SUM(B503:B505)</f>
        <v>1335000</v>
      </c>
      <c r="C502" s="139">
        <f>SUM(C503:C505)</f>
        <v>4055920</v>
      </c>
    </row>
    <row r="503" spans="1:3" x14ac:dyDescent="0.2">
      <c r="A503" s="60" t="s">
        <v>71</v>
      </c>
      <c r="B503" s="138">
        <v>0</v>
      </c>
      <c r="C503" s="139">
        <v>0</v>
      </c>
    </row>
    <row r="504" spans="1:3" x14ac:dyDescent="0.2">
      <c r="A504" s="60" t="s">
        <v>72</v>
      </c>
      <c r="B504" s="138">
        <v>0</v>
      </c>
      <c r="C504" s="139">
        <v>0</v>
      </c>
    </row>
    <row r="505" spans="1:3" x14ac:dyDescent="0.2">
      <c r="A505" s="60" t="s">
        <v>73</v>
      </c>
      <c r="B505" s="138">
        <v>1335000</v>
      </c>
      <c r="C505" s="139">
        <v>4055920</v>
      </c>
    </row>
    <row r="506" spans="1:3" x14ac:dyDescent="0.2">
      <c r="A506" s="22" t="s">
        <v>79</v>
      </c>
      <c r="B506" s="138">
        <v>0</v>
      </c>
      <c r="C506" s="139">
        <v>0</v>
      </c>
    </row>
    <row r="507" spans="1:3" x14ac:dyDescent="0.2">
      <c r="A507" s="22" t="s">
        <v>80</v>
      </c>
      <c r="B507" s="138">
        <v>1100000</v>
      </c>
      <c r="C507" s="139">
        <v>0</v>
      </c>
    </row>
    <row r="508" spans="1:3" x14ac:dyDescent="0.2">
      <c r="A508" s="22" t="s">
        <v>81</v>
      </c>
      <c r="B508" s="140">
        <v>0</v>
      </c>
      <c r="C508" s="139">
        <v>0</v>
      </c>
    </row>
    <row r="509" spans="1:3" x14ac:dyDescent="0.2">
      <c r="A509" s="83" t="s">
        <v>82</v>
      </c>
      <c r="B509" s="100"/>
      <c r="C509" s="101"/>
    </row>
    <row r="510" spans="1:3" x14ac:dyDescent="0.2">
      <c r="A510" s="3" t="s">
        <v>84</v>
      </c>
    </row>
    <row r="511" spans="1:3" x14ac:dyDescent="0.2">
      <c r="A511" s="39" t="s">
        <v>26</v>
      </c>
      <c r="B511" s="14"/>
      <c r="C511" s="92"/>
    </row>
    <row r="512" spans="1:3" x14ac:dyDescent="0.2">
      <c r="A512" s="39" t="s">
        <v>77</v>
      </c>
      <c r="B512" s="118"/>
      <c r="C512" s="104"/>
    </row>
    <row r="513" spans="1:3" x14ac:dyDescent="0.2">
      <c r="A513" s="39" t="s">
        <v>5</v>
      </c>
      <c r="B513" s="104"/>
      <c r="C513" s="104"/>
    </row>
    <row r="514" spans="1:3" x14ac:dyDescent="0.2">
      <c r="A514" s="39" t="s">
        <v>6</v>
      </c>
      <c r="B514" s="104"/>
      <c r="C514" s="104"/>
    </row>
    <row r="515" spans="1:3" x14ac:dyDescent="0.2">
      <c r="A515" s="39" t="s">
        <v>7</v>
      </c>
      <c r="B515" s="104"/>
      <c r="C515" s="104"/>
    </row>
    <row r="516" spans="1:3" x14ac:dyDescent="0.2">
      <c r="A516" s="39" t="s">
        <v>8</v>
      </c>
      <c r="B516" s="104"/>
      <c r="C516" s="104"/>
    </row>
    <row r="517" spans="1:3" x14ac:dyDescent="0.2">
      <c r="A517" s="39" t="s">
        <v>78</v>
      </c>
      <c r="B517" s="104"/>
      <c r="C517" s="104"/>
    </row>
    <row r="518" spans="1:3" x14ac:dyDescent="0.2">
      <c r="A518" s="3" t="s">
        <v>71</v>
      </c>
      <c r="B518" s="104"/>
      <c r="C518" s="104"/>
    </row>
    <row r="519" spans="1:3" x14ac:dyDescent="0.2">
      <c r="A519" s="3" t="s">
        <v>72</v>
      </c>
      <c r="B519" s="104"/>
      <c r="C519" s="104"/>
    </row>
    <row r="520" spans="1:3" x14ac:dyDescent="0.2">
      <c r="A520" s="3" t="s">
        <v>73</v>
      </c>
      <c r="B520" s="104"/>
      <c r="C520" s="104"/>
    </row>
    <row r="521" spans="1:3" x14ac:dyDescent="0.2">
      <c r="A521" s="39" t="s">
        <v>79</v>
      </c>
      <c r="B521" s="104"/>
      <c r="C521" s="104"/>
    </row>
    <row r="522" spans="1:3" x14ac:dyDescent="0.2">
      <c r="A522" s="39" t="s">
        <v>80</v>
      </c>
      <c r="B522" s="104"/>
      <c r="C522" s="104"/>
    </row>
    <row r="523" spans="1:3" x14ac:dyDescent="0.2">
      <c r="A523" s="39" t="s">
        <v>81</v>
      </c>
      <c r="B523" s="104"/>
      <c r="C523" s="104"/>
    </row>
    <row r="524" spans="1:3" x14ac:dyDescent="0.2">
      <c r="A524" s="39" t="s">
        <v>82</v>
      </c>
    </row>
    <row r="525" spans="1:3" x14ac:dyDescent="0.2">
      <c r="A525" s="3" t="s">
        <v>85</v>
      </c>
    </row>
    <row r="526" spans="1:3" x14ac:dyDescent="0.2">
      <c r="A526" s="39" t="s">
        <v>24</v>
      </c>
      <c r="B526" s="14"/>
      <c r="C526" s="92"/>
    </row>
    <row r="527" spans="1:3" x14ac:dyDescent="0.2">
      <c r="A527" s="39" t="s">
        <v>77</v>
      </c>
      <c r="B527" s="104"/>
      <c r="C527" s="104"/>
    </row>
    <row r="528" spans="1:3" x14ac:dyDescent="0.2">
      <c r="A528" s="39" t="s">
        <v>5</v>
      </c>
      <c r="B528" s="104"/>
      <c r="C528" s="104"/>
    </row>
    <row r="529" spans="1:3" x14ac:dyDescent="0.2">
      <c r="A529" s="39" t="s">
        <v>6</v>
      </c>
      <c r="B529" s="104"/>
      <c r="C529" s="104"/>
    </row>
    <row r="530" spans="1:3" x14ac:dyDescent="0.2">
      <c r="A530" s="39" t="s">
        <v>7</v>
      </c>
      <c r="B530" s="104"/>
      <c r="C530" s="104"/>
    </row>
    <row r="531" spans="1:3" x14ac:dyDescent="0.2">
      <c r="A531" s="39" t="s">
        <v>8</v>
      </c>
      <c r="B531" s="104"/>
      <c r="C531" s="104"/>
    </row>
    <row r="532" spans="1:3" x14ac:dyDescent="0.2">
      <c r="A532" s="39" t="s">
        <v>78</v>
      </c>
      <c r="B532" s="104"/>
      <c r="C532" s="104"/>
    </row>
    <row r="533" spans="1:3" x14ac:dyDescent="0.2">
      <c r="A533" s="3" t="s">
        <v>71</v>
      </c>
      <c r="B533" s="104"/>
      <c r="C533" s="104"/>
    </row>
    <row r="534" spans="1:3" x14ac:dyDescent="0.2">
      <c r="A534" s="3" t="s">
        <v>72</v>
      </c>
      <c r="B534" s="104"/>
      <c r="C534" s="104"/>
    </row>
    <row r="535" spans="1:3" x14ac:dyDescent="0.2">
      <c r="A535" s="3" t="s">
        <v>73</v>
      </c>
      <c r="B535" s="104"/>
      <c r="C535" s="104"/>
    </row>
    <row r="536" spans="1:3" x14ac:dyDescent="0.2">
      <c r="A536" s="39" t="s">
        <v>79</v>
      </c>
      <c r="B536" s="104"/>
      <c r="C536" s="104"/>
    </row>
    <row r="537" spans="1:3" x14ac:dyDescent="0.2">
      <c r="A537" s="39" t="s">
        <v>80</v>
      </c>
      <c r="B537" s="104"/>
      <c r="C537" s="104"/>
    </row>
    <row r="538" spans="1:3" x14ac:dyDescent="0.2">
      <c r="A538" s="39" t="s">
        <v>81</v>
      </c>
      <c r="B538" s="104"/>
      <c r="C538" s="104"/>
    </row>
    <row r="539" spans="1:3" x14ac:dyDescent="0.2">
      <c r="A539" s="39" t="s">
        <v>82</v>
      </c>
    </row>
    <row r="540" spans="1:3" x14ac:dyDescent="0.2">
      <c r="A540" s="3" t="s">
        <v>85</v>
      </c>
    </row>
    <row r="541" spans="1:3" x14ac:dyDescent="0.2">
      <c r="A541" s="39" t="s">
        <v>25</v>
      </c>
      <c r="B541" s="14"/>
      <c r="C541" s="92"/>
    </row>
    <row r="542" spans="1:3" x14ac:dyDescent="0.2">
      <c r="A542" s="39" t="s">
        <v>77</v>
      </c>
      <c r="B542" s="104"/>
      <c r="C542" s="104"/>
    </row>
    <row r="543" spans="1:3" x14ac:dyDescent="0.2">
      <c r="A543" s="39" t="s">
        <v>5</v>
      </c>
      <c r="B543" s="104"/>
      <c r="C543" s="104"/>
    </row>
    <row r="544" spans="1:3" x14ac:dyDescent="0.2">
      <c r="A544" s="39" t="s">
        <v>6</v>
      </c>
      <c r="B544" s="104"/>
      <c r="C544" s="104"/>
    </row>
    <row r="545" spans="1:3" x14ac:dyDescent="0.2">
      <c r="A545" s="39" t="s">
        <v>7</v>
      </c>
      <c r="B545" s="104"/>
      <c r="C545" s="104"/>
    </row>
    <row r="546" spans="1:3" x14ac:dyDescent="0.2">
      <c r="A546" s="39" t="s">
        <v>8</v>
      </c>
      <c r="B546" s="104"/>
      <c r="C546" s="104"/>
    </row>
    <row r="547" spans="1:3" x14ac:dyDescent="0.2">
      <c r="A547" s="39" t="s">
        <v>78</v>
      </c>
      <c r="B547" s="104"/>
      <c r="C547" s="104"/>
    </row>
    <row r="548" spans="1:3" x14ac:dyDescent="0.2">
      <c r="A548" s="3" t="s">
        <v>71</v>
      </c>
      <c r="B548" s="104"/>
      <c r="C548" s="104"/>
    </row>
    <row r="549" spans="1:3" x14ac:dyDescent="0.2">
      <c r="A549" s="3" t="s">
        <v>72</v>
      </c>
      <c r="B549" s="104"/>
      <c r="C549" s="104"/>
    </row>
    <row r="550" spans="1:3" x14ac:dyDescent="0.2">
      <c r="A550" s="3" t="s">
        <v>73</v>
      </c>
      <c r="B550" s="104"/>
      <c r="C550" s="104"/>
    </row>
    <row r="551" spans="1:3" x14ac:dyDescent="0.2">
      <c r="A551" s="39" t="s">
        <v>79</v>
      </c>
      <c r="B551" s="104"/>
      <c r="C551" s="104"/>
    </row>
    <row r="552" spans="1:3" x14ac:dyDescent="0.2">
      <c r="A552" s="39" t="s">
        <v>80</v>
      </c>
      <c r="B552" s="104"/>
      <c r="C552" s="104"/>
    </row>
    <row r="553" spans="1:3" x14ac:dyDescent="0.2">
      <c r="A553" s="39" t="s">
        <v>81</v>
      </c>
      <c r="B553" s="104"/>
      <c r="C553" s="104"/>
    </row>
    <row r="554" spans="1:3" x14ac:dyDescent="0.2">
      <c r="A554" s="39" t="s">
        <v>82</v>
      </c>
    </row>
    <row r="555" spans="1:3" x14ac:dyDescent="0.2">
      <c r="A555" s="3" t="s">
        <v>85</v>
      </c>
      <c r="B555" s="39"/>
    </row>
    <row r="556" spans="1:3" x14ac:dyDescent="0.2">
      <c r="A556" s="39" t="s">
        <v>26</v>
      </c>
      <c r="B556" s="39"/>
    </row>
    <row r="557" spans="1:3" x14ac:dyDescent="0.2">
      <c r="A557" s="39" t="s">
        <v>77</v>
      </c>
      <c r="B557" s="39"/>
    </row>
    <row r="558" spans="1:3" x14ac:dyDescent="0.2">
      <c r="A558" s="39" t="s">
        <v>5</v>
      </c>
      <c r="B558" s="39"/>
    </row>
    <row r="559" spans="1:3" x14ac:dyDescent="0.2">
      <c r="A559" s="39" t="s">
        <v>6</v>
      </c>
      <c r="B559" s="39"/>
    </row>
    <row r="560" spans="1:3" x14ac:dyDescent="0.2">
      <c r="A560" s="39" t="s">
        <v>7</v>
      </c>
      <c r="B560" s="39"/>
    </row>
    <row r="561" spans="1:2" x14ac:dyDescent="0.2">
      <c r="A561" s="39" t="s">
        <v>8</v>
      </c>
      <c r="B561" s="39"/>
    </row>
    <row r="562" spans="1:2" x14ac:dyDescent="0.2">
      <c r="A562" s="39" t="s">
        <v>78</v>
      </c>
    </row>
    <row r="563" spans="1:2" x14ac:dyDescent="0.2">
      <c r="A563" s="3" t="s">
        <v>71</v>
      </c>
    </row>
    <row r="564" spans="1:2" x14ac:dyDescent="0.2">
      <c r="A564" s="3" t="s">
        <v>72</v>
      </c>
    </row>
    <row r="565" spans="1:2" x14ac:dyDescent="0.2">
      <c r="A565" s="3" t="s">
        <v>73</v>
      </c>
      <c r="B565" s="39"/>
    </row>
    <row r="566" spans="1:2" x14ac:dyDescent="0.2">
      <c r="A566" s="39" t="s">
        <v>79</v>
      </c>
      <c r="B566" s="39"/>
    </row>
    <row r="567" spans="1:2" x14ac:dyDescent="0.2">
      <c r="A567" s="39" t="s">
        <v>80</v>
      </c>
      <c r="B567" s="39"/>
    </row>
    <row r="568" spans="1:2" x14ac:dyDescent="0.2">
      <c r="A568" s="39" t="s">
        <v>81</v>
      </c>
      <c r="B568" s="39"/>
    </row>
    <row r="569" spans="1:2" x14ac:dyDescent="0.2">
      <c r="A569" s="39" t="s">
        <v>82</v>
      </c>
    </row>
  </sheetData>
  <protectedRanges>
    <protectedRange sqref="D11:E21" name="Plage1_1_3"/>
    <protectedRange sqref="B132" name="Plage1_8_1"/>
    <protectedRange sqref="B164:E164 D154:E163" name="Plage1_9_1"/>
    <protectedRange sqref="B179:E179 D169:E178" name="Plage1_10_1"/>
    <protectedRange sqref="B194:E194 D184:E193" name="Plage1_11_1"/>
    <protectedRange sqref="B226:E226 D216:E225" name="Plage1_12_1"/>
    <protectedRange sqref="B256 B381 B286 B241:E241 B320 B365 B271 B350 D231:E240" name="Plage1_13_1"/>
    <protectedRange sqref="C256:E256 D246:E255" name="Plage1_14_1"/>
    <protectedRange sqref="C271:E271 D261:E270" name="Plage1_15_1"/>
    <protectedRange sqref="D310:E320 C320" name="Plage1_16_1"/>
    <protectedRange sqref="C365:E365 D355:E364" name="Plage2_1_1"/>
    <protectedRange sqref="E386:E387 D386" name="Plage2_2_1"/>
    <protectedRange sqref="B402:E402 D392:E401" name="Plage2_7"/>
    <protectedRange sqref="B405:E405 D406:E412" name="Plage2_3_2"/>
    <protectedRange sqref="D418:E421" name="Plage2_3_1_1"/>
    <protectedRange sqref="D425:E428" name="Plage2_4_1"/>
    <protectedRange sqref="D432:E435" name="Plage2_5_1"/>
    <protectedRange sqref="D439:E442" name="Plage2_6_1"/>
    <protectedRange sqref="B21" name="Plage1_1_3_1"/>
    <protectedRange sqref="C21" name="Plage1_1_3_2"/>
    <protectedRange sqref="C53" name="Plage1_3_1_1"/>
    <protectedRange sqref="C68" name="Plage1_4_1_1"/>
    <protectedRange sqref="C85" name="Plage1_5_1_1"/>
    <protectedRange sqref="C100" name="Plage1_6_1_1"/>
    <protectedRange sqref="C117" name="Plage1_7_1_1"/>
  </protectedRanges>
  <printOptions horizontalCentered="1"/>
  <pageMargins left="0.39370078740157483" right="0.39370078740157483" top="0.39370078740157483" bottom="0.39370078740157483" header="0.51181102362204722" footer="0.51181102362204722"/>
  <pageSetup paperSize="9" scale="60" fitToHeight="0" orientation="landscape" r:id="rId1"/>
  <headerFooter alignWithMargins="0"/>
  <rowBreaks count="8" manualBreakCount="8">
    <brk id="69" max="11" man="1"/>
    <brk id="101" max="11" man="1"/>
    <brk id="133" max="11" man="1"/>
    <brk id="195" max="11" man="1"/>
    <brk id="256" max="11" man="1"/>
    <brk id="287" max="11" man="1"/>
    <brk id="366" max="11" man="1"/>
    <brk id="413" max="11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N569"/>
  <sheetViews>
    <sheetView showGridLines="0" view="pageBreakPreview" zoomScale="75" zoomScaleNormal="70" zoomScaleSheetLayoutView="75" zoomScalePageLayoutView="70" workbookViewId="0">
      <pane xSplit="1" ySplit="5" topLeftCell="B6" activePane="bottomRight" state="frozen"/>
      <selection activeCell="B219" sqref="B219"/>
      <selection pane="topRight" activeCell="B219" sqref="B219"/>
      <selection pane="bottomLeft" activeCell="B219" sqref="B219"/>
      <selection pane="bottomRight" activeCell="G10" sqref="G10"/>
    </sheetView>
  </sheetViews>
  <sheetFormatPr baseColWidth="10" defaultColWidth="10" defaultRowHeight="16" outlineLevelRow="1" x14ac:dyDescent="0.2"/>
  <cols>
    <col min="1" max="1" width="50.6640625" style="3" customWidth="1"/>
    <col min="2" max="2" width="17.6640625" style="3" customWidth="1"/>
    <col min="3" max="3" width="16.6640625" style="3" customWidth="1"/>
    <col min="4" max="5" width="17.1640625" style="3" customWidth="1"/>
    <col min="6" max="6" width="4.5" style="3" customWidth="1"/>
    <col min="7" max="7" width="28.5" style="144" customWidth="1"/>
    <col min="8" max="9" width="15.1640625" style="144" customWidth="1"/>
    <col min="10" max="10" width="12.33203125" style="144" customWidth="1"/>
    <col min="11" max="11" width="10" style="61"/>
    <col min="12" max="16384" width="10" style="3"/>
  </cols>
  <sheetData>
    <row r="1" spans="1:11" s="1" customFormat="1" x14ac:dyDescent="0.2">
      <c r="A1" s="1" t="s">
        <v>0</v>
      </c>
      <c r="E1" s="2"/>
      <c r="F1" s="3"/>
      <c r="G1" s="141"/>
      <c r="H1" s="141"/>
      <c r="I1" s="141"/>
      <c r="J1" s="141"/>
      <c r="K1" s="108"/>
    </row>
    <row r="2" spans="1:11" s="1" customFormat="1" x14ac:dyDescent="0.2">
      <c r="A2" s="1" t="s">
        <v>68</v>
      </c>
      <c r="B2" s="4"/>
      <c r="C2" s="5">
        <v>43282</v>
      </c>
      <c r="F2" s="3"/>
      <c r="G2" s="141"/>
      <c r="H2" s="141"/>
      <c r="I2" s="141"/>
      <c r="J2" s="141"/>
      <c r="K2" s="108"/>
    </row>
    <row r="3" spans="1:11" s="1" customFormat="1" x14ac:dyDescent="0.2">
      <c r="E3" s="6" t="e">
        <f>[4]Taux!$D$12</f>
        <v>#REF!</v>
      </c>
      <c r="F3" s="3"/>
      <c r="G3" s="141"/>
      <c r="H3" s="141"/>
      <c r="I3" s="141"/>
      <c r="J3" s="141"/>
      <c r="K3" s="108"/>
    </row>
    <row r="4" spans="1:11" s="9" customFormat="1" x14ac:dyDescent="0.2">
      <c r="A4" s="7"/>
      <c r="B4" s="7" t="s">
        <v>1</v>
      </c>
      <c r="C4" s="7" t="s">
        <v>1</v>
      </c>
      <c r="D4" s="7"/>
      <c r="E4" s="7"/>
      <c r="F4" s="8"/>
      <c r="G4" s="142"/>
      <c r="H4" s="142"/>
      <c r="I4" s="142"/>
      <c r="J4" s="142"/>
      <c r="K4" s="12"/>
    </row>
    <row r="5" spans="1:11" s="9" customFormat="1" x14ac:dyDescent="0.2">
      <c r="A5" s="79" t="s">
        <v>2</v>
      </c>
      <c r="B5" s="80">
        <f>C2</f>
        <v>43282</v>
      </c>
      <c r="C5" s="80">
        <f>B5-356</f>
        <v>42926</v>
      </c>
      <c r="D5" s="11"/>
      <c r="E5" s="10"/>
      <c r="F5" s="12"/>
      <c r="G5" s="142"/>
      <c r="H5" s="142"/>
      <c r="I5" s="142"/>
      <c r="J5" s="142"/>
      <c r="K5" s="12"/>
    </row>
    <row r="6" spans="1:11" s="1" customFormat="1" x14ac:dyDescent="0.2">
      <c r="A6" s="63"/>
      <c r="B6" s="13"/>
      <c r="C6" s="63"/>
      <c r="D6" s="74"/>
      <c r="E6" s="13"/>
      <c r="F6" s="14"/>
      <c r="G6" s="141"/>
      <c r="H6" s="141"/>
      <c r="I6" s="141"/>
      <c r="J6" s="141"/>
      <c r="K6" s="108"/>
    </row>
    <row r="7" spans="1:11" s="1" customFormat="1" x14ac:dyDescent="0.2">
      <c r="A7" s="122" t="s">
        <v>3</v>
      </c>
      <c r="B7" s="16"/>
      <c r="C7" s="64"/>
      <c r="D7" s="75"/>
      <c r="E7" s="16"/>
      <c r="F7" s="14"/>
      <c r="G7" s="141"/>
      <c r="H7" s="141"/>
      <c r="I7" s="141"/>
      <c r="J7" s="141"/>
      <c r="K7" s="108"/>
    </row>
    <row r="8" spans="1:11" s="1" customFormat="1" x14ac:dyDescent="0.2">
      <c r="A8" s="123" t="s">
        <v>86</v>
      </c>
      <c r="B8" s="17">
        <f>B9+B10</f>
        <v>0</v>
      </c>
      <c r="C8" s="85">
        <f>C9+C10</f>
        <v>0</v>
      </c>
      <c r="D8" s="76"/>
      <c r="E8" s="17"/>
      <c r="F8" s="14"/>
      <c r="G8" s="141"/>
      <c r="H8" s="141"/>
      <c r="I8" s="141"/>
      <c r="J8" s="141"/>
      <c r="K8" s="108"/>
    </row>
    <row r="9" spans="1:11" s="1" customFormat="1" x14ac:dyDescent="0.2">
      <c r="A9" s="64" t="s">
        <v>5</v>
      </c>
      <c r="B9" s="17">
        <f>SUM(B11:B18)-B13</f>
        <v>0</v>
      </c>
      <c r="C9" s="85">
        <f>SUM(C11:C18)-C13</f>
        <v>0</v>
      </c>
      <c r="D9" s="77"/>
      <c r="E9" s="18"/>
      <c r="F9" s="14"/>
      <c r="G9" s="141"/>
      <c r="H9" s="141"/>
      <c r="I9" s="141"/>
      <c r="J9" s="141"/>
      <c r="K9" s="108"/>
    </row>
    <row r="10" spans="1:11" s="1" customFormat="1" ht="20" x14ac:dyDescent="0.2">
      <c r="A10" s="64" t="s">
        <v>6</v>
      </c>
      <c r="B10" s="17">
        <f>SUM(B19:B20)</f>
        <v>0</v>
      </c>
      <c r="C10" s="85">
        <f>SUM(C19:C20)</f>
        <v>0</v>
      </c>
      <c r="D10" s="77"/>
      <c r="E10" s="18"/>
      <c r="F10" s="14"/>
      <c r="G10" s="143"/>
      <c r="H10" s="70"/>
      <c r="I10" s="70"/>
      <c r="J10" s="142"/>
      <c r="K10" s="108"/>
    </row>
    <row r="11" spans="1:11" x14ac:dyDescent="0.2">
      <c r="A11" s="22" t="s">
        <v>7</v>
      </c>
      <c r="B11" s="84"/>
      <c r="C11" s="65"/>
      <c r="D11" s="78"/>
      <c r="E11" s="21"/>
      <c r="F11" s="14"/>
      <c r="H11" s="67"/>
      <c r="I11" s="67"/>
      <c r="J11" s="71"/>
    </row>
    <row r="12" spans="1:11" x14ac:dyDescent="0.2">
      <c r="A12" s="22" t="s">
        <v>8</v>
      </c>
      <c r="B12" s="84"/>
      <c r="C12" s="65"/>
      <c r="D12" s="78"/>
      <c r="E12" s="21"/>
      <c r="F12" s="14"/>
      <c r="H12" s="67"/>
      <c r="I12" s="67"/>
      <c r="J12" s="71"/>
    </row>
    <row r="13" spans="1:11" x14ac:dyDescent="0.2">
      <c r="A13" s="22" t="s">
        <v>65</v>
      </c>
      <c r="B13" s="84"/>
      <c r="C13" s="65"/>
      <c r="D13" s="78"/>
      <c r="E13" s="21"/>
      <c r="F13" s="14"/>
      <c r="H13" s="67"/>
      <c r="I13" s="67"/>
      <c r="J13" s="71"/>
    </row>
    <row r="14" spans="1:11" x14ac:dyDescent="0.2">
      <c r="A14" s="69" t="s">
        <v>71</v>
      </c>
      <c r="B14" s="84"/>
      <c r="C14" s="65"/>
      <c r="D14" s="78"/>
      <c r="E14" s="21"/>
      <c r="F14" s="14"/>
      <c r="H14" s="67"/>
      <c r="I14" s="67"/>
      <c r="J14" s="71"/>
    </row>
    <row r="15" spans="1:11" x14ac:dyDescent="0.2">
      <c r="A15" s="69" t="s">
        <v>72</v>
      </c>
      <c r="B15" s="84"/>
      <c r="C15" s="65"/>
      <c r="D15" s="78"/>
      <c r="E15" s="21"/>
      <c r="F15" s="14"/>
      <c r="G15" s="145"/>
      <c r="H15" s="67"/>
      <c r="I15" s="67"/>
      <c r="J15" s="71"/>
    </row>
    <row r="16" spans="1:11" x14ac:dyDescent="0.2">
      <c r="A16" s="69" t="s">
        <v>73</v>
      </c>
      <c r="B16" s="84"/>
      <c r="C16" s="65"/>
      <c r="D16" s="78"/>
      <c r="E16" s="21"/>
      <c r="F16" s="14"/>
      <c r="G16" s="145"/>
      <c r="H16" s="67"/>
      <c r="I16" s="67"/>
      <c r="J16" s="71"/>
    </row>
    <row r="17" spans="1:10" x14ac:dyDescent="0.2">
      <c r="A17" s="22" t="s">
        <v>10</v>
      </c>
      <c r="B17" s="84"/>
      <c r="C17" s="65"/>
      <c r="D17" s="78"/>
      <c r="E17" s="21"/>
      <c r="F17" s="14"/>
      <c r="G17" s="145"/>
      <c r="H17" s="67"/>
      <c r="I17" s="67"/>
      <c r="J17" s="71"/>
    </row>
    <row r="18" spans="1:10" x14ac:dyDescent="0.2">
      <c r="A18" s="22" t="s">
        <v>9</v>
      </c>
      <c r="B18" s="84"/>
      <c r="C18" s="65"/>
      <c r="D18" s="78"/>
      <c r="E18" s="21"/>
      <c r="F18" s="14"/>
      <c r="H18" s="67"/>
      <c r="I18" s="67"/>
      <c r="J18" s="71"/>
    </row>
    <row r="19" spans="1:10" x14ac:dyDescent="0.2">
      <c r="A19" s="60" t="s">
        <v>67</v>
      </c>
      <c r="B19" s="84"/>
      <c r="C19" s="65"/>
      <c r="D19" s="78"/>
      <c r="E19" s="21"/>
      <c r="F19" s="14"/>
      <c r="H19" s="67"/>
      <c r="I19" s="67"/>
      <c r="J19" s="71"/>
    </row>
    <row r="20" spans="1:10" x14ac:dyDescent="0.2">
      <c r="A20" s="83" t="s">
        <v>11</v>
      </c>
      <c r="B20" s="86"/>
      <c r="C20" s="66"/>
      <c r="D20" s="78"/>
      <c r="E20" s="21"/>
      <c r="F20" s="22"/>
      <c r="G20" s="141"/>
      <c r="H20" s="72"/>
      <c r="I20" s="72"/>
      <c r="J20" s="73"/>
    </row>
    <row r="21" spans="1:10" x14ac:dyDescent="0.2">
      <c r="A21" s="19"/>
      <c r="B21" s="23"/>
      <c r="C21" s="23"/>
      <c r="D21" s="23"/>
      <c r="E21" s="23"/>
      <c r="F21" s="14"/>
      <c r="H21" s="67"/>
      <c r="I21" s="67"/>
      <c r="J21" s="71"/>
    </row>
    <row r="22" spans="1:10" x14ac:dyDescent="0.2">
      <c r="A22" s="19"/>
      <c r="B22" s="24"/>
      <c r="C22" s="24"/>
      <c r="D22" s="24" t="s">
        <v>69</v>
      </c>
      <c r="E22" s="24"/>
      <c r="F22" s="14"/>
      <c r="H22" s="67"/>
      <c r="I22" s="67"/>
      <c r="J22" s="71"/>
    </row>
    <row r="23" spans="1:10" x14ac:dyDescent="0.2">
      <c r="A23" s="124" t="s">
        <v>12</v>
      </c>
      <c r="B23" s="81">
        <f>B24+B25</f>
        <v>0</v>
      </c>
      <c r="C23" s="81">
        <f>C24+C25</f>
        <v>0</v>
      </c>
      <c r="D23" s="18"/>
      <c r="E23" s="18"/>
      <c r="F23" s="14"/>
      <c r="G23" s="141"/>
      <c r="H23" s="72"/>
      <c r="I23" s="72"/>
      <c r="J23" s="73"/>
    </row>
    <row r="24" spans="1:10" x14ac:dyDescent="0.2">
      <c r="A24" s="16" t="s">
        <v>5</v>
      </c>
      <c r="B24" s="81">
        <f>SUM(B26:B33)-B28</f>
        <v>0</v>
      </c>
      <c r="C24" s="81">
        <f>SUM(C26:C33)-C28</f>
        <v>0</v>
      </c>
      <c r="D24" s="18"/>
      <c r="E24" s="18"/>
      <c r="F24" s="14"/>
      <c r="G24" s="141"/>
      <c r="H24" s="72"/>
      <c r="I24" s="72"/>
      <c r="J24" s="73"/>
    </row>
    <row r="25" spans="1:10" x14ac:dyDescent="0.2">
      <c r="A25" s="16" t="s">
        <v>6</v>
      </c>
      <c r="B25" s="81">
        <f>SUM(B34:B35)</f>
        <v>0</v>
      </c>
      <c r="C25" s="81">
        <f>SUM(C34:C35)</f>
        <v>0</v>
      </c>
      <c r="D25" s="18"/>
      <c r="E25" s="18"/>
      <c r="F25" s="14"/>
      <c r="H25" s="67"/>
      <c r="I25" s="67"/>
      <c r="J25" s="73"/>
    </row>
    <row r="26" spans="1:10" ht="20" x14ac:dyDescent="0.2">
      <c r="A26" s="19" t="s">
        <v>7</v>
      </c>
      <c r="B26" s="104"/>
      <c r="C26" s="104"/>
      <c r="D26" s="21"/>
      <c r="E26" s="21"/>
      <c r="F26" s="14"/>
      <c r="G26" s="143"/>
      <c r="H26" s="70"/>
      <c r="I26" s="70"/>
      <c r="J26" s="71"/>
    </row>
    <row r="27" spans="1:10" x14ac:dyDescent="0.2">
      <c r="A27" s="19" t="s">
        <v>8</v>
      </c>
      <c r="B27" s="104"/>
      <c r="C27" s="104"/>
      <c r="D27" s="21"/>
      <c r="E27" s="21"/>
      <c r="F27" s="14"/>
      <c r="H27" s="67"/>
      <c r="I27" s="67"/>
      <c r="J27" s="71"/>
    </row>
    <row r="28" spans="1:10" x14ac:dyDescent="0.2">
      <c r="A28" s="19" t="s">
        <v>65</v>
      </c>
      <c r="B28" s="104"/>
      <c r="C28" s="104"/>
      <c r="D28" s="21"/>
      <c r="E28" s="21"/>
      <c r="F28" s="14"/>
      <c r="H28" s="67"/>
      <c r="I28" s="67"/>
      <c r="J28" s="71"/>
    </row>
    <row r="29" spans="1:10" x14ac:dyDescent="0.2">
      <c r="A29" s="69" t="s">
        <v>71</v>
      </c>
      <c r="B29" s="104"/>
      <c r="C29" s="104"/>
      <c r="D29" s="21"/>
      <c r="E29" s="21"/>
      <c r="F29" s="14"/>
      <c r="H29" s="67"/>
      <c r="I29" s="67"/>
      <c r="J29" s="71"/>
    </row>
    <row r="30" spans="1:10" x14ac:dyDescent="0.2">
      <c r="A30" s="69" t="s">
        <v>72</v>
      </c>
      <c r="B30" s="104"/>
      <c r="C30" s="104"/>
      <c r="D30" s="21"/>
      <c r="E30" s="21"/>
      <c r="F30" s="14"/>
      <c r="G30" s="145"/>
      <c r="H30" s="67"/>
      <c r="I30" s="67"/>
      <c r="J30" s="71"/>
    </row>
    <row r="31" spans="1:10" x14ac:dyDescent="0.2">
      <c r="A31" s="69" t="s">
        <v>73</v>
      </c>
      <c r="B31" s="104"/>
      <c r="C31" s="104"/>
      <c r="D31" s="21"/>
      <c r="E31" s="21"/>
      <c r="F31" s="14"/>
      <c r="G31" s="145"/>
      <c r="H31" s="67"/>
      <c r="I31" s="67"/>
      <c r="J31" s="71"/>
    </row>
    <row r="32" spans="1:10" x14ac:dyDescent="0.2">
      <c r="A32" s="19" t="s">
        <v>10</v>
      </c>
      <c r="B32" s="104"/>
      <c r="C32" s="104"/>
      <c r="D32" s="21"/>
      <c r="E32" s="21"/>
      <c r="F32" s="14"/>
      <c r="G32" s="145"/>
      <c r="H32" s="67"/>
      <c r="I32" s="67"/>
      <c r="J32" s="71"/>
    </row>
    <row r="33" spans="1:11" x14ac:dyDescent="0.2">
      <c r="A33" s="19" t="s">
        <v>9</v>
      </c>
      <c r="B33" s="104"/>
      <c r="C33" s="104"/>
      <c r="D33" s="21"/>
      <c r="E33" s="21"/>
      <c r="F33" s="14"/>
      <c r="H33" s="67"/>
      <c r="I33" s="67"/>
      <c r="J33" s="71"/>
    </row>
    <row r="34" spans="1:11" x14ac:dyDescent="0.2">
      <c r="A34" s="3" t="s">
        <v>67</v>
      </c>
      <c r="B34" s="104"/>
      <c r="C34" s="104"/>
      <c r="D34" s="21"/>
      <c r="E34" s="21"/>
      <c r="F34" s="14"/>
      <c r="H34" s="67"/>
      <c r="I34" s="67"/>
      <c r="J34" s="71"/>
    </row>
    <row r="35" spans="1:11" x14ac:dyDescent="0.2">
      <c r="A35" s="19" t="s">
        <v>11</v>
      </c>
      <c r="B35" s="104"/>
      <c r="C35" s="104"/>
      <c r="D35" s="21"/>
      <c r="E35" s="21"/>
      <c r="F35" s="22"/>
      <c r="G35" s="141"/>
      <c r="H35" s="72"/>
      <c r="I35" s="72"/>
      <c r="J35" s="71"/>
    </row>
    <row r="36" spans="1:11" x14ac:dyDescent="0.2">
      <c r="A36" s="19"/>
      <c r="B36" s="23"/>
      <c r="C36" s="23"/>
      <c r="D36" s="23"/>
      <c r="E36" s="23"/>
      <c r="F36" s="14"/>
      <c r="H36" s="67"/>
      <c r="I36" s="67"/>
      <c r="J36" s="71"/>
    </row>
    <row r="37" spans="1:11" x14ac:dyDescent="0.2">
      <c r="A37" s="26"/>
      <c r="B37" s="26"/>
      <c r="C37" s="26"/>
      <c r="D37" s="27"/>
      <c r="E37" s="27"/>
      <c r="F37" s="14"/>
      <c r="H37" s="67"/>
      <c r="I37" s="67"/>
      <c r="J37" s="71"/>
    </row>
    <row r="38" spans="1:11" x14ac:dyDescent="0.2">
      <c r="A38" s="28"/>
      <c r="B38" s="28"/>
      <c r="C38" s="28"/>
      <c r="D38" s="29"/>
      <c r="E38" s="29"/>
      <c r="F38" s="14"/>
      <c r="G38" s="141"/>
      <c r="H38" s="72"/>
      <c r="I38" s="72"/>
      <c r="J38" s="71"/>
    </row>
    <row r="39" spans="1:11" s="1" customFormat="1" x14ac:dyDescent="0.2">
      <c r="A39" s="125" t="s">
        <v>13</v>
      </c>
      <c r="B39" s="16"/>
      <c r="C39" s="16"/>
      <c r="D39" s="30"/>
      <c r="E39" s="24"/>
      <c r="F39" s="14"/>
      <c r="G39" s="144"/>
      <c r="H39" s="67"/>
      <c r="I39" s="67"/>
      <c r="J39" s="71"/>
      <c r="K39" s="108"/>
    </row>
    <row r="40" spans="1:11" s="1" customFormat="1" x14ac:dyDescent="0.2">
      <c r="A40" s="124" t="s">
        <v>15</v>
      </c>
      <c r="B40" s="81">
        <f>B41+B42</f>
        <v>0</v>
      </c>
      <c r="C40" s="81">
        <f>C41+C42</f>
        <v>0</v>
      </c>
      <c r="D40" s="31"/>
      <c r="E40" s="18"/>
      <c r="F40" s="14"/>
      <c r="G40" s="141"/>
      <c r="H40" s="72"/>
      <c r="I40" s="72"/>
      <c r="J40" s="73"/>
      <c r="K40" s="108"/>
    </row>
    <row r="41" spans="1:11" s="1" customFormat="1" x14ac:dyDescent="0.2">
      <c r="A41" s="16" t="s">
        <v>5</v>
      </c>
      <c r="B41" s="81">
        <f>SUM(B43:B50)-B45</f>
        <v>0</v>
      </c>
      <c r="C41" s="81">
        <f>SUM(C43:C50)-C45</f>
        <v>0</v>
      </c>
      <c r="D41" s="31"/>
      <c r="E41" s="18"/>
      <c r="F41" s="14"/>
      <c r="G41" s="141"/>
      <c r="H41" s="141"/>
      <c r="I41" s="141"/>
      <c r="J41" s="141"/>
      <c r="K41" s="108"/>
    </row>
    <row r="42" spans="1:11" s="1" customFormat="1" x14ac:dyDescent="0.2">
      <c r="A42" s="16" t="s">
        <v>6</v>
      </c>
      <c r="B42" s="81">
        <f>SUM(B51:B52)</f>
        <v>0</v>
      </c>
      <c r="C42" s="81">
        <f>SUM(C51:C52)</f>
        <v>0</v>
      </c>
      <c r="D42" s="31"/>
      <c r="E42" s="18"/>
      <c r="F42" s="14"/>
      <c r="G42" s="141"/>
      <c r="H42" s="141"/>
      <c r="I42" s="141"/>
      <c r="J42" s="141"/>
      <c r="K42" s="108"/>
    </row>
    <row r="43" spans="1:11" ht="20" x14ac:dyDescent="0.2">
      <c r="A43" s="19" t="s">
        <v>7</v>
      </c>
      <c r="B43" s="104"/>
      <c r="C43" s="104"/>
      <c r="D43" s="31"/>
      <c r="E43" s="24"/>
      <c r="F43" s="14"/>
      <c r="G43" s="143"/>
      <c r="H43" s="70"/>
      <c r="I43" s="70"/>
      <c r="J43" s="142"/>
    </row>
    <row r="44" spans="1:11" x14ac:dyDescent="0.2">
      <c r="A44" s="19" t="s">
        <v>8</v>
      </c>
      <c r="B44" s="104"/>
      <c r="C44" s="104"/>
      <c r="D44" s="31"/>
      <c r="E44" s="31"/>
      <c r="F44" s="14"/>
      <c r="H44" s="67"/>
      <c r="I44" s="67"/>
      <c r="J44" s="146"/>
    </row>
    <row r="45" spans="1:11" x14ac:dyDescent="0.2">
      <c r="A45" s="19" t="s">
        <v>65</v>
      </c>
      <c r="B45" s="104"/>
      <c r="C45" s="104"/>
      <c r="D45" s="31"/>
      <c r="E45" s="24"/>
      <c r="F45" s="14"/>
      <c r="H45" s="67"/>
      <c r="I45" s="67"/>
      <c r="J45" s="146"/>
      <c r="K45" s="14"/>
    </row>
    <row r="46" spans="1:11" x14ac:dyDescent="0.2">
      <c r="A46" s="69" t="s">
        <v>71</v>
      </c>
      <c r="B46" s="104"/>
      <c r="C46" s="104"/>
      <c r="D46" s="31"/>
      <c r="E46" s="24"/>
      <c r="F46" s="14"/>
      <c r="H46" s="67"/>
      <c r="I46" s="67"/>
      <c r="J46" s="146"/>
    </row>
    <row r="47" spans="1:11" x14ac:dyDescent="0.2">
      <c r="A47" s="69" t="s">
        <v>72</v>
      </c>
      <c r="B47" s="104"/>
      <c r="C47" s="104"/>
      <c r="D47" s="31"/>
      <c r="E47" s="24"/>
      <c r="F47" s="14"/>
      <c r="G47" s="145"/>
      <c r="H47" s="67"/>
      <c r="I47" s="67"/>
      <c r="J47" s="146"/>
    </row>
    <row r="48" spans="1:11" x14ac:dyDescent="0.2">
      <c r="A48" s="69" t="s">
        <v>73</v>
      </c>
      <c r="B48" s="104"/>
      <c r="C48" s="104"/>
      <c r="D48" s="31"/>
      <c r="E48" s="24"/>
      <c r="F48" s="14"/>
      <c r="G48" s="145"/>
      <c r="H48" s="67"/>
      <c r="I48" s="67"/>
      <c r="J48" s="146"/>
    </row>
    <row r="49" spans="1:11" x14ac:dyDescent="0.2">
      <c r="A49" s="19" t="s">
        <v>10</v>
      </c>
      <c r="B49" s="104"/>
      <c r="C49" s="104"/>
      <c r="D49" s="31"/>
      <c r="E49" s="24"/>
      <c r="F49" s="14"/>
      <c r="G49" s="145"/>
      <c r="H49" s="67"/>
      <c r="I49" s="67"/>
      <c r="J49" s="61"/>
    </row>
    <row r="50" spans="1:11" x14ac:dyDescent="0.2">
      <c r="A50" s="19" t="s">
        <v>9</v>
      </c>
      <c r="B50" s="104"/>
      <c r="C50" s="104"/>
      <c r="D50" s="31"/>
      <c r="E50" s="24"/>
      <c r="F50" s="14"/>
      <c r="H50" s="67"/>
      <c r="I50" s="67"/>
      <c r="J50" s="146"/>
    </row>
    <row r="51" spans="1:11" x14ac:dyDescent="0.2">
      <c r="A51" s="3" t="s">
        <v>67</v>
      </c>
      <c r="B51" s="104"/>
      <c r="C51" s="104"/>
      <c r="D51" s="31"/>
      <c r="E51" s="31"/>
      <c r="F51" s="14"/>
      <c r="H51" s="67"/>
      <c r="I51" s="67"/>
      <c r="J51" s="146"/>
    </row>
    <row r="52" spans="1:11" x14ac:dyDescent="0.2">
      <c r="A52" s="19" t="s">
        <v>11</v>
      </c>
      <c r="B52" s="104"/>
      <c r="C52" s="104"/>
      <c r="D52" s="31"/>
      <c r="E52" s="24"/>
      <c r="F52" s="14"/>
      <c r="G52" s="141"/>
      <c r="H52" s="72"/>
      <c r="I52" s="72"/>
      <c r="J52" s="146"/>
    </row>
    <row r="53" spans="1:11" x14ac:dyDescent="0.2">
      <c r="A53" s="19"/>
      <c r="B53" s="24" t="s">
        <v>69</v>
      </c>
      <c r="C53" s="24" t="s">
        <v>69</v>
      </c>
      <c r="D53" s="24"/>
      <c r="E53" s="24"/>
      <c r="F53" s="14"/>
      <c r="H53" s="67"/>
      <c r="I53" s="67"/>
      <c r="J53" s="146"/>
    </row>
    <row r="54" spans="1:11" x14ac:dyDescent="0.2">
      <c r="A54" s="19"/>
      <c r="B54" s="19"/>
      <c r="C54" s="19"/>
      <c r="D54" s="30"/>
      <c r="E54" s="24"/>
      <c r="F54" s="14"/>
      <c r="H54" s="67"/>
      <c r="I54" s="67"/>
      <c r="J54" s="146"/>
    </row>
    <row r="55" spans="1:11" s="1" customFormat="1" x14ac:dyDescent="0.2">
      <c r="A55" s="124" t="s">
        <v>15</v>
      </c>
      <c r="B55" s="81">
        <f>B56+B57</f>
        <v>0</v>
      </c>
      <c r="C55" s="81">
        <f>C56+C57</f>
        <v>0</v>
      </c>
      <c r="D55" s="31"/>
      <c r="E55" s="18"/>
      <c r="F55" s="14"/>
      <c r="G55" s="141"/>
      <c r="H55" s="72"/>
      <c r="I55" s="72"/>
      <c r="J55" s="146"/>
      <c r="K55" s="108"/>
    </row>
    <row r="56" spans="1:11" s="1" customFormat="1" x14ac:dyDescent="0.2">
      <c r="A56" s="16" t="s">
        <v>5</v>
      </c>
      <c r="B56" s="81">
        <f>SUM(B58:B65)-B60</f>
        <v>0</v>
      </c>
      <c r="C56" s="81">
        <f>SUM(C58:C65)-C60</f>
        <v>0</v>
      </c>
      <c r="D56" s="31"/>
      <c r="E56" s="18"/>
      <c r="F56" s="14"/>
      <c r="G56" s="147"/>
      <c r="H56" s="148"/>
      <c r="I56" s="148"/>
      <c r="J56" s="149"/>
      <c r="K56" s="161"/>
    </row>
    <row r="57" spans="1:11" s="1" customFormat="1" x14ac:dyDescent="0.2">
      <c r="A57" s="16" t="s">
        <v>6</v>
      </c>
      <c r="B57" s="81">
        <f>SUM(B66:B67)</f>
        <v>0</v>
      </c>
      <c r="C57" s="81">
        <f>SUM(C66:C67)</f>
        <v>0</v>
      </c>
      <c r="D57" s="31"/>
      <c r="E57" s="18"/>
      <c r="F57" s="14"/>
      <c r="G57" s="141"/>
      <c r="H57" s="72"/>
      <c r="I57" s="72"/>
      <c r="J57" s="73"/>
      <c r="K57" s="108"/>
    </row>
    <row r="58" spans="1:11" x14ac:dyDescent="0.2">
      <c r="A58" s="19" t="s">
        <v>7</v>
      </c>
      <c r="B58" s="104"/>
      <c r="C58" s="104"/>
      <c r="D58" s="31"/>
      <c r="E58" s="24"/>
      <c r="F58" s="14"/>
      <c r="G58" s="150"/>
      <c r="H58" s="70"/>
      <c r="I58" s="70"/>
      <c r="J58" s="141"/>
    </row>
    <row r="59" spans="1:11" x14ac:dyDescent="0.2">
      <c r="A59" s="19" t="s">
        <v>8</v>
      </c>
      <c r="B59" s="104"/>
      <c r="C59" s="104"/>
      <c r="D59" s="31"/>
      <c r="E59" s="31"/>
      <c r="F59" s="14"/>
      <c r="H59" s="67"/>
      <c r="I59" s="67"/>
      <c r="J59" s="71"/>
    </row>
    <row r="60" spans="1:11" x14ac:dyDescent="0.2">
      <c r="A60" s="19" t="s">
        <v>65</v>
      </c>
      <c r="B60" s="104"/>
      <c r="C60" s="104"/>
      <c r="D60" s="31"/>
      <c r="E60" s="24"/>
      <c r="F60" s="14"/>
      <c r="H60" s="67"/>
      <c r="I60" s="67"/>
      <c r="J60" s="71"/>
    </row>
    <row r="61" spans="1:11" x14ac:dyDescent="0.2">
      <c r="A61" s="69" t="s">
        <v>71</v>
      </c>
      <c r="B61" s="104"/>
      <c r="C61" s="104"/>
      <c r="D61" s="31"/>
      <c r="E61" s="24"/>
      <c r="F61" s="14"/>
      <c r="H61" s="67"/>
      <c r="I61" s="67"/>
      <c r="J61" s="71"/>
    </row>
    <row r="62" spans="1:11" x14ac:dyDescent="0.2">
      <c r="A62" s="69" t="s">
        <v>72</v>
      </c>
      <c r="B62" s="104"/>
      <c r="C62" s="104"/>
      <c r="D62" s="31"/>
      <c r="E62" s="24"/>
      <c r="F62" s="14"/>
      <c r="G62" s="145"/>
      <c r="H62" s="67"/>
      <c r="I62" s="67"/>
      <c r="J62" s="71"/>
    </row>
    <row r="63" spans="1:11" x14ac:dyDescent="0.2">
      <c r="A63" s="69" t="s">
        <v>73</v>
      </c>
      <c r="B63" s="104"/>
      <c r="C63" s="104"/>
      <c r="D63" s="31"/>
      <c r="E63" s="24"/>
      <c r="F63" s="14"/>
      <c r="G63" s="145"/>
      <c r="H63" s="67"/>
      <c r="I63" s="67"/>
      <c r="J63" s="71"/>
    </row>
    <row r="64" spans="1:11" x14ac:dyDescent="0.2">
      <c r="A64" s="19" t="s">
        <v>10</v>
      </c>
      <c r="B64" s="104"/>
      <c r="C64" s="104"/>
      <c r="D64" s="31"/>
      <c r="E64" s="24"/>
      <c r="F64" s="14"/>
      <c r="G64" s="145"/>
      <c r="H64" s="67"/>
      <c r="I64" s="67"/>
      <c r="J64" s="61"/>
    </row>
    <row r="65" spans="1:11" x14ac:dyDescent="0.2">
      <c r="A65" s="19" t="s">
        <v>9</v>
      </c>
      <c r="B65" s="104"/>
      <c r="C65" s="104"/>
      <c r="D65" s="31"/>
      <c r="E65" s="24"/>
      <c r="F65" s="14"/>
      <c r="H65" s="67"/>
      <c r="I65" s="67"/>
      <c r="J65" s="71"/>
    </row>
    <row r="66" spans="1:11" x14ac:dyDescent="0.2">
      <c r="A66" s="3" t="s">
        <v>67</v>
      </c>
      <c r="B66" s="104"/>
      <c r="C66" s="104"/>
      <c r="D66" s="31"/>
      <c r="E66" s="31"/>
      <c r="F66" s="14"/>
      <c r="H66" s="67"/>
      <c r="I66" s="67"/>
      <c r="J66" s="71"/>
    </row>
    <row r="67" spans="1:11" x14ac:dyDescent="0.2">
      <c r="A67" s="19" t="s">
        <v>11</v>
      </c>
      <c r="B67" s="104"/>
      <c r="C67" s="104"/>
      <c r="D67" s="31"/>
      <c r="E67" s="24"/>
      <c r="F67" s="22"/>
      <c r="G67" s="141"/>
      <c r="H67" s="72"/>
      <c r="I67" s="72"/>
      <c r="J67" s="71"/>
    </row>
    <row r="68" spans="1:11" x14ac:dyDescent="0.2">
      <c r="A68" s="19"/>
      <c r="B68" s="24"/>
      <c r="C68" s="24"/>
      <c r="D68" s="24"/>
      <c r="E68" s="24"/>
      <c r="F68" s="14"/>
      <c r="H68" s="67"/>
      <c r="I68" s="67"/>
      <c r="J68" s="71"/>
    </row>
    <row r="69" spans="1:11" x14ac:dyDescent="0.2">
      <c r="A69" s="26"/>
      <c r="B69" s="26"/>
      <c r="C69" s="26"/>
      <c r="D69" s="27"/>
      <c r="E69" s="27"/>
      <c r="F69" s="14"/>
      <c r="H69" s="67"/>
      <c r="I69" s="67"/>
      <c r="J69" s="71"/>
    </row>
    <row r="70" spans="1:11" outlineLevel="1" x14ac:dyDescent="0.2">
      <c r="A70" s="28"/>
      <c r="B70" s="28"/>
      <c r="C70" s="28"/>
      <c r="D70" s="29"/>
      <c r="E70" s="29"/>
      <c r="F70" s="14"/>
      <c r="G70" s="141"/>
      <c r="H70" s="72"/>
      <c r="I70" s="72"/>
      <c r="J70" s="73"/>
    </row>
    <row r="71" spans="1:11" s="1" customFormat="1" outlineLevel="1" x14ac:dyDescent="0.2">
      <c r="A71" s="125" t="s">
        <v>16</v>
      </c>
      <c r="B71" s="16"/>
      <c r="C71" s="16"/>
      <c r="D71" s="30" t="s">
        <v>69</v>
      </c>
      <c r="E71" s="30"/>
      <c r="F71" s="14"/>
      <c r="G71" s="147"/>
      <c r="H71" s="148"/>
      <c r="I71" s="148"/>
      <c r="J71" s="149"/>
      <c r="K71" s="161"/>
    </row>
    <row r="72" spans="1:11" s="1" customFormat="1" outlineLevel="1" x14ac:dyDescent="0.2">
      <c r="A72" s="124" t="s">
        <v>17</v>
      </c>
      <c r="B72" s="81">
        <f>B73+B74</f>
        <v>0</v>
      </c>
      <c r="C72" s="81">
        <f>C73+C74</f>
        <v>0</v>
      </c>
      <c r="D72" s="18"/>
      <c r="E72" s="18"/>
      <c r="F72" s="14"/>
      <c r="G72" s="141"/>
      <c r="H72" s="72"/>
      <c r="I72" s="72"/>
      <c r="J72" s="73"/>
      <c r="K72" s="108"/>
    </row>
    <row r="73" spans="1:11" s="1" customFormat="1" outlineLevel="1" x14ac:dyDescent="0.2">
      <c r="A73" s="16" t="s">
        <v>5</v>
      </c>
      <c r="B73" s="81">
        <f>SUM(B75:B82)-B77</f>
        <v>0</v>
      </c>
      <c r="C73" s="81">
        <f>SUM(C75:C82)-C77</f>
        <v>0</v>
      </c>
      <c r="D73" s="18" t="s">
        <v>69</v>
      </c>
      <c r="E73" s="18"/>
      <c r="F73" s="14"/>
      <c r="G73" s="141"/>
      <c r="H73" s="141"/>
      <c r="I73" s="141"/>
      <c r="J73" s="141"/>
      <c r="K73" s="108"/>
    </row>
    <row r="74" spans="1:11" s="1" customFormat="1" outlineLevel="1" x14ac:dyDescent="0.2">
      <c r="A74" s="16" t="s">
        <v>6</v>
      </c>
      <c r="B74" s="81">
        <f>SUM(B83:B84)</f>
        <v>0</v>
      </c>
      <c r="C74" s="81">
        <f>SUM(C83:C84)</f>
        <v>0</v>
      </c>
      <c r="D74" s="18"/>
      <c r="E74" s="18"/>
      <c r="F74" s="14"/>
      <c r="G74" s="141"/>
      <c r="H74" s="141"/>
      <c r="I74" s="141"/>
      <c r="J74" s="141"/>
      <c r="K74" s="108"/>
    </row>
    <row r="75" spans="1:11" ht="20" outlineLevel="1" x14ac:dyDescent="0.2">
      <c r="A75" s="19" t="s">
        <v>7</v>
      </c>
      <c r="B75" s="104"/>
      <c r="C75" s="104"/>
      <c r="D75" s="24"/>
      <c r="E75" s="24"/>
      <c r="F75" s="14"/>
      <c r="G75" s="143"/>
      <c r="H75" s="70"/>
      <c r="I75" s="70"/>
      <c r="J75" s="142"/>
    </row>
    <row r="76" spans="1:11" outlineLevel="1" x14ac:dyDescent="0.2">
      <c r="A76" s="19" t="s">
        <v>8</v>
      </c>
      <c r="B76" s="104"/>
      <c r="C76" s="104"/>
      <c r="D76" s="24"/>
      <c r="E76" s="24"/>
      <c r="F76" s="14"/>
      <c r="H76" s="67"/>
      <c r="I76" s="67"/>
      <c r="J76" s="71"/>
    </row>
    <row r="77" spans="1:11" outlineLevel="1" x14ac:dyDescent="0.2">
      <c r="A77" s="19" t="s">
        <v>65</v>
      </c>
      <c r="B77" s="104"/>
      <c r="C77" s="104"/>
      <c r="D77" s="24"/>
      <c r="E77" s="24"/>
      <c r="F77" s="14"/>
      <c r="H77" s="67"/>
      <c r="I77" s="67"/>
      <c r="J77" s="71"/>
    </row>
    <row r="78" spans="1:11" outlineLevel="1" x14ac:dyDescent="0.2">
      <c r="A78" s="69" t="s">
        <v>71</v>
      </c>
      <c r="B78" s="104"/>
      <c r="C78" s="104"/>
      <c r="D78" s="24"/>
      <c r="E78" s="24"/>
      <c r="F78" s="14"/>
      <c r="H78" s="67"/>
      <c r="I78" s="67"/>
      <c r="J78" s="71"/>
    </row>
    <row r="79" spans="1:11" outlineLevel="1" x14ac:dyDescent="0.2">
      <c r="A79" s="69" t="s">
        <v>72</v>
      </c>
      <c r="B79" s="104"/>
      <c r="C79" s="104"/>
      <c r="D79" s="24"/>
      <c r="E79" s="24"/>
      <c r="F79" s="14"/>
      <c r="G79" s="145"/>
      <c r="H79" s="67"/>
      <c r="I79" s="67"/>
      <c r="J79" s="71"/>
    </row>
    <row r="80" spans="1:11" outlineLevel="1" x14ac:dyDescent="0.2">
      <c r="A80" s="69" t="s">
        <v>73</v>
      </c>
      <c r="B80" s="104"/>
      <c r="C80" s="104"/>
      <c r="D80" s="24"/>
      <c r="E80" s="24"/>
      <c r="F80" s="14"/>
      <c r="G80" s="145"/>
      <c r="H80" s="67"/>
      <c r="I80" s="67"/>
      <c r="J80" s="71"/>
    </row>
    <row r="81" spans="1:11" outlineLevel="1" x14ac:dyDescent="0.2">
      <c r="A81" s="19" t="s">
        <v>10</v>
      </c>
      <c r="B81" s="104"/>
      <c r="C81" s="104"/>
      <c r="D81" s="24"/>
      <c r="E81" s="24"/>
      <c r="F81" s="14"/>
      <c r="G81" s="145"/>
      <c r="H81" s="67"/>
      <c r="I81" s="67"/>
      <c r="J81" s="71"/>
    </row>
    <row r="82" spans="1:11" outlineLevel="1" x14ac:dyDescent="0.2">
      <c r="A82" s="19" t="s">
        <v>9</v>
      </c>
      <c r="B82" s="104"/>
      <c r="C82" s="104"/>
      <c r="D82" s="24"/>
      <c r="E82" s="24"/>
      <c r="F82" s="14"/>
      <c r="H82" s="67"/>
      <c r="I82" s="67"/>
      <c r="J82" s="71"/>
    </row>
    <row r="83" spans="1:11" outlineLevel="1" x14ac:dyDescent="0.2">
      <c r="A83" s="3" t="s">
        <v>67</v>
      </c>
      <c r="B83" s="104"/>
      <c r="C83" s="104"/>
      <c r="D83" s="24"/>
      <c r="E83" s="24"/>
      <c r="F83" s="14"/>
      <c r="H83" s="67"/>
      <c r="I83" s="67"/>
      <c r="J83" s="71"/>
    </row>
    <row r="84" spans="1:11" outlineLevel="1" x14ac:dyDescent="0.2">
      <c r="A84" s="19" t="s">
        <v>11</v>
      </c>
      <c r="B84" s="104"/>
      <c r="C84" s="104"/>
      <c r="D84" s="24"/>
      <c r="E84" s="24"/>
      <c r="F84" s="14"/>
      <c r="G84" s="141"/>
      <c r="H84" s="72"/>
      <c r="I84" s="72"/>
      <c r="J84" s="73"/>
    </row>
    <row r="85" spans="1:11" outlineLevel="1" x14ac:dyDescent="0.2">
      <c r="A85" s="19"/>
      <c r="B85" s="24"/>
      <c r="C85" s="24"/>
      <c r="D85" s="24"/>
      <c r="E85" s="24"/>
      <c r="F85" s="14"/>
      <c r="H85" s="67"/>
      <c r="I85" s="67"/>
      <c r="J85" s="71"/>
    </row>
    <row r="86" spans="1:11" outlineLevel="1" x14ac:dyDescent="0.2">
      <c r="A86" s="19"/>
      <c r="B86" s="19"/>
      <c r="C86" s="19"/>
      <c r="D86" s="24"/>
      <c r="E86" s="24"/>
      <c r="F86" s="14"/>
      <c r="H86" s="67"/>
      <c r="I86" s="67"/>
      <c r="J86" s="71"/>
    </row>
    <row r="87" spans="1:11" s="1" customFormat="1" outlineLevel="1" x14ac:dyDescent="0.2">
      <c r="A87" s="124" t="s">
        <v>18</v>
      </c>
      <c r="B87" s="81">
        <f>B88+B89</f>
        <v>0</v>
      </c>
      <c r="C87" s="81">
        <f>C88+C89</f>
        <v>0</v>
      </c>
      <c r="D87" s="18"/>
      <c r="E87" s="18"/>
      <c r="F87" s="14"/>
      <c r="G87" s="141"/>
      <c r="H87" s="72"/>
      <c r="I87" s="72"/>
      <c r="J87" s="71"/>
      <c r="K87" s="108"/>
    </row>
    <row r="88" spans="1:11" s="1" customFormat="1" outlineLevel="1" x14ac:dyDescent="0.2">
      <c r="A88" s="16" t="s">
        <v>5</v>
      </c>
      <c r="B88" s="81">
        <f>SUM(B90:B97)-B92</f>
        <v>0</v>
      </c>
      <c r="C88" s="81">
        <f>SUM(C90:C97)-C92</f>
        <v>0</v>
      </c>
      <c r="D88" s="18"/>
      <c r="E88" s="18"/>
      <c r="F88" s="14"/>
      <c r="G88" s="141"/>
      <c r="H88" s="72"/>
      <c r="I88" s="72"/>
      <c r="J88" s="73"/>
      <c r="K88" s="108"/>
    </row>
    <row r="89" spans="1:11" s="1" customFormat="1" outlineLevel="1" x14ac:dyDescent="0.2">
      <c r="A89" s="16" t="s">
        <v>6</v>
      </c>
      <c r="B89" s="81">
        <f>SUM(B98:B99)</f>
        <v>0</v>
      </c>
      <c r="C89" s="81">
        <f>SUM(C98:C99)</f>
        <v>0</v>
      </c>
      <c r="D89" s="18"/>
      <c r="E89" s="18"/>
      <c r="F89" s="14"/>
      <c r="G89" s="144"/>
      <c r="H89" s="72"/>
      <c r="I89" s="72"/>
      <c r="J89" s="73"/>
      <c r="K89" s="108"/>
    </row>
    <row r="90" spans="1:11" ht="20" outlineLevel="1" x14ac:dyDescent="0.2">
      <c r="A90" s="19" t="s">
        <v>7</v>
      </c>
      <c r="B90" s="104"/>
      <c r="C90" s="104"/>
      <c r="D90" s="24"/>
      <c r="E90" s="24"/>
      <c r="F90" s="14"/>
      <c r="G90" s="143"/>
      <c r="H90" s="70"/>
      <c r="I90" s="70"/>
      <c r="J90" s="141"/>
    </row>
    <row r="91" spans="1:11" outlineLevel="1" x14ac:dyDescent="0.2">
      <c r="A91" s="19" t="s">
        <v>8</v>
      </c>
      <c r="B91" s="104"/>
      <c r="C91" s="104"/>
      <c r="D91" s="24"/>
      <c r="E91" s="24"/>
      <c r="F91" s="14"/>
      <c r="H91" s="67"/>
      <c r="I91" s="67"/>
      <c r="J91" s="71"/>
    </row>
    <row r="92" spans="1:11" outlineLevel="1" x14ac:dyDescent="0.2">
      <c r="A92" s="19" t="s">
        <v>65</v>
      </c>
      <c r="B92" s="104"/>
      <c r="C92" s="104"/>
      <c r="D92" s="24"/>
      <c r="E92" s="24"/>
      <c r="F92" s="14"/>
      <c r="H92" s="67"/>
      <c r="I92" s="67"/>
      <c r="J92" s="71"/>
    </row>
    <row r="93" spans="1:11" outlineLevel="1" x14ac:dyDescent="0.2">
      <c r="A93" s="69" t="s">
        <v>71</v>
      </c>
      <c r="B93" s="104"/>
      <c r="C93" s="104"/>
      <c r="D93" s="24" t="s">
        <v>69</v>
      </c>
      <c r="E93" s="24"/>
      <c r="F93" s="14"/>
      <c r="H93" s="67"/>
      <c r="I93" s="67"/>
      <c r="J93" s="71"/>
    </row>
    <row r="94" spans="1:11" outlineLevel="1" x14ac:dyDescent="0.2">
      <c r="A94" s="69" t="s">
        <v>72</v>
      </c>
      <c r="B94" s="104"/>
      <c r="C94" s="104"/>
      <c r="D94" s="24"/>
      <c r="E94" s="24"/>
      <c r="F94" s="14"/>
      <c r="G94" s="145"/>
      <c r="H94" s="67"/>
      <c r="I94" s="67"/>
      <c r="J94" s="71"/>
    </row>
    <row r="95" spans="1:11" outlineLevel="1" x14ac:dyDescent="0.2">
      <c r="A95" s="69" t="s">
        <v>73</v>
      </c>
      <c r="B95" s="104"/>
      <c r="C95" s="104"/>
      <c r="D95" s="24"/>
      <c r="E95" s="24"/>
      <c r="F95" s="14"/>
      <c r="G95" s="145"/>
      <c r="H95" s="67"/>
      <c r="I95" s="67"/>
      <c r="J95" s="71"/>
    </row>
    <row r="96" spans="1:11" outlineLevel="1" x14ac:dyDescent="0.2">
      <c r="A96" s="19" t="s">
        <v>10</v>
      </c>
      <c r="B96" s="104"/>
      <c r="C96" s="104"/>
      <c r="D96" s="24"/>
      <c r="E96" s="24"/>
      <c r="F96" s="14"/>
      <c r="G96" s="145"/>
      <c r="H96" s="67"/>
      <c r="I96" s="67"/>
      <c r="J96" s="71"/>
    </row>
    <row r="97" spans="1:11" outlineLevel="1" x14ac:dyDescent="0.2">
      <c r="A97" s="19" t="s">
        <v>9</v>
      </c>
      <c r="B97" s="104"/>
      <c r="C97" s="104"/>
      <c r="D97" s="24"/>
      <c r="E97" s="24"/>
      <c r="F97" s="14"/>
      <c r="H97" s="67"/>
      <c r="I97" s="67"/>
      <c r="J97" s="71"/>
    </row>
    <row r="98" spans="1:11" outlineLevel="1" x14ac:dyDescent="0.2">
      <c r="A98" s="3" t="s">
        <v>67</v>
      </c>
      <c r="B98" s="104"/>
      <c r="C98" s="104"/>
      <c r="D98" s="24"/>
      <c r="E98" s="24"/>
      <c r="F98" s="14"/>
      <c r="H98" s="67"/>
      <c r="I98" s="67"/>
      <c r="J98" s="71"/>
    </row>
    <row r="99" spans="1:11" outlineLevel="1" x14ac:dyDescent="0.2">
      <c r="A99" s="19" t="s">
        <v>11</v>
      </c>
      <c r="B99" s="104"/>
      <c r="C99" s="104"/>
      <c r="D99" s="24"/>
      <c r="E99" s="24"/>
      <c r="F99" s="22"/>
      <c r="G99" s="141"/>
      <c r="H99" s="72"/>
      <c r="I99" s="72"/>
      <c r="J99" s="71"/>
    </row>
    <row r="100" spans="1:11" outlineLevel="1" x14ac:dyDescent="0.2">
      <c r="A100" s="19"/>
      <c r="B100" s="24"/>
      <c r="C100" s="24"/>
      <c r="D100" s="24"/>
      <c r="E100" s="24"/>
      <c r="F100" s="14"/>
      <c r="H100" s="67"/>
      <c r="I100" s="67"/>
      <c r="J100" s="71"/>
    </row>
    <row r="101" spans="1:11" outlineLevel="1" x14ac:dyDescent="0.2">
      <c r="A101" s="26"/>
      <c r="B101" s="26"/>
      <c r="C101" s="26"/>
      <c r="D101" s="27"/>
      <c r="E101" s="27"/>
      <c r="F101" s="14"/>
      <c r="H101" s="67"/>
      <c r="I101" s="67"/>
      <c r="J101" s="71"/>
    </row>
    <row r="102" spans="1:11" outlineLevel="1" x14ac:dyDescent="0.2">
      <c r="A102" s="28"/>
      <c r="B102" s="28"/>
      <c r="C102" s="28"/>
      <c r="D102" s="29"/>
      <c r="E102" s="29"/>
      <c r="F102" s="14"/>
      <c r="G102" s="141"/>
      <c r="H102" s="72"/>
      <c r="I102" s="72"/>
      <c r="J102" s="71"/>
    </row>
    <row r="103" spans="1:11" s="1" customFormat="1" outlineLevel="1" x14ac:dyDescent="0.2">
      <c r="A103" s="125" t="s">
        <v>19</v>
      </c>
      <c r="B103" s="16"/>
      <c r="C103" s="16"/>
      <c r="D103" s="30"/>
      <c r="E103" s="30"/>
      <c r="F103" s="14"/>
      <c r="G103" s="141"/>
      <c r="H103" s="72"/>
      <c r="I103" s="72"/>
      <c r="J103" s="71"/>
      <c r="K103" s="108"/>
    </row>
    <row r="104" spans="1:11" s="1" customFormat="1" outlineLevel="1" x14ac:dyDescent="0.2">
      <c r="A104" s="124" t="s">
        <v>20</v>
      </c>
      <c r="B104" s="81">
        <f>B105+B106</f>
        <v>0</v>
      </c>
      <c r="C104" s="81">
        <f>C105+C106</f>
        <v>0</v>
      </c>
      <c r="D104" s="18" t="s">
        <v>69</v>
      </c>
      <c r="E104" s="18"/>
      <c r="F104" s="14"/>
      <c r="G104" s="141"/>
      <c r="H104" s="72"/>
      <c r="I104" s="72"/>
      <c r="J104" s="73"/>
      <c r="K104" s="108"/>
    </row>
    <row r="105" spans="1:11" s="1" customFormat="1" outlineLevel="1" x14ac:dyDescent="0.2">
      <c r="A105" s="16" t="s">
        <v>5</v>
      </c>
      <c r="B105" s="81">
        <f>SUM(B107:B114)-B109</f>
        <v>0</v>
      </c>
      <c r="C105" s="81">
        <f>SUM(C107:C114)-C109</f>
        <v>0</v>
      </c>
      <c r="D105" s="18"/>
      <c r="E105" s="18"/>
      <c r="F105" s="14"/>
      <c r="G105" s="141"/>
      <c r="H105" s="141"/>
      <c r="I105" s="141"/>
      <c r="J105" s="141"/>
      <c r="K105" s="108"/>
    </row>
    <row r="106" spans="1:11" s="1" customFormat="1" outlineLevel="1" x14ac:dyDescent="0.2">
      <c r="A106" s="16" t="s">
        <v>6</v>
      </c>
      <c r="B106" s="81">
        <f>SUM(B115:B116)</f>
        <v>0</v>
      </c>
      <c r="C106" s="81">
        <f>SUM(C115:C116)</f>
        <v>0</v>
      </c>
      <c r="D106" s="18"/>
      <c r="E106" s="18"/>
      <c r="F106" s="14"/>
      <c r="G106" s="144"/>
      <c r="H106" s="141"/>
      <c r="I106" s="141"/>
      <c r="J106" s="141"/>
      <c r="K106" s="108"/>
    </row>
    <row r="107" spans="1:11" ht="20" outlineLevel="1" x14ac:dyDescent="0.2">
      <c r="A107" s="19" t="s">
        <v>7</v>
      </c>
      <c r="B107" s="105"/>
      <c r="C107" s="105"/>
      <c r="D107" s="24"/>
      <c r="E107" s="24"/>
      <c r="F107" s="14"/>
      <c r="G107" s="143"/>
      <c r="H107" s="70"/>
      <c r="I107" s="70"/>
      <c r="J107" s="142"/>
    </row>
    <row r="108" spans="1:11" outlineLevel="1" x14ac:dyDescent="0.2">
      <c r="A108" s="19" t="s">
        <v>8</v>
      </c>
      <c r="B108" s="105"/>
      <c r="C108" s="105"/>
      <c r="D108" s="24"/>
      <c r="E108" s="24"/>
      <c r="F108" s="14"/>
      <c r="H108" s="67"/>
      <c r="I108" s="67"/>
      <c r="J108" s="71"/>
    </row>
    <row r="109" spans="1:11" outlineLevel="1" x14ac:dyDescent="0.2">
      <c r="A109" s="19" t="s">
        <v>65</v>
      </c>
      <c r="B109" s="105"/>
      <c r="C109" s="105"/>
      <c r="D109" s="24"/>
      <c r="E109" s="24"/>
      <c r="F109" s="14"/>
      <c r="H109" s="67"/>
      <c r="I109" s="67"/>
      <c r="J109" s="71"/>
    </row>
    <row r="110" spans="1:11" outlineLevel="1" x14ac:dyDescent="0.2">
      <c r="A110" s="69" t="s">
        <v>71</v>
      </c>
      <c r="B110" s="105"/>
      <c r="C110" s="105"/>
      <c r="D110" s="24"/>
      <c r="E110" s="24"/>
      <c r="F110" s="14"/>
      <c r="H110" s="67"/>
      <c r="I110" s="67"/>
      <c r="J110" s="71"/>
    </row>
    <row r="111" spans="1:11" outlineLevel="1" x14ac:dyDescent="0.2">
      <c r="A111" s="69" t="s">
        <v>72</v>
      </c>
      <c r="B111" s="105"/>
      <c r="C111" s="105"/>
      <c r="D111" s="24"/>
      <c r="E111" s="24"/>
      <c r="F111" s="14"/>
      <c r="G111" s="145"/>
      <c r="H111" s="67"/>
      <c r="I111" s="67"/>
      <c r="J111" s="71"/>
    </row>
    <row r="112" spans="1:11" outlineLevel="1" x14ac:dyDescent="0.2">
      <c r="A112" s="69" t="s">
        <v>73</v>
      </c>
      <c r="B112" s="105"/>
      <c r="C112" s="105"/>
      <c r="D112" s="24"/>
      <c r="E112" s="24"/>
      <c r="F112" s="14"/>
      <c r="G112" s="145"/>
      <c r="H112" s="67"/>
      <c r="I112" s="67"/>
      <c r="J112" s="71"/>
    </row>
    <row r="113" spans="1:11" outlineLevel="1" x14ac:dyDescent="0.2">
      <c r="A113" s="19" t="s">
        <v>10</v>
      </c>
      <c r="B113" s="105"/>
      <c r="C113" s="105"/>
      <c r="D113" s="24"/>
      <c r="E113" s="24"/>
      <c r="F113" s="14"/>
      <c r="G113" s="145"/>
      <c r="H113" s="67"/>
      <c r="I113" s="67"/>
      <c r="J113" s="71"/>
    </row>
    <row r="114" spans="1:11" outlineLevel="1" x14ac:dyDescent="0.2">
      <c r="A114" s="19" t="s">
        <v>9</v>
      </c>
      <c r="B114" s="105"/>
      <c r="C114" s="105"/>
      <c r="D114" s="24"/>
      <c r="E114" s="24"/>
      <c r="F114" s="14"/>
      <c r="H114" s="67"/>
      <c r="I114" s="67"/>
      <c r="J114" s="71"/>
    </row>
    <row r="115" spans="1:11" outlineLevel="1" x14ac:dyDescent="0.2">
      <c r="A115" s="3" t="s">
        <v>67</v>
      </c>
      <c r="B115" s="105"/>
      <c r="C115" s="105"/>
      <c r="D115" s="24"/>
      <c r="E115" s="24"/>
      <c r="F115" s="14"/>
      <c r="H115" s="67"/>
      <c r="I115" s="67"/>
      <c r="J115" s="71"/>
    </row>
    <row r="116" spans="1:11" outlineLevel="1" x14ac:dyDescent="0.2">
      <c r="A116" s="19" t="s">
        <v>11</v>
      </c>
      <c r="B116" s="105"/>
      <c r="C116" s="105"/>
      <c r="D116" s="24"/>
      <c r="E116" s="24"/>
      <c r="F116" s="14"/>
      <c r="G116" s="141"/>
      <c r="H116" s="72"/>
      <c r="I116" s="72"/>
      <c r="J116" s="73"/>
    </row>
    <row r="117" spans="1:11" outlineLevel="1" x14ac:dyDescent="0.2">
      <c r="A117" s="19"/>
      <c r="B117" s="24"/>
      <c r="C117" s="24"/>
      <c r="D117" s="24"/>
      <c r="E117" s="24"/>
      <c r="F117" s="14"/>
      <c r="H117" s="67"/>
      <c r="I117" s="67"/>
      <c r="J117" s="71"/>
    </row>
    <row r="118" spans="1:11" outlineLevel="1" x14ac:dyDescent="0.2">
      <c r="A118" s="19"/>
      <c r="B118" s="19"/>
      <c r="C118" s="19"/>
      <c r="D118" s="24"/>
      <c r="E118" s="24"/>
      <c r="F118" s="14"/>
      <c r="H118" s="67"/>
      <c r="I118" s="67"/>
      <c r="J118" s="71"/>
    </row>
    <row r="119" spans="1:11" s="1" customFormat="1" outlineLevel="1" x14ac:dyDescent="0.2">
      <c r="A119" s="124" t="s">
        <v>87</v>
      </c>
      <c r="B119" s="17">
        <f>B120+B121</f>
        <v>0</v>
      </c>
      <c r="C119" s="17">
        <f>C120+C121</f>
        <v>0</v>
      </c>
      <c r="D119" s="18"/>
      <c r="E119" s="18"/>
      <c r="F119" s="14"/>
      <c r="G119" s="141"/>
      <c r="H119" s="72"/>
      <c r="I119" s="72"/>
      <c r="J119" s="71"/>
      <c r="K119" s="108"/>
    </row>
    <row r="120" spans="1:11" s="1" customFormat="1" outlineLevel="1" x14ac:dyDescent="0.2">
      <c r="A120" s="16" t="s">
        <v>5</v>
      </c>
      <c r="B120" s="17">
        <f>SUM(B122:B129)-B124</f>
        <v>0</v>
      </c>
      <c r="C120" s="17">
        <f>SUM(C122:C129)-C124</f>
        <v>0</v>
      </c>
      <c r="D120" s="18"/>
      <c r="E120" s="18"/>
      <c r="F120" s="14"/>
      <c r="G120" s="141"/>
      <c r="H120" s="72"/>
      <c r="I120" s="72"/>
      <c r="J120" s="73"/>
      <c r="K120" s="108"/>
    </row>
    <row r="121" spans="1:11" s="1" customFormat="1" outlineLevel="1" x14ac:dyDescent="0.2">
      <c r="A121" s="16" t="s">
        <v>6</v>
      </c>
      <c r="B121" s="17">
        <f>SUM(B130:B131)</f>
        <v>0</v>
      </c>
      <c r="C121" s="17">
        <f>SUM(C130:C131)</f>
        <v>0</v>
      </c>
      <c r="D121" s="18" t="s">
        <v>69</v>
      </c>
      <c r="E121" s="18"/>
      <c r="F121" s="14"/>
      <c r="G121" s="141"/>
      <c r="H121" s="72"/>
      <c r="I121" s="72"/>
      <c r="J121" s="73"/>
      <c r="K121" s="108"/>
    </row>
    <row r="122" spans="1:11" ht="20" outlineLevel="1" x14ac:dyDescent="0.2">
      <c r="A122" s="19" t="s">
        <v>7</v>
      </c>
      <c r="B122" s="105"/>
      <c r="C122" s="105"/>
      <c r="D122" s="24" t="s">
        <v>69</v>
      </c>
      <c r="E122" s="24"/>
      <c r="F122" s="14"/>
      <c r="G122" s="143"/>
      <c r="H122" s="70"/>
      <c r="I122" s="70"/>
      <c r="J122" s="141"/>
    </row>
    <row r="123" spans="1:11" outlineLevel="1" x14ac:dyDescent="0.2">
      <c r="A123" s="19" t="s">
        <v>8</v>
      </c>
      <c r="B123" s="105"/>
      <c r="C123" s="105"/>
      <c r="D123" s="24" t="s">
        <v>69</v>
      </c>
      <c r="E123" s="24"/>
      <c r="F123" s="14"/>
      <c r="H123" s="67"/>
      <c r="I123" s="67"/>
      <c r="J123" s="71"/>
    </row>
    <row r="124" spans="1:11" outlineLevel="1" x14ac:dyDescent="0.2">
      <c r="A124" s="19" t="s">
        <v>65</v>
      </c>
      <c r="B124" s="105"/>
      <c r="C124" s="105"/>
      <c r="D124" s="24"/>
      <c r="E124" s="24"/>
      <c r="F124" s="14"/>
      <c r="H124" s="67"/>
      <c r="I124" s="67"/>
      <c r="J124" s="71"/>
    </row>
    <row r="125" spans="1:11" outlineLevel="1" x14ac:dyDescent="0.2">
      <c r="A125" s="69" t="s">
        <v>71</v>
      </c>
      <c r="B125" s="105"/>
      <c r="C125" s="105"/>
      <c r="D125" s="24"/>
      <c r="E125" s="24"/>
      <c r="F125" s="14"/>
      <c r="H125" s="67"/>
      <c r="I125" s="67"/>
      <c r="J125" s="71"/>
    </row>
    <row r="126" spans="1:11" outlineLevel="1" x14ac:dyDescent="0.2">
      <c r="A126" s="69" t="s">
        <v>72</v>
      </c>
      <c r="B126" s="105"/>
      <c r="C126" s="105"/>
      <c r="D126" s="24"/>
      <c r="E126" s="24"/>
      <c r="F126" s="14"/>
      <c r="G126" s="145"/>
      <c r="H126" s="67"/>
      <c r="I126" s="67"/>
      <c r="J126" s="71"/>
    </row>
    <row r="127" spans="1:11" outlineLevel="1" x14ac:dyDescent="0.2">
      <c r="A127" s="69" t="s">
        <v>73</v>
      </c>
      <c r="B127" s="105"/>
      <c r="C127" s="105"/>
      <c r="D127" s="24"/>
      <c r="E127" s="24"/>
      <c r="F127" s="14"/>
      <c r="G127" s="145"/>
      <c r="H127" s="67"/>
      <c r="I127" s="67"/>
      <c r="J127" s="71"/>
    </row>
    <row r="128" spans="1:11" outlineLevel="1" x14ac:dyDescent="0.2">
      <c r="A128" s="19" t="s">
        <v>10</v>
      </c>
      <c r="B128" s="105"/>
      <c r="C128" s="105"/>
      <c r="D128" s="24"/>
      <c r="E128" s="24"/>
      <c r="F128" s="14"/>
      <c r="G128" s="145"/>
      <c r="H128" s="67"/>
      <c r="I128" s="67"/>
      <c r="J128" s="71"/>
    </row>
    <row r="129" spans="1:11" outlineLevel="1" x14ac:dyDescent="0.2">
      <c r="A129" s="19" t="s">
        <v>9</v>
      </c>
      <c r="B129" s="105"/>
      <c r="C129" s="105"/>
      <c r="D129" s="24"/>
      <c r="E129" s="24"/>
      <c r="F129" s="14"/>
      <c r="H129" s="67"/>
      <c r="I129" s="67"/>
      <c r="J129" s="71"/>
    </row>
    <row r="130" spans="1:11" outlineLevel="1" x14ac:dyDescent="0.2">
      <c r="A130" s="3" t="s">
        <v>67</v>
      </c>
      <c r="B130" s="105"/>
      <c r="C130" s="105"/>
      <c r="D130" s="24"/>
      <c r="E130" s="24"/>
      <c r="F130" s="14"/>
      <c r="H130" s="67"/>
      <c r="I130" s="67"/>
      <c r="J130" s="71"/>
    </row>
    <row r="131" spans="1:11" outlineLevel="1" x14ac:dyDescent="0.2">
      <c r="A131" s="19" t="s">
        <v>11</v>
      </c>
      <c r="B131" s="105"/>
      <c r="C131" s="105"/>
      <c r="D131" s="24"/>
      <c r="E131" s="24"/>
      <c r="F131" s="22"/>
      <c r="G131" s="141"/>
      <c r="H131" s="72"/>
      <c r="I131" s="72"/>
      <c r="J131" s="73"/>
    </row>
    <row r="132" spans="1:11" outlineLevel="1" x14ac:dyDescent="0.2">
      <c r="A132" s="19"/>
      <c r="B132" s="24"/>
      <c r="C132" s="24"/>
      <c r="D132" s="24"/>
      <c r="E132" s="24"/>
      <c r="F132" s="14"/>
      <c r="H132" s="67"/>
      <c r="I132" s="67"/>
      <c r="J132" s="71"/>
    </row>
    <row r="133" spans="1:11" outlineLevel="1" x14ac:dyDescent="0.2">
      <c r="A133" s="26"/>
      <c r="B133" s="26"/>
      <c r="C133" s="26"/>
      <c r="D133" s="27"/>
      <c r="E133" s="27"/>
      <c r="F133" s="14"/>
      <c r="H133" s="67"/>
      <c r="I133" s="67"/>
      <c r="J133" s="71"/>
    </row>
    <row r="134" spans="1:11" outlineLevel="1" collapsed="1" x14ac:dyDescent="0.2">
      <c r="A134" s="28"/>
      <c r="B134" s="32"/>
      <c r="C134" s="32"/>
      <c r="D134" s="33"/>
      <c r="E134" s="33"/>
      <c r="F134" s="14"/>
      <c r="G134" s="141"/>
      <c r="H134" s="72"/>
      <c r="I134" s="72"/>
      <c r="J134" s="71"/>
    </row>
    <row r="135" spans="1:11" s="1" customFormat="1" outlineLevel="1" x14ac:dyDescent="0.2">
      <c r="A135" s="15" t="s">
        <v>22</v>
      </c>
      <c r="B135" s="34"/>
      <c r="C135" s="34"/>
      <c r="D135" s="35"/>
      <c r="E135" s="35"/>
      <c r="F135" s="14"/>
      <c r="G135" s="141"/>
      <c r="H135" s="72"/>
      <c r="I135" s="72"/>
      <c r="J135" s="73"/>
      <c r="K135" s="108"/>
    </row>
    <row r="136" spans="1:11" s="1" customFormat="1" ht="18" outlineLevel="1" x14ac:dyDescent="0.2">
      <c r="A136" s="36" t="s">
        <v>23</v>
      </c>
      <c r="B136" s="35" t="e">
        <f t="shared" ref="B136:C148" si="0">SUM(B151,B166,B181)/B23</f>
        <v>#DIV/0!</v>
      </c>
      <c r="C136" s="35" t="e">
        <f t="shared" si="0"/>
        <v>#DIV/0!</v>
      </c>
      <c r="D136" s="35"/>
      <c r="E136" s="35"/>
      <c r="F136" s="14"/>
      <c r="G136" s="141"/>
      <c r="H136" s="72"/>
      <c r="I136" s="72"/>
      <c r="J136" s="73"/>
      <c r="K136" s="108"/>
    </row>
    <row r="137" spans="1:11" s="1" customFormat="1" ht="18" outlineLevel="1" x14ac:dyDescent="0.2">
      <c r="A137" s="36" t="s">
        <v>5</v>
      </c>
      <c r="B137" s="35" t="e">
        <f t="shared" si="0"/>
        <v>#DIV/0!</v>
      </c>
      <c r="C137" s="35" t="e">
        <f t="shared" si="0"/>
        <v>#DIV/0!</v>
      </c>
      <c r="D137" s="35"/>
      <c r="E137" s="35"/>
      <c r="F137" s="37"/>
      <c r="G137" s="141"/>
      <c r="H137" s="141"/>
      <c r="I137" s="141"/>
      <c r="J137" s="141"/>
      <c r="K137" s="108"/>
    </row>
    <row r="138" spans="1:11" s="1" customFormat="1" ht="18" outlineLevel="1" x14ac:dyDescent="0.2">
      <c r="A138" s="36" t="s">
        <v>6</v>
      </c>
      <c r="B138" s="35" t="e">
        <f t="shared" si="0"/>
        <v>#DIV/0!</v>
      </c>
      <c r="C138" s="35" t="e">
        <f t="shared" si="0"/>
        <v>#DIV/0!</v>
      </c>
      <c r="D138" s="35"/>
      <c r="E138" s="35"/>
      <c r="F138" s="37"/>
      <c r="G138" s="141"/>
      <c r="H138" s="141"/>
      <c r="I138" s="141"/>
      <c r="J138" s="141"/>
      <c r="K138" s="108"/>
    </row>
    <row r="139" spans="1:11" ht="20" outlineLevel="1" x14ac:dyDescent="0.2">
      <c r="A139" s="19" t="s">
        <v>7</v>
      </c>
      <c r="B139" s="38" t="e">
        <f t="shared" si="0"/>
        <v>#DIV/0!</v>
      </c>
      <c r="C139" s="38" t="e">
        <f t="shared" si="0"/>
        <v>#DIV/0!</v>
      </c>
      <c r="D139" s="38"/>
      <c r="E139" s="38"/>
      <c r="F139" s="37"/>
      <c r="G139" s="143"/>
      <c r="H139" s="70"/>
      <c r="I139" s="70"/>
      <c r="J139" s="142"/>
    </row>
    <row r="140" spans="1:11" outlineLevel="1" x14ac:dyDescent="0.2">
      <c r="A140" s="19" t="s">
        <v>8</v>
      </c>
      <c r="B140" s="38" t="e">
        <f t="shared" si="0"/>
        <v>#DIV/0!</v>
      </c>
      <c r="C140" s="38" t="e">
        <f t="shared" si="0"/>
        <v>#DIV/0!</v>
      </c>
      <c r="D140" s="38"/>
      <c r="E140" s="38"/>
      <c r="F140" s="37"/>
      <c r="H140" s="71"/>
      <c r="I140" s="71"/>
      <c r="J140" s="153"/>
    </row>
    <row r="141" spans="1:11" outlineLevel="1" x14ac:dyDescent="0.2">
      <c r="A141" s="19" t="s">
        <v>65</v>
      </c>
      <c r="B141" s="38" t="e">
        <f t="shared" si="0"/>
        <v>#DIV/0!</v>
      </c>
      <c r="C141" s="38" t="e">
        <f t="shared" si="0"/>
        <v>#DIV/0!</v>
      </c>
      <c r="D141" s="38" t="s">
        <v>69</v>
      </c>
      <c r="E141" s="38"/>
      <c r="F141" s="37"/>
      <c r="H141" s="71"/>
      <c r="I141" s="71"/>
      <c r="J141" s="153"/>
    </row>
    <row r="142" spans="1:11" outlineLevel="1" x14ac:dyDescent="0.2">
      <c r="A142" s="69" t="s">
        <v>71</v>
      </c>
      <c r="B142" s="38" t="e">
        <f t="shared" si="0"/>
        <v>#DIV/0!</v>
      </c>
      <c r="C142" s="38" t="e">
        <f t="shared" si="0"/>
        <v>#DIV/0!</v>
      </c>
      <c r="D142" s="38"/>
      <c r="E142" s="38"/>
      <c r="F142" s="37"/>
      <c r="H142" s="71"/>
      <c r="I142" s="71"/>
      <c r="J142" s="153"/>
    </row>
    <row r="143" spans="1:11" outlineLevel="1" x14ac:dyDescent="0.2">
      <c r="A143" s="69" t="s">
        <v>72</v>
      </c>
      <c r="B143" s="38" t="e">
        <f t="shared" si="0"/>
        <v>#DIV/0!</v>
      </c>
      <c r="C143" s="38" t="e">
        <f t="shared" si="0"/>
        <v>#DIV/0!</v>
      </c>
      <c r="D143" s="38"/>
      <c r="E143" s="38"/>
      <c r="F143" s="37"/>
      <c r="G143" s="145"/>
      <c r="H143" s="71"/>
      <c r="I143" s="71"/>
      <c r="J143" s="153"/>
    </row>
    <row r="144" spans="1:11" outlineLevel="1" x14ac:dyDescent="0.2">
      <c r="A144" s="69" t="s">
        <v>73</v>
      </c>
      <c r="B144" s="38" t="e">
        <f t="shared" si="0"/>
        <v>#DIV/0!</v>
      </c>
      <c r="C144" s="38" t="e">
        <f t="shared" si="0"/>
        <v>#DIV/0!</v>
      </c>
      <c r="D144" s="38"/>
      <c r="E144" s="38"/>
      <c r="F144" s="37"/>
      <c r="G144" s="145"/>
      <c r="H144" s="71"/>
      <c r="I144" s="71"/>
      <c r="J144" s="153"/>
    </row>
    <row r="145" spans="1:14" outlineLevel="1" x14ac:dyDescent="0.2">
      <c r="A145" s="19" t="s">
        <v>10</v>
      </c>
      <c r="B145" s="38" t="e">
        <f t="shared" si="0"/>
        <v>#DIV/0!</v>
      </c>
      <c r="C145" s="38" t="e">
        <f t="shared" si="0"/>
        <v>#DIV/0!</v>
      </c>
      <c r="D145" s="38"/>
      <c r="E145" s="38"/>
      <c r="F145" s="37"/>
      <c r="G145" s="145"/>
      <c r="H145" s="71"/>
      <c r="I145" s="71"/>
      <c r="J145" s="61"/>
    </row>
    <row r="146" spans="1:14" outlineLevel="1" x14ac:dyDescent="0.2">
      <c r="A146" s="19" t="s">
        <v>9</v>
      </c>
      <c r="B146" s="38" t="e">
        <f t="shared" si="0"/>
        <v>#DIV/0!</v>
      </c>
      <c r="C146" s="38" t="e">
        <f t="shared" si="0"/>
        <v>#DIV/0!</v>
      </c>
      <c r="D146" s="38"/>
      <c r="E146" s="38"/>
      <c r="F146" s="37"/>
      <c r="H146" s="71"/>
      <c r="I146" s="71"/>
      <c r="J146" s="153"/>
    </row>
    <row r="147" spans="1:14" outlineLevel="1" x14ac:dyDescent="0.2">
      <c r="A147" s="3" t="s">
        <v>67</v>
      </c>
      <c r="B147" s="38" t="e">
        <f t="shared" si="0"/>
        <v>#DIV/0!</v>
      </c>
      <c r="C147" s="38" t="e">
        <f t="shared" si="0"/>
        <v>#DIV/0!</v>
      </c>
      <c r="D147" s="38"/>
      <c r="E147" s="38"/>
      <c r="F147" s="37"/>
      <c r="H147" s="71"/>
      <c r="I147" s="71"/>
      <c r="J147" s="153"/>
    </row>
    <row r="148" spans="1:14" outlineLevel="1" x14ac:dyDescent="0.2">
      <c r="A148" s="19" t="s">
        <v>11</v>
      </c>
      <c r="B148" s="38" t="e">
        <f t="shared" si="0"/>
        <v>#DIV/0!</v>
      </c>
      <c r="C148" s="38" t="e">
        <f t="shared" si="0"/>
        <v>#DIV/0!</v>
      </c>
      <c r="D148" s="38"/>
      <c r="E148" s="38"/>
      <c r="F148" s="37"/>
      <c r="G148" s="141"/>
      <c r="H148" s="73"/>
      <c r="I148" s="73"/>
      <c r="J148" s="153"/>
    </row>
    <row r="149" spans="1:14" outlineLevel="1" x14ac:dyDescent="0.2">
      <c r="A149" s="19"/>
      <c r="B149" s="38"/>
      <c r="C149" s="38"/>
      <c r="D149" s="38"/>
      <c r="E149" s="38"/>
      <c r="F149" s="37"/>
      <c r="H149" s="71"/>
      <c r="I149" s="71"/>
      <c r="J149" s="153"/>
    </row>
    <row r="150" spans="1:14" outlineLevel="1" x14ac:dyDescent="0.2">
      <c r="A150" s="16"/>
      <c r="B150" s="38"/>
      <c r="C150" s="38"/>
      <c r="D150" s="38"/>
      <c r="E150" s="38"/>
      <c r="F150" s="37"/>
      <c r="H150" s="71"/>
      <c r="I150" s="71"/>
      <c r="J150" s="153"/>
    </row>
    <row r="151" spans="1:14" ht="18" outlineLevel="1" x14ac:dyDescent="0.2">
      <c r="A151" s="126" t="s">
        <v>24</v>
      </c>
      <c r="B151" s="17">
        <f>SUM(B152:B153)</f>
        <v>0</v>
      </c>
      <c r="C151" s="17">
        <f>SUM(C152:C153)</f>
        <v>0</v>
      </c>
      <c r="D151" s="18"/>
      <c r="E151" s="18"/>
      <c r="F151" s="37"/>
      <c r="G151" s="141"/>
      <c r="H151" s="73"/>
      <c r="I151" s="73"/>
      <c r="J151" s="153"/>
    </row>
    <row r="152" spans="1:14" ht="18" outlineLevel="1" x14ac:dyDescent="0.2">
      <c r="A152" s="36" t="s">
        <v>5</v>
      </c>
      <c r="B152" s="17">
        <f>SUM(B154:B161)-B156</f>
        <v>0</v>
      </c>
      <c r="C152" s="17">
        <f>SUM(C154:C161)-C156</f>
        <v>0</v>
      </c>
      <c r="D152" s="18"/>
      <c r="E152" s="18"/>
      <c r="F152" s="37"/>
      <c r="H152" s="71"/>
      <c r="I152" s="71"/>
      <c r="J152" s="153"/>
    </row>
    <row r="153" spans="1:14" ht="18" outlineLevel="1" x14ac:dyDescent="0.2">
      <c r="A153" s="36" t="s">
        <v>6</v>
      </c>
      <c r="B153" s="17">
        <f>SUM(B162:B163)</f>
        <v>0</v>
      </c>
      <c r="C153" s="17">
        <f>SUM(C162:C163)</f>
        <v>0</v>
      </c>
      <c r="D153" s="18"/>
      <c r="E153" s="18"/>
      <c r="F153" s="37"/>
      <c r="G153" s="154"/>
      <c r="H153" s="155"/>
      <c r="I153" s="155"/>
      <c r="J153" s="153"/>
    </row>
    <row r="154" spans="1:14" ht="20" outlineLevel="1" x14ac:dyDescent="0.2">
      <c r="A154" s="19" t="s">
        <v>7</v>
      </c>
      <c r="B154" s="104"/>
      <c r="C154" s="104"/>
      <c r="D154" s="21"/>
      <c r="E154" s="21"/>
      <c r="F154" s="37"/>
      <c r="G154" s="143"/>
      <c r="H154" s="70"/>
      <c r="I154" s="70"/>
      <c r="K154" s="14"/>
      <c r="L154" s="39"/>
      <c r="M154" s="39"/>
      <c r="N154" s="39"/>
    </row>
    <row r="155" spans="1:14" outlineLevel="1" x14ac:dyDescent="0.2">
      <c r="A155" s="19" t="s">
        <v>8</v>
      </c>
      <c r="B155" s="104"/>
      <c r="C155" s="104"/>
      <c r="D155" s="21"/>
      <c r="E155" s="21"/>
      <c r="F155" s="37"/>
      <c r="H155" s="67"/>
      <c r="I155" s="67"/>
      <c r="K155" s="14"/>
      <c r="L155" s="39"/>
      <c r="M155" s="39"/>
      <c r="N155" s="39"/>
    </row>
    <row r="156" spans="1:14" outlineLevel="1" x14ac:dyDescent="0.2">
      <c r="A156" s="19" t="s">
        <v>65</v>
      </c>
      <c r="B156" s="104"/>
      <c r="C156" s="104"/>
      <c r="D156" s="21"/>
      <c r="E156" s="21"/>
      <c r="F156" s="37"/>
      <c r="H156" s="67"/>
      <c r="I156" s="67"/>
      <c r="K156" s="14"/>
      <c r="L156" s="39"/>
      <c r="M156" s="39"/>
      <c r="N156" s="39"/>
    </row>
    <row r="157" spans="1:14" outlineLevel="1" x14ac:dyDescent="0.2">
      <c r="A157" s="69" t="s">
        <v>71</v>
      </c>
      <c r="B157" s="104"/>
      <c r="C157" s="104"/>
      <c r="D157" s="21"/>
      <c r="E157" s="21"/>
      <c r="F157" s="37"/>
      <c r="H157" s="67"/>
      <c r="I157" s="67"/>
      <c r="K157" s="14"/>
      <c r="L157" s="39"/>
      <c r="M157" s="39"/>
      <c r="N157" s="39"/>
    </row>
    <row r="158" spans="1:14" outlineLevel="1" x14ac:dyDescent="0.2">
      <c r="A158" s="69" t="s">
        <v>72</v>
      </c>
      <c r="B158" s="104"/>
      <c r="C158" s="104"/>
      <c r="D158" s="21"/>
      <c r="E158" s="21"/>
      <c r="F158" s="37"/>
      <c r="G158" s="145"/>
      <c r="H158" s="67"/>
      <c r="I158" s="67"/>
      <c r="K158" s="14"/>
      <c r="L158" s="39"/>
      <c r="M158" s="39"/>
      <c r="N158" s="39"/>
    </row>
    <row r="159" spans="1:14" outlineLevel="1" x14ac:dyDescent="0.2">
      <c r="A159" s="69" t="s">
        <v>73</v>
      </c>
      <c r="B159" s="104"/>
      <c r="C159" s="104"/>
      <c r="D159" s="21"/>
      <c r="E159" s="21"/>
      <c r="F159" s="37"/>
      <c r="G159" s="145"/>
      <c r="H159" s="67"/>
      <c r="I159" s="67"/>
      <c r="K159" s="14"/>
      <c r="L159" s="39"/>
      <c r="M159" s="39"/>
      <c r="N159" s="39"/>
    </row>
    <row r="160" spans="1:14" outlineLevel="1" x14ac:dyDescent="0.2">
      <c r="A160" s="19" t="s">
        <v>10</v>
      </c>
      <c r="B160" s="104"/>
      <c r="C160" s="104"/>
      <c r="D160" s="21"/>
      <c r="E160" s="21"/>
      <c r="F160" s="37"/>
      <c r="G160" s="145"/>
      <c r="H160" s="67"/>
      <c r="I160" s="67"/>
      <c r="K160" s="14"/>
      <c r="L160" s="39"/>
      <c r="M160" s="39"/>
      <c r="N160" s="39"/>
    </row>
    <row r="161" spans="1:14" outlineLevel="1" x14ac:dyDescent="0.2">
      <c r="A161" s="19" t="s">
        <v>9</v>
      </c>
      <c r="B161" s="104"/>
      <c r="C161" s="104"/>
      <c r="D161" s="21"/>
      <c r="E161" s="21"/>
      <c r="F161" s="37"/>
      <c r="H161" s="67"/>
      <c r="I161" s="67"/>
      <c r="K161" s="14"/>
      <c r="L161" s="39"/>
      <c r="M161" s="39"/>
      <c r="N161" s="39"/>
    </row>
    <row r="162" spans="1:14" outlineLevel="1" x14ac:dyDescent="0.2">
      <c r="A162" s="3" t="s">
        <v>67</v>
      </c>
      <c r="B162" s="104"/>
      <c r="C162" s="104"/>
      <c r="D162" s="21"/>
      <c r="E162" s="21"/>
      <c r="F162" s="37"/>
      <c r="H162" s="67"/>
      <c r="I162" s="67"/>
      <c r="K162" s="14"/>
      <c r="L162" s="39"/>
      <c r="M162" s="39"/>
      <c r="N162" s="39"/>
    </row>
    <row r="163" spans="1:14" outlineLevel="1" x14ac:dyDescent="0.2">
      <c r="A163" s="19" t="s">
        <v>11</v>
      </c>
      <c r="B163" s="104"/>
      <c r="C163" s="104"/>
      <c r="D163" s="21"/>
      <c r="E163" s="21"/>
      <c r="F163" s="40"/>
      <c r="G163" s="141"/>
      <c r="H163" s="72"/>
      <c r="I163" s="72"/>
      <c r="K163" s="14"/>
      <c r="L163" s="39"/>
      <c r="M163" s="39"/>
      <c r="N163" s="39"/>
    </row>
    <row r="164" spans="1:14" outlineLevel="1" x14ac:dyDescent="0.2">
      <c r="A164" s="19"/>
      <c r="B164" s="21"/>
      <c r="C164" s="21"/>
      <c r="D164" s="21"/>
      <c r="E164" s="21"/>
      <c r="F164" s="37"/>
      <c r="H164" s="67"/>
      <c r="I164" s="67"/>
      <c r="K164" s="14"/>
      <c r="L164" s="39"/>
      <c r="M164" s="39"/>
      <c r="N164" s="39"/>
    </row>
    <row r="165" spans="1:14" outlineLevel="1" x14ac:dyDescent="0.2">
      <c r="A165" s="30"/>
      <c r="B165" s="38"/>
      <c r="C165" s="38"/>
      <c r="D165" s="38"/>
      <c r="E165" s="38"/>
      <c r="F165" s="37"/>
      <c r="H165" s="67"/>
      <c r="I165" s="67"/>
    </row>
    <row r="166" spans="1:14" outlineLevel="1" x14ac:dyDescent="0.2">
      <c r="A166" s="124" t="s">
        <v>25</v>
      </c>
      <c r="B166" s="17">
        <f>SUM(B167:B168)</f>
        <v>0</v>
      </c>
      <c r="C166" s="17">
        <f>SUM(C167:C168)</f>
        <v>0</v>
      </c>
      <c r="D166" s="18"/>
      <c r="E166" s="18"/>
      <c r="F166" s="37"/>
      <c r="G166" s="141"/>
      <c r="H166" s="72"/>
      <c r="I166" s="72"/>
    </row>
    <row r="167" spans="1:14" outlineLevel="1" x14ac:dyDescent="0.2">
      <c r="A167" s="16" t="s">
        <v>5</v>
      </c>
      <c r="B167" s="17">
        <f>SUM(B169:B176)-B171</f>
        <v>0</v>
      </c>
      <c r="C167" s="17">
        <f>SUM(C169:C176)-C171</f>
        <v>0</v>
      </c>
      <c r="D167" s="18"/>
      <c r="E167" s="18"/>
      <c r="F167" s="37"/>
      <c r="H167" s="67"/>
      <c r="I167" s="67"/>
    </row>
    <row r="168" spans="1:14" outlineLevel="1" x14ac:dyDescent="0.2">
      <c r="A168" s="16" t="s">
        <v>6</v>
      </c>
      <c r="B168" s="17">
        <f>SUM(B177:B178)</f>
        <v>0</v>
      </c>
      <c r="C168" s="17">
        <f>SUM(C177:C178)</f>
        <v>0</v>
      </c>
      <c r="D168" s="18"/>
      <c r="E168" s="18"/>
      <c r="F168" s="37"/>
    </row>
    <row r="169" spans="1:14" ht="20" outlineLevel="1" x14ac:dyDescent="0.2">
      <c r="A169" s="19" t="s">
        <v>7</v>
      </c>
      <c r="B169" s="104"/>
      <c r="C169" s="104"/>
      <c r="D169" s="21"/>
      <c r="E169" s="21"/>
      <c r="F169" s="37"/>
      <c r="G169" s="143"/>
      <c r="H169" s="70"/>
      <c r="I169" s="70"/>
      <c r="K169" s="14"/>
      <c r="L169" s="39"/>
      <c r="M169" s="39"/>
      <c r="N169" s="39"/>
    </row>
    <row r="170" spans="1:14" outlineLevel="1" x14ac:dyDescent="0.2">
      <c r="A170" s="19" t="s">
        <v>8</v>
      </c>
      <c r="B170" s="104"/>
      <c r="C170" s="104"/>
      <c r="D170" s="21"/>
      <c r="E170" s="21"/>
      <c r="F170" s="37"/>
      <c r="H170" s="67"/>
      <c r="I170" s="67"/>
      <c r="K170" s="14"/>
      <c r="L170" s="39"/>
      <c r="M170" s="39"/>
      <c r="N170" s="39"/>
    </row>
    <row r="171" spans="1:14" outlineLevel="1" x14ac:dyDescent="0.2">
      <c r="A171" s="19" t="s">
        <v>65</v>
      </c>
      <c r="B171" s="104"/>
      <c r="C171" s="104"/>
      <c r="D171" s="21"/>
      <c r="E171" s="21"/>
      <c r="F171" s="37"/>
      <c r="H171" s="67"/>
      <c r="I171" s="67"/>
      <c r="K171" s="14"/>
      <c r="L171" s="39"/>
      <c r="M171" s="39"/>
      <c r="N171" s="39"/>
    </row>
    <row r="172" spans="1:14" outlineLevel="1" x14ac:dyDescent="0.2">
      <c r="A172" s="69" t="s">
        <v>71</v>
      </c>
      <c r="B172" s="104"/>
      <c r="C172" s="104"/>
      <c r="D172" s="21" t="s">
        <v>69</v>
      </c>
      <c r="E172" s="21"/>
      <c r="F172" s="37"/>
      <c r="H172" s="67"/>
      <c r="I172" s="67"/>
      <c r="K172" s="14"/>
      <c r="L172" s="39"/>
      <c r="M172" s="39"/>
      <c r="N172" s="39"/>
    </row>
    <row r="173" spans="1:14" outlineLevel="1" x14ac:dyDescent="0.2">
      <c r="A173" s="69" t="s">
        <v>72</v>
      </c>
      <c r="B173" s="104"/>
      <c r="C173" s="104"/>
      <c r="D173" s="21"/>
      <c r="E173" s="21"/>
      <c r="F173" s="37"/>
      <c r="G173" s="145"/>
      <c r="H173" s="67"/>
      <c r="I173" s="67"/>
      <c r="K173" s="14"/>
      <c r="L173" s="39"/>
      <c r="M173" s="39"/>
      <c r="N173" s="39"/>
    </row>
    <row r="174" spans="1:14" outlineLevel="1" x14ac:dyDescent="0.2">
      <c r="A174" s="69" t="s">
        <v>73</v>
      </c>
      <c r="B174" s="104"/>
      <c r="C174" s="104"/>
      <c r="D174" s="21"/>
      <c r="E174" s="21"/>
      <c r="F174" s="37"/>
      <c r="G174" s="145"/>
      <c r="H174" s="67"/>
      <c r="I174" s="67"/>
      <c r="K174" s="14"/>
      <c r="L174" s="39"/>
      <c r="M174" s="39"/>
      <c r="N174" s="39"/>
    </row>
    <row r="175" spans="1:14" outlineLevel="1" x14ac:dyDescent="0.2">
      <c r="A175" s="19" t="s">
        <v>10</v>
      </c>
      <c r="B175" s="104"/>
      <c r="C175" s="104"/>
      <c r="D175" s="21"/>
      <c r="E175" s="21"/>
      <c r="F175" s="37"/>
      <c r="G175" s="145"/>
      <c r="H175" s="67"/>
      <c r="I175" s="67"/>
      <c r="K175" s="14"/>
      <c r="L175" s="39"/>
      <c r="M175" s="39"/>
      <c r="N175" s="39"/>
    </row>
    <row r="176" spans="1:14" outlineLevel="1" x14ac:dyDescent="0.2">
      <c r="A176" s="19" t="s">
        <v>9</v>
      </c>
      <c r="B176" s="104"/>
      <c r="C176" s="104"/>
      <c r="D176" s="21"/>
      <c r="E176" s="21"/>
      <c r="F176" s="37"/>
      <c r="H176" s="67"/>
      <c r="I176" s="67"/>
      <c r="K176" s="14"/>
      <c r="L176" s="39"/>
      <c r="M176" s="39"/>
      <c r="N176" s="39"/>
    </row>
    <row r="177" spans="1:14" outlineLevel="1" x14ac:dyDescent="0.2">
      <c r="A177" s="3" t="s">
        <v>67</v>
      </c>
      <c r="B177" s="104"/>
      <c r="C177" s="104"/>
      <c r="D177" s="21"/>
      <c r="E177" s="21"/>
      <c r="F177" s="37"/>
      <c r="H177" s="67"/>
      <c r="I177" s="67"/>
      <c r="K177" s="14"/>
      <c r="L177" s="39"/>
      <c r="M177" s="39"/>
      <c r="N177" s="39"/>
    </row>
    <row r="178" spans="1:14" outlineLevel="1" x14ac:dyDescent="0.2">
      <c r="A178" s="19" t="s">
        <v>11</v>
      </c>
      <c r="B178" s="104"/>
      <c r="C178" s="104"/>
      <c r="D178" s="21"/>
      <c r="E178" s="21"/>
      <c r="F178" s="40"/>
      <c r="G178" s="141"/>
      <c r="H178" s="72"/>
      <c r="I178" s="72"/>
      <c r="K178" s="14"/>
      <c r="L178" s="39"/>
      <c r="M178" s="39"/>
      <c r="N178" s="39"/>
    </row>
    <row r="179" spans="1:14" outlineLevel="1" x14ac:dyDescent="0.2">
      <c r="A179" s="19"/>
      <c r="B179" s="21"/>
      <c r="C179" s="21"/>
      <c r="D179" s="21"/>
      <c r="E179" s="21"/>
      <c r="F179" s="37"/>
      <c r="H179" s="67"/>
      <c r="I179" s="67"/>
      <c r="K179" s="14"/>
      <c r="L179" s="39"/>
      <c r="M179" s="39"/>
      <c r="N179" s="39"/>
    </row>
    <row r="180" spans="1:14" outlineLevel="1" x14ac:dyDescent="0.2">
      <c r="A180" s="30"/>
      <c r="B180" s="41"/>
      <c r="C180" s="38"/>
      <c r="D180" s="38"/>
      <c r="E180" s="38"/>
      <c r="F180" s="37"/>
      <c r="H180" s="67"/>
      <c r="I180" s="67"/>
    </row>
    <row r="181" spans="1:14" outlineLevel="1" x14ac:dyDescent="0.2">
      <c r="A181" s="124" t="s">
        <v>26</v>
      </c>
      <c r="B181" s="17">
        <f>SUM(B182:B183)</f>
        <v>0</v>
      </c>
      <c r="C181" s="17">
        <f>SUM(C182:C183)</f>
        <v>0</v>
      </c>
      <c r="D181" s="18"/>
      <c r="E181" s="18"/>
      <c r="F181" s="37"/>
      <c r="G181" s="141"/>
      <c r="H181" s="72"/>
      <c r="I181" s="72"/>
    </row>
    <row r="182" spans="1:14" outlineLevel="1" x14ac:dyDescent="0.2">
      <c r="A182" s="16" t="s">
        <v>5</v>
      </c>
      <c r="B182" s="17">
        <f>SUM(B184:B191)-B186</f>
        <v>0</v>
      </c>
      <c r="C182" s="17">
        <f>SUM(C184:C191)-C186</f>
        <v>0</v>
      </c>
      <c r="D182" s="18"/>
      <c r="E182" s="18"/>
      <c r="F182" s="37"/>
      <c r="H182" s="67"/>
      <c r="I182" s="67"/>
    </row>
    <row r="183" spans="1:14" outlineLevel="1" x14ac:dyDescent="0.2">
      <c r="A183" s="16" t="s">
        <v>6</v>
      </c>
      <c r="B183" s="17">
        <f>SUM(B192:B193)</f>
        <v>0</v>
      </c>
      <c r="C183" s="17">
        <f>SUM(C192:C193)</f>
        <v>0</v>
      </c>
      <c r="D183" s="18"/>
      <c r="E183" s="18"/>
      <c r="F183" s="37"/>
    </row>
    <row r="184" spans="1:14" ht="20" outlineLevel="1" x14ac:dyDescent="0.2">
      <c r="A184" s="19" t="s">
        <v>7</v>
      </c>
      <c r="B184" s="104"/>
      <c r="C184" s="104"/>
      <c r="D184" s="24"/>
      <c r="E184" s="24"/>
      <c r="F184" s="37"/>
      <c r="G184" s="143"/>
      <c r="H184" s="70"/>
      <c r="I184" s="70"/>
      <c r="K184" s="14"/>
      <c r="L184" s="39"/>
      <c r="M184" s="39"/>
      <c r="N184" s="39"/>
    </row>
    <row r="185" spans="1:14" outlineLevel="1" x14ac:dyDescent="0.2">
      <c r="A185" s="19" t="s">
        <v>8</v>
      </c>
      <c r="B185" s="104"/>
      <c r="C185" s="104"/>
      <c r="D185" s="21"/>
      <c r="E185" s="21"/>
      <c r="F185" s="37"/>
      <c r="H185" s="67"/>
      <c r="I185" s="67"/>
      <c r="K185" s="14"/>
      <c r="L185" s="39"/>
      <c r="M185" s="39"/>
      <c r="N185" s="39"/>
    </row>
    <row r="186" spans="1:14" outlineLevel="1" x14ac:dyDescent="0.2">
      <c r="A186" s="19" t="s">
        <v>65</v>
      </c>
      <c r="B186" s="104"/>
      <c r="C186" s="104"/>
      <c r="D186" s="21"/>
      <c r="E186" s="21"/>
      <c r="F186" s="37"/>
      <c r="H186" s="67"/>
      <c r="I186" s="67"/>
      <c r="K186" s="14"/>
      <c r="L186" s="39"/>
      <c r="M186" s="39"/>
      <c r="N186" s="39"/>
    </row>
    <row r="187" spans="1:14" outlineLevel="1" x14ac:dyDescent="0.2">
      <c r="A187" s="69" t="s">
        <v>71</v>
      </c>
      <c r="B187" s="104"/>
      <c r="C187" s="104"/>
      <c r="D187" s="21"/>
      <c r="E187" s="21"/>
      <c r="F187" s="37"/>
      <c r="H187" s="67"/>
      <c r="I187" s="67"/>
      <c r="K187" s="14"/>
      <c r="L187" s="39"/>
      <c r="M187" s="39"/>
      <c r="N187" s="39"/>
    </row>
    <row r="188" spans="1:14" outlineLevel="1" x14ac:dyDescent="0.2">
      <c r="A188" s="69" t="s">
        <v>72</v>
      </c>
      <c r="B188" s="104"/>
      <c r="C188" s="104"/>
      <c r="D188" s="21"/>
      <c r="E188" s="21"/>
      <c r="F188" s="37"/>
      <c r="G188" s="145"/>
      <c r="H188" s="67"/>
      <c r="I188" s="67"/>
      <c r="K188" s="14"/>
      <c r="L188" s="39"/>
      <c r="M188" s="39"/>
      <c r="N188" s="39"/>
    </row>
    <row r="189" spans="1:14" outlineLevel="1" x14ac:dyDescent="0.2">
      <c r="A189" s="69" t="s">
        <v>73</v>
      </c>
      <c r="B189" s="104"/>
      <c r="C189" s="104"/>
      <c r="D189" s="21"/>
      <c r="E189" s="21"/>
      <c r="F189" s="37"/>
      <c r="G189" s="145"/>
      <c r="H189" s="67"/>
      <c r="I189" s="67"/>
      <c r="K189" s="14"/>
      <c r="L189" s="39"/>
      <c r="M189" s="39"/>
      <c r="N189" s="39"/>
    </row>
    <row r="190" spans="1:14" outlineLevel="1" x14ac:dyDescent="0.2">
      <c r="A190" s="19" t="s">
        <v>10</v>
      </c>
      <c r="B190" s="104"/>
      <c r="C190" s="104"/>
      <c r="D190" s="21"/>
      <c r="E190" s="21"/>
      <c r="F190" s="37"/>
      <c r="G190" s="145"/>
      <c r="H190" s="67"/>
      <c r="I190" s="67"/>
      <c r="K190" s="14"/>
      <c r="L190" s="39"/>
      <c r="M190" s="39"/>
      <c r="N190" s="39"/>
    </row>
    <row r="191" spans="1:14" outlineLevel="1" x14ac:dyDescent="0.2">
      <c r="A191" s="19" t="s">
        <v>9</v>
      </c>
      <c r="B191" s="104"/>
      <c r="C191" s="104"/>
      <c r="D191" s="21"/>
      <c r="E191" s="21"/>
      <c r="F191" s="37"/>
      <c r="H191" s="67"/>
      <c r="I191" s="67"/>
      <c r="K191" s="14"/>
      <c r="L191" s="39"/>
      <c r="M191" s="39"/>
      <c r="N191" s="39"/>
    </row>
    <row r="192" spans="1:14" outlineLevel="1" x14ac:dyDescent="0.2">
      <c r="A192" s="3" t="s">
        <v>67</v>
      </c>
      <c r="B192" s="104"/>
      <c r="C192" s="104"/>
      <c r="D192" s="21"/>
      <c r="E192" s="21"/>
      <c r="F192" s="37"/>
      <c r="H192" s="67"/>
      <c r="I192" s="67"/>
      <c r="K192" s="14"/>
      <c r="L192" s="39"/>
      <c r="M192" s="39"/>
      <c r="N192" s="39"/>
    </row>
    <row r="193" spans="1:14" outlineLevel="1" x14ac:dyDescent="0.2">
      <c r="A193" s="19" t="s">
        <v>11</v>
      </c>
      <c r="B193" s="104"/>
      <c r="C193" s="104"/>
      <c r="D193" s="21"/>
      <c r="E193" s="21"/>
      <c r="F193" s="40"/>
      <c r="G193" s="141"/>
      <c r="H193" s="72"/>
      <c r="I193" s="72"/>
      <c r="K193" s="14"/>
      <c r="L193" s="39"/>
      <c r="M193" s="39"/>
      <c r="N193" s="39"/>
    </row>
    <row r="194" spans="1:14" outlineLevel="1" x14ac:dyDescent="0.2">
      <c r="A194" s="19"/>
      <c r="B194" s="21"/>
      <c r="C194" s="21"/>
      <c r="D194" s="21"/>
      <c r="E194" s="21"/>
      <c r="F194" s="37"/>
      <c r="H194" s="67"/>
      <c r="I194" s="67"/>
      <c r="K194" s="14"/>
      <c r="L194" s="39"/>
      <c r="M194" s="39"/>
      <c r="N194" s="39"/>
    </row>
    <row r="195" spans="1:14" outlineLevel="1" x14ac:dyDescent="0.2">
      <c r="A195" s="19"/>
      <c r="B195" s="24"/>
      <c r="C195" s="38"/>
      <c r="D195" s="38"/>
      <c r="E195" s="38"/>
      <c r="F195" s="37"/>
      <c r="H195" s="67"/>
      <c r="I195" s="67"/>
    </row>
    <row r="196" spans="1:14" x14ac:dyDescent="0.2">
      <c r="A196" s="28"/>
      <c r="B196" s="32"/>
      <c r="C196" s="32"/>
      <c r="D196" s="33"/>
      <c r="E196" s="33"/>
      <c r="F196" s="37"/>
      <c r="G196" s="141"/>
      <c r="H196" s="72"/>
      <c r="I196" s="72"/>
    </row>
    <row r="197" spans="1:14" x14ac:dyDescent="0.2">
      <c r="A197" s="15" t="s">
        <v>27</v>
      </c>
      <c r="B197" s="42"/>
      <c r="C197" s="42"/>
      <c r="D197" s="38"/>
      <c r="E197" s="38"/>
      <c r="F197" s="14"/>
      <c r="H197" s="67"/>
      <c r="I197" s="67"/>
    </row>
    <row r="198" spans="1:14" s="1" customFormat="1" ht="18" x14ac:dyDescent="0.2">
      <c r="A198" s="36" t="s">
        <v>27</v>
      </c>
      <c r="B198" s="35" t="e">
        <f t="shared" ref="B198:C210" si="1">SUM(B213,B228,B243)/B23</f>
        <v>#DIV/0!</v>
      </c>
      <c r="C198" s="35" t="e">
        <f t="shared" si="1"/>
        <v>#DIV/0!</v>
      </c>
      <c r="D198" s="35"/>
      <c r="E198" s="35"/>
      <c r="F198" s="14"/>
      <c r="G198" s="144"/>
      <c r="H198" s="144"/>
      <c r="I198" s="144"/>
      <c r="J198" s="144"/>
      <c r="K198" s="108"/>
    </row>
    <row r="199" spans="1:14" s="1" customFormat="1" ht="18" x14ac:dyDescent="0.2">
      <c r="A199" s="36" t="s">
        <v>5</v>
      </c>
      <c r="B199" s="35" t="e">
        <f t="shared" si="1"/>
        <v>#DIV/0!</v>
      </c>
      <c r="C199" s="35" t="e">
        <f t="shared" si="1"/>
        <v>#DIV/0!</v>
      </c>
      <c r="D199" s="35"/>
      <c r="E199" s="35"/>
      <c r="F199" s="37"/>
      <c r="G199" s="141"/>
      <c r="H199" s="72"/>
      <c r="I199" s="141"/>
      <c r="J199" s="141"/>
      <c r="K199" s="108"/>
    </row>
    <row r="200" spans="1:14" s="1" customFormat="1" ht="18" x14ac:dyDescent="0.2">
      <c r="A200" s="36" t="s">
        <v>6</v>
      </c>
      <c r="B200" s="35" t="e">
        <f t="shared" si="1"/>
        <v>#DIV/0!</v>
      </c>
      <c r="C200" s="35" t="e">
        <f t="shared" si="1"/>
        <v>#DIV/0!</v>
      </c>
      <c r="D200" s="35"/>
      <c r="E200" s="35"/>
      <c r="F200" s="37"/>
      <c r="G200" s="141"/>
      <c r="H200" s="72"/>
      <c r="I200" s="141"/>
      <c r="J200" s="141"/>
      <c r="K200" s="108"/>
    </row>
    <row r="201" spans="1:14" ht="20" x14ac:dyDescent="0.2">
      <c r="A201" s="19" t="s">
        <v>7</v>
      </c>
      <c r="B201" s="38" t="e">
        <f t="shared" si="1"/>
        <v>#DIV/0!</v>
      </c>
      <c r="C201" s="38" t="e">
        <f t="shared" si="1"/>
        <v>#DIV/0!</v>
      </c>
      <c r="D201" s="38"/>
      <c r="E201" s="38"/>
      <c r="F201" s="43"/>
      <c r="G201" s="143"/>
      <c r="H201" s="70"/>
      <c r="I201" s="70"/>
      <c r="J201" s="142"/>
    </row>
    <row r="202" spans="1:14" x14ac:dyDescent="0.2">
      <c r="A202" s="19" t="s">
        <v>8</v>
      </c>
      <c r="B202" s="38" t="e">
        <f t="shared" si="1"/>
        <v>#DIV/0!</v>
      </c>
      <c r="C202" s="38" t="e">
        <f t="shared" si="1"/>
        <v>#DIV/0!</v>
      </c>
      <c r="D202" s="38"/>
      <c r="E202" s="38"/>
      <c r="F202" s="43"/>
      <c r="H202" s="71"/>
      <c r="I202" s="71"/>
      <c r="J202" s="153"/>
    </row>
    <row r="203" spans="1:14" x14ac:dyDescent="0.2">
      <c r="A203" s="19" t="s">
        <v>65</v>
      </c>
      <c r="B203" s="38" t="e">
        <f t="shared" si="1"/>
        <v>#DIV/0!</v>
      </c>
      <c r="C203" s="38" t="e">
        <f t="shared" si="1"/>
        <v>#DIV/0!</v>
      </c>
      <c r="D203" s="38" t="s">
        <v>69</v>
      </c>
      <c r="E203" s="38"/>
      <c r="F203" s="43"/>
      <c r="H203" s="71"/>
      <c r="I203" s="71"/>
      <c r="J203" s="153"/>
    </row>
    <row r="204" spans="1:14" x14ac:dyDescent="0.2">
      <c r="A204" s="69" t="s">
        <v>71</v>
      </c>
      <c r="B204" s="38" t="e">
        <f t="shared" si="1"/>
        <v>#DIV/0!</v>
      </c>
      <c r="C204" s="38" t="e">
        <f t="shared" si="1"/>
        <v>#DIV/0!</v>
      </c>
      <c r="D204" s="38"/>
      <c r="E204" s="38"/>
      <c r="F204" s="43"/>
      <c r="H204" s="71"/>
      <c r="I204" s="71"/>
      <c r="J204" s="153"/>
    </row>
    <row r="205" spans="1:14" x14ac:dyDescent="0.2">
      <c r="A205" s="69" t="s">
        <v>72</v>
      </c>
      <c r="B205" s="38" t="e">
        <f t="shared" si="1"/>
        <v>#DIV/0!</v>
      </c>
      <c r="C205" s="38" t="e">
        <f t="shared" si="1"/>
        <v>#DIV/0!</v>
      </c>
      <c r="D205" s="38"/>
      <c r="E205" s="38"/>
      <c r="F205" s="43"/>
      <c r="G205" s="145"/>
      <c r="H205" s="71"/>
      <c r="I205" s="71"/>
      <c r="J205" s="153"/>
    </row>
    <row r="206" spans="1:14" x14ac:dyDescent="0.2">
      <c r="A206" s="69" t="s">
        <v>73</v>
      </c>
      <c r="B206" s="38" t="e">
        <f t="shared" si="1"/>
        <v>#DIV/0!</v>
      </c>
      <c r="C206" s="38" t="e">
        <f t="shared" si="1"/>
        <v>#DIV/0!</v>
      </c>
      <c r="D206" s="38"/>
      <c r="E206" s="38"/>
      <c r="F206" s="43"/>
      <c r="G206" s="145"/>
      <c r="H206" s="71"/>
      <c r="I206" s="71"/>
      <c r="J206" s="153"/>
    </row>
    <row r="207" spans="1:14" x14ac:dyDescent="0.2">
      <c r="A207" s="19" t="s">
        <v>10</v>
      </c>
      <c r="B207" s="38" t="e">
        <f t="shared" si="1"/>
        <v>#DIV/0!</v>
      </c>
      <c r="C207" s="38" t="e">
        <f t="shared" si="1"/>
        <v>#DIV/0!</v>
      </c>
      <c r="D207" s="38"/>
      <c r="E207" s="38"/>
      <c r="F207" s="43"/>
      <c r="G207" s="145"/>
      <c r="H207" s="71"/>
      <c r="I207" s="71"/>
      <c r="J207" s="153"/>
    </row>
    <row r="208" spans="1:14" x14ac:dyDescent="0.2">
      <c r="A208" s="19" t="s">
        <v>9</v>
      </c>
      <c r="B208" s="38" t="e">
        <f t="shared" si="1"/>
        <v>#DIV/0!</v>
      </c>
      <c r="C208" s="38" t="e">
        <f t="shared" si="1"/>
        <v>#DIV/0!</v>
      </c>
      <c r="D208" s="38"/>
      <c r="E208" s="38"/>
      <c r="F208" s="43"/>
      <c r="H208" s="71"/>
      <c r="I208" s="71"/>
      <c r="J208" s="153"/>
    </row>
    <row r="209" spans="1:14" x14ac:dyDescent="0.2">
      <c r="A209" s="3" t="s">
        <v>67</v>
      </c>
      <c r="B209" s="38" t="e">
        <f t="shared" si="1"/>
        <v>#DIV/0!</v>
      </c>
      <c r="C209" s="38" t="e">
        <f t="shared" si="1"/>
        <v>#DIV/0!</v>
      </c>
      <c r="D209" s="38"/>
      <c r="E209" s="38"/>
      <c r="F209" s="43"/>
      <c r="H209" s="71"/>
      <c r="I209" s="71"/>
      <c r="J209" s="153"/>
    </row>
    <row r="210" spans="1:14" x14ac:dyDescent="0.2">
      <c r="A210" s="19" t="s">
        <v>11</v>
      </c>
      <c r="B210" s="38" t="e">
        <f t="shared" si="1"/>
        <v>#DIV/0!</v>
      </c>
      <c r="C210" s="38" t="e">
        <f t="shared" si="1"/>
        <v>#DIV/0!</v>
      </c>
      <c r="D210" s="38"/>
      <c r="E210" s="38"/>
      <c r="F210" s="43"/>
      <c r="G210" s="141"/>
      <c r="H210" s="73"/>
      <c r="I210" s="73"/>
      <c r="J210" s="164"/>
    </row>
    <row r="211" spans="1:14" x14ac:dyDescent="0.2">
      <c r="A211" s="19"/>
      <c r="B211" s="38"/>
      <c r="C211" s="38"/>
      <c r="D211" s="38"/>
      <c r="E211" s="38"/>
      <c r="F211" s="43"/>
      <c r="H211" s="71"/>
      <c r="I211" s="71"/>
      <c r="J211" s="153"/>
    </row>
    <row r="212" spans="1:14" s="1" customFormat="1" ht="18" x14ac:dyDescent="0.2">
      <c r="A212" s="36"/>
      <c r="B212" s="35"/>
      <c r="C212" s="35"/>
      <c r="D212" s="35"/>
      <c r="E212" s="35"/>
      <c r="F212" s="43"/>
      <c r="G212" s="144"/>
      <c r="H212" s="71"/>
      <c r="I212" s="71"/>
      <c r="J212" s="153"/>
      <c r="K212" s="108"/>
    </row>
    <row r="213" spans="1:14" s="1" customFormat="1" x14ac:dyDescent="0.2">
      <c r="A213" s="124" t="s">
        <v>88</v>
      </c>
      <c r="B213" s="17">
        <f>SUM(B214:B215)</f>
        <v>0</v>
      </c>
      <c r="C213" s="17">
        <f>SUM(C214:C215)</f>
        <v>0</v>
      </c>
      <c r="D213" s="18"/>
      <c r="E213" s="18"/>
      <c r="F213" s="43"/>
      <c r="G213" s="141"/>
      <c r="H213" s="73"/>
      <c r="I213" s="73"/>
      <c r="J213" s="153"/>
      <c r="K213" s="108"/>
    </row>
    <row r="214" spans="1:14" s="1" customFormat="1" x14ac:dyDescent="0.2">
      <c r="A214" s="16" t="s">
        <v>5</v>
      </c>
      <c r="B214" s="17">
        <f>SUM(B216:B223)-B218</f>
        <v>0</v>
      </c>
      <c r="C214" s="17">
        <f>SUM(C216:C223)-C218</f>
        <v>0</v>
      </c>
      <c r="D214" s="18"/>
      <c r="E214" s="18"/>
      <c r="F214" s="43"/>
      <c r="G214" s="144"/>
      <c r="H214" s="71"/>
      <c r="I214" s="71"/>
      <c r="J214" s="164"/>
      <c r="K214" s="108"/>
    </row>
    <row r="215" spans="1:14" s="1" customFormat="1" x14ac:dyDescent="0.2">
      <c r="A215" s="16" t="s">
        <v>6</v>
      </c>
      <c r="B215" s="17">
        <f>SUM(B224:B225)</f>
        <v>0</v>
      </c>
      <c r="C215" s="17">
        <f>SUM(C224:C225)</f>
        <v>0</v>
      </c>
      <c r="D215" s="18"/>
      <c r="E215" s="18"/>
      <c r="F215" s="43"/>
      <c r="G215" s="154"/>
      <c r="H215" s="157"/>
      <c r="I215" s="157"/>
      <c r="J215" s="164"/>
      <c r="K215" s="108"/>
    </row>
    <row r="216" spans="1:14" s="1" customFormat="1" ht="20" x14ac:dyDescent="0.2">
      <c r="A216" s="19" t="s">
        <v>7</v>
      </c>
      <c r="B216" s="104"/>
      <c r="C216" s="104"/>
      <c r="D216" s="24"/>
      <c r="E216" s="24"/>
      <c r="F216" s="43"/>
      <c r="G216" s="143"/>
      <c r="H216" s="70"/>
      <c r="I216" s="70"/>
      <c r="J216" s="141"/>
      <c r="K216" s="14"/>
      <c r="L216" s="39"/>
      <c r="M216" s="39"/>
      <c r="N216" s="39"/>
    </row>
    <row r="217" spans="1:14" s="1" customFormat="1" x14ac:dyDescent="0.2">
      <c r="A217" s="19" t="s">
        <v>8</v>
      </c>
      <c r="B217" s="104"/>
      <c r="C217" s="104"/>
      <c r="D217" s="21" t="s">
        <v>69</v>
      </c>
      <c r="E217" s="21"/>
      <c r="F217" s="43"/>
      <c r="G217" s="144"/>
      <c r="H217" s="67"/>
      <c r="I217" s="67"/>
      <c r="J217" s="141"/>
      <c r="K217" s="14"/>
      <c r="L217" s="39"/>
      <c r="M217" s="39"/>
      <c r="N217" s="39"/>
    </row>
    <row r="218" spans="1:14" s="1" customFormat="1" x14ac:dyDescent="0.2">
      <c r="A218" s="19" t="s">
        <v>65</v>
      </c>
      <c r="B218" s="104"/>
      <c r="C218" s="104"/>
      <c r="D218" s="21"/>
      <c r="E218" s="21"/>
      <c r="F218" s="43"/>
      <c r="G218" s="144"/>
      <c r="H218" s="67"/>
      <c r="I218" s="67"/>
      <c r="J218" s="141"/>
      <c r="K218" s="14"/>
      <c r="L218" s="39"/>
      <c r="M218" s="39"/>
      <c r="N218" s="39"/>
    </row>
    <row r="219" spans="1:14" s="1" customFormat="1" x14ac:dyDescent="0.2">
      <c r="A219" s="69" t="s">
        <v>71</v>
      </c>
      <c r="B219" s="104"/>
      <c r="C219" s="104"/>
      <c r="D219" s="21"/>
      <c r="E219" s="21"/>
      <c r="F219" s="43"/>
      <c r="G219" s="144"/>
      <c r="H219" s="67"/>
      <c r="I219" s="67"/>
      <c r="J219" s="141"/>
      <c r="K219" s="14"/>
      <c r="L219" s="39"/>
      <c r="M219" s="39"/>
      <c r="N219" s="39"/>
    </row>
    <row r="220" spans="1:14" s="1" customFormat="1" x14ac:dyDescent="0.2">
      <c r="A220" s="69" t="s">
        <v>72</v>
      </c>
      <c r="B220" s="104"/>
      <c r="C220" s="104"/>
      <c r="D220" s="21"/>
      <c r="E220" s="21"/>
      <c r="F220" s="43"/>
      <c r="G220" s="145"/>
      <c r="H220" s="67"/>
      <c r="I220" s="67"/>
      <c r="J220" s="141"/>
      <c r="K220" s="14"/>
      <c r="L220" s="39"/>
      <c r="M220" s="39"/>
      <c r="N220" s="39"/>
    </row>
    <row r="221" spans="1:14" s="1" customFormat="1" x14ac:dyDescent="0.2">
      <c r="A221" s="69" t="s">
        <v>73</v>
      </c>
      <c r="B221" s="104"/>
      <c r="C221" s="104"/>
      <c r="D221" s="21"/>
      <c r="E221" s="21"/>
      <c r="F221" s="43"/>
      <c r="G221" s="145"/>
      <c r="H221" s="67"/>
      <c r="I221" s="67"/>
      <c r="J221" s="141"/>
      <c r="K221" s="14"/>
      <c r="L221" s="39"/>
      <c r="M221" s="39"/>
      <c r="N221" s="39"/>
    </row>
    <row r="222" spans="1:14" s="1" customFormat="1" x14ac:dyDescent="0.2">
      <c r="A222" s="19" t="s">
        <v>10</v>
      </c>
      <c r="B222" s="104"/>
      <c r="C222" s="104"/>
      <c r="D222" s="21"/>
      <c r="E222" s="21"/>
      <c r="F222" s="43"/>
      <c r="G222" s="145"/>
      <c r="H222" s="67"/>
      <c r="I222" s="67"/>
      <c r="J222" s="141"/>
      <c r="K222" s="14"/>
      <c r="L222" s="39"/>
      <c r="M222" s="39"/>
      <c r="N222" s="39"/>
    </row>
    <row r="223" spans="1:14" s="1" customFormat="1" x14ac:dyDescent="0.2">
      <c r="A223" s="19" t="s">
        <v>9</v>
      </c>
      <c r="B223" s="104"/>
      <c r="C223" s="104"/>
      <c r="D223" s="21"/>
      <c r="E223" s="21"/>
      <c r="F223" s="43"/>
      <c r="G223" s="144"/>
      <c r="H223" s="67"/>
      <c r="I223" s="67"/>
      <c r="J223" s="141"/>
      <c r="K223" s="14"/>
      <c r="L223" s="39"/>
      <c r="M223" s="39"/>
      <c r="N223" s="39"/>
    </row>
    <row r="224" spans="1:14" s="1" customFormat="1" x14ac:dyDescent="0.2">
      <c r="A224" s="3" t="s">
        <v>67</v>
      </c>
      <c r="B224" s="104"/>
      <c r="C224" s="104"/>
      <c r="D224" s="21"/>
      <c r="E224" s="21"/>
      <c r="F224" s="43"/>
      <c r="G224" s="144"/>
      <c r="H224" s="67"/>
      <c r="I224" s="67"/>
      <c r="J224" s="141"/>
      <c r="K224" s="14"/>
      <c r="L224" s="39"/>
      <c r="M224" s="39"/>
      <c r="N224" s="39"/>
    </row>
    <row r="225" spans="1:14" s="1" customFormat="1" x14ac:dyDescent="0.2">
      <c r="A225" s="19" t="s">
        <v>11</v>
      </c>
      <c r="B225" s="104"/>
      <c r="C225" s="104"/>
      <c r="D225" s="21"/>
      <c r="E225" s="21"/>
      <c r="F225" s="44"/>
      <c r="G225" s="141"/>
      <c r="H225" s="72"/>
      <c r="I225" s="72"/>
      <c r="J225" s="141"/>
      <c r="K225" s="14"/>
      <c r="L225" s="39"/>
      <c r="M225" s="39"/>
      <c r="N225" s="39"/>
    </row>
    <row r="226" spans="1:14" s="1" customFormat="1" x14ac:dyDescent="0.2">
      <c r="A226" s="24"/>
      <c r="B226" s="21"/>
      <c r="C226" s="21"/>
      <c r="D226" s="21"/>
      <c r="E226" s="21"/>
      <c r="F226" s="43"/>
      <c r="G226" s="144"/>
      <c r="H226" s="67"/>
      <c r="I226" s="67"/>
      <c r="J226" s="141"/>
      <c r="K226" s="14"/>
      <c r="L226" s="39"/>
      <c r="M226" s="39"/>
      <c r="N226" s="39"/>
    </row>
    <row r="227" spans="1:14" s="1" customFormat="1" x14ac:dyDescent="0.2">
      <c r="A227" s="45"/>
      <c r="B227" s="46"/>
      <c r="C227" s="30"/>
      <c r="D227" s="30"/>
      <c r="E227" s="30"/>
      <c r="F227" s="43"/>
      <c r="G227" s="144"/>
      <c r="H227" s="67"/>
      <c r="I227" s="67"/>
      <c r="J227" s="141"/>
      <c r="K227" s="108"/>
    </row>
    <row r="228" spans="1:14" s="1" customFormat="1" x14ac:dyDescent="0.2">
      <c r="A228" s="124" t="s">
        <v>29</v>
      </c>
      <c r="B228" s="17">
        <f>SUM(B229:B230)</f>
        <v>0</v>
      </c>
      <c r="C228" s="17">
        <f>SUM(C229:C230)</f>
        <v>0</v>
      </c>
      <c r="D228" s="18"/>
      <c r="E228" s="18"/>
      <c r="F228" s="14"/>
      <c r="G228" s="141"/>
      <c r="H228" s="72"/>
      <c r="I228" s="72"/>
      <c r="J228" s="141"/>
      <c r="K228" s="108"/>
    </row>
    <row r="229" spans="1:14" s="1" customFormat="1" x14ac:dyDescent="0.2">
      <c r="A229" s="16" t="s">
        <v>5</v>
      </c>
      <c r="B229" s="17">
        <f>SUM(B231:B238)-B233</f>
        <v>0</v>
      </c>
      <c r="C229" s="17">
        <f>SUM(C231:C238)-C233</f>
        <v>0</v>
      </c>
      <c r="D229" s="18"/>
      <c r="E229" s="18"/>
      <c r="F229" s="14"/>
      <c r="G229" s="144"/>
      <c r="H229" s="67"/>
      <c r="I229" s="67"/>
      <c r="J229" s="141"/>
      <c r="K229" s="108"/>
    </row>
    <row r="230" spans="1:14" s="1" customFormat="1" x14ac:dyDescent="0.2">
      <c r="A230" s="16" t="s">
        <v>6</v>
      </c>
      <c r="B230" s="17">
        <f>SUM(B239:B240)</f>
        <v>0</v>
      </c>
      <c r="C230" s="17">
        <f>SUM(C239:C240)</f>
        <v>0</v>
      </c>
      <c r="D230" s="18"/>
      <c r="E230" s="18"/>
      <c r="F230" s="14"/>
      <c r="G230" s="141"/>
      <c r="H230" s="72"/>
      <c r="I230" s="72"/>
      <c r="J230" s="73"/>
      <c r="K230" s="108"/>
    </row>
    <row r="231" spans="1:14" s="1" customFormat="1" ht="20" x14ac:dyDescent="0.2">
      <c r="A231" s="19" t="s">
        <v>7</v>
      </c>
      <c r="B231" s="104"/>
      <c r="C231" s="104"/>
      <c r="D231" s="24"/>
      <c r="E231" s="24"/>
      <c r="F231" s="14"/>
      <c r="G231" s="143"/>
      <c r="H231" s="70"/>
      <c r="I231" s="70"/>
      <c r="J231" s="141"/>
      <c r="K231" s="14"/>
      <c r="L231" s="39"/>
      <c r="M231" s="39"/>
      <c r="N231" s="39"/>
    </row>
    <row r="232" spans="1:14" s="1" customFormat="1" x14ac:dyDescent="0.2">
      <c r="A232" s="19" t="s">
        <v>8</v>
      </c>
      <c r="B232" s="104"/>
      <c r="C232" s="104"/>
      <c r="D232" s="21"/>
      <c r="E232" s="21"/>
      <c r="F232" s="14"/>
      <c r="G232" s="144"/>
      <c r="H232" s="67"/>
      <c r="I232" s="67"/>
      <c r="J232" s="141"/>
      <c r="K232" s="14"/>
      <c r="L232" s="39"/>
      <c r="M232" s="39"/>
      <c r="N232" s="39"/>
    </row>
    <row r="233" spans="1:14" s="1" customFormat="1" x14ac:dyDescent="0.2">
      <c r="A233" s="19" t="s">
        <v>65</v>
      </c>
      <c r="B233" s="104"/>
      <c r="C233" s="104"/>
      <c r="D233" s="21"/>
      <c r="E233" s="21"/>
      <c r="F233" s="14"/>
      <c r="G233" s="144"/>
      <c r="H233" s="67"/>
      <c r="I233" s="67"/>
      <c r="J233" s="141"/>
      <c r="K233" s="14"/>
      <c r="L233" s="39"/>
      <c r="M233" s="39"/>
      <c r="N233" s="39"/>
    </row>
    <row r="234" spans="1:14" s="1" customFormat="1" x14ac:dyDescent="0.2">
      <c r="A234" s="69" t="s">
        <v>71</v>
      </c>
      <c r="B234" s="104"/>
      <c r="C234" s="104"/>
      <c r="D234" s="21"/>
      <c r="E234" s="21"/>
      <c r="F234" s="14"/>
      <c r="G234" s="144"/>
      <c r="H234" s="67"/>
      <c r="I234" s="67"/>
      <c r="J234" s="141"/>
      <c r="K234" s="14"/>
      <c r="L234" s="39"/>
      <c r="M234" s="39"/>
      <c r="N234" s="39"/>
    </row>
    <row r="235" spans="1:14" s="1" customFormat="1" x14ac:dyDescent="0.2">
      <c r="A235" s="69" t="s">
        <v>72</v>
      </c>
      <c r="B235" s="104"/>
      <c r="C235" s="104"/>
      <c r="D235" s="21"/>
      <c r="E235" s="21"/>
      <c r="F235" s="14"/>
      <c r="G235" s="145"/>
      <c r="H235" s="67"/>
      <c r="I235" s="67"/>
      <c r="J235" s="141"/>
      <c r="K235" s="14"/>
      <c r="L235" s="39"/>
      <c r="M235" s="39"/>
      <c r="N235" s="39"/>
    </row>
    <row r="236" spans="1:14" s="1" customFormat="1" x14ac:dyDescent="0.2">
      <c r="A236" s="69" t="s">
        <v>73</v>
      </c>
      <c r="B236" s="104"/>
      <c r="C236" s="104"/>
      <c r="D236" s="21"/>
      <c r="E236" s="21"/>
      <c r="F236" s="14"/>
      <c r="G236" s="145"/>
      <c r="H236" s="67"/>
      <c r="I236" s="67"/>
      <c r="J236" s="141"/>
      <c r="K236" s="14"/>
      <c r="L236" s="39"/>
      <c r="M236" s="39"/>
      <c r="N236" s="39"/>
    </row>
    <row r="237" spans="1:14" s="1" customFormat="1" x14ac:dyDescent="0.2">
      <c r="A237" s="19" t="s">
        <v>10</v>
      </c>
      <c r="B237" s="104"/>
      <c r="C237" s="104"/>
      <c r="D237" s="21"/>
      <c r="E237" s="21"/>
      <c r="F237" s="14"/>
      <c r="G237" s="145"/>
      <c r="H237" s="67"/>
      <c r="I237" s="67"/>
      <c r="J237" s="141"/>
      <c r="K237" s="14"/>
      <c r="L237" s="39"/>
      <c r="M237" s="39"/>
      <c r="N237" s="39"/>
    </row>
    <row r="238" spans="1:14" s="1" customFormat="1" x14ac:dyDescent="0.2">
      <c r="A238" s="19" t="s">
        <v>9</v>
      </c>
      <c r="B238" s="104"/>
      <c r="C238" s="104"/>
      <c r="D238" s="21"/>
      <c r="E238" s="21"/>
      <c r="F238" s="14"/>
      <c r="G238" s="144"/>
      <c r="H238" s="67"/>
      <c r="I238" s="67"/>
      <c r="J238" s="141"/>
      <c r="K238" s="14"/>
      <c r="L238" s="39"/>
      <c r="M238" s="39"/>
      <c r="N238" s="39"/>
    </row>
    <row r="239" spans="1:14" s="1" customFormat="1" x14ac:dyDescent="0.2">
      <c r="A239" s="3" t="s">
        <v>67</v>
      </c>
      <c r="B239" s="104"/>
      <c r="C239" s="104"/>
      <c r="D239" s="21"/>
      <c r="E239" s="21"/>
      <c r="F239" s="14"/>
      <c r="G239" s="144"/>
      <c r="H239" s="67"/>
      <c r="I239" s="67"/>
      <c r="J239" s="141"/>
      <c r="K239" s="14"/>
      <c r="L239" s="39"/>
      <c r="M239" s="39"/>
      <c r="N239" s="39"/>
    </row>
    <row r="240" spans="1:14" s="1" customFormat="1" x14ac:dyDescent="0.2">
      <c r="A240" s="19" t="s">
        <v>11</v>
      </c>
      <c r="B240" s="104"/>
      <c r="C240" s="104"/>
      <c r="D240" s="21"/>
      <c r="E240" s="21"/>
      <c r="F240" s="22"/>
      <c r="G240" s="141"/>
      <c r="H240" s="72"/>
      <c r="I240" s="72"/>
      <c r="J240" s="141"/>
      <c r="K240" s="14"/>
      <c r="L240" s="39"/>
      <c r="M240" s="39"/>
      <c r="N240" s="39"/>
    </row>
    <row r="241" spans="1:14" s="1" customFormat="1" x14ac:dyDescent="0.2">
      <c r="A241" s="19"/>
      <c r="B241" s="21"/>
      <c r="C241" s="21"/>
      <c r="D241" s="21"/>
      <c r="E241" s="21"/>
      <c r="F241" s="14"/>
      <c r="G241" s="144"/>
      <c r="H241" s="67"/>
      <c r="I241" s="67"/>
      <c r="J241" s="141"/>
      <c r="K241" s="14"/>
      <c r="L241" s="39"/>
      <c r="M241" s="39"/>
      <c r="N241" s="39"/>
    </row>
    <row r="242" spans="1:14" s="1" customFormat="1" x14ac:dyDescent="0.2">
      <c r="A242" s="45"/>
      <c r="B242" s="46"/>
      <c r="C242" s="30"/>
      <c r="D242" s="30"/>
      <c r="E242" s="30"/>
      <c r="F242" s="14"/>
      <c r="G242" s="144"/>
      <c r="H242" s="67"/>
      <c r="I242" s="67"/>
      <c r="J242" s="141"/>
      <c r="K242" s="108"/>
    </row>
    <row r="243" spans="1:14" s="1" customFormat="1" x14ac:dyDescent="0.2">
      <c r="A243" s="124" t="s">
        <v>30</v>
      </c>
      <c r="B243" s="17">
        <f>SUM(B244:B245)</f>
        <v>0</v>
      </c>
      <c r="C243" s="17">
        <f>SUM(C244:C245)</f>
        <v>0</v>
      </c>
      <c r="D243" s="18"/>
      <c r="E243" s="18"/>
      <c r="F243" s="14"/>
      <c r="G243" s="141"/>
      <c r="H243" s="72"/>
      <c r="I243" s="72"/>
      <c r="J243" s="141"/>
      <c r="K243" s="108"/>
    </row>
    <row r="244" spans="1:14" s="1" customFormat="1" x14ac:dyDescent="0.2">
      <c r="A244" s="16" t="s">
        <v>5</v>
      </c>
      <c r="B244" s="17">
        <f>SUM(B246:B253)-B248</f>
        <v>0</v>
      </c>
      <c r="C244" s="17">
        <f>SUM(C246:C253)-C248</f>
        <v>0</v>
      </c>
      <c r="D244" s="18"/>
      <c r="E244" s="18"/>
      <c r="F244" s="14"/>
      <c r="G244" s="144"/>
      <c r="H244" s="67"/>
      <c r="I244" s="67"/>
      <c r="J244" s="141"/>
      <c r="K244" s="108"/>
    </row>
    <row r="245" spans="1:14" s="1" customFormat="1" x14ac:dyDescent="0.2">
      <c r="A245" s="16" t="s">
        <v>6</v>
      </c>
      <c r="B245" s="17">
        <f>SUM(B254:B255)</f>
        <v>0</v>
      </c>
      <c r="C245" s="17">
        <f>SUM(C254:C255)</f>
        <v>0</v>
      </c>
      <c r="D245" s="18"/>
      <c r="E245" s="18"/>
      <c r="F245" s="14"/>
      <c r="G245" s="141"/>
      <c r="H245" s="72"/>
      <c r="I245" s="141"/>
      <c r="J245" s="141"/>
      <c r="K245" s="108"/>
    </row>
    <row r="246" spans="1:14" s="1" customFormat="1" ht="20" x14ac:dyDescent="0.2">
      <c r="A246" s="19" t="s">
        <v>7</v>
      </c>
      <c r="B246" s="104"/>
      <c r="C246" s="104"/>
      <c r="D246" s="24"/>
      <c r="E246" s="24"/>
      <c r="F246" s="14"/>
      <c r="G246" s="143"/>
      <c r="H246" s="70"/>
      <c r="I246" s="70"/>
      <c r="J246" s="141"/>
      <c r="K246" s="14"/>
      <c r="L246" s="39"/>
      <c r="M246" s="39"/>
      <c r="N246" s="39"/>
    </row>
    <row r="247" spans="1:14" s="1" customFormat="1" x14ac:dyDescent="0.2">
      <c r="A247" s="19" t="s">
        <v>8</v>
      </c>
      <c r="B247" s="104"/>
      <c r="C247" s="104"/>
      <c r="D247" s="21"/>
      <c r="E247" s="21"/>
      <c r="F247" s="14"/>
      <c r="G247" s="144"/>
      <c r="H247" s="67"/>
      <c r="I247" s="67"/>
      <c r="J247" s="141"/>
      <c r="K247" s="14"/>
      <c r="L247" s="39"/>
      <c r="M247" s="39"/>
      <c r="N247" s="39"/>
    </row>
    <row r="248" spans="1:14" s="1" customFormat="1" x14ac:dyDescent="0.2">
      <c r="A248" s="19" t="s">
        <v>65</v>
      </c>
      <c r="B248" s="104"/>
      <c r="C248" s="104"/>
      <c r="D248" s="21"/>
      <c r="E248" s="21"/>
      <c r="F248" s="14"/>
      <c r="G248" s="144"/>
      <c r="H248" s="67"/>
      <c r="I248" s="67"/>
      <c r="J248" s="141"/>
      <c r="K248" s="14"/>
      <c r="L248" s="39"/>
      <c r="M248" s="39"/>
      <c r="N248" s="39"/>
    </row>
    <row r="249" spans="1:14" s="1" customFormat="1" x14ac:dyDescent="0.2">
      <c r="A249" s="69" t="s">
        <v>71</v>
      </c>
      <c r="B249" s="104"/>
      <c r="C249" s="104"/>
      <c r="D249" s="21"/>
      <c r="E249" s="21"/>
      <c r="F249" s="14"/>
      <c r="G249" s="144"/>
      <c r="H249" s="67"/>
      <c r="I249" s="67"/>
      <c r="J249" s="141"/>
      <c r="K249" s="14"/>
      <c r="L249" s="39"/>
      <c r="M249" s="39"/>
      <c r="N249" s="39"/>
    </row>
    <row r="250" spans="1:14" s="1" customFormat="1" x14ac:dyDescent="0.2">
      <c r="A250" s="69" t="s">
        <v>72</v>
      </c>
      <c r="B250" s="104"/>
      <c r="C250" s="104"/>
      <c r="D250" s="21"/>
      <c r="E250" s="21"/>
      <c r="F250" s="14"/>
      <c r="G250" s="145"/>
      <c r="H250" s="67"/>
      <c r="I250" s="67"/>
      <c r="J250" s="141"/>
      <c r="K250" s="14"/>
      <c r="L250" s="39"/>
      <c r="M250" s="39"/>
      <c r="N250" s="39"/>
    </row>
    <row r="251" spans="1:14" s="1" customFormat="1" x14ac:dyDescent="0.2">
      <c r="A251" s="69" t="s">
        <v>73</v>
      </c>
      <c r="B251" s="104"/>
      <c r="C251" s="104"/>
      <c r="D251" s="21"/>
      <c r="E251" s="21"/>
      <c r="F251" s="14"/>
      <c r="G251" s="145"/>
      <c r="H251" s="67"/>
      <c r="I251" s="67"/>
      <c r="J251" s="141"/>
      <c r="K251" s="14"/>
      <c r="L251" s="39"/>
      <c r="M251" s="39"/>
      <c r="N251" s="39"/>
    </row>
    <row r="252" spans="1:14" s="1" customFormat="1" x14ac:dyDescent="0.2">
      <c r="A252" s="19" t="s">
        <v>10</v>
      </c>
      <c r="B252" s="104"/>
      <c r="C252" s="104"/>
      <c r="D252" s="21"/>
      <c r="E252" s="21"/>
      <c r="F252" s="14"/>
      <c r="G252" s="145"/>
      <c r="H252" s="108"/>
      <c r="I252" s="67"/>
      <c r="J252" s="141"/>
      <c r="K252" s="14"/>
      <c r="L252" s="39"/>
      <c r="M252" s="39"/>
      <c r="N252" s="39"/>
    </row>
    <row r="253" spans="1:14" s="1" customFormat="1" x14ac:dyDescent="0.2">
      <c r="A253" s="19" t="s">
        <v>9</v>
      </c>
      <c r="B253" s="104"/>
      <c r="C253" s="104"/>
      <c r="D253" s="21"/>
      <c r="E253" s="21"/>
      <c r="F253" s="14"/>
      <c r="G253" s="144"/>
      <c r="H253" s="67"/>
      <c r="I253" s="67"/>
      <c r="J253" s="141"/>
      <c r="K253" s="14"/>
      <c r="L253" s="39"/>
      <c r="M253" s="39"/>
      <c r="N253" s="39"/>
    </row>
    <row r="254" spans="1:14" s="1" customFormat="1" x14ac:dyDescent="0.2">
      <c r="A254" s="3" t="s">
        <v>67</v>
      </c>
      <c r="B254" s="104"/>
      <c r="C254" s="104"/>
      <c r="D254" s="21"/>
      <c r="E254" s="21"/>
      <c r="F254" s="14"/>
      <c r="G254" s="144"/>
      <c r="H254" s="67"/>
      <c r="I254" s="67"/>
      <c r="J254" s="141"/>
      <c r="K254" s="14"/>
      <c r="L254" s="39"/>
      <c r="M254" s="39"/>
      <c r="N254" s="39"/>
    </row>
    <row r="255" spans="1:14" s="1" customFormat="1" x14ac:dyDescent="0.2">
      <c r="A255" s="19" t="s">
        <v>11</v>
      </c>
      <c r="B255" s="104"/>
      <c r="C255" s="104"/>
      <c r="D255" s="21"/>
      <c r="E255" s="21"/>
      <c r="F255" s="22"/>
      <c r="G255" s="141"/>
      <c r="H255" s="72"/>
      <c r="I255" s="72"/>
      <c r="J255" s="141"/>
      <c r="K255" s="14"/>
      <c r="L255" s="39"/>
      <c r="M255" s="39"/>
      <c r="N255" s="39"/>
    </row>
    <row r="256" spans="1:14" s="1" customFormat="1" x14ac:dyDescent="0.2">
      <c r="A256" s="19"/>
      <c r="B256" s="21"/>
      <c r="C256" s="21"/>
      <c r="D256" s="21"/>
      <c r="E256" s="21"/>
      <c r="F256" s="14"/>
      <c r="G256" s="144"/>
      <c r="H256" s="67"/>
      <c r="I256" s="67"/>
      <c r="J256" s="141"/>
      <c r="K256" s="14"/>
      <c r="L256" s="39"/>
      <c r="M256" s="39"/>
      <c r="N256" s="39"/>
    </row>
    <row r="257" spans="1:14" s="1" customFormat="1" x14ac:dyDescent="0.2">
      <c r="A257" s="45"/>
      <c r="B257" s="46"/>
      <c r="C257" s="30"/>
      <c r="D257" s="30"/>
      <c r="E257" s="30"/>
      <c r="F257" s="14"/>
      <c r="G257" s="144"/>
      <c r="H257" s="67"/>
      <c r="I257" s="67"/>
      <c r="J257" s="141"/>
      <c r="K257" s="108"/>
    </row>
    <row r="258" spans="1:14" s="1" customFormat="1" x14ac:dyDescent="0.2">
      <c r="A258" s="124" t="s">
        <v>31</v>
      </c>
      <c r="B258" s="17">
        <f>SUM(B259:B260)</f>
        <v>0</v>
      </c>
      <c r="C258" s="17">
        <f>SUM(C259:C260)</f>
        <v>0</v>
      </c>
      <c r="D258" s="18"/>
      <c r="E258" s="18"/>
      <c r="F258" s="14"/>
      <c r="G258" s="141"/>
      <c r="H258" s="72"/>
      <c r="I258" s="72"/>
      <c r="J258" s="141"/>
      <c r="K258" s="108"/>
    </row>
    <row r="259" spans="1:14" s="1" customFormat="1" x14ac:dyDescent="0.2">
      <c r="A259" s="16" t="s">
        <v>5</v>
      </c>
      <c r="B259" s="17">
        <f>SUM(B261:B268)-B263</f>
        <v>0</v>
      </c>
      <c r="C259" s="17">
        <f>SUM(C261:C268)-C263</f>
        <v>0</v>
      </c>
      <c r="D259" s="18"/>
      <c r="E259" s="18"/>
      <c r="F259" s="14"/>
      <c r="G259" s="144"/>
      <c r="H259" s="67"/>
      <c r="I259" s="67"/>
      <c r="J259" s="141"/>
      <c r="K259" s="108"/>
    </row>
    <row r="260" spans="1:14" s="1" customFormat="1" x14ac:dyDescent="0.2">
      <c r="A260" s="16" t="s">
        <v>6</v>
      </c>
      <c r="B260" s="17">
        <f>SUM(B269:B270)</f>
        <v>0</v>
      </c>
      <c r="C260" s="17">
        <f>SUM(C269:C270)</f>
        <v>0</v>
      </c>
      <c r="D260" s="18"/>
      <c r="E260" s="18"/>
      <c r="F260" s="14"/>
      <c r="G260" s="141"/>
      <c r="H260" s="72"/>
      <c r="I260" s="141"/>
      <c r="J260" s="141"/>
      <c r="K260" s="108"/>
    </row>
    <row r="261" spans="1:14" s="1" customFormat="1" ht="20" x14ac:dyDescent="0.2">
      <c r="A261" s="19" t="s">
        <v>7</v>
      </c>
      <c r="B261" s="104"/>
      <c r="C261" s="104"/>
      <c r="D261" s="24"/>
      <c r="E261" s="24"/>
      <c r="F261" s="14"/>
      <c r="G261" s="143"/>
      <c r="H261" s="70"/>
      <c r="I261" s="70"/>
      <c r="J261" s="141"/>
      <c r="K261" s="14"/>
      <c r="L261" s="39"/>
      <c r="M261" s="39"/>
      <c r="N261" s="39"/>
    </row>
    <row r="262" spans="1:14" s="1" customFormat="1" x14ac:dyDescent="0.2">
      <c r="A262" s="19" t="s">
        <v>8</v>
      </c>
      <c r="B262" s="104"/>
      <c r="C262" s="104"/>
      <c r="D262" s="21"/>
      <c r="E262" s="21"/>
      <c r="F262" s="14"/>
      <c r="G262" s="144"/>
      <c r="H262" s="67"/>
      <c r="I262" s="67"/>
      <c r="J262" s="141"/>
      <c r="K262" s="14"/>
      <c r="L262" s="39"/>
      <c r="M262" s="39"/>
      <c r="N262" s="39"/>
    </row>
    <row r="263" spans="1:14" s="1" customFormat="1" x14ac:dyDescent="0.2">
      <c r="A263" s="19" t="s">
        <v>65</v>
      </c>
      <c r="B263" s="104"/>
      <c r="C263" s="104"/>
      <c r="D263" s="21"/>
      <c r="E263" s="21"/>
      <c r="F263" s="14"/>
      <c r="G263" s="144"/>
      <c r="H263" s="67"/>
      <c r="I263" s="67"/>
      <c r="J263" s="141"/>
      <c r="K263" s="14"/>
      <c r="L263" s="39"/>
      <c r="M263" s="39"/>
      <c r="N263" s="39"/>
    </row>
    <row r="264" spans="1:14" s="1" customFormat="1" x14ac:dyDescent="0.2">
      <c r="A264" s="69" t="s">
        <v>71</v>
      </c>
      <c r="B264" s="104"/>
      <c r="C264" s="104"/>
      <c r="D264" s="21"/>
      <c r="E264" s="21"/>
      <c r="F264" s="14"/>
      <c r="G264" s="144"/>
      <c r="H264" s="67"/>
      <c r="I264" s="67"/>
      <c r="J264" s="141"/>
      <c r="K264" s="14"/>
      <c r="L264" s="39"/>
      <c r="M264" s="39"/>
      <c r="N264" s="39"/>
    </row>
    <row r="265" spans="1:14" s="1" customFormat="1" x14ac:dyDescent="0.2">
      <c r="A265" s="69" t="s">
        <v>72</v>
      </c>
      <c r="B265" s="104"/>
      <c r="C265" s="104"/>
      <c r="D265" s="21"/>
      <c r="E265" s="21"/>
      <c r="F265" s="14"/>
      <c r="G265" s="145"/>
      <c r="H265" s="67"/>
      <c r="I265" s="67"/>
      <c r="J265" s="141"/>
      <c r="K265" s="14"/>
      <c r="L265" s="39"/>
      <c r="M265" s="39"/>
      <c r="N265" s="39"/>
    </row>
    <row r="266" spans="1:14" s="1" customFormat="1" x14ac:dyDescent="0.2">
      <c r="A266" s="69" t="s">
        <v>73</v>
      </c>
      <c r="B266" s="104"/>
      <c r="C266" s="104"/>
      <c r="D266" s="21"/>
      <c r="E266" s="21"/>
      <c r="F266" s="14"/>
      <c r="G266" s="145"/>
      <c r="H266" s="67"/>
      <c r="I266" s="67"/>
      <c r="J266" s="141"/>
      <c r="K266" s="14"/>
      <c r="L266" s="39"/>
      <c r="M266" s="39"/>
      <c r="N266" s="39"/>
    </row>
    <row r="267" spans="1:14" s="1" customFormat="1" x14ac:dyDescent="0.2">
      <c r="A267" s="19" t="s">
        <v>10</v>
      </c>
      <c r="B267" s="104"/>
      <c r="C267" s="104"/>
      <c r="D267" s="21"/>
      <c r="E267" s="21"/>
      <c r="F267" s="14"/>
      <c r="G267" s="145"/>
      <c r="H267" s="67"/>
      <c r="I267" s="67"/>
      <c r="J267" s="141"/>
      <c r="K267" s="14"/>
      <c r="L267" s="39"/>
      <c r="M267" s="39"/>
      <c r="N267" s="39"/>
    </row>
    <row r="268" spans="1:14" s="1" customFormat="1" x14ac:dyDescent="0.2">
      <c r="A268" s="19" t="s">
        <v>9</v>
      </c>
      <c r="B268" s="104"/>
      <c r="C268" s="104"/>
      <c r="D268" s="21"/>
      <c r="E268" s="21"/>
      <c r="F268" s="14"/>
      <c r="G268" s="144"/>
      <c r="H268" s="67"/>
      <c r="I268" s="67"/>
      <c r="J268" s="141"/>
      <c r="K268" s="14"/>
      <c r="L268" s="39"/>
      <c r="M268" s="39"/>
      <c r="N268" s="39"/>
    </row>
    <row r="269" spans="1:14" s="1" customFormat="1" x14ac:dyDescent="0.2">
      <c r="A269" s="3" t="s">
        <v>67</v>
      </c>
      <c r="B269" s="104"/>
      <c r="C269" s="104"/>
      <c r="D269" s="21"/>
      <c r="E269" s="21"/>
      <c r="F269" s="14"/>
      <c r="G269" s="144"/>
      <c r="H269" s="67"/>
      <c r="I269" s="67"/>
      <c r="J269" s="141"/>
      <c r="K269" s="14"/>
      <c r="L269" s="39"/>
      <c r="M269" s="39"/>
      <c r="N269" s="39"/>
    </row>
    <row r="270" spans="1:14" s="1" customFormat="1" x14ac:dyDescent="0.2">
      <c r="A270" s="19" t="s">
        <v>11</v>
      </c>
      <c r="B270" s="104"/>
      <c r="C270" s="104"/>
      <c r="D270" s="21"/>
      <c r="E270" s="21"/>
      <c r="F270" s="22"/>
      <c r="G270" s="141"/>
      <c r="H270" s="72"/>
      <c r="I270" s="72"/>
      <c r="J270" s="141"/>
      <c r="K270" s="14"/>
      <c r="L270" s="39"/>
      <c r="M270" s="39"/>
      <c r="N270" s="39"/>
    </row>
    <row r="271" spans="1:14" s="1" customFormat="1" x14ac:dyDescent="0.2">
      <c r="A271" s="19"/>
      <c r="B271" s="21"/>
      <c r="C271" s="21"/>
      <c r="D271" s="21"/>
      <c r="E271" s="21"/>
      <c r="F271" s="14"/>
      <c r="G271" s="144"/>
      <c r="H271" s="67"/>
      <c r="I271" s="67"/>
      <c r="J271" s="141"/>
      <c r="K271" s="14"/>
      <c r="L271" s="39"/>
      <c r="M271" s="39"/>
      <c r="N271" s="39"/>
    </row>
    <row r="272" spans="1:14" s="1" customFormat="1" x14ac:dyDescent="0.2">
      <c r="A272" s="45"/>
      <c r="B272" s="46"/>
      <c r="C272" s="30"/>
      <c r="D272" s="30"/>
      <c r="E272" s="30"/>
      <c r="F272" s="14"/>
      <c r="G272" s="144"/>
      <c r="H272" s="67"/>
      <c r="I272" s="67"/>
      <c r="J272" s="141"/>
      <c r="K272" s="108"/>
    </row>
    <row r="273" spans="1:11" s="1" customFormat="1" x14ac:dyDescent="0.2">
      <c r="A273" s="124" t="s">
        <v>32</v>
      </c>
      <c r="B273" s="17">
        <f>SUM(B274:B275)</f>
        <v>0</v>
      </c>
      <c r="C273" s="17">
        <f>SUM(C274:C275)</f>
        <v>0</v>
      </c>
      <c r="D273" s="18"/>
      <c r="E273" s="18"/>
      <c r="F273" s="14"/>
      <c r="G273" s="141"/>
      <c r="H273" s="72"/>
      <c r="I273" s="72"/>
      <c r="J273" s="141"/>
      <c r="K273" s="108"/>
    </row>
    <row r="274" spans="1:11" s="1" customFormat="1" x14ac:dyDescent="0.2">
      <c r="A274" s="16" t="s">
        <v>5</v>
      </c>
      <c r="B274" s="17">
        <f>SUM(B276:B283)-B278</f>
        <v>0</v>
      </c>
      <c r="C274" s="17">
        <f>SUM(C276:C283)-C278</f>
        <v>0</v>
      </c>
      <c r="D274" s="18"/>
      <c r="E274" s="18"/>
      <c r="F274" s="14"/>
      <c r="G274" s="144"/>
      <c r="H274" s="67"/>
      <c r="I274" s="67"/>
      <c r="J274" s="141"/>
      <c r="K274" s="108"/>
    </row>
    <row r="275" spans="1:11" s="1" customFormat="1" x14ac:dyDescent="0.2">
      <c r="A275" s="16" t="s">
        <v>6</v>
      </c>
      <c r="B275" s="17">
        <f>SUM(B284:B285)</f>
        <v>0</v>
      </c>
      <c r="C275" s="17">
        <f>SUM(C284:C285)</f>
        <v>0</v>
      </c>
      <c r="D275" s="18"/>
      <c r="E275" s="18"/>
      <c r="F275" s="14"/>
      <c r="G275" s="141"/>
      <c r="H275" s="141"/>
      <c r="I275" s="141"/>
      <c r="J275" s="141"/>
      <c r="K275" s="108"/>
    </row>
    <row r="276" spans="1:11" ht="20" x14ac:dyDescent="0.2">
      <c r="A276" s="19" t="s">
        <v>7</v>
      </c>
      <c r="B276" s="104"/>
      <c r="C276" s="104"/>
      <c r="D276" s="24"/>
      <c r="E276" s="24"/>
      <c r="F276" s="14"/>
      <c r="G276" s="143"/>
      <c r="H276" s="70"/>
      <c r="I276" s="70"/>
      <c r="J276" s="141"/>
    </row>
    <row r="277" spans="1:11" x14ac:dyDescent="0.2">
      <c r="A277" s="19" t="s">
        <v>8</v>
      </c>
      <c r="B277" s="104"/>
      <c r="C277" s="104"/>
      <c r="D277" s="24"/>
      <c r="E277" s="24"/>
      <c r="F277" s="14"/>
      <c r="H277" s="67"/>
      <c r="I277" s="67"/>
    </row>
    <row r="278" spans="1:11" x14ac:dyDescent="0.2">
      <c r="A278" s="19" t="s">
        <v>65</v>
      </c>
      <c r="B278" s="104"/>
      <c r="C278" s="104"/>
      <c r="D278" s="24"/>
      <c r="E278" s="24"/>
      <c r="F278" s="14"/>
      <c r="H278" s="67"/>
      <c r="I278" s="67"/>
    </row>
    <row r="279" spans="1:11" x14ac:dyDescent="0.2">
      <c r="A279" s="69" t="s">
        <v>71</v>
      </c>
      <c r="B279" s="104"/>
      <c r="C279" s="104"/>
      <c r="D279" s="24"/>
      <c r="E279" s="24"/>
      <c r="F279" s="14"/>
      <c r="H279" s="67"/>
      <c r="I279" s="67"/>
    </row>
    <row r="280" spans="1:11" x14ac:dyDescent="0.2">
      <c r="A280" s="69" t="s">
        <v>72</v>
      </c>
      <c r="B280" s="104"/>
      <c r="C280" s="104"/>
      <c r="D280" s="24" t="s">
        <v>69</v>
      </c>
      <c r="E280" s="24"/>
      <c r="F280" s="14"/>
      <c r="G280" s="145"/>
      <c r="H280" s="67"/>
      <c r="I280" s="67"/>
    </row>
    <row r="281" spans="1:11" x14ac:dyDescent="0.2">
      <c r="A281" s="69" t="s">
        <v>73</v>
      </c>
      <c r="B281" s="104"/>
      <c r="C281" s="104"/>
      <c r="D281" s="24"/>
      <c r="E281" s="24"/>
      <c r="F281" s="14"/>
      <c r="G281" s="145"/>
      <c r="H281" s="67"/>
      <c r="I281" s="67"/>
    </row>
    <row r="282" spans="1:11" x14ac:dyDescent="0.2">
      <c r="A282" s="19" t="s">
        <v>10</v>
      </c>
      <c r="B282" s="104"/>
      <c r="C282" s="104"/>
      <c r="D282" s="24"/>
      <c r="E282" s="24"/>
      <c r="F282" s="14"/>
      <c r="G282" s="145"/>
      <c r="H282" s="67"/>
      <c r="I282" s="67"/>
    </row>
    <row r="283" spans="1:11" x14ac:dyDescent="0.2">
      <c r="A283" s="19" t="s">
        <v>9</v>
      </c>
      <c r="B283" s="104"/>
      <c r="C283" s="104"/>
      <c r="D283" s="24"/>
      <c r="E283" s="24"/>
      <c r="F283" s="14"/>
      <c r="H283" s="67"/>
      <c r="I283" s="67"/>
    </row>
    <row r="284" spans="1:11" x14ac:dyDescent="0.2">
      <c r="A284" s="3" t="s">
        <v>67</v>
      </c>
      <c r="B284" s="104"/>
      <c r="C284" s="104"/>
      <c r="D284" s="24"/>
      <c r="E284" s="24"/>
      <c r="F284" s="14"/>
      <c r="H284" s="67"/>
      <c r="I284" s="67"/>
    </row>
    <row r="285" spans="1:11" x14ac:dyDescent="0.2">
      <c r="A285" s="19" t="s">
        <v>11</v>
      </c>
      <c r="B285" s="104"/>
      <c r="C285" s="104"/>
      <c r="D285" s="24"/>
      <c r="E285" s="24"/>
      <c r="F285" s="22"/>
      <c r="G285" s="141"/>
      <c r="H285" s="72"/>
      <c r="I285" s="72"/>
    </row>
    <row r="286" spans="1:11" x14ac:dyDescent="0.2">
      <c r="A286" s="19"/>
      <c r="B286" s="21"/>
      <c r="C286" s="24"/>
      <c r="D286" s="24"/>
      <c r="E286" s="24"/>
      <c r="F286" s="14"/>
      <c r="H286" s="67"/>
      <c r="I286" s="67"/>
    </row>
    <row r="287" spans="1:11" x14ac:dyDescent="0.2">
      <c r="A287" s="26"/>
      <c r="B287" s="27"/>
      <c r="C287" s="26"/>
      <c r="D287" s="27"/>
      <c r="E287" s="27"/>
      <c r="F287" s="14"/>
      <c r="H287" s="67"/>
      <c r="I287" s="67"/>
    </row>
    <row r="288" spans="1:11" x14ac:dyDescent="0.2">
      <c r="A288" s="19"/>
      <c r="B288" s="24"/>
      <c r="C288" s="19"/>
      <c r="D288" s="24"/>
      <c r="E288" s="24"/>
      <c r="F288" s="14"/>
      <c r="G288" s="141"/>
      <c r="H288" s="72"/>
      <c r="I288" s="72"/>
    </row>
    <row r="289" spans="1:11" x14ac:dyDescent="0.2">
      <c r="A289" s="15" t="s">
        <v>33</v>
      </c>
      <c r="B289" s="24"/>
      <c r="C289" s="19"/>
      <c r="D289" s="24"/>
      <c r="E289" s="24"/>
      <c r="F289" s="14"/>
      <c r="H289" s="67"/>
      <c r="I289" s="67"/>
    </row>
    <row r="290" spans="1:11" s="1" customFormat="1" x14ac:dyDescent="0.2">
      <c r="A290" s="16" t="s">
        <v>34</v>
      </c>
      <c r="B290" s="17" t="e">
        <f>B291+B292</f>
        <v>#DIV/0!</v>
      </c>
      <c r="C290" s="17" t="e">
        <f>C291+C292</f>
        <v>#DIV/0!</v>
      </c>
      <c r="D290" s="18"/>
      <c r="E290" s="18"/>
      <c r="F290" s="14"/>
      <c r="G290" s="144"/>
      <c r="H290" s="144"/>
      <c r="I290" s="144"/>
      <c r="J290" s="144"/>
      <c r="K290" s="108"/>
    </row>
    <row r="291" spans="1:11" s="1" customFormat="1" x14ac:dyDescent="0.2">
      <c r="A291" s="16" t="s">
        <v>5</v>
      </c>
      <c r="B291" s="17" t="e">
        <f>SUM(B293:B300)-B295</f>
        <v>#DIV/0!</v>
      </c>
      <c r="C291" s="17" t="e">
        <f>SUM(C293:C300)-C295</f>
        <v>#DIV/0!</v>
      </c>
      <c r="D291" s="18"/>
      <c r="E291" s="18"/>
      <c r="F291" s="14"/>
      <c r="G291" s="141"/>
      <c r="H291" s="141"/>
      <c r="I291" s="141"/>
      <c r="J291" s="165"/>
      <c r="K291" s="108"/>
    </row>
    <row r="292" spans="1:11" s="1" customFormat="1" x14ac:dyDescent="0.2">
      <c r="A292" s="16" t="s">
        <v>6</v>
      </c>
      <c r="B292" s="17">
        <f>B301+B302</f>
        <v>0</v>
      </c>
      <c r="C292" s="17">
        <f>C301+C302</f>
        <v>0</v>
      </c>
      <c r="D292" s="18"/>
      <c r="E292" s="18"/>
      <c r="F292" s="37"/>
      <c r="G292" s="141"/>
      <c r="H292" s="141"/>
      <c r="I292" s="141"/>
      <c r="J292" s="165"/>
      <c r="K292" s="108"/>
    </row>
    <row r="293" spans="1:11" ht="20" x14ac:dyDescent="0.2">
      <c r="A293" s="19" t="s">
        <v>7</v>
      </c>
      <c r="B293" s="106" t="e">
        <f t="shared" ref="B293:B302" si="2">-(B212+B227+B243)+(B147+B161+B177)</f>
        <v>#DIV/0!</v>
      </c>
      <c r="C293" s="107" t="e">
        <f t="shared" ref="C293:C302" si="3">-(C212+C227+C243)+(C147+C161+C177)</f>
        <v>#DIV/0!</v>
      </c>
      <c r="D293" s="24"/>
      <c r="E293" s="24"/>
      <c r="F293" s="14"/>
      <c r="G293" s="143"/>
      <c r="H293" s="70"/>
      <c r="I293" s="70"/>
      <c r="J293" s="142"/>
    </row>
    <row r="294" spans="1:11" x14ac:dyDescent="0.2">
      <c r="A294" s="19" t="s">
        <v>8</v>
      </c>
      <c r="B294" s="106" t="e">
        <f t="shared" si="2"/>
        <v>#DIV/0!</v>
      </c>
      <c r="C294" s="107" t="e">
        <f t="shared" si="3"/>
        <v>#DIV/0!</v>
      </c>
      <c r="D294" s="24"/>
      <c r="E294" s="24"/>
      <c r="F294" s="14"/>
      <c r="H294" s="67"/>
      <c r="I294" s="67"/>
      <c r="J294" s="93"/>
    </row>
    <row r="295" spans="1:11" x14ac:dyDescent="0.2">
      <c r="A295" s="19" t="s">
        <v>65</v>
      </c>
      <c r="B295" s="106">
        <f t="shared" si="2"/>
        <v>0</v>
      </c>
      <c r="C295" s="107">
        <f t="shared" si="3"/>
        <v>0</v>
      </c>
      <c r="D295" s="24" t="s">
        <v>69</v>
      </c>
      <c r="E295" s="24"/>
      <c r="F295" s="14"/>
      <c r="H295" s="67"/>
      <c r="I295" s="67"/>
      <c r="J295" s="93"/>
    </row>
    <row r="296" spans="1:11" x14ac:dyDescent="0.2">
      <c r="A296" s="69" t="s">
        <v>71</v>
      </c>
      <c r="B296" s="106">
        <f t="shared" si="2"/>
        <v>0</v>
      </c>
      <c r="C296" s="107">
        <f t="shared" si="3"/>
        <v>0</v>
      </c>
      <c r="D296" s="24"/>
      <c r="E296" s="24"/>
      <c r="F296" s="14"/>
      <c r="H296" s="67"/>
      <c r="I296" s="67"/>
      <c r="J296" s="93"/>
    </row>
    <row r="297" spans="1:11" x14ac:dyDescent="0.2">
      <c r="A297" s="69" t="s">
        <v>72</v>
      </c>
      <c r="B297" s="106">
        <f t="shared" si="2"/>
        <v>0</v>
      </c>
      <c r="C297" s="107">
        <f t="shared" si="3"/>
        <v>0</v>
      </c>
      <c r="D297" s="24"/>
      <c r="E297" s="24"/>
      <c r="F297" s="14"/>
      <c r="G297" s="145"/>
      <c r="H297" s="67"/>
      <c r="I297" s="67"/>
      <c r="J297" s="93"/>
    </row>
    <row r="298" spans="1:11" x14ac:dyDescent="0.2">
      <c r="A298" s="69" t="s">
        <v>73</v>
      </c>
      <c r="B298" s="106">
        <f t="shared" si="2"/>
        <v>0</v>
      </c>
      <c r="C298" s="107">
        <f t="shared" si="3"/>
        <v>0</v>
      </c>
      <c r="D298" s="24"/>
      <c r="E298" s="24"/>
      <c r="F298" s="14"/>
      <c r="G298" s="145"/>
      <c r="H298" s="67"/>
      <c r="I298" s="67"/>
      <c r="J298" s="93"/>
    </row>
    <row r="299" spans="1:11" x14ac:dyDescent="0.2">
      <c r="A299" s="19" t="s">
        <v>10</v>
      </c>
      <c r="B299" s="106">
        <f t="shared" si="2"/>
        <v>0</v>
      </c>
      <c r="C299" s="107">
        <f t="shared" si="3"/>
        <v>0</v>
      </c>
      <c r="D299" s="24"/>
      <c r="E299" s="24"/>
      <c r="F299" s="14"/>
      <c r="G299" s="145"/>
      <c r="H299" s="67"/>
      <c r="I299" s="67"/>
      <c r="J299" s="93"/>
    </row>
    <row r="300" spans="1:11" x14ac:dyDescent="0.2">
      <c r="A300" s="19" t="s">
        <v>9</v>
      </c>
      <c r="B300" s="106">
        <f t="shared" si="2"/>
        <v>0</v>
      </c>
      <c r="C300" s="107">
        <f t="shared" si="3"/>
        <v>0</v>
      </c>
      <c r="D300" s="24"/>
      <c r="E300" s="24"/>
      <c r="F300" s="14"/>
      <c r="H300" s="67"/>
      <c r="I300" s="67"/>
      <c r="J300" s="93"/>
    </row>
    <row r="301" spans="1:11" x14ac:dyDescent="0.2">
      <c r="A301" s="3" t="s">
        <v>67</v>
      </c>
      <c r="B301" s="106">
        <f t="shared" si="2"/>
        <v>0</v>
      </c>
      <c r="C301" s="107">
        <f t="shared" si="3"/>
        <v>0</v>
      </c>
      <c r="D301" s="24"/>
      <c r="E301" s="24"/>
      <c r="F301" s="14"/>
      <c r="H301" s="67"/>
      <c r="I301" s="67"/>
      <c r="J301" s="93"/>
    </row>
    <row r="302" spans="1:11" x14ac:dyDescent="0.2">
      <c r="A302" s="19" t="s">
        <v>11</v>
      </c>
      <c r="B302" s="106">
        <f t="shared" si="2"/>
        <v>0</v>
      </c>
      <c r="C302" s="107">
        <f t="shared" si="3"/>
        <v>0</v>
      </c>
      <c r="D302" s="24"/>
      <c r="E302" s="24"/>
      <c r="F302" s="14"/>
      <c r="G302" s="141"/>
      <c r="H302" s="72"/>
      <c r="I302" s="72"/>
      <c r="J302" s="93"/>
    </row>
    <row r="303" spans="1:11" x14ac:dyDescent="0.2">
      <c r="A303" s="19"/>
      <c r="B303" s="24"/>
      <c r="C303" s="24"/>
      <c r="D303" s="24"/>
      <c r="E303" s="24"/>
      <c r="F303" s="14"/>
      <c r="H303" s="67"/>
      <c r="I303" s="67"/>
      <c r="J303" s="93"/>
    </row>
    <row r="304" spans="1:11" x14ac:dyDescent="0.2">
      <c r="A304" s="26"/>
      <c r="B304" s="27"/>
      <c r="C304" s="27"/>
      <c r="D304" s="27"/>
      <c r="E304" s="27"/>
      <c r="F304" s="14"/>
      <c r="H304" s="67"/>
      <c r="I304" s="67"/>
      <c r="J304" s="93"/>
    </row>
    <row r="305" spans="1:10" x14ac:dyDescent="0.2">
      <c r="A305" s="19"/>
      <c r="B305" s="24"/>
      <c r="C305" s="24"/>
      <c r="D305" s="24"/>
      <c r="E305" s="24"/>
      <c r="F305" s="14"/>
      <c r="G305" s="141"/>
      <c r="H305" s="72"/>
      <c r="I305" s="72"/>
      <c r="J305" s="93"/>
    </row>
    <row r="306" spans="1:10" x14ac:dyDescent="0.2">
      <c r="A306" s="125" t="s">
        <v>35</v>
      </c>
      <c r="B306" s="24"/>
      <c r="C306" s="24"/>
      <c r="D306" s="24"/>
      <c r="E306" s="24"/>
      <c r="F306" s="14"/>
      <c r="G306" s="154"/>
      <c r="H306" s="158"/>
      <c r="I306" s="158"/>
      <c r="J306" s="93"/>
    </row>
    <row r="307" spans="1:10" x14ac:dyDescent="0.2">
      <c r="A307" s="124" t="s">
        <v>36</v>
      </c>
      <c r="B307" s="17">
        <f>B308+B309</f>
        <v>174354889.84</v>
      </c>
      <c r="C307" s="17">
        <f>C308+C309</f>
        <v>174522463.70499998</v>
      </c>
      <c r="D307" s="18"/>
      <c r="E307" s="18"/>
      <c r="F307" s="14"/>
      <c r="G307" s="141"/>
      <c r="H307" s="72"/>
      <c r="I307" s="72"/>
      <c r="J307" s="73"/>
    </row>
    <row r="308" spans="1:10" x14ac:dyDescent="0.2">
      <c r="A308" s="16" t="s">
        <v>5</v>
      </c>
      <c r="B308" s="17">
        <f>SUM(B310:B317)-B312</f>
        <v>152987063.66432297</v>
      </c>
      <c r="C308" s="17">
        <f>SUM(C310:C317)-C312</f>
        <v>146897718.92164108</v>
      </c>
      <c r="D308" s="18" t="s">
        <v>69</v>
      </c>
      <c r="E308" s="18"/>
      <c r="F308" s="47"/>
    </row>
    <row r="309" spans="1:10" x14ac:dyDescent="0.2">
      <c r="A309" s="16" t="s">
        <v>6</v>
      </c>
      <c r="B309" s="17">
        <f>B318+B319</f>
        <v>21367826.175677024</v>
      </c>
      <c r="C309" s="17">
        <f>C318+C319</f>
        <v>27624744.783358898</v>
      </c>
      <c r="D309" s="18" t="s">
        <v>69</v>
      </c>
      <c r="E309" s="18"/>
      <c r="F309" s="48"/>
    </row>
    <row r="310" spans="1:10" ht="20" x14ac:dyDescent="0.2">
      <c r="A310" s="19" t="s">
        <v>7</v>
      </c>
      <c r="B310" s="104">
        <v>60743715.974473774</v>
      </c>
      <c r="C310" s="104">
        <v>61718719.482349984</v>
      </c>
      <c r="D310" s="24"/>
      <c r="E310" s="24"/>
      <c r="F310" s="14"/>
      <c r="G310" s="143"/>
      <c r="H310" s="70"/>
      <c r="I310" s="70"/>
    </row>
    <row r="311" spans="1:10" x14ac:dyDescent="0.2">
      <c r="A311" s="19" t="s">
        <v>8</v>
      </c>
      <c r="B311" s="104">
        <v>25609392.568464085</v>
      </c>
      <c r="C311" s="104">
        <v>23325805.170687981</v>
      </c>
      <c r="D311" s="21"/>
      <c r="E311" s="21"/>
      <c r="F311" s="14"/>
      <c r="H311" s="67"/>
      <c r="I311" s="67"/>
    </row>
    <row r="312" spans="1:10" x14ac:dyDescent="0.2">
      <c r="A312" s="19" t="s">
        <v>65</v>
      </c>
      <c r="B312" s="104">
        <v>54288513.991005421</v>
      </c>
      <c r="C312" s="104">
        <v>51117911.899922512</v>
      </c>
      <c r="D312" s="21"/>
      <c r="E312" s="21"/>
      <c r="F312" s="14"/>
      <c r="H312" s="67"/>
      <c r="I312" s="67"/>
    </row>
    <row r="313" spans="1:10" x14ac:dyDescent="0.2">
      <c r="A313" s="69" t="s">
        <v>71</v>
      </c>
      <c r="B313" s="104">
        <v>23465347.453652699</v>
      </c>
      <c r="C313" s="104">
        <v>21608479.463818688</v>
      </c>
      <c r="D313" s="21"/>
      <c r="E313" s="21"/>
      <c r="F313" s="14"/>
      <c r="H313" s="67"/>
      <c r="I313" s="67"/>
    </row>
    <row r="314" spans="1:10" x14ac:dyDescent="0.2">
      <c r="A314" s="69" t="s">
        <v>72</v>
      </c>
      <c r="B314" s="104">
        <v>21355698.263755374</v>
      </c>
      <c r="C314" s="104">
        <v>21276472.005895607</v>
      </c>
      <c r="D314" s="21"/>
      <c r="E314" s="21"/>
      <c r="F314" s="14"/>
      <c r="G314" s="145"/>
      <c r="H314" s="67"/>
      <c r="I314" s="67"/>
    </row>
    <row r="315" spans="1:10" x14ac:dyDescent="0.2">
      <c r="A315" s="69" t="s">
        <v>73</v>
      </c>
      <c r="B315" s="104">
        <v>9467468.2735973597</v>
      </c>
      <c r="C315" s="104">
        <v>8232960.4302082183</v>
      </c>
      <c r="D315" s="21"/>
      <c r="E315" s="21"/>
      <c r="F315" s="14"/>
      <c r="G315" s="145"/>
      <c r="H315" s="67"/>
      <c r="I315" s="67"/>
    </row>
    <row r="316" spans="1:10" x14ac:dyDescent="0.2">
      <c r="A316" s="19" t="s">
        <v>10</v>
      </c>
      <c r="B316" s="104">
        <v>1057083.0001041435</v>
      </c>
      <c r="C316" s="104">
        <v>953658.04324046976</v>
      </c>
      <c r="D316" s="21"/>
      <c r="E316" s="21"/>
      <c r="F316" s="14"/>
      <c r="G316" s="145"/>
      <c r="H316" s="67"/>
      <c r="I316" s="67"/>
    </row>
    <row r="317" spans="1:10" x14ac:dyDescent="0.2">
      <c r="A317" s="19" t="s">
        <v>9</v>
      </c>
      <c r="B317" s="104">
        <v>11288358.13027552</v>
      </c>
      <c r="C317" s="104">
        <v>9781624.3254401311</v>
      </c>
      <c r="D317" s="21"/>
      <c r="E317" s="21"/>
      <c r="F317" s="14"/>
      <c r="H317" s="67"/>
      <c r="I317" s="67"/>
    </row>
    <row r="318" spans="1:10" x14ac:dyDescent="0.2">
      <c r="A318" s="3" t="s">
        <v>67</v>
      </c>
      <c r="B318" s="104">
        <v>5517028.6586770257</v>
      </c>
      <c r="C318" s="104">
        <v>11405322.879108902</v>
      </c>
      <c r="D318" s="21"/>
      <c r="E318" s="21"/>
      <c r="F318" s="14"/>
      <c r="H318" s="67"/>
      <c r="I318" s="67"/>
    </row>
    <row r="319" spans="1:10" x14ac:dyDescent="0.2">
      <c r="A319" s="19" t="s">
        <v>11</v>
      </c>
      <c r="B319" s="104">
        <v>15850797.516999997</v>
      </c>
      <c r="C319" s="104">
        <v>16219421.904249996</v>
      </c>
      <c r="D319" s="21"/>
      <c r="E319" s="21"/>
      <c r="F319" s="22"/>
      <c r="G319" s="141"/>
      <c r="H319" s="72"/>
      <c r="I319" s="72"/>
    </row>
    <row r="320" spans="1:10" x14ac:dyDescent="0.2">
      <c r="A320" s="19"/>
      <c r="B320" s="21"/>
      <c r="C320" s="21"/>
      <c r="D320" s="21"/>
      <c r="E320" s="21"/>
      <c r="F320" s="14"/>
      <c r="H320" s="67"/>
      <c r="I320" s="67"/>
    </row>
    <row r="321" spans="1:11" x14ac:dyDescent="0.2">
      <c r="A321" s="19"/>
      <c r="B321" s="19"/>
      <c r="C321" s="19"/>
      <c r="D321" s="24"/>
      <c r="E321" s="24"/>
      <c r="F321" s="14"/>
      <c r="H321" s="67"/>
      <c r="I321" s="67"/>
    </row>
    <row r="322" spans="1:11" s="1" customFormat="1" x14ac:dyDescent="0.2">
      <c r="A322" s="16" t="s">
        <v>37</v>
      </c>
      <c r="B322" s="49" t="str">
        <f t="shared" ref="B322:C334" si="4">+IF(B23=0,"",(B213+B228+B258+B307+B273+B368+B243)/B23)</f>
        <v/>
      </c>
      <c r="C322" s="49" t="str">
        <f t="shared" si="4"/>
        <v/>
      </c>
      <c r="D322" s="35"/>
      <c r="E322" s="35"/>
      <c r="F322" s="14"/>
      <c r="G322" s="141"/>
      <c r="H322" s="72"/>
      <c r="I322" s="72"/>
      <c r="J322" s="144"/>
      <c r="K322" s="108"/>
    </row>
    <row r="323" spans="1:11" s="1" customFormat="1" x14ac:dyDescent="0.2">
      <c r="A323" s="16" t="s">
        <v>5</v>
      </c>
      <c r="B323" s="49" t="str">
        <f t="shared" si="4"/>
        <v/>
      </c>
      <c r="C323" s="49" t="str">
        <f t="shared" si="4"/>
        <v/>
      </c>
      <c r="D323" s="35"/>
      <c r="E323" s="35"/>
      <c r="F323" s="50"/>
      <c r="G323" s="141"/>
      <c r="H323" s="141"/>
      <c r="I323" s="141"/>
      <c r="J323" s="141"/>
      <c r="K323" s="108"/>
    </row>
    <row r="324" spans="1:11" s="1" customFormat="1" x14ac:dyDescent="0.2">
      <c r="A324" s="16" t="s">
        <v>6</v>
      </c>
      <c r="B324" s="49" t="str">
        <f t="shared" si="4"/>
        <v/>
      </c>
      <c r="C324" s="49" t="str">
        <f t="shared" si="4"/>
        <v/>
      </c>
      <c r="D324" s="35"/>
      <c r="E324" s="35"/>
      <c r="F324" s="14"/>
      <c r="G324" s="141"/>
      <c r="H324" s="141"/>
      <c r="I324" s="141"/>
      <c r="J324" s="141"/>
      <c r="K324" s="108"/>
    </row>
    <row r="325" spans="1:11" ht="20" x14ac:dyDescent="0.2">
      <c r="A325" s="19" t="s">
        <v>7</v>
      </c>
      <c r="B325" s="51" t="str">
        <f t="shared" si="4"/>
        <v/>
      </c>
      <c r="C325" s="51" t="str">
        <f t="shared" si="4"/>
        <v/>
      </c>
      <c r="D325" s="38"/>
      <c r="E325" s="38"/>
      <c r="F325" s="14"/>
      <c r="G325" s="143"/>
      <c r="H325" s="70"/>
      <c r="I325" s="70"/>
      <c r="J325" s="141"/>
    </row>
    <row r="326" spans="1:11" x14ac:dyDescent="0.2">
      <c r="A326" s="19" t="s">
        <v>8</v>
      </c>
      <c r="B326" s="51" t="str">
        <f t="shared" si="4"/>
        <v/>
      </c>
      <c r="C326" s="51" t="str">
        <f t="shared" si="4"/>
        <v/>
      </c>
      <c r="D326" s="38"/>
      <c r="E326" s="38"/>
      <c r="F326" s="14"/>
      <c r="H326" s="71"/>
      <c r="I326" s="71"/>
    </row>
    <row r="327" spans="1:11" x14ac:dyDescent="0.2">
      <c r="A327" s="19" t="s">
        <v>65</v>
      </c>
      <c r="B327" s="51" t="str">
        <f t="shared" si="4"/>
        <v/>
      </c>
      <c r="C327" s="51" t="str">
        <f t="shared" si="4"/>
        <v/>
      </c>
      <c r="D327" s="38"/>
      <c r="E327" s="38"/>
      <c r="F327" s="14"/>
      <c r="H327" s="71"/>
      <c r="I327" s="71"/>
    </row>
    <row r="328" spans="1:11" x14ac:dyDescent="0.2">
      <c r="A328" s="69" t="s">
        <v>71</v>
      </c>
      <c r="B328" s="51" t="str">
        <f t="shared" si="4"/>
        <v/>
      </c>
      <c r="C328" s="51" t="str">
        <f t="shared" si="4"/>
        <v/>
      </c>
      <c r="D328" s="38" t="s">
        <v>69</v>
      </c>
      <c r="E328" s="38"/>
      <c r="F328" s="14"/>
      <c r="H328" s="71"/>
      <c r="I328" s="71"/>
    </row>
    <row r="329" spans="1:11" x14ac:dyDescent="0.2">
      <c r="A329" s="69" t="s">
        <v>72</v>
      </c>
      <c r="B329" s="51" t="str">
        <f t="shared" si="4"/>
        <v/>
      </c>
      <c r="C329" s="51" t="str">
        <f t="shared" si="4"/>
        <v/>
      </c>
      <c r="D329" s="38"/>
      <c r="E329" s="38"/>
      <c r="F329" s="14"/>
      <c r="G329" s="145"/>
      <c r="H329" s="71"/>
      <c r="I329" s="71"/>
    </row>
    <row r="330" spans="1:11" x14ac:dyDescent="0.2">
      <c r="A330" s="69" t="s">
        <v>73</v>
      </c>
      <c r="B330" s="51" t="str">
        <f t="shared" si="4"/>
        <v/>
      </c>
      <c r="C330" s="51" t="str">
        <f t="shared" si="4"/>
        <v/>
      </c>
      <c r="D330" s="38"/>
      <c r="E330" s="38"/>
      <c r="F330" s="14"/>
      <c r="G330" s="145"/>
      <c r="H330" s="71"/>
      <c r="I330" s="71"/>
    </row>
    <row r="331" spans="1:11" x14ac:dyDescent="0.2">
      <c r="A331" s="19" t="s">
        <v>10</v>
      </c>
      <c r="B331" s="51" t="str">
        <f t="shared" si="4"/>
        <v/>
      </c>
      <c r="C331" s="51" t="str">
        <f t="shared" si="4"/>
        <v/>
      </c>
      <c r="D331" s="38"/>
      <c r="E331" s="38"/>
      <c r="F331" s="14"/>
      <c r="G331" s="145"/>
      <c r="H331" s="71"/>
      <c r="I331" s="71"/>
    </row>
    <row r="332" spans="1:11" x14ac:dyDescent="0.2">
      <c r="A332" s="19" t="s">
        <v>9</v>
      </c>
      <c r="B332" s="51" t="str">
        <f t="shared" si="4"/>
        <v/>
      </c>
      <c r="C332" s="51" t="str">
        <f t="shared" si="4"/>
        <v/>
      </c>
      <c r="D332" s="38"/>
      <c r="E332" s="38"/>
      <c r="F332" s="14"/>
      <c r="H332" s="71"/>
      <c r="I332" s="71"/>
    </row>
    <row r="333" spans="1:11" x14ac:dyDescent="0.2">
      <c r="A333" s="3" t="s">
        <v>67</v>
      </c>
      <c r="B333" s="51" t="str">
        <f t="shared" si="4"/>
        <v/>
      </c>
      <c r="C333" s="51" t="str">
        <f t="shared" si="4"/>
        <v/>
      </c>
      <c r="D333" s="38"/>
      <c r="E333" s="38"/>
      <c r="F333" s="14"/>
      <c r="H333" s="71"/>
      <c r="I333" s="71"/>
    </row>
    <row r="334" spans="1:11" x14ac:dyDescent="0.2">
      <c r="A334" s="19" t="s">
        <v>11</v>
      </c>
      <c r="B334" s="51" t="str">
        <f t="shared" si="4"/>
        <v/>
      </c>
      <c r="C334" s="51" t="str">
        <f t="shared" si="4"/>
        <v/>
      </c>
      <c r="D334" s="38"/>
      <c r="E334" s="38"/>
      <c r="F334" s="14"/>
      <c r="G334" s="141"/>
      <c r="H334" s="73"/>
      <c r="I334" s="73"/>
    </row>
    <row r="335" spans="1:11" x14ac:dyDescent="0.2">
      <c r="A335" s="19"/>
      <c r="B335" s="51"/>
      <c r="C335" s="51"/>
      <c r="D335" s="38"/>
      <c r="E335" s="38"/>
      <c r="F335" s="14"/>
      <c r="H335" s="71"/>
      <c r="I335" s="71"/>
    </row>
    <row r="336" spans="1:11" x14ac:dyDescent="0.2">
      <c r="A336" s="19"/>
      <c r="B336" s="19"/>
      <c r="C336" s="19"/>
      <c r="D336" s="24"/>
      <c r="E336" s="24"/>
      <c r="F336" s="14"/>
      <c r="H336" s="71"/>
      <c r="I336" s="71"/>
    </row>
    <row r="337" spans="1:11" s="1" customFormat="1" x14ac:dyDescent="0.2">
      <c r="A337" s="124" t="s">
        <v>89</v>
      </c>
      <c r="B337" s="17">
        <f>SUM(B338:B339)</f>
        <v>0</v>
      </c>
      <c r="C337" s="17">
        <f>SUM(C338:C339)</f>
        <v>0</v>
      </c>
      <c r="D337" s="18"/>
      <c r="E337" s="18"/>
      <c r="F337" s="14"/>
      <c r="G337" s="141"/>
      <c r="H337" s="73"/>
      <c r="I337" s="73"/>
      <c r="J337" s="144"/>
      <c r="K337" s="108"/>
    </row>
    <row r="338" spans="1:11" s="1" customFormat="1" x14ac:dyDescent="0.2">
      <c r="A338" s="16" t="s">
        <v>5</v>
      </c>
      <c r="B338" s="17">
        <f>SUM(B340:B347)-B342</f>
        <v>0</v>
      </c>
      <c r="C338" s="17">
        <f>SUM(C340:C347)-C342</f>
        <v>0</v>
      </c>
      <c r="D338" s="18"/>
      <c r="E338" s="18"/>
      <c r="F338" s="14"/>
      <c r="G338" s="141"/>
      <c r="H338" s="141"/>
      <c r="I338" s="141"/>
      <c r="J338" s="141"/>
      <c r="K338" s="108"/>
    </row>
    <row r="339" spans="1:11" s="1" customFormat="1" x14ac:dyDescent="0.2">
      <c r="A339" s="16" t="s">
        <v>6</v>
      </c>
      <c r="B339" s="17">
        <f>SUM(B348:B349)</f>
        <v>0</v>
      </c>
      <c r="C339" s="17">
        <f>SUM(C348:C349)</f>
        <v>0</v>
      </c>
      <c r="D339" s="18"/>
      <c r="E339" s="18"/>
      <c r="F339" s="14"/>
      <c r="G339" s="144"/>
      <c r="H339" s="141"/>
      <c r="I339" s="141"/>
      <c r="J339" s="141"/>
      <c r="K339" s="108"/>
    </row>
    <row r="340" spans="1:11" ht="20" x14ac:dyDescent="0.2">
      <c r="A340" s="19" t="s">
        <v>7</v>
      </c>
      <c r="B340" s="104"/>
      <c r="C340" s="104"/>
      <c r="D340" s="24"/>
      <c r="E340" s="24"/>
      <c r="F340" s="14"/>
      <c r="G340" s="143"/>
      <c r="H340" s="70"/>
      <c r="I340" s="70"/>
      <c r="J340" s="142"/>
    </row>
    <row r="341" spans="1:11" x14ac:dyDescent="0.2">
      <c r="A341" s="19" t="s">
        <v>8</v>
      </c>
      <c r="B341" s="104"/>
      <c r="C341" s="104"/>
      <c r="D341" s="24"/>
      <c r="E341" s="24"/>
      <c r="F341" s="14"/>
      <c r="H341" s="67"/>
      <c r="I341" s="67"/>
      <c r="J341" s="71"/>
    </row>
    <row r="342" spans="1:11" x14ac:dyDescent="0.2">
      <c r="A342" s="19" t="s">
        <v>65</v>
      </c>
      <c r="B342" s="104"/>
      <c r="C342" s="104"/>
      <c r="D342" s="24"/>
      <c r="E342" s="24"/>
      <c r="F342" s="14"/>
      <c r="H342" s="67"/>
      <c r="I342" s="67"/>
      <c r="J342" s="71"/>
    </row>
    <row r="343" spans="1:11" x14ac:dyDescent="0.2">
      <c r="A343" s="69" t="s">
        <v>71</v>
      </c>
      <c r="B343" s="104"/>
      <c r="C343" s="104"/>
      <c r="D343" s="24"/>
      <c r="E343" s="24"/>
      <c r="F343" s="14"/>
      <c r="H343" s="67"/>
      <c r="I343" s="67"/>
      <c r="J343" s="71"/>
    </row>
    <row r="344" spans="1:11" x14ac:dyDescent="0.2">
      <c r="A344" s="69" t="s">
        <v>72</v>
      </c>
      <c r="B344" s="104"/>
      <c r="C344" s="104"/>
      <c r="D344" s="24"/>
      <c r="E344" s="24"/>
      <c r="F344" s="14"/>
      <c r="G344" s="145"/>
      <c r="H344" s="67"/>
      <c r="I344" s="67"/>
      <c r="J344" s="71"/>
    </row>
    <row r="345" spans="1:11" x14ac:dyDescent="0.2">
      <c r="A345" s="69" t="s">
        <v>73</v>
      </c>
      <c r="B345" s="104"/>
      <c r="C345" s="104"/>
      <c r="D345" s="24"/>
      <c r="E345" s="24"/>
      <c r="F345" s="14"/>
      <c r="G345" s="145"/>
      <c r="H345" s="67"/>
      <c r="I345" s="67"/>
      <c r="J345" s="71"/>
    </row>
    <row r="346" spans="1:11" x14ac:dyDescent="0.2">
      <c r="A346" s="19" t="s">
        <v>10</v>
      </c>
      <c r="B346" s="104"/>
      <c r="C346" s="104"/>
      <c r="D346" s="24"/>
      <c r="E346" s="24"/>
      <c r="F346" s="14"/>
      <c r="G346" s="145"/>
      <c r="H346" s="67"/>
      <c r="I346" s="67"/>
      <c r="J346" s="71"/>
    </row>
    <row r="347" spans="1:11" x14ac:dyDescent="0.2">
      <c r="A347" s="19" t="s">
        <v>9</v>
      </c>
      <c r="B347" s="104"/>
      <c r="C347" s="104"/>
      <c r="D347" s="24"/>
      <c r="E347" s="24"/>
      <c r="F347" s="14"/>
      <c r="H347" s="67"/>
      <c r="I347" s="67"/>
      <c r="J347" s="71"/>
    </row>
    <row r="348" spans="1:11" x14ac:dyDescent="0.2">
      <c r="A348" s="3" t="s">
        <v>67</v>
      </c>
      <c r="B348" s="104"/>
      <c r="C348" s="104"/>
      <c r="D348" s="24"/>
      <c r="E348" s="24"/>
      <c r="F348" s="14"/>
      <c r="H348" s="67"/>
      <c r="I348" s="67"/>
      <c r="J348" s="71"/>
    </row>
    <row r="349" spans="1:11" x14ac:dyDescent="0.2">
      <c r="A349" s="19" t="s">
        <v>11</v>
      </c>
      <c r="B349" s="104"/>
      <c r="C349" s="104"/>
      <c r="D349" s="24"/>
      <c r="E349" s="24"/>
      <c r="F349" s="14"/>
      <c r="G349" s="141"/>
      <c r="H349" s="72"/>
      <c r="I349" s="72"/>
      <c r="J349" s="73"/>
    </row>
    <row r="350" spans="1:11" x14ac:dyDescent="0.2">
      <c r="A350" s="19"/>
      <c r="B350" s="21"/>
      <c r="C350" s="24"/>
      <c r="D350" s="24"/>
      <c r="E350" s="24"/>
      <c r="F350" s="14"/>
      <c r="H350" s="67"/>
      <c r="I350" s="67"/>
      <c r="J350" s="71"/>
    </row>
    <row r="351" spans="1:11" x14ac:dyDescent="0.2">
      <c r="A351" s="19"/>
      <c r="B351" s="19"/>
      <c r="C351" s="19"/>
      <c r="D351" s="24"/>
      <c r="E351" s="24"/>
      <c r="F351" s="52"/>
      <c r="H351" s="67"/>
      <c r="I351" s="67"/>
      <c r="J351" s="71"/>
    </row>
    <row r="352" spans="1:11" s="1" customFormat="1" x14ac:dyDescent="0.2">
      <c r="A352" s="124" t="s">
        <v>90</v>
      </c>
      <c r="B352" s="17">
        <f>SUM(B353:B354)</f>
        <v>0</v>
      </c>
      <c r="C352" s="17">
        <f>SUM(C353:C354)</f>
        <v>0</v>
      </c>
      <c r="D352" s="18"/>
      <c r="E352" s="18"/>
      <c r="F352" s="14"/>
      <c r="G352" s="141"/>
      <c r="H352" s="72"/>
      <c r="I352" s="72"/>
      <c r="J352" s="71"/>
      <c r="K352" s="108"/>
    </row>
    <row r="353" spans="1:12" s="1" customFormat="1" x14ac:dyDescent="0.2">
      <c r="A353" s="16" t="s">
        <v>5</v>
      </c>
      <c r="B353" s="17">
        <f>SUM(B355:B362)-B357</f>
        <v>0</v>
      </c>
      <c r="C353" s="17">
        <f>SUM(C355:C362)-C357</f>
        <v>0</v>
      </c>
      <c r="D353" s="18"/>
      <c r="E353" s="18"/>
      <c r="F353" s="14"/>
      <c r="G353" s="141"/>
      <c r="H353" s="72"/>
      <c r="I353" s="72"/>
      <c r="J353" s="73"/>
      <c r="K353" s="108"/>
    </row>
    <row r="354" spans="1:12" s="1" customFormat="1" x14ac:dyDescent="0.2">
      <c r="A354" s="16" t="s">
        <v>6</v>
      </c>
      <c r="B354" s="17">
        <f>SUM(B363:B364)</f>
        <v>0</v>
      </c>
      <c r="C354" s="17">
        <f>SUM(C363:C364)</f>
        <v>0</v>
      </c>
      <c r="D354" s="18"/>
      <c r="E354" s="18"/>
      <c r="F354" s="14"/>
      <c r="G354" s="141"/>
      <c r="H354" s="72"/>
      <c r="I354" s="72"/>
      <c r="J354" s="73"/>
      <c r="K354" s="108"/>
    </row>
    <row r="355" spans="1:12" ht="20" x14ac:dyDescent="0.2">
      <c r="A355" s="19" t="s">
        <v>7</v>
      </c>
      <c r="B355" s="104"/>
      <c r="C355" s="104"/>
      <c r="D355" s="24"/>
      <c r="E355" s="24"/>
      <c r="F355" s="14"/>
      <c r="G355" s="143"/>
      <c r="H355" s="70"/>
      <c r="I355" s="70"/>
      <c r="J355" s="141"/>
      <c r="K355" s="162"/>
      <c r="L355" s="53"/>
    </row>
    <row r="356" spans="1:12" x14ac:dyDescent="0.2">
      <c r="A356" s="19" t="s">
        <v>8</v>
      </c>
      <c r="B356" s="104"/>
      <c r="C356" s="104"/>
      <c r="D356" s="24"/>
      <c r="E356" s="24"/>
      <c r="F356" s="14"/>
      <c r="H356" s="67"/>
      <c r="I356" s="67"/>
      <c r="J356" s="160"/>
      <c r="K356" s="162"/>
      <c r="L356" s="53"/>
    </row>
    <row r="357" spans="1:12" x14ac:dyDescent="0.2">
      <c r="A357" s="19" t="s">
        <v>65</v>
      </c>
      <c r="B357" s="104"/>
      <c r="C357" s="104"/>
      <c r="D357" s="24"/>
      <c r="E357" s="24"/>
      <c r="F357" s="14"/>
      <c r="H357" s="67"/>
      <c r="I357" s="67"/>
      <c r="J357" s="160"/>
      <c r="K357" s="162"/>
      <c r="L357" s="53"/>
    </row>
    <row r="358" spans="1:12" x14ac:dyDescent="0.2">
      <c r="A358" s="69" t="s">
        <v>71</v>
      </c>
      <c r="B358" s="104"/>
      <c r="C358" s="104"/>
      <c r="D358" s="24" t="s">
        <v>69</v>
      </c>
      <c r="E358" s="24"/>
      <c r="F358" s="14"/>
      <c r="H358" s="67"/>
      <c r="I358" s="67"/>
      <c r="J358" s="160"/>
      <c r="K358" s="162"/>
      <c r="L358" s="53"/>
    </row>
    <row r="359" spans="1:12" x14ac:dyDescent="0.2">
      <c r="A359" s="69" t="s">
        <v>72</v>
      </c>
      <c r="B359" s="104"/>
      <c r="C359" s="104"/>
      <c r="D359" s="24"/>
      <c r="E359" s="24"/>
      <c r="F359" s="14"/>
      <c r="G359" s="145"/>
      <c r="H359" s="67"/>
      <c r="I359" s="67"/>
      <c r="J359" s="160"/>
      <c r="K359" s="162"/>
      <c r="L359" s="53"/>
    </row>
    <row r="360" spans="1:12" x14ac:dyDescent="0.2">
      <c r="A360" s="69" t="s">
        <v>73</v>
      </c>
      <c r="B360" s="104"/>
      <c r="C360" s="104"/>
      <c r="D360" s="24"/>
      <c r="E360" s="24"/>
      <c r="F360" s="14"/>
      <c r="G360" s="145"/>
      <c r="H360" s="67"/>
      <c r="I360" s="67"/>
      <c r="J360" s="160"/>
      <c r="K360" s="162"/>
      <c r="L360" s="53"/>
    </row>
    <row r="361" spans="1:12" x14ac:dyDescent="0.2">
      <c r="A361" s="19" t="s">
        <v>10</v>
      </c>
      <c r="B361" s="104"/>
      <c r="C361" s="104"/>
      <c r="D361" s="24"/>
      <c r="E361" s="24"/>
      <c r="F361" s="14"/>
      <c r="G361" s="145"/>
      <c r="H361" s="67"/>
      <c r="I361" s="67"/>
      <c r="J361" s="160"/>
      <c r="K361" s="162"/>
      <c r="L361" s="53"/>
    </row>
    <row r="362" spans="1:12" x14ac:dyDescent="0.2">
      <c r="A362" s="19" t="s">
        <v>9</v>
      </c>
      <c r="B362" s="104"/>
      <c r="C362" s="104"/>
      <c r="D362" s="24"/>
      <c r="E362" s="24"/>
      <c r="F362" s="14"/>
      <c r="H362" s="67"/>
      <c r="I362" s="67"/>
      <c r="J362" s="160"/>
      <c r="K362" s="162"/>
      <c r="L362" s="53"/>
    </row>
    <row r="363" spans="1:12" x14ac:dyDescent="0.2">
      <c r="A363" s="3" t="s">
        <v>67</v>
      </c>
      <c r="B363" s="104"/>
      <c r="C363" s="104"/>
      <c r="D363" s="24"/>
      <c r="E363" s="24"/>
      <c r="F363" s="14"/>
      <c r="H363" s="67"/>
      <c r="I363" s="67"/>
      <c r="J363" s="160"/>
      <c r="K363" s="162"/>
      <c r="L363" s="53"/>
    </row>
    <row r="364" spans="1:12" x14ac:dyDescent="0.2">
      <c r="A364" s="19" t="s">
        <v>11</v>
      </c>
      <c r="B364" s="104"/>
      <c r="C364" s="104"/>
      <c r="D364" s="24"/>
      <c r="E364" s="24"/>
      <c r="F364" s="22"/>
      <c r="G364" s="141"/>
      <c r="H364" s="72"/>
      <c r="I364" s="72"/>
      <c r="J364" s="160"/>
      <c r="K364" s="162"/>
      <c r="L364" s="53"/>
    </row>
    <row r="365" spans="1:12" x14ac:dyDescent="0.2">
      <c r="A365" s="19"/>
      <c r="B365" s="21"/>
      <c r="C365" s="24"/>
      <c r="D365" s="24"/>
      <c r="E365" s="24"/>
      <c r="F365" s="14"/>
      <c r="H365" s="67"/>
      <c r="I365" s="67"/>
      <c r="J365" s="160"/>
      <c r="K365" s="162"/>
      <c r="L365" s="53"/>
    </row>
    <row r="366" spans="1:12" x14ac:dyDescent="0.2">
      <c r="A366" s="127" t="s">
        <v>39</v>
      </c>
      <c r="B366" s="54"/>
      <c r="C366" s="54"/>
      <c r="D366" s="55"/>
      <c r="E366" s="55"/>
      <c r="F366" s="14"/>
      <c r="H366" s="67"/>
      <c r="I366" s="67"/>
      <c r="J366" s="160"/>
      <c r="K366" s="162"/>
      <c r="L366" s="53"/>
    </row>
    <row r="367" spans="1:12" x14ac:dyDescent="0.2">
      <c r="A367" s="19"/>
      <c r="B367" s="19"/>
      <c r="C367" s="19"/>
      <c r="D367" s="24"/>
      <c r="E367" s="24"/>
      <c r="F367" s="14"/>
      <c r="G367" s="141"/>
      <c r="H367" s="72"/>
      <c r="I367" s="72"/>
      <c r="J367" s="160"/>
    </row>
    <row r="368" spans="1:12" x14ac:dyDescent="0.2">
      <c r="A368" s="16" t="s">
        <v>91</v>
      </c>
      <c r="B368" s="17">
        <f>SUM(B369:B370)</f>
        <v>0</v>
      </c>
      <c r="C368" s="17">
        <f>SUM(C369:C370)</f>
        <v>0</v>
      </c>
      <c r="D368" s="18"/>
      <c r="E368" s="18"/>
      <c r="F368" s="14"/>
      <c r="G368" s="141"/>
      <c r="H368" s="72"/>
      <c r="I368" s="72"/>
      <c r="J368" s="73"/>
    </row>
    <row r="369" spans="1:11" x14ac:dyDescent="0.2">
      <c r="A369" s="16" t="s">
        <v>5</v>
      </c>
      <c r="B369" s="17">
        <f>SUM(B371:B378)-B373</f>
        <v>0</v>
      </c>
      <c r="C369" s="17">
        <f>SUM(C371:C378)-C373</f>
        <v>0</v>
      </c>
      <c r="D369" s="18"/>
      <c r="E369" s="18"/>
      <c r="F369" s="14"/>
      <c r="G369" s="141"/>
      <c r="H369" s="72"/>
      <c r="I369" s="72"/>
      <c r="J369" s="73"/>
    </row>
    <row r="370" spans="1:11" x14ac:dyDescent="0.2">
      <c r="A370" s="16" t="s">
        <v>6</v>
      </c>
      <c r="B370" s="17">
        <f>SUM(B379:B380)</f>
        <v>0</v>
      </c>
      <c r="C370" s="17">
        <f>SUM(C379:C380)</f>
        <v>0</v>
      </c>
      <c r="D370" s="18"/>
      <c r="E370" s="18"/>
      <c r="F370" s="14"/>
    </row>
    <row r="371" spans="1:11" ht="20" x14ac:dyDescent="0.2">
      <c r="A371" s="19" t="s">
        <v>7</v>
      </c>
      <c r="B371" s="104"/>
      <c r="C371" s="104"/>
      <c r="D371" s="24"/>
      <c r="E371" s="24"/>
      <c r="F371" s="14"/>
      <c r="G371" s="143"/>
      <c r="H371" s="70"/>
      <c r="I371" s="70"/>
    </row>
    <row r="372" spans="1:11" x14ac:dyDescent="0.2">
      <c r="A372" s="19" t="s">
        <v>8</v>
      </c>
      <c r="B372" s="104"/>
      <c r="C372" s="104"/>
      <c r="D372" s="24"/>
      <c r="E372" s="24"/>
      <c r="F372" s="14"/>
      <c r="H372" s="67"/>
      <c r="I372" s="67"/>
    </row>
    <row r="373" spans="1:11" x14ac:dyDescent="0.2">
      <c r="A373" s="19" t="s">
        <v>65</v>
      </c>
      <c r="B373" s="104"/>
      <c r="C373" s="104"/>
      <c r="D373" s="24"/>
      <c r="E373" s="24"/>
      <c r="F373" s="14"/>
      <c r="H373" s="67"/>
      <c r="I373" s="67"/>
    </row>
    <row r="374" spans="1:11" x14ac:dyDescent="0.2">
      <c r="A374" s="69" t="s">
        <v>71</v>
      </c>
      <c r="B374" s="104"/>
      <c r="C374" s="104"/>
      <c r="D374" s="24"/>
      <c r="E374" s="24"/>
      <c r="F374" s="14"/>
      <c r="H374" s="67"/>
      <c r="I374" s="67"/>
    </row>
    <row r="375" spans="1:11" x14ac:dyDescent="0.2">
      <c r="A375" s="69" t="s">
        <v>72</v>
      </c>
      <c r="B375" s="104"/>
      <c r="C375" s="104"/>
      <c r="D375" s="24"/>
      <c r="E375" s="24" t="s">
        <v>69</v>
      </c>
      <c r="F375" s="14"/>
      <c r="G375" s="145"/>
      <c r="H375" s="67"/>
      <c r="I375" s="67"/>
    </row>
    <row r="376" spans="1:11" x14ac:dyDescent="0.2">
      <c r="A376" s="69" t="s">
        <v>73</v>
      </c>
      <c r="B376" s="104"/>
      <c r="C376" s="104"/>
      <c r="D376" s="24"/>
      <c r="E376" s="24"/>
      <c r="F376" s="14"/>
      <c r="G376" s="145"/>
      <c r="H376" s="67"/>
      <c r="I376" s="67"/>
    </row>
    <row r="377" spans="1:11" x14ac:dyDescent="0.2">
      <c r="A377" s="19" t="s">
        <v>10</v>
      </c>
      <c r="B377" s="104"/>
      <c r="C377" s="104"/>
      <c r="D377" s="24"/>
      <c r="E377" s="24"/>
      <c r="F377" s="14"/>
      <c r="G377" s="145"/>
      <c r="H377" s="67"/>
      <c r="I377" s="67"/>
    </row>
    <row r="378" spans="1:11" x14ac:dyDescent="0.2">
      <c r="A378" s="19" t="s">
        <v>9</v>
      </c>
      <c r="B378" s="104"/>
      <c r="C378" s="104"/>
      <c r="D378" s="24"/>
      <c r="E378" s="24"/>
      <c r="F378" s="14"/>
      <c r="H378" s="67"/>
      <c r="I378" s="67"/>
    </row>
    <row r="379" spans="1:11" x14ac:dyDescent="0.2">
      <c r="A379" s="3" t="s">
        <v>67</v>
      </c>
      <c r="B379" s="104"/>
      <c r="C379" s="104"/>
      <c r="D379" s="24"/>
      <c r="E379" s="24"/>
      <c r="F379" s="14"/>
      <c r="H379" s="67"/>
      <c r="I379" s="67"/>
    </row>
    <row r="380" spans="1:11" x14ac:dyDescent="0.2">
      <c r="A380" s="19" t="s">
        <v>11</v>
      </c>
      <c r="B380" s="104"/>
      <c r="C380" s="104"/>
      <c r="D380" s="24"/>
      <c r="E380" s="24"/>
      <c r="F380" s="22"/>
      <c r="G380" s="141"/>
      <c r="H380" s="72"/>
      <c r="I380" s="72"/>
    </row>
    <row r="381" spans="1:11" x14ac:dyDescent="0.2">
      <c r="A381" s="19"/>
      <c r="B381" s="21"/>
      <c r="C381" s="24"/>
      <c r="D381" s="24"/>
      <c r="E381" s="24"/>
      <c r="F381" s="14"/>
      <c r="H381" s="67"/>
      <c r="I381" s="67"/>
    </row>
    <row r="382" spans="1:11" x14ac:dyDescent="0.2">
      <c r="A382" s="19"/>
      <c r="B382" s="24"/>
      <c r="C382" s="24"/>
      <c r="D382" s="24"/>
      <c r="E382" s="24"/>
      <c r="F382" s="14"/>
      <c r="H382" s="67"/>
      <c r="I382" s="67"/>
    </row>
    <row r="383" spans="1:11" x14ac:dyDescent="0.2">
      <c r="A383" s="28"/>
      <c r="B383" s="28"/>
      <c r="C383" s="28"/>
      <c r="D383" s="29"/>
      <c r="E383" s="29"/>
      <c r="F383" s="14"/>
      <c r="G383" s="141"/>
      <c r="H383" s="72"/>
      <c r="I383" s="72"/>
    </row>
    <row r="384" spans="1:11" s="1" customFormat="1" x14ac:dyDescent="0.2">
      <c r="A384" s="125" t="s">
        <v>41</v>
      </c>
      <c r="B384" s="16"/>
      <c r="C384" s="16"/>
      <c r="D384" s="30"/>
      <c r="E384" s="30"/>
      <c r="F384" s="14"/>
      <c r="G384" s="144"/>
      <c r="H384" s="144"/>
      <c r="I384" s="144"/>
      <c r="J384" s="144"/>
      <c r="K384" s="108"/>
    </row>
    <row r="385" spans="1:11" s="1" customFormat="1" x14ac:dyDescent="0.2">
      <c r="A385" s="15"/>
      <c r="B385" s="16"/>
      <c r="C385" s="16"/>
      <c r="D385" s="30"/>
      <c r="E385" s="30"/>
      <c r="F385" s="14"/>
      <c r="G385" s="141"/>
      <c r="H385" s="141"/>
      <c r="I385" s="141"/>
      <c r="J385" s="141"/>
      <c r="K385" s="108"/>
    </row>
    <row r="386" spans="1:11" s="1" customFormat="1" x14ac:dyDescent="0.2">
      <c r="A386" s="19" t="s">
        <v>42</v>
      </c>
      <c r="B386" s="114"/>
      <c r="C386" s="104"/>
      <c r="D386" s="24"/>
      <c r="E386" s="24"/>
      <c r="F386" s="14"/>
      <c r="G386" s="141"/>
      <c r="H386" s="141"/>
      <c r="I386" s="141"/>
      <c r="J386" s="141"/>
      <c r="K386" s="108"/>
    </row>
    <row r="387" spans="1:11" s="1" customFormat="1" x14ac:dyDescent="0.2">
      <c r="A387" s="19" t="s">
        <v>43</v>
      </c>
      <c r="B387" s="114"/>
      <c r="C387" s="104"/>
      <c r="D387" s="24"/>
      <c r="E387" s="24"/>
      <c r="F387" s="14"/>
      <c r="G387" s="141"/>
      <c r="H387" s="141"/>
      <c r="I387" s="141"/>
      <c r="J387" s="141"/>
      <c r="K387" s="108"/>
    </row>
    <row r="388" spans="1:11" s="1" customFormat="1" x14ac:dyDescent="0.2">
      <c r="A388" s="19"/>
      <c r="B388" s="24"/>
      <c r="C388" s="24"/>
      <c r="D388" s="24"/>
      <c r="E388" s="24"/>
      <c r="F388" s="14"/>
      <c r="G388" s="141"/>
      <c r="H388" s="141"/>
      <c r="I388" s="141"/>
      <c r="J388" s="141"/>
      <c r="K388" s="108"/>
    </row>
    <row r="389" spans="1:11" s="1" customFormat="1" x14ac:dyDescent="0.2">
      <c r="A389" s="16" t="s">
        <v>44</v>
      </c>
      <c r="B389" s="17">
        <f>SUM(B390:B391)</f>
        <v>0</v>
      </c>
      <c r="C389" s="17">
        <f>SUM(C390:C391)</f>
        <v>0</v>
      </c>
      <c r="D389" s="18"/>
      <c r="E389" s="18"/>
      <c r="F389" s="14"/>
      <c r="G389" s="141"/>
      <c r="H389" s="141"/>
      <c r="I389" s="141"/>
      <c r="J389" s="141"/>
      <c r="K389" s="108"/>
    </row>
    <row r="390" spans="1:11" s="1" customFormat="1" x14ac:dyDescent="0.2">
      <c r="A390" s="16" t="s">
        <v>5</v>
      </c>
      <c r="B390" s="17">
        <f>SUM(B392:B399)-B394</f>
        <v>0</v>
      </c>
      <c r="C390" s="17">
        <f>SUM(C392:C399)-C394</f>
        <v>0</v>
      </c>
      <c r="D390" s="18"/>
      <c r="E390" s="18"/>
      <c r="F390" s="47"/>
      <c r="G390" s="141"/>
      <c r="H390" s="141"/>
      <c r="I390" s="141"/>
      <c r="J390" s="141"/>
      <c r="K390" s="108"/>
    </row>
    <row r="391" spans="1:11" s="1" customFormat="1" x14ac:dyDescent="0.2">
      <c r="A391" s="16" t="s">
        <v>6</v>
      </c>
      <c r="B391" s="17">
        <f>SUM(B400:B401)</f>
        <v>0</v>
      </c>
      <c r="C391" s="17">
        <f>SUM(C400:C401)</f>
        <v>0</v>
      </c>
      <c r="D391" s="18"/>
      <c r="E391" s="18"/>
      <c r="F391" s="14"/>
      <c r="G391" s="141"/>
      <c r="H391" s="141"/>
      <c r="I391" s="141"/>
      <c r="J391" s="141"/>
      <c r="K391" s="108"/>
    </row>
    <row r="392" spans="1:11" s="1" customFormat="1" ht="20" x14ac:dyDescent="0.2">
      <c r="A392" s="19" t="s">
        <v>7</v>
      </c>
      <c r="B392" s="104"/>
      <c r="C392" s="104"/>
      <c r="D392" s="24"/>
      <c r="E392" s="24"/>
      <c r="F392" s="14"/>
      <c r="G392" s="143"/>
      <c r="H392" s="70"/>
      <c r="I392" s="70"/>
      <c r="J392" s="141"/>
      <c r="K392" s="108"/>
    </row>
    <row r="393" spans="1:11" s="1" customFormat="1" x14ac:dyDescent="0.2">
      <c r="A393" s="19" t="s">
        <v>8</v>
      </c>
      <c r="B393" s="104"/>
      <c r="C393" s="104"/>
      <c r="D393" s="24"/>
      <c r="E393" s="24"/>
      <c r="F393" s="14"/>
      <c r="G393" s="144"/>
      <c r="H393" s="67"/>
      <c r="I393" s="67"/>
      <c r="J393" s="141"/>
      <c r="K393" s="108"/>
    </row>
    <row r="394" spans="1:11" s="1" customFormat="1" x14ac:dyDescent="0.2">
      <c r="A394" s="19" t="s">
        <v>65</v>
      </c>
      <c r="B394" s="104"/>
      <c r="C394" s="104"/>
      <c r="D394" s="24"/>
      <c r="E394" s="24"/>
      <c r="F394" s="14"/>
      <c r="G394" s="144"/>
      <c r="H394" s="67"/>
      <c r="I394" s="67"/>
      <c r="J394" s="141"/>
      <c r="K394" s="108"/>
    </row>
    <row r="395" spans="1:11" s="1" customFormat="1" x14ac:dyDescent="0.2">
      <c r="A395" s="69" t="s">
        <v>71</v>
      </c>
      <c r="B395" s="104"/>
      <c r="C395" s="104"/>
      <c r="D395" s="24"/>
      <c r="E395" s="24"/>
      <c r="F395" s="14"/>
      <c r="G395" s="144"/>
      <c r="H395" s="67"/>
      <c r="I395" s="67"/>
      <c r="J395" s="141"/>
      <c r="K395" s="108"/>
    </row>
    <row r="396" spans="1:11" s="1" customFormat="1" x14ac:dyDescent="0.2">
      <c r="A396" s="69" t="s">
        <v>72</v>
      </c>
      <c r="B396" s="104"/>
      <c r="C396" s="104"/>
      <c r="D396" s="24"/>
      <c r="E396" s="24"/>
      <c r="F396" s="14"/>
      <c r="G396" s="145"/>
      <c r="H396" s="67"/>
      <c r="I396" s="67"/>
      <c r="J396" s="141"/>
      <c r="K396" s="108"/>
    </row>
    <row r="397" spans="1:11" s="1" customFormat="1" x14ac:dyDescent="0.2">
      <c r="A397" s="69" t="s">
        <v>73</v>
      </c>
      <c r="B397" s="104"/>
      <c r="C397" s="104"/>
      <c r="D397" s="24"/>
      <c r="E397" s="24"/>
      <c r="F397" s="14"/>
      <c r="G397" s="145"/>
      <c r="H397" s="67"/>
      <c r="I397" s="67"/>
      <c r="J397" s="141"/>
      <c r="K397" s="108"/>
    </row>
    <row r="398" spans="1:11" s="1" customFormat="1" x14ac:dyDescent="0.2">
      <c r="A398" s="19" t="s">
        <v>10</v>
      </c>
      <c r="B398" s="104"/>
      <c r="C398" s="104"/>
      <c r="D398" s="24"/>
      <c r="E398" s="24"/>
      <c r="F398" s="14"/>
      <c r="G398" s="145"/>
      <c r="H398" s="67"/>
      <c r="I398" s="67"/>
      <c r="J398" s="141"/>
      <c r="K398" s="108"/>
    </row>
    <row r="399" spans="1:11" s="1" customFormat="1" x14ac:dyDescent="0.2">
      <c r="A399" s="19" t="s">
        <v>9</v>
      </c>
      <c r="B399" s="104"/>
      <c r="C399" s="104"/>
      <c r="D399" s="24"/>
      <c r="E399" s="24"/>
      <c r="F399" s="14"/>
      <c r="G399" s="144"/>
      <c r="H399" s="67"/>
      <c r="I399" s="67"/>
      <c r="J399" s="141"/>
      <c r="K399" s="108"/>
    </row>
    <row r="400" spans="1:11" s="1" customFormat="1" x14ac:dyDescent="0.2">
      <c r="A400" s="3" t="s">
        <v>67</v>
      </c>
      <c r="B400" s="104"/>
      <c r="C400" s="104"/>
      <c r="D400" s="24"/>
      <c r="E400" s="24"/>
      <c r="F400" s="14"/>
      <c r="G400" s="144"/>
      <c r="H400" s="67"/>
      <c r="I400" s="67"/>
      <c r="J400" s="141"/>
      <c r="K400" s="108"/>
    </row>
    <row r="401" spans="1:11" s="1" customFormat="1" x14ac:dyDescent="0.2">
      <c r="A401" s="19" t="s">
        <v>11</v>
      </c>
      <c r="B401" s="104"/>
      <c r="C401" s="104"/>
      <c r="D401" s="24"/>
      <c r="E401" s="24"/>
      <c r="F401" s="22"/>
      <c r="G401" s="141"/>
      <c r="H401" s="72"/>
      <c r="I401" s="72"/>
      <c r="J401" s="141"/>
      <c r="K401" s="108"/>
    </row>
    <row r="402" spans="1:11" s="1" customFormat="1" x14ac:dyDescent="0.2">
      <c r="A402" s="19"/>
      <c r="B402" s="24"/>
      <c r="C402" s="24"/>
      <c r="D402" s="24"/>
      <c r="E402" s="24"/>
      <c r="F402" s="14"/>
      <c r="G402" s="144"/>
      <c r="H402" s="67"/>
      <c r="I402" s="67"/>
      <c r="J402" s="141"/>
      <c r="K402" s="108"/>
    </row>
    <row r="403" spans="1:11" s="1" customFormat="1" x14ac:dyDescent="0.2">
      <c r="A403" s="19"/>
      <c r="B403" s="24"/>
      <c r="C403" s="24"/>
      <c r="D403" s="24"/>
      <c r="E403" s="24"/>
      <c r="F403" s="14"/>
      <c r="G403" s="144"/>
      <c r="H403" s="67"/>
      <c r="I403" s="67"/>
      <c r="J403" s="141"/>
      <c r="K403" s="108"/>
    </row>
    <row r="404" spans="1:11" s="1" customFormat="1" x14ac:dyDescent="0.2">
      <c r="A404" s="16" t="s">
        <v>92</v>
      </c>
      <c r="B404" s="30">
        <f>SUM(B405:B413)</f>
        <v>0</v>
      </c>
      <c r="C404" s="30">
        <f>SUM(C405:C413)</f>
        <v>0</v>
      </c>
      <c r="D404" s="30"/>
      <c r="E404" s="30"/>
      <c r="F404" s="14"/>
      <c r="G404" s="141"/>
      <c r="H404" s="72"/>
      <c r="I404" s="72"/>
      <c r="J404" s="141"/>
      <c r="K404" s="108"/>
    </row>
    <row r="405" spans="1:11" s="1" customFormat="1" x14ac:dyDescent="0.2">
      <c r="A405" s="19" t="s">
        <v>46</v>
      </c>
      <c r="B405" s="56">
        <f>B389</f>
        <v>0</v>
      </c>
      <c r="C405" s="56">
        <f>C389</f>
        <v>0</v>
      </c>
      <c r="D405" s="24"/>
      <c r="E405" s="24"/>
      <c r="F405" s="47"/>
      <c r="G405" s="141"/>
      <c r="H405" s="141"/>
      <c r="I405" s="141"/>
      <c r="J405" s="141"/>
      <c r="K405" s="108"/>
    </row>
    <row r="406" spans="1:11" s="1" customFormat="1" x14ac:dyDescent="0.2">
      <c r="A406" s="19" t="s">
        <v>47</v>
      </c>
      <c r="B406" s="105"/>
      <c r="C406" s="105"/>
      <c r="D406" s="24"/>
      <c r="E406" s="24"/>
      <c r="F406" s="14"/>
      <c r="G406" s="141"/>
      <c r="H406" s="141"/>
      <c r="I406" s="141"/>
      <c r="J406" s="141"/>
      <c r="K406" s="108"/>
    </row>
    <row r="407" spans="1:11" s="1" customFormat="1" x14ac:dyDescent="0.2">
      <c r="A407" s="19" t="s">
        <v>48</v>
      </c>
      <c r="B407" s="105"/>
      <c r="C407" s="105"/>
      <c r="D407" s="24"/>
      <c r="E407" s="24"/>
      <c r="F407" s="14"/>
      <c r="G407" s="141"/>
      <c r="H407" s="141"/>
      <c r="I407" s="141"/>
      <c r="J407" s="141"/>
      <c r="K407" s="108"/>
    </row>
    <row r="408" spans="1:11" s="1" customFormat="1" x14ac:dyDescent="0.2">
      <c r="A408" s="19" t="s">
        <v>49</v>
      </c>
      <c r="B408" s="105"/>
      <c r="C408" s="105"/>
      <c r="D408" s="24"/>
      <c r="E408" s="24"/>
      <c r="F408" s="14"/>
      <c r="G408" s="141"/>
      <c r="H408" s="141"/>
      <c r="I408" s="141"/>
      <c r="J408" s="141"/>
      <c r="K408" s="108"/>
    </row>
    <row r="409" spans="1:11" s="1" customFormat="1" x14ac:dyDescent="0.2">
      <c r="A409" s="19" t="s">
        <v>50</v>
      </c>
      <c r="B409" s="105"/>
      <c r="C409" s="105"/>
      <c r="D409" s="24"/>
      <c r="E409" s="24"/>
      <c r="F409" s="14"/>
      <c r="G409" s="141"/>
      <c r="H409" s="141"/>
      <c r="I409" s="141"/>
      <c r="J409" s="141"/>
      <c r="K409" s="108"/>
    </row>
    <row r="410" spans="1:11" s="1" customFormat="1" x14ac:dyDescent="0.2">
      <c r="A410" s="19" t="s">
        <v>51</v>
      </c>
      <c r="B410" s="105"/>
      <c r="C410" s="105"/>
      <c r="D410" s="24"/>
      <c r="E410" s="24"/>
      <c r="F410" s="14"/>
      <c r="G410" s="141"/>
      <c r="H410" s="141"/>
      <c r="I410" s="141"/>
      <c r="J410" s="141"/>
      <c r="K410" s="108"/>
    </row>
    <row r="411" spans="1:11" s="1" customFormat="1" x14ac:dyDescent="0.2">
      <c r="A411" s="19" t="s">
        <v>52</v>
      </c>
      <c r="B411" s="105"/>
      <c r="C411" s="105"/>
      <c r="D411" s="24"/>
      <c r="E411" s="24"/>
      <c r="F411" s="14"/>
      <c r="G411" s="141"/>
      <c r="H411" s="141"/>
      <c r="I411" s="141"/>
      <c r="J411" s="141"/>
      <c r="K411" s="108"/>
    </row>
    <row r="412" spans="1:11" s="1" customFormat="1" x14ac:dyDescent="0.2">
      <c r="A412" s="19" t="s">
        <v>53</v>
      </c>
      <c r="B412" s="105"/>
      <c r="C412" s="105"/>
      <c r="D412" s="24"/>
      <c r="E412" s="24"/>
      <c r="F412" s="14"/>
      <c r="G412" s="141"/>
      <c r="H412" s="141"/>
      <c r="I412" s="141"/>
      <c r="J412" s="141"/>
      <c r="K412" s="108"/>
    </row>
    <row r="413" spans="1:11" x14ac:dyDescent="0.2">
      <c r="A413" s="58" t="s">
        <v>70</v>
      </c>
      <c r="B413" s="105"/>
      <c r="C413" s="105"/>
      <c r="D413" s="55"/>
      <c r="E413" s="55"/>
      <c r="F413" s="14"/>
      <c r="G413" s="141"/>
      <c r="H413" s="141"/>
      <c r="I413" s="141"/>
      <c r="J413" s="141"/>
    </row>
    <row r="414" spans="1:11" x14ac:dyDescent="0.2">
      <c r="A414" s="28"/>
      <c r="B414" s="28"/>
      <c r="C414" s="28"/>
      <c r="D414" s="29"/>
      <c r="E414" s="29"/>
      <c r="F414" s="14"/>
    </row>
    <row r="415" spans="1:11" s="1" customFormat="1" x14ac:dyDescent="0.2">
      <c r="A415" s="125" t="s">
        <v>54</v>
      </c>
      <c r="B415" s="16"/>
      <c r="C415" s="16"/>
      <c r="D415" s="30"/>
      <c r="E415" s="30"/>
      <c r="F415" s="14"/>
      <c r="G415" s="144"/>
      <c r="H415" s="144"/>
      <c r="I415" s="144"/>
      <c r="J415" s="144"/>
      <c r="K415" s="108"/>
    </row>
    <row r="416" spans="1:11" s="1" customFormat="1" x14ac:dyDescent="0.2">
      <c r="A416" s="16" t="s">
        <v>55</v>
      </c>
      <c r="B416" s="16"/>
      <c r="C416" s="16"/>
      <c r="D416" s="30"/>
      <c r="E416" s="30"/>
      <c r="F416" s="14"/>
      <c r="G416" s="141"/>
      <c r="H416" s="141"/>
      <c r="I416" s="141"/>
      <c r="J416" s="141"/>
      <c r="K416" s="108"/>
    </row>
    <row r="417" spans="1:11" s="1" customFormat="1" x14ac:dyDescent="0.2">
      <c r="A417" s="16" t="s">
        <v>56</v>
      </c>
      <c r="B417" s="16">
        <f>SUM(B418:B421)</f>
        <v>0</v>
      </c>
      <c r="C417" s="16">
        <f>SUM(C418:C421)</f>
        <v>0</v>
      </c>
      <c r="D417" s="30"/>
      <c r="E417" s="30"/>
      <c r="F417" s="14"/>
      <c r="G417" s="141"/>
      <c r="H417" s="141"/>
      <c r="I417" s="141"/>
      <c r="J417" s="141"/>
      <c r="K417" s="108"/>
    </row>
    <row r="418" spans="1:11" s="1" customFormat="1" x14ac:dyDescent="0.2">
      <c r="A418" s="19" t="s">
        <v>57</v>
      </c>
      <c r="B418" s="114"/>
      <c r="C418" s="104"/>
      <c r="D418" s="24"/>
      <c r="E418" s="24"/>
      <c r="F418" s="57"/>
      <c r="G418" s="141"/>
      <c r="H418" s="141"/>
      <c r="I418" s="141"/>
      <c r="J418" s="141"/>
      <c r="K418" s="108"/>
    </row>
    <row r="419" spans="1:11" s="1" customFormat="1" x14ac:dyDescent="0.2">
      <c r="A419" s="19" t="s">
        <v>58</v>
      </c>
      <c r="B419" s="114"/>
      <c r="C419" s="104"/>
      <c r="D419" s="24"/>
      <c r="E419" s="24"/>
      <c r="F419" s="57"/>
      <c r="G419" s="141"/>
      <c r="H419" s="141"/>
      <c r="I419" s="141"/>
      <c r="J419" s="141"/>
      <c r="K419" s="108"/>
    </row>
    <row r="420" spans="1:11" s="1" customFormat="1" x14ac:dyDescent="0.2">
      <c r="A420" s="19" t="s">
        <v>59</v>
      </c>
      <c r="B420" s="114"/>
      <c r="C420" s="104"/>
      <c r="D420" s="24"/>
      <c r="E420" s="24"/>
      <c r="F420" s="57"/>
      <c r="G420" s="141"/>
      <c r="H420" s="141"/>
      <c r="I420" s="141"/>
      <c r="J420" s="141"/>
      <c r="K420" s="108"/>
    </row>
    <row r="421" spans="1:11" s="1" customFormat="1" x14ac:dyDescent="0.2">
      <c r="A421" s="19" t="s">
        <v>60</v>
      </c>
      <c r="B421" s="114"/>
      <c r="C421" s="104"/>
      <c r="D421" s="24"/>
      <c r="E421" s="24"/>
      <c r="F421" s="57"/>
      <c r="G421" s="141"/>
      <c r="H421" s="141"/>
      <c r="I421" s="141"/>
      <c r="J421" s="141"/>
      <c r="K421" s="108"/>
    </row>
    <row r="422" spans="1:11" s="1" customFormat="1" x14ac:dyDescent="0.2">
      <c r="A422" s="15"/>
      <c r="B422" s="16"/>
      <c r="C422" s="16"/>
      <c r="D422" s="30"/>
      <c r="E422" s="30"/>
      <c r="F422" s="57"/>
      <c r="G422" s="141"/>
      <c r="H422" s="141"/>
      <c r="I422" s="141"/>
      <c r="J422" s="141"/>
      <c r="K422" s="108"/>
    </row>
    <row r="423" spans="1:11" s="1" customFormat="1" x14ac:dyDescent="0.2">
      <c r="A423" s="16" t="s">
        <v>61</v>
      </c>
      <c r="B423" s="16"/>
      <c r="C423" s="16"/>
      <c r="D423" s="30"/>
      <c r="E423" s="30"/>
      <c r="F423" s="14"/>
      <c r="G423" s="141"/>
      <c r="H423" s="141"/>
      <c r="I423" s="141"/>
      <c r="J423" s="141"/>
      <c r="K423" s="108"/>
    </row>
    <row r="424" spans="1:11" s="1" customFormat="1" x14ac:dyDescent="0.2">
      <c r="A424" s="16" t="s">
        <v>56</v>
      </c>
      <c r="B424" s="16">
        <f>SUM(B425:B428)</f>
        <v>0</v>
      </c>
      <c r="C424" s="16">
        <f>SUM(C425:C428)</f>
        <v>0</v>
      </c>
      <c r="D424" s="30"/>
      <c r="E424" s="30"/>
      <c r="F424" s="14"/>
      <c r="G424" s="141"/>
      <c r="H424" s="141"/>
      <c r="I424" s="141"/>
      <c r="J424" s="141"/>
      <c r="K424" s="108"/>
    </row>
    <row r="425" spans="1:11" s="1" customFormat="1" x14ac:dyDescent="0.2">
      <c r="A425" s="19" t="s">
        <v>57</v>
      </c>
      <c r="B425" s="114"/>
      <c r="C425" s="104"/>
      <c r="D425" s="24"/>
      <c r="E425" s="24"/>
      <c r="F425" s="57"/>
      <c r="G425" s="141"/>
      <c r="H425" s="141"/>
      <c r="I425" s="141"/>
      <c r="J425" s="141"/>
      <c r="K425" s="108"/>
    </row>
    <row r="426" spans="1:11" s="1" customFormat="1" x14ac:dyDescent="0.2">
      <c r="A426" s="19" t="s">
        <v>58</v>
      </c>
      <c r="B426" s="114"/>
      <c r="C426" s="104"/>
      <c r="D426" s="24"/>
      <c r="E426" s="24"/>
      <c r="F426" s="57"/>
      <c r="G426" s="141"/>
      <c r="H426" s="141"/>
      <c r="I426" s="141"/>
      <c r="J426" s="141"/>
      <c r="K426" s="108"/>
    </row>
    <row r="427" spans="1:11" s="1" customFormat="1" x14ac:dyDescent="0.2">
      <c r="A427" s="19" t="s">
        <v>59</v>
      </c>
      <c r="B427" s="114"/>
      <c r="C427" s="104"/>
      <c r="D427" s="24"/>
      <c r="E427" s="24"/>
      <c r="F427" s="57"/>
      <c r="G427" s="141"/>
      <c r="H427" s="141"/>
      <c r="I427" s="141"/>
      <c r="J427" s="141"/>
      <c r="K427" s="108"/>
    </row>
    <row r="428" spans="1:11" s="1" customFormat="1" x14ac:dyDescent="0.2">
      <c r="A428" s="19" t="s">
        <v>60</v>
      </c>
      <c r="B428" s="114"/>
      <c r="C428" s="104"/>
      <c r="D428" s="24"/>
      <c r="E428" s="24"/>
      <c r="F428" s="57"/>
      <c r="G428" s="141"/>
      <c r="H428" s="141"/>
      <c r="I428" s="141"/>
      <c r="J428" s="141"/>
      <c r="K428" s="108"/>
    </row>
    <row r="429" spans="1:11" s="1" customFormat="1" x14ac:dyDescent="0.2">
      <c r="A429" s="15"/>
      <c r="B429" s="16"/>
      <c r="C429" s="16"/>
      <c r="D429" s="30"/>
      <c r="E429" s="30"/>
      <c r="F429" s="57"/>
      <c r="G429" s="141"/>
      <c r="H429" s="141"/>
      <c r="I429" s="141"/>
      <c r="J429" s="141"/>
      <c r="K429" s="108"/>
    </row>
    <row r="430" spans="1:11" s="1" customFormat="1" x14ac:dyDescent="0.2">
      <c r="A430" s="16" t="s">
        <v>62</v>
      </c>
      <c r="B430" s="16"/>
      <c r="C430" s="30"/>
      <c r="D430" s="30"/>
      <c r="E430" s="30"/>
      <c r="F430" s="14"/>
      <c r="G430" s="141"/>
      <c r="H430" s="141"/>
      <c r="I430" s="141"/>
      <c r="J430" s="141"/>
      <c r="K430" s="108"/>
    </row>
    <row r="431" spans="1:11" s="1" customFormat="1" x14ac:dyDescent="0.2">
      <c r="A431" s="16" t="s">
        <v>56</v>
      </c>
      <c r="B431" s="16">
        <f>SUM(B432:B435)</f>
        <v>0</v>
      </c>
      <c r="C431" s="16">
        <f>SUM(C432:C435)</f>
        <v>0</v>
      </c>
      <c r="D431" s="30"/>
      <c r="E431" s="30"/>
      <c r="F431" s="14"/>
      <c r="G431" s="141"/>
      <c r="H431" s="141"/>
      <c r="I431" s="141"/>
      <c r="J431" s="141"/>
      <c r="K431" s="108"/>
    </row>
    <row r="432" spans="1:11" x14ac:dyDescent="0.2">
      <c r="A432" s="19" t="s">
        <v>57</v>
      </c>
      <c r="B432" s="104"/>
      <c r="C432" s="104"/>
      <c r="D432" s="24"/>
      <c r="E432" s="24"/>
      <c r="F432" s="57"/>
      <c r="G432" s="141"/>
      <c r="H432" s="141"/>
      <c r="I432" s="141"/>
      <c r="J432" s="141"/>
    </row>
    <row r="433" spans="1:11" x14ac:dyDescent="0.2">
      <c r="A433" s="19" t="s">
        <v>58</v>
      </c>
      <c r="B433" s="104"/>
      <c r="C433" s="104"/>
      <c r="D433" s="24"/>
      <c r="E433" s="24"/>
      <c r="F433" s="57"/>
    </row>
    <row r="434" spans="1:11" x14ac:dyDescent="0.2">
      <c r="A434" s="19" t="s">
        <v>59</v>
      </c>
      <c r="B434" s="104"/>
      <c r="C434" s="104"/>
      <c r="D434" s="24"/>
      <c r="E434" s="24"/>
      <c r="F434" s="57"/>
    </row>
    <row r="435" spans="1:11" x14ac:dyDescent="0.2">
      <c r="A435" s="19" t="s">
        <v>60</v>
      </c>
      <c r="B435" s="104"/>
      <c r="C435" s="104"/>
      <c r="D435" s="24"/>
      <c r="E435" s="24"/>
      <c r="F435" s="57"/>
    </row>
    <row r="436" spans="1:11" x14ac:dyDescent="0.2">
      <c r="A436" s="19"/>
      <c r="B436" s="19"/>
      <c r="C436" s="19"/>
      <c r="D436" s="24"/>
      <c r="E436" s="24"/>
      <c r="F436" s="57"/>
    </row>
    <row r="437" spans="1:11" s="1" customFormat="1" x14ac:dyDescent="0.2">
      <c r="A437" s="16" t="s">
        <v>63</v>
      </c>
      <c r="B437" s="16"/>
      <c r="C437" s="30"/>
      <c r="D437" s="30"/>
      <c r="E437" s="30"/>
      <c r="F437" s="14"/>
      <c r="G437" s="144"/>
      <c r="H437" s="144"/>
      <c r="I437" s="144"/>
      <c r="J437" s="144"/>
      <c r="K437" s="108"/>
    </row>
    <row r="438" spans="1:11" x14ac:dyDescent="0.2">
      <c r="A438" s="16" t="s">
        <v>56</v>
      </c>
      <c r="B438" s="16">
        <f>SUM(B439:B442)</f>
        <v>0</v>
      </c>
      <c r="C438" s="16">
        <f>SUM(C439:C442)</f>
        <v>0</v>
      </c>
      <c r="D438" s="30"/>
      <c r="E438" s="30"/>
      <c r="F438" s="14"/>
      <c r="G438" s="141"/>
      <c r="H438" s="141"/>
      <c r="I438" s="141"/>
      <c r="J438" s="141"/>
    </row>
    <row r="439" spans="1:11" x14ac:dyDescent="0.2">
      <c r="A439" s="19" t="s">
        <v>57</v>
      </c>
      <c r="B439" s="104"/>
      <c r="C439" s="104"/>
      <c r="D439" s="24"/>
      <c r="E439" s="24"/>
      <c r="F439" s="57"/>
    </row>
    <row r="440" spans="1:11" x14ac:dyDescent="0.2">
      <c r="A440" s="19" t="s">
        <v>58</v>
      </c>
      <c r="B440" s="104"/>
      <c r="C440" s="104"/>
      <c r="D440" s="24"/>
      <c r="E440" s="24"/>
      <c r="F440" s="57"/>
    </row>
    <row r="441" spans="1:11" x14ac:dyDescent="0.2">
      <c r="A441" s="19" t="s">
        <v>59</v>
      </c>
      <c r="B441" s="104"/>
      <c r="C441" s="104"/>
      <c r="D441" s="24"/>
      <c r="E441" s="24"/>
      <c r="F441" s="57"/>
    </row>
    <row r="442" spans="1:11" x14ac:dyDescent="0.2">
      <c r="A442" s="19" t="s">
        <v>60</v>
      </c>
      <c r="B442" s="104"/>
      <c r="C442" s="104"/>
      <c r="D442" s="24"/>
      <c r="E442" s="24"/>
      <c r="F442" s="57"/>
    </row>
    <row r="443" spans="1:11" x14ac:dyDescent="0.2">
      <c r="A443" s="19"/>
      <c r="B443" s="19"/>
      <c r="C443" s="19"/>
      <c r="D443" s="24"/>
      <c r="E443" s="24"/>
      <c r="F443" s="57"/>
    </row>
    <row r="444" spans="1:11" s="1" customFormat="1" x14ac:dyDescent="0.2">
      <c r="A444" s="16" t="s">
        <v>64</v>
      </c>
      <c r="B444" s="16"/>
      <c r="C444" s="16"/>
      <c r="D444" s="30"/>
      <c r="E444" s="30"/>
      <c r="F444" s="14"/>
      <c r="G444" s="144"/>
      <c r="H444" s="144"/>
      <c r="I444" s="144"/>
      <c r="J444" s="144"/>
      <c r="K444" s="108"/>
    </row>
    <row r="445" spans="1:11" x14ac:dyDescent="0.2">
      <c r="A445" s="16" t="s">
        <v>56</v>
      </c>
      <c r="B445" s="16">
        <f>SUM(B446:B449)</f>
        <v>0</v>
      </c>
      <c r="C445" s="16">
        <f>SUM(C446:C449)</f>
        <v>0</v>
      </c>
      <c r="D445" s="30"/>
      <c r="E445" s="30"/>
      <c r="F445" s="14"/>
      <c r="G445" s="141"/>
      <c r="H445" s="141"/>
      <c r="I445" s="141"/>
      <c r="J445" s="141"/>
    </row>
    <row r="446" spans="1:11" x14ac:dyDescent="0.2">
      <c r="A446" s="19" t="s">
        <v>57</v>
      </c>
      <c r="B446" s="104"/>
      <c r="C446" s="104"/>
      <c r="D446" s="24"/>
      <c r="E446" s="24"/>
      <c r="F446" s="57"/>
    </row>
    <row r="447" spans="1:11" x14ac:dyDescent="0.2">
      <c r="A447" s="19" t="s">
        <v>58</v>
      </c>
      <c r="B447" s="104"/>
      <c r="C447" s="104"/>
      <c r="D447" s="24"/>
      <c r="E447" s="24"/>
      <c r="F447" s="57"/>
    </row>
    <row r="448" spans="1:11" x14ac:dyDescent="0.2">
      <c r="A448" s="19" t="s">
        <v>59</v>
      </c>
      <c r="B448" s="104"/>
      <c r="C448" s="104"/>
      <c r="D448" s="24"/>
      <c r="E448" s="24"/>
      <c r="F448" s="57"/>
    </row>
    <row r="449" spans="1:6" x14ac:dyDescent="0.2">
      <c r="A449" s="19" t="s">
        <v>60</v>
      </c>
      <c r="B449" s="104"/>
      <c r="C449" s="104"/>
      <c r="D449" s="24"/>
      <c r="E449" s="24"/>
      <c r="F449" s="57"/>
    </row>
    <row r="450" spans="1:6" x14ac:dyDescent="0.2">
      <c r="A450" s="26"/>
      <c r="B450" s="26"/>
      <c r="C450" s="26"/>
      <c r="D450" s="27"/>
      <c r="E450" s="27"/>
      <c r="F450" s="57"/>
    </row>
    <row r="451" spans="1:6" x14ac:dyDescent="0.2">
      <c r="A451" s="63" t="s">
        <v>75</v>
      </c>
      <c r="B451" s="99"/>
      <c r="C451" s="87"/>
      <c r="F451" s="14"/>
    </row>
    <row r="452" spans="1:6" x14ac:dyDescent="0.2">
      <c r="A452" s="60" t="s">
        <v>76</v>
      </c>
    </row>
    <row r="453" spans="1:6" x14ac:dyDescent="0.2">
      <c r="A453" s="22" t="s">
        <v>77</v>
      </c>
      <c r="B453" s="95">
        <f>B454+B455</f>
        <v>2</v>
      </c>
      <c r="C453" s="95">
        <f>C454+C455</f>
        <v>3</v>
      </c>
    </row>
    <row r="454" spans="1:6" x14ac:dyDescent="0.2">
      <c r="A454" s="22" t="s">
        <v>5</v>
      </c>
      <c r="B454" s="95">
        <f>SUM(B456:B463)-B458</f>
        <v>2</v>
      </c>
      <c r="C454" s="95">
        <f>SUM(C456:C463)-C458</f>
        <v>3</v>
      </c>
    </row>
    <row r="455" spans="1:6" x14ac:dyDescent="0.2">
      <c r="A455" s="22" t="s">
        <v>6</v>
      </c>
      <c r="B455" s="95">
        <f>B464+B465</f>
        <v>0</v>
      </c>
      <c r="C455" s="95">
        <f>C464+C465</f>
        <v>0</v>
      </c>
    </row>
    <row r="456" spans="1:6" x14ac:dyDescent="0.2">
      <c r="A456" s="22" t="s">
        <v>7</v>
      </c>
      <c r="B456" s="94">
        <v>0</v>
      </c>
      <c r="C456" s="94">
        <v>0</v>
      </c>
    </row>
    <row r="457" spans="1:6" x14ac:dyDescent="0.2">
      <c r="A457" s="22" t="s">
        <v>8</v>
      </c>
      <c r="B457" s="94">
        <v>0</v>
      </c>
      <c r="C457" s="94">
        <v>0</v>
      </c>
    </row>
    <row r="458" spans="1:6" x14ac:dyDescent="0.2">
      <c r="A458" s="22" t="s">
        <v>78</v>
      </c>
      <c r="B458" s="94">
        <f>SUM(B459:B461)</f>
        <v>1</v>
      </c>
      <c r="C458" s="94">
        <f>SUM(C459:C461)</f>
        <v>3</v>
      </c>
    </row>
    <row r="459" spans="1:6" x14ac:dyDescent="0.2">
      <c r="A459" s="60" t="s">
        <v>71</v>
      </c>
      <c r="B459" s="94">
        <v>0</v>
      </c>
      <c r="C459" s="94">
        <v>0</v>
      </c>
    </row>
    <row r="460" spans="1:6" x14ac:dyDescent="0.2">
      <c r="A460" s="60" t="s">
        <v>72</v>
      </c>
      <c r="B460" s="94">
        <v>0</v>
      </c>
      <c r="C460" s="115">
        <v>0</v>
      </c>
    </row>
    <row r="461" spans="1:6" x14ac:dyDescent="0.2">
      <c r="A461" s="60" t="s">
        <v>73</v>
      </c>
      <c r="B461" s="115">
        <v>1</v>
      </c>
      <c r="C461" s="115">
        <v>3</v>
      </c>
    </row>
    <row r="462" spans="1:6" x14ac:dyDescent="0.2">
      <c r="A462" s="22" t="s">
        <v>79</v>
      </c>
      <c r="B462" s="94">
        <v>0</v>
      </c>
      <c r="C462" s="94">
        <v>0</v>
      </c>
    </row>
    <row r="463" spans="1:6" x14ac:dyDescent="0.2">
      <c r="A463" s="22" t="s">
        <v>80</v>
      </c>
      <c r="B463" s="94">
        <v>1</v>
      </c>
      <c r="C463" s="94">
        <v>0</v>
      </c>
    </row>
    <row r="464" spans="1:6" x14ac:dyDescent="0.2">
      <c r="A464" s="22" t="s">
        <v>81</v>
      </c>
      <c r="B464" s="94">
        <v>0</v>
      </c>
      <c r="C464" s="94">
        <v>0</v>
      </c>
    </row>
    <row r="465" spans="1:3" x14ac:dyDescent="0.2">
      <c r="A465" s="83" t="s">
        <v>82</v>
      </c>
      <c r="B465" s="104"/>
      <c r="C465" s="104"/>
    </row>
    <row r="466" spans="1:3" x14ac:dyDescent="0.2">
      <c r="A466" s="102" t="s">
        <v>83</v>
      </c>
    </row>
    <row r="467" spans="1:3" x14ac:dyDescent="0.2">
      <c r="A467" s="22" t="s">
        <v>77</v>
      </c>
      <c r="B467" s="14"/>
      <c r="C467" s="92"/>
    </row>
    <row r="468" spans="1:3" x14ac:dyDescent="0.2">
      <c r="A468" s="22" t="s">
        <v>5</v>
      </c>
      <c r="B468" s="104"/>
      <c r="C468" s="104"/>
    </row>
    <row r="469" spans="1:3" x14ac:dyDescent="0.2">
      <c r="A469" s="22" t="s">
        <v>6</v>
      </c>
      <c r="B469" s="104"/>
      <c r="C469" s="104"/>
    </row>
    <row r="470" spans="1:3" x14ac:dyDescent="0.2">
      <c r="A470" s="22" t="s">
        <v>7</v>
      </c>
      <c r="B470" s="104"/>
      <c r="C470" s="104"/>
    </row>
    <row r="471" spans="1:3" x14ac:dyDescent="0.2">
      <c r="A471" s="22" t="s">
        <v>8</v>
      </c>
      <c r="B471" s="104"/>
      <c r="C471" s="104"/>
    </row>
    <row r="472" spans="1:3" x14ac:dyDescent="0.2">
      <c r="A472" s="22" t="s">
        <v>78</v>
      </c>
      <c r="B472" s="104"/>
      <c r="C472" s="104"/>
    </row>
    <row r="473" spans="1:3" x14ac:dyDescent="0.2">
      <c r="A473" s="60" t="s">
        <v>71</v>
      </c>
      <c r="B473" s="104"/>
      <c r="C473" s="104"/>
    </row>
    <row r="474" spans="1:3" x14ac:dyDescent="0.2">
      <c r="A474" s="60" t="s">
        <v>72</v>
      </c>
      <c r="B474" s="104"/>
      <c r="C474" s="104"/>
    </row>
    <row r="475" spans="1:3" x14ac:dyDescent="0.2">
      <c r="A475" s="60" t="s">
        <v>73</v>
      </c>
      <c r="B475" s="104"/>
      <c r="C475" s="104"/>
    </row>
    <row r="476" spans="1:3" x14ac:dyDescent="0.2">
      <c r="A476" s="22" t="s">
        <v>79</v>
      </c>
      <c r="B476" s="104"/>
      <c r="C476" s="104"/>
    </row>
    <row r="477" spans="1:3" x14ac:dyDescent="0.2">
      <c r="A477" s="22" t="s">
        <v>80</v>
      </c>
      <c r="B477" s="104"/>
      <c r="C477" s="104"/>
    </row>
    <row r="478" spans="1:3" x14ac:dyDescent="0.2">
      <c r="A478" s="22" t="s">
        <v>81</v>
      </c>
      <c r="B478" s="104"/>
      <c r="C478" s="104"/>
    </row>
    <row r="479" spans="1:3" x14ac:dyDescent="0.2">
      <c r="A479" s="83" t="s">
        <v>82</v>
      </c>
      <c r="B479" s="104"/>
      <c r="C479" s="104"/>
    </row>
    <row r="480" spans="1:3" x14ac:dyDescent="0.2">
      <c r="A480" s="102" t="s">
        <v>84</v>
      </c>
    </row>
    <row r="481" spans="1:3" x14ac:dyDescent="0.2">
      <c r="A481" s="22" t="s">
        <v>24</v>
      </c>
      <c r="B481" s="14"/>
      <c r="C481" s="92"/>
    </row>
    <row r="482" spans="1:3" x14ac:dyDescent="0.2">
      <c r="A482" s="22" t="s">
        <v>77</v>
      </c>
      <c r="B482" s="95">
        <f>B483+B484</f>
        <v>0</v>
      </c>
      <c r="C482" s="95">
        <f>C483+C484</f>
        <v>0</v>
      </c>
    </row>
    <row r="483" spans="1:3" x14ac:dyDescent="0.2">
      <c r="A483" s="22" t="s">
        <v>5</v>
      </c>
      <c r="B483" s="95">
        <f>SUM(B485:B492)-B487</f>
        <v>0</v>
      </c>
      <c r="C483" s="95">
        <f>SUM(C485:C492)-C487</f>
        <v>0</v>
      </c>
    </row>
    <row r="484" spans="1:3" x14ac:dyDescent="0.2">
      <c r="A484" s="22" t="s">
        <v>6</v>
      </c>
      <c r="B484" s="95">
        <f>B493+B494</f>
        <v>0</v>
      </c>
      <c r="C484" s="95">
        <f>C493+C494</f>
        <v>0</v>
      </c>
    </row>
    <row r="485" spans="1:3" x14ac:dyDescent="0.2">
      <c r="A485" s="22" t="s">
        <v>7</v>
      </c>
      <c r="B485" s="94">
        <v>0</v>
      </c>
      <c r="C485" s="116">
        <v>0</v>
      </c>
    </row>
    <row r="486" spans="1:3" x14ac:dyDescent="0.2">
      <c r="A486" s="22" t="s">
        <v>8</v>
      </c>
      <c r="B486" s="115">
        <v>0</v>
      </c>
      <c r="C486" s="116">
        <v>0</v>
      </c>
    </row>
    <row r="487" spans="1:3" x14ac:dyDescent="0.2">
      <c r="A487" s="22" t="s">
        <v>78</v>
      </c>
      <c r="B487" s="117">
        <f>SUM(B488:B490)</f>
        <v>0</v>
      </c>
      <c r="C487" s="116">
        <f>SUM(C488:C490)</f>
        <v>0</v>
      </c>
    </row>
    <row r="488" spans="1:3" x14ac:dyDescent="0.2">
      <c r="A488" s="60" t="s">
        <v>71</v>
      </c>
      <c r="B488" s="94">
        <v>0</v>
      </c>
      <c r="C488" s="116">
        <v>0</v>
      </c>
    </row>
    <row r="489" spans="1:3" x14ac:dyDescent="0.2">
      <c r="A489" s="60" t="s">
        <v>72</v>
      </c>
      <c r="B489" s="115">
        <v>0</v>
      </c>
      <c r="C489" s="116">
        <v>0</v>
      </c>
    </row>
    <row r="490" spans="1:3" x14ac:dyDescent="0.2">
      <c r="A490" s="60" t="s">
        <v>73</v>
      </c>
      <c r="B490" s="115">
        <v>0</v>
      </c>
      <c r="C490" s="116">
        <v>0</v>
      </c>
    </row>
    <row r="491" spans="1:3" x14ac:dyDescent="0.2">
      <c r="A491" s="22" t="s">
        <v>79</v>
      </c>
      <c r="B491" s="94">
        <v>0</v>
      </c>
      <c r="C491" s="116">
        <v>0</v>
      </c>
    </row>
    <row r="492" spans="1:3" x14ac:dyDescent="0.2">
      <c r="A492" s="22" t="s">
        <v>80</v>
      </c>
      <c r="B492" s="94">
        <v>0</v>
      </c>
      <c r="C492" s="116">
        <v>0</v>
      </c>
    </row>
    <row r="493" spans="1:3" x14ac:dyDescent="0.2">
      <c r="A493" s="22" t="s">
        <v>81</v>
      </c>
      <c r="B493" s="94">
        <v>0</v>
      </c>
      <c r="C493" s="116">
        <v>0</v>
      </c>
    </row>
    <row r="494" spans="1:3" x14ac:dyDescent="0.2">
      <c r="A494" s="83" t="s">
        <v>82</v>
      </c>
      <c r="B494" s="100"/>
      <c r="C494" s="101"/>
    </row>
    <row r="495" spans="1:3" x14ac:dyDescent="0.2">
      <c r="A495" s="128" t="s">
        <v>84</v>
      </c>
    </row>
    <row r="496" spans="1:3" x14ac:dyDescent="0.2">
      <c r="A496" s="22" t="s">
        <v>25</v>
      </c>
      <c r="B496" s="14"/>
      <c r="C496" s="92"/>
    </row>
    <row r="497" spans="1:3" x14ac:dyDescent="0.2">
      <c r="A497" s="22" t="s">
        <v>77</v>
      </c>
      <c r="B497" s="119">
        <f>B498+B499</f>
        <v>2435000</v>
      </c>
      <c r="C497" s="119">
        <f>C498+C499</f>
        <v>4055920</v>
      </c>
    </row>
    <row r="498" spans="1:3" x14ac:dyDescent="0.2">
      <c r="A498" s="22" t="s">
        <v>5</v>
      </c>
      <c r="B498" s="119">
        <f>SUM(B500:B507)-B502</f>
        <v>2435000</v>
      </c>
      <c r="C498" s="119">
        <f>SUM(C500:C507)-C502</f>
        <v>4055920</v>
      </c>
    </row>
    <row r="499" spans="1:3" x14ac:dyDescent="0.2">
      <c r="A499" s="22" t="s">
        <v>6</v>
      </c>
      <c r="B499" s="119">
        <f>B508+B509</f>
        <v>0</v>
      </c>
      <c r="C499" s="119">
        <f>C508+C509</f>
        <v>0</v>
      </c>
    </row>
    <row r="500" spans="1:3" x14ac:dyDescent="0.2">
      <c r="A500" s="22" t="s">
        <v>7</v>
      </c>
      <c r="B500" s="120">
        <v>0</v>
      </c>
      <c r="C500" s="121">
        <v>0</v>
      </c>
    </row>
    <row r="501" spans="1:3" x14ac:dyDescent="0.2">
      <c r="A501" s="22" t="s">
        <v>8</v>
      </c>
      <c r="B501" s="120">
        <v>0</v>
      </c>
      <c r="C501" s="121">
        <v>0</v>
      </c>
    </row>
    <row r="502" spans="1:3" x14ac:dyDescent="0.2">
      <c r="A502" s="22" t="s">
        <v>78</v>
      </c>
      <c r="B502" s="120">
        <f>SUM(B503:B505)</f>
        <v>1335000</v>
      </c>
      <c r="C502" s="121">
        <f>SUM(C503:C505)</f>
        <v>4055920</v>
      </c>
    </row>
    <row r="503" spans="1:3" x14ac:dyDescent="0.2">
      <c r="A503" s="60" t="s">
        <v>71</v>
      </c>
      <c r="B503" s="120">
        <v>0</v>
      </c>
      <c r="C503" s="121">
        <v>0</v>
      </c>
    </row>
    <row r="504" spans="1:3" x14ac:dyDescent="0.2">
      <c r="A504" s="60" t="s">
        <v>72</v>
      </c>
      <c r="B504" s="120">
        <v>0</v>
      </c>
      <c r="C504" s="121">
        <v>0</v>
      </c>
    </row>
    <row r="505" spans="1:3" x14ac:dyDescent="0.2">
      <c r="A505" s="60" t="s">
        <v>73</v>
      </c>
      <c r="B505" s="120">
        <v>1335000</v>
      </c>
      <c r="C505" s="121">
        <v>4055920</v>
      </c>
    </row>
    <row r="506" spans="1:3" x14ac:dyDescent="0.2">
      <c r="A506" s="22" t="s">
        <v>79</v>
      </c>
      <c r="B506" s="120">
        <v>0</v>
      </c>
      <c r="C506" s="121">
        <v>0</v>
      </c>
    </row>
    <row r="507" spans="1:3" x14ac:dyDescent="0.2">
      <c r="A507" s="22" t="s">
        <v>80</v>
      </c>
      <c r="B507" s="120">
        <v>1100000</v>
      </c>
      <c r="C507" s="121">
        <v>0</v>
      </c>
    </row>
    <row r="508" spans="1:3" x14ac:dyDescent="0.2">
      <c r="A508" s="22" t="s">
        <v>81</v>
      </c>
      <c r="B508" s="118">
        <v>0</v>
      </c>
      <c r="C508" s="121">
        <v>0</v>
      </c>
    </row>
    <row r="509" spans="1:3" x14ac:dyDescent="0.2">
      <c r="A509" s="83" t="s">
        <v>82</v>
      </c>
      <c r="B509" s="100"/>
      <c r="C509" s="101"/>
    </row>
    <row r="510" spans="1:3" x14ac:dyDescent="0.2">
      <c r="A510" s="3" t="s">
        <v>84</v>
      </c>
    </row>
    <row r="511" spans="1:3" x14ac:dyDescent="0.2">
      <c r="A511" s="39" t="s">
        <v>26</v>
      </c>
      <c r="B511" s="14"/>
      <c r="C511" s="92"/>
    </row>
    <row r="512" spans="1:3" x14ac:dyDescent="0.2">
      <c r="A512" s="39" t="s">
        <v>77</v>
      </c>
      <c r="B512" s="118"/>
      <c r="C512" s="104"/>
    </row>
    <row r="513" spans="1:3" x14ac:dyDescent="0.2">
      <c r="A513" s="39" t="s">
        <v>5</v>
      </c>
      <c r="B513" s="104"/>
      <c r="C513" s="104"/>
    </row>
    <row r="514" spans="1:3" x14ac:dyDescent="0.2">
      <c r="A514" s="39" t="s">
        <v>6</v>
      </c>
      <c r="B514" s="104"/>
      <c r="C514" s="104"/>
    </row>
    <row r="515" spans="1:3" x14ac:dyDescent="0.2">
      <c r="A515" s="39" t="s">
        <v>7</v>
      </c>
      <c r="B515" s="104"/>
      <c r="C515" s="104"/>
    </row>
    <row r="516" spans="1:3" x14ac:dyDescent="0.2">
      <c r="A516" s="39" t="s">
        <v>8</v>
      </c>
      <c r="B516" s="104"/>
      <c r="C516" s="104"/>
    </row>
    <row r="517" spans="1:3" x14ac:dyDescent="0.2">
      <c r="A517" s="39" t="s">
        <v>78</v>
      </c>
      <c r="B517" s="104"/>
      <c r="C517" s="104"/>
    </row>
    <row r="518" spans="1:3" x14ac:dyDescent="0.2">
      <c r="A518" s="3" t="s">
        <v>71</v>
      </c>
      <c r="B518" s="104"/>
      <c r="C518" s="104"/>
    </row>
    <row r="519" spans="1:3" x14ac:dyDescent="0.2">
      <c r="A519" s="3" t="s">
        <v>72</v>
      </c>
      <c r="B519" s="104"/>
      <c r="C519" s="104"/>
    </row>
    <row r="520" spans="1:3" x14ac:dyDescent="0.2">
      <c r="A520" s="3" t="s">
        <v>73</v>
      </c>
      <c r="B520" s="104"/>
      <c r="C520" s="104"/>
    </row>
    <row r="521" spans="1:3" x14ac:dyDescent="0.2">
      <c r="A521" s="39" t="s">
        <v>79</v>
      </c>
      <c r="B521" s="104"/>
      <c r="C521" s="104"/>
    </row>
    <row r="522" spans="1:3" x14ac:dyDescent="0.2">
      <c r="A522" s="39" t="s">
        <v>80</v>
      </c>
      <c r="B522" s="104"/>
      <c r="C522" s="104"/>
    </row>
    <row r="523" spans="1:3" x14ac:dyDescent="0.2">
      <c r="A523" s="39" t="s">
        <v>81</v>
      </c>
      <c r="B523" s="104"/>
      <c r="C523" s="104"/>
    </row>
    <row r="524" spans="1:3" x14ac:dyDescent="0.2">
      <c r="A524" s="39" t="s">
        <v>82</v>
      </c>
    </row>
    <row r="525" spans="1:3" x14ac:dyDescent="0.2">
      <c r="A525" s="3" t="s">
        <v>85</v>
      </c>
    </row>
    <row r="526" spans="1:3" x14ac:dyDescent="0.2">
      <c r="A526" s="39" t="s">
        <v>24</v>
      </c>
      <c r="B526" s="14"/>
      <c r="C526" s="92"/>
    </row>
    <row r="527" spans="1:3" x14ac:dyDescent="0.2">
      <c r="A527" s="39" t="s">
        <v>77</v>
      </c>
      <c r="B527" s="104"/>
      <c r="C527" s="104"/>
    </row>
    <row r="528" spans="1:3" x14ac:dyDescent="0.2">
      <c r="A528" s="39" t="s">
        <v>5</v>
      </c>
      <c r="B528" s="104"/>
      <c r="C528" s="104"/>
    </row>
    <row r="529" spans="1:3" x14ac:dyDescent="0.2">
      <c r="A529" s="39" t="s">
        <v>6</v>
      </c>
      <c r="B529" s="104"/>
      <c r="C529" s="104"/>
    </row>
    <row r="530" spans="1:3" x14ac:dyDescent="0.2">
      <c r="A530" s="39" t="s">
        <v>7</v>
      </c>
      <c r="B530" s="104"/>
      <c r="C530" s="104"/>
    </row>
    <row r="531" spans="1:3" x14ac:dyDescent="0.2">
      <c r="A531" s="39" t="s">
        <v>8</v>
      </c>
      <c r="B531" s="104"/>
      <c r="C531" s="104"/>
    </row>
    <row r="532" spans="1:3" x14ac:dyDescent="0.2">
      <c r="A532" s="39" t="s">
        <v>78</v>
      </c>
      <c r="B532" s="104"/>
      <c r="C532" s="104"/>
    </row>
    <row r="533" spans="1:3" x14ac:dyDescent="0.2">
      <c r="A533" s="3" t="s">
        <v>71</v>
      </c>
      <c r="B533" s="104"/>
      <c r="C533" s="104"/>
    </row>
    <row r="534" spans="1:3" x14ac:dyDescent="0.2">
      <c r="A534" s="3" t="s">
        <v>72</v>
      </c>
      <c r="B534" s="104"/>
      <c r="C534" s="104"/>
    </row>
    <row r="535" spans="1:3" x14ac:dyDescent="0.2">
      <c r="A535" s="3" t="s">
        <v>73</v>
      </c>
      <c r="B535" s="104"/>
      <c r="C535" s="104"/>
    </row>
    <row r="536" spans="1:3" x14ac:dyDescent="0.2">
      <c r="A536" s="39" t="s">
        <v>79</v>
      </c>
      <c r="B536" s="104"/>
      <c r="C536" s="104"/>
    </row>
    <row r="537" spans="1:3" x14ac:dyDescent="0.2">
      <c r="A537" s="39" t="s">
        <v>80</v>
      </c>
      <c r="B537" s="104"/>
      <c r="C537" s="104"/>
    </row>
    <row r="538" spans="1:3" x14ac:dyDescent="0.2">
      <c r="A538" s="39" t="s">
        <v>81</v>
      </c>
      <c r="B538" s="104"/>
      <c r="C538" s="104"/>
    </row>
    <row r="539" spans="1:3" x14ac:dyDescent="0.2">
      <c r="A539" s="39" t="s">
        <v>82</v>
      </c>
    </row>
    <row r="540" spans="1:3" x14ac:dyDescent="0.2">
      <c r="A540" s="3" t="s">
        <v>85</v>
      </c>
    </row>
    <row r="541" spans="1:3" x14ac:dyDescent="0.2">
      <c r="A541" s="39" t="s">
        <v>25</v>
      </c>
      <c r="B541" s="14"/>
      <c r="C541" s="92"/>
    </row>
    <row r="542" spans="1:3" x14ac:dyDescent="0.2">
      <c r="A542" s="39" t="s">
        <v>77</v>
      </c>
      <c r="B542" s="104"/>
      <c r="C542" s="104"/>
    </row>
    <row r="543" spans="1:3" x14ac:dyDescent="0.2">
      <c r="A543" s="39" t="s">
        <v>5</v>
      </c>
      <c r="B543" s="104"/>
      <c r="C543" s="104"/>
    </row>
    <row r="544" spans="1:3" x14ac:dyDescent="0.2">
      <c r="A544" s="39" t="s">
        <v>6</v>
      </c>
      <c r="B544" s="104"/>
      <c r="C544" s="104"/>
    </row>
    <row r="545" spans="1:3" x14ac:dyDescent="0.2">
      <c r="A545" s="39" t="s">
        <v>7</v>
      </c>
      <c r="B545" s="104"/>
      <c r="C545" s="104"/>
    </row>
    <row r="546" spans="1:3" x14ac:dyDescent="0.2">
      <c r="A546" s="39" t="s">
        <v>8</v>
      </c>
      <c r="B546" s="104"/>
      <c r="C546" s="104"/>
    </row>
    <row r="547" spans="1:3" x14ac:dyDescent="0.2">
      <c r="A547" s="39" t="s">
        <v>78</v>
      </c>
      <c r="B547" s="104"/>
      <c r="C547" s="104"/>
    </row>
    <row r="548" spans="1:3" x14ac:dyDescent="0.2">
      <c r="A548" s="3" t="s">
        <v>71</v>
      </c>
      <c r="B548" s="104"/>
      <c r="C548" s="104"/>
    </row>
    <row r="549" spans="1:3" x14ac:dyDescent="0.2">
      <c r="A549" s="3" t="s">
        <v>72</v>
      </c>
      <c r="B549" s="104"/>
      <c r="C549" s="104"/>
    </row>
    <row r="550" spans="1:3" x14ac:dyDescent="0.2">
      <c r="A550" s="3" t="s">
        <v>73</v>
      </c>
      <c r="B550" s="104"/>
      <c r="C550" s="104"/>
    </row>
    <row r="551" spans="1:3" x14ac:dyDescent="0.2">
      <c r="A551" s="39" t="s">
        <v>79</v>
      </c>
      <c r="B551" s="104"/>
      <c r="C551" s="104"/>
    </row>
    <row r="552" spans="1:3" x14ac:dyDescent="0.2">
      <c r="A552" s="39" t="s">
        <v>80</v>
      </c>
      <c r="B552" s="104"/>
      <c r="C552" s="104"/>
    </row>
    <row r="553" spans="1:3" x14ac:dyDescent="0.2">
      <c r="A553" s="39" t="s">
        <v>81</v>
      </c>
      <c r="B553" s="104"/>
      <c r="C553" s="104"/>
    </row>
    <row r="554" spans="1:3" x14ac:dyDescent="0.2">
      <c r="A554" s="39" t="s">
        <v>82</v>
      </c>
    </row>
    <row r="555" spans="1:3" x14ac:dyDescent="0.2">
      <c r="A555" s="3" t="s">
        <v>85</v>
      </c>
      <c r="B555" s="39"/>
    </row>
    <row r="556" spans="1:3" x14ac:dyDescent="0.2">
      <c r="A556" s="39" t="s">
        <v>26</v>
      </c>
      <c r="B556" s="39"/>
    </row>
    <row r="557" spans="1:3" x14ac:dyDescent="0.2">
      <c r="A557" s="39" t="s">
        <v>77</v>
      </c>
      <c r="B557" s="39"/>
    </row>
    <row r="558" spans="1:3" x14ac:dyDescent="0.2">
      <c r="A558" s="39" t="s">
        <v>5</v>
      </c>
      <c r="B558" s="39"/>
    </row>
    <row r="559" spans="1:3" x14ac:dyDescent="0.2">
      <c r="A559" s="39" t="s">
        <v>6</v>
      </c>
      <c r="B559" s="39"/>
    </row>
    <row r="560" spans="1:3" x14ac:dyDescent="0.2">
      <c r="A560" s="39" t="s">
        <v>7</v>
      </c>
      <c r="B560" s="39"/>
    </row>
    <row r="561" spans="1:2" x14ac:dyDescent="0.2">
      <c r="A561" s="39" t="s">
        <v>8</v>
      </c>
      <c r="B561" s="39"/>
    </row>
    <row r="562" spans="1:2" x14ac:dyDescent="0.2">
      <c r="A562" s="39" t="s">
        <v>78</v>
      </c>
    </row>
    <row r="563" spans="1:2" x14ac:dyDescent="0.2">
      <c r="A563" s="3" t="s">
        <v>71</v>
      </c>
    </row>
    <row r="564" spans="1:2" x14ac:dyDescent="0.2">
      <c r="A564" s="3" t="s">
        <v>72</v>
      </c>
    </row>
    <row r="565" spans="1:2" x14ac:dyDescent="0.2">
      <c r="A565" s="3" t="s">
        <v>73</v>
      </c>
      <c r="B565" s="39"/>
    </row>
    <row r="566" spans="1:2" x14ac:dyDescent="0.2">
      <c r="A566" s="39" t="s">
        <v>79</v>
      </c>
      <c r="B566" s="39"/>
    </row>
    <row r="567" spans="1:2" x14ac:dyDescent="0.2">
      <c r="A567" s="39" t="s">
        <v>80</v>
      </c>
      <c r="B567" s="39"/>
    </row>
    <row r="568" spans="1:2" x14ac:dyDescent="0.2">
      <c r="A568" s="39" t="s">
        <v>81</v>
      </c>
      <c r="B568" s="39"/>
    </row>
    <row r="569" spans="1:2" x14ac:dyDescent="0.2">
      <c r="A569" s="39" t="s">
        <v>82</v>
      </c>
    </row>
  </sheetData>
  <protectedRanges>
    <protectedRange sqref="D11:E21" name="Plage1_1_3"/>
    <protectedRange sqref="B132" name="Plage1_8_1"/>
    <protectedRange sqref="B164:E164 D154:E163" name="Plage1_9_1"/>
    <protectedRange sqref="B179:E179 D169:E178" name="Plage1_10_1"/>
    <protectedRange sqref="B194:E194 D184:E193" name="Plage1_11_1"/>
    <protectedRange sqref="B226:E226 D216:E225" name="Plage1_12_1"/>
    <protectedRange sqref="B256 B381 B286 B241:E241 B320 B365 B271 B350 D231:E240" name="Plage1_13_1"/>
    <protectedRange sqref="C256:E256 D246:E255" name="Plage1_14_1"/>
    <protectedRange sqref="C271:E271 D261:E270" name="Plage1_15_1"/>
    <protectedRange sqref="D310:E320 C320" name="Plage1_16_1"/>
    <protectedRange sqref="C365:E365 D355:E364" name="Plage2_1_1"/>
    <protectedRange sqref="E386:E387 D386" name="Plage2_2_1"/>
    <protectedRange sqref="B402:E402 D392:E401" name="Plage2_7"/>
    <protectedRange sqref="B405:E405 D406:E412" name="Plage2_3_2"/>
    <protectedRange sqref="D418:E421" name="Plage2_3_1_1"/>
    <protectedRange sqref="D425:E428" name="Plage2_4_1"/>
    <protectedRange sqref="D432:E435" name="Plage2_5_1"/>
    <protectedRange sqref="D439:E442" name="Plage2_6_1"/>
    <protectedRange sqref="B21" name="Plage1_1_3_1"/>
    <protectedRange sqref="C21" name="Plage1_1_3_2"/>
    <protectedRange sqref="C53" name="Plage1_3_1_1"/>
    <protectedRange sqref="C68" name="Plage1_4_1_1"/>
    <protectedRange sqref="C85" name="Plage1_5_1_1"/>
    <protectedRange sqref="C100" name="Plage1_6_1_1"/>
    <protectedRange sqref="C117" name="Plage1_7_1_1"/>
  </protectedRanges>
  <printOptions horizontalCentered="1"/>
  <pageMargins left="0.39370078740157483" right="0.39370078740157483" top="0.39370078740157483" bottom="0.39370078740157483" header="0.51181102362204722" footer="0.51181102362204722"/>
  <pageSetup paperSize="9" scale="60" fitToHeight="0" orientation="landscape" r:id="rId1"/>
  <headerFooter alignWithMargins="0"/>
  <rowBreaks count="8" manualBreakCount="8">
    <brk id="69" max="11" man="1"/>
    <brk id="101" max="11" man="1"/>
    <brk id="133" max="11" man="1"/>
    <brk id="195" max="11" man="1"/>
    <brk id="256" max="11" man="1"/>
    <brk id="287" max="11" man="1"/>
    <brk id="366" max="11" man="1"/>
    <brk id="413" max="11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Juin</vt:lpstr>
      <vt:lpstr>Juillet résultats souhaités</vt:lpstr>
      <vt:lpstr>vierge</vt:lpstr>
    </vt:vector>
  </TitlesOfParts>
  <Company>GROUPAMA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gf3056</dc:creator>
  <cp:lastModifiedBy>Utilisateur de Microsoft Office</cp:lastModifiedBy>
  <cp:lastPrinted>2018-07-30T13:20:34Z</cp:lastPrinted>
  <dcterms:created xsi:type="dcterms:W3CDTF">2010-02-11T13:41:21Z</dcterms:created>
  <dcterms:modified xsi:type="dcterms:W3CDTF">2018-08-22T17:11:36Z</dcterms:modified>
</cp:coreProperties>
</file>