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720" windowHeight="9540"/>
  </bookViews>
  <sheets>
    <sheet name="FORMULAIRE" sheetId="2" r:id="rId1"/>
    <sheet name="DONNEES" sheetId="3" r:id="rId2"/>
    <sheet name="SYNTHESE" sheetId="6" r:id="rId3"/>
    <sheet name="FACTURE" sheetId="5" r:id="rId4"/>
    <sheet name="PRESTATAIRES" sheetId="4" r:id="rId5"/>
    <sheet name="SUIVI DES REGLEMENTS" sheetId="7" r:id="rId6"/>
  </sheets>
  <functionGroups builtInGroupCount="17"/>
  <definedNames>
    <definedName name="Source">SYNTHESE!$A$1:$X$51</definedName>
    <definedName name="_xlnm.Print_Area" localSheetId="3">FACTURE!$A$1:$G$48</definedName>
    <definedName name="_xlnm.Print_Area" localSheetId="5">'SUIVI DES REGLEMENTS'!$A$1:$Q$41</definedName>
  </definedNames>
  <calcPr calcId="145621"/>
</workbook>
</file>

<file path=xl/calcChain.xml><?xml version="1.0" encoding="utf-8"?>
<calcChain xmlns="http://schemas.openxmlformats.org/spreadsheetml/2006/main">
  <c r="F4" i="5" l="1"/>
  <c r="P40" i="7" l="1"/>
  <c r="P39" i="7"/>
  <c r="P38" i="7"/>
  <c r="P37" i="7"/>
  <c r="P36" i="7"/>
  <c r="P35" i="7"/>
  <c r="P34" i="7"/>
  <c r="P33" i="7"/>
  <c r="P26" i="7"/>
  <c r="P25" i="7"/>
  <c r="P24" i="7"/>
  <c r="P23" i="7"/>
  <c r="P22" i="7"/>
  <c r="P21" i="7"/>
  <c r="P20" i="7"/>
  <c r="P19" i="7"/>
  <c r="O41" i="7"/>
  <c r="N41" i="7"/>
  <c r="M41" i="7"/>
  <c r="L41" i="7"/>
  <c r="K41" i="7"/>
  <c r="J41" i="7"/>
  <c r="I41" i="7"/>
  <c r="H41" i="7"/>
  <c r="G41" i="7"/>
  <c r="F41" i="7"/>
  <c r="E41" i="7"/>
  <c r="D41" i="7"/>
  <c r="O27" i="7"/>
  <c r="N27" i="7"/>
  <c r="M27" i="7"/>
  <c r="L27" i="7"/>
  <c r="K27" i="7"/>
  <c r="J27" i="7"/>
  <c r="I27" i="7"/>
  <c r="H27" i="7"/>
  <c r="G27" i="7"/>
  <c r="F27" i="7"/>
  <c r="E27" i="7"/>
  <c r="D27" i="7"/>
  <c r="A51" i="6"/>
  <c r="P27" i="7" l="1"/>
  <c r="P41" i="7"/>
  <c r="O7" i="7"/>
  <c r="O12" i="7"/>
  <c r="O11" i="7"/>
  <c r="O10" i="7"/>
  <c r="O9" i="7"/>
  <c r="O8" i="7"/>
  <c r="O6" i="7"/>
  <c r="O5" i="7"/>
  <c r="N8" i="7"/>
  <c r="N7" i="7"/>
  <c r="N9" i="7"/>
  <c r="N12" i="7"/>
  <c r="N11" i="7"/>
  <c r="N10" i="7"/>
  <c r="N6" i="7"/>
  <c r="N5" i="7"/>
  <c r="M12" i="7"/>
  <c r="M11" i="7"/>
  <c r="M10" i="7"/>
  <c r="M9" i="7"/>
  <c r="M8" i="7"/>
  <c r="M7" i="7"/>
  <c r="M13" i="7" s="1"/>
  <c r="M6" i="7"/>
  <c r="M5" i="7"/>
  <c r="L12" i="7"/>
  <c r="L11" i="7"/>
  <c r="L10" i="7"/>
  <c r="L9" i="7"/>
  <c r="L8" i="7"/>
  <c r="L7" i="7"/>
  <c r="L6" i="7"/>
  <c r="L5" i="7"/>
  <c r="K12" i="7"/>
  <c r="K10" i="7"/>
  <c r="K9" i="7"/>
  <c r="K7" i="7"/>
  <c r="K6" i="7"/>
  <c r="K5" i="7"/>
  <c r="J12" i="7"/>
  <c r="J11" i="7"/>
  <c r="J10" i="7"/>
  <c r="J9" i="7"/>
  <c r="J8" i="7"/>
  <c r="J7" i="7"/>
  <c r="J6" i="7"/>
  <c r="J13" i="7" s="1"/>
  <c r="J5" i="7"/>
  <c r="I12" i="7"/>
  <c r="I11" i="7"/>
  <c r="I10" i="7"/>
  <c r="I9" i="7"/>
  <c r="I8" i="7"/>
  <c r="I7" i="7"/>
  <c r="I6" i="7"/>
  <c r="I5" i="7"/>
  <c r="I13" i="7" s="1"/>
  <c r="H12" i="7"/>
  <c r="H11" i="7"/>
  <c r="H10" i="7"/>
  <c r="H9" i="7"/>
  <c r="H8" i="7"/>
  <c r="H7" i="7"/>
  <c r="H6" i="7"/>
  <c r="H5" i="7"/>
  <c r="G11" i="7"/>
  <c r="G12" i="7"/>
  <c r="G10" i="7"/>
  <c r="G9" i="7"/>
  <c r="G8" i="7"/>
  <c r="G7" i="7"/>
  <c r="G6" i="7"/>
  <c r="G5" i="7"/>
  <c r="F12" i="7"/>
  <c r="F11" i="7"/>
  <c r="F10" i="7"/>
  <c r="F9" i="7"/>
  <c r="F8" i="7"/>
  <c r="F7" i="7"/>
  <c r="F6" i="7"/>
  <c r="F5" i="7"/>
  <c r="E12" i="7"/>
  <c r="E11" i="7"/>
  <c r="E10" i="7"/>
  <c r="E9" i="7"/>
  <c r="E7" i="7"/>
  <c r="E6" i="7"/>
  <c r="E5" i="7"/>
  <c r="D12" i="7"/>
  <c r="D11" i="7"/>
  <c r="D10" i="7"/>
  <c r="D9" i="7"/>
  <c r="P9" i="7" s="1"/>
  <c r="D8" i="7"/>
  <c r="D7" i="7"/>
  <c r="D6" i="7"/>
  <c r="K11" i="7"/>
  <c r="K8" i="7"/>
  <c r="E8" i="7"/>
  <c r="D5" i="7"/>
  <c r="O13" i="7"/>
  <c r="N13" i="7"/>
  <c r="L13" i="7"/>
  <c r="K13" i="7"/>
  <c r="H13" i="7"/>
  <c r="E13" i="7"/>
  <c r="B12" i="7"/>
  <c r="B11" i="7"/>
  <c r="B10" i="7"/>
  <c r="B9" i="7"/>
  <c r="B8" i="7"/>
  <c r="B7" i="7"/>
  <c r="B6" i="7"/>
  <c r="C12" i="7"/>
  <c r="C11" i="7"/>
  <c r="C10" i="7"/>
  <c r="C9" i="7"/>
  <c r="C8" i="7"/>
  <c r="C7" i="7"/>
  <c r="C6" i="7"/>
  <c r="C5" i="7"/>
  <c r="B5" i="7"/>
  <c r="B75" i="6"/>
  <c r="B74" i="6"/>
  <c r="B73" i="6"/>
  <c r="B72" i="6"/>
  <c r="B71" i="6"/>
  <c r="B70" i="6"/>
  <c r="B69" i="6"/>
  <c r="C65" i="6"/>
  <c r="C64" i="6"/>
  <c r="C63" i="6"/>
  <c r="C62" i="6"/>
  <c r="C61" i="6"/>
  <c r="C60" i="6"/>
  <c r="C59" i="6"/>
  <c r="C58" i="6"/>
  <c r="C57" i="6"/>
  <c r="B65" i="6"/>
  <c r="B64" i="6"/>
  <c r="B63" i="6"/>
  <c r="B62" i="6"/>
  <c r="B61" i="6"/>
  <c r="B60" i="6"/>
  <c r="B59" i="6"/>
  <c r="B58" i="6"/>
  <c r="B57" i="6"/>
  <c r="X54" i="6"/>
  <c r="W51" i="6"/>
  <c r="V51" i="6"/>
  <c r="T51" i="6"/>
  <c r="S51" i="6"/>
  <c r="R51" i="6"/>
  <c r="Q51" i="6"/>
  <c r="P51" i="6"/>
  <c r="O51" i="6"/>
  <c r="N51" i="6"/>
  <c r="M51" i="6"/>
  <c r="L51" i="6"/>
  <c r="K51" i="6"/>
  <c r="J51" i="6"/>
  <c r="I51" i="6"/>
  <c r="X43" i="6"/>
  <c r="X35" i="6"/>
  <c r="X27" i="6"/>
  <c r="X19" i="6"/>
  <c r="X11" i="6"/>
  <c r="X3" i="6"/>
  <c r="C69" i="6" s="1"/>
  <c r="U50" i="6"/>
  <c r="X50" i="6" s="1"/>
  <c r="U49" i="6"/>
  <c r="X49" i="6" s="1"/>
  <c r="U48" i="6"/>
  <c r="X48" i="6" s="1"/>
  <c r="U47" i="6"/>
  <c r="X47" i="6" s="1"/>
  <c r="U46" i="6"/>
  <c r="X46" i="6" s="1"/>
  <c r="U45" i="6"/>
  <c r="X45" i="6" s="1"/>
  <c r="U44" i="6"/>
  <c r="X44" i="6" s="1"/>
  <c r="U43" i="6"/>
  <c r="U42" i="6"/>
  <c r="X42" i="6" s="1"/>
  <c r="U41" i="6"/>
  <c r="X41" i="6" s="1"/>
  <c r="U40" i="6"/>
  <c r="X40" i="6" s="1"/>
  <c r="U39" i="6"/>
  <c r="X39" i="6" s="1"/>
  <c r="U38" i="6"/>
  <c r="X38" i="6" s="1"/>
  <c r="U37" i="6"/>
  <c r="X37" i="6" s="1"/>
  <c r="U36" i="6"/>
  <c r="X36" i="6" s="1"/>
  <c r="U35" i="6"/>
  <c r="U34" i="6"/>
  <c r="X34" i="6" s="1"/>
  <c r="U33" i="6"/>
  <c r="X33" i="6" s="1"/>
  <c r="U32" i="6"/>
  <c r="X32" i="6" s="1"/>
  <c r="U31" i="6"/>
  <c r="X31" i="6" s="1"/>
  <c r="U30" i="6"/>
  <c r="X30" i="6" s="1"/>
  <c r="U29" i="6"/>
  <c r="X29" i="6" s="1"/>
  <c r="U28" i="6"/>
  <c r="X28" i="6" s="1"/>
  <c r="U27" i="6"/>
  <c r="U26" i="6"/>
  <c r="X26" i="6" s="1"/>
  <c r="U25" i="6"/>
  <c r="X25" i="6" s="1"/>
  <c r="U24" i="6"/>
  <c r="X24" i="6" s="1"/>
  <c r="U23" i="6"/>
  <c r="X23" i="6" s="1"/>
  <c r="U22" i="6"/>
  <c r="X22" i="6" s="1"/>
  <c r="U21" i="6"/>
  <c r="X21" i="6" s="1"/>
  <c r="U20" i="6"/>
  <c r="X20" i="6" s="1"/>
  <c r="U19" i="6"/>
  <c r="U18" i="6"/>
  <c r="X18" i="6" s="1"/>
  <c r="U17" i="6"/>
  <c r="X17" i="6" s="1"/>
  <c r="U16" i="6"/>
  <c r="X16" i="6" s="1"/>
  <c r="U15" i="6"/>
  <c r="X15" i="6" s="1"/>
  <c r="U14" i="6"/>
  <c r="X14" i="6" s="1"/>
  <c r="U13" i="6"/>
  <c r="X13" i="6" s="1"/>
  <c r="U12" i="6"/>
  <c r="X12" i="6" s="1"/>
  <c r="U11" i="6"/>
  <c r="U10" i="6"/>
  <c r="X10" i="6" s="1"/>
  <c r="U9" i="6"/>
  <c r="X9" i="6" s="1"/>
  <c r="C75" i="6" s="1"/>
  <c r="U8" i="6"/>
  <c r="X8" i="6" s="1"/>
  <c r="C74" i="6" s="1"/>
  <c r="U7" i="6"/>
  <c r="X7" i="6" s="1"/>
  <c r="C73" i="6" s="1"/>
  <c r="U6" i="6"/>
  <c r="X6" i="6" s="1"/>
  <c r="C72" i="6" s="1"/>
  <c r="U5" i="6"/>
  <c r="X5" i="6" s="1"/>
  <c r="C71" i="6" s="1"/>
  <c r="U4" i="6"/>
  <c r="X4" i="6" s="1"/>
  <c r="C70" i="6" s="1"/>
  <c r="U3" i="6"/>
  <c r="U2" i="6"/>
  <c r="A18" i="5"/>
  <c r="A17" i="5"/>
  <c r="D20" i="5"/>
  <c r="B24" i="5"/>
  <c r="P10" i="7" l="1"/>
  <c r="C66" i="6"/>
  <c r="P8" i="7"/>
  <c r="P6" i="7"/>
  <c r="P5" i="7"/>
  <c r="P12" i="7"/>
  <c r="D13" i="7"/>
  <c r="U51" i="6"/>
  <c r="X51" i="6" s="1"/>
  <c r="X56" i="6" s="1"/>
  <c r="X2" i="6"/>
  <c r="A23" i="5"/>
  <c r="C46" i="5"/>
  <c r="D46" i="5" s="1"/>
  <c r="P11" i="7"/>
  <c r="P7" i="7"/>
  <c r="G13" i="7"/>
  <c r="B66" i="6"/>
  <c r="B76" i="6"/>
  <c r="A20" i="5"/>
  <c r="C76" i="6"/>
  <c r="F13" i="7"/>
  <c r="F7" i="5"/>
  <c r="F5" i="5"/>
  <c r="F6" i="5"/>
  <c r="A1" i="2"/>
  <c r="B1" i="7" s="1"/>
  <c r="P13" i="7" l="1"/>
  <c r="F11" i="5"/>
  <c r="C47" i="5" s="1"/>
  <c r="G29" i="5" l="1"/>
  <c r="G43" i="5" s="1"/>
  <c r="E15" i="5"/>
</calcChain>
</file>

<file path=xl/sharedStrings.xml><?xml version="1.0" encoding="utf-8"?>
<sst xmlns="http://schemas.openxmlformats.org/spreadsheetml/2006/main" count="289" uniqueCount="142">
  <si>
    <t>FAMILLE</t>
  </si>
  <si>
    <t>ENFANT</t>
  </si>
  <si>
    <t>AGE</t>
  </si>
  <si>
    <t>N° DE COMMANDE</t>
  </si>
  <si>
    <t>SORTIE</t>
  </si>
  <si>
    <t>DESCRIPTIF</t>
  </si>
  <si>
    <t>MONTANT ANNUEL</t>
  </si>
  <si>
    <t>PRESTATAIRE</t>
  </si>
  <si>
    <t>ETABLISSEMENT</t>
  </si>
  <si>
    <t>CONTRAT 1</t>
  </si>
  <si>
    <t>CONTRAT 2</t>
  </si>
  <si>
    <t>CONTRAT 3</t>
  </si>
  <si>
    <t>ETABLISSEMENTS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</si>
  <si>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</si>
  <si>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</si>
  <si>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</si>
  <si>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</si>
  <si>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</si>
  <si>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</si>
  <si>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</si>
  <si>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</si>
  <si>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</si>
  <si>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 xml:space="preserve">ENTREE </t>
  </si>
  <si>
    <t>FACTURER</t>
  </si>
  <si>
    <t>MONTANT A FACTURER</t>
  </si>
  <si>
    <t>DATE                DE  NAISSANCE</t>
  </si>
  <si>
    <t>FACTURE N°</t>
  </si>
  <si>
    <t>DESIGNATION</t>
  </si>
  <si>
    <t>MONTANT</t>
  </si>
  <si>
    <t>DENOMINATION</t>
  </si>
  <si>
    <t>ADRESSE</t>
  </si>
  <si>
    <t>COMPLEMENT D'ADRESSE</t>
  </si>
  <si>
    <t>C.P - VILLE</t>
  </si>
  <si>
    <t>DELAI DE REGLEMENT</t>
  </si>
  <si>
    <t>TEL</t>
  </si>
  <si>
    <t>ADRESSE MAIL</t>
  </si>
  <si>
    <t>FACTURE  PAR MAIL</t>
  </si>
  <si>
    <t>CONTACT</t>
  </si>
  <si>
    <t>ANNUEL</t>
  </si>
  <si>
    <t>DEBUT</t>
  </si>
  <si>
    <t>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</si>
  <si>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</si>
  <si>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</si>
  <si>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</si>
  <si>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</si>
  <si>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</si>
  <si>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</si>
  <si>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</si>
  <si>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</si>
  <si>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</si>
  <si>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</si>
  <si>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</si>
  <si>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</si>
  <si>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</si>
  <si>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EXTOURNE N-1</t>
  </si>
  <si>
    <t>EXTOURNE</t>
  </si>
  <si>
    <t>Marseille le ,</t>
  </si>
  <si>
    <t>PRESTATAIRE 1</t>
  </si>
  <si>
    <t>PRESTATAIRE 2</t>
  </si>
  <si>
    <t>PRESTATAIRE 3</t>
  </si>
  <si>
    <t>PRESTATAIRE 4</t>
  </si>
  <si>
    <t>PRESTATAIRE 5</t>
  </si>
  <si>
    <t>PRESTATAIRE 6</t>
  </si>
  <si>
    <t>PRESTATAIRE 7</t>
  </si>
  <si>
    <t>PRESTATAIRE 8</t>
  </si>
  <si>
    <t>MENSUEL ECHOIR</t>
  </si>
  <si>
    <t>MENSUEL ECHU</t>
  </si>
  <si>
    <t>TRIMESTRIEL ECHOIR</t>
  </si>
  <si>
    <t>TRIMESTRIEL ECHU</t>
  </si>
  <si>
    <t>SEMESTRIEL ECHOIR</t>
  </si>
  <si>
    <t>SEMESTRIEL ECHU</t>
  </si>
  <si>
    <t>Famille :</t>
  </si>
  <si>
    <t>Enfant :</t>
  </si>
  <si>
    <t>Période facturée :</t>
  </si>
  <si>
    <t>NET. T.T.C.</t>
  </si>
  <si>
    <t>Association régi par la loi 1901, non assujettie à la TVA</t>
  </si>
  <si>
    <t>à réception</t>
  </si>
  <si>
    <t>jours</t>
  </si>
  <si>
    <t>CAMPAGNE VERTE</t>
  </si>
  <si>
    <t>13000 MARSEILLE</t>
  </si>
  <si>
    <t>13 avenue Tulipe</t>
  </si>
  <si>
    <t>24 Allée de la montagne</t>
  </si>
  <si>
    <t>75000 PARIS</t>
  </si>
  <si>
    <t>Place du moulin</t>
  </si>
  <si>
    <t>au grenier à blé</t>
  </si>
  <si>
    <t>83000 TOULON</t>
  </si>
  <si>
    <t>18 chemin du soleil</t>
  </si>
  <si>
    <t>06000 NICE</t>
  </si>
  <si>
    <t>ZI les Calanques</t>
  </si>
  <si>
    <t>15000 AURILLAC</t>
  </si>
  <si>
    <t>88 Joli Bois</t>
  </si>
  <si>
    <t>69000 LYON</t>
  </si>
  <si>
    <t>30 rue du Mont</t>
  </si>
  <si>
    <t>74000 ANNECY</t>
  </si>
  <si>
    <t>45 bd de la Vallée</t>
  </si>
  <si>
    <t>19000 BRIVE</t>
  </si>
  <si>
    <t>MODE DRE REGLEMENT</t>
  </si>
  <si>
    <t>TOTAL PRESTATAIRE 1</t>
  </si>
  <si>
    <t>TOTAL AUTRES PRESTAIRES</t>
  </si>
  <si>
    <t>NOMBRE</t>
  </si>
  <si>
    <t>PRESTATAIRES</t>
  </si>
  <si>
    <t>PRESTATAIRES 2</t>
  </si>
  <si>
    <t>PRESTATAIRES 3</t>
  </si>
  <si>
    <t>PRESTATAIRES 4</t>
  </si>
  <si>
    <t>PRESTATAIRES 5</t>
  </si>
  <si>
    <t>PRESTATAIRES 6</t>
  </si>
  <si>
    <t>PRESTATAIRES 7</t>
  </si>
  <si>
    <t>PRESTATAIRES 8</t>
  </si>
  <si>
    <t>CONDITION  REGLEMENT</t>
  </si>
  <si>
    <t>JANV</t>
  </si>
  <si>
    <t>FEV</t>
  </si>
  <si>
    <t>AVR</t>
  </si>
  <si>
    <t>JUIL</t>
  </si>
  <si>
    <t>AOUT</t>
  </si>
  <si>
    <t>SEPT</t>
  </si>
  <si>
    <t>OCT</t>
  </si>
  <si>
    <t>NOV</t>
  </si>
  <si>
    <t>DEC</t>
  </si>
  <si>
    <t>MODE                        DE               REGLEMENT</t>
  </si>
  <si>
    <t>MODE                    DE          REGLEMENT</t>
  </si>
  <si>
    <t xml:space="preserve">TABLEAU RECAPITULATIF DE LA FACTURATION </t>
  </si>
  <si>
    <t>ANNEE</t>
  </si>
  <si>
    <t>PREVISIONNEL DES DECAISSEMENTS</t>
  </si>
  <si>
    <t>PREVISIONNEL DES DECAISSEMENTS N+1</t>
  </si>
  <si>
    <t/>
  </si>
  <si>
    <t>ANEMONE</t>
  </si>
  <si>
    <t>TULIPE</t>
  </si>
  <si>
    <t>JONCQUILLE</t>
  </si>
  <si>
    <t>MARGUERITTES</t>
  </si>
  <si>
    <t>Virement à</t>
  </si>
  <si>
    <t xml:space="preserve">Échéance le </t>
  </si>
  <si>
    <t>MAISON</t>
  </si>
  <si>
    <t>CHAMBRE</t>
  </si>
  <si>
    <t>04/01/2016</t>
  </si>
  <si>
    <t>1 an(s) 10 mois 14 jours</t>
  </si>
  <si>
    <t>COMMANDE N° 2017</t>
  </si>
  <si>
    <t>RESERVATION D'UN BERCEAU DU 01/09/2017 AU 31/08/2018</t>
  </si>
  <si>
    <t>01/09/2017</t>
  </si>
  <si>
    <t>31/08/2018</t>
  </si>
  <si>
    <t>10000</t>
  </si>
  <si>
    <t>2500</t>
  </si>
  <si>
    <t>Date de la dernière utilisation du fichier : dimanche 19 novembre 2017 à 08:23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</si>
</sst>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 mmmm\ yyyy;@"/>
    <numFmt numFmtId="165" formatCode="#,##0\ &quot;€&quot;"/>
    <numFmt numFmtId="166" formatCode="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8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 tint="-0.49803155613879818"/>
        </stop>
        <stop position="1">
          <color theme="0" tint="-5.0965910824915313E-2"/>
        </stop>
      </gradient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1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/>
    <xf numFmtId="0" fontId="0" fillId="0" borderId="1" xfId="0" applyBorder="1" applyAlignment="1">
      <alignment horizontal="center" vertical="center"/>
    </xf>
    <xf numFmtId="0" fontId="1" fillId="0" borderId="10" xfId="0" applyFont="1" applyBorder="1"/>
    <xf numFmtId="165" fontId="0" fillId="0" borderId="0" xfId="0" applyNumberFormat="1" applyBorder="1" applyAlignment="1">
      <alignment horizontal="center" vertical="center"/>
    </xf>
    <xf numFmtId="0" fontId="2" fillId="0" borderId="5" xfId="0" applyFont="1" applyBorder="1"/>
    <xf numFmtId="4" fontId="0" fillId="0" borderId="14" xfId="0" applyNumberFormat="1" applyBorder="1" applyAlignment="1">
      <alignment horizontal="center" vertical="center"/>
    </xf>
    <xf numFmtId="0" fontId="0" fillId="0" borderId="9" xfId="0" applyBorder="1"/>
    <xf numFmtId="0" fontId="0" fillId="0" borderId="22" xfId="0" applyBorder="1"/>
    <xf numFmtId="0" fontId="0" fillId="0" borderId="24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4" fontId="0" fillId="0" borderId="11" xfId="0" applyNumberFormat="1" applyBorder="1"/>
    <xf numFmtId="4" fontId="0" fillId="0" borderId="29" xfId="0" applyNumberFormat="1" applyBorder="1"/>
    <xf numFmtId="4" fontId="0" fillId="0" borderId="24" xfId="0" applyNumberFormat="1" applyBorder="1"/>
    <xf numFmtId="4" fontId="0" fillId="0" borderId="30" xfId="0" applyNumberFormat="1" applyBorder="1"/>
    <xf numFmtId="4" fontId="0" fillId="0" borderId="26" xfId="0" applyNumberFormat="1" applyBorder="1"/>
    <xf numFmtId="4" fontId="1" fillId="0" borderId="33" xfId="0" applyNumberFormat="1" applyFont="1" applyBorder="1" applyAlignment="1">
      <alignment horizontal="center" vertical="center"/>
    </xf>
    <xf numFmtId="4" fontId="1" fillId="0" borderId="32" xfId="0" applyNumberFormat="1" applyFont="1" applyBorder="1" applyAlignment="1">
      <alignment horizontal="center" vertical="center"/>
    </xf>
    <xf numFmtId="4" fontId="1" fillId="0" borderId="3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/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0" fillId="0" borderId="41" xfId="0" applyBorder="1"/>
    <xf numFmtId="0" fontId="0" fillId="0" borderId="41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42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48" xfId="0" applyBorder="1"/>
    <xf numFmtId="4" fontId="0" fillId="0" borderId="48" xfId="0" applyNumberFormat="1" applyBorder="1" applyAlignment="1">
      <alignment horizontal="center" vertical="center"/>
    </xf>
    <xf numFmtId="4" fontId="1" fillId="0" borderId="48" xfId="0" applyNumberFormat="1" applyFont="1" applyBorder="1" applyAlignment="1">
      <alignment horizontal="center" vertical="center"/>
    </xf>
    <xf numFmtId="4" fontId="0" fillId="0" borderId="45" xfId="0" applyNumberFormat="1" applyBorder="1" applyAlignment="1">
      <alignment horizontal="center" vertical="center"/>
    </xf>
    <xf numFmtId="4" fontId="1" fillId="0" borderId="45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textRotation="45"/>
    </xf>
    <xf numFmtId="0" fontId="1" fillId="4" borderId="23" xfId="0" applyFont="1" applyFill="1" applyBorder="1" applyAlignment="1">
      <alignment horizontal="center" vertical="center" textRotation="45"/>
    </xf>
    <xf numFmtId="0" fontId="1" fillId="4" borderId="21" xfId="0" applyFont="1" applyFill="1" applyBorder="1" applyAlignment="1">
      <alignment horizontal="center" vertical="center" textRotation="45"/>
    </xf>
    <xf numFmtId="0" fontId="1" fillId="4" borderId="28" xfId="0" applyFont="1" applyFill="1" applyBorder="1" applyAlignment="1">
      <alignment horizontal="center" vertical="center" textRotation="45"/>
    </xf>
    <xf numFmtId="0" fontId="1" fillId="4" borderId="31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4" fontId="7" fillId="4" borderId="39" xfId="0" applyNumberFormat="1" applyFont="1" applyFill="1" applyBorder="1" applyAlignment="1">
      <alignment horizontal="center" vertical="center"/>
    </xf>
    <xf numFmtId="4" fontId="7" fillId="4" borderId="37" xfId="0" applyNumberFormat="1" applyFont="1" applyFill="1" applyBorder="1" applyAlignment="1">
      <alignment horizontal="center" vertical="center"/>
    </xf>
    <xf numFmtId="4" fontId="7" fillId="4" borderId="38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1" fillId="4" borderId="4" xfId="0" applyFont="1" applyFill="1" applyBorder="1" applyAlignment="1">
      <alignment horizontal="centerContinuous" vertical="center"/>
    </xf>
    <xf numFmtId="0" fontId="1" fillId="4" borderId="5" xfId="0" applyFont="1" applyFill="1" applyBorder="1" applyAlignment="1">
      <alignment horizontal="centerContinuous" vertical="center"/>
    </xf>
    <xf numFmtId="0" fontId="1" fillId="4" borderId="6" xfId="0" applyFont="1" applyFill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4" fontId="1" fillId="4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" fontId="0" fillId="0" borderId="9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9" xfId="0" quotePrefix="1" applyNumberFormat="1" applyBorder="1" applyAlignment="1">
      <alignment horizontal="center"/>
    </xf>
    <xf numFmtId="4" fontId="0" fillId="0" borderId="24" xfId="0" applyNumberFormat="1" applyBorder="1" applyAlignment="1">
      <alignment horizontal="center"/>
    </xf>
    <xf numFmtId="4" fontId="0" fillId="0" borderId="29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30" xfId="0" applyNumberForma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4" fontId="0" fillId="0" borderId="26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</xdr:row>
      <xdr:rowOff>0</xdr:rowOff>
    </xdr:from>
    <xdr:to>
      <xdr:col>11</xdr:col>
      <xdr:colOff>95250</xdr:colOff>
      <xdr:row>3</xdr:row>
      <xdr:rowOff>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247650"/>
          <a:ext cx="5143500" cy="521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F6"/>
  <sheetViews>
    <sheetView showGridLines="0" tabSelected="1" workbookViewId="0">
      <selection activeCell="O2" sqref="O2"/>
    </sheetView>
  </sheetViews>
  <sheetFormatPr baseColWidth="10" defaultColWidth="11.42578125" defaultRowHeight="15" x14ac:dyDescent="0.25"/>
  <sheetData>
    <row r="1" spans="1:6" s="1" customFormat="1" ht="19.5" customHeight="1" x14ac:dyDescent="0.25">
      <c r="A1" s="13">
        <f ca="1">+TODAY()</f>
        <v>43058</v>
      </c>
    </row>
    <row r="2" spans="1:6" s="1" customFormat="1" ht="409.5" customHeight="1" x14ac:dyDescent="0.25"/>
    <row r="3" spans="1:6" s="1" customFormat="1" ht="0.95" customHeight="1" x14ac:dyDescent="0.25"/>
    <row r="4" spans="1:6" s="1" customFormat="1" ht="23.25" x14ac:dyDescent="0.35">
      <c r="E4" s="15" t="s">
        <v>141</v>
      </c>
      <c r="F4" s="14"/>
    </row>
    <row r="6" spans="1:6" x14ac:dyDescent="0.25">
      <c r="D6" s="8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14"/>
  <sheetViews>
    <sheetView workbookViewId="0">
      <selection activeCell="F10" sqref="F10"/>
    </sheetView>
  </sheetViews>
  <sheetFormatPr baseColWidth="10" defaultColWidth="11.42578125" defaultRowHeight="15" x14ac:dyDescent="0.25"/>
  <cols>
    <col min="1" max="1" width="18" style="2" customWidth="1"/>
    <col min="2" max="2" width="21.85546875" style="2" customWidth="1"/>
    <col min="3" max="3" width="13" style="2" customWidth="1"/>
    <col min="4" max="4" width="24.28515625" style="2" customWidth="1"/>
    <col min="5" max="5" width="22.5703125" style="2" customWidth="1"/>
    <col min="6" max="6" width="49.140625" style="2" customWidth="1"/>
    <col min="7" max="8" width="11.42578125" style="101"/>
    <col min="9" max="10" width="11.42578125" style="99"/>
    <col min="11" max="11" width="15.42578125" style="2" customWidth="1"/>
    <col min="12" max="12" width="13.85546875" style="2" customWidth="1"/>
    <col min="13" max="13" width="17.42578125" style="2" customWidth="1"/>
    <col min="14" max="16" width="11.42578125" style="2"/>
  </cols>
  <sheetData>
    <row r="1" spans="1:16" s="2" customFormat="1" ht="50.25" customHeight="1" x14ac:dyDescent="0.25">
      <c r="A1" s="57" t="s">
        <v>0</v>
      </c>
      <c r="B1" s="57" t="s">
        <v>1</v>
      </c>
      <c r="C1" s="85" t="s">
        <v>25</v>
      </c>
      <c r="D1" s="57" t="s">
        <v>2</v>
      </c>
      <c r="E1" s="85" t="s">
        <v>3</v>
      </c>
      <c r="F1" s="57" t="s">
        <v>5</v>
      </c>
      <c r="G1" s="100" t="s">
        <v>22</v>
      </c>
      <c r="H1" s="100" t="s">
        <v>4</v>
      </c>
      <c r="I1" s="98" t="s">
        <v>6</v>
      </c>
      <c r="J1" s="98" t="s">
        <v>24</v>
      </c>
      <c r="K1" s="57" t="s">
        <v>8</v>
      </c>
      <c r="L1" s="57" t="s">
        <v>7</v>
      </c>
      <c r="M1" s="85" t="s">
        <v>118</v>
      </c>
      <c r="N1" s="57" t="s">
        <v>9</v>
      </c>
      <c r="O1" s="57" t="s">
        <v>10</v>
      </c>
      <c r="P1" s="57" t="s">
        <v>11</v>
      </c>
    </row>
    <row r="2" spans="1:16" x14ac:dyDescent="0.25">
      <c r="A2" s="86" t="s">
        <v>125</v>
      </c>
      <c r="B2" s="86" t="s">
        <v>126</v>
      </c>
      <c r="C2" s="88" t="s">
        <v>124</v>
      </c>
      <c r="D2" s="50" t="s">
        <v>124</v>
      </c>
      <c r="E2" s="50" t="s">
        <v>124</v>
      </c>
      <c r="F2" s="50" t="s">
        <v>124</v>
      </c>
      <c r="G2" s="88" t="s">
        <v>124</v>
      </c>
      <c r="H2" s="88" t="s">
        <v>124</v>
      </c>
      <c r="I2" s="67" t="s">
        <v>124</v>
      </c>
      <c r="J2" s="67" t="s">
        <v>124</v>
      </c>
      <c r="K2" s="50" t="s">
        <v>124</v>
      </c>
      <c r="L2" s="50" t="s">
        <v>124</v>
      </c>
      <c r="M2" s="50" t="s">
        <v>124</v>
      </c>
      <c r="N2" s="50" t="s">
        <v>124</v>
      </c>
      <c r="O2" s="50" t="s">
        <v>124</v>
      </c>
      <c r="P2" s="50" t="s">
        <v>124</v>
      </c>
    </row>
    <row r="3" spans="1:16" x14ac:dyDescent="0.25">
      <c r="A3" s="86" t="s">
        <v>127</v>
      </c>
      <c r="B3" s="86" t="s">
        <v>128</v>
      </c>
      <c r="C3" s="50" t="s">
        <v>124</v>
      </c>
      <c r="D3" s="50" t="s">
        <v>124</v>
      </c>
      <c r="E3" s="50" t="s">
        <v>124</v>
      </c>
      <c r="F3" s="50" t="s">
        <v>124</v>
      </c>
      <c r="G3" s="88" t="s">
        <v>124</v>
      </c>
      <c r="H3" s="88" t="s">
        <v>124</v>
      </c>
      <c r="I3" s="67" t="s">
        <v>124</v>
      </c>
      <c r="J3" s="67" t="s">
        <v>124</v>
      </c>
      <c r="K3" s="50" t="s">
        <v>124</v>
      </c>
      <c r="L3" s="50" t="s">
        <v>124</v>
      </c>
      <c r="M3" s="50" t="s">
        <v>124</v>
      </c>
      <c r="N3" s="50" t="s">
        <v>124</v>
      </c>
      <c r="O3" s="50" t="s">
        <v>124</v>
      </c>
      <c r="P3" s="50" t="s">
        <v>124</v>
      </c>
    </row>
    <row r="4" spans="1:16" x14ac:dyDescent="0.25">
      <c r="A4" s="86" t="s">
        <v>131</v>
      </c>
      <c r="B4" s="86" t="s">
        <v>132</v>
      </c>
      <c r="C4" s="50" t="s">
        <v>133</v>
      </c>
      <c r="D4" s="50" t="s">
        <v>134</v>
      </c>
      <c r="E4" s="50" t="s">
        <v>135</v>
      </c>
      <c r="F4" s="50" t="s">
        <v>136</v>
      </c>
      <c r="G4" s="88" t="s">
        <v>137</v>
      </c>
      <c r="H4" s="88" t="s">
        <v>138</v>
      </c>
      <c r="I4" s="67" t="s">
        <v>139</v>
      </c>
      <c r="J4" s="67" t="s">
        <v>140</v>
      </c>
      <c r="K4" s="50" t="s">
        <v>13</v>
      </c>
      <c r="L4" s="50" t="s">
        <v>58</v>
      </c>
      <c r="M4" s="50" t="s">
        <v>67</v>
      </c>
      <c r="N4" s="50" t="s">
        <v>124</v>
      </c>
      <c r="O4" s="50" t="s">
        <v>124</v>
      </c>
      <c r="P4" s="50" t="s">
        <v>124</v>
      </c>
    </row>
    <row r="5" spans="1:16" x14ac:dyDescent="0.25">
      <c r="A5" s="86"/>
      <c r="B5" s="86"/>
      <c r="C5" s="50" t="s">
        <v>124</v>
      </c>
      <c r="D5" s="50" t="s">
        <v>124</v>
      </c>
      <c r="E5" s="50" t="s">
        <v>124</v>
      </c>
      <c r="F5" s="50" t="s">
        <v>124</v>
      </c>
      <c r="G5" s="88" t="s">
        <v>124</v>
      </c>
      <c r="H5" s="88" t="s">
        <v>124</v>
      </c>
      <c r="I5" s="67" t="s">
        <v>124</v>
      </c>
      <c r="J5" s="67" t="s">
        <v>124</v>
      </c>
      <c r="K5" s="50" t="s">
        <v>124</v>
      </c>
      <c r="L5" s="50" t="s">
        <v>124</v>
      </c>
      <c r="M5" s="50" t="s">
        <v>124</v>
      </c>
      <c r="N5" s="50" t="s">
        <v>124</v>
      </c>
      <c r="O5" s="50" t="s">
        <v>124</v>
      </c>
      <c r="P5" s="50" t="s">
        <v>124</v>
      </c>
    </row>
    <row r="6" spans="1:16" x14ac:dyDescent="0.25">
      <c r="A6" s="86"/>
      <c r="B6" s="86"/>
      <c r="C6" s="50"/>
      <c r="D6" s="50"/>
      <c r="E6" s="50"/>
      <c r="F6" s="50"/>
      <c r="G6" s="88"/>
      <c r="H6" s="88"/>
      <c r="I6" s="67"/>
      <c r="J6" s="67"/>
      <c r="K6" s="50"/>
      <c r="L6" s="50"/>
      <c r="M6" s="50"/>
      <c r="N6" s="50"/>
      <c r="O6" s="50"/>
      <c r="P6" s="50"/>
    </row>
    <row r="7" spans="1:16" x14ac:dyDescent="0.25">
      <c r="A7" s="86"/>
      <c r="B7" s="86"/>
      <c r="C7" s="50"/>
      <c r="D7" s="50"/>
      <c r="E7" s="50"/>
      <c r="F7" s="50"/>
      <c r="G7" s="88"/>
      <c r="H7" s="88"/>
      <c r="I7" s="67"/>
      <c r="J7" s="67"/>
      <c r="K7" s="50"/>
      <c r="L7" s="50"/>
      <c r="M7" s="50"/>
      <c r="N7" s="50"/>
      <c r="O7" s="50"/>
      <c r="P7" s="50"/>
    </row>
    <row r="8" spans="1:16" x14ac:dyDescent="0.25">
      <c r="A8" s="86"/>
      <c r="B8" s="86"/>
      <c r="C8" s="50"/>
      <c r="D8" s="50"/>
      <c r="E8" s="50"/>
      <c r="F8" s="50"/>
      <c r="G8" s="88"/>
      <c r="H8" s="88"/>
      <c r="I8" s="67"/>
      <c r="J8" s="67"/>
      <c r="K8" s="50"/>
      <c r="L8" s="50"/>
      <c r="M8" s="50"/>
      <c r="N8" s="50"/>
      <c r="O8" s="50"/>
      <c r="P8" s="50"/>
    </row>
    <row r="9" spans="1:16" x14ac:dyDescent="0.25">
      <c r="A9" s="86"/>
      <c r="B9" s="86"/>
      <c r="C9" s="50"/>
      <c r="D9" s="50"/>
      <c r="E9" s="50"/>
      <c r="F9" s="50"/>
      <c r="G9" s="88"/>
      <c r="H9" s="88"/>
      <c r="I9" s="67"/>
      <c r="J9" s="67"/>
      <c r="K9" s="50"/>
      <c r="L9" s="50"/>
      <c r="M9" s="50"/>
      <c r="N9" s="50"/>
      <c r="O9" s="50"/>
      <c r="P9" s="50"/>
    </row>
    <row r="10" spans="1:16" x14ac:dyDescent="0.25">
      <c r="A10" s="86"/>
      <c r="B10" s="86"/>
      <c r="C10" s="50"/>
      <c r="D10" s="50"/>
      <c r="E10" s="50"/>
      <c r="F10" s="50"/>
      <c r="G10" s="88"/>
      <c r="H10" s="88"/>
      <c r="I10" s="67"/>
      <c r="J10" s="67"/>
      <c r="K10" s="50"/>
      <c r="L10" s="50"/>
      <c r="M10" s="50"/>
      <c r="N10" s="50"/>
      <c r="O10" s="50"/>
      <c r="P10" s="50"/>
    </row>
    <row r="11" spans="1:16" x14ac:dyDescent="0.25">
      <c r="A11" s="86"/>
      <c r="B11" s="86"/>
      <c r="C11" s="50"/>
      <c r="D11" s="50"/>
      <c r="E11" s="50"/>
      <c r="F11" s="50"/>
      <c r="G11" s="88"/>
      <c r="H11" s="88"/>
      <c r="I11" s="67"/>
      <c r="J11" s="67"/>
      <c r="K11" s="50"/>
      <c r="L11" s="50"/>
      <c r="M11" s="50"/>
      <c r="N11" s="50"/>
      <c r="O11" s="50"/>
      <c r="P11" s="50"/>
    </row>
    <row r="12" spans="1:16" x14ac:dyDescent="0.25">
      <c r="A12" s="86"/>
      <c r="B12" s="86"/>
      <c r="C12" s="50"/>
      <c r="D12" s="50"/>
      <c r="E12" s="50"/>
      <c r="F12" s="50"/>
      <c r="G12" s="88"/>
      <c r="H12" s="88"/>
      <c r="I12" s="67"/>
      <c r="J12" s="67"/>
      <c r="K12" s="50"/>
      <c r="L12" s="50"/>
      <c r="M12" s="50"/>
      <c r="N12" s="50"/>
      <c r="O12" s="50"/>
      <c r="P12" s="50"/>
    </row>
    <row r="13" spans="1:16" x14ac:dyDescent="0.25">
      <c r="A13" s="86"/>
      <c r="B13" s="86"/>
      <c r="C13" s="50"/>
      <c r="D13" s="50"/>
      <c r="E13" s="50"/>
      <c r="F13" s="50"/>
      <c r="G13" s="88"/>
      <c r="H13" s="88"/>
      <c r="I13" s="67"/>
      <c r="J13" s="67"/>
      <c r="K13" s="50"/>
      <c r="L13" s="50"/>
      <c r="M13" s="50"/>
      <c r="N13" s="50"/>
      <c r="O13" s="50"/>
      <c r="P13" s="50"/>
    </row>
    <row r="14" spans="1:16" x14ac:dyDescent="0.25">
      <c r="A14" s="86"/>
      <c r="B14" s="86"/>
      <c r="C14" s="50"/>
      <c r="D14" s="50"/>
      <c r="E14" s="50"/>
      <c r="F14" s="50"/>
      <c r="G14" s="88"/>
      <c r="H14" s="88"/>
      <c r="I14" s="67"/>
      <c r="J14" s="67"/>
      <c r="K14" s="50"/>
      <c r="L14" s="50"/>
      <c r="M14" s="50"/>
      <c r="N14" s="50"/>
      <c r="O14" s="50"/>
      <c r="P14" s="50"/>
    </row>
    <row r="15" spans="1:16" x14ac:dyDescent="0.25">
      <c r="A15" s="86"/>
      <c r="B15" s="86"/>
      <c r="C15" s="50"/>
      <c r="D15" s="50"/>
      <c r="E15" s="50"/>
      <c r="F15" s="50"/>
      <c r="G15" s="88"/>
      <c r="H15" s="88"/>
      <c r="I15" s="67"/>
      <c r="J15" s="67"/>
      <c r="K15" s="50"/>
      <c r="L15" s="50"/>
      <c r="M15" s="50"/>
      <c r="N15" s="50"/>
      <c r="O15" s="50"/>
      <c r="P15" s="50"/>
    </row>
    <row r="16" spans="1:16" x14ac:dyDescent="0.25">
      <c r="A16" s="86"/>
      <c r="B16" s="86"/>
      <c r="C16" s="50"/>
      <c r="D16" s="50"/>
      <c r="E16" s="50"/>
      <c r="F16" s="50"/>
      <c r="G16" s="88"/>
      <c r="H16" s="88"/>
      <c r="I16" s="67"/>
      <c r="J16" s="67"/>
      <c r="K16" s="50"/>
      <c r="L16" s="50"/>
      <c r="M16" s="50"/>
      <c r="N16" s="50"/>
      <c r="O16" s="50"/>
      <c r="P16" s="50"/>
    </row>
    <row r="17" spans="1:16" x14ac:dyDescent="0.25">
      <c r="A17" s="86"/>
      <c r="B17" s="86"/>
      <c r="C17" s="50"/>
      <c r="D17" s="50"/>
      <c r="E17" s="50"/>
      <c r="F17" s="50"/>
      <c r="G17" s="88"/>
      <c r="H17" s="88"/>
      <c r="I17" s="67"/>
      <c r="J17" s="67"/>
      <c r="K17" s="50"/>
      <c r="L17" s="50"/>
      <c r="M17" s="50"/>
      <c r="N17" s="50"/>
      <c r="O17" s="50"/>
      <c r="P17" s="50"/>
    </row>
    <row r="18" spans="1:16" x14ac:dyDescent="0.25">
      <c r="A18" s="86"/>
      <c r="B18" s="86"/>
      <c r="C18" s="50"/>
      <c r="D18" s="50"/>
      <c r="E18" s="50"/>
      <c r="F18" s="50"/>
      <c r="G18" s="88"/>
      <c r="H18" s="88"/>
      <c r="I18" s="67"/>
      <c r="J18" s="67"/>
      <c r="K18" s="50"/>
      <c r="L18" s="50"/>
      <c r="M18" s="50"/>
      <c r="N18" s="50"/>
      <c r="O18" s="50"/>
      <c r="P18" s="50"/>
    </row>
    <row r="19" spans="1:16" x14ac:dyDescent="0.25">
      <c r="A19" s="86"/>
      <c r="B19" s="86"/>
      <c r="C19" s="50"/>
      <c r="D19" s="50"/>
      <c r="E19" s="50"/>
      <c r="F19" s="50"/>
      <c r="G19" s="88"/>
      <c r="H19" s="88"/>
      <c r="I19" s="67"/>
      <c r="J19" s="67"/>
      <c r="K19" s="50"/>
      <c r="L19" s="50"/>
      <c r="M19" s="50"/>
      <c r="N19" s="50"/>
      <c r="O19" s="50"/>
      <c r="P19" s="50"/>
    </row>
    <row r="20" spans="1:16" x14ac:dyDescent="0.25">
      <c r="A20" s="40"/>
      <c r="B20" s="40"/>
    </row>
    <row r="21" spans="1:16" x14ac:dyDescent="0.25">
      <c r="A21" s="40"/>
      <c r="B21" s="40"/>
    </row>
    <row r="22" spans="1:16" x14ac:dyDescent="0.25">
      <c r="A22" s="40"/>
      <c r="B22" s="40"/>
    </row>
    <row r="23" spans="1:16" x14ac:dyDescent="0.25">
      <c r="A23" s="40"/>
      <c r="B23" s="40"/>
    </row>
    <row r="24" spans="1:16" x14ac:dyDescent="0.25">
      <c r="A24" s="40"/>
      <c r="B24" s="40"/>
    </row>
    <row r="25" spans="1:16" x14ac:dyDescent="0.25">
      <c r="A25" s="40"/>
      <c r="B25" s="40"/>
    </row>
    <row r="26" spans="1:16" x14ac:dyDescent="0.25">
      <c r="A26" s="40"/>
      <c r="B26" s="40"/>
    </row>
    <row r="27" spans="1:16" x14ac:dyDescent="0.25">
      <c r="A27" s="40"/>
      <c r="B27" s="40"/>
    </row>
    <row r="28" spans="1:16" x14ac:dyDescent="0.25">
      <c r="A28" s="40"/>
      <c r="B28" s="40"/>
    </row>
    <row r="29" spans="1:16" x14ac:dyDescent="0.25">
      <c r="A29" s="40"/>
      <c r="B29" s="40"/>
    </row>
    <row r="30" spans="1:16" x14ac:dyDescent="0.25">
      <c r="A30" s="40"/>
      <c r="B30" s="40"/>
    </row>
    <row r="31" spans="1:16" x14ac:dyDescent="0.25">
      <c r="A31" s="40"/>
      <c r="B31" s="40"/>
    </row>
    <row r="32" spans="1:16" x14ac:dyDescent="0.25">
      <c r="A32" s="40"/>
      <c r="B32" s="40"/>
    </row>
    <row r="33" spans="1:2" x14ac:dyDescent="0.25">
      <c r="A33" s="40"/>
      <c r="B33" s="40"/>
    </row>
    <row r="34" spans="1:2" x14ac:dyDescent="0.25">
      <c r="A34" s="40"/>
      <c r="B34" s="40"/>
    </row>
    <row r="35" spans="1:2" x14ac:dyDescent="0.25">
      <c r="A35" s="40"/>
      <c r="B35" s="40"/>
    </row>
    <row r="36" spans="1:2" x14ac:dyDescent="0.25">
      <c r="A36" s="40"/>
      <c r="B36" s="40"/>
    </row>
    <row r="37" spans="1:2" x14ac:dyDescent="0.25">
      <c r="A37" s="40"/>
      <c r="B37" s="40"/>
    </row>
    <row r="38" spans="1:2" x14ac:dyDescent="0.25">
      <c r="A38" s="40"/>
      <c r="B38" s="40"/>
    </row>
    <row r="39" spans="1:2" x14ac:dyDescent="0.25">
      <c r="A39" s="40"/>
      <c r="B39" s="40"/>
    </row>
    <row r="40" spans="1:2" x14ac:dyDescent="0.25">
      <c r="A40" s="40"/>
      <c r="B40" s="40"/>
    </row>
    <row r="41" spans="1:2" x14ac:dyDescent="0.25">
      <c r="A41" s="40"/>
      <c r="B41" s="40"/>
    </row>
    <row r="42" spans="1:2" x14ac:dyDescent="0.25">
      <c r="A42" s="40"/>
      <c r="B42" s="40"/>
    </row>
    <row r="43" spans="1:2" x14ac:dyDescent="0.25">
      <c r="A43" s="40"/>
      <c r="B43" s="40"/>
    </row>
    <row r="44" spans="1:2" x14ac:dyDescent="0.25">
      <c r="A44" s="40"/>
      <c r="B44" s="40"/>
    </row>
    <row r="45" spans="1:2" x14ac:dyDescent="0.25">
      <c r="A45" s="40"/>
      <c r="B45" s="40"/>
    </row>
    <row r="46" spans="1:2" x14ac:dyDescent="0.25">
      <c r="A46" s="40"/>
      <c r="B46" s="40"/>
    </row>
    <row r="47" spans="1:2" x14ac:dyDescent="0.25">
      <c r="A47" s="40"/>
      <c r="B47" s="40"/>
    </row>
    <row r="48" spans="1:2" x14ac:dyDescent="0.25">
      <c r="A48" s="40"/>
      <c r="B48" s="40"/>
    </row>
    <row r="49" spans="1:2" x14ac:dyDescent="0.25">
      <c r="A49" s="40"/>
      <c r="B49" s="40"/>
    </row>
    <row r="50" spans="1:2" x14ac:dyDescent="0.25">
      <c r="A50" s="40"/>
      <c r="B50" s="40"/>
    </row>
    <row r="51" spans="1:2" x14ac:dyDescent="0.25">
      <c r="A51" s="40"/>
      <c r="B51" s="40"/>
    </row>
    <row r="52" spans="1:2" x14ac:dyDescent="0.25">
      <c r="A52" s="40"/>
      <c r="B52" s="40"/>
    </row>
    <row r="53" spans="1:2" x14ac:dyDescent="0.25">
      <c r="A53" s="40"/>
      <c r="B53" s="40"/>
    </row>
    <row r="54" spans="1:2" x14ac:dyDescent="0.25">
      <c r="A54" s="40"/>
      <c r="B54" s="40"/>
    </row>
    <row r="55" spans="1:2" x14ac:dyDescent="0.25">
      <c r="A55" s="40"/>
      <c r="B55" s="40"/>
    </row>
    <row r="56" spans="1:2" x14ac:dyDescent="0.25">
      <c r="A56" s="40"/>
      <c r="B56" s="40"/>
    </row>
    <row r="57" spans="1:2" x14ac:dyDescent="0.25">
      <c r="A57" s="40"/>
      <c r="B57" s="40"/>
    </row>
    <row r="58" spans="1:2" x14ac:dyDescent="0.25">
      <c r="A58" s="40"/>
      <c r="B58" s="40"/>
    </row>
    <row r="59" spans="1:2" x14ac:dyDescent="0.25">
      <c r="A59" s="40"/>
      <c r="B59" s="40"/>
    </row>
    <row r="60" spans="1:2" x14ac:dyDescent="0.25">
      <c r="A60" s="40"/>
      <c r="B60" s="40"/>
    </row>
    <row r="61" spans="1:2" x14ac:dyDescent="0.25">
      <c r="A61" s="40"/>
      <c r="B61" s="40"/>
    </row>
    <row r="62" spans="1:2" x14ac:dyDescent="0.25">
      <c r="A62" s="40"/>
      <c r="B62" s="40"/>
    </row>
    <row r="63" spans="1:2" x14ac:dyDescent="0.25">
      <c r="A63" s="40"/>
      <c r="B63" s="40"/>
    </row>
    <row r="64" spans="1:2" x14ac:dyDescent="0.25">
      <c r="A64" s="40"/>
      <c r="B64" s="40"/>
    </row>
    <row r="65" spans="1:2" x14ac:dyDescent="0.25">
      <c r="A65" s="40"/>
      <c r="B65" s="40"/>
    </row>
    <row r="66" spans="1:2" x14ac:dyDescent="0.25">
      <c r="A66" s="40"/>
      <c r="B66" s="40"/>
    </row>
    <row r="67" spans="1:2" x14ac:dyDescent="0.25">
      <c r="A67" s="40"/>
      <c r="B67" s="40"/>
    </row>
    <row r="68" spans="1:2" x14ac:dyDescent="0.25">
      <c r="A68" s="40"/>
      <c r="B68" s="40"/>
    </row>
    <row r="69" spans="1:2" x14ac:dyDescent="0.25">
      <c r="A69" s="40"/>
      <c r="B69" s="40"/>
    </row>
    <row r="70" spans="1:2" x14ac:dyDescent="0.25">
      <c r="A70" s="40"/>
      <c r="B70" s="40"/>
    </row>
    <row r="71" spans="1:2" x14ac:dyDescent="0.25">
      <c r="A71" s="40"/>
      <c r="B71" s="40"/>
    </row>
    <row r="72" spans="1:2" x14ac:dyDescent="0.25">
      <c r="A72" s="40"/>
      <c r="B72" s="40"/>
    </row>
    <row r="73" spans="1:2" x14ac:dyDescent="0.25">
      <c r="A73" s="40"/>
      <c r="B73" s="40"/>
    </row>
    <row r="74" spans="1:2" x14ac:dyDescent="0.25">
      <c r="A74" s="40"/>
      <c r="B74" s="40"/>
    </row>
    <row r="75" spans="1:2" x14ac:dyDescent="0.25">
      <c r="A75" s="40"/>
      <c r="B75" s="40"/>
    </row>
    <row r="76" spans="1:2" x14ac:dyDescent="0.25">
      <c r="A76" s="40"/>
      <c r="B76" s="40"/>
    </row>
    <row r="77" spans="1:2" x14ac:dyDescent="0.25">
      <c r="A77" s="40"/>
      <c r="B77" s="40"/>
    </row>
    <row r="78" spans="1:2" x14ac:dyDescent="0.25">
      <c r="A78" s="40"/>
      <c r="B78" s="40"/>
    </row>
    <row r="79" spans="1:2" x14ac:dyDescent="0.25">
      <c r="A79" s="40"/>
      <c r="B79" s="40"/>
    </row>
    <row r="80" spans="1:2" x14ac:dyDescent="0.25">
      <c r="A80" s="40"/>
      <c r="B80" s="40"/>
    </row>
    <row r="81" spans="1:2" x14ac:dyDescent="0.25">
      <c r="A81" s="40"/>
      <c r="B81" s="40"/>
    </row>
    <row r="82" spans="1:2" x14ac:dyDescent="0.25">
      <c r="A82" s="40"/>
      <c r="B82" s="40"/>
    </row>
    <row r="83" spans="1:2" x14ac:dyDescent="0.25">
      <c r="A83" s="40"/>
      <c r="B83" s="40"/>
    </row>
    <row r="84" spans="1:2" x14ac:dyDescent="0.25">
      <c r="A84" s="40"/>
      <c r="B84" s="40"/>
    </row>
    <row r="85" spans="1:2" x14ac:dyDescent="0.25">
      <c r="A85" s="40"/>
      <c r="B85" s="40"/>
    </row>
    <row r="86" spans="1:2" x14ac:dyDescent="0.25">
      <c r="A86" s="40"/>
      <c r="B86" s="40"/>
    </row>
    <row r="87" spans="1:2" x14ac:dyDescent="0.25">
      <c r="A87" s="40"/>
      <c r="B87" s="40"/>
    </row>
    <row r="88" spans="1:2" x14ac:dyDescent="0.25">
      <c r="A88" s="40"/>
      <c r="B88" s="40"/>
    </row>
    <row r="89" spans="1:2" x14ac:dyDescent="0.25">
      <c r="A89" s="40"/>
      <c r="B89" s="40"/>
    </row>
    <row r="90" spans="1:2" x14ac:dyDescent="0.25">
      <c r="A90" s="40"/>
      <c r="B90" s="40"/>
    </row>
    <row r="91" spans="1:2" x14ac:dyDescent="0.25">
      <c r="A91" s="40"/>
      <c r="B91" s="40"/>
    </row>
    <row r="92" spans="1:2" x14ac:dyDescent="0.25">
      <c r="A92" s="40"/>
      <c r="B92" s="40"/>
    </row>
    <row r="93" spans="1:2" x14ac:dyDescent="0.25">
      <c r="A93" s="40"/>
      <c r="B93" s="40"/>
    </row>
    <row r="94" spans="1:2" x14ac:dyDescent="0.25">
      <c r="A94" s="40"/>
      <c r="B94" s="40"/>
    </row>
    <row r="95" spans="1:2" x14ac:dyDescent="0.25">
      <c r="A95" s="40"/>
      <c r="B95" s="40"/>
    </row>
    <row r="96" spans="1:2" x14ac:dyDescent="0.25">
      <c r="A96" s="40"/>
      <c r="B96" s="40"/>
    </row>
    <row r="97" spans="1:2" x14ac:dyDescent="0.25">
      <c r="A97" s="40"/>
      <c r="B97" s="40"/>
    </row>
    <row r="98" spans="1:2" x14ac:dyDescent="0.25">
      <c r="A98" s="40"/>
      <c r="B98" s="40"/>
    </row>
    <row r="99" spans="1:2" x14ac:dyDescent="0.25">
      <c r="A99" s="40"/>
      <c r="B99" s="40"/>
    </row>
    <row r="100" spans="1:2" x14ac:dyDescent="0.25">
      <c r="A100" s="40"/>
      <c r="B100" s="40"/>
    </row>
    <row r="101" spans="1:2" x14ac:dyDescent="0.25">
      <c r="A101" s="40"/>
      <c r="B101" s="40"/>
    </row>
    <row r="102" spans="1:2" x14ac:dyDescent="0.25">
      <c r="A102" s="40"/>
      <c r="B102" s="40"/>
    </row>
    <row r="103" spans="1:2" x14ac:dyDescent="0.25">
      <c r="A103" s="40"/>
      <c r="B103" s="40"/>
    </row>
    <row r="104" spans="1:2" x14ac:dyDescent="0.25">
      <c r="A104" s="40"/>
      <c r="B104" s="40"/>
    </row>
    <row r="105" spans="1:2" x14ac:dyDescent="0.25">
      <c r="A105" s="40"/>
      <c r="B105" s="40"/>
    </row>
    <row r="106" spans="1:2" x14ac:dyDescent="0.25">
      <c r="A106" s="40"/>
      <c r="B106" s="40"/>
    </row>
    <row r="107" spans="1:2" x14ac:dyDescent="0.25">
      <c r="A107" s="40"/>
      <c r="B107" s="40"/>
    </row>
    <row r="108" spans="1:2" x14ac:dyDescent="0.25">
      <c r="A108" s="40"/>
      <c r="B108" s="40"/>
    </row>
    <row r="109" spans="1:2" x14ac:dyDescent="0.25">
      <c r="A109" s="40"/>
      <c r="B109" s="40"/>
    </row>
    <row r="110" spans="1:2" x14ac:dyDescent="0.25">
      <c r="A110" s="40"/>
      <c r="B110" s="40"/>
    </row>
    <row r="111" spans="1:2" x14ac:dyDescent="0.25">
      <c r="A111" s="40"/>
      <c r="B111" s="40"/>
    </row>
    <row r="112" spans="1:2" x14ac:dyDescent="0.25">
      <c r="A112" s="40"/>
      <c r="B112" s="40"/>
    </row>
    <row r="113" spans="1:2" x14ac:dyDescent="0.25">
      <c r="A113" s="40"/>
      <c r="B113" s="40"/>
    </row>
    <row r="114" spans="1:2" x14ac:dyDescent="0.25">
      <c r="A114" s="40"/>
      <c r="B114" s="40"/>
    </row>
    <row r="115" spans="1:2" x14ac:dyDescent="0.25">
      <c r="A115" s="40"/>
      <c r="B115" s="40"/>
    </row>
    <row r="116" spans="1:2" x14ac:dyDescent="0.25">
      <c r="A116" s="40"/>
      <c r="B116" s="40"/>
    </row>
    <row r="117" spans="1:2" x14ac:dyDescent="0.25">
      <c r="A117" s="40"/>
      <c r="B117" s="40"/>
    </row>
    <row r="118" spans="1:2" x14ac:dyDescent="0.25">
      <c r="A118" s="40"/>
      <c r="B118" s="40"/>
    </row>
    <row r="119" spans="1:2" x14ac:dyDescent="0.25">
      <c r="A119" s="40"/>
      <c r="B119" s="40"/>
    </row>
    <row r="120" spans="1:2" x14ac:dyDescent="0.25">
      <c r="A120" s="40"/>
      <c r="B120" s="40"/>
    </row>
    <row r="121" spans="1:2" x14ac:dyDescent="0.25">
      <c r="A121" s="40"/>
      <c r="B121" s="40"/>
    </row>
    <row r="122" spans="1:2" x14ac:dyDescent="0.25">
      <c r="A122" s="40"/>
      <c r="B122" s="40"/>
    </row>
    <row r="123" spans="1:2" x14ac:dyDescent="0.25">
      <c r="A123" s="40"/>
      <c r="B123" s="40"/>
    </row>
    <row r="124" spans="1:2" x14ac:dyDescent="0.25">
      <c r="A124" s="40"/>
      <c r="B124" s="40"/>
    </row>
    <row r="125" spans="1:2" x14ac:dyDescent="0.25">
      <c r="A125" s="40"/>
      <c r="B125" s="40"/>
    </row>
    <row r="126" spans="1:2" x14ac:dyDescent="0.25">
      <c r="A126" s="40"/>
      <c r="B126" s="40"/>
    </row>
    <row r="127" spans="1:2" x14ac:dyDescent="0.25">
      <c r="A127" s="40"/>
      <c r="B127" s="40"/>
    </row>
    <row r="128" spans="1:2" x14ac:dyDescent="0.25">
      <c r="A128" s="40"/>
      <c r="B128" s="40"/>
    </row>
    <row r="129" spans="1:2" x14ac:dyDescent="0.25">
      <c r="A129" s="40"/>
      <c r="B129" s="40"/>
    </row>
    <row r="130" spans="1:2" x14ac:dyDescent="0.25">
      <c r="A130" s="40"/>
      <c r="B130" s="40"/>
    </row>
    <row r="131" spans="1:2" x14ac:dyDescent="0.25">
      <c r="A131" s="40"/>
      <c r="B131" s="40"/>
    </row>
    <row r="132" spans="1:2" x14ac:dyDescent="0.25">
      <c r="A132" s="40"/>
      <c r="B132" s="40"/>
    </row>
    <row r="133" spans="1:2" x14ac:dyDescent="0.25">
      <c r="A133" s="40"/>
      <c r="B133" s="40"/>
    </row>
    <row r="134" spans="1:2" x14ac:dyDescent="0.25">
      <c r="A134" s="40"/>
      <c r="B134" s="40"/>
    </row>
    <row r="135" spans="1:2" x14ac:dyDescent="0.25">
      <c r="A135" s="40"/>
      <c r="B135" s="40"/>
    </row>
    <row r="136" spans="1:2" x14ac:dyDescent="0.25">
      <c r="A136" s="40"/>
      <c r="B136" s="40"/>
    </row>
    <row r="137" spans="1:2" x14ac:dyDescent="0.25">
      <c r="A137" s="40"/>
      <c r="B137" s="40"/>
    </row>
    <row r="138" spans="1:2" x14ac:dyDescent="0.25">
      <c r="A138" s="40"/>
      <c r="B138" s="40"/>
    </row>
    <row r="139" spans="1:2" x14ac:dyDescent="0.25">
      <c r="A139" s="40"/>
      <c r="B139" s="40"/>
    </row>
    <row r="140" spans="1:2" x14ac:dyDescent="0.25">
      <c r="A140" s="40"/>
      <c r="B140" s="40"/>
    </row>
    <row r="141" spans="1:2" x14ac:dyDescent="0.25">
      <c r="A141" s="40"/>
      <c r="B141" s="40"/>
    </row>
    <row r="142" spans="1:2" x14ac:dyDescent="0.25">
      <c r="A142" s="40"/>
      <c r="B142" s="40"/>
    </row>
    <row r="143" spans="1:2" x14ac:dyDescent="0.25">
      <c r="A143" s="40"/>
      <c r="B143" s="40"/>
    </row>
    <row r="144" spans="1:2" x14ac:dyDescent="0.25">
      <c r="A144" s="40"/>
      <c r="B144" s="40"/>
    </row>
    <row r="145" spans="1:2" x14ac:dyDescent="0.25">
      <c r="A145" s="40"/>
      <c r="B145" s="40"/>
    </row>
    <row r="146" spans="1:2" x14ac:dyDescent="0.25">
      <c r="A146" s="40"/>
      <c r="B146" s="40"/>
    </row>
    <row r="147" spans="1:2" x14ac:dyDescent="0.25">
      <c r="A147" s="40"/>
      <c r="B147" s="40"/>
    </row>
    <row r="148" spans="1:2" x14ac:dyDescent="0.25">
      <c r="A148" s="40"/>
      <c r="B148" s="40"/>
    </row>
    <row r="149" spans="1:2" x14ac:dyDescent="0.25">
      <c r="A149" s="40"/>
      <c r="B149" s="40"/>
    </row>
    <row r="150" spans="1:2" x14ac:dyDescent="0.25">
      <c r="A150" s="40"/>
      <c r="B150" s="40"/>
    </row>
    <row r="151" spans="1:2" x14ac:dyDescent="0.25">
      <c r="A151" s="40"/>
      <c r="B151" s="40"/>
    </row>
    <row r="152" spans="1:2" x14ac:dyDescent="0.25">
      <c r="A152" s="40"/>
      <c r="B152" s="40"/>
    </row>
    <row r="153" spans="1:2" x14ac:dyDescent="0.25">
      <c r="A153" s="40"/>
      <c r="B153" s="40"/>
    </row>
    <row r="154" spans="1:2" x14ac:dyDescent="0.25">
      <c r="A154" s="40"/>
      <c r="B154" s="40"/>
    </row>
    <row r="155" spans="1:2" x14ac:dyDescent="0.25">
      <c r="A155" s="40"/>
      <c r="B155" s="40"/>
    </row>
    <row r="156" spans="1:2" x14ac:dyDescent="0.25">
      <c r="A156" s="40"/>
      <c r="B156" s="40"/>
    </row>
    <row r="157" spans="1:2" x14ac:dyDescent="0.25">
      <c r="A157" s="40"/>
      <c r="B157" s="40"/>
    </row>
    <row r="158" spans="1:2" x14ac:dyDescent="0.25">
      <c r="A158" s="40"/>
      <c r="B158" s="40"/>
    </row>
    <row r="159" spans="1:2" x14ac:dyDescent="0.25">
      <c r="A159" s="40"/>
      <c r="B159" s="40"/>
    </row>
    <row r="160" spans="1:2" x14ac:dyDescent="0.25">
      <c r="A160" s="40"/>
      <c r="B160" s="40"/>
    </row>
    <row r="161" spans="1:2" x14ac:dyDescent="0.25">
      <c r="A161" s="40"/>
      <c r="B161" s="40"/>
    </row>
    <row r="162" spans="1:2" x14ac:dyDescent="0.25">
      <c r="A162" s="40"/>
      <c r="B162" s="40"/>
    </row>
    <row r="163" spans="1:2" x14ac:dyDescent="0.25">
      <c r="A163" s="40"/>
      <c r="B163" s="40"/>
    </row>
    <row r="164" spans="1:2" x14ac:dyDescent="0.25">
      <c r="A164" s="40"/>
      <c r="B164" s="40"/>
    </row>
    <row r="165" spans="1:2" x14ac:dyDescent="0.25">
      <c r="A165" s="40"/>
      <c r="B165" s="40"/>
    </row>
    <row r="166" spans="1:2" x14ac:dyDescent="0.25">
      <c r="A166" s="40"/>
      <c r="B166" s="40"/>
    </row>
    <row r="167" spans="1:2" x14ac:dyDescent="0.25">
      <c r="A167" s="40"/>
      <c r="B167" s="40"/>
    </row>
    <row r="168" spans="1:2" x14ac:dyDescent="0.25">
      <c r="A168" s="40"/>
      <c r="B168" s="40"/>
    </row>
    <row r="169" spans="1:2" x14ac:dyDescent="0.25">
      <c r="A169" s="40"/>
      <c r="B169" s="40"/>
    </row>
    <row r="170" spans="1:2" x14ac:dyDescent="0.25">
      <c r="A170" s="40"/>
      <c r="B170" s="40"/>
    </row>
    <row r="171" spans="1:2" x14ac:dyDescent="0.25">
      <c r="A171" s="40"/>
      <c r="B171" s="40"/>
    </row>
    <row r="172" spans="1:2" x14ac:dyDescent="0.25">
      <c r="A172" s="40"/>
      <c r="B172" s="40"/>
    </row>
    <row r="173" spans="1:2" x14ac:dyDescent="0.25">
      <c r="A173" s="40"/>
      <c r="B173" s="40"/>
    </row>
    <row r="174" spans="1:2" x14ac:dyDescent="0.25">
      <c r="A174" s="40"/>
      <c r="B174" s="40"/>
    </row>
    <row r="175" spans="1:2" x14ac:dyDescent="0.25">
      <c r="A175" s="40"/>
      <c r="B175" s="40"/>
    </row>
    <row r="176" spans="1:2" x14ac:dyDescent="0.25">
      <c r="A176" s="40"/>
      <c r="B176" s="40"/>
    </row>
    <row r="177" spans="1:2" x14ac:dyDescent="0.25">
      <c r="A177" s="40"/>
      <c r="B177" s="40"/>
    </row>
    <row r="178" spans="1:2" x14ac:dyDescent="0.25">
      <c r="A178" s="40"/>
      <c r="B178" s="40"/>
    </row>
    <row r="179" spans="1:2" x14ac:dyDescent="0.25">
      <c r="A179" s="40"/>
      <c r="B179" s="40"/>
    </row>
    <row r="180" spans="1:2" x14ac:dyDescent="0.25">
      <c r="A180" s="40"/>
      <c r="B180" s="40"/>
    </row>
    <row r="181" spans="1:2" x14ac:dyDescent="0.25">
      <c r="A181" s="40"/>
      <c r="B181" s="40"/>
    </row>
    <row r="182" spans="1:2" x14ac:dyDescent="0.25">
      <c r="A182" s="40"/>
      <c r="B182" s="40"/>
    </row>
    <row r="183" spans="1:2" x14ac:dyDescent="0.25">
      <c r="A183" s="40"/>
      <c r="B183" s="40"/>
    </row>
    <row r="184" spans="1:2" x14ac:dyDescent="0.25">
      <c r="A184" s="40"/>
      <c r="B184" s="40"/>
    </row>
    <row r="185" spans="1:2" x14ac:dyDescent="0.25">
      <c r="A185" s="40"/>
      <c r="B185" s="40"/>
    </row>
    <row r="186" spans="1:2" x14ac:dyDescent="0.25">
      <c r="A186" s="40"/>
      <c r="B186" s="40"/>
    </row>
    <row r="187" spans="1:2" x14ac:dyDescent="0.25">
      <c r="A187" s="40"/>
      <c r="B187" s="40"/>
    </row>
    <row r="188" spans="1:2" x14ac:dyDescent="0.25">
      <c r="A188" s="40"/>
      <c r="B188" s="40"/>
    </row>
    <row r="189" spans="1:2" x14ac:dyDescent="0.25">
      <c r="A189" s="40"/>
      <c r="B189" s="40"/>
    </row>
    <row r="190" spans="1:2" x14ac:dyDescent="0.25">
      <c r="A190" s="40"/>
      <c r="B190" s="40"/>
    </row>
    <row r="191" spans="1:2" x14ac:dyDescent="0.25">
      <c r="A191" s="40"/>
      <c r="B191" s="40"/>
    </row>
    <row r="192" spans="1:2" x14ac:dyDescent="0.25">
      <c r="A192" s="40"/>
      <c r="B192" s="40"/>
    </row>
    <row r="193" spans="1:2" x14ac:dyDescent="0.25">
      <c r="A193" s="40"/>
      <c r="B193" s="40"/>
    </row>
    <row r="194" spans="1:2" x14ac:dyDescent="0.25">
      <c r="A194" s="40"/>
      <c r="B194" s="40"/>
    </row>
    <row r="195" spans="1:2" x14ac:dyDescent="0.25">
      <c r="A195" s="40"/>
      <c r="B195" s="40"/>
    </row>
    <row r="196" spans="1:2" x14ac:dyDescent="0.25">
      <c r="A196" s="40"/>
      <c r="B196" s="40"/>
    </row>
    <row r="197" spans="1:2" x14ac:dyDescent="0.25">
      <c r="A197" s="40"/>
      <c r="B197" s="40"/>
    </row>
    <row r="198" spans="1:2" x14ac:dyDescent="0.25">
      <c r="A198" s="40"/>
      <c r="B198" s="40"/>
    </row>
    <row r="199" spans="1:2" x14ac:dyDescent="0.25">
      <c r="A199" s="40"/>
      <c r="B199" s="40"/>
    </row>
    <row r="200" spans="1:2" x14ac:dyDescent="0.25">
      <c r="A200" s="40"/>
      <c r="B200" s="40"/>
    </row>
    <row r="201" spans="1:2" x14ac:dyDescent="0.25">
      <c r="A201" s="40"/>
      <c r="B201" s="40"/>
    </row>
    <row r="202" spans="1:2" x14ac:dyDescent="0.25">
      <c r="A202" s="40"/>
      <c r="B202" s="40"/>
    </row>
    <row r="203" spans="1:2" x14ac:dyDescent="0.25">
      <c r="A203" s="40"/>
      <c r="B203" s="40"/>
    </row>
    <row r="204" spans="1:2" x14ac:dyDescent="0.25">
      <c r="A204" s="40"/>
      <c r="B204" s="40"/>
    </row>
    <row r="205" spans="1:2" x14ac:dyDescent="0.25">
      <c r="A205" s="40"/>
      <c r="B205" s="40"/>
    </row>
    <row r="206" spans="1:2" x14ac:dyDescent="0.25">
      <c r="A206" s="40"/>
      <c r="B206" s="40"/>
    </row>
    <row r="207" spans="1:2" x14ac:dyDescent="0.25">
      <c r="A207" s="40"/>
      <c r="B207" s="40"/>
    </row>
    <row r="208" spans="1:2" x14ac:dyDescent="0.25">
      <c r="A208" s="40"/>
      <c r="B208" s="40"/>
    </row>
    <row r="209" spans="1:2" x14ac:dyDescent="0.25">
      <c r="A209" s="40"/>
      <c r="B209" s="40"/>
    </row>
    <row r="210" spans="1:2" x14ac:dyDescent="0.25">
      <c r="A210" s="40"/>
      <c r="B210" s="40"/>
    </row>
    <row r="211" spans="1:2" x14ac:dyDescent="0.25">
      <c r="A211" s="40"/>
      <c r="B211" s="40"/>
    </row>
    <row r="212" spans="1:2" x14ac:dyDescent="0.25">
      <c r="A212" s="40"/>
      <c r="B212" s="40"/>
    </row>
    <row r="213" spans="1:2" x14ac:dyDescent="0.25">
      <c r="A213" s="40"/>
      <c r="B213" s="40"/>
    </row>
    <row r="214" spans="1:2" x14ac:dyDescent="0.25">
      <c r="A214" s="40"/>
      <c r="B214" s="40"/>
    </row>
    <row r="215" spans="1:2" x14ac:dyDescent="0.25">
      <c r="A215" s="40"/>
      <c r="B215" s="40"/>
    </row>
    <row r="216" spans="1:2" x14ac:dyDescent="0.25">
      <c r="A216" s="40"/>
      <c r="B216" s="40"/>
    </row>
    <row r="217" spans="1:2" x14ac:dyDescent="0.25">
      <c r="A217" s="40"/>
      <c r="B217" s="40"/>
    </row>
    <row r="218" spans="1:2" x14ac:dyDescent="0.25">
      <c r="A218" s="40"/>
      <c r="B218" s="40"/>
    </row>
    <row r="219" spans="1:2" x14ac:dyDescent="0.25">
      <c r="A219" s="40"/>
      <c r="B219" s="40"/>
    </row>
    <row r="220" spans="1:2" x14ac:dyDescent="0.25">
      <c r="A220" s="40"/>
      <c r="B220" s="40"/>
    </row>
    <row r="221" spans="1:2" x14ac:dyDescent="0.25">
      <c r="A221" s="40"/>
      <c r="B221" s="40"/>
    </row>
    <row r="222" spans="1:2" x14ac:dyDescent="0.25">
      <c r="A222" s="40"/>
      <c r="B222" s="40"/>
    </row>
    <row r="223" spans="1:2" x14ac:dyDescent="0.25">
      <c r="A223" s="40"/>
      <c r="B223" s="40"/>
    </row>
    <row r="224" spans="1:2" x14ac:dyDescent="0.25">
      <c r="A224" s="40"/>
      <c r="B224" s="40"/>
    </row>
    <row r="225" spans="1:2" x14ac:dyDescent="0.25">
      <c r="A225" s="40"/>
      <c r="B225" s="40"/>
    </row>
    <row r="226" spans="1:2" x14ac:dyDescent="0.25">
      <c r="A226" s="40"/>
      <c r="B226" s="40"/>
    </row>
    <row r="227" spans="1:2" x14ac:dyDescent="0.25">
      <c r="A227" s="40"/>
      <c r="B227" s="40"/>
    </row>
    <row r="228" spans="1:2" x14ac:dyDescent="0.25">
      <c r="A228" s="40"/>
      <c r="B228" s="40"/>
    </row>
    <row r="229" spans="1:2" x14ac:dyDescent="0.25">
      <c r="A229" s="40"/>
      <c r="B229" s="40"/>
    </row>
    <row r="230" spans="1:2" x14ac:dyDescent="0.25">
      <c r="A230" s="40"/>
      <c r="B230" s="40"/>
    </row>
    <row r="231" spans="1:2" x14ac:dyDescent="0.25">
      <c r="A231" s="40"/>
      <c r="B231" s="40"/>
    </row>
    <row r="232" spans="1:2" x14ac:dyDescent="0.25">
      <c r="A232" s="40"/>
      <c r="B232" s="40"/>
    </row>
    <row r="233" spans="1:2" x14ac:dyDescent="0.25">
      <c r="A233" s="40"/>
      <c r="B233" s="40"/>
    </row>
    <row r="234" spans="1:2" x14ac:dyDescent="0.25">
      <c r="A234" s="40"/>
      <c r="B234" s="40"/>
    </row>
    <row r="235" spans="1:2" x14ac:dyDescent="0.25">
      <c r="A235" s="40"/>
      <c r="B235" s="40"/>
    </row>
    <row r="236" spans="1:2" x14ac:dyDescent="0.25">
      <c r="A236" s="40"/>
      <c r="B236" s="40"/>
    </row>
    <row r="237" spans="1:2" x14ac:dyDescent="0.25">
      <c r="A237" s="40"/>
      <c r="B237" s="40"/>
    </row>
    <row r="238" spans="1:2" x14ac:dyDescent="0.25">
      <c r="A238" s="40"/>
      <c r="B238" s="40"/>
    </row>
    <row r="239" spans="1:2" x14ac:dyDescent="0.25">
      <c r="A239" s="40"/>
      <c r="B239" s="40"/>
    </row>
    <row r="240" spans="1:2" x14ac:dyDescent="0.25">
      <c r="A240" s="40"/>
      <c r="B240" s="40"/>
    </row>
    <row r="241" spans="1:2" x14ac:dyDescent="0.25">
      <c r="A241" s="40"/>
      <c r="B241" s="40"/>
    </row>
    <row r="242" spans="1:2" x14ac:dyDescent="0.25">
      <c r="A242" s="40"/>
      <c r="B242" s="40"/>
    </row>
    <row r="243" spans="1:2" x14ac:dyDescent="0.25">
      <c r="A243" s="40"/>
      <c r="B243" s="40"/>
    </row>
    <row r="244" spans="1:2" x14ac:dyDescent="0.25">
      <c r="A244" s="40"/>
      <c r="B244" s="40"/>
    </row>
    <row r="245" spans="1:2" x14ac:dyDescent="0.25">
      <c r="A245" s="40"/>
      <c r="B245" s="40"/>
    </row>
    <row r="246" spans="1:2" x14ac:dyDescent="0.25">
      <c r="A246" s="40"/>
      <c r="B246" s="40"/>
    </row>
    <row r="247" spans="1:2" x14ac:dyDescent="0.25">
      <c r="A247" s="40"/>
      <c r="B247" s="40"/>
    </row>
    <row r="248" spans="1:2" x14ac:dyDescent="0.25">
      <c r="A248" s="40"/>
      <c r="B248" s="40"/>
    </row>
    <row r="249" spans="1:2" x14ac:dyDescent="0.25">
      <c r="A249" s="40"/>
      <c r="B249" s="40"/>
    </row>
    <row r="250" spans="1:2" x14ac:dyDescent="0.25">
      <c r="A250" s="40"/>
      <c r="B250" s="40"/>
    </row>
    <row r="251" spans="1:2" x14ac:dyDescent="0.25">
      <c r="A251" s="40"/>
      <c r="B251" s="40"/>
    </row>
    <row r="252" spans="1:2" x14ac:dyDescent="0.25">
      <c r="A252" s="40"/>
      <c r="B252" s="40"/>
    </row>
    <row r="253" spans="1:2" x14ac:dyDescent="0.25">
      <c r="A253" s="40"/>
      <c r="B253" s="40"/>
    </row>
    <row r="254" spans="1:2" x14ac:dyDescent="0.25">
      <c r="A254" s="40"/>
      <c r="B254" s="40"/>
    </row>
    <row r="255" spans="1:2" x14ac:dyDescent="0.25">
      <c r="A255" s="40"/>
      <c r="B255" s="40"/>
    </row>
    <row r="256" spans="1:2" x14ac:dyDescent="0.25">
      <c r="A256" s="40"/>
      <c r="B256" s="40"/>
    </row>
    <row r="257" spans="1:2" x14ac:dyDescent="0.25">
      <c r="A257" s="40"/>
      <c r="B257" s="40"/>
    </row>
    <row r="258" spans="1:2" x14ac:dyDescent="0.25">
      <c r="A258" s="40"/>
      <c r="B258" s="40"/>
    </row>
    <row r="259" spans="1:2" x14ac:dyDescent="0.25">
      <c r="A259" s="40"/>
      <c r="B259" s="40"/>
    </row>
    <row r="260" spans="1:2" x14ac:dyDescent="0.25">
      <c r="A260" s="40"/>
      <c r="B260" s="40"/>
    </row>
    <row r="261" spans="1:2" x14ac:dyDescent="0.25">
      <c r="A261" s="40"/>
      <c r="B261" s="40"/>
    </row>
    <row r="262" spans="1:2" x14ac:dyDescent="0.25">
      <c r="A262" s="40"/>
      <c r="B262" s="40"/>
    </row>
    <row r="263" spans="1:2" x14ac:dyDescent="0.25">
      <c r="A263" s="40"/>
      <c r="B263" s="40"/>
    </row>
    <row r="264" spans="1:2" x14ac:dyDescent="0.25">
      <c r="A264" s="40"/>
      <c r="B264" s="40"/>
    </row>
    <row r="265" spans="1:2" x14ac:dyDescent="0.25">
      <c r="A265" s="40"/>
      <c r="B265" s="40"/>
    </row>
    <row r="266" spans="1:2" x14ac:dyDescent="0.25">
      <c r="A266" s="40"/>
      <c r="B266" s="40"/>
    </row>
    <row r="267" spans="1:2" x14ac:dyDescent="0.25">
      <c r="A267" s="40"/>
      <c r="B267" s="40"/>
    </row>
    <row r="268" spans="1:2" x14ac:dyDescent="0.25">
      <c r="A268" s="40"/>
      <c r="B268" s="40"/>
    </row>
    <row r="269" spans="1:2" x14ac:dyDescent="0.25">
      <c r="A269" s="40"/>
      <c r="B269" s="40"/>
    </row>
    <row r="270" spans="1:2" x14ac:dyDescent="0.25">
      <c r="A270" s="40"/>
      <c r="B270" s="40"/>
    </row>
    <row r="271" spans="1:2" x14ac:dyDescent="0.25">
      <c r="A271" s="40"/>
      <c r="B271" s="40"/>
    </row>
    <row r="272" spans="1:2" x14ac:dyDescent="0.25">
      <c r="A272" s="40"/>
      <c r="B272" s="40"/>
    </row>
    <row r="273" spans="1:2" x14ac:dyDescent="0.25">
      <c r="A273" s="40"/>
      <c r="B273" s="40"/>
    </row>
    <row r="274" spans="1:2" x14ac:dyDescent="0.25">
      <c r="A274" s="40"/>
      <c r="B274" s="40"/>
    </row>
    <row r="275" spans="1:2" x14ac:dyDescent="0.25">
      <c r="A275" s="40"/>
      <c r="B275" s="40"/>
    </row>
    <row r="276" spans="1:2" x14ac:dyDescent="0.25">
      <c r="A276" s="40"/>
      <c r="B276" s="40"/>
    </row>
    <row r="277" spans="1:2" x14ac:dyDescent="0.25">
      <c r="A277" s="40"/>
      <c r="B277" s="40"/>
    </row>
    <row r="278" spans="1:2" x14ac:dyDescent="0.25">
      <c r="A278" s="40"/>
      <c r="B278" s="40"/>
    </row>
    <row r="279" spans="1:2" x14ac:dyDescent="0.25">
      <c r="A279" s="40"/>
      <c r="B279" s="40"/>
    </row>
    <row r="280" spans="1:2" x14ac:dyDescent="0.25">
      <c r="A280" s="40"/>
      <c r="B280" s="40"/>
    </row>
    <row r="281" spans="1:2" x14ac:dyDescent="0.25">
      <c r="A281" s="40"/>
      <c r="B281" s="40"/>
    </row>
    <row r="282" spans="1:2" x14ac:dyDescent="0.25">
      <c r="A282" s="40"/>
      <c r="B282" s="40"/>
    </row>
    <row r="283" spans="1:2" x14ac:dyDescent="0.25">
      <c r="A283" s="40"/>
      <c r="B283" s="40"/>
    </row>
    <row r="284" spans="1:2" x14ac:dyDescent="0.25">
      <c r="A284" s="40"/>
      <c r="B284" s="40"/>
    </row>
    <row r="285" spans="1:2" x14ac:dyDescent="0.25">
      <c r="A285" s="40"/>
      <c r="B285" s="40"/>
    </row>
    <row r="286" spans="1:2" x14ac:dyDescent="0.25">
      <c r="A286" s="40"/>
      <c r="B286" s="40"/>
    </row>
    <row r="287" spans="1:2" x14ac:dyDescent="0.25">
      <c r="A287" s="40"/>
      <c r="B287" s="40"/>
    </row>
    <row r="288" spans="1:2" x14ac:dyDescent="0.25">
      <c r="A288" s="40"/>
      <c r="B288" s="40"/>
    </row>
    <row r="289" spans="1:2" x14ac:dyDescent="0.25">
      <c r="A289" s="40"/>
      <c r="B289" s="40"/>
    </row>
    <row r="290" spans="1:2" x14ac:dyDescent="0.25">
      <c r="A290" s="40"/>
      <c r="B290" s="40"/>
    </row>
    <row r="291" spans="1:2" x14ac:dyDescent="0.25">
      <c r="A291" s="40"/>
      <c r="B291" s="40"/>
    </row>
    <row r="292" spans="1:2" x14ac:dyDescent="0.25">
      <c r="A292" s="40"/>
      <c r="B292" s="40"/>
    </row>
    <row r="293" spans="1:2" x14ac:dyDescent="0.25">
      <c r="A293" s="40"/>
      <c r="B293" s="40"/>
    </row>
    <row r="294" spans="1:2" x14ac:dyDescent="0.25">
      <c r="A294" s="40"/>
      <c r="B294" s="40"/>
    </row>
    <row r="295" spans="1:2" x14ac:dyDescent="0.25">
      <c r="A295" s="40"/>
      <c r="B295" s="40"/>
    </row>
    <row r="296" spans="1:2" x14ac:dyDescent="0.25">
      <c r="A296" s="40"/>
      <c r="B296" s="40"/>
    </row>
    <row r="297" spans="1:2" x14ac:dyDescent="0.25">
      <c r="A297" s="40"/>
      <c r="B297" s="40"/>
    </row>
    <row r="298" spans="1:2" x14ac:dyDescent="0.25">
      <c r="A298" s="40"/>
      <c r="B298" s="40"/>
    </row>
    <row r="299" spans="1:2" x14ac:dyDescent="0.25">
      <c r="A299" s="40"/>
      <c r="B299" s="40"/>
    </row>
    <row r="300" spans="1:2" x14ac:dyDescent="0.25">
      <c r="A300" s="40"/>
      <c r="B300" s="40"/>
    </row>
    <row r="301" spans="1:2" x14ac:dyDescent="0.25">
      <c r="A301" s="40"/>
      <c r="B301" s="40"/>
    </row>
    <row r="302" spans="1:2" x14ac:dyDescent="0.25">
      <c r="A302" s="40"/>
      <c r="B302" s="40"/>
    </row>
    <row r="303" spans="1:2" x14ac:dyDescent="0.25">
      <c r="A303" s="40"/>
      <c r="B303" s="40"/>
    </row>
    <row r="304" spans="1:2" x14ac:dyDescent="0.25">
      <c r="A304" s="40"/>
      <c r="B304" s="40"/>
    </row>
    <row r="305" spans="1:2" x14ac:dyDescent="0.25">
      <c r="A305" s="40"/>
      <c r="B305" s="40"/>
    </row>
    <row r="306" spans="1:2" x14ac:dyDescent="0.25">
      <c r="A306" s="40"/>
      <c r="B306" s="40"/>
    </row>
    <row r="307" spans="1:2" x14ac:dyDescent="0.25">
      <c r="A307" s="40"/>
      <c r="B307" s="40"/>
    </row>
    <row r="308" spans="1:2" x14ac:dyDescent="0.25">
      <c r="A308" s="40"/>
      <c r="B308" s="40"/>
    </row>
    <row r="309" spans="1:2" x14ac:dyDescent="0.25">
      <c r="A309" s="40"/>
      <c r="B309" s="40"/>
    </row>
    <row r="310" spans="1:2" x14ac:dyDescent="0.25">
      <c r="A310" s="40"/>
      <c r="B310" s="40"/>
    </row>
    <row r="311" spans="1:2" x14ac:dyDescent="0.25">
      <c r="A311" s="40"/>
      <c r="B311" s="40"/>
    </row>
    <row r="312" spans="1:2" x14ac:dyDescent="0.25">
      <c r="A312" s="40"/>
      <c r="B312" s="40"/>
    </row>
    <row r="313" spans="1:2" x14ac:dyDescent="0.25">
      <c r="A313" s="40"/>
      <c r="B313" s="40"/>
    </row>
    <row r="314" spans="1:2" x14ac:dyDescent="0.25">
      <c r="A314" s="40"/>
      <c r="B314" s="40"/>
    </row>
    <row r="315" spans="1:2" x14ac:dyDescent="0.25">
      <c r="A315" s="40"/>
      <c r="B315" s="40"/>
    </row>
    <row r="316" spans="1:2" x14ac:dyDescent="0.25">
      <c r="A316" s="40"/>
      <c r="B316" s="40"/>
    </row>
    <row r="317" spans="1:2" x14ac:dyDescent="0.25">
      <c r="A317" s="40"/>
      <c r="B317" s="40"/>
    </row>
    <row r="318" spans="1:2" x14ac:dyDescent="0.25">
      <c r="A318" s="40"/>
      <c r="B318" s="40"/>
    </row>
    <row r="319" spans="1:2" x14ac:dyDescent="0.25">
      <c r="A319" s="40"/>
      <c r="B319" s="40"/>
    </row>
    <row r="320" spans="1:2" x14ac:dyDescent="0.25">
      <c r="A320" s="40"/>
      <c r="B320" s="40"/>
    </row>
    <row r="321" spans="1:2" x14ac:dyDescent="0.25">
      <c r="A321" s="40"/>
      <c r="B321" s="40"/>
    </row>
    <row r="322" spans="1:2" x14ac:dyDescent="0.25">
      <c r="A322" s="40"/>
      <c r="B322" s="40"/>
    </row>
    <row r="323" spans="1:2" x14ac:dyDescent="0.25">
      <c r="A323" s="40"/>
      <c r="B323" s="40"/>
    </row>
    <row r="324" spans="1:2" x14ac:dyDescent="0.25">
      <c r="A324" s="40"/>
      <c r="B324" s="40"/>
    </row>
    <row r="325" spans="1:2" x14ac:dyDescent="0.25">
      <c r="A325" s="40"/>
      <c r="B325" s="40"/>
    </row>
    <row r="326" spans="1:2" x14ac:dyDescent="0.25">
      <c r="A326" s="40"/>
      <c r="B326" s="40"/>
    </row>
    <row r="327" spans="1:2" x14ac:dyDescent="0.25">
      <c r="A327" s="40"/>
      <c r="B327" s="40"/>
    </row>
    <row r="328" spans="1:2" x14ac:dyDescent="0.25">
      <c r="A328" s="40"/>
      <c r="B328" s="40"/>
    </row>
    <row r="329" spans="1:2" x14ac:dyDescent="0.25">
      <c r="A329" s="40"/>
      <c r="B329" s="40"/>
    </row>
    <row r="330" spans="1:2" x14ac:dyDescent="0.25">
      <c r="A330" s="40"/>
      <c r="B330" s="40"/>
    </row>
    <row r="331" spans="1:2" x14ac:dyDescent="0.25">
      <c r="A331" s="40"/>
      <c r="B331" s="40"/>
    </row>
    <row r="332" spans="1:2" x14ac:dyDescent="0.25">
      <c r="A332" s="40"/>
      <c r="B332" s="40"/>
    </row>
    <row r="333" spans="1:2" x14ac:dyDescent="0.25">
      <c r="A333" s="40"/>
      <c r="B333" s="40"/>
    </row>
    <row r="334" spans="1:2" x14ac:dyDescent="0.25">
      <c r="A334" s="40"/>
      <c r="B334" s="40"/>
    </row>
    <row r="335" spans="1:2" x14ac:dyDescent="0.25">
      <c r="A335" s="40"/>
      <c r="B335" s="40"/>
    </row>
    <row r="336" spans="1:2" x14ac:dyDescent="0.25">
      <c r="A336" s="40"/>
      <c r="B336" s="40"/>
    </row>
    <row r="337" spans="1:2" x14ac:dyDescent="0.25">
      <c r="A337" s="40"/>
      <c r="B337" s="40"/>
    </row>
    <row r="338" spans="1:2" x14ac:dyDescent="0.25">
      <c r="A338" s="40"/>
      <c r="B338" s="40"/>
    </row>
    <row r="339" spans="1:2" x14ac:dyDescent="0.25">
      <c r="A339" s="40"/>
      <c r="B339" s="40"/>
    </row>
    <row r="340" spans="1:2" x14ac:dyDescent="0.25">
      <c r="A340" s="40"/>
      <c r="B340" s="40"/>
    </row>
    <row r="341" spans="1:2" x14ac:dyDescent="0.25">
      <c r="A341" s="40"/>
      <c r="B341" s="40"/>
    </row>
    <row r="342" spans="1:2" x14ac:dyDescent="0.25">
      <c r="A342" s="40"/>
      <c r="B342" s="40"/>
    </row>
    <row r="343" spans="1:2" x14ac:dyDescent="0.25">
      <c r="A343" s="40"/>
      <c r="B343" s="40"/>
    </row>
    <row r="344" spans="1:2" x14ac:dyDescent="0.25">
      <c r="A344" s="40"/>
      <c r="B344" s="40"/>
    </row>
    <row r="345" spans="1:2" x14ac:dyDescent="0.25">
      <c r="A345" s="40"/>
      <c r="B345" s="40"/>
    </row>
    <row r="346" spans="1:2" x14ac:dyDescent="0.25">
      <c r="A346" s="40"/>
      <c r="B346" s="40"/>
    </row>
    <row r="347" spans="1:2" x14ac:dyDescent="0.25">
      <c r="A347" s="40"/>
      <c r="B347" s="40"/>
    </row>
    <row r="348" spans="1:2" x14ac:dyDescent="0.25">
      <c r="A348" s="40"/>
      <c r="B348" s="40"/>
    </row>
    <row r="349" spans="1:2" x14ac:dyDescent="0.25">
      <c r="A349" s="40"/>
      <c r="B349" s="40"/>
    </row>
    <row r="350" spans="1:2" x14ac:dyDescent="0.25">
      <c r="A350" s="40"/>
      <c r="B350" s="40"/>
    </row>
    <row r="351" spans="1:2" x14ac:dyDescent="0.25">
      <c r="A351" s="40"/>
      <c r="B351" s="40"/>
    </row>
    <row r="352" spans="1:2" x14ac:dyDescent="0.25">
      <c r="A352" s="40"/>
      <c r="B352" s="40"/>
    </row>
    <row r="353" spans="1:2" x14ac:dyDescent="0.25">
      <c r="A353" s="40"/>
      <c r="B353" s="40"/>
    </row>
    <row r="354" spans="1:2" x14ac:dyDescent="0.25">
      <c r="A354" s="40"/>
      <c r="B354" s="40"/>
    </row>
    <row r="355" spans="1:2" x14ac:dyDescent="0.25">
      <c r="A355" s="40"/>
      <c r="B355" s="40"/>
    </row>
    <row r="356" spans="1:2" x14ac:dyDescent="0.25">
      <c r="A356" s="40"/>
      <c r="B356" s="40"/>
    </row>
    <row r="357" spans="1:2" x14ac:dyDescent="0.25">
      <c r="A357" s="40"/>
      <c r="B357" s="40"/>
    </row>
    <row r="358" spans="1:2" x14ac:dyDescent="0.25">
      <c r="A358" s="40"/>
      <c r="B358" s="40"/>
    </row>
    <row r="359" spans="1:2" x14ac:dyDescent="0.25">
      <c r="A359" s="40"/>
      <c r="B359" s="40"/>
    </row>
    <row r="360" spans="1:2" x14ac:dyDescent="0.25">
      <c r="A360" s="40"/>
      <c r="B360" s="40"/>
    </row>
    <row r="361" spans="1:2" x14ac:dyDescent="0.25">
      <c r="A361" s="40"/>
      <c r="B361" s="40"/>
    </row>
    <row r="362" spans="1:2" x14ac:dyDescent="0.25">
      <c r="A362" s="40"/>
      <c r="B362" s="40"/>
    </row>
    <row r="363" spans="1:2" x14ac:dyDescent="0.25">
      <c r="A363" s="40"/>
      <c r="B363" s="40"/>
    </row>
    <row r="364" spans="1:2" x14ac:dyDescent="0.25">
      <c r="A364" s="40"/>
      <c r="B364" s="40"/>
    </row>
    <row r="365" spans="1:2" x14ac:dyDescent="0.25">
      <c r="A365" s="40"/>
      <c r="B365" s="40"/>
    </row>
    <row r="366" spans="1:2" x14ac:dyDescent="0.25">
      <c r="A366" s="40"/>
      <c r="B366" s="40"/>
    </row>
    <row r="367" spans="1:2" x14ac:dyDescent="0.25">
      <c r="A367" s="40"/>
      <c r="B367" s="40"/>
    </row>
    <row r="368" spans="1:2" x14ac:dyDescent="0.25">
      <c r="A368" s="40"/>
      <c r="B368" s="40"/>
    </row>
    <row r="369" spans="1:2" x14ac:dyDescent="0.25">
      <c r="A369" s="40"/>
      <c r="B369" s="40"/>
    </row>
    <row r="370" spans="1:2" x14ac:dyDescent="0.25">
      <c r="A370" s="40"/>
      <c r="B370" s="40"/>
    </row>
    <row r="371" spans="1:2" x14ac:dyDescent="0.25">
      <c r="A371" s="40"/>
      <c r="B371" s="40"/>
    </row>
    <row r="372" spans="1:2" x14ac:dyDescent="0.25">
      <c r="A372" s="40"/>
      <c r="B372" s="40"/>
    </row>
    <row r="373" spans="1:2" x14ac:dyDescent="0.25">
      <c r="A373" s="40"/>
      <c r="B373" s="40"/>
    </row>
    <row r="374" spans="1:2" x14ac:dyDescent="0.25">
      <c r="A374" s="40"/>
      <c r="B374" s="40"/>
    </row>
    <row r="375" spans="1:2" x14ac:dyDescent="0.25">
      <c r="A375" s="40"/>
      <c r="B375" s="40"/>
    </row>
    <row r="376" spans="1:2" x14ac:dyDescent="0.25">
      <c r="A376" s="40"/>
      <c r="B376" s="40"/>
    </row>
    <row r="377" spans="1:2" x14ac:dyDescent="0.25">
      <c r="A377" s="40"/>
      <c r="B377" s="40"/>
    </row>
    <row r="378" spans="1:2" x14ac:dyDescent="0.25">
      <c r="A378" s="40"/>
      <c r="B378" s="40"/>
    </row>
    <row r="379" spans="1:2" x14ac:dyDescent="0.25">
      <c r="A379" s="40"/>
      <c r="B379" s="40"/>
    </row>
    <row r="380" spans="1:2" x14ac:dyDescent="0.25">
      <c r="A380" s="40"/>
      <c r="B380" s="40"/>
    </row>
    <row r="381" spans="1:2" x14ac:dyDescent="0.25">
      <c r="A381" s="40"/>
      <c r="B381" s="40"/>
    </row>
    <row r="382" spans="1:2" x14ac:dyDescent="0.25">
      <c r="A382" s="40"/>
      <c r="B382" s="40"/>
    </row>
    <row r="383" spans="1:2" x14ac:dyDescent="0.25">
      <c r="A383" s="40"/>
      <c r="B383" s="40"/>
    </row>
    <row r="384" spans="1:2" x14ac:dyDescent="0.25">
      <c r="A384" s="40"/>
      <c r="B384" s="40"/>
    </row>
    <row r="385" spans="1:2" x14ac:dyDescent="0.25">
      <c r="A385" s="40"/>
      <c r="B385" s="40"/>
    </row>
    <row r="386" spans="1:2" x14ac:dyDescent="0.25">
      <c r="A386" s="40"/>
      <c r="B386" s="40"/>
    </row>
    <row r="387" spans="1:2" x14ac:dyDescent="0.25">
      <c r="A387" s="40"/>
      <c r="B387" s="40"/>
    </row>
    <row r="388" spans="1:2" x14ac:dyDescent="0.25">
      <c r="A388" s="40"/>
      <c r="B388" s="40"/>
    </row>
    <row r="389" spans="1:2" x14ac:dyDescent="0.25">
      <c r="A389" s="40"/>
      <c r="B389" s="40"/>
    </row>
    <row r="390" spans="1:2" x14ac:dyDescent="0.25">
      <c r="A390" s="40"/>
      <c r="B390" s="40"/>
    </row>
    <row r="391" spans="1:2" x14ac:dyDescent="0.25">
      <c r="A391" s="40"/>
      <c r="B391" s="40"/>
    </row>
    <row r="392" spans="1:2" x14ac:dyDescent="0.25">
      <c r="A392" s="40"/>
      <c r="B392" s="40"/>
    </row>
    <row r="393" spans="1:2" x14ac:dyDescent="0.25">
      <c r="A393" s="40"/>
      <c r="B393" s="40"/>
    </row>
    <row r="394" spans="1:2" x14ac:dyDescent="0.25">
      <c r="A394" s="40"/>
      <c r="B394" s="40"/>
    </row>
    <row r="395" spans="1:2" x14ac:dyDescent="0.25">
      <c r="A395" s="40"/>
      <c r="B395" s="40"/>
    </row>
    <row r="396" spans="1:2" x14ac:dyDescent="0.25">
      <c r="A396" s="40"/>
      <c r="B396" s="40"/>
    </row>
    <row r="397" spans="1:2" x14ac:dyDescent="0.25">
      <c r="A397" s="40"/>
      <c r="B397" s="40"/>
    </row>
    <row r="398" spans="1:2" x14ac:dyDescent="0.25">
      <c r="A398" s="40"/>
      <c r="B398" s="40"/>
    </row>
    <row r="399" spans="1:2" x14ac:dyDescent="0.25">
      <c r="A399" s="40"/>
      <c r="B399" s="40"/>
    </row>
    <row r="400" spans="1:2" x14ac:dyDescent="0.25">
      <c r="A400" s="40"/>
      <c r="B400" s="40"/>
    </row>
    <row r="401" spans="1:2" x14ac:dyDescent="0.25">
      <c r="A401" s="40"/>
      <c r="B401" s="40"/>
    </row>
    <row r="402" spans="1:2" x14ac:dyDescent="0.25">
      <c r="A402" s="40"/>
      <c r="B402" s="40"/>
    </row>
    <row r="403" spans="1:2" x14ac:dyDescent="0.25">
      <c r="A403" s="40"/>
      <c r="B403" s="40"/>
    </row>
    <row r="404" spans="1:2" x14ac:dyDescent="0.25">
      <c r="A404" s="40"/>
      <c r="B404" s="40"/>
    </row>
    <row r="405" spans="1:2" x14ac:dyDescent="0.25">
      <c r="A405" s="40"/>
      <c r="B405" s="40"/>
    </row>
    <row r="406" spans="1:2" x14ac:dyDescent="0.25">
      <c r="A406" s="40"/>
      <c r="B406" s="40"/>
    </row>
    <row r="407" spans="1:2" x14ac:dyDescent="0.25">
      <c r="A407" s="40"/>
      <c r="B407" s="40"/>
    </row>
    <row r="408" spans="1:2" x14ac:dyDescent="0.25">
      <c r="A408" s="40"/>
      <c r="B408" s="40"/>
    </row>
    <row r="409" spans="1:2" x14ac:dyDescent="0.25">
      <c r="A409" s="40"/>
      <c r="B409" s="40"/>
    </row>
    <row r="410" spans="1:2" x14ac:dyDescent="0.25">
      <c r="A410" s="40"/>
      <c r="B410" s="40"/>
    </row>
    <row r="411" spans="1:2" x14ac:dyDescent="0.25">
      <c r="A411" s="40"/>
      <c r="B411" s="40"/>
    </row>
    <row r="412" spans="1:2" x14ac:dyDescent="0.25">
      <c r="A412" s="40"/>
      <c r="B412" s="40"/>
    </row>
    <row r="413" spans="1:2" x14ac:dyDescent="0.25">
      <c r="A413" s="40"/>
      <c r="B413" s="40"/>
    </row>
    <row r="414" spans="1:2" x14ac:dyDescent="0.25">
      <c r="A414" s="40"/>
      <c r="B414" s="40"/>
    </row>
    <row r="415" spans="1:2" x14ac:dyDescent="0.25">
      <c r="A415" s="40"/>
      <c r="B415" s="40"/>
    </row>
    <row r="416" spans="1:2" x14ac:dyDescent="0.25">
      <c r="A416" s="40"/>
      <c r="B416" s="40"/>
    </row>
    <row r="417" spans="1:2" x14ac:dyDescent="0.25">
      <c r="A417" s="40"/>
      <c r="B417" s="40"/>
    </row>
    <row r="418" spans="1:2" x14ac:dyDescent="0.25">
      <c r="A418" s="40"/>
      <c r="B418" s="40"/>
    </row>
    <row r="419" spans="1:2" x14ac:dyDescent="0.25">
      <c r="A419" s="40"/>
      <c r="B419" s="40"/>
    </row>
    <row r="420" spans="1:2" x14ac:dyDescent="0.25">
      <c r="A420" s="40"/>
      <c r="B420" s="40"/>
    </row>
    <row r="421" spans="1:2" x14ac:dyDescent="0.25">
      <c r="A421" s="40"/>
      <c r="B421" s="40"/>
    </row>
    <row r="422" spans="1:2" x14ac:dyDescent="0.25">
      <c r="A422" s="40"/>
      <c r="B422" s="40"/>
    </row>
    <row r="423" spans="1:2" x14ac:dyDescent="0.25">
      <c r="A423" s="40"/>
      <c r="B423" s="40"/>
    </row>
    <row r="424" spans="1:2" x14ac:dyDescent="0.25">
      <c r="A424" s="40"/>
      <c r="B424" s="40"/>
    </row>
    <row r="425" spans="1:2" x14ac:dyDescent="0.25">
      <c r="A425" s="40"/>
      <c r="B425" s="40"/>
    </row>
    <row r="426" spans="1:2" x14ac:dyDescent="0.25">
      <c r="A426" s="40"/>
      <c r="B426" s="40"/>
    </row>
    <row r="427" spans="1:2" x14ac:dyDescent="0.25">
      <c r="A427" s="40"/>
      <c r="B427" s="40"/>
    </row>
    <row r="428" spans="1:2" x14ac:dyDescent="0.25">
      <c r="A428" s="40"/>
      <c r="B428" s="40"/>
    </row>
    <row r="429" spans="1:2" x14ac:dyDescent="0.25">
      <c r="A429" s="40"/>
      <c r="B429" s="40"/>
    </row>
    <row r="430" spans="1:2" x14ac:dyDescent="0.25">
      <c r="A430" s="40"/>
      <c r="B430" s="40"/>
    </row>
    <row r="431" spans="1:2" x14ac:dyDescent="0.25">
      <c r="A431" s="40"/>
      <c r="B431" s="40"/>
    </row>
    <row r="432" spans="1:2" x14ac:dyDescent="0.25">
      <c r="A432" s="40"/>
      <c r="B432" s="40"/>
    </row>
    <row r="433" spans="1:2" x14ac:dyDescent="0.25">
      <c r="A433" s="40"/>
      <c r="B433" s="40"/>
    </row>
    <row r="434" spans="1:2" x14ac:dyDescent="0.25">
      <c r="A434" s="40"/>
      <c r="B434" s="40"/>
    </row>
    <row r="435" spans="1:2" x14ac:dyDescent="0.25">
      <c r="A435" s="40"/>
      <c r="B435" s="40"/>
    </row>
    <row r="436" spans="1:2" x14ac:dyDescent="0.25">
      <c r="A436" s="40"/>
      <c r="B436" s="40"/>
    </row>
    <row r="437" spans="1:2" x14ac:dyDescent="0.25">
      <c r="A437" s="40"/>
      <c r="B437" s="40"/>
    </row>
    <row r="438" spans="1:2" x14ac:dyDescent="0.25">
      <c r="A438" s="40"/>
      <c r="B438" s="40"/>
    </row>
    <row r="439" spans="1:2" x14ac:dyDescent="0.25">
      <c r="A439" s="40"/>
      <c r="B439" s="40"/>
    </row>
    <row r="440" spans="1:2" x14ac:dyDescent="0.25">
      <c r="A440" s="40"/>
      <c r="B440" s="40"/>
    </row>
    <row r="441" spans="1:2" x14ac:dyDescent="0.25">
      <c r="A441" s="40"/>
      <c r="B441" s="40"/>
    </row>
    <row r="442" spans="1:2" x14ac:dyDescent="0.25">
      <c r="A442" s="40"/>
      <c r="B442" s="40"/>
    </row>
    <row r="443" spans="1:2" x14ac:dyDescent="0.25">
      <c r="A443" s="40"/>
      <c r="B443" s="40"/>
    </row>
    <row r="444" spans="1:2" x14ac:dyDescent="0.25">
      <c r="A444" s="40"/>
      <c r="B444" s="40"/>
    </row>
    <row r="445" spans="1:2" x14ac:dyDescent="0.25">
      <c r="A445" s="40"/>
      <c r="B445" s="40"/>
    </row>
    <row r="446" spans="1:2" x14ac:dyDescent="0.25">
      <c r="A446" s="40"/>
      <c r="B446" s="40"/>
    </row>
    <row r="447" spans="1:2" x14ac:dyDescent="0.25">
      <c r="A447" s="40"/>
      <c r="B447" s="40"/>
    </row>
    <row r="448" spans="1:2" x14ac:dyDescent="0.25">
      <c r="A448" s="40"/>
      <c r="B448" s="40"/>
    </row>
    <row r="449" spans="1:2" x14ac:dyDescent="0.25">
      <c r="A449" s="40"/>
      <c r="B449" s="40"/>
    </row>
    <row r="450" spans="1:2" x14ac:dyDescent="0.25">
      <c r="A450" s="40"/>
      <c r="B450" s="40"/>
    </row>
    <row r="451" spans="1:2" x14ac:dyDescent="0.25">
      <c r="A451" s="40"/>
      <c r="B451" s="40"/>
    </row>
    <row r="452" spans="1:2" x14ac:dyDescent="0.25">
      <c r="A452" s="40"/>
      <c r="B452" s="40"/>
    </row>
    <row r="453" spans="1:2" x14ac:dyDescent="0.25">
      <c r="A453" s="40"/>
      <c r="B453" s="40"/>
    </row>
    <row r="454" spans="1:2" x14ac:dyDescent="0.25">
      <c r="A454" s="40"/>
      <c r="B454" s="40"/>
    </row>
    <row r="455" spans="1:2" x14ac:dyDescent="0.25">
      <c r="A455" s="40"/>
      <c r="B455" s="40"/>
    </row>
    <row r="456" spans="1:2" x14ac:dyDescent="0.25">
      <c r="A456" s="40"/>
      <c r="B456" s="40"/>
    </row>
    <row r="457" spans="1:2" x14ac:dyDescent="0.25">
      <c r="A457" s="40"/>
      <c r="B457" s="40"/>
    </row>
    <row r="458" spans="1:2" x14ac:dyDescent="0.25">
      <c r="A458" s="40"/>
      <c r="B458" s="40"/>
    </row>
    <row r="459" spans="1:2" x14ac:dyDescent="0.25">
      <c r="A459" s="40"/>
      <c r="B459" s="40"/>
    </row>
    <row r="460" spans="1:2" x14ac:dyDescent="0.25">
      <c r="A460" s="40"/>
      <c r="B460" s="40"/>
    </row>
    <row r="461" spans="1:2" x14ac:dyDescent="0.25">
      <c r="A461" s="40"/>
      <c r="B461" s="40"/>
    </row>
    <row r="462" spans="1:2" x14ac:dyDescent="0.25">
      <c r="A462" s="40"/>
      <c r="B462" s="40"/>
    </row>
    <row r="463" spans="1:2" x14ac:dyDescent="0.25">
      <c r="A463" s="40"/>
      <c r="B463" s="40"/>
    </row>
    <row r="464" spans="1:2" x14ac:dyDescent="0.25">
      <c r="A464" s="40"/>
      <c r="B464" s="40"/>
    </row>
    <row r="465" spans="1:2" x14ac:dyDescent="0.25">
      <c r="A465" s="40"/>
      <c r="B465" s="40"/>
    </row>
    <row r="466" spans="1:2" x14ac:dyDescent="0.25">
      <c r="A466" s="40"/>
      <c r="B466" s="40"/>
    </row>
    <row r="467" spans="1:2" x14ac:dyDescent="0.25">
      <c r="A467" s="40"/>
      <c r="B467" s="40"/>
    </row>
    <row r="468" spans="1:2" x14ac:dyDescent="0.25">
      <c r="A468" s="40"/>
      <c r="B468" s="40"/>
    </row>
    <row r="469" spans="1:2" x14ac:dyDescent="0.25">
      <c r="A469" s="40"/>
      <c r="B469" s="40"/>
    </row>
    <row r="470" spans="1:2" x14ac:dyDescent="0.25">
      <c r="A470" s="40"/>
      <c r="B470" s="40"/>
    </row>
    <row r="471" spans="1:2" x14ac:dyDescent="0.25">
      <c r="A471" s="40"/>
      <c r="B471" s="40"/>
    </row>
    <row r="472" spans="1:2" x14ac:dyDescent="0.25">
      <c r="A472" s="40"/>
      <c r="B472" s="40"/>
    </row>
    <row r="473" spans="1:2" x14ac:dyDescent="0.25">
      <c r="A473" s="40"/>
      <c r="B473" s="40"/>
    </row>
    <row r="474" spans="1:2" x14ac:dyDescent="0.25">
      <c r="A474" s="40"/>
      <c r="B474" s="40"/>
    </row>
    <row r="475" spans="1:2" x14ac:dyDescent="0.25">
      <c r="A475" s="40"/>
      <c r="B475" s="40"/>
    </row>
    <row r="476" spans="1:2" x14ac:dyDescent="0.25">
      <c r="A476" s="40"/>
      <c r="B476" s="40"/>
    </row>
    <row r="477" spans="1:2" x14ac:dyDescent="0.25">
      <c r="A477" s="40"/>
      <c r="B477" s="40"/>
    </row>
    <row r="478" spans="1:2" x14ac:dyDescent="0.25">
      <c r="A478" s="40"/>
      <c r="B478" s="40"/>
    </row>
    <row r="479" spans="1:2" x14ac:dyDescent="0.25">
      <c r="A479" s="40"/>
      <c r="B479" s="40"/>
    </row>
    <row r="480" spans="1:2" x14ac:dyDescent="0.25">
      <c r="A480" s="40"/>
      <c r="B480" s="40"/>
    </row>
    <row r="481" spans="1:2" x14ac:dyDescent="0.25">
      <c r="A481" s="40"/>
      <c r="B481" s="40"/>
    </row>
    <row r="482" spans="1:2" x14ac:dyDescent="0.25">
      <c r="A482" s="40"/>
      <c r="B482" s="40"/>
    </row>
    <row r="483" spans="1:2" x14ac:dyDescent="0.25">
      <c r="A483" s="40"/>
      <c r="B483" s="40"/>
    </row>
    <row r="484" spans="1:2" x14ac:dyDescent="0.25">
      <c r="A484" s="40"/>
      <c r="B484" s="40"/>
    </row>
    <row r="485" spans="1:2" x14ac:dyDescent="0.25">
      <c r="A485" s="40"/>
      <c r="B485" s="40"/>
    </row>
    <row r="486" spans="1:2" x14ac:dyDescent="0.25">
      <c r="A486" s="40"/>
      <c r="B486" s="40"/>
    </row>
    <row r="487" spans="1:2" x14ac:dyDescent="0.25">
      <c r="A487" s="40"/>
      <c r="B487" s="40"/>
    </row>
    <row r="488" spans="1:2" x14ac:dyDescent="0.25">
      <c r="A488" s="40"/>
      <c r="B488" s="40"/>
    </row>
    <row r="489" spans="1:2" x14ac:dyDescent="0.25">
      <c r="A489" s="40"/>
      <c r="B489" s="40"/>
    </row>
    <row r="490" spans="1:2" x14ac:dyDescent="0.25">
      <c r="A490" s="40"/>
      <c r="B490" s="40"/>
    </row>
    <row r="491" spans="1:2" x14ac:dyDescent="0.25">
      <c r="A491" s="40"/>
      <c r="B491" s="40"/>
    </row>
    <row r="492" spans="1:2" x14ac:dyDescent="0.25">
      <c r="A492" s="40"/>
      <c r="B492" s="40"/>
    </row>
    <row r="493" spans="1:2" x14ac:dyDescent="0.25">
      <c r="A493" s="40"/>
      <c r="B493" s="40"/>
    </row>
    <row r="494" spans="1:2" x14ac:dyDescent="0.25">
      <c r="A494" s="40"/>
      <c r="B494" s="40"/>
    </row>
    <row r="495" spans="1:2" x14ac:dyDescent="0.25">
      <c r="A495" s="40"/>
      <c r="B495" s="40"/>
    </row>
    <row r="496" spans="1:2" x14ac:dyDescent="0.25">
      <c r="A496" s="40"/>
      <c r="B496" s="40"/>
    </row>
    <row r="497" spans="1:2" x14ac:dyDescent="0.25">
      <c r="A497" s="40"/>
      <c r="B497" s="40"/>
    </row>
    <row r="498" spans="1:2" x14ac:dyDescent="0.25">
      <c r="A498" s="40"/>
      <c r="B498" s="40"/>
    </row>
    <row r="499" spans="1:2" x14ac:dyDescent="0.25">
      <c r="A499" s="40"/>
      <c r="B499" s="40"/>
    </row>
    <row r="500" spans="1:2" x14ac:dyDescent="0.25">
      <c r="A500" s="40"/>
      <c r="B500" s="40"/>
    </row>
    <row r="501" spans="1:2" x14ac:dyDescent="0.25">
      <c r="A501" s="40"/>
      <c r="B501" s="40"/>
    </row>
    <row r="502" spans="1:2" x14ac:dyDescent="0.25">
      <c r="A502" s="40"/>
      <c r="B502" s="40"/>
    </row>
    <row r="503" spans="1:2" x14ac:dyDescent="0.25">
      <c r="A503" s="40"/>
      <c r="B503" s="40"/>
    </row>
    <row r="504" spans="1:2" x14ac:dyDescent="0.25">
      <c r="A504" s="40"/>
      <c r="B504" s="40"/>
    </row>
    <row r="505" spans="1:2" x14ac:dyDescent="0.25">
      <c r="A505" s="40"/>
      <c r="B505" s="40"/>
    </row>
    <row r="506" spans="1:2" x14ac:dyDescent="0.25">
      <c r="A506" s="40"/>
      <c r="B506" s="40"/>
    </row>
    <row r="507" spans="1:2" x14ac:dyDescent="0.25">
      <c r="A507" s="40"/>
      <c r="B507" s="40"/>
    </row>
    <row r="508" spans="1:2" x14ac:dyDescent="0.25">
      <c r="A508" s="40"/>
      <c r="B508" s="40"/>
    </row>
    <row r="509" spans="1:2" x14ac:dyDescent="0.25">
      <c r="A509" s="40"/>
      <c r="B509" s="40"/>
    </row>
    <row r="510" spans="1:2" x14ac:dyDescent="0.25">
      <c r="A510" s="40"/>
      <c r="B510" s="40"/>
    </row>
    <row r="511" spans="1:2" x14ac:dyDescent="0.25">
      <c r="A511" s="40"/>
      <c r="B511" s="40"/>
    </row>
    <row r="512" spans="1:2" x14ac:dyDescent="0.25">
      <c r="A512" s="40"/>
      <c r="B512" s="40"/>
    </row>
    <row r="513" spans="1:2" x14ac:dyDescent="0.25">
      <c r="A513" s="40"/>
      <c r="B513" s="40"/>
    </row>
    <row r="514" spans="1:2" x14ac:dyDescent="0.25">
      <c r="A514" s="40"/>
      <c r="B514" s="40"/>
    </row>
    <row r="515" spans="1:2" x14ac:dyDescent="0.25">
      <c r="A515" s="40"/>
      <c r="B515" s="40"/>
    </row>
    <row r="516" spans="1:2" x14ac:dyDescent="0.25">
      <c r="A516" s="40"/>
      <c r="B516" s="40"/>
    </row>
    <row r="517" spans="1:2" x14ac:dyDescent="0.25">
      <c r="A517" s="40"/>
      <c r="B517" s="40"/>
    </row>
    <row r="518" spans="1:2" x14ac:dyDescent="0.25">
      <c r="A518" s="40"/>
      <c r="B518" s="40"/>
    </row>
    <row r="519" spans="1:2" x14ac:dyDescent="0.25">
      <c r="A519" s="40"/>
      <c r="B519" s="40"/>
    </row>
    <row r="520" spans="1:2" x14ac:dyDescent="0.25">
      <c r="A520" s="40"/>
      <c r="B520" s="40"/>
    </row>
    <row r="521" spans="1:2" x14ac:dyDescent="0.25">
      <c r="A521" s="40"/>
      <c r="B521" s="40"/>
    </row>
    <row r="522" spans="1:2" x14ac:dyDescent="0.25">
      <c r="A522" s="40"/>
      <c r="B522" s="40"/>
    </row>
    <row r="523" spans="1:2" x14ac:dyDescent="0.25">
      <c r="A523" s="40"/>
      <c r="B523" s="40"/>
    </row>
    <row r="524" spans="1:2" x14ac:dyDescent="0.25">
      <c r="A524" s="40"/>
      <c r="B524" s="40"/>
    </row>
    <row r="525" spans="1:2" x14ac:dyDescent="0.25">
      <c r="A525" s="40"/>
      <c r="B525" s="40"/>
    </row>
    <row r="526" spans="1:2" x14ac:dyDescent="0.25">
      <c r="A526" s="40"/>
      <c r="B526" s="40"/>
    </row>
    <row r="527" spans="1:2" x14ac:dyDescent="0.25">
      <c r="A527" s="40"/>
      <c r="B527" s="40"/>
    </row>
    <row r="528" spans="1:2" x14ac:dyDescent="0.25">
      <c r="A528" s="40"/>
      <c r="B528" s="40"/>
    </row>
    <row r="529" spans="1:2" x14ac:dyDescent="0.25">
      <c r="A529" s="40"/>
      <c r="B529" s="40"/>
    </row>
    <row r="530" spans="1:2" x14ac:dyDescent="0.25">
      <c r="A530" s="40"/>
      <c r="B530" s="40"/>
    </row>
    <row r="531" spans="1:2" x14ac:dyDescent="0.25">
      <c r="A531" s="40"/>
      <c r="B531" s="40"/>
    </row>
    <row r="532" spans="1:2" x14ac:dyDescent="0.25">
      <c r="A532" s="40"/>
      <c r="B532" s="40"/>
    </row>
    <row r="533" spans="1:2" x14ac:dyDescent="0.25">
      <c r="A533" s="40"/>
      <c r="B533" s="40"/>
    </row>
    <row r="534" spans="1:2" x14ac:dyDescent="0.25">
      <c r="A534" s="40"/>
      <c r="B534" s="40"/>
    </row>
    <row r="535" spans="1:2" x14ac:dyDescent="0.25">
      <c r="A535" s="40"/>
      <c r="B535" s="40"/>
    </row>
    <row r="536" spans="1:2" x14ac:dyDescent="0.25">
      <c r="A536" s="40"/>
      <c r="B536" s="40"/>
    </row>
    <row r="537" spans="1:2" x14ac:dyDescent="0.25">
      <c r="A537" s="40"/>
      <c r="B537" s="40"/>
    </row>
    <row r="538" spans="1:2" x14ac:dyDescent="0.25">
      <c r="A538" s="40"/>
      <c r="B538" s="40"/>
    </row>
    <row r="539" spans="1:2" x14ac:dyDescent="0.25">
      <c r="A539" s="40"/>
      <c r="B539" s="40"/>
    </row>
    <row r="540" spans="1:2" x14ac:dyDescent="0.25">
      <c r="A540" s="40"/>
      <c r="B540" s="40"/>
    </row>
    <row r="541" spans="1:2" x14ac:dyDescent="0.25">
      <c r="A541" s="40"/>
      <c r="B541" s="40"/>
    </row>
    <row r="542" spans="1:2" x14ac:dyDescent="0.25">
      <c r="A542" s="40"/>
      <c r="B542" s="40"/>
    </row>
    <row r="543" spans="1:2" x14ac:dyDescent="0.25">
      <c r="A543" s="40"/>
      <c r="B543" s="40"/>
    </row>
    <row r="544" spans="1:2" x14ac:dyDescent="0.25">
      <c r="A544" s="40"/>
      <c r="B544" s="40"/>
    </row>
    <row r="545" spans="1:2" x14ac:dyDescent="0.25">
      <c r="A545" s="40"/>
      <c r="B545" s="40"/>
    </row>
    <row r="546" spans="1:2" x14ac:dyDescent="0.25">
      <c r="A546" s="40"/>
      <c r="B546" s="40"/>
    </row>
    <row r="547" spans="1:2" x14ac:dyDescent="0.25">
      <c r="A547" s="40"/>
      <c r="B547" s="40"/>
    </row>
    <row r="548" spans="1:2" x14ac:dyDescent="0.25">
      <c r="A548" s="40"/>
      <c r="B548" s="40"/>
    </row>
    <row r="549" spans="1:2" x14ac:dyDescent="0.25">
      <c r="A549" s="40"/>
      <c r="B549" s="40"/>
    </row>
    <row r="550" spans="1:2" x14ac:dyDescent="0.25">
      <c r="A550" s="40"/>
      <c r="B550" s="40"/>
    </row>
    <row r="551" spans="1:2" x14ac:dyDescent="0.25">
      <c r="A551" s="40"/>
      <c r="B551" s="40"/>
    </row>
    <row r="552" spans="1:2" x14ac:dyDescent="0.25">
      <c r="A552" s="40"/>
      <c r="B552" s="40"/>
    </row>
    <row r="553" spans="1:2" x14ac:dyDescent="0.25">
      <c r="A553" s="40"/>
      <c r="B553" s="40"/>
    </row>
    <row r="554" spans="1:2" x14ac:dyDescent="0.25">
      <c r="A554" s="40"/>
      <c r="B554" s="40"/>
    </row>
    <row r="555" spans="1:2" x14ac:dyDescent="0.25">
      <c r="A555" s="40"/>
      <c r="B555" s="40"/>
    </row>
    <row r="556" spans="1:2" x14ac:dyDescent="0.25">
      <c r="A556" s="40"/>
      <c r="B556" s="40"/>
    </row>
    <row r="557" spans="1:2" x14ac:dyDescent="0.25">
      <c r="A557" s="40"/>
      <c r="B557" s="40"/>
    </row>
    <row r="558" spans="1:2" x14ac:dyDescent="0.25">
      <c r="A558" s="40"/>
      <c r="B558" s="40"/>
    </row>
    <row r="559" spans="1:2" x14ac:dyDescent="0.25">
      <c r="A559" s="40"/>
      <c r="B559" s="40"/>
    </row>
    <row r="560" spans="1:2" x14ac:dyDescent="0.25">
      <c r="A560" s="40"/>
      <c r="B560" s="40"/>
    </row>
    <row r="561" spans="1:2" x14ac:dyDescent="0.25">
      <c r="A561" s="40"/>
      <c r="B561" s="40"/>
    </row>
    <row r="562" spans="1:2" x14ac:dyDescent="0.25">
      <c r="A562" s="40"/>
      <c r="B562" s="40"/>
    </row>
    <row r="563" spans="1:2" x14ac:dyDescent="0.25">
      <c r="A563" s="40"/>
      <c r="B563" s="40"/>
    </row>
    <row r="564" spans="1:2" x14ac:dyDescent="0.25">
      <c r="A564" s="40"/>
      <c r="B564" s="40"/>
    </row>
    <row r="565" spans="1:2" x14ac:dyDescent="0.25">
      <c r="A565" s="40"/>
      <c r="B565" s="40"/>
    </row>
    <row r="566" spans="1:2" x14ac:dyDescent="0.25">
      <c r="A566" s="40"/>
      <c r="B566" s="40"/>
    </row>
    <row r="567" spans="1:2" x14ac:dyDescent="0.25">
      <c r="A567" s="40"/>
      <c r="B567" s="40"/>
    </row>
    <row r="568" spans="1:2" x14ac:dyDescent="0.25">
      <c r="A568" s="40"/>
      <c r="B568" s="40"/>
    </row>
    <row r="569" spans="1:2" x14ac:dyDescent="0.25">
      <c r="A569" s="40"/>
      <c r="B569" s="40"/>
    </row>
    <row r="570" spans="1:2" x14ac:dyDescent="0.25">
      <c r="A570" s="40"/>
      <c r="B570" s="40"/>
    </row>
    <row r="571" spans="1:2" x14ac:dyDescent="0.25">
      <c r="A571" s="40"/>
      <c r="B571" s="40"/>
    </row>
    <row r="572" spans="1:2" x14ac:dyDescent="0.25">
      <c r="A572" s="40"/>
      <c r="B572" s="40"/>
    </row>
    <row r="573" spans="1:2" x14ac:dyDescent="0.25">
      <c r="A573" s="40"/>
      <c r="B573" s="40"/>
    </row>
    <row r="574" spans="1:2" x14ac:dyDescent="0.25">
      <c r="A574" s="40"/>
      <c r="B574" s="40"/>
    </row>
    <row r="575" spans="1:2" x14ac:dyDescent="0.25">
      <c r="A575" s="40"/>
      <c r="B575" s="40"/>
    </row>
    <row r="576" spans="1:2" x14ac:dyDescent="0.25">
      <c r="A576" s="40"/>
      <c r="B576" s="40"/>
    </row>
    <row r="577" spans="1:2" x14ac:dyDescent="0.25">
      <c r="A577" s="40"/>
      <c r="B577" s="40"/>
    </row>
    <row r="578" spans="1:2" x14ac:dyDescent="0.25">
      <c r="A578" s="40"/>
      <c r="B578" s="40"/>
    </row>
    <row r="579" spans="1:2" x14ac:dyDescent="0.25">
      <c r="A579" s="40"/>
      <c r="B579" s="40"/>
    </row>
    <row r="580" spans="1:2" x14ac:dyDescent="0.25">
      <c r="A580" s="40"/>
      <c r="B580" s="40"/>
    </row>
    <row r="581" spans="1:2" x14ac:dyDescent="0.25">
      <c r="A581" s="40"/>
      <c r="B581" s="40"/>
    </row>
    <row r="582" spans="1:2" x14ac:dyDescent="0.25">
      <c r="A582" s="40"/>
      <c r="B582" s="40"/>
    </row>
    <row r="583" spans="1:2" x14ac:dyDescent="0.25">
      <c r="A583" s="40"/>
      <c r="B583" s="40"/>
    </row>
    <row r="584" spans="1:2" x14ac:dyDescent="0.25">
      <c r="A584" s="40"/>
      <c r="B584" s="40"/>
    </row>
    <row r="585" spans="1:2" x14ac:dyDescent="0.25">
      <c r="A585" s="40"/>
      <c r="B585" s="40"/>
    </row>
    <row r="586" spans="1:2" x14ac:dyDescent="0.25">
      <c r="A586" s="40"/>
      <c r="B586" s="40"/>
    </row>
    <row r="587" spans="1:2" x14ac:dyDescent="0.25">
      <c r="A587" s="40"/>
      <c r="B587" s="40"/>
    </row>
    <row r="588" spans="1:2" x14ac:dyDescent="0.25">
      <c r="A588" s="40"/>
      <c r="B588" s="40"/>
    </row>
    <row r="589" spans="1:2" x14ac:dyDescent="0.25">
      <c r="A589" s="40"/>
      <c r="B589" s="40"/>
    </row>
    <row r="590" spans="1:2" x14ac:dyDescent="0.25">
      <c r="A590" s="40"/>
      <c r="B590" s="40"/>
    </row>
    <row r="591" spans="1:2" x14ac:dyDescent="0.25">
      <c r="A591" s="40"/>
      <c r="B591" s="40"/>
    </row>
    <row r="592" spans="1:2" x14ac:dyDescent="0.25">
      <c r="A592" s="40"/>
      <c r="B592" s="40"/>
    </row>
    <row r="593" spans="1:2" x14ac:dyDescent="0.25">
      <c r="A593" s="40"/>
      <c r="B593" s="40"/>
    </row>
    <row r="594" spans="1:2" x14ac:dyDescent="0.25">
      <c r="A594" s="40"/>
      <c r="B594" s="40"/>
    </row>
    <row r="595" spans="1:2" x14ac:dyDescent="0.25">
      <c r="A595" s="40"/>
      <c r="B595" s="40"/>
    </row>
    <row r="596" spans="1:2" x14ac:dyDescent="0.25">
      <c r="A596" s="40"/>
      <c r="B596" s="40"/>
    </row>
    <row r="597" spans="1:2" x14ac:dyDescent="0.25">
      <c r="A597" s="40"/>
      <c r="B597" s="40"/>
    </row>
    <row r="598" spans="1:2" x14ac:dyDescent="0.25">
      <c r="A598" s="40"/>
      <c r="B598" s="40"/>
    </row>
    <row r="599" spans="1:2" x14ac:dyDescent="0.25">
      <c r="A599" s="40"/>
      <c r="B599" s="40"/>
    </row>
    <row r="600" spans="1:2" x14ac:dyDescent="0.25">
      <c r="A600" s="40"/>
      <c r="B600" s="40"/>
    </row>
    <row r="601" spans="1:2" x14ac:dyDescent="0.25">
      <c r="A601" s="40"/>
      <c r="B601" s="40"/>
    </row>
    <row r="602" spans="1:2" x14ac:dyDescent="0.25">
      <c r="A602" s="40"/>
      <c r="B602" s="40"/>
    </row>
    <row r="603" spans="1:2" x14ac:dyDescent="0.25">
      <c r="A603" s="40"/>
      <c r="B603" s="40"/>
    </row>
    <row r="604" spans="1:2" x14ac:dyDescent="0.25">
      <c r="A604" s="40"/>
      <c r="B604" s="40"/>
    </row>
    <row r="605" spans="1:2" x14ac:dyDescent="0.25">
      <c r="A605" s="40"/>
      <c r="B605" s="40"/>
    </row>
    <row r="606" spans="1:2" x14ac:dyDescent="0.25">
      <c r="A606" s="40"/>
      <c r="B606" s="40"/>
    </row>
    <row r="607" spans="1:2" x14ac:dyDescent="0.25">
      <c r="A607" s="40"/>
      <c r="B607" s="40"/>
    </row>
    <row r="608" spans="1:2" x14ac:dyDescent="0.25">
      <c r="A608" s="40"/>
      <c r="B608" s="40"/>
    </row>
    <row r="609" spans="1:2" x14ac:dyDescent="0.25">
      <c r="A609" s="40"/>
      <c r="B609" s="40"/>
    </row>
    <row r="610" spans="1:2" x14ac:dyDescent="0.25">
      <c r="A610" s="40"/>
      <c r="B610" s="40"/>
    </row>
    <row r="611" spans="1:2" x14ac:dyDescent="0.25">
      <c r="A611" s="40"/>
      <c r="B611" s="40"/>
    </row>
    <row r="612" spans="1:2" x14ac:dyDescent="0.25">
      <c r="A612" s="40"/>
      <c r="B612" s="40"/>
    </row>
    <row r="613" spans="1:2" x14ac:dyDescent="0.25">
      <c r="A613" s="40"/>
      <c r="B613" s="40"/>
    </row>
    <row r="614" spans="1:2" x14ac:dyDescent="0.25">
      <c r="A614" s="40"/>
      <c r="B614" s="40"/>
    </row>
    <row r="615" spans="1:2" x14ac:dyDescent="0.25">
      <c r="A615" s="40"/>
      <c r="B615" s="40"/>
    </row>
    <row r="616" spans="1:2" x14ac:dyDescent="0.25">
      <c r="A616" s="40"/>
      <c r="B616" s="40"/>
    </row>
    <row r="617" spans="1:2" x14ac:dyDescent="0.25">
      <c r="A617" s="40"/>
      <c r="B617" s="40"/>
    </row>
    <row r="618" spans="1:2" x14ac:dyDescent="0.25">
      <c r="A618" s="40"/>
      <c r="B618" s="40"/>
    </row>
    <row r="619" spans="1:2" x14ac:dyDescent="0.25">
      <c r="A619" s="40"/>
      <c r="B619" s="40"/>
    </row>
    <row r="620" spans="1:2" x14ac:dyDescent="0.25">
      <c r="A620" s="40"/>
      <c r="B620" s="40"/>
    </row>
    <row r="621" spans="1:2" x14ac:dyDescent="0.25">
      <c r="A621" s="40"/>
      <c r="B621" s="40"/>
    </row>
    <row r="622" spans="1:2" x14ac:dyDescent="0.25">
      <c r="A622" s="40"/>
      <c r="B622" s="40"/>
    </row>
    <row r="623" spans="1:2" x14ac:dyDescent="0.25">
      <c r="A623" s="40"/>
      <c r="B623" s="40"/>
    </row>
    <row r="624" spans="1:2" x14ac:dyDescent="0.25">
      <c r="A624" s="40"/>
      <c r="B624" s="40"/>
    </row>
    <row r="625" spans="1:2" x14ac:dyDescent="0.25">
      <c r="A625" s="40"/>
      <c r="B625" s="40"/>
    </row>
    <row r="626" spans="1:2" x14ac:dyDescent="0.25">
      <c r="A626" s="40"/>
      <c r="B626" s="40"/>
    </row>
    <row r="627" spans="1:2" x14ac:dyDescent="0.25">
      <c r="A627" s="40"/>
      <c r="B627" s="40"/>
    </row>
    <row r="628" spans="1:2" x14ac:dyDescent="0.25">
      <c r="A628" s="40"/>
      <c r="B628" s="40"/>
    </row>
    <row r="629" spans="1:2" x14ac:dyDescent="0.25">
      <c r="A629" s="40"/>
      <c r="B629" s="40"/>
    </row>
    <row r="630" spans="1:2" x14ac:dyDescent="0.25">
      <c r="A630" s="40"/>
      <c r="B630" s="40"/>
    </row>
    <row r="631" spans="1:2" x14ac:dyDescent="0.25">
      <c r="A631" s="40"/>
      <c r="B631" s="40"/>
    </row>
    <row r="632" spans="1:2" x14ac:dyDescent="0.25">
      <c r="A632" s="40"/>
      <c r="B632" s="40"/>
    </row>
    <row r="633" spans="1:2" x14ac:dyDescent="0.25">
      <c r="A633" s="40"/>
      <c r="B633" s="40"/>
    </row>
    <row r="634" spans="1:2" x14ac:dyDescent="0.25">
      <c r="A634" s="40"/>
      <c r="B634" s="40"/>
    </row>
    <row r="635" spans="1:2" x14ac:dyDescent="0.25">
      <c r="A635" s="40"/>
      <c r="B635" s="40"/>
    </row>
    <row r="636" spans="1:2" x14ac:dyDescent="0.25">
      <c r="A636" s="40"/>
      <c r="B636" s="40"/>
    </row>
    <row r="637" spans="1:2" x14ac:dyDescent="0.25">
      <c r="A637" s="40"/>
      <c r="B637" s="40"/>
    </row>
    <row r="638" spans="1:2" x14ac:dyDescent="0.25">
      <c r="A638" s="40"/>
      <c r="B638" s="40"/>
    </row>
    <row r="639" spans="1:2" x14ac:dyDescent="0.25">
      <c r="A639" s="40"/>
      <c r="B639" s="40"/>
    </row>
    <row r="640" spans="1:2" x14ac:dyDescent="0.25">
      <c r="A640" s="40"/>
      <c r="B640" s="40"/>
    </row>
    <row r="641" spans="1:2" x14ac:dyDescent="0.25">
      <c r="A641" s="40"/>
      <c r="B641" s="40"/>
    </row>
    <row r="642" spans="1:2" x14ac:dyDescent="0.25">
      <c r="A642" s="40"/>
      <c r="B642" s="40"/>
    </row>
    <row r="643" spans="1:2" x14ac:dyDescent="0.25">
      <c r="A643" s="40"/>
      <c r="B643" s="40"/>
    </row>
    <row r="644" spans="1:2" x14ac:dyDescent="0.25">
      <c r="A644" s="40"/>
      <c r="B644" s="40"/>
    </row>
    <row r="645" spans="1:2" x14ac:dyDescent="0.25">
      <c r="A645" s="40"/>
      <c r="B645" s="40"/>
    </row>
    <row r="646" spans="1:2" x14ac:dyDescent="0.25">
      <c r="A646" s="40"/>
      <c r="B646" s="40"/>
    </row>
    <row r="647" spans="1:2" x14ac:dyDescent="0.25">
      <c r="A647" s="40"/>
      <c r="B647" s="40"/>
    </row>
    <row r="648" spans="1:2" x14ac:dyDescent="0.25">
      <c r="A648" s="40"/>
      <c r="B648" s="40"/>
    </row>
    <row r="649" spans="1:2" x14ac:dyDescent="0.25">
      <c r="A649" s="40"/>
      <c r="B649" s="40"/>
    </row>
    <row r="650" spans="1:2" x14ac:dyDescent="0.25">
      <c r="A650" s="40"/>
      <c r="B650" s="40"/>
    </row>
    <row r="651" spans="1:2" x14ac:dyDescent="0.25">
      <c r="A651" s="40"/>
      <c r="B651" s="40"/>
    </row>
    <row r="652" spans="1:2" x14ac:dyDescent="0.25">
      <c r="A652" s="40"/>
      <c r="B652" s="40"/>
    </row>
    <row r="653" spans="1:2" x14ac:dyDescent="0.25">
      <c r="A653" s="40"/>
      <c r="B653" s="40"/>
    </row>
    <row r="654" spans="1:2" x14ac:dyDescent="0.25">
      <c r="A654" s="40"/>
      <c r="B654" s="40"/>
    </row>
    <row r="655" spans="1:2" x14ac:dyDescent="0.25">
      <c r="A655" s="40"/>
      <c r="B655" s="40"/>
    </row>
    <row r="656" spans="1:2" x14ac:dyDescent="0.25">
      <c r="A656" s="40"/>
      <c r="B656" s="40"/>
    </row>
    <row r="657" spans="1:2" x14ac:dyDescent="0.25">
      <c r="A657" s="40"/>
      <c r="B657" s="40"/>
    </row>
    <row r="658" spans="1:2" x14ac:dyDescent="0.25">
      <c r="A658" s="40"/>
      <c r="B658" s="40"/>
    </row>
    <row r="659" spans="1:2" x14ac:dyDescent="0.25">
      <c r="A659" s="40"/>
      <c r="B659" s="40"/>
    </row>
    <row r="660" spans="1:2" x14ac:dyDescent="0.25">
      <c r="A660" s="40"/>
      <c r="B660" s="40"/>
    </row>
    <row r="661" spans="1:2" x14ac:dyDescent="0.25">
      <c r="A661" s="40"/>
      <c r="B661" s="40"/>
    </row>
    <row r="662" spans="1:2" x14ac:dyDescent="0.25">
      <c r="A662" s="40"/>
      <c r="B662" s="40"/>
    </row>
    <row r="663" spans="1:2" x14ac:dyDescent="0.25">
      <c r="A663" s="40"/>
      <c r="B663" s="40"/>
    </row>
    <row r="664" spans="1:2" x14ac:dyDescent="0.25">
      <c r="A664" s="40"/>
      <c r="B664" s="40"/>
    </row>
    <row r="665" spans="1:2" x14ac:dyDescent="0.25">
      <c r="A665" s="40"/>
      <c r="B665" s="40"/>
    </row>
    <row r="666" spans="1:2" x14ac:dyDescent="0.25">
      <c r="A666" s="40"/>
      <c r="B666" s="40"/>
    </row>
    <row r="667" spans="1:2" x14ac:dyDescent="0.25">
      <c r="A667" s="40"/>
      <c r="B667" s="40"/>
    </row>
    <row r="668" spans="1:2" x14ac:dyDescent="0.25">
      <c r="A668" s="40"/>
      <c r="B668" s="40"/>
    </row>
    <row r="669" spans="1:2" x14ac:dyDescent="0.25">
      <c r="A669" s="40"/>
      <c r="B669" s="40"/>
    </row>
    <row r="670" spans="1:2" x14ac:dyDescent="0.25">
      <c r="A670" s="40"/>
      <c r="B670" s="40"/>
    </row>
    <row r="671" spans="1:2" x14ac:dyDescent="0.25">
      <c r="A671" s="40"/>
      <c r="B671" s="40"/>
    </row>
    <row r="672" spans="1:2" x14ac:dyDescent="0.25">
      <c r="A672" s="40"/>
      <c r="B672" s="40"/>
    </row>
    <row r="673" spans="1:2" x14ac:dyDescent="0.25">
      <c r="A673" s="40"/>
      <c r="B673" s="40"/>
    </row>
    <row r="674" spans="1:2" x14ac:dyDescent="0.25">
      <c r="A674" s="40"/>
      <c r="B674" s="40"/>
    </row>
    <row r="675" spans="1:2" x14ac:dyDescent="0.25">
      <c r="A675" s="40"/>
      <c r="B675" s="40"/>
    </row>
    <row r="676" spans="1:2" x14ac:dyDescent="0.25">
      <c r="A676" s="40"/>
      <c r="B676" s="40"/>
    </row>
    <row r="677" spans="1:2" x14ac:dyDescent="0.25">
      <c r="A677" s="40"/>
      <c r="B677" s="40"/>
    </row>
    <row r="678" spans="1:2" x14ac:dyDescent="0.25">
      <c r="A678" s="40"/>
      <c r="B678" s="40"/>
    </row>
    <row r="679" spans="1:2" x14ac:dyDescent="0.25">
      <c r="A679" s="40"/>
      <c r="B679" s="40"/>
    </row>
    <row r="680" spans="1:2" x14ac:dyDescent="0.25">
      <c r="A680" s="40"/>
      <c r="B680" s="40"/>
    </row>
    <row r="681" spans="1:2" x14ac:dyDescent="0.25">
      <c r="A681" s="40"/>
      <c r="B681" s="40"/>
    </row>
    <row r="682" spans="1:2" x14ac:dyDescent="0.25">
      <c r="A682" s="40"/>
      <c r="B682" s="40"/>
    </row>
    <row r="683" spans="1:2" x14ac:dyDescent="0.25">
      <c r="A683" s="40"/>
      <c r="B683" s="40"/>
    </row>
    <row r="684" spans="1:2" x14ac:dyDescent="0.25">
      <c r="A684" s="40"/>
      <c r="B684" s="40"/>
    </row>
    <row r="685" spans="1:2" x14ac:dyDescent="0.25">
      <c r="A685" s="40"/>
      <c r="B685" s="40"/>
    </row>
    <row r="686" spans="1:2" x14ac:dyDescent="0.25">
      <c r="A686" s="40"/>
      <c r="B686" s="40"/>
    </row>
    <row r="687" spans="1:2" x14ac:dyDescent="0.25">
      <c r="A687" s="40"/>
      <c r="B687" s="40"/>
    </row>
    <row r="688" spans="1:2" x14ac:dyDescent="0.25">
      <c r="A688" s="40"/>
      <c r="B688" s="40"/>
    </row>
    <row r="689" spans="1:2" x14ac:dyDescent="0.25">
      <c r="A689" s="40"/>
      <c r="B689" s="40"/>
    </row>
    <row r="690" spans="1:2" x14ac:dyDescent="0.25">
      <c r="A690" s="40"/>
      <c r="B690" s="40"/>
    </row>
    <row r="691" spans="1:2" x14ac:dyDescent="0.25">
      <c r="A691" s="40"/>
      <c r="B691" s="40"/>
    </row>
    <row r="692" spans="1:2" x14ac:dyDescent="0.25">
      <c r="A692" s="40"/>
      <c r="B692" s="40"/>
    </row>
    <row r="693" spans="1:2" x14ac:dyDescent="0.25">
      <c r="A693" s="40"/>
      <c r="B693" s="40"/>
    </row>
    <row r="694" spans="1:2" x14ac:dyDescent="0.25">
      <c r="A694" s="40"/>
      <c r="B694" s="40"/>
    </row>
    <row r="695" spans="1:2" x14ac:dyDescent="0.25">
      <c r="A695" s="40"/>
      <c r="B695" s="40"/>
    </row>
    <row r="696" spans="1:2" x14ac:dyDescent="0.25">
      <c r="A696" s="40"/>
      <c r="B696" s="40"/>
    </row>
    <row r="697" spans="1:2" x14ac:dyDescent="0.25">
      <c r="A697" s="40"/>
      <c r="B697" s="40"/>
    </row>
    <row r="698" spans="1:2" x14ac:dyDescent="0.25">
      <c r="A698" s="40"/>
      <c r="B698" s="40"/>
    </row>
    <row r="699" spans="1:2" x14ac:dyDescent="0.25">
      <c r="A699" s="40"/>
      <c r="B699" s="40"/>
    </row>
    <row r="700" spans="1:2" x14ac:dyDescent="0.25">
      <c r="A700" s="40"/>
      <c r="B700" s="40"/>
    </row>
    <row r="701" spans="1:2" x14ac:dyDescent="0.25">
      <c r="A701" s="40"/>
      <c r="B701" s="40"/>
    </row>
    <row r="702" spans="1:2" x14ac:dyDescent="0.25">
      <c r="A702" s="40"/>
      <c r="B702" s="40"/>
    </row>
    <row r="703" spans="1:2" x14ac:dyDescent="0.25">
      <c r="A703" s="40"/>
      <c r="B703" s="40"/>
    </row>
    <row r="704" spans="1:2" x14ac:dyDescent="0.25">
      <c r="A704" s="40"/>
      <c r="B704" s="40"/>
    </row>
    <row r="705" spans="1:2" x14ac:dyDescent="0.25">
      <c r="A705" s="40"/>
      <c r="B705" s="40"/>
    </row>
    <row r="706" spans="1:2" x14ac:dyDescent="0.25">
      <c r="A706" s="40"/>
      <c r="B706" s="40"/>
    </row>
    <row r="707" spans="1:2" x14ac:dyDescent="0.25">
      <c r="A707" s="40"/>
      <c r="B707" s="40"/>
    </row>
    <row r="708" spans="1:2" x14ac:dyDescent="0.25">
      <c r="A708" s="40"/>
      <c r="B708" s="40"/>
    </row>
    <row r="709" spans="1:2" x14ac:dyDescent="0.25">
      <c r="A709" s="40"/>
      <c r="B709" s="40"/>
    </row>
    <row r="710" spans="1:2" x14ac:dyDescent="0.25">
      <c r="A710" s="40"/>
      <c r="B710" s="40"/>
    </row>
    <row r="711" spans="1:2" x14ac:dyDescent="0.25">
      <c r="A711" s="40"/>
      <c r="B711" s="40"/>
    </row>
    <row r="712" spans="1:2" x14ac:dyDescent="0.25">
      <c r="A712" s="40"/>
      <c r="B712" s="40"/>
    </row>
    <row r="713" spans="1:2" x14ac:dyDescent="0.25">
      <c r="A713" s="40"/>
      <c r="B713" s="40"/>
    </row>
    <row r="714" spans="1:2" x14ac:dyDescent="0.25">
      <c r="A714" s="40"/>
      <c r="B714" s="40"/>
    </row>
    <row r="715" spans="1:2" x14ac:dyDescent="0.25">
      <c r="A715" s="40"/>
      <c r="B715" s="40"/>
    </row>
    <row r="716" spans="1:2" x14ac:dyDescent="0.25">
      <c r="A716" s="40"/>
      <c r="B716" s="40"/>
    </row>
    <row r="717" spans="1:2" x14ac:dyDescent="0.25">
      <c r="A717" s="40"/>
      <c r="B717" s="40"/>
    </row>
    <row r="718" spans="1:2" x14ac:dyDescent="0.25">
      <c r="A718" s="40"/>
      <c r="B718" s="40"/>
    </row>
    <row r="719" spans="1:2" x14ac:dyDescent="0.25">
      <c r="A719" s="40"/>
      <c r="B719" s="40"/>
    </row>
    <row r="720" spans="1:2" x14ac:dyDescent="0.25">
      <c r="A720" s="40"/>
      <c r="B720" s="40"/>
    </row>
    <row r="721" spans="1:2" x14ac:dyDescent="0.25">
      <c r="A721" s="40"/>
      <c r="B721" s="40"/>
    </row>
    <row r="722" spans="1:2" x14ac:dyDescent="0.25">
      <c r="A722" s="40"/>
      <c r="B722" s="40"/>
    </row>
    <row r="723" spans="1:2" x14ac:dyDescent="0.25">
      <c r="A723" s="40"/>
      <c r="B723" s="40"/>
    </row>
    <row r="724" spans="1:2" x14ac:dyDescent="0.25">
      <c r="A724" s="40"/>
      <c r="B724" s="40"/>
    </row>
    <row r="725" spans="1:2" x14ac:dyDescent="0.25">
      <c r="A725" s="40"/>
      <c r="B725" s="40"/>
    </row>
    <row r="726" spans="1:2" x14ac:dyDescent="0.25">
      <c r="A726" s="40"/>
      <c r="B726" s="40"/>
    </row>
    <row r="727" spans="1:2" x14ac:dyDescent="0.25">
      <c r="A727" s="40"/>
      <c r="B727" s="40"/>
    </row>
    <row r="728" spans="1:2" x14ac:dyDescent="0.25">
      <c r="A728" s="40"/>
      <c r="B728" s="40"/>
    </row>
    <row r="729" spans="1:2" x14ac:dyDescent="0.25">
      <c r="A729" s="40"/>
      <c r="B729" s="40"/>
    </row>
    <row r="730" spans="1:2" x14ac:dyDescent="0.25">
      <c r="A730" s="40"/>
      <c r="B730" s="40"/>
    </row>
    <row r="731" spans="1:2" x14ac:dyDescent="0.25">
      <c r="A731" s="40"/>
      <c r="B731" s="40"/>
    </row>
    <row r="732" spans="1:2" x14ac:dyDescent="0.25">
      <c r="A732" s="40"/>
      <c r="B732" s="40"/>
    </row>
    <row r="733" spans="1:2" x14ac:dyDescent="0.25">
      <c r="A733" s="40"/>
      <c r="B733" s="40"/>
    </row>
    <row r="734" spans="1:2" x14ac:dyDescent="0.25">
      <c r="A734" s="40"/>
      <c r="B734" s="40"/>
    </row>
    <row r="735" spans="1:2" x14ac:dyDescent="0.25">
      <c r="A735" s="40"/>
      <c r="B735" s="40"/>
    </row>
    <row r="736" spans="1:2" x14ac:dyDescent="0.25">
      <c r="A736" s="40"/>
      <c r="B736" s="40"/>
    </row>
    <row r="737" spans="1:2" x14ac:dyDescent="0.25">
      <c r="A737" s="40"/>
      <c r="B737" s="40"/>
    </row>
    <row r="738" spans="1:2" x14ac:dyDescent="0.25">
      <c r="A738" s="40"/>
      <c r="B738" s="40"/>
    </row>
    <row r="739" spans="1:2" x14ac:dyDescent="0.25">
      <c r="A739" s="40"/>
      <c r="B739" s="40"/>
    </row>
    <row r="740" spans="1:2" x14ac:dyDescent="0.25">
      <c r="A740" s="40"/>
      <c r="B740" s="40"/>
    </row>
    <row r="741" spans="1:2" x14ac:dyDescent="0.25">
      <c r="A741" s="40"/>
      <c r="B741" s="40"/>
    </row>
    <row r="742" spans="1:2" x14ac:dyDescent="0.25">
      <c r="A742" s="40"/>
      <c r="B742" s="40"/>
    </row>
    <row r="743" spans="1:2" x14ac:dyDescent="0.25">
      <c r="A743" s="40"/>
      <c r="B743" s="40"/>
    </row>
    <row r="744" spans="1:2" x14ac:dyDescent="0.25">
      <c r="A744" s="40"/>
      <c r="B744" s="40"/>
    </row>
    <row r="745" spans="1:2" x14ac:dyDescent="0.25">
      <c r="A745" s="40"/>
      <c r="B745" s="40"/>
    </row>
    <row r="746" spans="1:2" x14ac:dyDescent="0.25">
      <c r="A746" s="40"/>
      <c r="B746" s="40"/>
    </row>
    <row r="747" spans="1:2" x14ac:dyDescent="0.25">
      <c r="A747" s="40"/>
      <c r="B747" s="40"/>
    </row>
    <row r="748" spans="1:2" x14ac:dyDescent="0.25">
      <c r="A748" s="40"/>
      <c r="B748" s="40"/>
    </row>
    <row r="749" spans="1:2" x14ac:dyDescent="0.25">
      <c r="A749" s="40"/>
      <c r="B749" s="40"/>
    </row>
    <row r="750" spans="1:2" x14ac:dyDescent="0.25">
      <c r="A750" s="40"/>
      <c r="B750" s="40"/>
    </row>
    <row r="751" spans="1:2" x14ac:dyDescent="0.25">
      <c r="A751" s="40"/>
      <c r="B751" s="40"/>
    </row>
    <row r="752" spans="1:2" x14ac:dyDescent="0.25">
      <c r="A752" s="40"/>
      <c r="B752" s="40"/>
    </row>
    <row r="753" spans="1:2" x14ac:dyDescent="0.25">
      <c r="A753" s="40"/>
      <c r="B753" s="40"/>
    </row>
    <row r="754" spans="1:2" x14ac:dyDescent="0.25">
      <c r="A754" s="40"/>
      <c r="B754" s="40"/>
    </row>
    <row r="755" spans="1:2" x14ac:dyDescent="0.25">
      <c r="A755" s="40"/>
      <c r="B755" s="40"/>
    </row>
    <row r="756" spans="1:2" x14ac:dyDescent="0.25">
      <c r="A756" s="40"/>
      <c r="B756" s="40"/>
    </row>
    <row r="757" spans="1:2" x14ac:dyDescent="0.25">
      <c r="A757" s="40"/>
      <c r="B757" s="40"/>
    </row>
    <row r="758" spans="1:2" x14ac:dyDescent="0.25">
      <c r="A758" s="40"/>
      <c r="B758" s="40"/>
    </row>
    <row r="759" spans="1:2" x14ac:dyDescent="0.25">
      <c r="A759" s="40"/>
      <c r="B759" s="40"/>
    </row>
    <row r="760" spans="1:2" x14ac:dyDescent="0.25">
      <c r="A760" s="40"/>
      <c r="B760" s="40"/>
    </row>
    <row r="761" spans="1:2" x14ac:dyDescent="0.25">
      <c r="A761" s="40"/>
      <c r="B761" s="40"/>
    </row>
    <row r="762" spans="1:2" x14ac:dyDescent="0.25">
      <c r="A762" s="40"/>
      <c r="B762" s="40"/>
    </row>
    <row r="763" spans="1:2" x14ac:dyDescent="0.25">
      <c r="A763" s="40"/>
      <c r="B763" s="40"/>
    </row>
    <row r="764" spans="1:2" x14ac:dyDescent="0.25">
      <c r="A764" s="40"/>
      <c r="B764" s="40"/>
    </row>
    <row r="765" spans="1:2" x14ac:dyDescent="0.25">
      <c r="A765" s="40"/>
      <c r="B765" s="40"/>
    </row>
    <row r="766" spans="1:2" x14ac:dyDescent="0.25">
      <c r="A766" s="40"/>
      <c r="B766" s="40"/>
    </row>
    <row r="767" spans="1:2" x14ac:dyDescent="0.25">
      <c r="A767" s="40"/>
      <c r="B767" s="40"/>
    </row>
    <row r="768" spans="1:2" x14ac:dyDescent="0.25">
      <c r="A768" s="40"/>
      <c r="B768" s="40"/>
    </row>
    <row r="769" spans="1:2" x14ac:dyDescent="0.25">
      <c r="A769" s="40"/>
      <c r="B769" s="40"/>
    </row>
    <row r="770" spans="1:2" x14ac:dyDescent="0.25">
      <c r="A770" s="40"/>
      <c r="B770" s="40"/>
    </row>
    <row r="771" spans="1:2" x14ac:dyDescent="0.25">
      <c r="A771" s="40"/>
      <c r="B771" s="40"/>
    </row>
    <row r="772" spans="1:2" x14ac:dyDescent="0.25">
      <c r="A772" s="40"/>
      <c r="B772" s="40"/>
    </row>
    <row r="773" spans="1:2" x14ac:dyDescent="0.25">
      <c r="A773" s="40"/>
      <c r="B773" s="40"/>
    </row>
    <row r="774" spans="1:2" x14ac:dyDescent="0.25">
      <c r="A774" s="40"/>
      <c r="B774" s="40"/>
    </row>
    <row r="775" spans="1:2" x14ac:dyDescent="0.25">
      <c r="A775" s="40"/>
      <c r="B775" s="40"/>
    </row>
    <row r="776" spans="1:2" x14ac:dyDescent="0.25">
      <c r="A776" s="40"/>
      <c r="B776" s="40"/>
    </row>
    <row r="777" spans="1:2" x14ac:dyDescent="0.25">
      <c r="A777" s="40"/>
      <c r="B777" s="40"/>
    </row>
    <row r="778" spans="1:2" x14ac:dyDescent="0.25">
      <c r="A778" s="40"/>
      <c r="B778" s="40"/>
    </row>
    <row r="779" spans="1:2" x14ac:dyDescent="0.25">
      <c r="A779" s="40"/>
      <c r="B779" s="40"/>
    </row>
    <row r="780" spans="1:2" x14ac:dyDescent="0.25">
      <c r="A780" s="40"/>
      <c r="B780" s="40"/>
    </row>
    <row r="781" spans="1:2" x14ac:dyDescent="0.25">
      <c r="A781" s="40"/>
      <c r="B781" s="40"/>
    </row>
    <row r="782" spans="1:2" x14ac:dyDescent="0.25">
      <c r="A782" s="40"/>
      <c r="B782" s="40"/>
    </row>
    <row r="783" spans="1:2" x14ac:dyDescent="0.25">
      <c r="A783" s="40"/>
      <c r="B783" s="40"/>
    </row>
    <row r="784" spans="1:2" x14ac:dyDescent="0.25">
      <c r="A784" s="40"/>
      <c r="B784" s="40"/>
    </row>
    <row r="785" spans="1:2" x14ac:dyDescent="0.25">
      <c r="A785" s="40"/>
      <c r="B785" s="40"/>
    </row>
    <row r="786" spans="1:2" x14ac:dyDescent="0.25">
      <c r="A786" s="40"/>
      <c r="B786" s="40"/>
    </row>
    <row r="787" spans="1:2" x14ac:dyDescent="0.25">
      <c r="A787" s="40"/>
      <c r="B787" s="40"/>
    </row>
    <row r="788" spans="1:2" x14ac:dyDescent="0.25">
      <c r="A788" s="40"/>
      <c r="B788" s="40"/>
    </row>
    <row r="789" spans="1:2" x14ac:dyDescent="0.25">
      <c r="A789" s="40"/>
      <c r="B789" s="40"/>
    </row>
    <row r="790" spans="1:2" x14ac:dyDescent="0.25">
      <c r="A790" s="40"/>
      <c r="B790" s="40"/>
    </row>
    <row r="791" spans="1:2" x14ac:dyDescent="0.25">
      <c r="A791" s="40"/>
      <c r="B791" s="40"/>
    </row>
    <row r="792" spans="1:2" x14ac:dyDescent="0.25">
      <c r="A792" s="40"/>
      <c r="B792" s="40"/>
    </row>
    <row r="793" spans="1:2" x14ac:dyDescent="0.25">
      <c r="A793" s="40"/>
      <c r="B793" s="40"/>
    </row>
    <row r="794" spans="1:2" x14ac:dyDescent="0.25">
      <c r="A794" s="40"/>
      <c r="B794" s="40"/>
    </row>
    <row r="795" spans="1:2" x14ac:dyDescent="0.25">
      <c r="A795" s="40"/>
      <c r="B795" s="40"/>
    </row>
    <row r="796" spans="1:2" x14ac:dyDescent="0.25">
      <c r="A796" s="40"/>
      <c r="B796" s="40"/>
    </row>
    <row r="797" spans="1:2" x14ac:dyDescent="0.25">
      <c r="A797" s="40"/>
      <c r="B797" s="40"/>
    </row>
    <row r="798" spans="1:2" x14ac:dyDescent="0.25">
      <c r="A798" s="40"/>
      <c r="B798" s="40"/>
    </row>
    <row r="799" spans="1:2" x14ac:dyDescent="0.25">
      <c r="A799" s="40"/>
      <c r="B799" s="40"/>
    </row>
    <row r="800" spans="1:2" x14ac:dyDescent="0.25">
      <c r="A800" s="40"/>
      <c r="B800" s="40"/>
    </row>
    <row r="801" spans="1:2" x14ac:dyDescent="0.25">
      <c r="A801" s="40"/>
      <c r="B801" s="40"/>
    </row>
    <row r="802" spans="1:2" x14ac:dyDescent="0.25">
      <c r="A802" s="40"/>
      <c r="B802" s="40"/>
    </row>
    <row r="803" spans="1:2" x14ac:dyDescent="0.25">
      <c r="A803" s="40"/>
      <c r="B803" s="40"/>
    </row>
    <row r="804" spans="1:2" x14ac:dyDescent="0.25">
      <c r="A804" s="40"/>
      <c r="B804" s="40"/>
    </row>
    <row r="805" spans="1:2" x14ac:dyDescent="0.25">
      <c r="A805" s="40"/>
      <c r="B805" s="40"/>
    </row>
    <row r="806" spans="1:2" x14ac:dyDescent="0.25">
      <c r="A806" s="40"/>
      <c r="B806" s="40"/>
    </row>
    <row r="807" spans="1:2" x14ac:dyDescent="0.25">
      <c r="A807" s="40"/>
      <c r="B807" s="40"/>
    </row>
    <row r="808" spans="1:2" x14ac:dyDescent="0.25">
      <c r="A808" s="40"/>
      <c r="B808" s="40"/>
    </row>
    <row r="809" spans="1:2" x14ac:dyDescent="0.25">
      <c r="A809" s="40"/>
    </row>
    <row r="810" spans="1:2" x14ac:dyDescent="0.25">
      <c r="A810" s="40"/>
    </row>
    <row r="811" spans="1:2" x14ac:dyDescent="0.25">
      <c r="A811" s="40"/>
    </row>
    <row r="812" spans="1:2" x14ac:dyDescent="0.25">
      <c r="A812" s="40"/>
    </row>
    <row r="813" spans="1:2" x14ac:dyDescent="0.25">
      <c r="A813" s="40"/>
    </row>
    <row r="814" spans="1:2" x14ac:dyDescent="0.25">
      <c r="A814" s="40"/>
    </row>
  </sheetData>
  <conditionalFormatting sqref="A2:P193">
    <cfRule type="expression" dxfId="6" priority="1">
      <formula>$A2=""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76"/>
  <sheetViews>
    <sheetView topLeftCell="B1" workbookViewId="0">
      <selection activeCell="O16" sqref="O16"/>
    </sheetView>
  </sheetViews>
  <sheetFormatPr baseColWidth="10" defaultColWidth="11.42578125" defaultRowHeight="15" x14ac:dyDescent="0.25"/>
  <cols>
    <col min="1" max="1" width="20" customWidth="1"/>
    <col min="2" max="3" width="15.42578125" customWidth="1"/>
    <col min="8" max="8" width="17.5703125" customWidth="1"/>
    <col min="9" max="9" width="11.42578125" style="157"/>
    <col min="10" max="20" width="10" style="157" customWidth="1"/>
    <col min="21" max="21" width="18" style="2" customWidth="1"/>
    <col min="22" max="23" width="13.85546875" customWidth="1"/>
    <col min="24" max="24" width="15.42578125" style="2" customWidth="1"/>
  </cols>
  <sheetData>
    <row r="1" spans="1:32" ht="51" x14ac:dyDescent="0.25">
      <c r="A1" s="57" t="s">
        <v>1</v>
      </c>
      <c r="B1" s="57" t="s">
        <v>8</v>
      </c>
      <c r="C1" s="61" t="s">
        <v>7</v>
      </c>
      <c r="D1" s="57" t="s">
        <v>38</v>
      </c>
      <c r="E1" s="57" t="s">
        <v>23</v>
      </c>
      <c r="F1" s="57" t="s">
        <v>39</v>
      </c>
      <c r="G1" s="57" t="s">
        <v>40</v>
      </c>
      <c r="H1" s="69" t="s">
        <v>96</v>
      </c>
      <c r="I1" s="70" t="s">
        <v>41</v>
      </c>
      <c r="J1" s="71" t="s">
        <v>42</v>
      </c>
      <c r="K1" s="72" t="s">
        <v>43</v>
      </c>
      <c r="L1" s="72" t="s">
        <v>44</v>
      </c>
      <c r="M1" s="72" t="s">
        <v>45</v>
      </c>
      <c r="N1" s="72" t="s">
        <v>46</v>
      </c>
      <c r="O1" s="72" t="s">
        <v>47</v>
      </c>
      <c r="P1" s="72" t="s">
        <v>48</v>
      </c>
      <c r="Q1" s="72" t="s">
        <v>49</v>
      </c>
      <c r="R1" s="72" t="s">
        <v>50</v>
      </c>
      <c r="S1" s="72" t="s">
        <v>51</v>
      </c>
      <c r="T1" s="73" t="s">
        <v>52</v>
      </c>
      <c r="U1" s="74" t="s">
        <v>53</v>
      </c>
      <c r="V1" s="75" t="s">
        <v>54</v>
      </c>
      <c r="W1" s="76" t="s">
        <v>55</v>
      </c>
      <c r="X1" s="77" t="s">
        <v>53</v>
      </c>
      <c r="Y1" s="5"/>
      <c r="Z1" s="5"/>
      <c r="AA1" s="5"/>
      <c r="AB1" s="5"/>
      <c r="AC1" s="5"/>
      <c r="AD1" s="5"/>
      <c r="AE1" s="5"/>
      <c r="AF1" s="5"/>
    </row>
    <row r="2" spans="1:32" x14ac:dyDescent="0.25">
      <c r="A2" s="9" t="s">
        <v>132</v>
      </c>
      <c r="B2" s="3"/>
      <c r="C2" s="21"/>
      <c r="D2" s="21"/>
      <c r="E2" s="3"/>
      <c r="F2" s="21"/>
      <c r="G2" s="3"/>
      <c r="H2" s="23"/>
      <c r="I2" s="147">
        <v>1</v>
      </c>
      <c r="J2" s="148">
        <v>2</v>
      </c>
      <c r="K2" s="148">
        <v>3</v>
      </c>
      <c r="L2" s="149">
        <v>4</v>
      </c>
      <c r="M2" s="148">
        <v>5</v>
      </c>
      <c r="N2" s="148">
        <v>6</v>
      </c>
      <c r="O2" s="147">
        <v>7</v>
      </c>
      <c r="P2" s="148">
        <v>8</v>
      </c>
      <c r="Q2" s="147">
        <v>9</v>
      </c>
      <c r="R2" s="148">
        <v>10</v>
      </c>
      <c r="S2" s="148">
        <v>11</v>
      </c>
      <c r="T2" s="150">
        <v>12</v>
      </c>
      <c r="U2" s="33">
        <f>SUM(I2:T2)</f>
        <v>78</v>
      </c>
      <c r="V2" s="27"/>
      <c r="W2" s="29"/>
      <c r="X2" s="34">
        <f>SUM(U2:W2)</f>
        <v>78</v>
      </c>
    </row>
    <row r="3" spans="1:32" x14ac:dyDescent="0.25">
      <c r="A3" s="25"/>
      <c r="B3" s="4"/>
      <c r="C3" s="25"/>
      <c r="D3" s="4"/>
      <c r="E3" s="4"/>
      <c r="F3" s="25"/>
      <c r="G3" s="4"/>
      <c r="H3" s="26"/>
      <c r="I3" s="151"/>
      <c r="J3" s="152"/>
      <c r="K3" s="152"/>
      <c r="L3" s="151"/>
      <c r="M3" s="152"/>
      <c r="N3" s="152"/>
      <c r="O3" s="152"/>
      <c r="P3" s="152"/>
      <c r="Q3" s="151"/>
      <c r="R3" s="152"/>
      <c r="S3" s="152"/>
      <c r="T3" s="153"/>
      <c r="U3" s="32">
        <f t="shared" ref="U3:U50" si="0">SUM(I3:T3)</f>
        <v>0</v>
      </c>
      <c r="V3" s="28"/>
      <c r="W3" s="30"/>
      <c r="X3" s="32">
        <f t="shared" ref="X3:X51" si="1">SUM(U3:W3)</f>
        <v>0</v>
      </c>
    </row>
    <row r="4" spans="1:32" x14ac:dyDescent="0.25">
      <c r="A4" s="25"/>
      <c r="B4" s="4"/>
      <c r="C4" s="25"/>
      <c r="D4" s="4"/>
      <c r="E4" s="4"/>
      <c r="F4" s="25"/>
      <c r="G4" s="4"/>
      <c r="H4" s="26"/>
      <c r="I4" s="151"/>
      <c r="J4" s="152"/>
      <c r="K4" s="152"/>
      <c r="L4" s="151"/>
      <c r="M4" s="152"/>
      <c r="N4" s="152"/>
      <c r="O4" s="152"/>
      <c r="P4" s="152"/>
      <c r="Q4" s="152"/>
      <c r="R4" s="151"/>
      <c r="S4" s="152"/>
      <c r="T4" s="153"/>
      <c r="U4" s="32">
        <f t="shared" si="0"/>
        <v>0</v>
      </c>
      <c r="V4" s="28"/>
      <c r="W4" s="30"/>
      <c r="X4" s="32">
        <f t="shared" si="1"/>
        <v>0</v>
      </c>
    </row>
    <row r="5" spans="1:32" x14ac:dyDescent="0.25">
      <c r="A5" s="25"/>
      <c r="B5" s="4"/>
      <c r="C5" s="4"/>
      <c r="D5" s="4"/>
      <c r="E5" s="4"/>
      <c r="F5" s="4"/>
      <c r="G5" s="4"/>
      <c r="H5" s="26"/>
      <c r="I5" s="151"/>
      <c r="J5" s="152"/>
      <c r="K5" s="152"/>
      <c r="L5" s="151"/>
      <c r="M5" s="152"/>
      <c r="N5" s="152"/>
      <c r="O5" s="152"/>
      <c r="P5" s="152"/>
      <c r="Q5" s="152"/>
      <c r="R5" s="151"/>
      <c r="S5" s="152"/>
      <c r="T5" s="153"/>
      <c r="U5" s="32">
        <f t="shared" si="0"/>
        <v>0</v>
      </c>
      <c r="V5" s="28"/>
      <c r="W5" s="30"/>
      <c r="X5" s="32">
        <f t="shared" si="1"/>
        <v>0</v>
      </c>
    </row>
    <row r="6" spans="1:32" x14ac:dyDescent="0.25">
      <c r="A6" s="25"/>
      <c r="B6" s="4"/>
      <c r="C6" s="4"/>
      <c r="D6" s="4"/>
      <c r="E6" s="4"/>
      <c r="F6" s="4"/>
      <c r="G6" s="4"/>
      <c r="H6" s="26"/>
      <c r="I6" s="151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3"/>
      <c r="U6" s="32">
        <f t="shared" si="0"/>
        <v>0</v>
      </c>
      <c r="V6" s="28"/>
      <c r="W6" s="30"/>
      <c r="X6" s="32">
        <f t="shared" si="1"/>
        <v>0</v>
      </c>
    </row>
    <row r="7" spans="1:32" x14ac:dyDescent="0.25">
      <c r="A7" s="25"/>
      <c r="B7" s="4"/>
      <c r="C7" s="4"/>
      <c r="D7" s="4"/>
      <c r="E7" s="4"/>
      <c r="F7" s="4"/>
      <c r="G7" s="4"/>
      <c r="H7" s="26"/>
      <c r="I7" s="151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3"/>
      <c r="U7" s="32">
        <f t="shared" si="0"/>
        <v>0</v>
      </c>
      <c r="V7" s="28"/>
      <c r="W7" s="30"/>
      <c r="X7" s="32">
        <f t="shared" si="1"/>
        <v>0</v>
      </c>
    </row>
    <row r="8" spans="1:32" x14ac:dyDescent="0.25">
      <c r="A8" s="25"/>
      <c r="B8" s="4"/>
      <c r="C8" s="4"/>
      <c r="D8" s="4"/>
      <c r="E8" s="4"/>
      <c r="F8" s="4"/>
      <c r="G8" s="4"/>
      <c r="H8" s="26"/>
      <c r="I8" s="151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3"/>
      <c r="U8" s="32">
        <f t="shared" si="0"/>
        <v>0</v>
      </c>
      <c r="V8" s="28"/>
      <c r="W8" s="30"/>
      <c r="X8" s="32">
        <f t="shared" si="1"/>
        <v>0</v>
      </c>
    </row>
    <row r="9" spans="1:32" x14ac:dyDescent="0.25">
      <c r="A9" s="25"/>
      <c r="B9" s="4"/>
      <c r="C9" s="4"/>
      <c r="D9" s="4"/>
      <c r="E9" s="4"/>
      <c r="F9" s="4"/>
      <c r="G9" s="4"/>
      <c r="H9" s="26"/>
      <c r="I9" s="151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3"/>
      <c r="U9" s="32">
        <f t="shared" si="0"/>
        <v>0</v>
      </c>
      <c r="V9" s="28"/>
      <c r="W9" s="30"/>
      <c r="X9" s="32">
        <f t="shared" si="1"/>
        <v>0</v>
      </c>
    </row>
    <row r="10" spans="1:32" x14ac:dyDescent="0.25">
      <c r="A10" s="25"/>
      <c r="B10" s="4"/>
      <c r="C10" s="4"/>
      <c r="D10" s="4"/>
      <c r="E10" s="4"/>
      <c r="F10" s="4"/>
      <c r="G10" s="4"/>
      <c r="H10" s="26"/>
      <c r="I10" s="151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3"/>
      <c r="U10" s="32">
        <f t="shared" si="0"/>
        <v>0</v>
      </c>
      <c r="V10" s="28"/>
      <c r="W10" s="30"/>
      <c r="X10" s="32">
        <f t="shared" si="1"/>
        <v>0</v>
      </c>
    </row>
    <row r="11" spans="1:32" x14ac:dyDescent="0.25">
      <c r="A11" s="25"/>
      <c r="B11" s="4"/>
      <c r="C11" s="4"/>
      <c r="D11" s="4"/>
      <c r="E11" s="4"/>
      <c r="F11" s="4"/>
      <c r="G11" s="4"/>
      <c r="H11" s="26"/>
      <c r="I11" s="151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3"/>
      <c r="U11" s="32">
        <f t="shared" si="0"/>
        <v>0</v>
      </c>
      <c r="V11" s="28"/>
      <c r="W11" s="30"/>
      <c r="X11" s="32">
        <f t="shared" si="1"/>
        <v>0</v>
      </c>
    </row>
    <row r="12" spans="1:32" x14ac:dyDescent="0.25">
      <c r="A12" s="25"/>
      <c r="B12" s="4"/>
      <c r="C12" s="4"/>
      <c r="D12" s="4"/>
      <c r="E12" s="4"/>
      <c r="F12" s="4"/>
      <c r="G12" s="4"/>
      <c r="H12" s="26"/>
      <c r="I12" s="151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3"/>
      <c r="U12" s="32">
        <f t="shared" si="0"/>
        <v>0</v>
      </c>
      <c r="V12" s="28"/>
      <c r="W12" s="30"/>
      <c r="X12" s="32">
        <f t="shared" si="1"/>
        <v>0</v>
      </c>
    </row>
    <row r="13" spans="1:32" x14ac:dyDescent="0.25">
      <c r="A13" s="25"/>
      <c r="B13" s="4"/>
      <c r="C13" s="4"/>
      <c r="D13" s="4"/>
      <c r="E13" s="4"/>
      <c r="F13" s="4"/>
      <c r="G13" s="4"/>
      <c r="H13" s="26"/>
      <c r="I13" s="151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3"/>
      <c r="U13" s="32">
        <f t="shared" si="0"/>
        <v>0</v>
      </c>
      <c r="V13" s="28"/>
      <c r="W13" s="30"/>
      <c r="X13" s="32">
        <f t="shared" si="1"/>
        <v>0</v>
      </c>
    </row>
    <row r="14" spans="1:32" x14ac:dyDescent="0.25">
      <c r="A14" s="25"/>
      <c r="B14" s="4"/>
      <c r="C14" s="4"/>
      <c r="D14" s="4"/>
      <c r="E14" s="4"/>
      <c r="F14" s="4"/>
      <c r="G14" s="4"/>
      <c r="H14" s="26"/>
      <c r="I14" s="151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3"/>
      <c r="U14" s="32">
        <f t="shared" si="0"/>
        <v>0</v>
      </c>
      <c r="V14" s="28"/>
      <c r="W14" s="30"/>
      <c r="X14" s="32">
        <f t="shared" si="1"/>
        <v>0</v>
      </c>
    </row>
    <row r="15" spans="1:32" x14ac:dyDescent="0.25">
      <c r="A15" s="25"/>
      <c r="B15" s="4"/>
      <c r="C15" s="4"/>
      <c r="D15" s="4"/>
      <c r="E15" s="4"/>
      <c r="F15" s="4"/>
      <c r="G15" s="4"/>
      <c r="H15" s="26"/>
      <c r="I15" s="151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3"/>
      <c r="U15" s="32">
        <f t="shared" si="0"/>
        <v>0</v>
      </c>
      <c r="V15" s="28"/>
      <c r="W15" s="30"/>
      <c r="X15" s="32">
        <f t="shared" si="1"/>
        <v>0</v>
      </c>
    </row>
    <row r="16" spans="1:32" x14ac:dyDescent="0.25">
      <c r="A16" s="25"/>
      <c r="B16" s="4"/>
      <c r="C16" s="4"/>
      <c r="D16" s="4"/>
      <c r="E16" s="4"/>
      <c r="F16" s="4"/>
      <c r="G16" s="4"/>
      <c r="H16" s="26"/>
      <c r="I16" s="151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3"/>
      <c r="U16" s="32">
        <f t="shared" si="0"/>
        <v>0</v>
      </c>
      <c r="V16" s="28"/>
      <c r="W16" s="30"/>
      <c r="X16" s="32">
        <f t="shared" si="1"/>
        <v>0</v>
      </c>
    </row>
    <row r="17" spans="1:24" x14ac:dyDescent="0.25">
      <c r="A17" s="25"/>
      <c r="B17" s="4"/>
      <c r="C17" s="4"/>
      <c r="D17" s="4"/>
      <c r="E17" s="4"/>
      <c r="F17" s="4"/>
      <c r="G17" s="4"/>
      <c r="H17" s="26"/>
      <c r="I17" s="151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3"/>
      <c r="U17" s="32">
        <f t="shared" si="0"/>
        <v>0</v>
      </c>
      <c r="V17" s="28"/>
      <c r="W17" s="30"/>
      <c r="X17" s="32">
        <f t="shared" si="1"/>
        <v>0</v>
      </c>
    </row>
    <row r="18" spans="1:24" x14ac:dyDescent="0.25">
      <c r="A18" s="25"/>
      <c r="B18" s="4"/>
      <c r="C18" s="4"/>
      <c r="D18" s="4"/>
      <c r="E18" s="4"/>
      <c r="F18" s="4"/>
      <c r="G18" s="4"/>
      <c r="H18" s="26"/>
      <c r="I18" s="151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3"/>
      <c r="U18" s="32">
        <f t="shared" si="0"/>
        <v>0</v>
      </c>
      <c r="V18" s="28"/>
      <c r="W18" s="30"/>
      <c r="X18" s="32">
        <f t="shared" si="1"/>
        <v>0</v>
      </c>
    </row>
    <row r="19" spans="1:24" x14ac:dyDescent="0.25">
      <c r="A19" s="25"/>
      <c r="B19" s="4"/>
      <c r="C19" s="4"/>
      <c r="D19" s="4"/>
      <c r="E19" s="4"/>
      <c r="F19" s="4"/>
      <c r="G19" s="4"/>
      <c r="H19" s="26"/>
      <c r="I19" s="151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3"/>
      <c r="U19" s="32">
        <f t="shared" si="0"/>
        <v>0</v>
      </c>
      <c r="V19" s="28"/>
      <c r="W19" s="30"/>
      <c r="X19" s="32">
        <f t="shared" si="1"/>
        <v>0</v>
      </c>
    </row>
    <row r="20" spans="1:24" x14ac:dyDescent="0.25">
      <c r="A20" s="25"/>
      <c r="B20" s="4"/>
      <c r="C20" s="4"/>
      <c r="D20" s="4"/>
      <c r="E20" s="4"/>
      <c r="F20" s="4"/>
      <c r="G20" s="4"/>
      <c r="H20" s="26"/>
      <c r="I20" s="151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3"/>
      <c r="U20" s="32">
        <f t="shared" si="0"/>
        <v>0</v>
      </c>
      <c r="V20" s="28"/>
      <c r="W20" s="30"/>
      <c r="X20" s="32">
        <f t="shared" si="1"/>
        <v>0</v>
      </c>
    </row>
    <row r="21" spans="1:24" x14ac:dyDescent="0.25">
      <c r="A21" s="25"/>
      <c r="B21" s="4"/>
      <c r="C21" s="4"/>
      <c r="D21" s="4"/>
      <c r="E21" s="4"/>
      <c r="F21" s="4"/>
      <c r="G21" s="4"/>
      <c r="H21" s="26"/>
      <c r="I21" s="151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3"/>
      <c r="U21" s="32">
        <f t="shared" si="0"/>
        <v>0</v>
      </c>
      <c r="V21" s="28"/>
      <c r="W21" s="30"/>
      <c r="X21" s="32">
        <f t="shared" si="1"/>
        <v>0</v>
      </c>
    </row>
    <row r="22" spans="1:24" x14ac:dyDescent="0.25">
      <c r="A22" s="25"/>
      <c r="B22" s="4"/>
      <c r="C22" s="4"/>
      <c r="D22" s="4"/>
      <c r="E22" s="4"/>
      <c r="F22" s="4"/>
      <c r="G22" s="4"/>
      <c r="H22" s="26"/>
      <c r="I22" s="151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3"/>
      <c r="U22" s="32">
        <f t="shared" si="0"/>
        <v>0</v>
      </c>
      <c r="V22" s="28"/>
      <c r="W22" s="30"/>
      <c r="X22" s="32">
        <f t="shared" si="1"/>
        <v>0</v>
      </c>
    </row>
    <row r="23" spans="1:24" x14ac:dyDescent="0.25">
      <c r="A23" s="25"/>
      <c r="B23" s="4"/>
      <c r="C23" s="4"/>
      <c r="D23" s="4"/>
      <c r="E23" s="4"/>
      <c r="F23" s="4"/>
      <c r="G23" s="4"/>
      <c r="H23" s="26"/>
      <c r="I23" s="151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3"/>
      <c r="U23" s="32">
        <f t="shared" si="0"/>
        <v>0</v>
      </c>
      <c r="V23" s="28"/>
      <c r="W23" s="30"/>
      <c r="X23" s="32">
        <f t="shared" si="1"/>
        <v>0</v>
      </c>
    </row>
    <row r="24" spans="1:24" x14ac:dyDescent="0.25">
      <c r="A24" s="25"/>
      <c r="B24" s="4"/>
      <c r="C24" s="4"/>
      <c r="D24" s="4"/>
      <c r="E24" s="4"/>
      <c r="F24" s="4"/>
      <c r="G24" s="4"/>
      <c r="H24" s="26"/>
      <c r="I24" s="151"/>
      <c r="J24" s="152"/>
      <c r="K24" s="152"/>
      <c r="L24" s="152"/>
      <c r="M24" s="152"/>
      <c r="N24" s="152"/>
      <c r="O24" s="152"/>
      <c r="P24" s="152"/>
      <c r="Q24" s="152"/>
      <c r="R24" s="152"/>
      <c r="S24" s="152"/>
      <c r="T24" s="153"/>
      <c r="U24" s="32">
        <f t="shared" si="0"/>
        <v>0</v>
      </c>
      <c r="V24" s="28"/>
      <c r="W24" s="30"/>
      <c r="X24" s="32">
        <f t="shared" si="1"/>
        <v>0</v>
      </c>
    </row>
    <row r="25" spans="1:24" x14ac:dyDescent="0.25">
      <c r="A25" s="25"/>
      <c r="B25" s="4"/>
      <c r="C25" s="4"/>
      <c r="D25" s="4"/>
      <c r="E25" s="4"/>
      <c r="F25" s="4"/>
      <c r="G25" s="4"/>
      <c r="H25" s="26"/>
      <c r="I25" s="151"/>
      <c r="J25" s="152"/>
      <c r="K25" s="152"/>
      <c r="L25" s="152"/>
      <c r="M25" s="152"/>
      <c r="N25" s="152"/>
      <c r="O25" s="152"/>
      <c r="P25" s="152"/>
      <c r="Q25" s="152"/>
      <c r="R25" s="152"/>
      <c r="S25" s="152"/>
      <c r="T25" s="153"/>
      <c r="U25" s="32">
        <f t="shared" si="0"/>
        <v>0</v>
      </c>
      <c r="V25" s="28"/>
      <c r="W25" s="30"/>
      <c r="X25" s="32">
        <f t="shared" si="1"/>
        <v>0</v>
      </c>
    </row>
    <row r="26" spans="1:24" x14ac:dyDescent="0.25">
      <c r="A26" s="25"/>
      <c r="B26" s="4"/>
      <c r="C26" s="4"/>
      <c r="D26" s="4"/>
      <c r="E26" s="4"/>
      <c r="F26" s="4"/>
      <c r="G26" s="4"/>
      <c r="H26" s="26"/>
      <c r="I26" s="151"/>
      <c r="J26" s="152"/>
      <c r="K26" s="152"/>
      <c r="L26" s="152"/>
      <c r="M26" s="152"/>
      <c r="N26" s="152"/>
      <c r="O26" s="152"/>
      <c r="P26" s="152"/>
      <c r="Q26" s="152"/>
      <c r="R26" s="152"/>
      <c r="S26" s="152"/>
      <c r="T26" s="153"/>
      <c r="U26" s="32">
        <f t="shared" si="0"/>
        <v>0</v>
      </c>
      <c r="V26" s="28"/>
      <c r="W26" s="30"/>
      <c r="X26" s="32">
        <f t="shared" si="1"/>
        <v>0</v>
      </c>
    </row>
    <row r="27" spans="1:24" x14ac:dyDescent="0.25">
      <c r="A27" s="25"/>
      <c r="B27" s="4"/>
      <c r="C27" s="4"/>
      <c r="D27" s="4"/>
      <c r="E27" s="4"/>
      <c r="F27" s="4"/>
      <c r="G27" s="4"/>
      <c r="H27" s="26"/>
      <c r="I27" s="151"/>
      <c r="J27" s="152"/>
      <c r="K27" s="152"/>
      <c r="L27" s="152"/>
      <c r="M27" s="152"/>
      <c r="N27" s="152"/>
      <c r="O27" s="152"/>
      <c r="P27" s="152"/>
      <c r="Q27" s="152"/>
      <c r="R27" s="152"/>
      <c r="S27" s="152"/>
      <c r="T27" s="153"/>
      <c r="U27" s="32">
        <f t="shared" si="0"/>
        <v>0</v>
      </c>
      <c r="V27" s="28"/>
      <c r="W27" s="30"/>
      <c r="X27" s="32">
        <f t="shared" si="1"/>
        <v>0</v>
      </c>
    </row>
    <row r="28" spans="1:24" x14ac:dyDescent="0.25">
      <c r="A28" s="25"/>
      <c r="B28" s="4"/>
      <c r="C28" s="4"/>
      <c r="D28" s="4"/>
      <c r="E28" s="4"/>
      <c r="F28" s="4"/>
      <c r="G28" s="4"/>
      <c r="H28" s="26"/>
      <c r="I28" s="151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153"/>
      <c r="U28" s="32">
        <f t="shared" si="0"/>
        <v>0</v>
      </c>
      <c r="V28" s="28"/>
      <c r="W28" s="30"/>
      <c r="X28" s="32">
        <f t="shared" si="1"/>
        <v>0</v>
      </c>
    </row>
    <row r="29" spans="1:24" x14ac:dyDescent="0.25">
      <c r="A29" s="25"/>
      <c r="B29" s="4"/>
      <c r="C29" s="4"/>
      <c r="D29" s="4"/>
      <c r="E29" s="4"/>
      <c r="F29" s="4"/>
      <c r="G29" s="4"/>
      <c r="H29" s="26"/>
      <c r="I29" s="151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3"/>
      <c r="U29" s="32">
        <f t="shared" si="0"/>
        <v>0</v>
      </c>
      <c r="V29" s="28"/>
      <c r="W29" s="30"/>
      <c r="X29" s="32">
        <f t="shared" si="1"/>
        <v>0</v>
      </c>
    </row>
    <row r="30" spans="1:24" x14ac:dyDescent="0.25">
      <c r="A30" s="25"/>
      <c r="B30" s="4"/>
      <c r="C30" s="4"/>
      <c r="D30" s="4"/>
      <c r="E30" s="4"/>
      <c r="F30" s="4"/>
      <c r="G30" s="4"/>
      <c r="H30" s="26"/>
      <c r="I30" s="151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3"/>
      <c r="U30" s="32">
        <f t="shared" si="0"/>
        <v>0</v>
      </c>
      <c r="V30" s="28"/>
      <c r="W30" s="30"/>
      <c r="X30" s="32">
        <f t="shared" si="1"/>
        <v>0</v>
      </c>
    </row>
    <row r="31" spans="1:24" x14ac:dyDescent="0.25">
      <c r="A31" s="25"/>
      <c r="B31" s="4"/>
      <c r="C31" s="4"/>
      <c r="D31" s="4"/>
      <c r="E31" s="4"/>
      <c r="F31" s="4"/>
      <c r="G31" s="4"/>
      <c r="H31" s="26"/>
      <c r="I31" s="151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3"/>
      <c r="U31" s="32">
        <f t="shared" si="0"/>
        <v>0</v>
      </c>
      <c r="V31" s="28"/>
      <c r="W31" s="30"/>
      <c r="X31" s="32">
        <f t="shared" si="1"/>
        <v>0</v>
      </c>
    </row>
    <row r="32" spans="1:24" x14ac:dyDescent="0.25">
      <c r="A32" s="25"/>
      <c r="B32" s="4"/>
      <c r="C32" s="4"/>
      <c r="D32" s="4"/>
      <c r="E32" s="4"/>
      <c r="F32" s="4"/>
      <c r="G32" s="4"/>
      <c r="H32" s="26"/>
      <c r="I32" s="151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3"/>
      <c r="U32" s="32">
        <f t="shared" si="0"/>
        <v>0</v>
      </c>
      <c r="V32" s="28"/>
      <c r="W32" s="30"/>
      <c r="X32" s="32">
        <f t="shared" si="1"/>
        <v>0</v>
      </c>
    </row>
    <row r="33" spans="1:24" x14ac:dyDescent="0.25">
      <c r="A33" s="25"/>
      <c r="B33" s="4"/>
      <c r="C33" s="4"/>
      <c r="D33" s="4"/>
      <c r="E33" s="4"/>
      <c r="F33" s="4"/>
      <c r="G33" s="4"/>
      <c r="H33" s="26"/>
      <c r="I33" s="151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3"/>
      <c r="U33" s="32">
        <f t="shared" si="0"/>
        <v>0</v>
      </c>
      <c r="V33" s="28"/>
      <c r="W33" s="30"/>
      <c r="X33" s="32">
        <f t="shared" si="1"/>
        <v>0</v>
      </c>
    </row>
    <row r="34" spans="1:24" x14ac:dyDescent="0.25">
      <c r="A34" s="25"/>
      <c r="B34" s="4"/>
      <c r="C34" s="4"/>
      <c r="D34" s="4"/>
      <c r="E34" s="4"/>
      <c r="F34" s="4"/>
      <c r="G34" s="4"/>
      <c r="H34" s="26"/>
      <c r="I34" s="151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3"/>
      <c r="U34" s="32">
        <f t="shared" si="0"/>
        <v>0</v>
      </c>
      <c r="V34" s="28"/>
      <c r="W34" s="30"/>
      <c r="X34" s="32">
        <f t="shared" si="1"/>
        <v>0</v>
      </c>
    </row>
    <row r="35" spans="1:24" x14ac:dyDescent="0.25">
      <c r="A35" s="25"/>
      <c r="B35" s="4"/>
      <c r="C35" s="4"/>
      <c r="D35" s="4"/>
      <c r="E35" s="4"/>
      <c r="F35" s="4"/>
      <c r="G35" s="4"/>
      <c r="H35" s="26"/>
      <c r="I35" s="151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3"/>
      <c r="U35" s="32">
        <f t="shared" si="0"/>
        <v>0</v>
      </c>
      <c r="V35" s="28"/>
      <c r="W35" s="30"/>
      <c r="X35" s="32">
        <f t="shared" si="1"/>
        <v>0</v>
      </c>
    </row>
    <row r="36" spans="1:24" x14ac:dyDescent="0.25">
      <c r="A36" s="25"/>
      <c r="B36" s="4"/>
      <c r="C36" s="4"/>
      <c r="D36" s="4"/>
      <c r="E36" s="4"/>
      <c r="F36" s="4"/>
      <c r="G36" s="4"/>
      <c r="H36" s="26"/>
      <c r="I36" s="151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3"/>
      <c r="U36" s="32">
        <f t="shared" si="0"/>
        <v>0</v>
      </c>
      <c r="V36" s="28"/>
      <c r="W36" s="30"/>
      <c r="X36" s="32">
        <f t="shared" si="1"/>
        <v>0</v>
      </c>
    </row>
    <row r="37" spans="1:24" x14ac:dyDescent="0.25">
      <c r="A37" s="25"/>
      <c r="B37" s="4"/>
      <c r="C37" s="4"/>
      <c r="D37" s="4"/>
      <c r="E37" s="4"/>
      <c r="F37" s="4"/>
      <c r="G37" s="4"/>
      <c r="H37" s="26"/>
      <c r="I37" s="151"/>
      <c r="J37" s="152"/>
      <c r="K37" s="152"/>
      <c r="L37" s="152"/>
      <c r="M37" s="152"/>
      <c r="N37" s="152"/>
      <c r="O37" s="152"/>
      <c r="P37" s="152"/>
      <c r="Q37" s="152"/>
      <c r="R37" s="152"/>
      <c r="S37" s="152"/>
      <c r="T37" s="153"/>
      <c r="U37" s="32">
        <f t="shared" si="0"/>
        <v>0</v>
      </c>
      <c r="V37" s="28"/>
      <c r="W37" s="30"/>
      <c r="X37" s="32">
        <f t="shared" si="1"/>
        <v>0</v>
      </c>
    </row>
    <row r="38" spans="1:24" x14ac:dyDescent="0.25">
      <c r="A38" s="25"/>
      <c r="B38" s="4"/>
      <c r="C38" s="4"/>
      <c r="D38" s="4"/>
      <c r="E38" s="4"/>
      <c r="F38" s="4"/>
      <c r="G38" s="4"/>
      <c r="H38" s="26"/>
      <c r="I38" s="151"/>
      <c r="J38" s="152"/>
      <c r="K38" s="152"/>
      <c r="L38" s="152"/>
      <c r="M38" s="152"/>
      <c r="N38" s="152"/>
      <c r="O38" s="152"/>
      <c r="P38" s="152"/>
      <c r="Q38" s="152"/>
      <c r="R38" s="152"/>
      <c r="S38" s="152"/>
      <c r="T38" s="153"/>
      <c r="U38" s="32">
        <f t="shared" si="0"/>
        <v>0</v>
      </c>
      <c r="V38" s="28"/>
      <c r="W38" s="30"/>
      <c r="X38" s="32">
        <f t="shared" si="1"/>
        <v>0</v>
      </c>
    </row>
    <row r="39" spans="1:24" x14ac:dyDescent="0.25">
      <c r="A39" s="25"/>
      <c r="B39" s="4"/>
      <c r="C39" s="4"/>
      <c r="D39" s="4"/>
      <c r="E39" s="4"/>
      <c r="F39" s="4"/>
      <c r="G39" s="4"/>
      <c r="H39" s="26"/>
      <c r="I39" s="151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3"/>
      <c r="U39" s="32">
        <f t="shared" si="0"/>
        <v>0</v>
      </c>
      <c r="V39" s="28"/>
      <c r="W39" s="30"/>
      <c r="X39" s="32">
        <f t="shared" si="1"/>
        <v>0</v>
      </c>
    </row>
    <row r="40" spans="1:24" x14ac:dyDescent="0.25">
      <c r="A40" s="25"/>
      <c r="B40" s="4"/>
      <c r="C40" s="4"/>
      <c r="D40" s="4"/>
      <c r="E40" s="4"/>
      <c r="F40" s="4"/>
      <c r="G40" s="4"/>
      <c r="H40" s="26"/>
      <c r="I40" s="151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3"/>
      <c r="U40" s="32">
        <f t="shared" si="0"/>
        <v>0</v>
      </c>
      <c r="V40" s="28"/>
      <c r="W40" s="30"/>
      <c r="X40" s="32">
        <f t="shared" si="1"/>
        <v>0</v>
      </c>
    </row>
    <row r="41" spans="1:24" x14ac:dyDescent="0.25">
      <c r="A41" s="25"/>
      <c r="B41" s="4"/>
      <c r="C41" s="4"/>
      <c r="D41" s="4"/>
      <c r="E41" s="4"/>
      <c r="F41" s="4"/>
      <c r="G41" s="4"/>
      <c r="H41" s="26"/>
      <c r="I41" s="151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3"/>
      <c r="U41" s="32">
        <f t="shared" si="0"/>
        <v>0</v>
      </c>
      <c r="V41" s="28"/>
      <c r="W41" s="30"/>
      <c r="X41" s="32">
        <f t="shared" si="1"/>
        <v>0</v>
      </c>
    </row>
    <row r="42" spans="1:24" x14ac:dyDescent="0.25">
      <c r="A42" s="25"/>
      <c r="B42" s="4"/>
      <c r="C42" s="4"/>
      <c r="D42" s="4"/>
      <c r="E42" s="4"/>
      <c r="F42" s="4"/>
      <c r="G42" s="4"/>
      <c r="H42" s="26"/>
      <c r="I42" s="151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3"/>
      <c r="U42" s="32">
        <f t="shared" si="0"/>
        <v>0</v>
      </c>
      <c r="V42" s="28"/>
      <c r="W42" s="30"/>
      <c r="X42" s="32">
        <f t="shared" si="1"/>
        <v>0</v>
      </c>
    </row>
    <row r="43" spans="1:24" x14ac:dyDescent="0.25">
      <c r="A43" s="25"/>
      <c r="B43" s="4"/>
      <c r="C43" s="4"/>
      <c r="D43" s="4"/>
      <c r="E43" s="4"/>
      <c r="F43" s="4"/>
      <c r="G43" s="4"/>
      <c r="H43" s="26"/>
      <c r="I43" s="151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3"/>
      <c r="U43" s="32">
        <f t="shared" si="0"/>
        <v>0</v>
      </c>
      <c r="V43" s="28"/>
      <c r="W43" s="30"/>
      <c r="X43" s="32">
        <f t="shared" si="1"/>
        <v>0</v>
      </c>
    </row>
    <row r="44" spans="1:24" x14ac:dyDescent="0.25">
      <c r="A44" s="25"/>
      <c r="B44" s="4"/>
      <c r="C44" s="4"/>
      <c r="D44" s="4"/>
      <c r="E44" s="4"/>
      <c r="F44" s="4"/>
      <c r="G44" s="4"/>
      <c r="H44" s="26"/>
      <c r="I44" s="151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3"/>
      <c r="U44" s="32">
        <f t="shared" si="0"/>
        <v>0</v>
      </c>
      <c r="V44" s="28"/>
      <c r="W44" s="30"/>
      <c r="X44" s="32">
        <f t="shared" si="1"/>
        <v>0</v>
      </c>
    </row>
    <row r="45" spans="1:24" x14ac:dyDescent="0.25">
      <c r="A45" s="25"/>
      <c r="B45" s="4"/>
      <c r="C45" s="4"/>
      <c r="D45" s="4"/>
      <c r="E45" s="4"/>
      <c r="F45" s="4"/>
      <c r="G45" s="4"/>
      <c r="H45" s="26"/>
      <c r="I45" s="151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3"/>
      <c r="U45" s="32">
        <f t="shared" si="0"/>
        <v>0</v>
      </c>
      <c r="V45" s="28"/>
      <c r="W45" s="30"/>
      <c r="X45" s="32">
        <f t="shared" si="1"/>
        <v>0</v>
      </c>
    </row>
    <row r="46" spans="1:24" x14ac:dyDescent="0.25">
      <c r="A46" s="25"/>
      <c r="B46" s="4"/>
      <c r="C46" s="4"/>
      <c r="D46" s="4"/>
      <c r="E46" s="4"/>
      <c r="F46" s="4"/>
      <c r="G46" s="4"/>
      <c r="H46" s="26"/>
      <c r="I46" s="151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3"/>
      <c r="U46" s="32">
        <f t="shared" si="0"/>
        <v>0</v>
      </c>
      <c r="V46" s="28"/>
      <c r="W46" s="30"/>
      <c r="X46" s="32">
        <f t="shared" si="1"/>
        <v>0</v>
      </c>
    </row>
    <row r="47" spans="1:24" x14ac:dyDescent="0.25">
      <c r="A47" s="25"/>
      <c r="B47" s="4"/>
      <c r="C47" s="4"/>
      <c r="D47" s="4"/>
      <c r="E47" s="4"/>
      <c r="F47" s="4"/>
      <c r="G47" s="4"/>
      <c r="H47" s="26"/>
      <c r="I47" s="151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3"/>
      <c r="U47" s="32">
        <f t="shared" si="0"/>
        <v>0</v>
      </c>
      <c r="V47" s="28"/>
      <c r="W47" s="30"/>
      <c r="X47" s="32">
        <f t="shared" si="1"/>
        <v>0</v>
      </c>
    </row>
    <row r="48" spans="1:24" x14ac:dyDescent="0.25">
      <c r="A48" s="25"/>
      <c r="B48" s="4"/>
      <c r="C48" s="4"/>
      <c r="D48" s="4"/>
      <c r="E48" s="4"/>
      <c r="F48" s="4"/>
      <c r="G48" s="4"/>
      <c r="H48" s="26"/>
      <c r="I48" s="151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3"/>
      <c r="U48" s="32">
        <f t="shared" si="0"/>
        <v>0</v>
      </c>
      <c r="V48" s="28"/>
      <c r="W48" s="30"/>
      <c r="X48" s="32">
        <f t="shared" si="1"/>
        <v>0</v>
      </c>
    </row>
    <row r="49" spans="1:24" x14ac:dyDescent="0.25">
      <c r="A49" s="25"/>
      <c r="B49" s="4"/>
      <c r="C49" s="4"/>
      <c r="D49" s="4"/>
      <c r="E49" s="4"/>
      <c r="F49" s="4"/>
      <c r="G49" s="4"/>
      <c r="H49" s="26"/>
      <c r="I49" s="151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3"/>
      <c r="U49" s="32">
        <f t="shared" si="0"/>
        <v>0</v>
      </c>
      <c r="V49" s="28"/>
      <c r="W49" s="30"/>
      <c r="X49" s="32">
        <f t="shared" si="1"/>
        <v>0</v>
      </c>
    </row>
    <row r="50" spans="1:24" ht="15.75" thickBot="1" x14ac:dyDescent="0.3">
      <c r="A50" s="9"/>
      <c r="B50" s="22"/>
      <c r="C50" s="22"/>
      <c r="D50" s="22"/>
      <c r="E50" s="22"/>
      <c r="F50" s="22"/>
      <c r="G50" s="22"/>
      <c r="H50" s="24"/>
      <c r="I50" s="154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156"/>
      <c r="U50" s="33">
        <f t="shared" si="0"/>
        <v>0</v>
      </c>
      <c r="V50" s="27"/>
      <c r="W50" s="31"/>
      <c r="X50" s="34">
        <f t="shared" si="1"/>
        <v>0</v>
      </c>
    </row>
    <row r="51" spans="1:24" ht="19.5" thickBot="1" x14ac:dyDescent="0.3">
      <c r="A51" s="78">
        <f>COUNTA(A2:A50)</f>
        <v>1</v>
      </c>
      <c r="B51" s="102" t="s">
        <v>53</v>
      </c>
      <c r="C51" s="103"/>
      <c r="D51" s="103"/>
      <c r="E51" s="103"/>
      <c r="F51" s="103"/>
      <c r="G51" s="103"/>
      <c r="H51" s="104"/>
      <c r="I51" s="79">
        <f t="shared" ref="I51:T51" si="2">SUM(I2:I50)</f>
        <v>1</v>
      </c>
      <c r="J51" s="79">
        <f t="shared" si="2"/>
        <v>2</v>
      </c>
      <c r="K51" s="79">
        <f t="shared" si="2"/>
        <v>3</v>
      </c>
      <c r="L51" s="79">
        <f t="shared" si="2"/>
        <v>4</v>
      </c>
      <c r="M51" s="79">
        <f t="shared" si="2"/>
        <v>5</v>
      </c>
      <c r="N51" s="79">
        <f t="shared" si="2"/>
        <v>6</v>
      </c>
      <c r="O51" s="79">
        <f t="shared" si="2"/>
        <v>7</v>
      </c>
      <c r="P51" s="79">
        <f t="shared" si="2"/>
        <v>8</v>
      </c>
      <c r="Q51" s="79">
        <f t="shared" si="2"/>
        <v>9</v>
      </c>
      <c r="R51" s="79">
        <f t="shared" si="2"/>
        <v>10</v>
      </c>
      <c r="S51" s="79">
        <f t="shared" si="2"/>
        <v>11</v>
      </c>
      <c r="T51" s="80">
        <f t="shared" si="2"/>
        <v>12</v>
      </c>
      <c r="U51" s="80">
        <f>SUM(U2:U50)</f>
        <v>78</v>
      </c>
      <c r="V51" s="81">
        <f t="shared" ref="V51:W51" si="3">SUM(V2:V50)</f>
        <v>0</v>
      </c>
      <c r="W51" s="80">
        <f t="shared" si="3"/>
        <v>0</v>
      </c>
      <c r="X51" s="80">
        <f t="shared" si="1"/>
        <v>78</v>
      </c>
    </row>
    <row r="54" spans="1:24" ht="18.75" x14ac:dyDescent="0.25">
      <c r="U54" s="105" t="s">
        <v>97</v>
      </c>
      <c r="V54" s="106"/>
      <c r="W54" s="107"/>
      <c r="X54" s="82">
        <f>SUMIFS(X2:X50,C2:C50,"ETABLISSEMENT 1")</f>
        <v>0</v>
      </c>
    </row>
    <row r="56" spans="1:24" ht="18.75" x14ac:dyDescent="0.25">
      <c r="A56" s="83" t="s">
        <v>12</v>
      </c>
      <c r="B56" s="83" t="s">
        <v>99</v>
      </c>
      <c r="C56" s="83" t="s">
        <v>28</v>
      </c>
      <c r="U56" s="105" t="s">
        <v>98</v>
      </c>
      <c r="V56" s="106"/>
      <c r="W56" s="107"/>
      <c r="X56" s="82">
        <f>X51-X54</f>
        <v>78</v>
      </c>
    </row>
    <row r="57" spans="1:24" ht="18.75" customHeight="1" x14ac:dyDescent="0.25">
      <c r="A57" s="35" t="s">
        <v>13</v>
      </c>
      <c r="B57" s="37">
        <f>COUNTIFS($B$2:$B$50,"ETABLISSEMENT 1")-COUNTIFS($B$2:$B$50,"ETALBISSEMENT 1",$C$2:$C$50,"PRESTATAIRE 1")</f>
        <v>0</v>
      </c>
      <c r="C57" s="38">
        <f>SUMIFS($X$2:$X$50,$B$2:$B$50,"ETABLISSEMENT 1")</f>
        <v>0</v>
      </c>
    </row>
    <row r="58" spans="1:24" ht="18.75" customHeight="1" x14ac:dyDescent="0.25">
      <c r="A58" s="35" t="s">
        <v>14</v>
      </c>
      <c r="B58" s="37">
        <f>COUNTIFS($B$2:$B$50,"ETABLISSEMENT 2")-COUNTIFS($B$2:$B$50,"ETALBISSEMENT 2",$C$2:$C$50,"PRESTATAIRE 1")</f>
        <v>0</v>
      </c>
      <c r="C58" s="38">
        <f>SUMIFS($X$2:$X$50,$B$2:$B$50,"ETABLISSEMENT 2")</f>
        <v>0</v>
      </c>
    </row>
    <row r="59" spans="1:24" ht="18.75" customHeight="1" x14ac:dyDescent="0.25">
      <c r="A59" s="35" t="s">
        <v>15</v>
      </c>
      <c r="B59" s="37">
        <f>COUNTIFS($B$2:$B$50,"ETABLISSEMENT 3")-COUNTIFS($B$2:$B$50,"ETALBISSEMENT 3",$C$2:$C$50,"PRESTATAIRE 1")</f>
        <v>0</v>
      </c>
      <c r="C59" s="38">
        <f>SUMIFS($X$2:$X$50,$B$2:$B$50,"ETABLISSEMENT 3")</f>
        <v>0</v>
      </c>
    </row>
    <row r="60" spans="1:24" ht="18.75" customHeight="1" x14ac:dyDescent="0.25">
      <c r="A60" s="35" t="s">
        <v>16</v>
      </c>
      <c r="B60" s="37">
        <f>COUNTIFS($B$2:$B$50,"ETABLISSEMENT 4")-COUNTIFS($B$2:$B$50,"ETALBISSEMENT 4",$C$2:$C$50,"PRESTATAIRE 1")</f>
        <v>0</v>
      </c>
      <c r="C60" s="38">
        <f>SUMIFS($X$2:$X$50,$B$2:$B$50,"ETABLISSEMENT 4")</f>
        <v>0</v>
      </c>
    </row>
    <row r="61" spans="1:24" ht="18.75" customHeight="1" x14ac:dyDescent="0.25">
      <c r="A61" s="35" t="s">
        <v>17</v>
      </c>
      <c r="B61" s="37">
        <f>COUNTIFS($B$2:$B$50,"ETABLISSEMENT 5")-COUNTIFS($B$2:$B$50,"ETALBISSEMENT 5",$C$2:$C$50,"PRESTATAIRE 1")</f>
        <v>0</v>
      </c>
      <c r="C61" s="38">
        <f>SUMIFS($X$2:$X$50,$B$2:$B$50,"ETABLISSEMENT 5")</f>
        <v>0</v>
      </c>
    </row>
    <row r="62" spans="1:24" ht="18.75" customHeight="1" x14ac:dyDescent="0.25">
      <c r="A62" s="35" t="s">
        <v>18</v>
      </c>
      <c r="B62" s="37">
        <f>COUNTIFS($B$2:$B$50,"ETABLISSEMENT 6")-COUNTIFS($B$2:$B$50,"ETALBISSEMENT 6",$C$2:$C$50,"PRESTATAIRE 1")</f>
        <v>0</v>
      </c>
      <c r="C62" s="38">
        <f>SUMIFS($X$2:$X$50,$B$2:$B$50,"ETABLISSEMENT 6")</f>
        <v>0</v>
      </c>
    </row>
    <row r="63" spans="1:24" ht="18.75" customHeight="1" x14ac:dyDescent="0.25">
      <c r="A63" s="35" t="s">
        <v>19</v>
      </c>
      <c r="B63" s="37">
        <f>COUNTIFS($B$2:$B$50,"ETABLISSEMENT 7")-COUNTIFS($B$2:$B$50,"ETALBISSEMENT 7",$C$2:$C$50,"PRESTATAIRE 1")</f>
        <v>0</v>
      </c>
      <c r="C63" s="38">
        <f>SUMIFS($X$2:$X$50,$B$2:$B$50,"ETABLISSEMENT 7")</f>
        <v>0</v>
      </c>
    </row>
    <row r="64" spans="1:24" ht="18.75" customHeight="1" x14ac:dyDescent="0.25">
      <c r="A64" s="35" t="s">
        <v>20</v>
      </c>
      <c r="B64" s="37">
        <f>COUNTIFS($B$2:$B$50,"ETABLISSEMENT 8")-COUNTIFS($B$2:$B$50,"ETALBISSEMENT 8",$C$2:$C$50,"PRESTATAIRE 1")</f>
        <v>0</v>
      </c>
      <c r="C64" s="38">
        <f>SUMIFS($X$2:$X$50,$B$2:$B$50,"ETABLISSEMENT 8")</f>
        <v>0</v>
      </c>
    </row>
    <row r="65" spans="1:5" ht="18.75" customHeight="1" x14ac:dyDescent="0.25">
      <c r="A65" s="35" t="s">
        <v>21</v>
      </c>
      <c r="B65" s="37">
        <f>COUNTIFS($B$2:$B$50,"ETABLISSEMENT 9")-COUNTIFS($B$2:$B$50,"ETALBISSEMENT 9",$C$2:$C$50,"PRESTATAIRE 1")</f>
        <v>0</v>
      </c>
      <c r="C65" s="38">
        <f>SUMIFS($X$2:$X$50,$B$2:$B$50,"ETABLISSEMENT 9")</f>
        <v>0</v>
      </c>
    </row>
    <row r="66" spans="1:5" ht="18.75" x14ac:dyDescent="0.25">
      <c r="A66" s="83" t="s">
        <v>53</v>
      </c>
      <c r="B66" s="84">
        <f>SUM(B57:B65)</f>
        <v>0</v>
      </c>
      <c r="C66" s="82">
        <f>SUM(C57:C65)</f>
        <v>0</v>
      </c>
    </row>
    <row r="68" spans="1:5" ht="18.75" x14ac:dyDescent="0.25">
      <c r="A68" s="83" t="s">
        <v>100</v>
      </c>
      <c r="B68" s="83" t="s">
        <v>99</v>
      </c>
      <c r="C68" s="83" t="s">
        <v>28</v>
      </c>
      <c r="E68" s="36"/>
    </row>
    <row r="69" spans="1:5" ht="18.75" customHeight="1" x14ac:dyDescent="0.25">
      <c r="A69" s="16" t="s">
        <v>101</v>
      </c>
      <c r="B69" s="39">
        <f>COUNTIFS($C$2:$C$50,"PRESTATAIRE 2")</f>
        <v>0</v>
      </c>
      <c r="C69" s="38">
        <f>SUMIFS($X$2:$X$50,$C$2:$C$50,"PRESTATAIRE 2")</f>
        <v>0</v>
      </c>
    </row>
    <row r="70" spans="1:5" ht="18.75" customHeight="1" x14ac:dyDescent="0.25">
      <c r="A70" s="16" t="s">
        <v>102</v>
      </c>
      <c r="B70" s="39">
        <f>COUNTIFS($C$2:$C$50,"PRESTATAIRE 3")</f>
        <v>0</v>
      </c>
      <c r="C70" s="38">
        <f>SUMIFS($X$2:$X$50,$C$2:$C$50,"PRESTATAIRE 3")</f>
        <v>0</v>
      </c>
    </row>
    <row r="71" spans="1:5" ht="18.75" customHeight="1" x14ac:dyDescent="0.25">
      <c r="A71" s="16" t="s">
        <v>103</v>
      </c>
      <c r="B71" s="39">
        <f>COUNTIFS($C$2:$C$50,"PRESTATAIRE 4")</f>
        <v>0</v>
      </c>
      <c r="C71" s="38">
        <f>SUMIFS($X$2:$X$50,$C$2:$C$50,"PRESTATAIRE 4")</f>
        <v>0</v>
      </c>
    </row>
    <row r="72" spans="1:5" ht="18.75" customHeight="1" x14ac:dyDescent="0.25">
      <c r="A72" s="16" t="s">
        <v>104</v>
      </c>
      <c r="B72" s="39">
        <f>COUNTIFS($C$2:$C$50,"PRESTATAIRE 5")</f>
        <v>0</v>
      </c>
      <c r="C72" s="38">
        <f>SUMIFS($X$2:$X$50,$C$2:$C$50,"PRESTATAIRE 5")</f>
        <v>0</v>
      </c>
    </row>
    <row r="73" spans="1:5" ht="18.75" customHeight="1" x14ac:dyDescent="0.25">
      <c r="A73" s="16" t="s">
        <v>105</v>
      </c>
      <c r="B73" s="39">
        <f>COUNTIFS($C$2:$C$50,"PRESTATAIRE 6")</f>
        <v>0</v>
      </c>
      <c r="C73" s="38">
        <f>SUMIFS($X$2:$X$50,$C$2:$C$50,"PRESTATAIRE 6")</f>
        <v>0</v>
      </c>
    </row>
    <row r="74" spans="1:5" ht="18.75" customHeight="1" x14ac:dyDescent="0.25">
      <c r="A74" s="16" t="s">
        <v>106</v>
      </c>
      <c r="B74" s="39">
        <f>COUNTIFS($C$2:$C$50,"PRESTATAIRE 7")</f>
        <v>0</v>
      </c>
      <c r="C74" s="38">
        <f>SUMIFS($X$2:$X$50,$C$2:$C$50,"PRESTATAIRE 7")</f>
        <v>0</v>
      </c>
    </row>
    <row r="75" spans="1:5" ht="18.75" customHeight="1" x14ac:dyDescent="0.25">
      <c r="A75" s="16" t="s">
        <v>107</v>
      </c>
      <c r="B75" s="39">
        <f>COUNTIFS($C$2:$C$50,"PRESTATAIRE 8")</f>
        <v>0</v>
      </c>
      <c r="C75" s="38">
        <f>SUMIFS($X$2:$X$50,$C$2:$C$50,"PRESTATAIRE 8")</f>
        <v>0</v>
      </c>
    </row>
    <row r="76" spans="1:5" ht="18.75" x14ac:dyDescent="0.25">
      <c r="A76" s="83" t="s">
        <v>53</v>
      </c>
      <c r="B76" s="84">
        <f>SUM(B69:B75)</f>
        <v>0</v>
      </c>
      <c r="C76" s="82">
        <f>SUM(C69:C75)</f>
        <v>0</v>
      </c>
    </row>
  </sheetData>
  <mergeCells count="3">
    <mergeCell ref="B51:H51"/>
    <mergeCell ref="U54:W54"/>
    <mergeCell ref="U56:W56"/>
  </mergeCells>
  <conditionalFormatting sqref="A2:X50">
    <cfRule type="expression" dxfId="5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7"/>
  <sheetViews>
    <sheetView zoomScaleNormal="100" workbookViewId="0">
      <selection activeCell="H7" sqref="H7"/>
    </sheetView>
  </sheetViews>
  <sheetFormatPr baseColWidth="10" defaultColWidth="11.42578125" defaultRowHeight="15" x14ac:dyDescent="0.25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5">
      <c r="A1" s="97"/>
      <c r="B1" s="97"/>
      <c r="C1" s="97"/>
      <c r="D1" s="97"/>
      <c r="E1" s="97"/>
      <c r="F1" s="97"/>
      <c r="G1" s="97"/>
    </row>
    <row r="4" spans="1:7" ht="15.75" customHeight="1" x14ac:dyDescent="0.25">
      <c r="F4" s="137" t="e">
        <f>VLOOKUP(B22,DONNEES!$A$2:$P$193,14)</f>
        <v>#N/A</v>
      </c>
      <c r="G4" s="137"/>
    </row>
    <row r="5" spans="1:7" ht="15.75" customHeight="1" x14ac:dyDescent="0.25">
      <c r="F5" s="137" t="e">
        <f>VLOOKUP($F$4,PRESTATAIRES!$A$2:$N$20,2)</f>
        <v>#N/A</v>
      </c>
      <c r="G5" s="137"/>
    </row>
    <row r="6" spans="1:7" ht="15.75" customHeight="1" x14ac:dyDescent="0.25">
      <c r="F6" s="137" t="e">
        <f>VLOOKUP($F$4,PRESTATAIRES!$A$2:$N$20,3)</f>
        <v>#N/A</v>
      </c>
      <c r="G6" s="137"/>
    </row>
    <row r="7" spans="1:7" ht="15.75" customHeight="1" x14ac:dyDescent="0.25">
      <c r="F7" s="137" t="e">
        <f>VLOOKUP($F$4,PRESTATAIRES!$A$2:$N$20,4)</f>
        <v>#N/A</v>
      </c>
      <c r="G7" s="137"/>
    </row>
    <row r="10" spans="1:7" x14ac:dyDescent="0.25">
      <c r="F10" s="91" t="s">
        <v>56</v>
      </c>
      <c r="G10" s="91"/>
    </row>
    <row r="11" spans="1:7" x14ac:dyDescent="0.25">
      <c r="F11" s="92">
        <f ca="1">TODAY()</f>
        <v>43058</v>
      </c>
      <c r="G11" s="92"/>
    </row>
    <row r="15" spans="1:7" ht="46.5" customHeight="1" x14ac:dyDescent="0.25">
      <c r="A15" s="138" t="s">
        <v>26</v>
      </c>
      <c r="B15" s="139"/>
      <c r="C15" s="139"/>
      <c r="D15" s="139"/>
      <c r="E15" s="41" t="str">
        <f ca="1">IF(A1="ETABLISSEMENT 1","E1/"&amp;MONTH(F11)&amp;YEAR(F11)&amp;"/",IF(A1="ETABLISSEMENT 2","E2/"&amp;MONTH(F11)&amp;YEAR(F11)&amp;"/",IF(A1="ETABLISSEMENT 3","E3/"&amp;MONTH(F11)&amp;YEAR(F11)&amp;"/",IF(A1="ETABLISSEMENT 4","E4/"&amp;MONTH(F11)&amp;YEAR(F11)&amp;"/", IF(A1="ETABLISSEMENT 5","E5/"&amp;MONTH(F11)&amp;YEAR(F11)&amp;"/",IF(A1="ETABLISSEMENT 6","E6/"&amp;MONTH(F11)&amp;YEAR(F11)&amp;"/",IF(A1="ETABLISSEMENT 7","E7/"&amp;MONTH(F11)&amp;YEAR(F11)&amp;"/",IF(A1="ETABLISSEMENT 8","E8/"&amp;MONTH(F11)&amp;YEAR(F11)&amp;"/",IF(A1=0,"S"&amp;MONTH(F11)&amp;YEAR(F11)&amp;"/",IF(A1="ETABLISSEMENT 9","E9/"&amp;MONTH(F11)&amp;YEAR(F11)&amp;"/",IF(A1=0,"S"&amp;MONTH(F11)&amp;YEAR(F11)&amp;"/")))))))))))</f>
        <v>S112017/</v>
      </c>
      <c r="F15" s="19"/>
      <c r="G15" s="7"/>
    </row>
    <row r="16" spans="1:7" x14ac:dyDescent="0.25">
      <c r="A16" s="130" t="s">
        <v>27</v>
      </c>
      <c r="B16" s="131"/>
      <c r="C16" s="131"/>
      <c r="D16" s="131"/>
      <c r="E16" s="131"/>
      <c r="F16" s="132"/>
      <c r="G16" s="6" t="s">
        <v>28</v>
      </c>
    </row>
    <row r="17" spans="1:7" x14ac:dyDescent="0.25">
      <c r="A17" s="133" t="e">
        <f>VLOOKUP($B$22,DONNEES!A2:$P$193,5)</f>
        <v>#N/A</v>
      </c>
      <c r="B17" s="134"/>
      <c r="C17" s="134"/>
      <c r="D17" s="134"/>
      <c r="E17" s="134"/>
      <c r="F17" s="135"/>
      <c r="G17" s="9"/>
    </row>
    <row r="18" spans="1:7" x14ac:dyDescent="0.25">
      <c r="A18" s="119" t="e">
        <f>VLOOKUP($B$22,DONNEES!$A$2:$P$193,6)</f>
        <v>#N/A</v>
      </c>
      <c r="B18" s="120"/>
      <c r="C18" s="120"/>
      <c r="D18" s="120"/>
      <c r="E18" s="120"/>
      <c r="F18" s="136"/>
      <c r="G18" s="9"/>
    </row>
    <row r="19" spans="1:7" x14ac:dyDescent="0.25">
      <c r="A19" s="127"/>
      <c r="B19" s="128"/>
      <c r="C19" s="128"/>
      <c r="D19" s="128"/>
      <c r="E19" s="128"/>
      <c r="F19" s="129"/>
      <c r="G19" s="9"/>
    </row>
    <row r="20" spans="1:7" x14ac:dyDescent="0.25">
      <c r="A20" s="17" t="e">
        <f>IF($F$4="PRESTATAIRE 1","Montant mensuel :","Montant annuel :")</f>
        <v>#N/A</v>
      </c>
      <c r="B20" s="5"/>
      <c r="C20" s="18"/>
      <c r="D20" s="5" t="e">
        <f>VLOOKUP($B$22,DONNEES!$A$2:$P$193,1)</f>
        <v>#N/A</v>
      </c>
      <c r="E20" s="5"/>
      <c r="F20" s="9"/>
      <c r="G20" s="9"/>
    </row>
    <row r="21" spans="1:7" x14ac:dyDescent="0.25">
      <c r="A21" s="119"/>
      <c r="B21" s="120"/>
      <c r="C21" s="120"/>
      <c r="D21" s="5"/>
      <c r="E21" s="5"/>
      <c r="F21" s="9"/>
      <c r="G21" s="9"/>
    </row>
    <row r="22" spans="1:7" x14ac:dyDescent="0.25">
      <c r="A22" s="17" t="s">
        <v>71</v>
      </c>
      <c r="B22" s="121"/>
      <c r="C22" s="121"/>
      <c r="D22" s="5"/>
      <c r="E22" s="5"/>
      <c r="F22" s="9"/>
      <c r="G22" s="9"/>
    </row>
    <row r="23" spans="1:7" x14ac:dyDescent="0.25">
      <c r="A23" s="17" t="e">
        <f>IF(F4="PRESTATAIRE 1","Place vacante :","")</f>
        <v>#N/A</v>
      </c>
      <c r="B23" s="5"/>
      <c r="C23" s="5"/>
      <c r="D23" s="5"/>
      <c r="E23" s="5"/>
      <c r="F23" s="9"/>
      <c r="G23" s="9"/>
    </row>
    <row r="24" spans="1:7" x14ac:dyDescent="0.25">
      <c r="A24" s="17" t="s">
        <v>72</v>
      </c>
      <c r="B24" s="117" t="e">
        <f>VLOOKUP($B$22,DONNEES!$A$2:$P$193,2)</f>
        <v>#N/A</v>
      </c>
      <c r="C24" s="117"/>
      <c r="D24" s="117"/>
      <c r="E24" s="117"/>
      <c r="F24" s="118"/>
      <c r="G24" s="9"/>
    </row>
    <row r="25" spans="1:7" x14ac:dyDescent="0.25">
      <c r="A25" s="8"/>
      <c r="B25" s="5"/>
      <c r="C25" s="5"/>
      <c r="D25" s="5"/>
      <c r="E25" s="5"/>
      <c r="F25" s="9"/>
      <c r="G25" s="9"/>
    </row>
    <row r="26" spans="1:7" x14ac:dyDescent="0.25">
      <c r="A26" s="8"/>
      <c r="B26" s="5"/>
      <c r="C26" s="5"/>
      <c r="D26" s="5"/>
      <c r="E26" s="5"/>
      <c r="F26" s="9"/>
      <c r="G26" s="9"/>
    </row>
    <row r="27" spans="1:7" x14ac:dyDescent="0.25">
      <c r="A27" s="8"/>
      <c r="B27" s="5"/>
      <c r="C27" s="5"/>
      <c r="D27" s="5"/>
      <c r="E27" s="5"/>
      <c r="F27" s="9"/>
      <c r="G27" s="9"/>
    </row>
    <row r="28" spans="1:7" x14ac:dyDescent="0.25">
      <c r="A28" s="122" t="s">
        <v>73</v>
      </c>
      <c r="B28" s="123"/>
      <c r="C28" s="123"/>
      <c r="D28" s="123"/>
      <c r="E28" s="123"/>
      <c r="F28" s="124"/>
      <c r="G28" s="9"/>
    </row>
    <row r="29" spans="1:7" x14ac:dyDescent="0.25">
      <c r="A29" s="125"/>
      <c r="B29" s="121"/>
      <c r="C29" s="121"/>
      <c r="D29" s="121"/>
      <c r="E29" s="121"/>
      <c r="F29" s="126"/>
      <c r="G29" s="9" t="e">
        <f ca="1">IF(MONTH(F11)=1,VLOOKUP(B24,SYNTHESE!$A$2:$W$198,8),IF(MONTH(F11)=2,VLOOKUP(B24,SYNTHESE!$A$2:$W$198,9),IF(MONTH(F11)=3,VLOOKUP(B24,SYNTHESE!$A$2:$W$198,10),IF(MONTH(F11)=4,VLOOKUP(B24,SYNTHESE!$A$2:$W$198,11),IF(MONTH(F11)=5,VLOOKUP(B24,SYNTHESE!$A$2:$W$198,12),IF(MONTH(F11)=6,VLOOKUP(B24,SYNTHESE!$A$2:$W$198,13),IF(MONTH(F11)=7,VLOOKUP(B24,SYNTHESE!$A$2:$W$198,14),IF(MONTH(F11)=8,VLOOKUP(B24,SYNTHESE!$A$2:$W$198,15),IF(MONTH(F11)=9,VLOOKUP(B24,SYNTHESE!$A$2:$W$198,16),IF(MONTH(F11)=10,VLOOKUP(B24,SYNTHESE!$A$2:$W$198,17),IF(MONTH(F11)=11,VLOOKUP(B24,SYNTHESE!$A$2:$W$198,18),IF(MONTH(F11)=12,VLOOKUP(B24,SYNTHESE!$A$2:$W$198,19)))))))))))))</f>
        <v>#N/A</v>
      </c>
    </row>
    <row r="30" spans="1:7" x14ac:dyDescent="0.25">
      <c r="A30" s="116"/>
      <c r="B30" s="117"/>
      <c r="C30" s="117"/>
      <c r="D30" s="117"/>
      <c r="E30" s="117"/>
      <c r="F30" s="118"/>
      <c r="G30" s="9"/>
    </row>
    <row r="31" spans="1:7" x14ac:dyDescent="0.25">
      <c r="A31" s="8"/>
      <c r="B31" s="5"/>
      <c r="C31" s="5"/>
      <c r="D31" s="5"/>
      <c r="E31" s="5"/>
      <c r="F31" s="9"/>
      <c r="G31" s="9"/>
    </row>
    <row r="32" spans="1:7" x14ac:dyDescent="0.25">
      <c r="A32" s="8"/>
      <c r="B32" s="5"/>
      <c r="C32" s="5"/>
      <c r="D32" s="5"/>
      <c r="E32" s="5"/>
      <c r="F32" s="9"/>
      <c r="G32" s="9"/>
    </row>
    <row r="33" spans="1:7" ht="15" customHeight="1" x14ac:dyDescent="0.25">
      <c r="A33" s="8"/>
      <c r="B33" s="5"/>
      <c r="C33" s="5"/>
      <c r="D33" s="5"/>
      <c r="E33" s="5"/>
      <c r="F33" s="9"/>
      <c r="G33" s="9"/>
    </row>
    <row r="34" spans="1:7" x14ac:dyDescent="0.25">
      <c r="A34" s="8"/>
      <c r="B34" s="5"/>
      <c r="C34" s="5"/>
      <c r="D34" s="5"/>
      <c r="E34" s="5"/>
      <c r="F34" s="9"/>
      <c r="G34" s="9"/>
    </row>
    <row r="35" spans="1:7" x14ac:dyDescent="0.25">
      <c r="A35" s="8"/>
      <c r="B35" s="5"/>
      <c r="C35" s="5"/>
      <c r="D35" s="5"/>
      <c r="E35" s="5"/>
      <c r="F35" s="9"/>
      <c r="G35" s="9"/>
    </row>
    <row r="36" spans="1:7" x14ac:dyDescent="0.25">
      <c r="A36" s="8"/>
      <c r="B36" s="5"/>
      <c r="C36" s="5"/>
      <c r="D36" s="5"/>
      <c r="E36" s="5"/>
      <c r="F36" s="9"/>
      <c r="G36" s="9"/>
    </row>
    <row r="37" spans="1:7" x14ac:dyDescent="0.25">
      <c r="A37" s="8"/>
      <c r="B37" s="5"/>
      <c r="C37" s="5"/>
      <c r="D37" s="5"/>
      <c r="E37" s="5"/>
      <c r="F37" s="9"/>
      <c r="G37" s="9"/>
    </row>
    <row r="38" spans="1:7" x14ac:dyDescent="0.25">
      <c r="A38" s="8"/>
      <c r="B38" s="5"/>
      <c r="C38" s="5"/>
      <c r="D38" s="5"/>
      <c r="E38" s="5"/>
      <c r="F38" s="9"/>
      <c r="G38" s="9"/>
    </row>
    <row r="39" spans="1:7" x14ac:dyDescent="0.25">
      <c r="A39" s="8"/>
      <c r="B39" s="5"/>
      <c r="C39" s="5"/>
      <c r="D39" s="5"/>
      <c r="E39" s="5"/>
      <c r="F39" s="9"/>
      <c r="G39" s="9"/>
    </row>
    <row r="40" spans="1:7" x14ac:dyDescent="0.25">
      <c r="A40" s="8"/>
      <c r="B40" s="5"/>
      <c r="C40" s="5"/>
      <c r="D40" s="5"/>
      <c r="E40" s="5"/>
      <c r="F40" s="9"/>
      <c r="G40" s="9"/>
    </row>
    <row r="41" spans="1:7" x14ac:dyDescent="0.25">
      <c r="A41" s="8"/>
      <c r="B41" s="5"/>
      <c r="C41" s="5"/>
      <c r="D41" s="5"/>
      <c r="E41" s="5"/>
      <c r="F41" s="9"/>
      <c r="G41" s="9"/>
    </row>
    <row r="42" spans="1:7" ht="15.75" thickBot="1" x14ac:dyDescent="0.3">
      <c r="A42" s="10"/>
      <c r="B42" s="11"/>
      <c r="C42" s="11"/>
      <c r="D42" s="11"/>
      <c r="E42" s="11"/>
      <c r="F42" s="12"/>
      <c r="G42" s="12"/>
    </row>
    <row r="43" spans="1:7" ht="16.5" customHeight="1" thickTop="1" thickBot="1" x14ac:dyDescent="0.3">
      <c r="A43" s="112" t="s">
        <v>74</v>
      </c>
      <c r="B43" s="113"/>
      <c r="C43" s="113"/>
      <c r="D43" s="113"/>
      <c r="E43" s="113"/>
      <c r="F43" s="114"/>
      <c r="G43" s="20" t="e">
        <f ca="1">SUM(G29:G42)</f>
        <v>#N/A</v>
      </c>
    </row>
    <row r="44" spans="1:7" ht="15.75" customHeight="1" thickTop="1" x14ac:dyDescent="0.25">
      <c r="A44" s="115" t="s">
        <v>75</v>
      </c>
      <c r="B44" s="115"/>
      <c r="C44" s="115"/>
      <c r="D44" s="115"/>
      <c r="E44" s="115"/>
      <c r="F44" s="115"/>
      <c r="G44" s="115"/>
    </row>
    <row r="46" spans="1:7" x14ac:dyDescent="0.25">
      <c r="A46" s="108" t="s">
        <v>129</v>
      </c>
      <c r="B46" s="109"/>
      <c r="C46" s="90" t="e">
        <f>VLOOKUP(F4,PRESTATAIRES!A2:N11,6)</f>
        <v>#N/A</v>
      </c>
      <c r="D46" s="89" t="e">
        <f>IF(C46&gt;0,"jours","")</f>
        <v>#N/A</v>
      </c>
    </row>
    <row r="47" spans="1:7" x14ac:dyDescent="0.25">
      <c r="A47" s="110" t="s">
        <v>130</v>
      </c>
      <c r="B47" s="111"/>
      <c r="C47" s="110" t="e">
        <f>IF(C46="à réception","",F11+C46)</f>
        <v>#N/A</v>
      </c>
      <c r="D47" s="111"/>
    </row>
  </sheetData>
  <mergeCells count="20">
    <mergeCell ref="A19:F19"/>
    <mergeCell ref="A16:F16"/>
    <mergeCell ref="A17:F17"/>
    <mergeCell ref="A18:F18"/>
    <mergeCell ref="F4:G4"/>
    <mergeCell ref="F5:G5"/>
    <mergeCell ref="F6:G6"/>
    <mergeCell ref="F7:G7"/>
    <mergeCell ref="A15:D15"/>
    <mergeCell ref="A30:F30"/>
    <mergeCell ref="A21:C21"/>
    <mergeCell ref="B22:C22"/>
    <mergeCell ref="B24:F24"/>
    <mergeCell ref="A28:F28"/>
    <mergeCell ref="A29:F29"/>
    <mergeCell ref="A46:B46"/>
    <mergeCell ref="A47:B47"/>
    <mergeCell ref="C47:D47"/>
    <mergeCell ref="A43:F43"/>
    <mergeCell ref="A44:G44"/>
  </mergeCells>
  <conditionalFormatting sqref="A1:G45 A46:A47 C46:G46 C47 E47:G47">
    <cfRule type="containsErrors" dxfId="4" priority="1">
      <formula>ISERROR(A1)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ignoredErrors>
    <ignoredError sqref="F4:G6 F7 D20 B24 G29 G43 A23 C46:D46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1"/>
  <sheetViews>
    <sheetView workbookViewId="0">
      <selection activeCell="E20" sqref="E20"/>
    </sheetView>
  </sheetViews>
  <sheetFormatPr baseColWidth="10" defaultColWidth="11.42578125" defaultRowHeight="15" x14ac:dyDescent="0.25"/>
  <cols>
    <col min="1" max="1" width="17.7109375" customWidth="1"/>
    <col min="2" max="2" width="23" customWidth="1"/>
    <col min="3" max="3" width="26.7109375" customWidth="1"/>
    <col min="4" max="4" width="23" customWidth="1"/>
    <col min="5" max="5" width="19.85546875" customWidth="1"/>
    <col min="6" max="6" width="4.5703125" customWidth="1"/>
    <col min="7" max="7" width="12.140625" customWidth="1"/>
    <col min="8" max="8" width="14.7109375" customWidth="1"/>
    <col min="9" max="9" width="16.7109375" customWidth="1"/>
    <col min="10" max="10" width="23.140625" customWidth="1"/>
    <col min="11" max="11" width="26.5703125" customWidth="1"/>
    <col min="12" max="14" width="12.7109375" customWidth="1"/>
  </cols>
  <sheetData>
    <row r="1" spans="1:14" s="2" customFormat="1" ht="45" customHeight="1" x14ac:dyDescent="0.25">
      <c r="A1" s="54" t="s">
        <v>29</v>
      </c>
      <c r="B1" s="54" t="s">
        <v>30</v>
      </c>
      <c r="C1" s="54" t="s">
        <v>31</v>
      </c>
      <c r="D1" s="54" t="s">
        <v>32</v>
      </c>
      <c r="E1" s="55" t="s">
        <v>119</v>
      </c>
      <c r="F1" s="140" t="s">
        <v>33</v>
      </c>
      <c r="G1" s="141"/>
      <c r="H1" s="54" t="s">
        <v>34</v>
      </c>
      <c r="I1" s="54" t="s">
        <v>37</v>
      </c>
      <c r="J1" s="54" t="s">
        <v>35</v>
      </c>
      <c r="K1" s="54" t="s">
        <v>36</v>
      </c>
      <c r="L1" s="54" t="s">
        <v>9</v>
      </c>
      <c r="M1" s="54" t="s">
        <v>10</v>
      </c>
      <c r="N1" s="54" t="s">
        <v>11</v>
      </c>
    </row>
    <row r="2" spans="1:14" x14ac:dyDescent="0.25">
      <c r="A2" s="47" t="s">
        <v>57</v>
      </c>
      <c r="B2" s="47" t="s">
        <v>80</v>
      </c>
      <c r="C2" s="47" t="s">
        <v>78</v>
      </c>
      <c r="D2" s="47" t="s">
        <v>79</v>
      </c>
      <c r="E2" s="49" t="s">
        <v>65</v>
      </c>
      <c r="F2" s="142" t="s">
        <v>76</v>
      </c>
      <c r="G2" s="143"/>
      <c r="H2" s="47"/>
      <c r="I2" s="47"/>
      <c r="J2" s="47"/>
      <c r="K2" s="47"/>
      <c r="L2" s="47"/>
      <c r="M2" s="47"/>
      <c r="N2" s="47"/>
    </row>
    <row r="3" spans="1:14" x14ac:dyDescent="0.25">
      <c r="A3" s="4" t="s">
        <v>58</v>
      </c>
      <c r="B3" s="4" t="s">
        <v>81</v>
      </c>
      <c r="C3" s="4"/>
      <c r="D3" s="4" t="s">
        <v>82</v>
      </c>
      <c r="E3" s="50" t="s">
        <v>67</v>
      </c>
      <c r="F3" s="43">
        <v>60</v>
      </c>
      <c r="G3" s="25" t="s">
        <v>77</v>
      </c>
      <c r="H3" s="4"/>
      <c r="I3" s="4"/>
      <c r="J3" s="4"/>
      <c r="K3" s="4"/>
      <c r="L3" s="4"/>
      <c r="M3" s="4"/>
      <c r="N3" s="4"/>
    </row>
    <row r="4" spans="1:14" x14ac:dyDescent="0.25">
      <c r="A4" s="22" t="s">
        <v>59</v>
      </c>
      <c r="B4" s="22" t="s">
        <v>83</v>
      </c>
      <c r="C4" s="22" t="s">
        <v>84</v>
      </c>
      <c r="D4" s="22" t="s">
        <v>85</v>
      </c>
      <c r="E4" s="51" t="s">
        <v>69</v>
      </c>
      <c r="F4" s="144" t="s">
        <v>76</v>
      </c>
      <c r="G4" s="145"/>
      <c r="H4" s="22"/>
      <c r="I4" s="22"/>
      <c r="J4" s="22"/>
      <c r="K4" s="22"/>
      <c r="L4" s="22"/>
      <c r="M4" s="22"/>
      <c r="N4" s="22"/>
    </row>
    <row r="5" spans="1:14" x14ac:dyDescent="0.25">
      <c r="A5" s="4" t="s">
        <v>60</v>
      </c>
      <c r="B5" s="4" t="s">
        <v>86</v>
      </c>
      <c r="C5" s="4"/>
      <c r="D5" s="4" t="s">
        <v>87</v>
      </c>
      <c r="E5" s="50" t="s">
        <v>67</v>
      </c>
      <c r="F5" s="43">
        <v>45</v>
      </c>
      <c r="G5" s="25" t="s">
        <v>77</v>
      </c>
      <c r="H5" s="4"/>
      <c r="I5" s="4"/>
      <c r="J5" s="4"/>
      <c r="K5" s="4"/>
      <c r="L5" s="4"/>
      <c r="M5" s="4"/>
      <c r="N5" s="4"/>
    </row>
    <row r="6" spans="1:14" x14ac:dyDescent="0.25">
      <c r="A6" s="4" t="s">
        <v>61</v>
      </c>
      <c r="B6" s="4" t="s">
        <v>88</v>
      </c>
      <c r="C6" s="4"/>
      <c r="D6" s="4" t="s">
        <v>89</v>
      </c>
      <c r="E6" s="50" t="s">
        <v>67</v>
      </c>
      <c r="F6" s="43">
        <v>45</v>
      </c>
      <c r="G6" s="25" t="s">
        <v>77</v>
      </c>
      <c r="H6" s="4"/>
      <c r="I6" s="4"/>
      <c r="J6" s="4"/>
      <c r="K6" s="4"/>
      <c r="L6" s="4"/>
      <c r="M6" s="4"/>
      <c r="N6" s="4"/>
    </row>
    <row r="7" spans="1:14" x14ac:dyDescent="0.25">
      <c r="A7" s="48" t="s">
        <v>62</v>
      </c>
      <c r="B7" s="4" t="s">
        <v>90</v>
      </c>
      <c r="C7" s="4"/>
      <c r="D7" s="4" t="s">
        <v>91</v>
      </c>
      <c r="E7" s="50" t="s">
        <v>66</v>
      </c>
      <c r="F7" s="43">
        <v>30</v>
      </c>
      <c r="G7" s="25" t="s">
        <v>77</v>
      </c>
      <c r="H7" s="4"/>
      <c r="I7" s="4"/>
      <c r="J7" s="4"/>
      <c r="K7" s="4"/>
      <c r="L7" s="4"/>
      <c r="M7" s="4"/>
      <c r="N7" s="4"/>
    </row>
    <row r="8" spans="1:14" x14ac:dyDescent="0.25">
      <c r="A8" s="22" t="s">
        <v>63</v>
      </c>
      <c r="B8" s="22" t="s">
        <v>92</v>
      </c>
      <c r="C8" s="22"/>
      <c r="D8" s="22" t="s">
        <v>93</v>
      </c>
      <c r="E8" s="52" t="s">
        <v>68</v>
      </c>
      <c r="F8" s="44">
        <v>30</v>
      </c>
      <c r="G8" s="46" t="s">
        <v>77</v>
      </c>
      <c r="H8" s="48"/>
      <c r="I8" s="48"/>
      <c r="J8" s="48"/>
      <c r="K8" s="48"/>
      <c r="L8" s="48"/>
      <c r="M8" s="48"/>
      <c r="N8" s="48"/>
    </row>
    <row r="9" spans="1:14" x14ac:dyDescent="0.25">
      <c r="A9" s="4" t="s">
        <v>64</v>
      </c>
      <c r="B9" s="4" t="s">
        <v>94</v>
      </c>
      <c r="C9" s="4"/>
      <c r="D9" s="4" t="s">
        <v>95</v>
      </c>
      <c r="E9" s="50" t="s">
        <v>70</v>
      </c>
      <c r="F9" s="53">
        <v>15</v>
      </c>
      <c r="G9" s="25" t="s">
        <v>77</v>
      </c>
      <c r="H9" s="4"/>
      <c r="I9" s="4"/>
      <c r="J9" s="4"/>
      <c r="K9" s="4"/>
      <c r="L9" s="4"/>
      <c r="M9" s="4"/>
      <c r="N9" s="4"/>
    </row>
    <row r="10" spans="1:14" x14ac:dyDescent="0.25">
      <c r="A10" s="48"/>
      <c r="B10" s="48"/>
      <c r="C10" s="48"/>
      <c r="D10" s="48"/>
      <c r="E10" s="48"/>
      <c r="F10" s="45"/>
      <c r="G10" s="46"/>
      <c r="H10" s="48"/>
      <c r="I10" s="48"/>
      <c r="J10" s="48"/>
      <c r="K10" s="48"/>
      <c r="L10" s="48"/>
      <c r="M10" s="48"/>
      <c r="N10" s="48"/>
    </row>
    <row r="11" spans="1:14" x14ac:dyDescent="0.25">
      <c r="A11" s="4"/>
      <c r="B11" s="4"/>
      <c r="C11" s="4"/>
      <c r="D11" s="4"/>
      <c r="E11" s="4"/>
      <c r="F11" s="42"/>
      <c r="G11" s="25"/>
      <c r="H11" s="4"/>
      <c r="I11" s="4"/>
      <c r="J11" s="4"/>
      <c r="K11" s="4"/>
      <c r="L11" s="4"/>
      <c r="M11" s="4"/>
      <c r="N11" s="4"/>
    </row>
  </sheetData>
  <mergeCells count="3">
    <mergeCell ref="F1:G1"/>
    <mergeCell ref="F2:G2"/>
    <mergeCell ref="F4:G4"/>
  </mergeCells>
  <conditionalFormatting sqref="A3:N3 H2:N2 A2:F2 A5:N12 H4:N4 A4:F4">
    <cfRule type="expression" dxfId="3" priority="1">
      <formula>MOD(ROW(),2)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41"/>
  <sheetViews>
    <sheetView topLeftCell="A28" zoomScaleNormal="100" workbookViewId="0">
      <selection activeCell="A41" sqref="A41:C41"/>
    </sheetView>
  </sheetViews>
  <sheetFormatPr baseColWidth="10" defaultColWidth="11.42578125" defaultRowHeight="15" x14ac:dyDescent="0.25"/>
  <cols>
    <col min="1" max="1" width="17.7109375" customWidth="1"/>
    <col min="2" max="2" width="7.140625" customWidth="1"/>
    <col min="3" max="3" width="14.85546875" customWidth="1"/>
    <col min="17" max="17" width="4.5703125" customWidth="1"/>
  </cols>
  <sheetData>
    <row r="1" spans="1:16" ht="18.75" x14ac:dyDescent="0.25">
      <c r="A1" s="59" t="s">
        <v>121</v>
      </c>
      <c r="B1" s="60">
        <f ca="1">+FORMULAIRE!A1</f>
        <v>43058</v>
      </c>
    </row>
    <row r="2" spans="1:16" ht="15.75" x14ac:dyDescent="0.25">
      <c r="A2" s="93" t="s">
        <v>120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4" spans="1:16" x14ac:dyDescent="0.25">
      <c r="A4" s="56" t="s">
        <v>100</v>
      </c>
      <c r="B4" s="146" t="s">
        <v>108</v>
      </c>
      <c r="C4" s="146"/>
      <c r="D4" s="57" t="s">
        <v>109</v>
      </c>
      <c r="E4" s="57" t="s">
        <v>110</v>
      </c>
      <c r="F4" s="57" t="s">
        <v>43</v>
      </c>
      <c r="G4" s="57" t="s">
        <v>111</v>
      </c>
      <c r="H4" s="57" t="s">
        <v>45</v>
      </c>
      <c r="I4" s="57" t="s">
        <v>46</v>
      </c>
      <c r="J4" s="57" t="s">
        <v>112</v>
      </c>
      <c r="K4" s="57" t="s">
        <v>113</v>
      </c>
      <c r="L4" s="57" t="s">
        <v>114</v>
      </c>
      <c r="M4" s="57" t="s">
        <v>115</v>
      </c>
      <c r="N4" s="57" t="s">
        <v>116</v>
      </c>
      <c r="O4" s="57" t="s">
        <v>117</v>
      </c>
      <c r="P4" s="57" t="s">
        <v>53</v>
      </c>
    </row>
    <row r="5" spans="1:16" ht="15" customHeight="1" x14ac:dyDescent="0.25">
      <c r="A5" s="3" t="s">
        <v>57</v>
      </c>
      <c r="B5" s="47" t="str">
        <f>+VLOOKUP(A5,PRESTATAIRES!$A$2:$G$9,6)</f>
        <v>à réception</v>
      </c>
      <c r="C5" s="47">
        <f>+VLOOKUP(A5,PRESTATAIRES!$A$2:$G$9,7)</f>
        <v>0</v>
      </c>
      <c r="D5" s="65">
        <f>SUMIFS(SYNTHESE!$I$2:$I$50,SYNTHESE!$C$2:$C$50,"PRESTATAIRE 1")</f>
        <v>0</v>
      </c>
      <c r="E5" s="65">
        <f>SUMIFS(SYNTHESE!$J$2:$J$50,SYNTHESE!$C$2:$C$50,"PRESTATAIRE 1")</f>
        <v>0</v>
      </c>
      <c r="F5" s="65">
        <f>SUMIFS(SYNTHESE!$K$2:$K$50,SYNTHESE!$C$2:$C$50,"PRESTATAIRE 1")</f>
        <v>0</v>
      </c>
      <c r="G5" s="65">
        <f>SUMIFS(SYNTHESE!$L$2:$L$50,SYNTHESE!$C$2:$C$50,"PRESTATAIRE 1")</f>
        <v>0</v>
      </c>
      <c r="H5" s="65">
        <f>SUMIFS(SYNTHESE!$M$2:$M$50,SYNTHESE!$C$2:$C$50,"PRESTATAIRE 1")</f>
        <v>0</v>
      </c>
      <c r="I5" s="65">
        <f>SUMIFS(SYNTHESE!$N$2:$N$50,SYNTHESE!$C$2:$C$50,"PRESTATAIRE 1")</f>
        <v>0</v>
      </c>
      <c r="J5" s="65">
        <f>SUMIFS(SYNTHESE!$O$2:$O$50,SYNTHESE!$C$2:$C$50,"PRESTATAIRE 1")</f>
        <v>0</v>
      </c>
      <c r="K5" s="65">
        <f>SUMIFS(SYNTHESE!$P$2:$P$50,SYNTHESE!$C$2:$C$50,"PRESTATAIRE 1")</f>
        <v>0</v>
      </c>
      <c r="L5" s="65">
        <f>SUMIFS(SYNTHESE!$Q$2:$Q$50,SYNTHESE!$C$2:$C$50,"PRESTATAIRE 1")</f>
        <v>0</v>
      </c>
      <c r="M5" s="65">
        <f>SUMIFS(SYNTHESE!$R$2:$R$50,SYNTHESE!$C$2:$C$50,"PRESTATAIRE 1")</f>
        <v>0</v>
      </c>
      <c r="N5" s="65">
        <f>SUMIFS(SYNTHESE!$S$2:$S$50,SYNTHESE!$C$2:$C$50,"PRESTATAIRE 1")</f>
        <v>0</v>
      </c>
      <c r="O5" s="65">
        <f>SUMIFS(SYNTHESE!$T$2:$T$50,SYNTHESE!$C$2:$C$50,"PRESTATAIRE 1")</f>
        <v>0</v>
      </c>
      <c r="P5" s="66">
        <f>SUM(D5:O5)</f>
        <v>0</v>
      </c>
    </row>
    <row r="6" spans="1:16" x14ac:dyDescent="0.25">
      <c r="A6" s="4" t="s">
        <v>58</v>
      </c>
      <c r="B6" s="4">
        <f>+VLOOKUP(A6,PRESTATAIRES!$A$2:$G$9,6)</f>
        <v>60</v>
      </c>
      <c r="C6" s="4" t="str">
        <f>+VLOOKUP(A6,PRESTATAIRES!$A$2:$G$9,7)</f>
        <v>jours</v>
      </c>
      <c r="D6" s="67">
        <f>SUMIFS(SYNTHESE!$I$2:$I$50,SYNTHESE!$C$2:$C$50,"PRESTATAIRE 2")</f>
        <v>0</v>
      </c>
      <c r="E6" s="67">
        <f>SUMIFS(SYNTHESE!$J$2:$J$50,SYNTHESE!$C$2:$C$50,"PRESTATAIRE 2")</f>
        <v>0</v>
      </c>
      <c r="F6" s="67">
        <f>SUMIFS(SYNTHESE!$K$2:$K$50,SYNTHESE!$C$2:$C$50,"PRESTATAIRE 2")</f>
        <v>0</v>
      </c>
      <c r="G6" s="67">
        <f>SUMIFS(SYNTHESE!$L$2:$L$50,SYNTHESE!$C$2:$C$50,"PRESTATAIRE 2")</f>
        <v>0</v>
      </c>
      <c r="H6" s="67">
        <f>SUMIFS(SYNTHESE!$M$2:$M$50,SYNTHESE!$C$2:$C$50,"PRESTATAIRE 2")</f>
        <v>0</v>
      </c>
      <c r="I6" s="67">
        <f>SUMIFS(SYNTHESE!$N$2:$N$50,SYNTHESE!$C$2:$C$50,"PRESTATAIRE 2")</f>
        <v>0</v>
      </c>
      <c r="J6" s="67">
        <f>SUMIFS(SYNTHESE!$O$2:$O$50,SYNTHESE!$C$2:$C$50,"PRESTATAIRE 2")</f>
        <v>0</v>
      </c>
      <c r="K6" s="67">
        <f>SUMIFS(SYNTHESE!$P$2:$P$50,SYNTHESE!$C$2:$C$50,"PRESTATAIRE 2")</f>
        <v>0</v>
      </c>
      <c r="L6" s="67">
        <f>SUMIFS(SYNTHESE!$Q$2:$Q$50,SYNTHESE!$C$2:$C$50,"PRESTATAIRE 2")</f>
        <v>0</v>
      </c>
      <c r="M6" s="67">
        <f>SUMIFS(SYNTHESE!$R$2:$R$50,SYNTHESE!$C$2:$C$50,"PRESTATAIRE 2")</f>
        <v>0</v>
      </c>
      <c r="N6" s="67">
        <f>SUMIFS(SYNTHESE!$S$2:$S$50,SYNTHESE!$C$2:$C$50,"PRESTATAIRE 2")</f>
        <v>0</v>
      </c>
      <c r="O6" s="67">
        <f>SUMIFS(SYNTHESE!$T$2:$T$50,SYNTHESE!$C$2:$C$50,"PRESTATAIRE 2")</f>
        <v>0</v>
      </c>
      <c r="P6" s="68">
        <f t="shared" ref="P6:P12" si="0">SUM(D6:O6)</f>
        <v>0</v>
      </c>
    </row>
    <row r="7" spans="1:16" x14ac:dyDescent="0.25">
      <c r="A7" s="4" t="s">
        <v>59</v>
      </c>
      <c r="B7" s="4" t="str">
        <f>+VLOOKUP(A7,PRESTATAIRES!$A$2:$G$9,6)</f>
        <v>à réception</v>
      </c>
      <c r="C7" s="4">
        <f>+VLOOKUP(A7,PRESTATAIRES!$A$2:$G$9,7)</f>
        <v>0</v>
      </c>
      <c r="D7" s="67">
        <f>SUMIFS(SYNTHESE!$I$2:$I$50,SYNTHESE!$C$2:$C$50,"PRESTATAIRE 3")</f>
        <v>0</v>
      </c>
      <c r="E7" s="67">
        <f>SUMIFS(SYNTHESE!$J$2:$J$50,SYNTHESE!$C$2:$C$50,"PRESTATAIRE 3")</f>
        <v>0</v>
      </c>
      <c r="F7" s="67">
        <f>SUMIFS(SYNTHESE!$K$2:$K$50,SYNTHESE!$C$2:$C$50,"PRESTATAIRE 3")</f>
        <v>0</v>
      </c>
      <c r="G7" s="67">
        <f>SUMIFS(SYNTHESE!$L$2:$L$50,SYNTHESE!$C$2:$C$50,"PRESTATAIRE 3")</f>
        <v>0</v>
      </c>
      <c r="H7" s="67">
        <f>SUMIFS(SYNTHESE!$M$2:$M$50,SYNTHESE!$C$2:$C$50,"PRESTATAIRE 3")</f>
        <v>0</v>
      </c>
      <c r="I7" s="67">
        <f>SUMIFS(SYNTHESE!$N$2:$N$50,SYNTHESE!$C$2:$C$50,"PRESTATAIRE 3")</f>
        <v>0</v>
      </c>
      <c r="J7" s="67">
        <f>SUMIFS(SYNTHESE!$O$2:$O$50,SYNTHESE!$C$2:$C$50,"PRESTATAIRE 3")</f>
        <v>0</v>
      </c>
      <c r="K7" s="67">
        <f>SUMIFS(SYNTHESE!$P$2:$P$50,SYNTHESE!$C$2:$C$50,"PRESTATAIRE 3")</f>
        <v>0</v>
      </c>
      <c r="L7" s="67">
        <f>SUMIFS(SYNTHESE!$Q$2:$Q$50,SYNTHESE!$C$2:$C$50,"PRESTATAIRE 3")</f>
        <v>0</v>
      </c>
      <c r="M7" s="67">
        <f>SUMIFS(SYNTHESE!$R$2:$R$50,SYNTHESE!$C$2:$C$50,"PRESTATAIRE 3")</f>
        <v>0</v>
      </c>
      <c r="N7" s="67">
        <f>SUMIFS(SYNTHESE!$S$2:$S$50,SYNTHESE!$C$2:$C$50,"PRESTATAIRE 3")</f>
        <v>0</v>
      </c>
      <c r="O7" s="67">
        <f>SUMIFS(SYNTHESE!$T$2:$T$50,SYNTHESE!$C$2:$C$50,"PRESTATAIRE 3")</f>
        <v>0</v>
      </c>
      <c r="P7" s="68">
        <f t="shared" si="0"/>
        <v>0</v>
      </c>
    </row>
    <row r="8" spans="1:16" x14ac:dyDescent="0.25">
      <c r="A8" s="4" t="s">
        <v>60</v>
      </c>
      <c r="B8" s="4">
        <f>+VLOOKUP(A8,PRESTATAIRES!$A$2:$G$9,6)</f>
        <v>45</v>
      </c>
      <c r="C8" s="4" t="str">
        <f>+VLOOKUP(A8,PRESTATAIRES!$A$2:$G$9,7)</f>
        <v>jours</v>
      </c>
      <c r="D8" s="67">
        <f>SUMIFS(SYNTHESE!$I$2:$I$50,SYNTHESE!$C$2:$C$50,"PRESTATAIRE 4")</f>
        <v>0</v>
      </c>
      <c r="E8" s="67">
        <f>SUMIFS(SYNTHESE!$J$2:$J$50,SYNTHESE!$C$2:$C$50,"PRESTATAIRE 4")</f>
        <v>0</v>
      </c>
      <c r="F8" s="67">
        <f>SUMIFS(SYNTHESE!$K$2:$K$50,SYNTHESE!$C$2:$C$50,"PRESTATAIRE 4")</f>
        <v>0</v>
      </c>
      <c r="G8" s="67">
        <f>SUMIFS(SYNTHESE!$L$2:$L$50,SYNTHESE!$C$2:$C$50,"PRESTATAIRE 4")</f>
        <v>0</v>
      </c>
      <c r="H8" s="67">
        <f>SUMIFS(SYNTHESE!$M$2:$M$50,SYNTHESE!$C$2:$C$50,"PRESTATAIRE 4")</f>
        <v>0</v>
      </c>
      <c r="I8" s="67">
        <f>SUMIFS(SYNTHESE!$N$2:$N$50,SYNTHESE!$C$2:$C$50,"PRESTATAIRE 4")</f>
        <v>0</v>
      </c>
      <c r="J8" s="67">
        <f>SUMIFS(SYNTHESE!$O$2:$O$50,SYNTHESE!$C$2:$C$50,"PRESTATAIRE 4")</f>
        <v>0</v>
      </c>
      <c r="K8" s="67">
        <f>SUMIFS(SYNTHESE!$P$2:$P$50,SYNTHESE!$C$2:$C$50,"PRESTATAIRE 4")</f>
        <v>0</v>
      </c>
      <c r="L8" s="67">
        <f>SUMIFS(SYNTHESE!$Q$2:$Q$50,SYNTHESE!$C$2:$C$50,"PRESTATAIRE 4")</f>
        <v>0</v>
      </c>
      <c r="M8" s="67">
        <f>SUMIFS(SYNTHESE!$R$2:$R$50,SYNTHESE!$C$2:$C$50,"PRESTATAIRE 4")</f>
        <v>0</v>
      </c>
      <c r="N8" s="67">
        <f>SUMIFS(SYNTHESE!$S$2:$S$50,SYNTHESE!$C$2:$C$50,"PRESTATAIRE 4")</f>
        <v>0</v>
      </c>
      <c r="O8" s="67">
        <f>SUMIFS(SYNTHESE!$T$2:$T$50,SYNTHESE!$C$2:$C$50,"PRESTATAIRE 4")</f>
        <v>0</v>
      </c>
      <c r="P8" s="68">
        <f t="shared" si="0"/>
        <v>0</v>
      </c>
    </row>
    <row r="9" spans="1:16" x14ac:dyDescent="0.25">
      <c r="A9" s="4" t="s">
        <v>61</v>
      </c>
      <c r="B9" s="4">
        <f>+VLOOKUP(A9,PRESTATAIRES!$A$2:$G$9,6)</f>
        <v>45</v>
      </c>
      <c r="C9" s="4" t="str">
        <f>+VLOOKUP(A9,PRESTATAIRES!$A$2:$G$9,7)</f>
        <v>jours</v>
      </c>
      <c r="D9" s="67">
        <f>SUMIFS(SYNTHESE!$I$2:$I$50,SYNTHESE!$C$2:$C$50,"PRESTATAIRE 5")</f>
        <v>0</v>
      </c>
      <c r="E9" s="67">
        <f>SUMIFS(SYNTHESE!$J$2:$J$50,SYNTHESE!$C$2:$C$50,"PRESTATAIRE 5")</f>
        <v>0</v>
      </c>
      <c r="F9" s="67">
        <f>SUMIFS(SYNTHESE!$K$2:$K$50,SYNTHESE!$C$2:$C$50,"PRESTATAIRE 5")</f>
        <v>0</v>
      </c>
      <c r="G9" s="67">
        <f>SUMIFS(SYNTHESE!$L$2:$L$50,SYNTHESE!$C$2:$C$50,"PRESTATAIRE 5")</f>
        <v>0</v>
      </c>
      <c r="H9" s="67">
        <f>SUMIFS(SYNTHESE!$M$2:$M$50,SYNTHESE!$C$2:$C$50,"PRESTATAIRE 5")</f>
        <v>0</v>
      </c>
      <c r="I9" s="67">
        <f>SUMIFS(SYNTHESE!$N$2:$N$50,SYNTHESE!$C$2:$C$50,"PRESTATAIRE 5")</f>
        <v>0</v>
      </c>
      <c r="J9" s="67">
        <f>SUMIFS(SYNTHESE!$O$2:$O$50,SYNTHESE!$C$2:$C$50,"PRESTATAIRE 5")</f>
        <v>0</v>
      </c>
      <c r="K9" s="67">
        <f>SUMIFS(SYNTHESE!$P$2:$P$50,SYNTHESE!$C$2:$C$50,"PRESTATAIRE 5")</f>
        <v>0</v>
      </c>
      <c r="L9" s="67">
        <f>SUMIFS(SYNTHESE!$Q$2:$Q$50,SYNTHESE!$C$2:$C$50,"PRESTATAIRE 5")</f>
        <v>0</v>
      </c>
      <c r="M9" s="67">
        <f>SUMIFS(SYNTHESE!$R$2:$R$50,SYNTHESE!$C$2:$C$50,"PRESTATAIRE 5")</f>
        <v>0</v>
      </c>
      <c r="N9" s="67">
        <f>SUMIFS(SYNTHESE!$S$2:$S$50,SYNTHESE!$C$2:$C$50,"PRESTATAIRE 5")</f>
        <v>0</v>
      </c>
      <c r="O9" s="67">
        <f>SUMIFS(SYNTHESE!$T$2:$T$50,SYNTHESE!$C$2:$C$50,"PRESTATAIRE 5")</f>
        <v>0</v>
      </c>
      <c r="P9" s="68">
        <f t="shared" si="0"/>
        <v>0</v>
      </c>
    </row>
    <row r="10" spans="1:16" x14ac:dyDescent="0.25">
      <c r="A10" s="4" t="s">
        <v>62</v>
      </c>
      <c r="B10" s="4">
        <f>+VLOOKUP(A10,PRESTATAIRES!$A$2:$G$9,6)</f>
        <v>30</v>
      </c>
      <c r="C10" s="4" t="str">
        <f>+VLOOKUP(A10,PRESTATAIRES!$A$2:$G$9,7)</f>
        <v>jours</v>
      </c>
      <c r="D10" s="67">
        <f>SUMIFS(SYNTHESE!$I$2:$I$50,SYNTHESE!$C$2:$C$50,"PRESTATAIRE 6")</f>
        <v>0</v>
      </c>
      <c r="E10" s="67">
        <f>SUMIFS(SYNTHESE!$J$2:$J$50,SYNTHESE!$C$2:$C$50,"PRESTATAIRE 6")</f>
        <v>0</v>
      </c>
      <c r="F10" s="67">
        <f>SUMIFS(SYNTHESE!$K$2:$K$50,SYNTHESE!$C$2:$C$50,"PRESTATAIRE 6")</f>
        <v>0</v>
      </c>
      <c r="G10" s="67">
        <f>SUMIFS(SYNTHESE!$L$2:$L$50,SYNTHESE!$C$2:$C$50,"PRESTATAIRE 6")</f>
        <v>0</v>
      </c>
      <c r="H10" s="67">
        <f>SUMIFS(SYNTHESE!$M$2:$M$50,SYNTHESE!$C$2:$C$50,"PRESTATAIRE 6")</f>
        <v>0</v>
      </c>
      <c r="I10" s="67">
        <f>SUMIFS(SYNTHESE!$N$2:$N$50,SYNTHESE!$C$2:$C$50,"PRESTATAIRE 6")</f>
        <v>0</v>
      </c>
      <c r="J10" s="67">
        <f>SUMIFS(SYNTHESE!$O$2:$O$50,SYNTHESE!$C$2:$C$50,"PRESTATAIRE 6")</f>
        <v>0</v>
      </c>
      <c r="K10" s="67">
        <f>SUMIFS(SYNTHESE!$P$2:$P$50,SYNTHESE!$C$2:$C$50,"PRESTATAIRE 6")</f>
        <v>0</v>
      </c>
      <c r="L10" s="67">
        <f>SUMIFS(SYNTHESE!$Q$2:$Q$50,SYNTHESE!$C$2:$C$50,"PRESTATAIRE 6")</f>
        <v>0</v>
      </c>
      <c r="M10" s="67">
        <f>SUMIFS(SYNTHESE!$R$2:$R$50,SYNTHESE!$C$2:$C$50,"PRESTATAIRE 6")</f>
        <v>0</v>
      </c>
      <c r="N10" s="67">
        <f>SUMIFS(SYNTHESE!$S$2:$S$50,SYNTHESE!$C$2:$C$50,"PRESTATAIRE 6")</f>
        <v>0</v>
      </c>
      <c r="O10" s="67">
        <f>SUMIFS(SYNTHESE!$T$2:$T$50,SYNTHESE!$C$2:$C$50,"PRESTATAIRE 6")</f>
        <v>0</v>
      </c>
      <c r="P10" s="68">
        <f t="shared" si="0"/>
        <v>0</v>
      </c>
    </row>
    <row r="11" spans="1:16" x14ac:dyDescent="0.25">
      <c r="A11" s="4" t="s">
        <v>63</v>
      </c>
      <c r="B11" s="4">
        <f>+VLOOKUP(A11,PRESTATAIRES!$A$2:$G$9,6)</f>
        <v>30</v>
      </c>
      <c r="C11" s="4" t="str">
        <f>+VLOOKUP(A11,PRESTATAIRES!$A$2:$G$9,7)</f>
        <v>jours</v>
      </c>
      <c r="D11" s="67">
        <f>SUMIFS(SYNTHESE!$I$2:$I$50,SYNTHESE!$C$2:$C$50,"PRESTATAIRE 7")</f>
        <v>0</v>
      </c>
      <c r="E11" s="67">
        <f>SUMIFS(SYNTHESE!$J$2:$J$50,SYNTHESE!$C$2:$C$50,"PRESTATAIRE 7")</f>
        <v>0</v>
      </c>
      <c r="F11" s="67">
        <f>SUMIFS(SYNTHESE!$K$2:$K$50,SYNTHESE!$C$2:$C$50,"PRESTATAIRE 7")</f>
        <v>0</v>
      </c>
      <c r="G11" s="67">
        <f>SUMIFS(SYNTHESE!$L$2:$L$50,SYNTHESE!$C$2:$C$50,"PRESTATAIRE 7")</f>
        <v>0</v>
      </c>
      <c r="H11" s="67">
        <f>SUMIFS(SYNTHESE!$M$2:$M$50,SYNTHESE!$C$2:$C$50,"PRESTATAIRE 7")</f>
        <v>0</v>
      </c>
      <c r="I11" s="67">
        <f>SUMIFS(SYNTHESE!$N$2:$N$50,SYNTHESE!$C$2:$C$50,"PRESTATAIRE 7")</f>
        <v>0</v>
      </c>
      <c r="J11" s="67">
        <f>SUMIFS(SYNTHESE!$O$2:$O$50,SYNTHESE!$C$2:$C$50,"PRESTATAIRE 7")</f>
        <v>0</v>
      </c>
      <c r="K11" s="67">
        <f>SUMIFS(SYNTHESE!$P$2:$P$50,SYNTHESE!$C$2:$C$50,"PRESTATAIRE 7")</f>
        <v>0</v>
      </c>
      <c r="L11" s="67">
        <f>SUMIFS(SYNTHESE!$Q$2:$Q$50,SYNTHESE!$C$2:$C$50,"PRESTATAIRE 7")</f>
        <v>0</v>
      </c>
      <c r="M11" s="67">
        <f>SUMIFS(SYNTHESE!$R$2:$R$50,SYNTHESE!$C$2:$C$50,"PRESTATAIRE 7")</f>
        <v>0</v>
      </c>
      <c r="N11" s="67">
        <f>SUMIFS(SYNTHESE!$S$2:$S$50,SYNTHESE!$C$2:$C$50,"PRESTATAIRE 7")</f>
        <v>0</v>
      </c>
      <c r="O11" s="67">
        <f>SUMIFS(SYNTHESE!$T$2:$T$50,SYNTHESE!$C$2:$C$50,"PRESTATAIRE 7")</f>
        <v>0</v>
      </c>
      <c r="P11" s="68">
        <f t="shared" si="0"/>
        <v>0</v>
      </c>
    </row>
    <row r="12" spans="1:16" x14ac:dyDescent="0.25">
      <c r="A12" s="62" t="s">
        <v>64</v>
      </c>
      <c r="B12" s="62">
        <f>+VLOOKUP(A12,PRESTATAIRES!$A$2:$G$9,6)</f>
        <v>15</v>
      </c>
      <c r="C12" s="62" t="str">
        <f>+VLOOKUP(A12,PRESTATAIRES!$A$2:$G$9,7)</f>
        <v>jours</v>
      </c>
      <c r="D12" s="63">
        <f>SUMIFS(SYNTHESE!$I$2:$I$50,SYNTHESE!$C$2:$C$50,"PRESTATAIRE 8")</f>
        <v>0</v>
      </c>
      <c r="E12" s="63">
        <f>SUMIFS(SYNTHESE!$J$2:$J$50,SYNTHESE!$C$2:$C$50,"PRESTATAIRE 8")</f>
        <v>0</v>
      </c>
      <c r="F12" s="63">
        <f>SUMIFS(SYNTHESE!$K$2:$K$50,SYNTHESE!$C$2:$C$50,"PRESTATAIRE 8")</f>
        <v>0</v>
      </c>
      <c r="G12" s="63">
        <f>SUMIFS(SYNTHESE!$L$2:$L$50,SYNTHESE!$C$2:$C$50,"PRESTATAIRE 8")</f>
        <v>0</v>
      </c>
      <c r="H12" s="63">
        <f>SUMIFS(SYNTHESE!$M$2:$M$50,SYNTHESE!$C$2:$C$50,"PRESTATAIRE 8")</f>
        <v>0</v>
      </c>
      <c r="I12" s="63">
        <f>SUMIFS(SYNTHESE!$N$2:$N$50,SYNTHESE!$C$2:$C$50,"PRESTATAIRE 8")</f>
        <v>0</v>
      </c>
      <c r="J12" s="63">
        <f>SUMIFS(SYNTHESE!$O$2:$O$50,SYNTHESE!$C$2:$C$50,"PRESTATAIRE 8")</f>
        <v>0</v>
      </c>
      <c r="K12" s="63">
        <f>SUMIFS(SYNTHESE!$P$2:$P$50,SYNTHESE!$C$2:$C$50,"PRESTATAIRE 8")</f>
        <v>0</v>
      </c>
      <c r="L12" s="63">
        <f>SUMIFS(SYNTHESE!$Q$2:$Q$50,SYNTHESE!$C$2:$C$50,"PRESTATAIRE 8")</f>
        <v>0</v>
      </c>
      <c r="M12" s="63">
        <f>SUMIFS(SYNTHESE!$R$2:$R$50,SYNTHESE!$C$2:$C$50,"PRESTATAIRE 8")</f>
        <v>0</v>
      </c>
      <c r="N12" s="63">
        <f>SUMIFS(SYNTHESE!$S$2:$S$50,SYNTHESE!$C$2:$C$50,"PRESTATAIRE 8")</f>
        <v>0</v>
      </c>
      <c r="O12" s="63">
        <f>SUMIFS(SYNTHESE!$T$2:$T$50,SYNTHESE!$C$2:$C$50,"PRESTATAIRE 8")</f>
        <v>0</v>
      </c>
      <c r="P12" s="64">
        <f t="shared" si="0"/>
        <v>0</v>
      </c>
    </row>
    <row r="13" spans="1:16" x14ac:dyDescent="0.25">
      <c r="A13" s="94" t="s">
        <v>53</v>
      </c>
      <c r="B13" s="95"/>
      <c r="C13" s="96"/>
      <c r="D13" s="58">
        <f>SUM(D5:D12)</f>
        <v>0</v>
      </c>
      <c r="E13" s="58">
        <f t="shared" ref="E13:P13" si="1">SUM(E5:E12)</f>
        <v>0</v>
      </c>
      <c r="F13" s="58">
        <f t="shared" si="1"/>
        <v>0</v>
      </c>
      <c r="G13" s="58">
        <f t="shared" si="1"/>
        <v>0</v>
      </c>
      <c r="H13" s="58">
        <f t="shared" si="1"/>
        <v>0</v>
      </c>
      <c r="I13" s="58">
        <f t="shared" si="1"/>
        <v>0</v>
      </c>
      <c r="J13" s="58">
        <f t="shared" si="1"/>
        <v>0</v>
      </c>
      <c r="K13" s="58">
        <f t="shared" si="1"/>
        <v>0</v>
      </c>
      <c r="L13" s="58">
        <f t="shared" si="1"/>
        <v>0</v>
      </c>
      <c r="M13" s="58">
        <f t="shared" si="1"/>
        <v>0</v>
      </c>
      <c r="N13" s="58">
        <f t="shared" si="1"/>
        <v>0</v>
      </c>
      <c r="O13" s="58">
        <f t="shared" si="1"/>
        <v>0</v>
      </c>
      <c r="P13" s="58">
        <f t="shared" si="1"/>
        <v>0</v>
      </c>
    </row>
    <row r="16" spans="1:16" ht="15.75" x14ac:dyDescent="0.25">
      <c r="A16" s="93" t="s">
        <v>122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</row>
    <row r="18" spans="1:16" x14ac:dyDescent="0.25">
      <c r="A18" s="56" t="s">
        <v>100</v>
      </c>
      <c r="B18" s="146" t="s">
        <v>108</v>
      </c>
      <c r="C18" s="146"/>
      <c r="D18" s="57" t="s">
        <v>109</v>
      </c>
      <c r="E18" s="57" t="s">
        <v>110</v>
      </c>
      <c r="F18" s="57" t="s">
        <v>43</v>
      </c>
      <c r="G18" s="57" t="s">
        <v>111</v>
      </c>
      <c r="H18" s="57" t="s">
        <v>45</v>
      </c>
      <c r="I18" s="57" t="s">
        <v>46</v>
      </c>
      <c r="J18" s="57" t="s">
        <v>112</v>
      </c>
      <c r="K18" s="57" t="s">
        <v>113</v>
      </c>
      <c r="L18" s="57" t="s">
        <v>114</v>
      </c>
      <c r="M18" s="57" t="s">
        <v>115</v>
      </c>
      <c r="N18" s="57" t="s">
        <v>116</v>
      </c>
      <c r="O18" s="57" t="s">
        <v>117</v>
      </c>
      <c r="P18" s="57" t="s">
        <v>53</v>
      </c>
    </row>
    <row r="19" spans="1:16" x14ac:dyDescent="0.25">
      <c r="A19" s="47" t="s">
        <v>57</v>
      </c>
      <c r="B19" s="47">
        <v>0</v>
      </c>
      <c r="C19" s="47" t="s">
        <v>76</v>
      </c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6">
        <f>SUM(D19:O19)</f>
        <v>0</v>
      </c>
    </row>
    <row r="20" spans="1:16" x14ac:dyDescent="0.25">
      <c r="A20" s="4" t="s">
        <v>58</v>
      </c>
      <c r="B20" s="4">
        <v>60</v>
      </c>
      <c r="C20" s="4" t="s">
        <v>77</v>
      </c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8">
        <f t="shared" ref="P20:P26" si="2">SUM(D20:O20)</f>
        <v>0</v>
      </c>
    </row>
    <row r="21" spans="1:16" x14ac:dyDescent="0.25">
      <c r="A21" s="4" t="s">
        <v>59</v>
      </c>
      <c r="B21" s="4">
        <v>0</v>
      </c>
      <c r="C21" s="4" t="s">
        <v>76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8">
        <f t="shared" si="2"/>
        <v>0</v>
      </c>
    </row>
    <row r="22" spans="1:16" x14ac:dyDescent="0.25">
      <c r="A22" s="4" t="s">
        <v>60</v>
      </c>
      <c r="B22" s="4">
        <v>45</v>
      </c>
      <c r="C22" s="4" t="s">
        <v>77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8">
        <f t="shared" si="2"/>
        <v>0</v>
      </c>
    </row>
    <row r="23" spans="1:16" x14ac:dyDescent="0.25">
      <c r="A23" s="4" t="s">
        <v>61</v>
      </c>
      <c r="B23" s="4">
        <v>45</v>
      </c>
      <c r="C23" s="4" t="s">
        <v>77</v>
      </c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8">
        <f t="shared" si="2"/>
        <v>0</v>
      </c>
    </row>
    <row r="24" spans="1:16" x14ac:dyDescent="0.25">
      <c r="A24" s="4" t="s">
        <v>62</v>
      </c>
      <c r="B24" s="4">
        <v>30</v>
      </c>
      <c r="C24" s="4" t="s">
        <v>77</v>
      </c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8">
        <f t="shared" si="2"/>
        <v>0</v>
      </c>
    </row>
    <row r="25" spans="1:16" x14ac:dyDescent="0.25">
      <c r="A25" s="4" t="s">
        <v>63</v>
      </c>
      <c r="B25" s="4">
        <v>30</v>
      </c>
      <c r="C25" s="4" t="s">
        <v>77</v>
      </c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8">
        <f t="shared" si="2"/>
        <v>0</v>
      </c>
    </row>
    <row r="26" spans="1:16" x14ac:dyDescent="0.25">
      <c r="A26" s="62" t="s">
        <v>64</v>
      </c>
      <c r="B26" s="62">
        <v>15</v>
      </c>
      <c r="C26" s="62" t="s">
        <v>77</v>
      </c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4">
        <f t="shared" si="2"/>
        <v>0</v>
      </c>
    </row>
    <row r="27" spans="1:16" x14ac:dyDescent="0.25">
      <c r="A27" s="94" t="s">
        <v>53</v>
      </c>
      <c r="B27" s="95"/>
      <c r="C27" s="96"/>
      <c r="D27" s="58">
        <f>SUM(D19:D26)</f>
        <v>0</v>
      </c>
      <c r="E27" s="58">
        <f t="shared" ref="E27:P27" si="3">SUM(E19:E26)</f>
        <v>0</v>
      </c>
      <c r="F27" s="58">
        <f t="shared" si="3"/>
        <v>0</v>
      </c>
      <c r="G27" s="58">
        <f t="shared" si="3"/>
        <v>0</v>
      </c>
      <c r="H27" s="58">
        <f t="shared" si="3"/>
        <v>0</v>
      </c>
      <c r="I27" s="58">
        <f t="shared" si="3"/>
        <v>0</v>
      </c>
      <c r="J27" s="58">
        <f t="shared" si="3"/>
        <v>0</v>
      </c>
      <c r="K27" s="58">
        <f t="shared" si="3"/>
        <v>0</v>
      </c>
      <c r="L27" s="58">
        <f t="shared" si="3"/>
        <v>0</v>
      </c>
      <c r="M27" s="58">
        <f t="shared" si="3"/>
        <v>0</v>
      </c>
      <c r="N27" s="58">
        <f t="shared" si="3"/>
        <v>0</v>
      </c>
      <c r="O27" s="58">
        <f t="shared" si="3"/>
        <v>0</v>
      </c>
      <c r="P27" s="58">
        <f t="shared" si="3"/>
        <v>0</v>
      </c>
    </row>
    <row r="30" spans="1:16" ht="15.75" x14ac:dyDescent="0.25">
      <c r="A30" s="93" t="s">
        <v>123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</row>
    <row r="32" spans="1:16" x14ac:dyDescent="0.25">
      <c r="A32" s="56" t="s">
        <v>100</v>
      </c>
      <c r="B32" s="146" t="s">
        <v>108</v>
      </c>
      <c r="C32" s="146"/>
      <c r="D32" s="57" t="s">
        <v>109</v>
      </c>
      <c r="E32" s="57" t="s">
        <v>110</v>
      </c>
      <c r="F32" s="57" t="s">
        <v>43</v>
      </c>
      <c r="G32" s="57" t="s">
        <v>111</v>
      </c>
      <c r="H32" s="57" t="s">
        <v>45</v>
      </c>
      <c r="I32" s="57" t="s">
        <v>46</v>
      </c>
      <c r="J32" s="57" t="s">
        <v>112</v>
      </c>
      <c r="K32" s="57" t="s">
        <v>113</v>
      </c>
      <c r="L32" s="57" t="s">
        <v>114</v>
      </c>
      <c r="M32" s="57" t="s">
        <v>115</v>
      </c>
      <c r="N32" s="57" t="s">
        <v>116</v>
      </c>
      <c r="O32" s="57" t="s">
        <v>117</v>
      </c>
      <c r="P32" s="57" t="s">
        <v>53</v>
      </c>
    </row>
    <row r="33" spans="1:16" x14ac:dyDescent="0.25">
      <c r="A33" s="47" t="s">
        <v>57</v>
      </c>
      <c r="B33" s="47">
        <v>0</v>
      </c>
      <c r="C33" s="47" t="s">
        <v>76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>
        <f>SUM(D33:O33)</f>
        <v>0</v>
      </c>
    </row>
    <row r="34" spans="1:16" x14ac:dyDescent="0.25">
      <c r="A34" s="4" t="s">
        <v>58</v>
      </c>
      <c r="B34" s="4">
        <v>60</v>
      </c>
      <c r="C34" s="4" t="s">
        <v>77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8">
        <f t="shared" ref="P34:P40" si="4">SUM(D34:O34)</f>
        <v>0</v>
      </c>
    </row>
    <row r="35" spans="1:16" x14ac:dyDescent="0.25">
      <c r="A35" s="4" t="s">
        <v>59</v>
      </c>
      <c r="B35" s="4">
        <v>0</v>
      </c>
      <c r="C35" s="4" t="s">
        <v>76</v>
      </c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8">
        <f t="shared" si="4"/>
        <v>0</v>
      </c>
    </row>
    <row r="36" spans="1:16" x14ac:dyDescent="0.25">
      <c r="A36" s="4" t="s">
        <v>60</v>
      </c>
      <c r="B36" s="4">
        <v>45</v>
      </c>
      <c r="C36" s="4" t="s">
        <v>77</v>
      </c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8">
        <f t="shared" si="4"/>
        <v>0</v>
      </c>
    </row>
    <row r="37" spans="1:16" x14ac:dyDescent="0.25">
      <c r="A37" s="4" t="s">
        <v>61</v>
      </c>
      <c r="B37" s="4">
        <v>45</v>
      </c>
      <c r="C37" s="4" t="s">
        <v>77</v>
      </c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8">
        <f t="shared" si="4"/>
        <v>0</v>
      </c>
    </row>
    <row r="38" spans="1:16" x14ac:dyDescent="0.25">
      <c r="A38" s="4" t="s">
        <v>62</v>
      </c>
      <c r="B38" s="4">
        <v>30</v>
      </c>
      <c r="C38" s="4" t="s">
        <v>77</v>
      </c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8">
        <f t="shared" si="4"/>
        <v>0</v>
      </c>
    </row>
    <row r="39" spans="1:16" x14ac:dyDescent="0.25">
      <c r="A39" s="4" t="s">
        <v>63</v>
      </c>
      <c r="B39" s="4">
        <v>30</v>
      </c>
      <c r="C39" s="4" t="s">
        <v>77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8">
        <f t="shared" si="4"/>
        <v>0</v>
      </c>
    </row>
    <row r="40" spans="1:16" x14ac:dyDescent="0.25">
      <c r="A40" s="62" t="s">
        <v>64</v>
      </c>
      <c r="B40" s="62">
        <v>15</v>
      </c>
      <c r="C40" s="62" t="s">
        <v>77</v>
      </c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4">
        <f t="shared" si="4"/>
        <v>0</v>
      </c>
    </row>
    <row r="41" spans="1:16" x14ac:dyDescent="0.25">
      <c r="A41" s="94" t="s">
        <v>53</v>
      </c>
      <c r="B41" s="95"/>
      <c r="C41" s="96"/>
      <c r="D41" s="58">
        <f>SUM(D33:D40)</f>
        <v>0</v>
      </c>
      <c r="E41" s="58">
        <f t="shared" ref="E41" si="5">SUM(E33:E40)</f>
        <v>0</v>
      </c>
      <c r="F41" s="58">
        <f t="shared" ref="F41" si="6">SUM(F33:F40)</f>
        <v>0</v>
      </c>
      <c r="G41" s="58">
        <f t="shared" ref="G41" si="7">SUM(G33:G40)</f>
        <v>0</v>
      </c>
      <c r="H41" s="58">
        <f t="shared" ref="H41" si="8">SUM(H33:H40)</f>
        <v>0</v>
      </c>
      <c r="I41" s="58">
        <f t="shared" ref="I41" si="9">SUM(I33:I40)</f>
        <v>0</v>
      </c>
      <c r="J41" s="58">
        <f t="shared" ref="J41" si="10">SUM(J33:J40)</f>
        <v>0</v>
      </c>
      <c r="K41" s="58">
        <f t="shared" ref="K41" si="11">SUM(K33:K40)</f>
        <v>0</v>
      </c>
      <c r="L41" s="58">
        <f t="shared" ref="L41" si="12">SUM(L33:L40)</f>
        <v>0</v>
      </c>
      <c r="M41" s="58">
        <f t="shared" ref="M41" si="13">SUM(M33:M40)</f>
        <v>0</v>
      </c>
      <c r="N41" s="58">
        <f t="shared" ref="N41" si="14">SUM(N33:N40)</f>
        <v>0</v>
      </c>
      <c r="O41" s="58">
        <f t="shared" ref="O41" si="15">SUM(O33:O40)</f>
        <v>0</v>
      </c>
      <c r="P41" s="58">
        <f t="shared" ref="P41" si="16">SUM(P33:P40)</f>
        <v>0</v>
      </c>
    </row>
  </sheetData>
  <mergeCells count="3">
    <mergeCell ref="B18:C18"/>
    <mergeCell ref="B32:C32"/>
    <mergeCell ref="B4:C4"/>
  </mergeCells>
  <conditionalFormatting sqref="A5:P12">
    <cfRule type="expression" dxfId="2" priority="3">
      <formula>MOD(ROW(),2)</formula>
    </cfRule>
  </conditionalFormatting>
  <conditionalFormatting sqref="A33:P40">
    <cfRule type="expression" dxfId="1" priority="1">
      <formula>MOD(ROW(),2)</formula>
    </cfRule>
  </conditionalFormatting>
  <conditionalFormatting sqref="A19:P26">
    <cfRule type="expression" dxfId="0" priority="2">
      <formula>MOD(ROW(),2)</formula>
    </cfRule>
  </conditionalFormatting>
  <pageMargins left="0.39370078740157483" right="0.39370078740157483" top="0.39370078740157483" bottom="0.39370078740157483" header="0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FORMULAIRE</vt:lpstr>
      <vt:lpstr>DONNEES</vt:lpstr>
      <vt:lpstr>SYNTHESE</vt:lpstr>
      <vt:lpstr>FACTURE</vt:lpstr>
      <vt:lpstr>PRESTATAIRES</vt:lpstr>
      <vt:lpstr>SUIVI DES REGLEMENTS</vt:lpstr>
      <vt:lpstr>Source</vt:lpstr>
      <vt:lpstr>FACTURE!Zone_d_impression</vt:lpstr>
      <vt:lpstr>'SUIVI DES REGLEMENTS'!Zone_d_impression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consales</dc:creator>
  <cp:lastModifiedBy>gg</cp:lastModifiedBy>
  <cp:lastPrinted>2017-11-13T09:10:40Z</cp:lastPrinted>
  <dcterms:created xsi:type="dcterms:W3CDTF">2017-11-08T10:02:39Z</dcterms:created>
  <dcterms:modified xsi:type="dcterms:W3CDTF">2017-11-19T16:23:53Z</dcterms:modified>
</cp:coreProperties>
</file>