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570" windowHeight="8160"/>
  </bookViews>
  <sheets>
    <sheet name="SERVICE" sheetId="6" r:id="rId1"/>
    <sheet name="state" sheetId="5" r:id="rId2"/>
    <sheet name="Feuil1" sheetId="1" r:id="rId3"/>
    <sheet name="Feuil2" sheetId="2" r:id="rId4"/>
    <sheet name="config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6" l="1"/>
  <c r="C23" i="6"/>
  <c r="D23" i="6"/>
  <c r="E23" i="6"/>
  <c r="B24" i="6"/>
  <c r="C24" i="6"/>
  <c r="D24" i="6"/>
  <c r="E24" i="6"/>
  <c r="B25" i="6"/>
  <c r="C25" i="6"/>
  <c r="D25" i="6"/>
  <c r="E25" i="6"/>
  <c r="B26" i="6"/>
  <c r="C26" i="6"/>
  <c r="D26" i="6"/>
  <c r="E26" i="6"/>
  <c r="E22" i="6"/>
  <c r="D22" i="6"/>
  <c r="C22" i="6"/>
  <c r="B22" i="6"/>
  <c r="O7" i="5" l="1"/>
  <c r="B342" i="6"/>
  <c r="B343" i="6"/>
  <c r="B344" i="6"/>
  <c r="B345" i="6"/>
  <c r="B341" i="6"/>
  <c r="B312" i="6"/>
  <c r="B313" i="6"/>
  <c r="B314" i="6"/>
  <c r="B315" i="6"/>
  <c r="B311" i="6"/>
  <c r="B282" i="6"/>
  <c r="B283" i="6"/>
  <c r="B284" i="6"/>
  <c r="B285" i="6"/>
  <c r="B281" i="6"/>
  <c r="B252" i="6"/>
  <c r="B253" i="6"/>
  <c r="B254" i="6"/>
  <c r="B255" i="6"/>
  <c r="B251" i="6"/>
  <c r="B222" i="6"/>
  <c r="B223" i="6"/>
  <c r="B224" i="6"/>
  <c r="B225" i="6"/>
  <c r="B221" i="6"/>
  <c r="B192" i="6"/>
  <c r="B193" i="6"/>
  <c r="B194" i="6"/>
  <c r="B195" i="6"/>
  <c r="B191" i="6"/>
  <c r="B162" i="6"/>
  <c r="B163" i="6"/>
  <c r="B164" i="6"/>
  <c r="B165" i="6"/>
  <c r="B161" i="6"/>
  <c r="B132" i="6"/>
  <c r="B133" i="6"/>
  <c r="B134" i="6"/>
  <c r="B135" i="6"/>
  <c r="B131" i="6"/>
  <c r="B102" i="6"/>
  <c r="B103" i="6"/>
  <c r="B104" i="6"/>
  <c r="B105" i="6"/>
  <c r="B101" i="6"/>
  <c r="B72" i="6"/>
  <c r="B73" i="6"/>
  <c r="B74" i="6"/>
  <c r="B75" i="6"/>
  <c r="B71" i="6"/>
  <c r="B42" i="6"/>
  <c r="B43" i="6"/>
  <c r="B44" i="6"/>
  <c r="B45" i="6"/>
  <c r="B41" i="6"/>
  <c r="I8" i="5"/>
  <c r="A332" i="6"/>
  <c r="A331" i="6"/>
  <c r="A302" i="6"/>
  <c r="A301" i="6"/>
  <c r="A272" i="6"/>
  <c r="A271" i="6"/>
  <c r="A242" i="6"/>
  <c r="A241" i="6"/>
  <c r="A212" i="6"/>
  <c r="A211" i="6"/>
  <c r="A182" i="6"/>
  <c r="A181" i="6"/>
  <c r="A152" i="6"/>
  <c r="A151" i="6"/>
  <c r="F153" i="6" s="1"/>
  <c r="F160" i="6" s="1"/>
  <c r="A122" i="6"/>
  <c r="A121" i="6"/>
  <c r="F123" i="6" s="1"/>
  <c r="F130" i="6" s="1"/>
  <c r="A92" i="6"/>
  <c r="A91" i="6"/>
  <c r="F93" i="6" s="1"/>
  <c r="A62" i="6"/>
  <c r="A61" i="6"/>
  <c r="A32" i="6"/>
  <c r="A31" i="6"/>
  <c r="F33" i="6"/>
  <c r="C41" i="6"/>
  <c r="D41" i="6"/>
  <c r="C42" i="6"/>
  <c r="D42" i="6"/>
  <c r="E42" i="6"/>
  <c r="C43" i="6"/>
  <c r="D43" i="6"/>
  <c r="E43" i="6"/>
  <c r="C44" i="6"/>
  <c r="D44" i="6"/>
  <c r="E44" i="6"/>
  <c r="C45" i="6"/>
  <c r="D45" i="6"/>
  <c r="E45" i="6"/>
  <c r="F63" i="6"/>
  <c r="G63" i="6"/>
  <c r="G70" i="6" s="1"/>
  <c r="F69" i="6"/>
  <c r="F70" i="6"/>
  <c r="C71" i="6"/>
  <c r="D71" i="6"/>
  <c r="E71" i="6" s="1"/>
  <c r="C72" i="6"/>
  <c r="D72" i="6"/>
  <c r="E72" i="6"/>
  <c r="C73" i="6"/>
  <c r="D73" i="6"/>
  <c r="E73" i="6"/>
  <c r="C74" i="6"/>
  <c r="D74" i="6"/>
  <c r="E74" i="6"/>
  <c r="C75" i="6"/>
  <c r="D75" i="6"/>
  <c r="E75" i="6"/>
  <c r="C101" i="6"/>
  <c r="D101" i="6"/>
  <c r="E101" i="6"/>
  <c r="C102" i="6"/>
  <c r="D102" i="6"/>
  <c r="E102" i="6"/>
  <c r="C103" i="6"/>
  <c r="D103" i="6"/>
  <c r="E103" i="6"/>
  <c r="C104" i="6"/>
  <c r="D104" i="6"/>
  <c r="E104" i="6"/>
  <c r="C105" i="6"/>
  <c r="D105" i="6"/>
  <c r="E105" i="6"/>
  <c r="C131" i="6"/>
  <c r="D131" i="6"/>
  <c r="E131" i="6"/>
  <c r="C132" i="6"/>
  <c r="D132" i="6"/>
  <c r="E132" i="6"/>
  <c r="C133" i="6"/>
  <c r="D133" i="6"/>
  <c r="E133" i="6"/>
  <c r="C134" i="6"/>
  <c r="D134" i="6"/>
  <c r="E134" i="6"/>
  <c r="C135" i="6"/>
  <c r="D135" i="6"/>
  <c r="E135" i="6"/>
  <c r="C161" i="6"/>
  <c r="D161" i="6"/>
  <c r="E161" i="6"/>
  <c r="C162" i="6"/>
  <c r="D162" i="6"/>
  <c r="E162" i="6"/>
  <c r="C163" i="6"/>
  <c r="D163" i="6"/>
  <c r="E163" i="6"/>
  <c r="C164" i="6"/>
  <c r="D164" i="6"/>
  <c r="E164" i="6"/>
  <c r="C165" i="6"/>
  <c r="D165" i="6"/>
  <c r="E165" i="6"/>
  <c r="F183" i="6"/>
  <c r="C191" i="6"/>
  <c r="D191" i="6"/>
  <c r="E191" i="6" s="1"/>
  <c r="C192" i="6"/>
  <c r="D192" i="6"/>
  <c r="E192" i="6"/>
  <c r="C193" i="6"/>
  <c r="D193" i="6"/>
  <c r="E193" i="6"/>
  <c r="C194" i="6"/>
  <c r="D194" i="6"/>
  <c r="E194" i="6"/>
  <c r="C195" i="6"/>
  <c r="D195" i="6"/>
  <c r="E195" i="6"/>
  <c r="F213" i="6"/>
  <c r="F220" i="6" s="1"/>
  <c r="C221" i="6"/>
  <c r="D221" i="6"/>
  <c r="E221" i="6" s="1"/>
  <c r="C222" i="6"/>
  <c r="D222" i="6"/>
  <c r="E222" i="6"/>
  <c r="C223" i="6"/>
  <c r="D223" i="6"/>
  <c r="E223" i="6"/>
  <c r="C224" i="6"/>
  <c r="D224" i="6"/>
  <c r="E224" i="6"/>
  <c r="C225" i="6"/>
  <c r="D225" i="6"/>
  <c r="E225" i="6"/>
  <c r="F243" i="6"/>
  <c r="C251" i="6"/>
  <c r="D251" i="6"/>
  <c r="E251" i="6"/>
  <c r="C252" i="6"/>
  <c r="D252" i="6"/>
  <c r="E252" i="6"/>
  <c r="C253" i="6"/>
  <c r="D253" i="6"/>
  <c r="E253" i="6"/>
  <c r="C254" i="6"/>
  <c r="D254" i="6"/>
  <c r="E254" i="6"/>
  <c r="C255" i="6"/>
  <c r="D255" i="6"/>
  <c r="E255" i="6"/>
  <c r="F273" i="6"/>
  <c r="F280" i="6"/>
  <c r="C281" i="6"/>
  <c r="D281" i="6"/>
  <c r="E281" i="6"/>
  <c r="C282" i="6"/>
  <c r="D282" i="6"/>
  <c r="E282" i="6"/>
  <c r="C283" i="6"/>
  <c r="D283" i="6"/>
  <c r="E283" i="6"/>
  <c r="C284" i="6"/>
  <c r="D284" i="6"/>
  <c r="E284" i="6"/>
  <c r="C285" i="6"/>
  <c r="D285" i="6"/>
  <c r="E285" i="6"/>
  <c r="F303" i="6"/>
  <c r="C311" i="6"/>
  <c r="D311" i="6"/>
  <c r="E311" i="6" s="1"/>
  <c r="C312" i="6"/>
  <c r="D312" i="6"/>
  <c r="E312" i="6"/>
  <c r="C313" i="6"/>
  <c r="D313" i="6"/>
  <c r="E313" i="6"/>
  <c r="C314" i="6"/>
  <c r="D314" i="6"/>
  <c r="E314" i="6"/>
  <c r="C315" i="6"/>
  <c r="D315" i="6"/>
  <c r="E315" i="6"/>
  <c r="F333" i="6"/>
  <c r="G333" i="6" s="1"/>
  <c r="H333" i="6" s="1"/>
  <c r="F340" i="6"/>
  <c r="C341" i="6"/>
  <c r="D341" i="6"/>
  <c r="E341" i="6" s="1"/>
  <c r="C342" i="6"/>
  <c r="D342" i="6"/>
  <c r="E342" i="6"/>
  <c r="C343" i="6"/>
  <c r="D343" i="6"/>
  <c r="E343" i="6"/>
  <c r="C344" i="6"/>
  <c r="D344" i="6"/>
  <c r="E344" i="6"/>
  <c r="C345" i="6"/>
  <c r="D345" i="6"/>
  <c r="E345" i="6"/>
  <c r="B15" i="6"/>
  <c r="C15" i="6"/>
  <c r="D15" i="6"/>
  <c r="E15" i="6"/>
  <c r="BY8" i="5"/>
  <c r="BY9" i="5"/>
  <c r="BY10" i="5"/>
  <c r="BY11" i="5"/>
  <c r="BS8" i="5"/>
  <c r="BS9" i="5"/>
  <c r="BS10" i="5"/>
  <c r="BS11" i="5"/>
  <c r="BM8" i="5"/>
  <c r="BM9" i="5"/>
  <c r="BM10" i="5"/>
  <c r="BM11" i="5"/>
  <c r="BG8" i="5"/>
  <c r="BG9" i="5"/>
  <c r="BG10" i="5"/>
  <c r="BG11" i="5"/>
  <c r="BA8" i="5"/>
  <c r="BA9" i="5"/>
  <c r="BA10" i="5"/>
  <c r="BA11" i="5"/>
  <c r="AU8" i="5"/>
  <c r="AU9" i="5"/>
  <c r="AU10" i="5"/>
  <c r="AU11" i="5"/>
  <c r="AO8" i="5"/>
  <c r="AO9" i="5"/>
  <c r="AO10" i="5"/>
  <c r="AO11" i="5"/>
  <c r="AI8" i="5"/>
  <c r="AI9" i="5"/>
  <c r="AI10" i="5"/>
  <c r="AI11" i="5"/>
  <c r="AC8" i="5"/>
  <c r="AC9" i="5"/>
  <c r="AC10" i="5"/>
  <c r="AC11" i="5"/>
  <c r="W8" i="5"/>
  <c r="W9" i="5"/>
  <c r="W10" i="5"/>
  <c r="W11" i="5"/>
  <c r="A11" i="5"/>
  <c r="A8" i="5"/>
  <c r="A9" i="5"/>
  <c r="A10" i="5"/>
  <c r="A2" i="6"/>
  <c r="A1" i="6"/>
  <c r="BM7" i="5"/>
  <c r="BS7" i="5"/>
  <c r="BY7" i="5"/>
  <c r="W7" i="5"/>
  <c r="AC7" i="5"/>
  <c r="AI7" i="5"/>
  <c r="AO7" i="5"/>
  <c r="AU7" i="5"/>
  <c r="BA7" i="5"/>
  <c r="BG7" i="5"/>
  <c r="Q7" i="5"/>
  <c r="F339" i="6" l="1"/>
  <c r="G33" i="6"/>
  <c r="G40" i="6" s="1"/>
  <c r="F40" i="6"/>
  <c r="G340" i="6"/>
  <c r="G339" i="6"/>
  <c r="F39" i="6"/>
  <c r="E41" i="6"/>
  <c r="E49" i="6" s="1"/>
  <c r="I333" i="6"/>
  <c r="H339" i="6"/>
  <c r="E319" i="6"/>
  <c r="E259" i="6"/>
  <c r="E199" i="6"/>
  <c r="G39" i="6"/>
  <c r="E349" i="6"/>
  <c r="H340" i="6"/>
  <c r="G303" i="6"/>
  <c r="F309" i="6"/>
  <c r="F310" i="6"/>
  <c r="G243" i="6"/>
  <c r="F249" i="6"/>
  <c r="F250" i="6"/>
  <c r="G183" i="6"/>
  <c r="F189" i="6"/>
  <c r="F190" i="6"/>
  <c r="G153" i="6"/>
  <c r="F159" i="6"/>
  <c r="G93" i="6"/>
  <c r="F99" i="6"/>
  <c r="F100" i="6"/>
  <c r="E289" i="6"/>
  <c r="G273" i="6"/>
  <c r="F279" i="6"/>
  <c r="E229" i="6"/>
  <c r="G213" i="6"/>
  <c r="F219" i="6"/>
  <c r="E169" i="6"/>
  <c r="E109" i="6"/>
  <c r="E139" i="6"/>
  <c r="G123" i="6"/>
  <c r="F129" i="6"/>
  <c r="E79" i="6"/>
  <c r="H63" i="6"/>
  <c r="G69" i="6"/>
  <c r="A7" i="5"/>
  <c r="B12" i="6"/>
  <c r="B13" i="6"/>
  <c r="B14" i="6"/>
  <c r="B11" i="6"/>
  <c r="C11" i="6"/>
  <c r="D11" i="6"/>
  <c r="J7" i="5" s="1"/>
  <c r="C12" i="6"/>
  <c r="D12" i="6"/>
  <c r="E12" i="6"/>
  <c r="C13" i="6"/>
  <c r="D13" i="6"/>
  <c r="E13" i="6"/>
  <c r="C14" i="6"/>
  <c r="D14" i="6"/>
  <c r="E14" i="6"/>
  <c r="H33" i="6" l="1"/>
  <c r="H40" i="6" s="1"/>
  <c r="H70" i="6"/>
  <c r="I63" i="6"/>
  <c r="H69" i="6"/>
  <c r="G220" i="6"/>
  <c r="G219" i="6"/>
  <c r="H213" i="6"/>
  <c r="G190" i="6"/>
  <c r="H183" i="6"/>
  <c r="G189" i="6"/>
  <c r="G310" i="6"/>
  <c r="H303" i="6"/>
  <c r="G309" i="6"/>
  <c r="G130" i="6"/>
  <c r="G129" i="6"/>
  <c r="H123" i="6"/>
  <c r="G280" i="6"/>
  <c r="G279" i="6"/>
  <c r="H273" i="6"/>
  <c r="G100" i="6"/>
  <c r="H93" i="6"/>
  <c r="G99" i="6"/>
  <c r="H153" i="6"/>
  <c r="G160" i="6"/>
  <c r="G159" i="6"/>
  <c r="G250" i="6"/>
  <c r="H243" i="6"/>
  <c r="G249" i="6"/>
  <c r="I340" i="6"/>
  <c r="J333" i="6"/>
  <c r="I339" i="6"/>
  <c r="I7" i="5"/>
  <c r="BX11" i="5"/>
  <c r="BR11" i="5"/>
  <c r="BL11" i="5"/>
  <c r="BF11" i="5"/>
  <c r="AZ11" i="5"/>
  <c r="AT11" i="5"/>
  <c r="AN11" i="5"/>
  <c r="AH11" i="5"/>
  <c r="AB11" i="5"/>
  <c r="V11" i="5"/>
  <c r="P11" i="5"/>
  <c r="J11" i="5"/>
  <c r="BW10" i="5"/>
  <c r="BQ10" i="5"/>
  <c r="BK10" i="5"/>
  <c r="BE10" i="5"/>
  <c r="AY10" i="5"/>
  <c r="AS10" i="5"/>
  <c r="AM10" i="5"/>
  <c r="AG10" i="5"/>
  <c r="AA10" i="5"/>
  <c r="U10" i="5"/>
  <c r="O10" i="5"/>
  <c r="I10" i="5"/>
  <c r="BX9" i="5"/>
  <c r="BR9" i="5"/>
  <c r="BL9" i="5"/>
  <c r="BF9" i="5"/>
  <c r="AZ9" i="5"/>
  <c r="AT9" i="5"/>
  <c r="AN9" i="5"/>
  <c r="AH9" i="5"/>
  <c r="AB9" i="5"/>
  <c r="V9" i="5"/>
  <c r="P9" i="5"/>
  <c r="J9" i="5"/>
  <c r="BW8" i="5"/>
  <c r="BQ8" i="5"/>
  <c r="BK8" i="5"/>
  <c r="BE8" i="5"/>
  <c r="AY8" i="5"/>
  <c r="AS8" i="5"/>
  <c r="AM8" i="5"/>
  <c r="AG8" i="5"/>
  <c r="AA8" i="5"/>
  <c r="U8" i="5"/>
  <c r="O8" i="5"/>
  <c r="BW11" i="5"/>
  <c r="BQ11" i="5"/>
  <c r="BK11" i="5"/>
  <c r="BE11" i="5"/>
  <c r="AY11" i="5"/>
  <c r="AS11" i="5"/>
  <c r="AM11" i="5"/>
  <c r="AG11" i="5"/>
  <c r="AA11" i="5"/>
  <c r="U11" i="5"/>
  <c r="O11" i="5"/>
  <c r="I11" i="5"/>
  <c r="BX10" i="5"/>
  <c r="BR10" i="5"/>
  <c r="BL10" i="5"/>
  <c r="BF10" i="5"/>
  <c r="AZ10" i="5"/>
  <c r="AT10" i="5"/>
  <c r="AN10" i="5"/>
  <c r="AH10" i="5"/>
  <c r="AB10" i="5"/>
  <c r="V10" i="5"/>
  <c r="P10" i="5"/>
  <c r="J10" i="5"/>
  <c r="BW9" i="5"/>
  <c r="BQ9" i="5"/>
  <c r="BK9" i="5"/>
  <c r="BE9" i="5"/>
  <c r="AY9" i="5"/>
  <c r="AS9" i="5"/>
  <c r="AM9" i="5"/>
  <c r="AG9" i="5"/>
  <c r="AA9" i="5"/>
  <c r="U9" i="5"/>
  <c r="O9" i="5"/>
  <c r="I9" i="5"/>
  <c r="BX8" i="5"/>
  <c r="BR8" i="5"/>
  <c r="BL8" i="5"/>
  <c r="BF8" i="5"/>
  <c r="AZ8" i="5"/>
  <c r="AT8" i="5"/>
  <c r="AN8" i="5"/>
  <c r="AH8" i="5"/>
  <c r="AB8" i="5"/>
  <c r="V8" i="5"/>
  <c r="P8" i="5"/>
  <c r="J8" i="5"/>
  <c r="E11" i="6"/>
  <c r="E19" i="6" s="1"/>
  <c r="BL7" i="5"/>
  <c r="BR7" i="5"/>
  <c r="BX7" i="5"/>
  <c r="BK7" i="5"/>
  <c r="BQ7" i="5"/>
  <c r="BW7" i="5"/>
  <c r="V7" i="5"/>
  <c r="AB7" i="5"/>
  <c r="AH7" i="5"/>
  <c r="AN7" i="5"/>
  <c r="AT7" i="5"/>
  <c r="AZ7" i="5"/>
  <c r="BF7" i="5"/>
  <c r="P7" i="5"/>
  <c r="U7" i="5"/>
  <c r="AA7" i="5"/>
  <c r="AG7" i="5"/>
  <c r="AM7" i="5"/>
  <c r="AS7" i="5"/>
  <c r="AY7" i="5"/>
  <c r="BE7" i="5"/>
  <c r="I33" i="6" l="1"/>
  <c r="H39" i="6"/>
  <c r="I123" i="6"/>
  <c r="H129" i="6"/>
  <c r="H130" i="6"/>
  <c r="J33" i="6"/>
  <c r="I39" i="6"/>
  <c r="I40" i="6"/>
  <c r="I183" i="6"/>
  <c r="H189" i="6"/>
  <c r="H190" i="6"/>
  <c r="I213" i="6"/>
  <c r="H219" i="6"/>
  <c r="H220" i="6"/>
  <c r="J63" i="6"/>
  <c r="I69" i="6"/>
  <c r="I70" i="6"/>
  <c r="K333" i="6"/>
  <c r="J339" i="6"/>
  <c r="J340" i="6"/>
  <c r="I243" i="6"/>
  <c r="H249" i="6"/>
  <c r="H250" i="6"/>
  <c r="I153" i="6"/>
  <c r="H159" i="6"/>
  <c r="H160" i="6"/>
  <c r="I93" i="6"/>
  <c r="H99" i="6"/>
  <c r="H100" i="6"/>
  <c r="I273" i="6"/>
  <c r="H279" i="6"/>
  <c r="H280" i="6"/>
  <c r="I303" i="6"/>
  <c r="H309" i="6"/>
  <c r="H310" i="6"/>
  <c r="D8" i="5"/>
  <c r="C9" i="5"/>
  <c r="D10" i="5"/>
  <c r="C11" i="5"/>
  <c r="C8" i="5"/>
  <c r="D9" i="5"/>
  <c r="C10" i="5"/>
  <c r="D11" i="5"/>
  <c r="C7" i="5"/>
  <c r="D7" i="5"/>
  <c r="D5" i="3"/>
  <c r="D6" i="3" s="1"/>
  <c r="F3" i="6" s="1"/>
  <c r="E4" i="3"/>
  <c r="I310" i="6" l="1"/>
  <c r="I309" i="6"/>
  <c r="J303" i="6"/>
  <c r="I280" i="6"/>
  <c r="J273" i="6"/>
  <c r="I279" i="6"/>
  <c r="I159" i="6"/>
  <c r="I160" i="6"/>
  <c r="J153" i="6"/>
  <c r="J70" i="6"/>
  <c r="J69" i="6"/>
  <c r="K63" i="6"/>
  <c r="I190" i="6"/>
  <c r="I189" i="6"/>
  <c r="J183" i="6"/>
  <c r="I100" i="6"/>
  <c r="I99" i="6"/>
  <c r="J93" i="6"/>
  <c r="I250" i="6"/>
  <c r="I249" i="6"/>
  <c r="J243" i="6"/>
  <c r="K340" i="6"/>
  <c r="L333" i="6"/>
  <c r="K339" i="6"/>
  <c r="I220" i="6"/>
  <c r="J213" i="6"/>
  <c r="I219" i="6"/>
  <c r="J40" i="6"/>
  <c r="J39" i="6"/>
  <c r="K33" i="6"/>
  <c r="I130" i="6"/>
  <c r="J123" i="6"/>
  <c r="I129" i="6"/>
  <c r="G3" i="6"/>
  <c r="H3" i="6" s="1"/>
  <c r="I3" i="6" s="1"/>
  <c r="J3" i="6" s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AB3" i="6" s="1"/>
  <c r="AC3" i="6" s="1"/>
  <c r="AD3" i="6" s="1"/>
  <c r="AE3" i="6" s="1"/>
  <c r="AF3" i="6" s="1"/>
  <c r="AG3" i="6" s="1"/>
  <c r="AH3" i="6" s="1"/>
  <c r="AI3" i="6" s="1"/>
  <c r="AJ3" i="6" s="1"/>
  <c r="F10" i="6"/>
  <c r="F9" i="6"/>
  <c r="E5" i="3"/>
  <c r="D7" i="3"/>
  <c r="E6" i="3"/>
  <c r="K123" i="6" l="1"/>
  <c r="J129" i="6"/>
  <c r="J130" i="6"/>
  <c r="M333" i="6"/>
  <c r="L339" i="6"/>
  <c r="L340" i="6"/>
  <c r="K93" i="6"/>
  <c r="J99" i="6"/>
  <c r="J100" i="6"/>
  <c r="L63" i="6"/>
  <c r="K69" i="6"/>
  <c r="K70" i="6"/>
  <c r="K303" i="6"/>
  <c r="J309" i="6"/>
  <c r="J310" i="6"/>
  <c r="L33" i="6"/>
  <c r="K39" i="6"/>
  <c r="K40" i="6"/>
  <c r="K213" i="6"/>
  <c r="J219" i="6"/>
  <c r="J220" i="6"/>
  <c r="K243" i="6"/>
  <c r="J249" i="6"/>
  <c r="J250" i="6"/>
  <c r="K183" i="6"/>
  <c r="J189" i="6"/>
  <c r="J190" i="6"/>
  <c r="K153" i="6"/>
  <c r="J159" i="6"/>
  <c r="J160" i="6"/>
  <c r="K273" i="6"/>
  <c r="J279" i="6"/>
  <c r="J280" i="6"/>
  <c r="AH10" i="6"/>
  <c r="AH9" i="6"/>
  <c r="G10" i="6"/>
  <c r="G9" i="6"/>
  <c r="D8" i="3"/>
  <c r="E7" i="3"/>
  <c r="K280" i="6" l="1"/>
  <c r="K279" i="6"/>
  <c r="L273" i="6"/>
  <c r="K190" i="6"/>
  <c r="L183" i="6"/>
  <c r="K189" i="6"/>
  <c r="L40" i="6"/>
  <c r="M33" i="6"/>
  <c r="L39" i="6"/>
  <c r="K310" i="6"/>
  <c r="L303" i="6"/>
  <c r="K309" i="6"/>
  <c r="K100" i="6"/>
  <c r="L93" i="6"/>
  <c r="K99" i="6"/>
  <c r="L153" i="6"/>
  <c r="K160" i="6"/>
  <c r="K159" i="6"/>
  <c r="K250" i="6"/>
  <c r="L243" i="6"/>
  <c r="K249" i="6"/>
  <c r="K220" i="6"/>
  <c r="K219" i="6"/>
  <c r="L213" i="6"/>
  <c r="L70" i="6"/>
  <c r="M63" i="6"/>
  <c r="L69" i="6"/>
  <c r="M340" i="6"/>
  <c r="N333" i="6"/>
  <c r="M339" i="6"/>
  <c r="K130" i="6"/>
  <c r="K129" i="6"/>
  <c r="L123" i="6"/>
  <c r="AI10" i="6"/>
  <c r="AI9" i="6"/>
  <c r="H9" i="6"/>
  <c r="H10" i="6"/>
  <c r="D9" i="3"/>
  <c r="E8" i="3"/>
  <c r="M123" i="6" l="1"/>
  <c r="L129" i="6"/>
  <c r="L130" i="6"/>
  <c r="N63" i="6"/>
  <c r="M69" i="6"/>
  <c r="M70" i="6"/>
  <c r="M213" i="6"/>
  <c r="L219" i="6"/>
  <c r="L220" i="6"/>
  <c r="M243" i="6"/>
  <c r="L249" i="6"/>
  <c r="L250" i="6"/>
  <c r="N33" i="6"/>
  <c r="M39" i="6"/>
  <c r="M40" i="6"/>
  <c r="O333" i="6"/>
  <c r="N339" i="6"/>
  <c r="N340" i="6"/>
  <c r="M153" i="6"/>
  <c r="L159" i="6"/>
  <c r="L160" i="6"/>
  <c r="M93" i="6"/>
  <c r="L99" i="6"/>
  <c r="L100" i="6"/>
  <c r="M303" i="6"/>
  <c r="L309" i="6"/>
  <c r="L310" i="6"/>
  <c r="M183" i="6"/>
  <c r="L189" i="6"/>
  <c r="L190" i="6"/>
  <c r="M273" i="6"/>
  <c r="L279" i="6"/>
  <c r="L280" i="6"/>
  <c r="AJ9" i="6"/>
  <c r="AJ10" i="6"/>
  <c r="I10" i="6"/>
  <c r="I9" i="6"/>
  <c r="D10" i="3"/>
  <c r="E9" i="3"/>
  <c r="M280" i="6" l="1"/>
  <c r="N273" i="6"/>
  <c r="M279" i="6"/>
  <c r="M190" i="6"/>
  <c r="M189" i="6"/>
  <c r="N183" i="6"/>
  <c r="M100" i="6"/>
  <c r="M99" i="6"/>
  <c r="N93" i="6"/>
  <c r="O340" i="6"/>
  <c r="P333" i="6"/>
  <c r="O339" i="6"/>
  <c r="N40" i="6"/>
  <c r="N39" i="6"/>
  <c r="O33" i="6"/>
  <c r="M250" i="6"/>
  <c r="M249" i="6"/>
  <c r="N243" i="6"/>
  <c r="M130" i="6"/>
  <c r="N123" i="6"/>
  <c r="M129" i="6"/>
  <c r="M310" i="6"/>
  <c r="M309" i="6"/>
  <c r="N303" i="6"/>
  <c r="M159" i="6"/>
  <c r="M160" i="6"/>
  <c r="N153" i="6"/>
  <c r="M220" i="6"/>
  <c r="N213" i="6"/>
  <c r="M219" i="6"/>
  <c r="N70" i="6"/>
  <c r="N69" i="6"/>
  <c r="O63" i="6"/>
  <c r="J9" i="6"/>
  <c r="J10" i="6"/>
  <c r="D11" i="3"/>
  <c r="E10" i="3"/>
  <c r="P63" i="6" l="1"/>
  <c r="O69" i="6"/>
  <c r="O70" i="6"/>
  <c r="O213" i="6"/>
  <c r="N219" i="6"/>
  <c r="N220" i="6"/>
  <c r="O153" i="6"/>
  <c r="N159" i="6"/>
  <c r="N160" i="6"/>
  <c r="O243" i="6"/>
  <c r="N249" i="6"/>
  <c r="N250" i="6"/>
  <c r="Q333" i="6"/>
  <c r="P339" i="6"/>
  <c r="P340" i="6"/>
  <c r="O273" i="6"/>
  <c r="N279" i="6"/>
  <c r="N280" i="6"/>
  <c r="O303" i="6"/>
  <c r="N309" i="6"/>
  <c r="N310" i="6"/>
  <c r="O123" i="6"/>
  <c r="N129" i="6"/>
  <c r="N130" i="6"/>
  <c r="P33" i="6"/>
  <c r="O39" i="6"/>
  <c r="O40" i="6"/>
  <c r="O93" i="6"/>
  <c r="N99" i="6"/>
  <c r="N100" i="6"/>
  <c r="O183" i="6"/>
  <c r="N189" i="6"/>
  <c r="N190" i="6"/>
  <c r="K10" i="6"/>
  <c r="K9" i="6"/>
  <c r="D12" i="3"/>
  <c r="E11" i="3"/>
  <c r="O190" i="6" l="1"/>
  <c r="P183" i="6"/>
  <c r="O189" i="6"/>
  <c r="O100" i="6"/>
  <c r="P93" i="6"/>
  <c r="O99" i="6"/>
  <c r="P40" i="6"/>
  <c r="Q33" i="6"/>
  <c r="P39" i="6"/>
  <c r="O280" i="6"/>
  <c r="O279" i="6"/>
  <c r="P273" i="6"/>
  <c r="O250" i="6"/>
  <c r="P243" i="6"/>
  <c r="O249" i="6"/>
  <c r="P70" i="6"/>
  <c r="Q63" i="6"/>
  <c r="P69" i="6"/>
  <c r="O130" i="6"/>
  <c r="O129" i="6"/>
  <c r="P123" i="6"/>
  <c r="O310" i="6"/>
  <c r="P303" i="6"/>
  <c r="O309" i="6"/>
  <c r="Q340" i="6"/>
  <c r="R333" i="6"/>
  <c r="Q339" i="6"/>
  <c r="P153" i="6"/>
  <c r="O160" i="6"/>
  <c r="O159" i="6"/>
  <c r="O220" i="6"/>
  <c r="O219" i="6"/>
  <c r="P213" i="6"/>
  <c r="L9" i="6"/>
  <c r="L10" i="6"/>
  <c r="D13" i="3"/>
  <c r="E12" i="3"/>
  <c r="Q123" i="6" l="1"/>
  <c r="P129" i="6"/>
  <c r="P130" i="6"/>
  <c r="Q243" i="6"/>
  <c r="P249" i="6"/>
  <c r="P250" i="6"/>
  <c r="Q93" i="6"/>
  <c r="P99" i="6"/>
  <c r="P100" i="6"/>
  <c r="Q213" i="6"/>
  <c r="P219" i="6"/>
  <c r="P220" i="6"/>
  <c r="Q153" i="6"/>
  <c r="P159" i="6"/>
  <c r="P160" i="6"/>
  <c r="S333" i="6"/>
  <c r="R339" i="6"/>
  <c r="R340" i="6"/>
  <c r="Q303" i="6"/>
  <c r="P309" i="6"/>
  <c r="P310" i="6"/>
  <c r="R63" i="6"/>
  <c r="Q69" i="6"/>
  <c r="Q70" i="6"/>
  <c r="Q273" i="6"/>
  <c r="P279" i="6"/>
  <c r="P280" i="6"/>
  <c r="R33" i="6"/>
  <c r="Q39" i="6"/>
  <c r="Q40" i="6"/>
  <c r="Q183" i="6"/>
  <c r="P189" i="6"/>
  <c r="P190" i="6"/>
  <c r="M10" i="6"/>
  <c r="M9" i="6"/>
  <c r="D14" i="3"/>
  <c r="E13" i="3"/>
  <c r="Q190" i="6" l="1"/>
  <c r="Q189" i="6"/>
  <c r="R183" i="6"/>
  <c r="Q280" i="6"/>
  <c r="R273" i="6"/>
  <c r="Q279" i="6"/>
  <c r="R70" i="6"/>
  <c r="R69" i="6"/>
  <c r="S63" i="6"/>
  <c r="Q310" i="6"/>
  <c r="Q309" i="6"/>
  <c r="R303" i="6"/>
  <c r="S340" i="6"/>
  <c r="T333" i="6"/>
  <c r="S339" i="6"/>
  <c r="Q159" i="6"/>
  <c r="Q160" i="6"/>
  <c r="R153" i="6"/>
  <c r="Q250" i="6"/>
  <c r="Q249" i="6"/>
  <c r="R243" i="6"/>
  <c r="Q130" i="6"/>
  <c r="R123" i="6"/>
  <c r="Q129" i="6"/>
  <c r="R40" i="6"/>
  <c r="R39" i="6"/>
  <c r="S33" i="6"/>
  <c r="Q220" i="6"/>
  <c r="R213" i="6"/>
  <c r="Q219" i="6"/>
  <c r="Q100" i="6"/>
  <c r="Q99" i="6"/>
  <c r="R93" i="6"/>
  <c r="N9" i="6"/>
  <c r="N10" i="6"/>
  <c r="D15" i="3"/>
  <c r="E15" i="3" s="1"/>
  <c r="E14" i="3"/>
  <c r="T33" i="6" l="1"/>
  <c r="S39" i="6"/>
  <c r="S40" i="6"/>
  <c r="S123" i="6"/>
  <c r="R129" i="6"/>
  <c r="R130" i="6"/>
  <c r="S303" i="6"/>
  <c r="R309" i="6"/>
  <c r="R310" i="6"/>
  <c r="T63" i="6"/>
  <c r="S69" i="6"/>
  <c r="S70" i="6"/>
  <c r="S93" i="6"/>
  <c r="R99" i="6"/>
  <c r="R100" i="6"/>
  <c r="S213" i="6"/>
  <c r="R219" i="6"/>
  <c r="R220" i="6"/>
  <c r="S243" i="6"/>
  <c r="R249" i="6"/>
  <c r="R250" i="6"/>
  <c r="S153" i="6"/>
  <c r="R159" i="6"/>
  <c r="R160" i="6"/>
  <c r="U333" i="6"/>
  <c r="T339" i="6"/>
  <c r="T340" i="6"/>
  <c r="S273" i="6"/>
  <c r="R279" i="6"/>
  <c r="R280" i="6"/>
  <c r="S183" i="6"/>
  <c r="R189" i="6"/>
  <c r="R190" i="6"/>
  <c r="O10" i="6"/>
  <c r="O9" i="6"/>
  <c r="S280" i="6" l="1"/>
  <c r="S279" i="6"/>
  <c r="T273" i="6"/>
  <c r="S190" i="6"/>
  <c r="T183" i="6"/>
  <c r="S189" i="6"/>
  <c r="U340" i="6"/>
  <c r="V333" i="6"/>
  <c r="U339" i="6"/>
  <c r="T153" i="6"/>
  <c r="S160" i="6"/>
  <c r="S159" i="6"/>
  <c r="S220" i="6"/>
  <c r="S219" i="6"/>
  <c r="T213" i="6"/>
  <c r="S310" i="6"/>
  <c r="T303" i="6"/>
  <c r="S309" i="6"/>
  <c r="S130" i="6"/>
  <c r="S129" i="6"/>
  <c r="T123" i="6"/>
  <c r="S250" i="6"/>
  <c r="T243" i="6"/>
  <c r="S249" i="6"/>
  <c r="S100" i="6"/>
  <c r="T93" i="6"/>
  <c r="S99" i="6"/>
  <c r="T70" i="6"/>
  <c r="U63" i="6"/>
  <c r="T69" i="6"/>
  <c r="T40" i="6"/>
  <c r="U33" i="6"/>
  <c r="T39" i="6"/>
  <c r="P9" i="6"/>
  <c r="P10" i="6"/>
  <c r="V33" i="6" l="1"/>
  <c r="U39" i="6"/>
  <c r="U40" i="6"/>
  <c r="U243" i="6"/>
  <c r="T249" i="6"/>
  <c r="T250" i="6"/>
  <c r="U303" i="6"/>
  <c r="T309" i="6"/>
  <c r="T310" i="6"/>
  <c r="U213" i="6"/>
  <c r="T219" i="6"/>
  <c r="T220" i="6"/>
  <c r="W333" i="6"/>
  <c r="V339" i="6"/>
  <c r="V340" i="6"/>
  <c r="V63" i="6"/>
  <c r="U69" i="6"/>
  <c r="U70" i="6"/>
  <c r="U93" i="6"/>
  <c r="T99" i="6"/>
  <c r="T100" i="6"/>
  <c r="U123" i="6"/>
  <c r="T129" i="6"/>
  <c r="T130" i="6"/>
  <c r="U153" i="6"/>
  <c r="T159" i="6"/>
  <c r="T160" i="6"/>
  <c r="U183" i="6"/>
  <c r="T189" i="6"/>
  <c r="T190" i="6"/>
  <c r="U273" i="6"/>
  <c r="T279" i="6"/>
  <c r="T280" i="6"/>
  <c r="Q10" i="6"/>
  <c r="Q9" i="6"/>
  <c r="U280" i="6" l="1"/>
  <c r="V273" i="6"/>
  <c r="U279" i="6"/>
  <c r="U190" i="6"/>
  <c r="U189" i="6"/>
  <c r="V183" i="6"/>
  <c r="U159" i="6"/>
  <c r="U160" i="6"/>
  <c r="V153" i="6"/>
  <c r="U130" i="6"/>
  <c r="V123" i="6"/>
  <c r="U129" i="6"/>
  <c r="V70" i="6"/>
  <c r="V69" i="6"/>
  <c r="W63" i="6"/>
  <c r="W340" i="6"/>
  <c r="X333" i="6"/>
  <c r="W339" i="6"/>
  <c r="U220" i="6"/>
  <c r="V213" i="6"/>
  <c r="U219" i="6"/>
  <c r="V40" i="6"/>
  <c r="V39" i="6"/>
  <c r="W33" i="6"/>
  <c r="U100" i="6"/>
  <c r="U99" i="6"/>
  <c r="V93" i="6"/>
  <c r="U310" i="6"/>
  <c r="U309" i="6"/>
  <c r="V303" i="6"/>
  <c r="U250" i="6"/>
  <c r="U249" i="6"/>
  <c r="V243" i="6"/>
  <c r="R9" i="6"/>
  <c r="R10" i="6"/>
  <c r="W93" i="6" l="1"/>
  <c r="V99" i="6"/>
  <c r="V100" i="6"/>
  <c r="X63" i="6"/>
  <c r="W69" i="6"/>
  <c r="W70" i="6"/>
  <c r="W123" i="6"/>
  <c r="V129" i="6"/>
  <c r="V130" i="6"/>
  <c r="W273" i="6"/>
  <c r="V279" i="6"/>
  <c r="V280" i="6"/>
  <c r="W243" i="6"/>
  <c r="V249" i="6"/>
  <c r="V250" i="6"/>
  <c r="W303" i="6"/>
  <c r="V309" i="6"/>
  <c r="V310" i="6"/>
  <c r="X33" i="6"/>
  <c r="W39" i="6"/>
  <c r="W40" i="6"/>
  <c r="W213" i="6"/>
  <c r="V219" i="6"/>
  <c r="V220" i="6"/>
  <c r="Y333" i="6"/>
  <c r="X339" i="6"/>
  <c r="X340" i="6"/>
  <c r="W153" i="6"/>
  <c r="V159" i="6"/>
  <c r="V160" i="6"/>
  <c r="W183" i="6"/>
  <c r="V189" i="6"/>
  <c r="V190" i="6"/>
  <c r="S10" i="6"/>
  <c r="S9" i="6"/>
  <c r="W280" i="6" l="1"/>
  <c r="W279" i="6"/>
  <c r="X273" i="6"/>
  <c r="W190" i="6"/>
  <c r="X183" i="6"/>
  <c r="W189" i="6"/>
  <c r="X40" i="6"/>
  <c r="Y33" i="6"/>
  <c r="X39" i="6"/>
  <c r="W310" i="6"/>
  <c r="X303" i="6"/>
  <c r="W309" i="6"/>
  <c r="W130" i="6"/>
  <c r="W129" i="6"/>
  <c r="X123" i="6"/>
  <c r="W100" i="6"/>
  <c r="X93" i="6"/>
  <c r="W99" i="6"/>
  <c r="X153" i="6"/>
  <c r="W160" i="6"/>
  <c r="W159" i="6"/>
  <c r="Y340" i="6"/>
  <c r="Z333" i="6"/>
  <c r="Y339" i="6"/>
  <c r="W220" i="6"/>
  <c r="W219" i="6"/>
  <c r="X213" i="6"/>
  <c r="W250" i="6"/>
  <c r="X243" i="6"/>
  <c r="W249" i="6"/>
  <c r="X70" i="6"/>
  <c r="Y63" i="6"/>
  <c r="X69" i="6"/>
  <c r="T9" i="6"/>
  <c r="T10" i="6"/>
  <c r="Y243" i="6" l="1"/>
  <c r="X249" i="6"/>
  <c r="X250" i="6"/>
  <c r="Z63" i="6"/>
  <c r="Y69" i="6"/>
  <c r="Y70" i="6"/>
  <c r="Y213" i="6"/>
  <c r="X219" i="6"/>
  <c r="X220" i="6"/>
  <c r="Y153" i="6"/>
  <c r="X159" i="6"/>
  <c r="X160" i="6"/>
  <c r="Y93" i="6"/>
  <c r="X99" i="6"/>
  <c r="X100" i="6"/>
  <c r="Y123" i="6"/>
  <c r="X129" i="6"/>
  <c r="X130" i="6"/>
  <c r="Y303" i="6"/>
  <c r="X309" i="6"/>
  <c r="X310" i="6"/>
  <c r="Y183" i="6"/>
  <c r="X189" i="6"/>
  <c r="X190" i="6"/>
  <c r="Y273" i="6"/>
  <c r="X279" i="6"/>
  <c r="X280" i="6"/>
  <c r="AA333" i="6"/>
  <c r="Z339" i="6"/>
  <c r="Z340" i="6"/>
  <c r="Z33" i="6"/>
  <c r="Y39" i="6"/>
  <c r="Y40" i="6"/>
  <c r="U10" i="6"/>
  <c r="U9" i="6"/>
  <c r="Z40" i="6" l="1"/>
  <c r="Z39" i="6"/>
  <c r="AA33" i="6"/>
  <c r="AA340" i="6"/>
  <c r="AB333" i="6"/>
  <c r="AA339" i="6"/>
  <c r="Y280" i="6"/>
  <c r="Z273" i="6"/>
  <c r="Y279" i="6"/>
  <c r="Y190" i="6"/>
  <c r="Y189" i="6"/>
  <c r="Z183" i="6"/>
  <c r="Y100" i="6"/>
  <c r="Y99" i="6"/>
  <c r="Z93" i="6"/>
  <c r="Y220" i="6"/>
  <c r="Z213" i="6"/>
  <c r="Y219" i="6"/>
  <c r="Y310" i="6"/>
  <c r="Y309" i="6"/>
  <c r="Z303" i="6"/>
  <c r="Y130" i="6"/>
  <c r="Z123" i="6"/>
  <c r="Y129" i="6"/>
  <c r="Y159" i="6"/>
  <c r="Y160" i="6"/>
  <c r="Z153" i="6"/>
  <c r="Z69" i="6"/>
  <c r="Z70" i="6"/>
  <c r="AA63" i="6"/>
  <c r="Y250" i="6"/>
  <c r="Y249" i="6"/>
  <c r="Z243" i="6"/>
  <c r="V9" i="6"/>
  <c r="V10" i="6"/>
  <c r="AA243" i="6" l="1"/>
  <c r="Z249" i="6"/>
  <c r="Z250" i="6"/>
  <c r="AA213" i="6"/>
  <c r="Z219" i="6"/>
  <c r="Z220" i="6"/>
  <c r="AA93" i="6"/>
  <c r="Z99" i="6"/>
  <c r="Z100" i="6"/>
  <c r="AA183" i="6"/>
  <c r="Z189" i="6"/>
  <c r="Z190" i="6"/>
  <c r="AC333" i="6"/>
  <c r="AB339" i="6"/>
  <c r="AB340" i="6"/>
  <c r="AB63" i="6"/>
  <c r="AA69" i="6"/>
  <c r="AA70" i="6"/>
  <c r="AA153" i="6"/>
  <c r="Z159" i="6"/>
  <c r="Z160" i="6"/>
  <c r="AA123" i="6"/>
  <c r="Z129" i="6"/>
  <c r="Z130" i="6"/>
  <c r="AA303" i="6"/>
  <c r="Z309" i="6"/>
  <c r="Z310" i="6"/>
  <c r="AA273" i="6"/>
  <c r="Z279" i="6"/>
  <c r="Z280" i="6"/>
  <c r="AB33" i="6"/>
  <c r="AA39" i="6"/>
  <c r="AA40" i="6"/>
  <c r="W10" i="6"/>
  <c r="W9" i="6"/>
  <c r="AB40" i="6" l="1"/>
  <c r="AC33" i="6"/>
  <c r="AB39" i="6"/>
  <c r="AA280" i="6"/>
  <c r="AA279" i="6"/>
  <c r="AB273" i="6"/>
  <c r="AA130" i="6"/>
  <c r="AA129" i="6"/>
  <c r="AB123" i="6"/>
  <c r="AA220" i="6"/>
  <c r="AA219" i="6"/>
  <c r="AB213" i="6"/>
  <c r="AA310" i="6"/>
  <c r="AB303" i="6"/>
  <c r="AA309" i="6"/>
  <c r="AB153" i="6"/>
  <c r="AA160" i="6"/>
  <c r="AA159" i="6"/>
  <c r="AC63" i="6"/>
  <c r="AB69" i="6"/>
  <c r="AB70" i="6"/>
  <c r="AC340" i="6"/>
  <c r="AD333" i="6"/>
  <c r="AC339" i="6"/>
  <c r="AA190" i="6"/>
  <c r="AB183" i="6"/>
  <c r="AA189" i="6"/>
  <c r="AA100" i="6"/>
  <c r="AB93" i="6"/>
  <c r="AA99" i="6"/>
  <c r="AA250" i="6"/>
  <c r="AB243" i="6"/>
  <c r="AA249" i="6"/>
  <c r="X9" i="6"/>
  <c r="X10" i="6"/>
  <c r="AC93" i="6" l="1"/>
  <c r="AB99" i="6"/>
  <c r="AB100" i="6"/>
  <c r="AD63" i="6"/>
  <c r="AC69" i="6"/>
  <c r="AC70" i="6"/>
  <c r="AC123" i="6"/>
  <c r="AB129" i="6"/>
  <c r="AB130" i="6"/>
  <c r="AC273" i="6"/>
  <c r="AB279" i="6"/>
  <c r="AB280" i="6"/>
  <c r="AD33" i="6"/>
  <c r="AC39" i="6"/>
  <c r="AC40" i="6"/>
  <c r="AC243" i="6"/>
  <c r="AB249" i="6"/>
  <c r="AB250" i="6"/>
  <c r="AC183" i="6"/>
  <c r="AB189" i="6"/>
  <c r="AB190" i="6"/>
  <c r="AE333" i="6"/>
  <c r="AD339" i="6"/>
  <c r="AD340" i="6"/>
  <c r="AC153" i="6"/>
  <c r="AB159" i="6"/>
  <c r="AB160" i="6"/>
  <c r="AC303" i="6"/>
  <c r="AB309" i="6"/>
  <c r="AB310" i="6"/>
  <c r="AC213" i="6"/>
  <c r="AB219" i="6"/>
  <c r="AB220" i="6"/>
  <c r="Y10" i="6"/>
  <c r="Y9" i="6"/>
  <c r="AC220" i="6" l="1"/>
  <c r="AD213" i="6"/>
  <c r="AC219" i="6"/>
  <c r="AC159" i="6"/>
  <c r="AC160" i="6"/>
  <c r="AD153" i="6"/>
  <c r="AC190" i="6"/>
  <c r="AC189" i="6"/>
  <c r="AD183" i="6"/>
  <c r="AC250" i="6"/>
  <c r="AC249" i="6"/>
  <c r="AD243" i="6"/>
  <c r="AC280" i="6"/>
  <c r="AD273" i="6"/>
  <c r="AC279" i="6"/>
  <c r="AC100" i="6"/>
  <c r="AC99" i="6"/>
  <c r="AD93" i="6"/>
  <c r="AC310" i="6"/>
  <c r="AC309" i="6"/>
  <c r="AD303" i="6"/>
  <c r="AE340" i="6"/>
  <c r="AF333" i="6"/>
  <c r="AE339" i="6"/>
  <c r="AD40" i="6"/>
  <c r="AD39" i="6"/>
  <c r="AE33" i="6"/>
  <c r="AC130" i="6"/>
  <c r="AD123" i="6"/>
  <c r="AC129" i="6"/>
  <c r="AD69" i="6"/>
  <c r="AE63" i="6"/>
  <c r="AD70" i="6"/>
  <c r="Z9" i="6"/>
  <c r="Z10" i="6"/>
  <c r="AE303" i="6" l="1"/>
  <c r="AD309" i="6"/>
  <c r="AD310" i="6"/>
  <c r="AE273" i="6"/>
  <c r="AD279" i="6"/>
  <c r="AD280" i="6"/>
  <c r="AE243" i="6"/>
  <c r="AD249" i="6"/>
  <c r="AD250" i="6"/>
  <c r="AE153" i="6"/>
  <c r="AD159" i="6"/>
  <c r="AD160" i="6"/>
  <c r="AE213" i="6"/>
  <c r="AD219" i="6"/>
  <c r="AD220" i="6"/>
  <c r="AF63" i="6"/>
  <c r="AE69" i="6"/>
  <c r="AE70" i="6"/>
  <c r="AE123" i="6"/>
  <c r="AD129" i="6"/>
  <c r="AD130" i="6"/>
  <c r="AF33" i="6"/>
  <c r="AE39" i="6"/>
  <c r="AE40" i="6"/>
  <c r="AG333" i="6"/>
  <c r="AF339" i="6"/>
  <c r="AF340" i="6"/>
  <c r="AE93" i="6"/>
  <c r="AD99" i="6"/>
  <c r="AD100" i="6"/>
  <c r="AE183" i="6"/>
  <c r="AD189" i="6"/>
  <c r="AD190" i="6"/>
  <c r="AA10" i="6"/>
  <c r="AA9" i="6"/>
  <c r="AE130" i="6" l="1"/>
  <c r="AE129" i="6"/>
  <c r="AF123" i="6"/>
  <c r="AE220" i="6"/>
  <c r="AE219" i="6"/>
  <c r="AF213" i="6"/>
  <c r="AE280" i="6"/>
  <c r="AE279" i="6"/>
  <c r="AF273" i="6"/>
  <c r="AE190" i="6"/>
  <c r="AF183" i="6"/>
  <c r="AE189" i="6"/>
  <c r="AE100" i="6"/>
  <c r="AF93" i="6"/>
  <c r="AE99" i="6"/>
  <c r="AG340" i="6"/>
  <c r="AH333" i="6"/>
  <c r="AG339" i="6"/>
  <c r="AF40" i="6"/>
  <c r="AG33" i="6"/>
  <c r="AF39" i="6"/>
  <c r="AG63" i="6"/>
  <c r="AF70" i="6"/>
  <c r="AF69" i="6"/>
  <c r="AF153" i="6"/>
  <c r="AE160" i="6"/>
  <c r="AE159" i="6"/>
  <c r="AE250" i="6"/>
  <c r="AF243" i="6"/>
  <c r="AE249" i="6"/>
  <c r="AE310" i="6"/>
  <c r="AF303" i="6"/>
  <c r="AE309" i="6"/>
  <c r="AB9" i="6"/>
  <c r="AB10" i="6"/>
  <c r="AG153" i="6" l="1"/>
  <c r="AF159" i="6"/>
  <c r="AF160" i="6"/>
  <c r="AG93" i="6"/>
  <c r="AF99" i="6"/>
  <c r="AF100" i="6"/>
  <c r="AG183" i="6"/>
  <c r="AF189" i="6"/>
  <c r="AF190" i="6"/>
  <c r="AG273" i="6"/>
  <c r="AF279" i="6"/>
  <c r="AF280" i="6"/>
  <c r="AG123" i="6"/>
  <c r="AF129" i="6"/>
  <c r="AF130" i="6"/>
  <c r="AG303" i="6"/>
  <c r="AF309" i="6"/>
  <c r="AF310" i="6"/>
  <c r="AG243" i="6"/>
  <c r="AF249" i="6"/>
  <c r="AF250" i="6"/>
  <c r="AH63" i="6"/>
  <c r="AG69" i="6"/>
  <c r="AG70" i="6"/>
  <c r="AH33" i="6"/>
  <c r="AG39" i="6"/>
  <c r="AG40" i="6"/>
  <c r="AI333" i="6"/>
  <c r="AH339" i="6"/>
  <c r="AH340" i="6"/>
  <c r="AG213" i="6"/>
  <c r="AF219" i="6"/>
  <c r="AF220" i="6"/>
  <c r="AC10" i="6"/>
  <c r="AC9" i="6"/>
  <c r="AG220" i="6" l="1"/>
  <c r="AH213" i="6"/>
  <c r="AG219" i="6"/>
  <c r="AI340" i="6"/>
  <c r="AJ333" i="6"/>
  <c r="AI339" i="6"/>
  <c r="AH40" i="6"/>
  <c r="AH39" i="6"/>
  <c r="AI33" i="6"/>
  <c r="AG310" i="6"/>
  <c r="AG309" i="6"/>
  <c r="AH303" i="6"/>
  <c r="AG130" i="6"/>
  <c r="AH123" i="6"/>
  <c r="AG129" i="6"/>
  <c r="AG100" i="6"/>
  <c r="AG99" i="6"/>
  <c r="AH93" i="6"/>
  <c r="AG159" i="6"/>
  <c r="AG160" i="6"/>
  <c r="AH153" i="6"/>
  <c r="AH69" i="6"/>
  <c r="AI63" i="6"/>
  <c r="AH70" i="6"/>
  <c r="AG250" i="6"/>
  <c r="AG249" i="6"/>
  <c r="AH243" i="6"/>
  <c r="AG280" i="6"/>
  <c r="AH273" i="6"/>
  <c r="AG279" i="6"/>
  <c r="AG190" i="6"/>
  <c r="AG189" i="6"/>
  <c r="AH183" i="6"/>
  <c r="AD9" i="6"/>
  <c r="AD10" i="6"/>
  <c r="AI183" i="6" l="1"/>
  <c r="AH189" i="6"/>
  <c r="AH190" i="6"/>
  <c r="AJ63" i="6"/>
  <c r="AI69" i="6"/>
  <c r="AI70" i="6"/>
  <c r="AI123" i="6"/>
  <c r="AH129" i="6"/>
  <c r="AH130" i="6"/>
  <c r="AJ33" i="6"/>
  <c r="AI39" i="6"/>
  <c r="AI40" i="6"/>
  <c r="AI213" i="6"/>
  <c r="AH219" i="6"/>
  <c r="AH220" i="6"/>
  <c r="AI273" i="6"/>
  <c r="AH279" i="6"/>
  <c r="AH280" i="6"/>
  <c r="AI243" i="6"/>
  <c r="AH249" i="6"/>
  <c r="AH250" i="6"/>
  <c r="AI153" i="6"/>
  <c r="AH159" i="6"/>
  <c r="AH160" i="6"/>
  <c r="AI93" i="6"/>
  <c r="AH99" i="6"/>
  <c r="AH100" i="6"/>
  <c r="AI303" i="6"/>
  <c r="AH309" i="6"/>
  <c r="AH310" i="6"/>
  <c r="AJ339" i="6"/>
  <c r="AJ340" i="6"/>
  <c r="AE10" i="6"/>
  <c r="AE9" i="6"/>
  <c r="AI310" i="6" l="1"/>
  <c r="AJ303" i="6"/>
  <c r="AI309" i="6"/>
  <c r="AI100" i="6"/>
  <c r="AJ93" i="6"/>
  <c r="AI99" i="6"/>
  <c r="AI280" i="6"/>
  <c r="AI279" i="6"/>
  <c r="AJ273" i="6"/>
  <c r="AI220" i="6"/>
  <c r="AI219" i="6"/>
  <c r="AJ213" i="6"/>
  <c r="AJ153" i="6"/>
  <c r="AI160" i="6"/>
  <c r="AI159" i="6"/>
  <c r="AI250" i="6"/>
  <c r="AJ243" i="6"/>
  <c r="AI249" i="6"/>
  <c r="AJ40" i="6"/>
  <c r="AJ39" i="6"/>
  <c r="AI130" i="6"/>
  <c r="AI129" i="6"/>
  <c r="AJ123" i="6"/>
  <c r="AJ69" i="6"/>
  <c r="AJ70" i="6"/>
  <c r="AI190" i="6"/>
  <c r="AJ183" i="6"/>
  <c r="AI189" i="6"/>
  <c r="AF9" i="6"/>
  <c r="AF10" i="6"/>
  <c r="AJ129" i="6" l="1"/>
  <c r="AJ130" i="6"/>
  <c r="AJ219" i="6"/>
  <c r="AJ220" i="6"/>
  <c r="AJ279" i="6"/>
  <c r="AJ280" i="6"/>
  <c r="AJ309" i="6"/>
  <c r="AJ310" i="6"/>
  <c r="AJ189" i="6"/>
  <c r="AJ190" i="6"/>
  <c r="AJ249" i="6"/>
  <c r="AJ250" i="6"/>
  <c r="AJ159" i="6"/>
  <c r="AJ160" i="6"/>
  <c r="AJ99" i="6"/>
  <c r="AJ100" i="6"/>
  <c r="AG10" i="6"/>
  <c r="AG9" i="6"/>
  <c r="E352" i="6" l="1"/>
  <c r="B52" i="6"/>
  <c r="D356" i="6"/>
  <c r="B82" i="6"/>
  <c r="C85" i="6"/>
  <c r="B176" i="6"/>
  <c r="C55" i="6"/>
  <c r="E262" i="6"/>
  <c r="D54" i="6"/>
  <c r="D145" i="6"/>
  <c r="E236" i="6"/>
  <c r="C176" i="6"/>
  <c r="E324" i="6"/>
  <c r="E144" i="6"/>
  <c r="E295" i="6"/>
  <c r="E175" i="6"/>
  <c r="D323" i="6"/>
  <c r="B112" i="6"/>
  <c r="C203" i="6"/>
  <c r="D84" i="6"/>
  <c r="B266" i="6"/>
  <c r="D56" i="6"/>
  <c r="D172" i="6"/>
  <c r="D263" i="6"/>
  <c r="B205" i="6"/>
  <c r="E326" i="6"/>
  <c r="E113" i="6"/>
  <c r="E292" i="6"/>
  <c r="B56" i="6"/>
  <c r="B172" i="6"/>
  <c r="B263" i="6"/>
  <c r="B204" i="6"/>
  <c r="C326" i="6"/>
  <c r="D116" i="6"/>
  <c r="E232" i="6"/>
  <c r="C143" i="6"/>
  <c r="D295" i="6"/>
  <c r="B86" i="6"/>
  <c r="E266" i="6"/>
  <c r="E356" i="6"/>
  <c r="D233" i="6"/>
  <c r="D352" i="6"/>
  <c r="B116" i="6"/>
  <c r="C232" i="6"/>
  <c r="C142" i="6"/>
  <c r="B295" i="6"/>
  <c r="E85" i="6"/>
  <c r="D176" i="6"/>
  <c r="C56" i="6"/>
  <c r="E263" i="6"/>
  <c r="E355" i="6"/>
  <c r="C83" i="6"/>
  <c r="B265" i="6"/>
  <c r="D52" i="6"/>
  <c r="D143" i="6"/>
  <c r="C172" i="6"/>
  <c r="B143" i="6"/>
  <c r="C234" i="6"/>
  <c r="C146" i="6"/>
  <c r="C322" i="6"/>
  <c r="D112" i="6"/>
  <c r="E203" i="6"/>
  <c r="D85" i="6"/>
  <c r="D266" i="6"/>
  <c r="E53" i="6"/>
  <c r="D235" i="6"/>
  <c r="D353" i="6"/>
  <c r="B84" i="6"/>
  <c r="E265" i="6"/>
  <c r="B54" i="6"/>
  <c r="B145" i="6"/>
  <c r="C236" i="6"/>
  <c r="C175" i="6"/>
  <c r="C324" i="6"/>
  <c r="D114" i="6"/>
  <c r="E205" i="6"/>
  <c r="C114" i="6"/>
  <c r="D293" i="6"/>
  <c r="E354" i="6"/>
  <c r="D204" i="6"/>
  <c r="D325" i="6"/>
  <c r="B114" i="6"/>
  <c r="C205" i="6"/>
  <c r="C113" i="6"/>
  <c r="B293" i="6"/>
  <c r="E83" i="6"/>
  <c r="D174" i="6"/>
  <c r="C52" i="6"/>
  <c r="B234" i="6"/>
  <c r="E353" i="6"/>
  <c r="D202" i="6"/>
  <c r="D324" i="6"/>
  <c r="E142" i="6"/>
  <c r="E294" i="6"/>
  <c r="B174" i="6"/>
  <c r="B233" i="6"/>
  <c r="E234" i="6"/>
  <c r="E322" i="6"/>
  <c r="E174" i="6"/>
  <c r="D236" i="6"/>
  <c r="E323" i="6"/>
  <c r="C174" i="6"/>
  <c r="E235" i="6"/>
  <c r="D53" i="6"/>
  <c r="C53" i="6"/>
  <c r="C84" i="6"/>
  <c r="E84" i="6"/>
  <c r="C115" i="6"/>
  <c r="B115" i="6"/>
  <c r="C295" i="6"/>
  <c r="C294" i="6"/>
  <c r="D322" i="6"/>
  <c r="E293" i="6"/>
  <c r="B325" i="6"/>
  <c r="C355" i="6"/>
  <c r="C354" i="6"/>
  <c r="B236" i="6"/>
  <c r="C54" i="6"/>
  <c r="D115" i="6"/>
  <c r="B202" i="6"/>
  <c r="B146" i="6"/>
  <c r="D146" i="6"/>
  <c r="E264" i="6"/>
  <c r="C202" i="6"/>
  <c r="B356" i="6"/>
  <c r="E176" i="6"/>
  <c r="E146" i="6"/>
  <c r="C262" i="6"/>
  <c r="B355" i="6"/>
  <c r="E172" i="6"/>
  <c r="E145" i="6"/>
  <c r="B232" i="6"/>
  <c r="D264" i="6"/>
  <c r="E86" i="6"/>
  <c r="C144" i="6"/>
  <c r="B142" i="6"/>
  <c r="D142" i="6"/>
  <c r="B206" i="6"/>
  <c r="B173" i="6"/>
  <c r="B352" i="6"/>
  <c r="E52" i="6"/>
  <c r="C356" i="6"/>
  <c r="C264" i="6"/>
  <c r="D206" i="6"/>
  <c r="C293" i="6"/>
  <c r="C292" i="6"/>
  <c r="E325" i="6"/>
  <c r="B203" i="6"/>
  <c r="D262" i="6"/>
  <c r="E82" i="6"/>
  <c r="D86" i="6"/>
  <c r="B113" i="6"/>
  <c r="D113" i="6"/>
  <c r="C173" i="6"/>
  <c r="B144" i="6"/>
  <c r="B324" i="6"/>
  <c r="B85" i="6"/>
  <c r="C323" i="6"/>
  <c r="B53" i="6"/>
  <c r="C265" i="6"/>
  <c r="E56" i="6"/>
  <c r="E54" i="6"/>
  <c r="D265" i="6"/>
  <c r="D83" i="6"/>
  <c r="D144" i="6"/>
  <c r="B235" i="6"/>
  <c r="B175" i="6"/>
  <c r="D175" i="6"/>
  <c r="B294" i="6"/>
  <c r="C206" i="6"/>
  <c r="B353" i="6"/>
  <c r="E143" i="6"/>
  <c r="E116" i="6"/>
  <c r="E173" i="6"/>
  <c r="E115" i="6"/>
  <c r="D205" i="6"/>
  <c r="D203" i="6"/>
  <c r="D296" i="6"/>
  <c r="C145" i="6"/>
  <c r="E206" i="6"/>
  <c r="C325" i="6"/>
  <c r="B262" i="6"/>
  <c r="B55" i="6"/>
  <c r="D55" i="6"/>
  <c r="D82" i="6"/>
  <c r="C86" i="6"/>
  <c r="B323" i="6"/>
  <c r="C353" i="6"/>
  <c r="E296" i="6"/>
  <c r="D354" i="6"/>
  <c r="E55" i="6"/>
  <c r="B322" i="6"/>
  <c r="C296" i="6"/>
  <c r="D294" i="6"/>
  <c r="C116" i="6"/>
  <c r="E202" i="6"/>
  <c r="B296" i="6"/>
  <c r="C233" i="6"/>
  <c r="E233" i="6"/>
  <c r="C352" i="6"/>
  <c r="B264" i="6"/>
  <c r="C82" i="6"/>
  <c r="D234" i="6"/>
  <c r="D232" i="6"/>
  <c r="D355" i="6"/>
  <c r="D326" i="6"/>
  <c r="B326" i="6"/>
  <c r="E114" i="6"/>
  <c r="E112" i="6"/>
  <c r="D292" i="6"/>
  <c r="C112" i="6"/>
  <c r="D173" i="6"/>
  <c r="B292" i="6"/>
  <c r="C204" i="6"/>
  <c r="E204" i="6"/>
  <c r="C235" i="6"/>
  <c r="C266" i="6"/>
  <c r="C263" i="6"/>
  <c r="B83" i="6"/>
  <c r="B354" i="6"/>
  <c r="N8" i="5"/>
  <c r="H8" i="5" s="1"/>
  <c r="M8" i="5"/>
  <c r="G8" i="5" s="1"/>
  <c r="M9" i="5"/>
  <c r="G9" i="5" s="1"/>
  <c r="L10" i="5"/>
  <c r="F10" i="5" s="1"/>
  <c r="K8" i="5"/>
  <c r="E8" i="5" s="1"/>
  <c r="L11" i="5"/>
  <c r="F11" i="5" s="1"/>
  <c r="L9" i="5"/>
  <c r="F9" i="5" s="1"/>
  <c r="N10" i="5"/>
  <c r="H10" i="5" s="1"/>
  <c r="M11" i="5"/>
  <c r="G11" i="5" s="1"/>
  <c r="N9" i="5"/>
  <c r="H9" i="5" s="1"/>
  <c r="K11" i="5"/>
  <c r="E11" i="5" s="1"/>
  <c r="K9" i="5"/>
  <c r="E9" i="5" s="1"/>
  <c r="K10" i="5"/>
  <c r="E10" i="5" s="1"/>
  <c r="L8" i="5"/>
  <c r="F8" i="5" s="1"/>
  <c r="M10" i="5"/>
  <c r="G10" i="5" s="1"/>
  <c r="N11" i="5"/>
  <c r="H11" i="5" s="1"/>
  <c r="L7" i="5"/>
  <c r="F7" i="5" s="1"/>
  <c r="M7" i="5"/>
  <c r="G7" i="5" s="1"/>
  <c r="N7" i="5"/>
  <c r="H7" i="5" s="1"/>
  <c r="K7" i="5" l="1"/>
  <c r="E7" i="5" s="1"/>
</calcChain>
</file>

<file path=xl/sharedStrings.xml><?xml version="1.0" encoding="utf-8"?>
<sst xmlns="http://schemas.openxmlformats.org/spreadsheetml/2006/main" count="448" uniqueCount="111">
  <si>
    <t xml:space="preserve">date d'entrée </t>
  </si>
  <si>
    <t>mr 1</t>
  </si>
  <si>
    <t>start</t>
  </si>
  <si>
    <t>stop</t>
  </si>
  <si>
    <t>mr 2</t>
  </si>
  <si>
    <t>janvier</t>
  </si>
  <si>
    <t>mr 3</t>
  </si>
  <si>
    <t>février</t>
  </si>
  <si>
    <t>mr 4</t>
  </si>
  <si>
    <t>mars</t>
  </si>
  <si>
    <t>mr 5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</si>
  <si>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</si>
  <si>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</si>
  <si>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</si>
  <si>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</si>
  <si>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</si>
  <si>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</si>
  <si>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</si>
  <si>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</si>
  <si>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</si>
  <si>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service bp</t>
  </si>
  <si>
    <t>convoyage</t>
  </si>
  <si>
    <t>maladie</t>
  </si>
  <si>
    <t>jeudi</t>
  </si>
  <si>
    <t>vendredi</t>
  </si>
  <si>
    <t xml:space="preserve">jeudi </t>
  </si>
  <si>
    <t>stage /cour</t>
  </si>
  <si>
    <t>samedi</t>
  </si>
  <si>
    <t>dimanche</t>
  </si>
  <si>
    <t>mr 6</t>
  </si>
  <si>
    <t>mr 7</t>
  </si>
  <si>
    <t>mr 8</t>
  </si>
  <si>
    <t>mr 9</t>
  </si>
  <si>
    <t>mr 10</t>
  </si>
  <si>
    <t>BP+C</t>
  </si>
  <si>
    <t>Convoyage</t>
  </si>
  <si>
    <t xml:space="preserve">vendredi 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</si>
  <si>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</si>
  <si>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</si>
  <si>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</si>
  <si>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</si>
  <si>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</si>
  <si>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</si>
  <si>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</si>
  <si>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</si>
  <si>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</si>
  <si>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</si>
  <si>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</si>
  <si>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</si>
  <si>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mr 23</t>
  </si>
  <si>
    <t>mr 24</t>
  </si>
  <si>
    <t>mr 25</t>
  </si>
  <si>
    <t>mr 26</t>
  </si>
  <si>
    <t>mr 27</t>
  </si>
  <si>
    <t>mr 28</t>
  </si>
  <si>
    <t>mr 29</t>
  </si>
  <si>
    <t>mr 30</t>
  </si>
  <si>
    <t>mr 31</t>
  </si>
  <si>
    <t>mr 32</t>
  </si>
  <si>
    <t>mr 33</t>
  </si>
  <si>
    <t>mr 34</t>
  </si>
  <si>
    <t>mr 35</t>
  </si>
  <si>
    <t>mr 36</t>
  </si>
  <si>
    <t>mr 37</t>
  </si>
  <si>
    <t>mr 38</t>
  </si>
  <si>
    <t>mr 39</t>
  </si>
  <si>
    <t>mr 40</t>
  </si>
  <si>
    <t>mr 41</t>
  </si>
  <si>
    <t>mr 42</t>
  </si>
  <si>
    <t>mr 43</t>
  </si>
  <si>
    <t>mr 44</t>
  </si>
  <si>
    <t>mr 45</t>
  </si>
  <si>
    <t>mr 46</t>
  </si>
  <si>
    <t>mr 47</t>
  </si>
  <si>
    <t>mr 48</t>
  </si>
  <si>
    <t>mr 49</t>
  </si>
  <si>
    <t>mr 50</t>
  </si>
  <si>
    <t>mr 51</t>
  </si>
  <si>
    <t>mr 52</t>
  </si>
  <si>
    <t>mr 53</t>
  </si>
  <si>
    <t>mr 54</t>
  </si>
  <si>
    <t>mr 55</t>
  </si>
  <si>
    <t>mr 56</t>
  </si>
  <si>
    <t>mr 57</t>
  </si>
  <si>
    <t>mr 58</t>
  </si>
  <si>
    <t>mr 59</t>
  </si>
  <si>
    <t>mr 60</t>
  </si>
  <si>
    <t>JANVIER</t>
  </si>
  <si>
    <t>C</t>
  </si>
  <si>
    <t>BP</t>
  </si>
  <si>
    <t>Service BP</t>
  </si>
  <si>
    <t>R</t>
  </si>
  <si>
    <t>S/C</t>
  </si>
  <si>
    <t>M</t>
  </si>
  <si>
    <t>PERM</t>
  </si>
  <si>
    <t>Remplacement</t>
  </si>
  <si>
    <t>P</t>
  </si>
  <si>
    <t>EQUIPE</t>
  </si>
  <si>
    <t>TOTAUX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</si>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</sst>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111111"/>
      <name val="Courier New"/>
      <family val="3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6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0" borderId="1" xfId="0" applyFont="1" applyBorder="1"/>
    <xf numFmtId="0" fontId="3" fillId="11" borderId="1" xfId="0" applyFont="1" applyFill="1" applyBorder="1" applyAlignment="1">
      <alignment horizontal="center" vertical="center" textRotation="90"/>
    </xf>
    <xf numFmtId="0" fontId="3" fillId="11" borderId="2" xfId="0" applyFont="1" applyFill="1" applyBorder="1" applyAlignment="1">
      <alignment horizontal="center" vertical="center" textRotation="90"/>
    </xf>
    <xf numFmtId="0" fontId="3" fillId="11" borderId="6" xfId="0" applyFont="1" applyFill="1" applyBorder="1" applyAlignment="1">
      <alignment horizontal="center" vertical="center" textRotation="90"/>
    </xf>
    <xf numFmtId="0" fontId="3" fillId="11" borderId="3" xfId="0" applyFont="1" applyFill="1" applyBorder="1" applyAlignment="1">
      <alignment horizontal="center" vertical="center" textRotation="90"/>
    </xf>
    <xf numFmtId="0" fontId="2" fillId="0" borderId="0" xfId="0" applyFon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10" borderId="1" xfId="0" applyFont="1" applyFill="1" applyBorder="1" applyAlignment="1">
      <alignment horizontal="center"/>
    </xf>
    <xf numFmtId="0" fontId="2" fillId="10" borderId="1" xfId="0" applyFont="1" applyFill="1" applyBorder="1"/>
    <xf numFmtId="0" fontId="7" fillId="10" borderId="1" xfId="0" applyFont="1" applyFill="1" applyBorder="1" applyAlignment="1">
      <alignment horizontal="center"/>
    </xf>
    <xf numFmtId="0" fontId="5" fillId="0" borderId="0" xfId="1"/>
    <xf numFmtId="15" fontId="4" fillId="4" borderId="0" xfId="0" applyNumberFormat="1" applyFont="1" applyFill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24">
    <dxf>
      <font>
        <b/>
      </font>
    </dxf>
    <dxf>
      <font>
        <b/>
      </font>
    </dxf>
    <dxf>
      <font>
        <color theme="1"/>
      </font>
      <fill>
        <gradientFill degree="90">
          <stop position="0">
            <color rgb="FF66FF99"/>
          </stop>
          <stop position="0.5">
            <color rgb="FF99FFCC"/>
          </stop>
          <stop position="1">
            <color rgb="FF66FF99"/>
          </stop>
        </gradient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gradientFill degree="90">
          <stop position="0">
            <color theme="9" tint="0.59999389629810485"/>
          </stop>
          <stop position="0.5">
            <color theme="9" tint="0.80001220740379042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color theme="0"/>
      </font>
      <fill>
        <patternFill patternType="solid">
          <bgColor rgb="FF00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colors>
    <mruColors>
      <color rgb="FF99FFCC"/>
      <color rgb="FF66FF99"/>
      <color rgb="FF00FFFF"/>
      <color rgb="FFFF66CC"/>
      <color rgb="FF66CCFF"/>
      <color rgb="FFFF33CC"/>
      <color rgb="FFFF3399"/>
      <color rgb="FFFF9900"/>
      <color rgb="FF00CC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state!$C$7:$C$11</c:f>
              <c:numCache>
                <c:formatCode>General</c:formatCode>
                <c:ptCount val="5"/>
                <c:pt idx="0">
                  <c:v>23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state!$G$6</c:f>
              <c:strCache>
                <c:ptCount val="1"/>
                <c:pt idx="0">
                  <c:v>samedi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state!$G$7:$G$11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state!$H$6</c:f>
              <c:strCache>
                <c:ptCount val="1"/>
                <c:pt idx="0">
                  <c:v>dimanche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state!$H$7:$H$11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507240"/>
        <c:axId val="190523256"/>
      </c:barChart>
      <c:catAx>
        <c:axId val="190507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523256"/>
        <c:crosses val="autoZero"/>
        <c:auto val="1"/>
        <c:lblAlgn val="ctr"/>
        <c:lblOffset val="100"/>
        <c:noMultiLvlLbl val="0"/>
      </c:catAx>
      <c:valAx>
        <c:axId val="190523256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507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3346055589648935"/>
          <c:y val="2.7777777777777776E-2"/>
          <c:w val="0.13307882053904446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33336</xdr:colOff>
      <xdr:row>14</xdr:row>
      <xdr:rowOff>23812</xdr:rowOff>
    </xdr:from>
    <xdr:to>
      <xdr:col>79</xdr:col>
      <xdr:colOff>222662</xdr:colOff>
      <xdr:row>38</xdr:row>
      <xdr:rowOff>61851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A12" totalsRowShown="0" dataDxfId="1">
  <autoFilter ref="A2:A12"/>
  <tableColumns count="1">
    <tableColumn id="1" name="EQUI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58"/>
  <sheetViews>
    <sheetView tabSelected="1" workbookViewId="0">
      <selection activeCell="AL5" sqref="AL5"/>
    </sheetView>
  </sheetViews>
  <sheetFormatPr baseColWidth="10" defaultRowHeight="15" x14ac:dyDescent="0.25"/>
  <cols>
    <col min="2" max="2" width="15.140625" customWidth="1"/>
    <col min="3" max="3" width="9" bestFit="1" customWidth="1"/>
    <col min="4" max="4" width="7.42578125" bestFit="1" customWidth="1"/>
    <col min="5" max="5" width="9.7109375" bestFit="1" customWidth="1"/>
    <col min="6" max="6" width="4.5703125" bestFit="1" customWidth="1"/>
    <col min="7" max="7" width="4.28515625" customWidth="1"/>
    <col min="8" max="8" width="4.42578125" bestFit="1" customWidth="1"/>
    <col min="9" max="9" width="4.5703125" bestFit="1" customWidth="1"/>
    <col min="10" max="11" width="4.28515625" bestFit="1" customWidth="1"/>
    <col min="12" max="13" width="4.5703125" bestFit="1" customWidth="1"/>
    <col min="14" max="14" width="4.28515625" bestFit="1" customWidth="1"/>
    <col min="15" max="15" width="4.42578125" bestFit="1" customWidth="1"/>
    <col min="16" max="16" width="4.5703125" bestFit="1" customWidth="1"/>
    <col min="17" max="18" width="4.28515625" bestFit="1" customWidth="1"/>
    <col min="19" max="20" width="4.5703125" bestFit="1" customWidth="1"/>
    <col min="21" max="21" width="4.28515625" bestFit="1" customWidth="1"/>
    <col min="22" max="22" width="4.42578125" bestFit="1" customWidth="1"/>
    <col min="23" max="23" width="4.5703125" bestFit="1" customWidth="1"/>
    <col min="24" max="24" width="4.28515625" bestFit="1" customWidth="1"/>
    <col min="25" max="25" width="4.42578125" customWidth="1"/>
    <col min="26" max="27" width="4.5703125" bestFit="1" customWidth="1"/>
    <col min="28" max="28" width="4.28515625" bestFit="1" customWidth="1"/>
    <col min="29" max="29" width="4.42578125" bestFit="1" customWidth="1"/>
    <col min="30" max="31" width="4.5703125" bestFit="1" customWidth="1"/>
    <col min="32" max="32" width="4.28515625" customWidth="1"/>
    <col min="33" max="35" width="4.5703125" bestFit="1" customWidth="1"/>
    <col min="36" max="36" width="4.5703125" customWidth="1"/>
  </cols>
  <sheetData>
    <row r="1" spans="1:38" x14ac:dyDescent="0.25">
      <c r="A1" s="1">
        <f>config!D4</f>
        <v>43101</v>
      </c>
    </row>
    <row r="2" spans="1:38" ht="12" customHeight="1" x14ac:dyDescent="0.25">
      <c r="A2" s="1">
        <f>config!E4</f>
        <v>43131</v>
      </c>
    </row>
    <row r="3" spans="1:38" ht="69.75" customHeight="1" x14ac:dyDescent="0.25">
      <c r="A3" s="1"/>
      <c r="B3" s="1"/>
      <c r="C3" s="1"/>
      <c r="D3" s="1"/>
      <c r="E3" s="1"/>
      <c r="F3" s="2">
        <f>A1</f>
        <v>43101</v>
      </c>
      <c r="G3" s="2">
        <f t="shared" ref="G3:AJ3" si="0">F3+1</f>
        <v>43102</v>
      </c>
      <c r="H3" s="2">
        <f t="shared" si="0"/>
        <v>43103</v>
      </c>
      <c r="I3" s="2">
        <f t="shared" si="0"/>
        <v>43104</v>
      </c>
      <c r="J3" s="2">
        <f t="shared" si="0"/>
        <v>43105</v>
      </c>
      <c r="K3" s="2">
        <f t="shared" si="0"/>
        <v>43106</v>
      </c>
      <c r="L3" s="2">
        <f t="shared" si="0"/>
        <v>43107</v>
      </c>
      <c r="M3" s="2">
        <f t="shared" si="0"/>
        <v>43108</v>
      </c>
      <c r="N3" s="2">
        <f t="shared" si="0"/>
        <v>43109</v>
      </c>
      <c r="O3" s="2">
        <f t="shared" si="0"/>
        <v>43110</v>
      </c>
      <c r="P3" s="2">
        <f t="shared" si="0"/>
        <v>43111</v>
      </c>
      <c r="Q3" s="2">
        <f t="shared" si="0"/>
        <v>43112</v>
      </c>
      <c r="R3" s="2">
        <f t="shared" si="0"/>
        <v>43113</v>
      </c>
      <c r="S3" s="2">
        <f t="shared" si="0"/>
        <v>43114</v>
      </c>
      <c r="T3" s="2">
        <f t="shared" si="0"/>
        <v>43115</v>
      </c>
      <c r="U3" s="2">
        <f t="shared" si="0"/>
        <v>43116</v>
      </c>
      <c r="V3" s="2">
        <f t="shared" si="0"/>
        <v>43117</v>
      </c>
      <c r="W3" s="2">
        <f t="shared" si="0"/>
        <v>43118</v>
      </c>
      <c r="X3" s="2">
        <f t="shared" si="0"/>
        <v>43119</v>
      </c>
      <c r="Y3" s="2">
        <f t="shared" si="0"/>
        <v>43120</v>
      </c>
      <c r="Z3" s="2">
        <f t="shared" si="0"/>
        <v>43121</v>
      </c>
      <c r="AA3" s="2">
        <f t="shared" si="0"/>
        <v>43122</v>
      </c>
      <c r="AB3" s="2">
        <f t="shared" si="0"/>
        <v>43123</v>
      </c>
      <c r="AC3" s="2">
        <f t="shared" si="0"/>
        <v>43124</v>
      </c>
      <c r="AD3" s="2">
        <f t="shared" si="0"/>
        <v>43125</v>
      </c>
      <c r="AE3" s="2">
        <f t="shared" si="0"/>
        <v>43126</v>
      </c>
      <c r="AF3" s="2">
        <f t="shared" si="0"/>
        <v>43127</v>
      </c>
      <c r="AG3" s="2">
        <f t="shared" si="0"/>
        <v>43128</v>
      </c>
      <c r="AH3" s="2">
        <f t="shared" si="0"/>
        <v>43129</v>
      </c>
      <c r="AI3" s="2">
        <f t="shared" si="0"/>
        <v>43130</v>
      </c>
      <c r="AJ3" s="2">
        <f t="shared" si="0"/>
        <v>43131</v>
      </c>
      <c r="AK3" s="1"/>
    </row>
    <row r="4" spans="1:38" ht="69.75" customHeight="1" x14ac:dyDescent="0.25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spans="1:38" x14ac:dyDescent="0.25">
      <c r="F5" s="31" t="s">
        <v>87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L5" s="30" t="s">
        <v>108</v>
      </c>
    </row>
    <row r="6" spans="1:38" x14ac:dyDescent="0.25"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</row>
    <row r="7" spans="1:38" x14ac:dyDescent="0.25"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</row>
    <row r="8" spans="1:38" x14ac:dyDescent="0.25"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</row>
    <row r="9" spans="1:38" x14ac:dyDescent="0.25">
      <c r="F9" s="24">
        <f t="shared" ref="F9:AG9" si="1">DAY(F3)</f>
        <v>1</v>
      </c>
      <c r="G9" s="24">
        <f t="shared" si="1"/>
        <v>2</v>
      </c>
      <c r="H9" s="24">
        <f t="shared" si="1"/>
        <v>3</v>
      </c>
      <c r="I9" s="24">
        <f t="shared" si="1"/>
        <v>4</v>
      </c>
      <c r="J9" s="24">
        <f t="shared" si="1"/>
        <v>5</v>
      </c>
      <c r="K9" s="24">
        <f t="shared" si="1"/>
        <v>6</v>
      </c>
      <c r="L9" s="24">
        <f t="shared" si="1"/>
        <v>7</v>
      </c>
      <c r="M9" s="24">
        <f t="shared" si="1"/>
        <v>8</v>
      </c>
      <c r="N9" s="24">
        <f t="shared" si="1"/>
        <v>9</v>
      </c>
      <c r="O9" s="24">
        <f t="shared" si="1"/>
        <v>10</v>
      </c>
      <c r="P9" s="24">
        <f t="shared" si="1"/>
        <v>11</v>
      </c>
      <c r="Q9" s="24">
        <f t="shared" si="1"/>
        <v>12</v>
      </c>
      <c r="R9" s="24">
        <f t="shared" si="1"/>
        <v>13</v>
      </c>
      <c r="S9" s="24">
        <f t="shared" si="1"/>
        <v>14</v>
      </c>
      <c r="T9" s="24">
        <f t="shared" si="1"/>
        <v>15</v>
      </c>
      <c r="U9" s="24">
        <f t="shared" si="1"/>
        <v>16</v>
      </c>
      <c r="V9" s="24">
        <f t="shared" si="1"/>
        <v>17</v>
      </c>
      <c r="W9" s="24">
        <f t="shared" si="1"/>
        <v>18</v>
      </c>
      <c r="X9" s="24">
        <f t="shared" si="1"/>
        <v>19</v>
      </c>
      <c r="Y9" s="24">
        <f t="shared" si="1"/>
        <v>20</v>
      </c>
      <c r="Z9" s="24">
        <f t="shared" si="1"/>
        <v>21</v>
      </c>
      <c r="AA9" s="24">
        <f t="shared" si="1"/>
        <v>22</v>
      </c>
      <c r="AB9" s="24">
        <f t="shared" si="1"/>
        <v>23</v>
      </c>
      <c r="AC9" s="24">
        <f t="shared" si="1"/>
        <v>24</v>
      </c>
      <c r="AD9" s="24">
        <f t="shared" si="1"/>
        <v>25</v>
      </c>
      <c r="AE9" s="24">
        <f t="shared" si="1"/>
        <v>26</v>
      </c>
      <c r="AF9" s="24">
        <f t="shared" si="1"/>
        <v>27</v>
      </c>
      <c r="AG9" s="24">
        <f t="shared" si="1"/>
        <v>28</v>
      </c>
      <c r="AH9" s="24">
        <f>IFERROR(DAY(AH3),"")</f>
        <v>29</v>
      </c>
      <c r="AI9" s="24">
        <f>IFERROR(DAY(AI3),"")</f>
        <v>30</v>
      </c>
      <c r="AJ9" s="24">
        <f>IFERROR(DAY(AJ3),"")</f>
        <v>31</v>
      </c>
    </row>
    <row r="10" spans="1:38" x14ac:dyDescent="0.25">
      <c r="B10" s="27" t="s">
        <v>97</v>
      </c>
      <c r="C10" s="29" t="s">
        <v>89</v>
      </c>
      <c r="D10" s="29" t="s">
        <v>88</v>
      </c>
      <c r="E10" s="27" t="s">
        <v>34</v>
      </c>
      <c r="F10" s="26">
        <f t="shared" ref="F10:AG10" si="2">WEEKDAY(F3)</f>
        <v>2</v>
      </c>
      <c r="G10" s="26">
        <f t="shared" si="2"/>
        <v>3</v>
      </c>
      <c r="H10" s="26">
        <f t="shared" si="2"/>
        <v>4</v>
      </c>
      <c r="I10" s="26">
        <f t="shared" si="2"/>
        <v>5</v>
      </c>
      <c r="J10" s="26">
        <f t="shared" si="2"/>
        <v>6</v>
      </c>
      <c r="K10" s="26">
        <f t="shared" si="2"/>
        <v>7</v>
      </c>
      <c r="L10" s="26">
        <f t="shared" si="2"/>
        <v>1</v>
      </c>
      <c r="M10" s="26">
        <f t="shared" si="2"/>
        <v>2</v>
      </c>
      <c r="N10" s="26">
        <f t="shared" si="2"/>
        <v>3</v>
      </c>
      <c r="O10" s="26">
        <f t="shared" si="2"/>
        <v>4</v>
      </c>
      <c r="P10" s="26">
        <f t="shared" si="2"/>
        <v>5</v>
      </c>
      <c r="Q10" s="26">
        <f t="shared" si="2"/>
        <v>6</v>
      </c>
      <c r="R10" s="26">
        <f t="shared" si="2"/>
        <v>7</v>
      </c>
      <c r="S10" s="26">
        <f t="shared" si="2"/>
        <v>1</v>
      </c>
      <c r="T10" s="26">
        <f t="shared" si="2"/>
        <v>2</v>
      </c>
      <c r="U10" s="26">
        <f t="shared" si="2"/>
        <v>3</v>
      </c>
      <c r="V10" s="26">
        <f t="shared" si="2"/>
        <v>4</v>
      </c>
      <c r="W10" s="26">
        <f t="shared" si="2"/>
        <v>5</v>
      </c>
      <c r="X10" s="26">
        <f t="shared" si="2"/>
        <v>6</v>
      </c>
      <c r="Y10" s="26">
        <f t="shared" si="2"/>
        <v>7</v>
      </c>
      <c r="Z10" s="26">
        <f t="shared" si="2"/>
        <v>1</v>
      </c>
      <c r="AA10" s="26">
        <f t="shared" si="2"/>
        <v>2</v>
      </c>
      <c r="AB10" s="26">
        <f t="shared" si="2"/>
        <v>3</v>
      </c>
      <c r="AC10" s="26">
        <f t="shared" si="2"/>
        <v>4</v>
      </c>
      <c r="AD10" s="26">
        <f t="shared" si="2"/>
        <v>5</v>
      </c>
      <c r="AE10" s="26">
        <f t="shared" si="2"/>
        <v>6</v>
      </c>
      <c r="AF10" s="26">
        <f t="shared" si="2"/>
        <v>7</v>
      </c>
      <c r="AG10" s="26">
        <f t="shared" si="2"/>
        <v>1</v>
      </c>
      <c r="AH10" s="26">
        <f>IFERROR(WEEKDAY(AH3),"")</f>
        <v>2</v>
      </c>
      <c r="AI10" s="26">
        <f>IFERROR(WEEKDAY(AI3),"")</f>
        <v>3</v>
      </c>
      <c r="AJ10" s="26">
        <f>IFERROR(WEEKDAY(AJ3),"")</f>
        <v>4</v>
      </c>
    </row>
    <row r="11" spans="1:38" x14ac:dyDescent="0.25">
      <c r="B11" s="28" t="str">
        <f>IF(config!A3&lt;&gt;"",config!A3,"")</f>
        <v>mr 1</v>
      </c>
      <c r="C11" s="3">
        <f>COUNTIF(F11:AJ11,"bp")</f>
        <v>2</v>
      </c>
      <c r="D11" s="3">
        <f>COUNTIF(G11:AK11,"c")</f>
        <v>3</v>
      </c>
      <c r="E11" s="3">
        <f>SUM(C11,D11)</f>
        <v>5</v>
      </c>
      <c r="F11" s="4"/>
      <c r="G11" s="4"/>
      <c r="H11" s="4"/>
      <c r="I11" s="4" t="s">
        <v>89</v>
      </c>
      <c r="J11" s="4"/>
      <c r="K11" s="4"/>
      <c r="L11" s="4"/>
      <c r="M11" s="4"/>
      <c r="N11" s="4"/>
      <c r="O11" s="4"/>
      <c r="P11" s="4" t="s">
        <v>88</v>
      </c>
      <c r="Q11" s="4"/>
      <c r="R11" s="4"/>
      <c r="S11" s="4"/>
      <c r="T11" s="4"/>
      <c r="U11" s="4"/>
      <c r="V11" s="4"/>
      <c r="W11" s="4" t="s">
        <v>88</v>
      </c>
      <c r="X11" s="4"/>
      <c r="Y11" s="4"/>
      <c r="Z11" s="4"/>
      <c r="AA11" s="4"/>
      <c r="AB11" s="4"/>
      <c r="AC11" s="4"/>
      <c r="AD11" s="4" t="s">
        <v>88</v>
      </c>
      <c r="AE11" s="4"/>
      <c r="AF11" s="4"/>
      <c r="AG11" s="4" t="s">
        <v>89</v>
      </c>
      <c r="AH11" s="4"/>
      <c r="AI11" s="4"/>
      <c r="AJ11" s="4"/>
    </row>
    <row r="12" spans="1:38" x14ac:dyDescent="0.25">
      <c r="B12" s="28" t="str">
        <f>IF(config!A4&lt;&gt;"",config!A4,"")</f>
        <v>mr 2</v>
      </c>
      <c r="C12" s="3">
        <f>COUNTIF(F12:AJ12,"bp")</f>
        <v>0</v>
      </c>
      <c r="D12" s="3">
        <f>COUNTIF(G12:AK12,"c")</f>
        <v>0</v>
      </c>
      <c r="E12" s="3">
        <f>COUNTIF(H12:AL12,"p")</f>
        <v>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8" x14ac:dyDescent="0.25">
      <c r="B13" s="28" t="str">
        <f>IF(config!A5&lt;&gt;"",config!A5,"")</f>
        <v>mr 3</v>
      </c>
      <c r="C13" s="3">
        <f>COUNTIF(F13:AJ13,"bp")</f>
        <v>0</v>
      </c>
      <c r="D13" s="3">
        <f>COUNTIF(G13:AK13,"c")</f>
        <v>0</v>
      </c>
      <c r="E13" s="3">
        <f>COUNTIF(H13:AL13,"p")</f>
        <v>0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8" x14ac:dyDescent="0.25">
      <c r="B14" s="28" t="str">
        <f>IF(config!A6&lt;&gt;"",config!A6,"")</f>
        <v>mr 4</v>
      </c>
      <c r="C14" s="3">
        <f>COUNTIF(F14:AJ14,"bp")</f>
        <v>0</v>
      </c>
      <c r="D14" s="3">
        <f>COUNTIF(G14:AK14,"c")</f>
        <v>0</v>
      </c>
      <c r="E14" s="3">
        <f>COUNTIF(H14:AL14,"p")</f>
        <v>0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8" x14ac:dyDescent="0.25">
      <c r="B15" s="28" t="str">
        <f>IF(config!A7&lt;&gt;"",config!A7,"")</f>
        <v>mr 5</v>
      </c>
      <c r="C15" s="3">
        <f>COUNTIF(F15:AJ15,"bp")</f>
        <v>0</v>
      </c>
      <c r="D15" s="3">
        <f>COUNTIF(G15:AK15,"c")</f>
        <v>0</v>
      </c>
      <c r="E15" s="3">
        <f>COUNTIF(H15:AL15,"p")</f>
        <v>0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8" x14ac:dyDescent="0.25">
      <c r="B16" s="5"/>
    </row>
    <row r="17" spans="1:32" x14ac:dyDescent="0.25">
      <c r="B17" s="5"/>
    </row>
    <row r="19" spans="1:32" x14ac:dyDescent="0.25">
      <c r="D19" s="25" t="s">
        <v>99</v>
      </c>
      <c r="E19" s="3">
        <f>SUM(E11:E15)</f>
        <v>5</v>
      </c>
      <c r="F19" s="13" t="s">
        <v>89</v>
      </c>
      <c r="G19" t="s">
        <v>90</v>
      </c>
      <c r="J19" s="16" t="s">
        <v>88</v>
      </c>
      <c r="K19" t="s">
        <v>35</v>
      </c>
      <c r="N19" s="15" t="s">
        <v>91</v>
      </c>
      <c r="O19" t="s">
        <v>95</v>
      </c>
      <c r="X19" s="11" t="s">
        <v>92</v>
      </c>
      <c r="Y19" t="s">
        <v>26</v>
      </c>
      <c r="AB19" s="12" t="s">
        <v>93</v>
      </c>
      <c r="AC19" t="s">
        <v>22</v>
      </c>
      <c r="AE19" s="14" t="s">
        <v>96</v>
      </c>
      <c r="AF19" t="s">
        <v>94</v>
      </c>
    </row>
    <row r="21" spans="1:32" x14ac:dyDescent="0.25">
      <c r="B21" s="9" t="s">
        <v>25</v>
      </c>
      <c r="C21" t="s">
        <v>24</v>
      </c>
      <c r="D21" t="s">
        <v>27</v>
      </c>
      <c r="E21" t="s">
        <v>28</v>
      </c>
    </row>
    <row r="22" spans="1:32" x14ac:dyDescent="0.25">
      <c r="A22" t="s">
        <v>1</v>
      </c>
      <c r="B22" s="8">
        <f>SUMPRODUCT((WEEKDAY($F$10:$AJ$10,2)=4)*(($F$11:$AJ$15="C")+($F$11:$AJ$15="BP"))*($B$11:$B$15=$A22))</f>
        <v>4</v>
      </c>
      <c r="C22" s="8">
        <f>SUMPRODUCT((WEEKDAY($F$10:$AJ$10,2)=5)*(($F$11:$AJ$15="C")+($F$11:$AJ$15="BP"))*($B$11:$B$15=$A22))</f>
        <v>0</v>
      </c>
      <c r="D22" s="8">
        <f>SUMPRODUCT((WEEKDAY($F$10:$AJ$10,2)=6)*(($F$11:$AJ$15="C")+($F$11:$AJ$15="BP"))*($B$11:$B$15=$A22))</f>
        <v>0</v>
      </c>
      <c r="E22" s="8">
        <f>SUMPRODUCT((WEEKDAY($F$10:$AJ$10,2)=7)*(($F$11:$AJ$15="C")+($F$11:$AJ$15="BP"))*($B$11:$B$15=$A22))</f>
        <v>1</v>
      </c>
    </row>
    <row r="23" spans="1:32" x14ac:dyDescent="0.25">
      <c r="A23" t="s">
        <v>4</v>
      </c>
      <c r="B23" s="8">
        <f t="shared" ref="B23:B26" si="3">SUMPRODUCT((WEEKDAY($F$10:$AJ$10,2)=4)*(($F$11:$AJ$15="C")+($F$11:$AJ$15="BP"))*($B$11:$B$15=$A23))</f>
        <v>0</v>
      </c>
      <c r="C23" s="8">
        <f t="shared" ref="C23:C26" si="4">SUMPRODUCT((WEEKDAY($F$10:$AJ$10,2)=5)*(($F$11:$AJ$15="C")+($F$11:$AJ$15="BP"))*($B$11:$B$15=$A23))</f>
        <v>0</v>
      </c>
      <c r="D23" s="8">
        <f t="shared" ref="D23:D26" si="5">SUMPRODUCT((WEEKDAY($F$10:$AJ$10,2)=6)*(($F$11:$AJ$15="C")+($F$11:$AJ$15="BP"))*($B$11:$B$15=$A23))</f>
        <v>0</v>
      </c>
      <c r="E23" s="8">
        <f t="shared" ref="E23:E26" si="6">SUMPRODUCT((WEEKDAY($F$10:$AJ$10,2)=7)*(($F$11:$AJ$15="C")+($F$11:$AJ$15="BP"))*($B$11:$B$15=$A23))</f>
        <v>0</v>
      </c>
    </row>
    <row r="24" spans="1:32" x14ac:dyDescent="0.25">
      <c r="A24" t="s">
        <v>6</v>
      </c>
      <c r="B24" s="8">
        <f t="shared" si="3"/>
        <v>0</v>
      </c>
      <c r="C24" s="8">
        <f t="shared" si="4"/>
        <v>0</v>
      </c>
      <c r="D24" s="8">
        <f t="shared" si="5"/>
        <v>0</v>
      </c>
      <c r="E24" s="8">
        <f t="shared" si="6"/>
        <v>0</v>
      </c>
    </row>
    <row r="25" spans="1:32" x14ac:dyDescent="0.25">
      <c r="A25" t="s">
        <v>8</v>
      </c>
      <c r="B25" s="8">
        <f t="shared" si="3"/>
        <v>0</v>
      </c>
      <c r="C25" s="8">
        <f t="shared" si="4"/>
        <v>0</v>
      </c>
      <c r="D25" s="8">
        <f t="shared" si="5"/>
        <v>0</v>
      </c>
      <c r="E25" s="8">
        <f t="shared" si="6"/>
        <v>0</v>
      </c>
    </row>
    <row r="26" spans="1:32" x14ac:dyDescent="0.25">
      <c r="A26" t="s">
        <v>10</v>
      </c>
      <c r="B26" s="8">
        <f t="shared" si="3"/>
        <v>0</v>
      </c>
      <c r="C26" s="8">
        <f t="shared" si="4"/>
        <v>0</v>
      </c>
      <c r="D26" s="8">
        <f t="shared" si="5"/>
        <v>0</v>
      </c>
      <c r="E26" s="8">
        <f t="shared" si="6"/>
        <v>0</v>
      </c>
    </row>
    <row r="27" spans="1:32" x14ac:dyDescent="0.25">
      <c r="B27" s="8"/>
      <c r="C27" s="8"/>
      <c r="D27" s="8"/>
      <c r="E27" s="8"/>
    </row>
    <row r="28" spans="1:32" x14ac:dyDescent="0.25">
      <c r="B28" s="8"/>
      <c r="C28" s="8"/>
      <c r="D28" s="8"/>
      <c r="E28" s="8"/>
    </row>
    <row r="31" spans="1:32" x14ac:dyDescent="0.25">
      <c r="A31" s="1">
        <f>config!D5</f>
        <v>43132</v>
      </c>
    </row>
    <row r="32" spans="1:32" x14ac:dyDescent="0.25">
      <c r="A32" s="1">
        <f>config!E5</f>
        <v>43159</v>
      </c>
    </row>
    <row r="33" spans="1:37" ht="56.25" x14ac:dyDescent="0.25">
      <c r="A33" s="1"/>
      <c r="B33" s="1"/>
      <c r="C33" s="1"/>
      <c r="D33" s="1"/>
      <c r="E33" s="1"/>
      <c r="F33" s="2">
        <f t="shared" ref="F33" si="7">A31</f>
        <v>43132</v>
      </c>
      <c r="G33" s="2">
        <f t="shared" ref="G33:AJ33" si="8">F33+1</f>
        <v>43133</v>
      </c>
      <c r="H33" s="2">
        <f t="shared" si="8"/>
        <v>43134</v>
      </c>
      <c r="I33" s="2">
        <f t="shared" si="8"/>
        <v>43135</v>
      </c>
      <c r="J33" s="2">
        <f t="shared" si="8"/>
        <v>43136</v>
      </c>
      <c r="K33" s="2">
        <f t="shared" si="8"/>
        <v>43137</v>
      </c>
      <c r="L33" s="2">
        <f t="shared" si="8"/>
        <v>43138</v>
      </c>
      <c r="M33" s="2">
        <f t="shared" si="8"/>
        <v>43139</v>
      </c>
      <c r="N33" s="2">
        <f t="shared" si="8"/>
        <v>43140</v>
      </c>
      <c r="O33" s="2">
        <f t="shared" si="8"/>
        <v>43141</v>
      </c>
      <c r="P33" s="2">
        <f t="shared" si="8"/>
        <v>43142</v>
      </c>
      <c r="Q33" s="2">
        <f t="shared" si="8"/>
        <v>43143</v>
      </c>
      <c r="R33" s="2">
        <f t="shared" si="8"/>
        <v>43144</v>
      </c>
      <c r="S33" s="2">
        <f t="shared" si="8"/>
        <v>43145</v>
      </c>
      <c r="T33" s="2">
        <f t="shared" si="8"/>
        <v>43146</v>
      </c>
      <c r="U33" s="2">
        <f t="shared" si="8"/>
        <v>43147</v>
      </c>
      <c r="V33" s="2">
        <f t="shared" si="8"/>
        <v>43148</v>
      </c>
      <c r="W33" s="2">
        <f t="shared" si="8"/>
        <v>43149</v>
      </c>
      <c r="X33" s="2">
        <f t="shared" si="8"/>
        <v>43150</v>
      </c>
      <c r="Y33" s="2">
        <f t="shared" si="8"/>
        <v>43151</v>
      </c>
      <c r="Z33" s="2">
        <f t="shared" si="8"/>
        <v>43152</v>
      </c>
      <c r="AA33" s="2">
        <f t="shared" si="8"/>
        <v>43153</v>
      </c>
      <c r="AB33" s="2">
        <f t="shared" si="8"/>
        <v>43154</v>
      </c>
      <c r="AC33" s="2">
        <f t="shared" si="8"/>
        <v>43155</v>
      </c>
      <c r="AD33" s="2">
        <f t="shared" si="8"/>
        <v>43156</v>
      </c>
      <c r="AE33" s="2">
        <f t="shared" si="8"/>
        <v>43157</v>
      </c>
      <c r="AF33" s="2">
        <f t="shared" si="8"/>
        <v>43158</v>
      </c>
      <c r="AG33" s="2">
        <f t="shared" si="8"/>
        <v>43159</v>
      </c>
      <c r="AH33" s="2">
        <f t="shared" si="8"/>
        <v>43160</v>
      </c>
      <c r="AI33" s="2">
        <f t="shared" si="8"/>
        <v>43161</v>
      </c>
      <c r="AJ33" s="2">
        <f t="shared" si="8"/>
        <v>43162</v>
      </c>
      <c r="AK33" s="1"/>
    </row>
    <row r="34" spans="1:37" x14ac:dyDescent="0.25">
      <c r="A34" s="1"/>
      <c r="B34" s="1"/>
      <c r="C34" s="1"/>
      <c r="D34" s="1"/>
      <c r="E34" s="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1"/>
    </row>
    <row r="35" spans="1:37" x14ac:dyDescent="0.25">
      <c r="F35" s="31" t="s">
        <v>100</v>
      </c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</row>
    <row r="36" spans="1:37" x14ac:dyDescent="0.25"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</row>
    <row r="37" spans="1:37" x14ac:dyDescent="0.25"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</row>
    <row r="38" spans="1:37" x14ac:dyDescent="0.25"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</row>
    <row r="39" spans="1:37" x14ac:dyDescent="0.25">
      <c r="F39" s="24">
        <f t="shared" ref="F39:AG39" si="9">DAY(F33)</f>
        <v>1</v>
      </c>
      <c r="G39" s="24">
        <f t="shared" si="9"/>
        <v>2</v>
      </c>
      <c r="H39" s="24">
        <f t="shared" si="9"/>
        <v>3</v>
      </c>
      <c r="I39" s="24">
        <f t="shared" si="9"/>
        <v>4</v>
      </c>
      <c r="J39" s="24">
        <f t="shared" si="9"/>
        <v>5</v>
      </c>
      <c r="K39" s="24">
        <f t="shared" si="9"/>
        <v>6</v>
      </c>
      <c r="L39" s="24">
        <f t="shared" si="9"/>
        <v>7</v>
      </c>
      <c r="M39" s="24">
        <f t="shared" si="9"/>
        <v>8</v>
      </c>
      <c r="N39" s="24">
        <f t="shared" si="9"/>
        <v>9</v>
      </c>
      <c r="O39" s="24">
        <f t="shared" si="9"/>
        <v>10</v>
      </c>
      <c r="P39" s="24">
        <f t="shared" si="9"/>
        <v>11</v>
      </c>
      <c r="Q39" s="24">
        <f t="shared" si="9"/>
        <v>12</v>
      </c>
      <c r="R39" s="24">
        <f t="shared" si="9"/>
        <v>13</v>
      </c>
      <c r="S39" s="24">
        <f t="shared" si="9"/>
        <v>14</v>
      </c>
      <c r="T39" s="24">
        <f t="shared" si="9"/>
        <v>15</v>
      </c>
      <c r="U39" s="24">
        <f t="shared" si="9"/>
        <v>16</v>
      </c>
      <c r="V39" s="24">
        <f t="shared" si="9"/>
        <v>17</v>
      </c>
      <c r="W39" s="24">
        <f t="shared" si="9"/>
        <v>18</v>
      </c>
      <c r="X39" s="24">
        <f t="shared" si="9"/>
        <v>19</v>
      </c>
      <c r="Y39" s="24">
        <f t="shared" si="9"/>
        <v>20</v>
      </c>
      <c r="Z39" s="24">
        <f t="shared" si="9"/>
        <v>21</v>
      </c>
      <c r="AA39" s="24">
        <f t="shared" si="9"/>
        <v>22</v>
      </c>
      <c r="AB39" s="24">
        <f t="shared" si="9"/>
        <v>23</v>
      </c>
      <c r="AC39" s="24">
        <f t="shared" si="9"/>
        <v>24</v>
      </c>
      <c r="AD39" s="24">
        <f t="shared" si="9"/>
        <v>25</v>
      </c>
      <c r="AE39" s="24">
        <f t="shared" si="9"/>
        <v>26</v>
      </c>
      <c r="AF39" s="24">
        <f t="shared" si="9"/>
        <v>27</v>
      </c>
      <c r="AG39" s="24">
        <f t="shared" si="9"/>
        <v>28</v>
      </c>
      <c r="AH39" s="24">
        <f t="shared" ref="AH39:AJ39" si="10">IFERROR(DAY(AH33),"")</f>
        <v>1</v>
      </c>
      <c r="AI39" s="24">
        <f t="shared" si="10"/>
        <v>2</v>
      </c>
      <c r="AJ39" s="24">
        <f t="shared" si="10"/>
        <v>3</v>
      </c>
    </row>
    <row r="40" spans="1:37" x14ac:dyDescent="0.25">
      <c r="B40" s="27" t="s">
        <v>97</v>
      </c>
      <c r="C40" s="29" t="s">
        <v>89</v>
      </c>
      <c r="D40" s="29" t="s">
        <v>88</v>
      </c>
      <c r="E40" s="27" t="s">
        <v>34</v>
      </c>
      <c r="F40" s="26">
        <f t="shared" ref="F40:AG40" si="11">WEEKDAY(F33)</f>
        <v>5</v>
      </c>
      <c r="G40" s="26">
        <f t="shared" si="11"/>
        <v>6</v>
      </c>
      <c r="H40" s="26">
        <f t="shared" si="11"/>
        <v>7</v>
      </c>
      <c r="I40" s="26">
        <f t="shared" si="11"/>
        <v>1</v>
      </c>
      <c r="J40" s="26">
        <f t="shared" si="11"/>
        <v>2</v>
      </c>
      <c r="K40" s="26">
        <f t="shared" si="11"/>
        <v>3</v>
      </c>
      <c r="L40" s="26">
        <f t="shared" si="11"/>
        <v>4</v>
      </c>
      <c r="M40" s="26">
        <f t="shared" si="11"/>
        <v>5</v>
      </c>
      <c r="N40" s="26">
        <f t="shared" si="11"/>
        <v>6</v>
      </c>
      <c r="O40" s="26">
        <f t="shared" si="11"/>
        <v>7</v>
      </c>
      <c r="P40" s="26">
        <f t="shared" si="11"/>
        <v>1</v>
      </c>
      <c r="Q40" s="26">
        <f t="shared" si="11"/>
        <v>2</v>
      </c>
      <c r="R40" s="26">
        <f t="shared" si="11"/>
        <v>3</v>
      </c>
      <c r="S40" s="26">
        <f t="shared" si="11"/>
        <v>4</v>
      </c>
      <c r="T40" s="26">
        <f t="shared" si="11"/>
        <v>5</v>
      </c>
      <c r="U40" s="26">
        <f t="shared" si="11"/>
        <v>6</v>
      </c>
      <c r="V40" s="26">
        <f t="shared" si="11"/>
        <v>7</v>
      </c>
      <c r="W40" s="26">
        <f t="shared" si="11"/>
        <v>1</v>
      </c>
      <c r="X40" s="26">
        <f t="shared" si="11"/>
        <v>2</v>
      </c>
      <c r="Y40" s="26">
        <f t="shared" si="11"/>
        <v>3</v>
      </c>
      <c r="Z40" s="26">
        <f t="shared" si="11"/>
        <v>4</v>
      </c>
      <c r="AA40" s="26">
        <f t="shared" si="11"/>
        <v>5</v>
      </c>
      <c r="AB40" s="26">
        <f t="shared" si="11"/>
        <v>6</v>
      </c>
      <c r="AC40" s="26">
        <f t="shared" si="11"/>
        <v>7</v>
      </c>
      <c r="AD40" s="26">
        <f t="shared" si="11"/>
        <v>1</v>
      </c>
      <c r="AE40" s="26">
        <f t="shared" si="11"/>
        <v>2</v>
      </c>
      <c r="AF40" s="26">
        <f t="shared" si="11"/>
        <v>3</v>
      </c>
      <c r="AG40" s="26">
        <f t="shared" si="11"/>
        <v>4</v>
      </c>
      <c r="AH40" s="26">
        <f t="shared" ref="AH40:AJ40" si="12">IFERROR(WEEKDAY(AH33),"")</f>
        <v>5</v>
      </c>
      <c r="AI40" s="26">
        <f t="shared" si="12"/>
        <v>6</v>
      </c>
      <c r="AJ40" s="26">
        <f t="shared" si="12"/>
        <v>7</v>
      </c>
    </row>
    <row r="41" spans="1:37" x14ac:dyDescent="0.25">
      <c r="B41" s="28" t="str">
        <f>IF(config!A3&lt;&gt;"",config!A3,"")</f>
        <v>mr 1</v>
      </c>
      <c r="C41" s="3">
        <f t="shared" ref="C41:C45" si="13">COUNTIF(F41:AJ41,"bp")</f>
        <v>1</v>
      </c>
      <c r="D41" s="3">
        <f t="shared" ref="D41:D45" si="14">COUNTIF(G41:AK41,"c")</f>
        <v>0</v>
      </c>
      <c r="E41" s="3">
        <f t="shared" ref="E41" si="15">SUM(C41,D41)</f>
        <v>1</v>
      </c>
      <c r="F41" s="4"/>
      <c r="G41" s="4"/>
      <c r="H41" s="4"/>
      <c r="I41" s="4"/>
      <c r="J41" s="4"/>
      <c r="K41" s="4"/>
      <c r="L41" s="4"/>
      <c r="M41" s="4"/>
      <c r="N41" s="4" t="s">
        <v>89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7" x14ac:dyDescent="0.25">
      <c r="B42" s="28" t="str">
        <f>IF(config!A4&lt;&gt;"",config!A4,"")</f>
        <v>mr 2</v>
      </c>
      <c r="C42" s="3">
        <f t="shared" si="13"/>
        <v>0</v>
      </c>
      <c r="D42" s="3">
        <f t="shared" si="14"/>
        <v>0</v>
      </c>
      <c r="E42" s="3">
        <f t="shared" ref="E42:E45" si="16">COUNTIF(H42:AL42,"p")</f>
        <v>0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7" x14ac:dyDescent="0.25">
      <c r="B43" s="28" t="str">
        <f>IF(config!A5&lt;&gt;"",config!A5,"")</f>
        <v>mr 3</v>
      </c>
      <c r="C43" s="3">
        <f t="shared" si="13"/>
        <v>0</v>
      </c>
      <c r="D43" s="3">
        <f t="shared" si="14"/>
        <v>0</v>
      </c>
      <c r="E43" s="3">
        <f t="shared" si="16"/>
        <v>0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7" x14ac:dyDescent="0.25">
      <c r="B44" s="28" t="str">
        <f>IF(config!A6&lt;&gt;"",config!A6,"")</f>
        <v>mr 4</v>
      </c>
      <c r="C44" s="3">
        <f t="shared" si="13"/>
        <v>0</v>
      </c>
      <c r="D44" s="3">
        <f t="shared" si="14"/>
        <v>0</v>
      </c>
      <c r="E44" s="3">
        <f t="shared" si="16"/>
        <v>0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7" x14ac:dyDescent="0.25">
      <c r="B45" s="28" t="str">
        <f>IF(config!A7&lt;&gt;"",config!A7,"")</f>
        <v>mr 5</v>
      </c>
      <c r="C45" s="3">
        <f t="shared" si="13"/>
        <v>0</v>
      </c>
      <c r="D45" s="3">
        <f t="shared" si="14"/>
        <v>0</v>
      </c>
      <c r="E45" s="3">
        <f t="shared" si="16"/>
        <v>0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7" x14ac:dyDescent="0.25">
      <c r="B46" s="5"/>
    </row>
    <row r="47" spans="1:37" x14ac:dyDescent="0.25">
      <c r="B47" s="5"/>
    </row>
    <row r="49" spans="1:37" x14ac:dyDescent="0.25">
      <c r="D49" s="25" t="s">
        <v>99</v>
      </c>
      <c r="E49" s="3">
        <f t="shared" ref="E49" si="17">SUM(E41:E45)</f>
        <v>1</v>
      </c>
      <c r="F49" s="13" t="s">
        <v>89</v>
      </c>
      <c r="G49" t="s">
        <v>90</v>
      </c>
      <c r="J49" s="16" t="s">
        <v>88</v>
      </c>
      <c r="K49" t="s">
        <v>35</v>
      </c>
      <c r="N49" s="15" t="s">
        <v>91</v>
      </c>
      <c r="O49" t="s">
        <v>95</v>
      </c>
      <c r="X49" s="11" t="s">
        <v>92</v>
      </c>
      <c r="Y49" t="s">
        <v>26</v>
      </c>
      <c r="AB49" s="12" t="s">
        <v>93</v>
      </c>
      <c r="AC49" t="s">
        <v>22</v>
      </c>
      <c r="AE49" s="14" t="s">
        <v>96</v>
      </c>
      <c r="AF49" t="s">
        <v>94</v>
      </c>
    </row>
    <row r="51" spans="1:37" x14ac:dyDescent="0.25">
      <c r="B51" s="9" t="s">
        <v>25</v>
      </c>
      <c r="C51" t="s">
        <v>24</v>
      </c>
      <c r="D51" t="s">
        <v>27</v>
      </c>
      <c r="E51" t="s">
        <v>28</v>
      </c>
    </row>
    <row r="52" spans="1:37" x14ac:dyDescent="0.25">
      <c r="A52" t="s">
        <v>29</v>
      </c>
      <c r="B52" s="8">
        <f t="shared" ref="B52:B56" si="18">SUMPRODUCT((WEEKDAY($F$10:$AJ$10,2)=4)*($F$11:$AJ$16="bp")*($B$11:$B$16=$A52))</f>
        <v>0</v>
      </c>
      <c r="C52" s="8">
        <f t="shared" ref="C52:C56" si="19">SUMPRODUCT((WEEKDAY($F$10:$AG$10,2)=5)*($F$11:$AG$15="bp")*($B$11:$B$15=$A52))</f>
        <v>0</v>
      </c>
      <c r="D52" s="8">
        <f t="shared" ref="D52:D56" si="20">SUMPRODUCT((WEEKDAY($F$10:$AG$10,2)=6)*($F$11:$AG$15="bp")*($B$11:$B$15=$A52))</f>
        <v>0</v>
      </c>
      <c r="E52" s="8">
        <f t="shared" ref="E52:E56" si="21">SUMPRODUCT((WEEKDAY($F$10:$AG$10,2)=7)*($F$11:$AG$15="bp")*($B$11:$B$15=$A52))</f>
        <v>0</v>
      </c>
    </row>
    <row r="53" spans="1:37" x14ac:dyDescent="0.25">
      <c r="A53" t="s">
        <v>30</v>
      </c>
      <c r="B53" s="8">
        <f t="shared" si="18"/>
        <v>0</v>
      </c>
      <c r="C53" s="8">
        <f t="shared" si="19"/>
        <v>0</v>
      </c>
      <c r="D53" s="8">
        <f t="shared" si="20"/>
        <v>0</v>
      </c>
      <c r="E53" s="8">
        <f t="shared" si="21"/>
        <v>0</v>
      </c>
    </row>
    <row r="54" spans="1:37" x14ac:dyDescent="0.25">
      <c r="A54" t="s">
        <v>31</v>
      </c>
      <c r="B54" s="8">
        <f t="shared" si="18"/>
        <v>0</v>
      </c>
      <c r="C54" s="8">
        <f t="shared" si="19"/>
        <v>0</v>
      </c>
      <c r="D54" s="8">
        <f t="shared" si="20"/>
        <v>0</v>
      </c>
      <c r="E54" s="8">
        <f t="shared" si="21"/>
        <v>0</v>
      </c>
    </row>
    <row r="55" spans="1:37" x14ac:dyDescent="0.25">
      <c r="A55" t="s">
        <v>32</v>
      </c>
      <c r="B55" s="8">
        <f t="shared" si="18"/>
        <v>0</v>
      </c>
      <c r="C55" s="8">
        <f t="shared" si="19"/>
        <v>0</v>
      </c>
      <c r="D55" s="8">
        <f t="shared" si="20"/>
        <v>0</v>
      </c>
      <c r="E55" s="8">
        <f t="shared" si="21"/>
        <v>0</v>
      </c>
    </row>
    <row r="56" spans="1:37" x14ac:dyDescent="0.25">
      <c r="A56" t="s">
        <v>33</v>
      </c>
      <c r="B56" s="8">
        <f t="shared" si="18"/>
        <v>0</v>
      </c>
      <c r="C56" s="8">
        <f t="shared" si="19"/>
        <v>0</v>
      </c>
      <c r="D56" s="8">
        <f t="shared" si="20"/>
        <v>0</v>
      </c>
      <c r="E56" s="8">
        <f t="shared" si="21"/>
        <v>0</v>
      </c>
    </row>
    <row r="57" spans="1:37" x14ac:dyDescent="0.25">
      <c r="B57" s="8"/>
      <c r="C57" s="8"/>
      <c r="D57" s="8"/>
      <c r="E57" s="8"/>
    </row>
    <row r="58" spans="1:37" x14ac:dyDescent="0.25">
      <c r="B58" s="8"/>
      <c r="C58" s="8"/>
      <c r="D58" s="8"/>
      <c r="E58" s="8"/>
    </row>
    <row r="61" spans="1:37" x14ac:dyDescent="0.25">
      <c r="A61" s="1">
        <f>config!D6</f>
        <v>43160</v>
      </c>
    </row>
    <row r="62" spans="1:37" x14ac:dyDescent="0.25">
      <c r="A62" s="1">
        <f>config!E6</f>
        <v>43190</v>
      </c>
    </row>
    <row r="63" spans="1:37" ht="56.25" x14ac:dyDescent="0.25">
      <c r="A63" s="1"/>
      <c r="B63" s="1"/>
      <c r="C63" s="1"/>
      <c r="D63" s="1"/>
      <c r="E63" s="1"/>
      <c r="F63" s="2">
        <f t="shared" ref="F63" si="22">A61</f>
        <v>43160</v>
      </c>
      <c r="G63" s="2">
        <f t="shared" ref="G63:AJ63" si="23">F63+1</f>
        <v>43161</v>
      </c>
      <c r="H63" s="2">
        <f t="shared" si="23"/>
        <v>43162</v>
      </c>
      <c r="I63" s="2">
        <f t="shared" si="23"/>
        <v>43163</v>
      </c>
      <c r="J63" s="2">
        <f t="shared" si="23"/>
        <v>43164</v>
      </c>
      <c r="K63" s="2">
        <f t="shared" si="23"/>
        <v>43165</v>
      </c>
      <c r="L63" s="2">
        <f t="shared" si="23"/>
        <v>43166</v>
      </c>
      <c r="M63" s="2">
        <f t="shared" si="23"/>
        <v>43167</v>
      </c>
      <c r="N63" s="2">
        <f t="shared" si="23"/>
        <v>43168</v>
      </c>
      <c r="O63" s="2">
        <f t="shared" si="23"/>
        <v>43169</v>
      </c>
      <c r="P63" s="2">
        <f t="shared" si="23"/>
        <v>43170</v>
      </c>
      <c r="Q63" s="2">
        <f t="shared" si="23"/>
        <v>43171</v>
      </c>
      <c r="R63" s="2">
        <f t="shared" si="23"/>
        <v>43172</v>
      </c>
      <c r="S63" s="2">
        <f t="shared" si="23"/>
        <v>43173</v>
      </c>
      <c r="T63" s="2">
        <f t="shared" si="23"/>
        <v>43174</v>
      </c>
      <c r="U63" s="2">
        <f t="shared" si="23"/>
        <v>43175</v>
      </c>
      <c r="V63" s="2">
        <f t="shared" si="23"/>
        <v>43176</v>
      </c>
      <c r="W63" s="2">
        <f t="shared" si="23"/>
        <v>43177</v>
      </c>
      <c r="X63" s="2">
        <f t="shared" si="23"/>
        <v>43178</v>
      </c>
      <c r="Y63" s="2">
        <f t="shared" si="23"/>
        <v>43179</v>
      </c>
      <c r="Z63" s="2">
        <f t="shared" si="23"/>
        <v>43180</v>
      </c>
      <c r="AA63" s="2">
        <f t="shared" si="23"/>
        <v>43181</v>
      </c>
      <c r="AB63" s="2">
        <f t="shared" si="23"/>
        <v>43182</v>
      </c>
      <c r="AC63" s="2">
        <f t="shared" si="23"/>
        <v>43183</v>
      </c>
      <c r="AD63" s="2">
        <f t="shared" si="23"/>
        <v>43184</v>
      </c>
      <c r="AE63" s="2">
        <f t="shared" si="23"/>
        <v>43185</v>
      </c>
      <c r="AF63" s="2">
        <f t="shared" si="23"/>
        <v>43186</v>
      </c>
      <c r="AG63" s="2">
        <f t="shared" si="23"/>
        <v>43187</v>
      </c>
      <c r="AH63" s="2">
        <f t="shared" si="23"/>
        <v>43188</v>
      </c>
      <c r="AI63" s="2">
        <f t="shared" si="23"/>
        <v>43189</v>
      </c>
      <c r="AJ63" s="2">
        <f t="shared" si="23"/>
        <v>43190</v>
      </c>
      <c r="AK63" s="1"/>
    </row>
    <row r="64" spans="1:37" x14ac:dyDescent="0.25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1"/>
    </row>
    <row r="65" spans="2:36" x14ac:dyDescent="0.25">
      <c r="F65" s="31" t="s">
        <v>101</v>
      </c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</row>
    <row r="66" spans="2:36" x14ac:dyDescent="0.25"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</row>
    <row r="67" spans="2:36" x14ac:dyDescent="0.25"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</row>
    <row r="68" spans="2:36" x14ac:dyDescent="0.25"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</row>
    <row r="69" spans="2:36" x14ac:dyDescent="0.25">
      <c r="F69" s="24">
        <f t="shared" ref="F69:AG69" si="24">DAY(F63)</f>
        <v>1</v>
      </c>
      <c r="G69" s="24">
        <f t="shared" si="24"/>
        <v>2</v>
      </c>
      <c r="H69" s="24">
        <f t="shared" si="24"/>
        <v>3</v>
      </c>
      <c r="I69" s="24">
        <f t="shared" si="24"/>
        <v>4</v>
      </c>
      <c r="J69" s="24">
        <f t="shared" si="24"/>
        <v>5</v>
      </c>
      <c r="K69" s="24">
        <f t="shared" si="24"/>
        <v>6</v>
      </c>
      <c r="L69" s="24">
        <f t="shared" si="24"/>
        <v>7</v>
      </c>
      <c r="M69" s="24">
        <f t="shared" si="24"/>
        <v>8</v>
      </c>
      <c r="N69" s="24">
        <f t="shared" si="24"/>
        <v>9</v>
      </c>
      <c r="O69" s="24">
        <f t="shared" si="24"/>
        <v>10</v>
      </c>
      <c r="P69" s="24">
        <f t="shared" si="24"/>
        <v>11</v>
      </c>
      <c r="Q69" s="24">
        <f t="shared" si="24"/>
        <v>12</v>
      </c>
      <c r="R69" s="24">
        <f t="shared" si="24"/>
        <v>13</v>
      </c>
      <c r="S69" s="24">
        <f t="shared" si="24"/>
        <v>14</v>
      </c>
      <c r="T69" s="24">
        <f t="shared" si="24"/>
        <v>15</v>
      </c>
      <c r="U69" s="24">
        <f t="shared" si="24"/>
        <v>16</v>
      </c>
      <c r="V69" s="24">
        <f t="shared" si="24"/>
        <v>17</v>
      </c>
      <c r="W69" s="24">
        <f t="shared" si="24"/>
        <v>18</v>
      </c>
      <c r="X69" s="24">
        <f t="shared" si="24"/>
        <v>19</v>
      </c>
      <c r="Y69" s="24">
        <f t="shared" si="24"/>
        <v>20</v>
      </c>
      <c r="Z69" s="24">
        <f t="shared" si="24"/>
        <v>21</v>
      </c>
      <c r="AA69" s="24">
        <f t="shared" si="24"/>
        <v>22</v>
      </c>
      <c r="AB69" s="24">
        <f t="shared" si="24"/>
        <v>23</v>
      </c>
      <c r="AC69" s="24">
        <f t="shared" si="24"/>
        <v>24</v>
      </c>
      <c r="AD69" s="24">
        <f t="shared" si="24"/>
        <v>25</v>
      </c>
      <c r="AE69" s="24">
        <f t="shared" si="24"/>
        <v>26</v>
      </c>
      <c r="AF69" s="24">
        <f t="shared" si="24"/>
        <v>27</v>
      </c>
      <c r="AG69" s="24">
        <f t="shared" si="24"/>
        <v>28</v>
      </c>
      <c r="AH69" s="24">
        <f t="shared" ref="AH69:AJ69" si="25">IFERROR(DAY(AH63),"")</f>
        <v>29</v>
      </c>
      <c r="AI69" s="24">
        <f t="shared" si="25"/>
        <v>30</v>
      </c>
      <c r="AJ69" s="24">
        <f t="shared" si="25"/>
        <v>31</v>
      </c>
    </row>
    <row r="70" spans="2:36" x14ac:dyDescent="0.25">
      <c r="B70" s="27" t="s">
        <v>97</v>
      </c>
      <c r="C70" s="29" t="s">
        <v>89</v>
      </c>
      <c r="D70" s="29" t="s">
        <v>88</v>
      </c>
      <c r="E70" s="27" t="s">
        <v>34</v>
      </c>
      <c r="F70" s="26">
        <f t="shared" ref="F70:AG70" si="26">WEEKDAY(F63)</f>
        <v>5</v>
      </c>
      <c r="G70" s="26">
        <f t="shared" si="26"/>
        <v>6</v>
      </c>
      <c r="H70" s="26">
        <f t="shared" si="26"/>
        <v>7</v>
      </c>
      <c r="I70" s="26">
        <f t="shared" si="26"/>
        <v>1</v>
      </c>
      <c r="J70" s="26">
        <f t="shared" si="26"/>
        <v>2</v>
      </c>
      <c r="K70" s="26">
        <f t="shared" si="26"/>
        <v>3</v>
      </c>
      <c r="L70" s="26">
        <f t="shared" si="26"/>
        <v>4</v>
      </c>
      <c r="M70" s="26">
        <f t="shared" si="26"/>
        <v>5</v>
      </c>
      <c r="N70" s="26">
        <f t="shared" si="26"/>
        <v>6</v>
      </c>
      <c r="O70" s="26">
        <f t="shared" si="26"/>
        <v>7</v>
      </c>
      <c r="P70" s="26">
        <f t="shared" si="26"/>
        <v>1</v>
      </c>
      <c r="Q70" s="26">
        <f t="shared" si="26"/>
        <v>2</v>
      </c>
      <c r="R70" s="26">
        <f t="shared" si="26"/>
        <v>3</v>
      </c>
      <c r="S70" s="26">
        <f t="shared" si="26"/>
        <v>4</v>
      </c>
      <c r="T70" s="26">
        <f t="shared" si="26"/>
        <v>5</v>
      </c>
      <c r="U70" s="26">
        <f t="shared" si="26"/>
        <v>6</v>
      </c>
      <c r="V70" s="26">
        <f t="shared" si="26"/>
        <v>7</v>
      </c>
      <c r="W70" s="26">
        <f t="shared" si="26"/>
        <v>1</v>
      </c>
      <c r="X70" s="26">
        <f t="shared" si="26"/>
        <v>2</v>
      </c>
      <c r="Y70" s="26">
        <f t="shared" si="26"/>
        <v>3</v>
      </c>
      <c r="Z70" s="26">
        <f t="shared" si="26"/>
        <v>4</v>
      </c>
      <c r="AA70" s="26">
        <f t="shared" si="26"/>
        <v>5</v>
      </c>
      <c r="AB70" s="26">
        <f t="shared" si="26"/>
        <v>6</v>
      </c>
      <c r="AC70" s="26">
        <f t="shared" si="26"/>
        <v>7</v>
      </c>
      <c r="AD70" s="26">
        <f t="shared" si="26"/>
        <v>1</v>
      </c>
      <c r="AE70" s="26">
        <f t="shared" si="26"/>
        <v>2</v>
      </c>
      <c r="AF70" s="26">
        <f t="shared" si="26"/>
        <v>3</v>
      </c>
      <c r="AG70" s="26">
        <f t="shared" si="26"/>
        <v>4</v>
      </c>
      <c r="AH70" s="26">
        <f t="shared" ref="AH70:AJ70" si="27">IFERROR(WEEKDAY(AH63),"")</f>
        <v>5</v>
      </c>
      <c r="AI70" s="26">
        <f t="shared" si="27"/>
        <v>6</v>
      </c>
      <c r="AJ70" s="26">
        <f t="shared" si="27"/>
        <v>7</v>
      </c>
    </row>
    <row r="71" spans="2:36" x14ac:dyDescent="0.25">
      <c r="B71" s="28" t="str">
        <f>IF(config!A3&lt;&gt;"",config!A3,"")</f>
        <v>mr 1</v>
      </c>
      <c r="C71" s="3">
        <f t="shared" ref="C71:C75" si="28">COUNTIF(F71:AJ71,"bp")</f>
        <v>0</v>
      </c>
      <c r="D71" s="3">
        <f t="shared" ref="D71:D75" si="29">COUNTIF(G71:AK71,"c")</f>
        <v>0</v>
      </c>
      <c r="E71" s="3">
        <f t="shared" ref="E71" si="30">SUM(C71,D71)</f>
        <v>0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</row>
    <row r="72" spans="2:36" x14ac:dyDescent="0.25">
      <c r="B72" s="28" t="str">
        <f>IF(config!A4&lt;&gt;"",config!A4,"")</f>
        <v>mr 2</v>
      </c>
      <c r="C72" s="3">
        <f t="shared" si="28"/>
        <v>0</v>
      </c>
      <c r="D72" s="3">
        <f t="shared" si="29"/>
        <v>0</v>
      </c>
      <c r="E72" s="3">
        <f t="shared" ref="E72:E75" si="31">COUNTIF(H72:AL72,"p")</f>
        <v>0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</row>
    <row r="73" spans="2:36" x14ac:dyDescent="0.25">
      <c r="B73" s="28" t="str">
        <f>IF(config!A5&lt;&gt;"",config!A5,"")</f>
        <v>mr 3</v>
      </c>
      <c r="C73" s="3">
        <f t="shared" si="28"/>
        <v>0</v>
      </c>
      <c r="D73" s="3">
        <f t="shared" si="29"/>
        <v>0</v>
      </c>
      <c r="E73" s="3">
        <f t="shared" si="31"/>
        <v>0</v>
      </c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spans="2:36" x14ac:dyDescent="0.25">
      <c r="B74" s="28" t="str">
        <f>IF(config!A6&lt;&gt;"",config!A6,"")</f>
        <v>mr 4</v>
      </c>
      <c r="C74" s="3">
        <f t="shared" si="28"/>
        <v>0</v>
      </c>
      <c r="D74" s="3">
        <f t="shared" si="29"/>
        <v>0</v>
      </c>
      <c r="E74" s="3">
        <f t="shared" si="31"/>
        <v>0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</row>
    <row r="75" spans="2:36" x14ac:dyDescent="0.25">
      <c r="B75" s="28" t="str">
        <f>IF(config!A7&lt;&gt;"",config!A7,"")</f>
        <v>mr 5</v>
      </c>
      <c r="C75" s="3">
        <f t="shared" si="28"/>
        <v>0</v>
      </c>
      <c r="D75" s="3">
        <f t="shared" si="29"/>
        <v>0</v>
      </c>
      <c r="E75" s="3">
        <f t="shared" si="31"/>
        <v>0</v>
      </c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</row>
    <row r="76" spans="2:36" x14ac:dyDescent="0.25">
      <c r="B76" s="5"/>
    </row>
    <row r="77" spans="2:36" x14ac:dyDescent="0.25">
      <c r="B77" s="5"/>
    </row>
    <row r="79" spans="2:36" x14ac:dyDescent="0.25">
      <c r="D79" s="25" t="s">
        <v>99</v>
      </c>
      <c r="E79" s="3">
        <f t="shared" ref="E79" si="32">SUM(E71:E75)</f>
        <v>0</v>
      </c>
      <c r="F79" s="13" t="s">
        <v>89</v>
      </c>
      <c r="G79" t="s">
        <v>90</v>
      </c>
      <c r="J79" s="16" t="s">
        <v>88</v>
      </c>
      <c r="K79" t="s">
        <v>35</v>
      </c>
      <c r="N79" s="15" t="s">
        <v>91</v>
      </c>
      <c r="O79" t="s">
        <v>95</v>
      </c>
      <c r="X79" s="11" t="s">
        <v>92</v>
      </c>
      <c r="Y79" t="s">
        <v>26</v>
      </c>
      <c r="AB79" s="12" t="s">
        <v>93</v>
      </c>
      <c r="AC79" t="s">
        <v>22</v>
      </c>
      <c r="AE79" s="14" t="s">
        <v>96</v>
      </c>
      <c r="AF79" t="s">
        <v>94</v>
      </c>
    </row>
    <row r="81" spans="1:37" x14ac:dyDescent="0.25">
      <c r="B81" s="9" t="s">
        <v>25</v>
      </c>
      <c r="C81" t="s">
        <v>24</v>
      </c>
      <c r="D81" t="s">
        <v>27</v>
      </c>
      <c r="E81" t="s">
        <v>28</v>
      </c>
    </row>
    <row r="82" spans="1:37" x14ac:dyDescent="0.25">
      <c r="A82" t="s">
        <v>37</v>
      </c>
      <c r="B82" s="8">
        <f t="shared" ref="B82:B86" si="33">SUMPRODUCT((WEEKDAY($F$10:$AJ$10,2)=4)*($F$11:$AJ$16="bp")*($B$11:$B$16=$A82))</f>
        <v>0</v>
      </c>
      <c r="C82" s="8">
        <f t="shared" ref="C82:C86" si="34">SUMPRODUCT((WEEKDAY($F$10:$AG$10,2)=5)*($F$11:$AG$15="bp")*($B$11:$B$15=$A82))</f>
        <v>0</v>
      </c>
      <c r="D82" s="8">
        <f t="shared" ref="D82:D86" si="35">SUMPRODUCT((WEEKDAY($F$10:$AG$10,2)=6)*($F$11:$AG$15="bp")*($B$11:$B$15=$A82))</f>
        <v>0</v>
      </c>
      <c r="E82" s="8">
        <f t="shared" ref="E82:E86" si="36">SUMPRODUCT((WEEKDAY($F$10:$AG$10,2)=7)*($F$11:$AG$15="bp")*($B$11:$B$15=$A82))</f>
        <v>0</v>
      </c>
    </row>
    <row r="83" spans="1:37" x14ac:dyDescent="0.25">
      <c r="A83" t="s">
        <v>38</v>
      </c>
      <c r="B83" s="8">
        <f t="shared" si="33"/>
        <v>0</v>
      </c>
      <c r="C83" s="8">
        <f t="shared" si="34"/>
        <v>0</v>
      </c>
      <c r="D83" s="8">
        <f t="shared" si="35"/>
        <v>0</v>
      </c>
      <c r="E83" s="8">
        <f t="shared" si="36"/>
        <v>0</v>
      </c>
    </row>
    <row r="84" spans="1:37" x14ac:dyDescent="0.25">
      <c r="A84" t="s">
        <v>39</v>
      </c>
      <c r="B84" s="8">
        <f t="shared" si="33"/>
        <v>0</v>
      </c>
      <c r="C84" s="8">
        <f t="shared" si="34"/>
        <v>0</v>
      </c>
      <c r="D84" s="8">
        <f t="shared" si="35"/>
        <v>0</v>
      </c>
      <c r="E84" s="8">
        <f t="shared" si="36"/>
        <v>0</v>
      </c>
    </row>
    <row r="85" spans="1:37" x14ac:dyDescent="0.25">
      <c r="A85" t="s">
        <v>40</v>
      </c>
      <c r="B85" s="8">
        <f t="shared" si="33"/>
        <v>0</v>
      </c>
      <c r="C85" s="8">
        <f t="shared" si="34"/>
        <v>0</v>
      </c>
      <c r="D85" s="8">
        <f t="shared" si="35"/>
        <v>0</v>
      </c>
      <c r="E85" s="8">
        <f t="shared" si="36"/>
        <v>0</v>
      </c>
    </row>
    <row r="86" spans="1:37" x14ac:dyDescent="0.25">
      <c r="A86" t="s">
        <v>41</v>
      </c>
      <c r="B86" s="8">
        <f t="shared" si="33"/>
        <v>0</v>
      </c>
      <c r="C86" s="8">
        <f t="shared" si="34"/>
        <v>0</v>
      </c>
      <c r="D86" s="8">
        <f t="shared" si="35"/>
        <v>0</v>
      </c>
      <c r="E86" s="8">
        <f t="shared" si="36"/>
        <v>0</v>
      </c>
    </row>
    <row r="87" spans="1:37" x14ac:dyDescent="0.25">
      <c r="B87" s="8"/>
      <c r="C87" s="8"/>
      <c r="D87" s="8"/>
      <c r="E87" s="8"/>
    </row>
    <row r="88" spans="1:37" x14ac:dyDescent="0.25">
      <c r="B88" s="8"/>
      <c r="C88" s="8"/>
      <c r="D88" s="8"/>
      <c r="E88" s="8"/>
    </row>
    <row r="91" spans="1:37" x14ac:dyDescent="0.25">
      <c r="A91" s="1">
        <f>config!D7</f>
        <v>43191</v>
      </c>
    </row>
    <row r="92" spans="1:37" x14ac:dyDescent="0.25">
      <c r="A92" s="1">
        <f>config!E7</f>
        <v>43220</v>
      </c>
    </row>
    <row r="93" spans="1:37" ht="56.25" x14ac:dyDescent="0.25">
      <c r="A93" s="1"/>
      <c r="B93" s="1"/>
      <c r="C93" s="1"/>
      <c r="D93" s="1"/>
      <c r="E93" s="1"/>
      <c r="F93" s="2">
        <f t="shared" ref="F93" si="37">A91</f>
        <v>43191</v>
      </c>
      <c r="G93" s="2">
        <f t="shared" ref="G93:AJ93" si="38">F93+1</f>
        <v>43192</v>
      </c>
      <c r="H93" s="2">
        <f t="shared" si="38"/>
        <v>43193</v>
      </c>
      <c r="I93" s="2">
        <f t="shared" si="38"/>
        <v>43194</v>
      </c>
      <c r="J93" s="2">
        <f t="shared" si="38"/>
        <v>43195</v>
      </c>
      <c r="K93" s="2">
        <f t="shared" si="38"/>
        <v>43196</v>
      </c>
      <c r="L93" s="2">
        <f t="shared" si="38"/>
        <v>43197</v>
      </c>
      <c r="M93" s="2">
        <f t="shared" si="38"/>
        <v>43198</v>
      </c>
      <c r="N93" s="2">
        <f t="shared" si="38"/>
        <v>43199</v>
      </c>
      <c r="O93" s="2">
        <f t="shared" si="38"/>
        <v>43200</v>
      </c>
      <c r="P93" s="2">
        <f t="shared" si="38"/>
        <v>43201</v>
      </c>
      <c r="Q93" s="2">
        <f t="shared" si="38"/>
        <v>43202</v>
      </c>
      <c r="R93" s="2">
        <f t="shared" si="38"/>
        <v>43203</v>
      </c>
      <c r="S93" s="2">
        <f t="shared" si="38"/>
        <v>43204</v>
      </c>
      <c r="T93" s="2">
        <f t="shared" si="38"/>
        <v>43205</v>
      </c>
      <c r="U93" s="2">
        <f t="shared" si="38"/>
        <v>43206</v>
      </c>
      <c r="V93" s="2">
        <f t="shared" si="38"/>
        <v>43207</v>
      </c>
      <c r="W93" s="2">
        <f t="shared" si="38"/>
        <v>43208</v>
      </c>
      <c r="X93" s="2">
        <f t="shared" si="38"/>
        <v>43209</v>
      </c>
      <c r="Y93" s="2">
        <f t="shared" si="38"/>
        <v>43210</v>
      </c>
      <c r="Z93" s="2">
        <f t="shared" si="38"/>
        <v>43211</v>
      </c>
      <c r="AA93" s="2">
        <f t="shared" si="38"/>
        <v>43212</v>
      </c>
      <c r="AB93" s="2">
        <f t="shared" si="38"/>
        <v>43213</v>
      </c>
      <c r="AC93" s="2">
        <f t="shared" si="38"/>
        <v>43214</v>
      </c>
      <c r="AD93" s="2">
        <f t="shared" si="38"/>
        <v>43215</v>
      </c>
      <c r="AE93" s="2">
        <f t="shared" si="38"/>
        <v>43216</v>
      </c>
      <c r="AF93" s="2">
        <f t="shared" si="38"/>
        <v>43217</v>
      </c>
      <c r="AG93" s="2">
        <f t="shared" si="38"/>
        <v>43218</v>
      </c>
      <c r="AH93" s="2">
        <f t="shared" si="38"/>
        <v>43219</v>
      </c>
      <c r="AI93" s="2">
        <f t="shared" si="38"/>
        <v>43220</v>
      </c>
      <c r="AJ93" s="2">
        <f t="shared" si="38"/>
        <v>43221</v>
      </c>
      <c r="AK93" s="1"/>
    </row>
    <row r="94" spans="1:37" x14ac:dyDescent="0.25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1"/>
    </row>
    <row r="95" spans="1:37" x14ac:dyDescent="0.25">
      <c r="F95" s="31" t="s">
        <v>102</v>
      </c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</row>
    <row r="96" spans="1:37" x14ac:dyDescent="0.25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</row>
    <row r="97" spans="1:36" x14ac:dyDescent="0.25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</row>
    <row r="98" spans="1:36" x14ac:dyDescent="0.25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</row>
    <row r="99" spans="1:36" x14ac:dyDescent="0.25">
      <c r="F99" s="24">
        <f t="shared" ref="F99:AG99" si="39">DAY(F93)</f>
        <v>1</v>
      </c>
      <c r="G99" s="24">
        <f t="shared" si="39"/>
        <v>2</v>
      </c>
      <c r="H99" s="24">
        <f t="shared" si="39"/>
        <v>3</v>
      </c>
      <c r="I99" s="24">
        <f t="shared" si="39"/>
        <v>4</v>
      </c>
      <c r="J99" s="24">
        <f t="shared" si="39"/>
        <v>5</v>
      </c>
      <c r="K99" s="24">
        <f t="shared" si="39"/>
        <v>6</v>
      </c>
      <c r="L99" s="24">
        <f t="shared" si="39"/>
        <v>7</v>
      </c>
      <c r="M99" s="24">
        <f t="shared" si="39"/>
        <v>8</v>
      </c>
      <c r="N99" s="24">
        <f t="shared" si="39"/>
        <v>9</v>
      </c>
      <c r="O99" s="24">
        <f t="shared" si="39"/>
        <v>10</v>
      </c>
      <c r="P99" s="24">
        <f t="shared" si="39"/>
        <v>11</v>
      </c>
      <c r="Q99" s="24">
        <f t="shared" si="39"/>
        <v>12</v>
      </c>
      <c r="R99" s="24">
        <f t="shared" si="39"/>
        <v>13</v>
      </c>
      <c r="S99" s="24">
        <f t="shared" si="39"/>
        <v>14</v>
      </c>
      <c r="T99" s="24">
        <f t="shared" si="39"/>
        <v>15</v>
      </c>
      <c r="U99" s="24">
        <f t="shared" si="39"/>
        <v>16</v>
      </c>
      <c r="V99" s="24">
        <f t="shared" si="39"/>
        <v>17</v>
      </c>
      <c r="W99" s="24">
        <f t="shared" si="39"/>
        <v>18</v>
      </c>
      <c r="X99" s="24">
        <f t="shared" si="39"/>
        <v>19</v>
      </c>
      <c r="Y99" s="24">
        <f t="shared" si="39"/>
        <v>20</v>
      </c>
      <c r="Z99" s="24">
        <f t="shared" si="39"/>
        <v>21</v>
      </c>
      <c r="AA99" s="24">
        <f t="shared" si="39"/>
        <v>22</v>
      </c>
      <c r="AB99" s="24">
        <f t="shared" si="39"/>
        <v>23</v>
      </c>
      <c r="AC99" s="24">
        <f t="shared" si="39"/>
        <v>24</v>
      </c>
      <c r="AD99" s="24">
        <f t="shared" si="39"/>
        <v>25</v>
      </c>
      <c r="AE99" s="24">
        <f t="shared" si="39"/>
        <v>26</v>
      </c>
      <c r="AF99" s="24">
        <f t="shared" si="39"/>
        <v>27</v>
      </c>
      <c r="AG99" s="24">
        <f t="shared" si="39"/>
        <v>28</v>
      </c>
      <c r="AH99" s="24">
        <f t="shared" ref="AH99:AJ99" si="40">IFERROR(DAY(AH93),"")</f>
        <v>29</v>
      </c>
      <c r="AI99" s="24">
        <f t="shared" si="40"/>
        <v>30</v>
      </c>
      <c r="AJ99" s="24">
        <f t="shared" si="40"/>
        <v>1</v>
      </c>
    </row>
    <row r="100" spans="1:36" x14ac:dyDescent="0.25">
      <c r="B100" s="27" t="s">
        <v>97</v>
      </c>
      <c r="C100" s="29" t="s">
        <v>89</v>
      </c>
      <c r="D100" s="29" t="s">
        <v>88</v>
      </c>
      <c r="E100" s="27" t="s">
        <v>34</v>
      </c>
      <c r="F100" s="26">
        <f t="shared" ref="F100:AG100" si="41">WEEKDAY(F93)</f>
        <v>1</v>
      </c>
      <c r="G100" s="26">
        <f t="shared" si="41"/>
        <v>2</v>
      </c>
      <c r="H100" s="26">
        <f t="shared" si="41"/>
        <v>3</v>
      </c>
      <c r="I100" s="26">
        <f t="shared" si="41"/>
        <v>4</v>
      </c>
      <c r="J100" s="26">
        <f t="shared" si="41"/>
        <v>5</v>
      </c>
      <c r="K100" s="26">
        <f t="shared" si="41"/>
        <v>6</v>
      </c>
      <c r="L100" s="26">
        <f t="shared" si="41"/>
        <v>7</v>
      </c>
      <c r="M100" s="26">
        <f t="shared" si="41"/>
        <v>1</v>
      </c>
      <c r="N100" s="26">
        <f t="shared" si="41"/>
        <v>2</v>
      </c>
      <c r="O100" s="26">
        <f t="shared" si="41"/>
        <v>3</v>
      </c>
      <c r="P100" s="26">
        <f t="shared" si="41"/>
        <v>4</v>
      </c>
      <c r="Q100" s="26">
        <f t="shared" si="41"/>
        <v>5</v>
      </c>
      <c r="R100" s="26">
        <f t="shared" si="41"/>
        <v>6</v>
      </c>
      <c r="S100" s="26">
        <f t="shared" si="41"/>
        <v>7</v>
      </c>
      <c r="T100" s="26">
        <f t="shared" si="41"/>
        <v>1</v>
      </c>
      <c r="U100" s="26">
        <f t="shared" si="41"/>
        <v>2</v>
      </c>
      <c r="V100" s="26">
        <f t="shared" si="41"/>
        <v>3</v>
      </c>
      <c r="W100" s="26">
        <f t="shared" si="41"/>
        <v>4</v>
      </c>
      <c r="X100" s="26">
        <f t="shared" si="41"/>
        <v>5</v>
      </c>
      <c r="Y100" s="26">
        <f t="shared" si="41"/>
        <v>6</v>
      </c>
      <c r="Z100" s="26">
        <f t="shared" si="41"/>
        <v>7</v>
      </c>
      <c r="AA100" s="26">
        <f t="shared" si="41"/>
        <v>1</v>
      </c>
      <c r="AB100" s="26">
        <f t="shared" si="41"/>
        <v>2</v>
      </c>
      <c r="AC100" s="26">
        <f t="shared" si="41"/>
        <v>3</v>
      </c>
      <c r="AD100" s="26">
        <f t="shared" si="41"/>
        <v>4</v>
      </c>
      <c r="AE100" s="26">
        <f t="shared" si="41"/>
        <v>5</v>
      </c>
      <c r="AF100" s="26">
        <f t="shared" si="41"/>
        <v>6</v>
      </c>
      <c r="AG100" s="26">
        <f t="shared" si="41"/>
        <v>7</v>
      </c>
      <c r="AH100" s="26">
        <f t="shared" ref="AH100:AJ100" si="42">IFERROR(WEEKDAY(AH93),"")</f>
        <v>1</v>
      </c>
      <c r="AI100" s="26">
        <f t="shared" si="42"/>
        <v>2</v>
      </c>
      <c r="AJ100" s="26">
        <f t="shared" si="42"/>
        <v>3</v>
      </c>
    </row>
    <row r="101" spans="1:36" x14ac:dyDescent="0.25">
      <c r="B101" s="28" t="str">
        <f>IF(config!A3&lt;&gt;"",config!A3,"")</f>
        <v>mr 1</v>
      </c>
      <c r="C101" s="3">
        <f t="shared" ref="C101:C105" si="43">COUNTIF(F101:AJ101,"bp")</f>
        <v>0</v>
      </c>
      <c r="D101" s="3">
        <f t="shared" ref="D101:D105" si="44">COUNTIF(G101:AK101,"c")</f>
        <v>0</v>
      </c>
      <c r="E101" s="3">
        <f t="shared" ref="E101" si="45">SUM(C101,D101)</f>
        <v>0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</row>
    <row r="102" spans="1:36" x14ac:dyDescent="0.25">
      <c r="B102" s="28" t="str">
        <f>IF(config!A4&lt;&gt;"",config!A4,"")</f>
        <v>mr 2</v>
      </c>
      <c r="C102" s="3">
        <f t="shared" si="43"/>
        <v>0</v>
      </c>
      <c r="D102" s="3">
        <f t="shared" si="44"/>
        <v>0</v>
      </c>
      <c r="E102" s="3">
        <f t="shared" ref="E102:E105" si="46">COUNTIF(H102:AL102,"p")</f>
        <v>0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</row>
    <row r="103" spans="1:36" x14ac:dyDescent="0.25">
      <c r="B103" s="28" t="str">
        <f>IF(config!A5&lt;&gt;"",config!A5,"")</f>
        <v>mr 3</v>
      </c>
      <c r="C103" s="3">
        <f t="shared" si="43"/>
        <v>0</v>
      </c>
      <c r="D103" s="3">
        <f t="shared" si="44"/>
        <v>0</v>
      </c>
      <c r="E103" s="3">
        <f t="shared" si="46"/>
        <v>0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</row>
    <row r="104" spans="1:36" x14ac:dyDescent="0.25">
      <c r="B104" s="28" t="str">
        <f>IF(config!A6&lt;&gt;"",config!A6,"")</f>
        <v>mr 4</v>
      </c>
      <c r="C104" s="3">
        <f t="shared" si="43"/>
        <v>0</v>
      </c>
      <c r="D104" s="3">
        <f t="shared" si="44"/>
        <v>0</v>
      </c>
      <c r="E104" s="3">
        <f t="shared" si="46"/>
        <v>0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</row>
    <row r="105" spans="1:36" x14ac:dyDescent="0.25">
      <c r="B105" s="28" t="str">
        <f>IF(config!A7&lt;&gt;"",config!A7,"")</f>
        <v>mr 5</v>
      </c>
      <c r="C105" s="3">
        <f t="shared" si="43"/>
        <v>0</v>
      </c>
      <c r="D105" s="3">
        <f t="shared" si="44"/>
        <v>0</v>
      </c>
      <c r="E105" s="3">
        <f t="shared" si="46"/>
        <v>0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</row>
    <row r="106" spans="1:36" x14ac:dyDescent="0.25">
      <c r="B106" s="5"/>
    </row>
    <row r="107" spans="1:36" x14ac:dyDescent="0.25">
      <c r="B107" s="5"/>
    </row>
    <row r="109" spans="1:36" x14ac:dyDescent="0.25">
      <c r="D109" s="25" t="s">
        <v>99</v>
      </c>
      <c r="E109" s="3">
        <f t="shared" ref="E109" si="47">SUM(E101:E105)</f>
        <v>0</v>
      </c>
      <c r="F109" s="13" t="s">
        <v>89</v>
      </c>
      <c r="G109" t="s">
        <v>90</v>
      </c>
      <c r="J109" s="16" t="s">
        <v>88</v>
      </c>
      <c r="K109" t="s">
        <v>35</v>
      </c>
      <c r="N109" s="15" t="s">
        <v>91</v>
      </c>
      <c r="O109" t="s">
        <v>95</v>
      </c>
      <c r="X109" s="11" t="s">
        <v>92</v>
      </c>
      <c r="Y109" t="s">
        <v>26</v>
      </c>
      <c r="AB109" s="12" t="s">
        <v>93</v>
      </c>
      <c r="AC109" t="s">
        <v>22</v>
      </c>
      <c r="AE109" s="14" t="s">
        <v>96</v>
      </c>
      <c r="AF109" t="s">
        <v>94</v>
      </c>
    </row>
    <row r="111" spans="1:36" x14ac:dyDescent="0.25">
      <c r="B111" s="9" t="s">
        <v>25</v>
      </c>
      <c r="C111" t="s">
        <v>24</v>
      </c>
      <c r="D111" t="s">
        <v>27</v>
      </c>
      <c r="E111" t="s">
        <v>28</v>
      </c>
    </row>
    <row r="112" spans="1:36" x14ac:dyDescent="0.25">
      <c r="A112" t="s">
        <v>42</v>
      </c>
      <c r="B112" s="8">
        <f t="shared" ref="B112:B116" si="48">SUMPRODUCT((WEEKDAY($F$10:$AJ$10,2)=4)*($F$11:$AJ$16="bp")*($B$11:$B$16=$A112))</f>
        <v>0</v>
      </c>
      <c r="C112" s="8">
        <f t="shared" ref="C112:C116" si="49">SUMPRODUCT((WEEKDAY($F$10:$AG$10,2)=5)*($F$11:$AG$15="bp")*($B$11:$B$15=$A112))</f>
        <v>0</v>
      </c>
      <c r="D112" s="8">
        <f t="shared" ref="D112:D116" si="50">SUMPRODUCT((WEEKDAY($F$10:$AG$10,2)=6)*($F$11:$AG$15="bp")*($B$11:$B$15=$A112))</f>
        <v>0</v>
      </c>
      <c r="E112" s="8">
        <f t="shared" ref="E112:E116" si="51">SUMPRODUCT((WEEKDAY($F$10:$AG$10,2)=7)*($F$11:$AG$15="bp")*($B$11:$B$15=$A112))</f>
        <v>0</v>
      </c>
    </row>
    <row r="113" spans="1:37" x14ac:dyDescent="0.25">
      <c r="A113" t="s">
        <v>43</v>
      </c>
      <c r="B113" s="8">
        <f t="shared" si="48"/>
        <v>0</v>
      </c>
      <c r="C113" s="8">
        <f t="shared" si="49"/>
        <v>0</v>
      </c>
      <c r="D113" s="8">
        <f t="shared" si="50"/>
        <v>0</v>
      </c>
      <c r="E113" s="8">
        <f t="shared" si="51"/>
        <v>0</v>
      </c>
    </row>
    <row r="114" spans="1:37" x14ac:dyDescent="0.25">
      <c r="A114" t="s">
        <v>44</v>
      </c>
      <c r="B114" s="8">
        <f t="shared" si="48"/>
        <v>0</v>
      </c>
      <c r="C114" s="8">
        <f t="shared" si="49"/>
        <v>0</v>
      </c>
      <c r="D114" s="8">
        <f t="shared" si="50"/>
        <v>0</v>
      </c>
      <c r="E114" s="8">
        <f t="shared" si="51"/>
        <v>0</v>
      </c>
    </row>
    <row r="115" spans="1:37" x14ac:dyDescent="0.25">
      <c r="A115" t="s">
        <v>45</v>
      </c>
      <c r="B115" s="8">
        <f t="shared" si="48"/>
        <v>0</v>
      </c>
      <c r="C115" s="8">
        <f t="shared" si="49"/>
        <v>0</v>
      </c>
      <c r="D115" s="8">
        <f t="shared" si="50"/>
        <v>0</v>
      </c>
      <c r="E115" s="8">
        <f t="shared" si="51"/>
        <v>0</v>
      </c>
    </row>
    <row r="116" spans="1:37" x14ac:dyDescent="0.25">
      <c r="A116" t="s">
        <v>46</v>
      </c>
      <c r="B116" s="8">
        <f t="shared" si="48"/>
        <v>0</v>
      </c>
      <c r="C116" s="8">
        <f t="shared" si="49"/>
        <v>0</v>
      </c>
      <c r="D116" s="8">
        <f t="shared" si="50"/>
        <v>0</v>
      </c>
      <c r="E116" s="8">
        <f t="shared" si="51"/>
        <v>0</v>
      </c>
    </row>
    <row r="117" spans="1:37" x14ac:dyDescent="0.25">
      <c r="B117" s="8"/>
      <c r="C117" s="8"/>
      <c r="D117" s="8"/>
      <c r="E117" s="8"/>
    </row>
    <row r="118" spans="1:37" x14ac:dyDescent="0.25">
      <c r="B118" s="8"/>
      <c r="C118" s="8"/>
      <c r="D118" s="8"/>
      <c r="E118" s="8"/>
    </row>
    <row r="121" spans="1:37" x14ac:dyDescent="0.25">
      <c r="A121" s="1">
        <f>config!D8</f>
        <v>43221</v>
      </c>
    </row>
    <row r="122" spans="1:37" x14ac:dyDescent="0.25">
      <c r="A122" s="1">
        <f>config!E8</f>
        <v>43251</v>
      </c>
    </row>
    <row r="123" spans="1:37" ht="56.25" x14ac:dyDescent="0.25">
      <c r="A123" s="1"/>
      <c r="B123" s="1"/>
      <c r="C123" s="1"/>
      <c r="D123" s="1"/>
      <c r="E123" s="1"/>
      <c r="F123" s="2">
        <f t="shared" ref="F123" si="52">A121</f>
        <v>43221</v>
      </c>
      <c r="G123" s="2">
        <f t="shared" ref="G123:AJ123" si="53">F123+1</f>
        <v>43222</v>
      </c>
      <c r="H123" s="2">
        <f t="shared" si="53"/>
        <v>43223</v>
      </c>
      <c r="I123" s="2">
        <f t="shared" si="53"/>
        <v>43224</v>
      </c>
      <c r="J123" s="2">
        <f t="shared" si="53"/>
        <v>43225</v>
      </c>
      <c r="K123" s="2">
        <f t="shared" si="53"/>
        <v>43226</v>
      </c>
      <c r="L123" s="2">
        <f t="shared" si="53"/>
        <v>43227</v>
      </c>
      <c r="M123" s="2">
        <f t="shared" si="53"/>
        <v>43228</v>
      </c>
      <c r="N123" s="2">
        <f t="shared" si="53"/>
        <v>43229</v>
      </c>
      <c r="O123" s="2">
        <f t="shared" si="53"/>
        <v>43230</v>
      </c>
      <c r="P123" s="2">
        <f t="shared" si="53"/>
        <v>43231</v>
      </c>
      <c r="Q123" s="2">
        <f t="shared" si="53"/>
        <v>43232</v>
      </c>
      <c r="R123" s="2">
        <f t="shared" si="53"/>
        <v>43233</v>
      </c>
      <c r="S123" s="2">
        <f t="shared" si="53"/>
        <v>43234</v>
      </c>
      <c r="T123" s="2">
        <f t="shared" si="53"/>
        <v>43235</v>
      </c>
      <c r="U123" s="2">
        <f t="shared" si="53"/>
        <v>43236</v>
      </c>
      <c r="V123" s="2">
        <f t="shared" si="53"/>
        <v>43237</v>
      </c>
      <c r="W123" s="2">
        <f t="shared" si="53"/>
        <v>43238</v>
      </c>
      <c r="X123" s="2">
        <f t="shared" si="53"/>
        <v>43239</v>
      </c>
      <c r="Y123" s="2">
        <f t="shared" si="53"/>
        <v>43240</v>
      </c>
      <c r="Z123" s="2">
        <f t="shared" si="53"/>
        <v>43241</v>
      </c>
      <c r="AA123" s="2">
        <f t="shared" si="53"/>
        <v>43242</v>
      </c>
      <c r="AB123" s="2">
        <f t="shared" si="53"/>
        <v>43243</v>
      </c>
      <c r="AC123" s="2">
        <f t="shared" si="53"/>
        <v>43244</v>
      </c>
      <c r="AD123" s="2">
        <f t="shared" si="53"/>
        <v>43245</v>
      </c>
      <c r="AE123" s="2">
        <f t="shared" si="53"/>
        <v>43246</v>
      </c>
      <c r="AF123" s="2">
        <f t="shared" si="53"/>
        <v>43247</v>
      </c>
      <c r="AG123" s="2">
        <f t="shared" si="53"/>
        <v>43248</v>
      </c>
      <c r="AH123" s="2">
        <f t="shared" si="53"/>
        <v>43249</v>
      </c>
      <c r="AI123" s="2">
        <f t="shared" si="53"/>
        <v>43250</v>
      </c>
      <c r="AJ123" s="2">
        <f t="shared" si="53"/>
        <v>43251</v>
      </c>
      <c r="AK123" s="1"/>
    </row>
    <row r="124" spans="1:37" x14ac:dyDescent="0.25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1"/>
    </row>
    <row r="125" spans="1:37" x14ac:dyDescent="0.25">
      <c r="F125" s="31" t="s">
        <v>103</v>
      </c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</row>
    <row r="126" spans="1:37" x14ac:dyDescent="0.25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</row>
    <row r="127" spans="1:37" x14ac:dyDescent="0.25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</row>
    <row r="128" spans="1:37" x14ac:dyDescent="0.25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</row>
    <row r="129" spans="1:36" x14ac:dyDescent="0.25">
      <c r="F129" s="24">
        <f t="shared" ref="F129:AG129" si="54">DAY(F123)</f>
        <v>1</v>
      </c>
      <c r="G129" s="24">
        <f t="shared" si="54"/>
        <v>2</v>
      </c>
      <c r="H129" s="24">
        <f t="shared" si="54"/>
        <v>3</v>
      </c>
      <c r="I129" s="24">
        <f t="shared" si="54"/>
        <v>4</v>
      </c>
      <c r="J129" s="24">
        <f t="shared" si="54"/>
        <v>5</v>
      </c>
      <c r="K129" s="24">
        <f t="shared" si="54"/>
        <v>6</v>
      </c>
      <c r="L129" s="24">
        <f t="shared" si="54"/>
        <v>7</v>
      </c>
      <c r="M129" s="24">
        <f t="shared" si="54"/>
        <v>8</v>
      </c>
      <c r="N129" s="24">
        <f t="shared" si="54"/>
        <v>9</v>
      </c>
      <c r="O129" s="24">
        <f t="shared" si="54"/>
        <v>10</v>
      </c>
      <c r="P129" s="24">
        <f t="shared" si="54"/>
        <v>11</v>
      </c>
      <c r="Q129" s="24">
        <f t="shared" si="54"/>
        <v>12</v>
      </c>
      <c r="R129" s="24">
        <f t="shared" si="54"/>
        <v>13</v>
      </c>
      <c r="S129" s="24">
        <f t="shared" si="54"/>
        <v>14</v>
      </c>
      <c r="T129" s="24">
        <f t="shared" si="54"/>
        <v>15</v>
      </c>
      <c r="U129" s="24">
        <f t="shared" si="54"/>
        <v>16</v>
      </c>
      <c r="V129" s="24">
        <f t="shared" si="54"/>
        <v>17</v>
      </c>
      <c r="W129" s="24">
        <f t="shared" si="54"/>
        <v>18</v>
      </c>
      <c r="X129" s="24">
        <f t="shared" si="54"/>
        <v>19</v>
      </c>
      <c r="Y129" s="24">
        <f t="shared" si="54"/>
        <v>20</v>
      </c>
      <c r="Z129" s="24">
        <f t="shared" si="54"/>
        <v>21</v>
      </c>
      <c r="AA129" s="24">
        <f t="shared" si="54"/>
        <v>22</v>
      </c>
      <c r="AB129" s="24">
        <f t="shared" si="54"/>
        <v>23</v>
      </c>
      <c r="AC129" s="24">
        <f t="shared" si="54"/>
        <v>24</v>
      </c>
      <c r="AD129" s="24">
        <f t="shared" si="54"/>
        <v>25</v>
      </c>
      <c r="AE129" s="24">
        <f t="shared" si="54"/>
        <v>26</v>
      </c>
      <c r="AF129" s="24">
        <f t="shared" si="54"/>
        <v>27</v>
      </c>
      <c r="AG129" s="24">
        <f t="shared" si="54"/>
        <v>28</v>
      </c>
      <c r="AH129" s="24">
        <f t="shared" ref="AH129:AJ129" si="55">IFERROR(DAY(AH123),"")</f>
        <v>29</v>
      </c>
      <c r="AI129" s="24">
        <f t="shared" si="55"/>
        <v>30</v>
      </c>
      <c r="AJ129" s="24">
        <f t="shared" si="55"/>
        <v>31</v>
      </c>
    </row>
    <row r="130" spans="1:36" x14ac:dyDescent="0.25">
      <c r="B130" s="27" t="s">
        <v>97</v>
      </c>
      <c r="C130" s="29" t="s">
        <v>89</v>
      </c>
      <c r="D130" s="29" t="s">
        <v>88</v>
      </c>
      <c r="E130" s="27" t="s">
        <v>34</v>
      </c>
      <c r="F130" s="26">
        <f t="shared" ref="F130:AG130" si="56">WEEKDAY(F123)</f>
        <v>3</v>
      </c>
      <c r="G130" s="26">
        <f t="shared" si="56"/>
        <v>4</v>
      </c>
      <c r="H130" s="26">
        <f t="shared" si="56"/>
        <v>5</v>
      </c>
      <c r="I130" s="26">
        <f t="shared" si="56"/>
        <v>6</v>
      </c>
      <c r="J130" s="26">
        <f t="shared" si="56"/>
        <v>7</v>
      </c>
      <c r="K130" s="26">
        <f t="shared" si="56"/>
        <v>1</v>
      </c>
      <c r="L130" s="26">
        <f t="shared" si="56"/>
        <v>2</v>
      </c>
      <c r="M130" s="26">
        <f t="shared" si="56"/>
        <v>3</v>
      </c>
      <c r="N130" s="26">
        <f t="shared" si="56"/>
        <v>4</v>
      </c>
      <c r="O130" s="26">
        <f t="shared" si="56"/>
        <v>5</v>
      </c>
      <c r="P130" s="26">
        <f t="shared" si="56"/>
        <v>6</v>
      </c>
      <c r="Q130" s="26">
        <f t="shared" si="56"/>
        <v>7</v>
      </c>
      <c r="R130" s="26">
        <f t="shared" si="56"/>
        <v>1</v>
      </c>
      <c r="S130" s="26">
        <f t="shared" si="56"/>
        <v>2</v>
      </c>
      <c r="T130" s="26">
        <f t="shared" si="56"/>
        <v>3</v>
      </c>
      <c r="U130" s="26">
        <f t="shared" si="56"/>
        <v>4</v>
      </c>
      <c r="V130" s="26">
        <f t="shared" si="56"/>
        <v>5</v>
      </c>
      <c r="W130" s="26">
        <f t="shared" si="56"/>
        <v>6</v>
      </c>
      <c r="X130" s="26">
        <f t="shared" si="56"/>
        <v>7</v>
      </c>
      <c r="Y130" s="26">
        <f t="shared" si="56"/>
        <v>1</v>
      </c>
      <c r="Z130" s="26">
        <f t="shared" si="56"/>
        <v>2</v>
      </c>
      <c r="AA130" s="26">
        <f t="shared" si="56"/>
        <v>3</v>
      </c>
      <c r="AB130" s="26">
        <f t="shared" si="56"/>
        <v>4</v>
      </c>
      <c r="AC130" s="26">
        <f t="shared" si="56"/>
        <v>5</v>
      </c>
      <c r="AD130" s="26">
        <f t="shared" si="56"/>
        <v>6</v>
      </c>
      <c r="AE130" s="26">
        <f t="shared" si="56"/>
        <v>7</v>
      </c>
      <c r="AF130" s="26">
        <f t="shared" si="56"/>
        <v>1</v>
      </c>
      <c r="AG130" s="26">
        <f t="shared" si="56"/>
        <v>2</v>
      </c>
      <c r="AH130" s="26">
        <f t="shared" ref="AH130:AJ130" si="57">IFERROR(WEEKDAY(AH123),"")</f>
        <v>3</v>
      </c>
      <c r="AI130" s="26">
        <f t="shared" si="57"/>
        <v>4</v>
      </c>
      <c r="AJ130" s="26">
        <f t="shared" si="57"/>
        <v>5</v>
      </c>
    </row>
    <row r="131" spans="1:36" x14ac:dyDescent="0.25">
      <c r="B131" s="28" t="str">
        <f>IF(config!A3&lt;&gt;"",config!A3,"")</f>
        <v>mr 1</v>
      </c>
      <c r="C131" s="3">
        <f t="shared" ref="C131:C135" si="58">COUNTIF(F131:AJ131,"bp")</f>
        <v>0</v>
      </c>
      <c r="D131" s="3">
        <f t="shared" ref="D131:D135" si="59">COUNTIF(G131:AK131,"c")</f>
        <v>0</v>
      </c>
      <c r="E131" s="3">
        <f t="shared" ref="E131" si="60">SUM(C131,D131)</f>
        <v>0</v>
      </c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</row>
    <row r="132" spans="1:36" x14ac:dyDescent="0.25">
      <c r="B132" s="28" t="str">
        <f>IF(config!A4&lt;&gt;"",config!A4,"")</f>
        <v>mr 2</v>
      </c>
      <c r="C132" s="3">
        <f t="shared" si="58"/>
        <v>0</v>
      </c>
      <c r="D132" s="3">
        <f t="shared" si="59"/>
        <v>0</v>
      </c>
      <c r="E132" s="3">
        <f t="shared" ref="E132:E135" si="61">COUNTIF(H132:AL132,"p")</f>
        <v>0</v>
      </c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</row>
    <row r="133" spans="1:36" x14ac:dyDescent="0.25">
      <c r="B133" s="28" t="str">
        <f>IF(config!A5&lt;&gt;"",config!A5,"")</f>
        <v>mr 3</v>
      </c>
      <c r="C133" s="3">
        <f t="shared" si="58"/>
        <v>0</v>
      </c>
      <c r="D133" s="3">
        <f t="shared" si="59"/>
        <v>0</v>
      </c>
      <c r="E133" s="3">
        <f t="shared" si="61"/>
        <v>0</v>
      </c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</row>
    <row r="134" spans="1:36" x14ac:dyDescent="0.25">
      <c r="B134" s="28" t="str">
        <f>IF(config!A6&lt;&gt;"",config!A6,"")</f>
        <v>mr 4</v>
      </c>
      <c r="C134" s="3">
        <f t="shared" si="58"/>
        <v>0</v>
      </c>
      <c r="D134" s="3">
        <f t="shared" si="59"/>
        <v>0</v>
      </c>
      <c r="E134" s="3">
        <f t="shared" si="61"/>
        <v>0</v>
      </c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</row>
    <row r="135" spans="1:36" x14ac:dyDescent="0.25">
      <c r="B135" s="28" t="str">
        <f>IF(config!A7&lt;&gt;"",config!A7,"")</f>
        <v>mr 5</v>
      </c>
      <c r="C135" s="3">
        <f t="shared" si="58"/>
        <v>0</v>
      </c>
      <c r="D135" s="3">
        <f t="shared" si="59"/>
        <v>0</v>
      </c>
      <c r="E135" s="3">
        <f t="shared" si="61"/>
        <v>0</v>
      </c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</row>
    <row r="136" spans="1:36" x14ac:dyDescent="0.25">
      <c r="B136" s="5"/>
    </row>
    <row r="137" spans="1:36" x14ac:dyDescent="0.25">
      <c r="B137" s="5"/>
    </row>
    <row r="139" spans="1:36" x14ac:dyDescent="0.25">
      <c r="D139" s="25" t="s">
        <v>99</v>
      </c>
      <c r="E139" s="3">
        <f t="shared" ref="E139" si="62">SUM(E131:E135)</f>
        <v>0</v>
      </c>
      <c r="F139" s="13" t="s">
        <v>89</v>
      </c>
      <c r="G139" t="s">
        <v>90</v>
      </c>
      <c r="J139" s="16" t="s">
        <v>88</v>
      </c>
      <c r="K139" t="s">
        <v>35</v>
      </c>
      <c r="N139" s="15" t="s">
        <v>91</v>
      </c>
      <c r="O139" t="s">
        <v>95</v>
      </c>
      <c r="X139" s="11" t="s">
        <v>92</v>
      </c>
      <c r="Y139" t="s">
        <v>26</v>
      </c>
      <c r="AB139" s="12" t="s">
        <v>93</v>
      </c>
      <c r="AC139" t="s">
        <v>22</v>
      </c>
      <c r="AE139" s="14" t="s">
        <v>96</v>
      </c>
      <c r="AF139" t="s">
        <v>94</v>
      </c>
    </row>
    <row r="141" spans="1:36" x14ac:dyDescent="0.25">
      <c r="B141" s="9" t="s">
        <v>25</v>
      </c>
      <c r="C141" t="s">
        <v>24</v>
      </c>
      <c r="D141" t="s">
        <v>27</v>
      </c>
      <c r="E141" t="s">
        <v>28</v>
      </c>
    </row>
    <row r="142" spans="1:36" x14ac:dyDescent="0.25">
      <c r="A142" t="s">
        <v>47</v>
      </c>
      <c r="B142" s="8">
        <f t="shared" ref="B142:B146" si="63">SUMPRODUCT((WEEKDAY($F$10:$AJ$10,2)=4)*($F$11:$AJ$16="bp")*($B$11:$B$16=$A142))</f>
        <v>0</v>
      </c>
      <c r="C142" s="8">
        <f t="shared" ref="C142:C146" si="64">SUMPRODUCT((WEEKDAY($F$10:$AG$10,2)=5)*($F$11:$AG$15="bp")*($B$11:$B$15=$A142))</f>
        <v>0</v>
      </c>
      <c r="D142" s="8">
        <f t="shared" ref="D142:D146" si="65">SUMPRODUCT((WEEKDAY($F$10:$AG$10,2)=6)*($F$11:$AG$15="bp")*($B$11:$B$15=$A142))</f>
        <v>0</v>
      </c>
      <c r="E142" s="8">
        <f t="shared" ref="E142:E146" si="66">SUMPRODUCT((WEEKDAY($F$10:$AG$10,2)=7)*($F$11:$AG$15="bp")*($B$11:$B$15=$A142))</f>
        <v>0</v>
      </c>
    </row>
    <row r="143" spans="1:36" x14ac:dyDescent="0.25">
      <c r="A143" t="s">
        <v>48</v>
      </c>
      <c r="B143" s="8">
        <f t="shared" si="63"/>
        <v>0</v>
      </c>
      <c r="C143" s="8">
        <f t="shared" si="64"/>
        <v>0</v>
      </c>
      <c r="D143" s="8">
        <f t="shared" si="65"/>
        <v>0</v>
      </c>
      <c r="E143" s="8">
        <f t="shared" si="66"/>
        <v>0</v>
      </c>
    </row>
    <row r="144" spans="1:36" x14ac:dyDescent="0.25">
      <c r="A144" t="s">
        <v>49</v>
      </c>
      <c r="B144" s="8">
        <f t="shared" si="63"/>
        <v>0</v>
      </c>
      <c r="C144" s="8">
        <f t="shared" si="64"/>
        <v>0</v>
      </c>
      <c r="D144" s="8">
        <f t="shared" si="65"/>
        <v>0</v>
      </c>
      <c r="E144" s="8">
        <f t="shared" si="66"/>
        <v>0</v>
      </c>
    </row>
    <row r="145" spans="1:37" x14ac:dyDescent="0.25">
      <c r="A145" t="s">
        <v>50</v>
      </c>
      <c r="B145" s="8">
        <f t="shared" si="63"/>
        <v>0</v>
      </c>
      <c r="C145" s="8">
        <f t="shared" si="64"/>
        <v>0</v>
      </c>
      <c r="D145" s="8">
        <f t="shared" si="65"/>
        <v>0</v>
      </c>
      <c r="E145" s="8">
        <f t="shared" si="66"/>
        <v>0</v>
      </c>
    </row>
    <row r="146" spans="1:37" x14ac:dyDescent="0.25">
      <c r="A146" t="s">
        <v>51</v>
      </c>
      <c r="B146" s="8">
        <f t="shared" si="63"/>
        <v>0</v>
      </c>
      <c r="C146" s="8">
        <f t="shared" si="64"/>
        <v>0</v>
      </c>
      <c r="D146" s="8">
        <f t="shared" si="65"/>
        <v>0</v>
      </c>
      <c r="E146" s="8">
        <f t="shared" si="66"/>
        <v>0</v>
      </c>
    </row>
    <row r="147" spans="1:37" x14ac:dyDescent="0.25">
      <c r="B147" s="8"/>
      <c r="C147" s="8"/>
      <c r="D147" s="8"/>
      <c r="E147" s="8"/>
    </row>
    <row r="148" spans="1:37" x14ac:dyDescent="0.25">
      <c r="B148" s="8"/>
      <c r="C148" s="8"/>
      <c r="D148" s="8"/>
      <c r="E148" s="8"/>
    </row>
    <row r="151" spans="1:37" x14ac:dyDescent="0.25">
      <c r="A151" s="1">
        <f>config!D9</f>
        <v>43252</v>
      </c>
    </row>
    <row r="152" spans="1:37" x14ac:dyDescent="0.25">
      <c r="A152" s="1">
        <f>config!E9</f>
        <v>43281</v>
      </c>
    </row>
    <row r="153" spans="1:37" ht="56.25" x14ac:dyDescent="0.25">
      <c r="A153" s="1"/>
      <c r="B153" s="1"/>
      <c r="C153" s="1"/>
      <c r="D153" s="1"/>
      <c r="E153" s="1"/>
      <c r="F153" s="2">
        <f t="shared" ref="F153" si="67">A151</f>
        <v>43252</v>
      </c>
      <c r="G153" s="2">
        <f t="shared" ref="G153:AJ153" si="68">F153+1</f>
        <v>43253</v>
      </c>
      <c r="H153" s="2">
        <f t="shared" si="68"/>
        <v>43254</v>
      </c>
      <c r="I153" s="2">
        <f t="shared" si="68"/>
        <v>43255</v>
      </c>
      <c r="J153" s="2">
        <f t="shared" si="68"/>
        <v>43256</v>
      </c>
      <c r="K153" s="2">
        <f t="shared" si="68"/>
        <v>43257</v>
      </c>
      <c r="L153" s="2">
        <f t="shared" si="68"/>
        <v>43258</v>
      </c>
      <c r="M153" s="2">
        <f t="shared" si="68"/>
        <v>43259</v>
      </c>
      <c r="N153" s="2">
        <f t="shared" si="68"/>
        <v>43260</v>
      </c>
      <c r="O153" s="2">
        <f t="shared" si="68"/>
        <v>43261</v>
      </c>
      <c r="P153" s="2">
        <f t="shared" si="68"/>
        <v>43262</v>
      </c>
      <c r="Q153" s="2">
        <f t="shared" si="68"/>
        <v>43263</v>
      </c>
      <c r="R153" s="2">
        <f t="shared" si="68"/>
        <v>43264</v>
      </c>
      <c r="S153" s="2">
        <f t="shared" si="68"/>
        <v>43265</v>
      </c>
      <c r="T153" s="2">
        <f t="shared" si="68"/>
        <v>43266</v>
      </c>
      <c r="U153" s="2">
        <f t="shared" si="68"/>
        <v>43267</v>
      </c>
      <c r="V153" s="2">
        <f t="shared" si="68"/>
        <v>43268</v>
      </c>
      <c r="W153" s="2">
        <f t="shared" si="68"/>
        <v>43269</v>
      </c>
      <c r="X153" s="2">
        <f t="shared" si="68"/>
        <v>43270</v>
      </c>
      <c r="Y153" s="2">
        <f t="shared" si="68"/>
        <v>43271</v>
      </c>
      <c r="Z153" s="2">
        <f t="shared" si="68"/>
        <v>43272</v>
      </c>
      <c r="AA153" s="2">
        <f t="shared" si="68"/>
        <v>43273</v>
      </c>
      <c r="AB153" s="2">
        <f t="shared" si="68"/>
        <v>43274</v>
      </c>
      <c r="AC153" s="2">
        <f t="shared" si="68"/>
        <v>43275</v>
      </c>
      <c r="AD153" s="2">
        <f t="shared" si="68"/>
        <v>43276</v>
      </c>
      <c r="AE153" s="2">
        <f t="shared" si="68"/>
        <v>43277</v>
      </c>
      <c r="AF153" s="2">
        <f t="shared" si="68"/>
        <v>43278</v>
      </c>
      <c r="AG153" s="2">
        <f t="shared" si="68"/>
        <v>43279</v>
      </c>
      <c r="AH153" s="2">
        <f t="shared" si="68"/>
        <v>43280</v>
      </c>
      <c r="AI153" s="2">
        <f t="shared" si="68"/>
        <v>43281</v>
      </c>
      <c r="AJ153" s="2">
        <f t="shared" si="68"/>
        <v>43282</v>
      </c>
      <c r="AK153" s="1"/>
    </row>
    <row r="154" spans="1:37" x14ac:dyDescent="0.25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1"/>
    </row>
    <row r="155" spans="1:37" x14ac:dyDescent="0.25">
      <c r="F155" s="31" t="s">
        <v>104</v>
      </c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</row>
    <row r="156" spans="1:37" x14ac:dyDescent="0.25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</row>
    <row r="157" spans="1:37" x14ac:dyDescent="0.25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</row>
    <row r="158" spans="1:37" x14ac:dyDescent="0.25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</row>
    <row r="159" spans="1:37" x14ac:dyDescent="0.25">
      <c r="F159" s="24">
        <f t="shared" ref="F159:AG159" si="69">DAY(F153)</f>
        <v>1</v>
      </c>
      <c r="G159" s="24">
        <f t="shared" si="69"/>
        <v>2</v>
      </c>
      <c r="H159" s="24">
        <f t="shared" si="69"/>
        <v>3</v>
      </c>
      <c r="I159" s="24">
        <f t="shared" si="69"/>
        <v>4</v>
      </c>
      <c r="J159" s="24">
        <f t="shared" si="69"/>
        <v>5</v>
      </c>
      <c r="K159" s="24">
        <f t="shared" si="69"/>
        <v>6</v>
      </c>
      <c r="L159" s="24">
        <f t="shared" si="69"/>
        <v>7</v>
      </c>
      <c r="M159" s="24">
        <f t="shared" si="69"/>
        <v>8</v>
      </c>
      <c r="N159" s="24">
        <f t="shared" si="69"/>
        <v>9</v>
      </c>
      <c r="O159" s="24">
        <f t="shared" si="69"/>
        <v>10</v>
      </c>
      <c r="P159" s="24">
        <f t="shared" si="69"/>
        <v>11</v>
      </c>
      <c r="Q159" s="24">
        <f t="shared" si="69"/>
        <v>12</v>
      </c>
      <c r="R159" s="24">
        <f t="shared" si="69"/>
        <v>13</v>
      </c>
      <c r="S159" s="24">
        <f t="shared" si="69"/>
        <v>14</v>
      </c>
      <c r="T159" s="24">
        <f t="shared" si="69"/>
        <v>15</v>
      </c>
      <c r="U159" s="24">
        <f t="shared" si="69"/>
        <v>16</v>
      </c>
      <c r="V159" s="24">
        <f t="shared" si="69"/>
        <v>17</v>
      </c>
      <c r="W159" s="24">
        <f t="shared" si="69"/>
        <v>18</v>
      </c>
      <c r="X159" s="24">
        <f t="shared" si="69"/>
        <v>19</v>
      </c>
      <c r="Y159" s="24">
        <f t="shared" si="69"/>
        <v>20</v>
      </c>
      <c r="Z159" s="24">
        <f t="shared" si="69"/>
        <v>21</v>
      </c>
      <c r="AA159" s="24">
        <f t="shared" si="69"/>
        <v>22</v>
      </c>
      <c r="AB159" s="24">
        <f t="shared" si="69"/>
        <v>23</v>
      </c>
      <c r="AC159" s="24">
        <f t="shared" si="69"/>
        <v>24</v>
      </c>
      <c r="AD159" s="24">
        <f t="shared" si="69"/>
        <v>25</v>
      </c>
      <c r="AE159" s="24">
        <f t="shared" si="69"/>
        <v>26</v>
      </c>
      <c r="AF159" s="24">
        <f t="shared" si="69"/>
        <v>27</v>
      </c>
      <c r="AG159" s="24">
        <f t="shared" si="69"/>
        <v>28</v>
      </c>
      <c r="AH159" s="24">
        <f t="shared" ref="AH159:AJ159" si="70">IFERROR(DAY(AH153),"")</f>
        <v>29</v>
      </c>
      <c r="AI159" s="24">
        <f t="shared" si="70"/>
        <v>30</v>
      </c>
      <c r="AJ159" s="24">
        <f t="shared" si="70"/>
        <v>1</v>
      </c>
    </row>
    <row r="160" spans="1:37" x14ac:dyDescent="0.25">
      <c r="B160" s="27" t="s">
        <v>97</v>
      </c>
      <c r="C160" s="29" t="s">
        <v>89</v>
      </c>
      <c r="D160" s="29" t="s">
        <v>88</v>
      </c>
      <c r="E160" s="27" t="s">
        <v>34</v>
      </c>
      <c r="F160" s="26">
        <f t="shared" ref="F160:AG160" si="71">WEEKDAY(F153)</f>
        <v>6</v>
      </c>
      <c r="G160" s="26">
        <f t="shared" si="71"/>
        <v>7</v>
      </c>
      <c r="H160" s="26">
        <f t="shared" si="71"/>
        <v>1</v>
      </c>
      <c r="I160" s="26">
        <f t="shared" si="71"/>
        <v>2</v>
      </c>
      <c r="J160" s="26">
        <f t="shared" si="71"/>
        <v>3</v>
      </c>
      <c r="K160" s="26">
        <f t="shared" si="71"/>
        <v>4</v>
      </c>
      <c r="L160" s="26">
        <f t="shared" si="71"/>
        <v>5</v>
      </c>
      <c r="M160" s="26">
        <f t="shared" si="71"/>
        <v>6</v>
      </c>
      <c r="N160" s="26">
        <f t="shared" si="71"/>
        <v>7</v>
      </c>
      <c r="O160" s="26">
        <f t="shared" si="71"/>
        <v>1</v>
      </c>
      <c r="P160" s="26">
        <f t="shared" si="71"/>
        <v>2</v>
      </c>
      <c r="Q160" s="26">
        <f t="shared" si="71"/>
        <v>3</v>
      </c>
      <c r="R160" s="26">
        <f t="shared" si="71"/>
        <v>4</v>
      </c>
      <c r="S160" s="26">
        <f t="shared" si="71"/>
        <v>5</v>
      </c>
      <c r="T160" s="26">
        <f t="shared" si="71"/>
        <v>6</v>
      </c>
      <c r="U160" s="26">
        <f t="shared" si="71"/>
        <v>7</v>
      </c>
      <c r="V160" s="26">
        <f t="shared" si="71"/>
        <v>1</v>
      </c>
      <c r="W160" s="26">
        <f t="shared" si="71"/>
        <v>2</v>
      </c>
      <c r="X160" s="26">
        <f t="shared" si="71"/>
        <v>3</v>
      </c>
      <c r="Y160" s="26">
        <f t="shared" si="71"/>
        <v>4</v>
      </c>
      <c r="Z160" s="26">
        <f t="shared" si="71"/>
        <v>5</v>
      </c>
      <c r="AA160" s="26">
        <f t="shared" si="71"/>
        <v>6</v>
      </c>
      <c r="AB160" s="26">
        <f t="shared" si="71"/>
        <v>7</v>
      </c>
      <c r="AC160" s="26">
        <f t="shared" si="71"/>
        <v>1</v>
      </c>
      <c r="AD160" s="26">
        <f t="shared" si="71"/>
        <v>2</v>
      </c>
      <c r="AE160" s="26">
        <f t="shared" si="71"/>
        <v>3</v>
      </c>
      <c r="AF160" s="26">
        <f t="shared" si="71"/>
        <v>4</v>
      </c>
      <c r="AG160" s="26">
        <f t="shared" si="71"/>
        <v>5</v>
      </c>
      <c r="AH160" s="26">
        <f t="shared" ref="AH160:AJ160" si="72">IFERROR(WEEKDAY(AH153),"")</f>
        <v>6</v>
      </c>
      <c r="AI160" s="26">
        <f t="shared" si="72"/>
        <v>7</v>
      </c>
      <c r="AJ160" s="26">
        <f t="shared" si="72"/>
        <v>1</v>
      </c>
    </row>
    <row r="161" spans="1:36" x14ac:dyDescent="0.25">
      <c r="B161" s="28" t="str">
        <f>IF(config!A3&lt;&gt;"",config!A3,"")</f>
        <v>mr 1</v>
      </c>
      <c r="C161" s="3">
        <f t="shared" ref="C161:C165" si="73">COUNTIF(F161:AJ161,"bp")</f>
        <v>0</v>
      </c>
      <c r="D161" s="3">
        <f t="shared" ref="D161:D165" si="74">COUNTIF(G161:AK161,"c")</f>
        <v>0</v>
      </c>
      <c r="E161" s="3">
        <f t="shared" ref="E161" si="75">SUM(C161,D161)</f>
        <v>0</v>
      </c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</row>
    <row r="162" spans="1:36" x14ac:dyDescent="0.25">
      <c r="B162" s="28" t="str">
        <f>IF(config!A4&lt;&gt;"",config!A4,"")</f>
        <v>mr 2</v>
      </c>
      <c r="C162" s="3">
        <f t="shared" si="73"/>
        <v>0</v>
      </c>
      <c r="D162" s="3">
        <f t="shared" si="74"/>
        <v>0</v>
      </c>
      <c r="E162" s="3">
        <f t="shared" ref="E162:E165" si="76">COUNTIF(H162:AL162,"p")</f>
        <v>0</v>
      </c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</row>
    <row r="163" spans="1:36" x14ac:dyDescent="0.25">
      <c r="B163" s="28" t="str">
        <f>IF(config!A5&lt;&gt;"",config!A5,"")</f>
        <v>mr 3</v>
      </c>
      <c r="C163" s="3">
        <f t="shared" si="73"/>
        <v>0</v>
      </c>
      <c r="D163" s="3">
        <f t="shared" si="74"/>
        <v>0</v>
      </c>
      <c r="E163" s="3">
        <f t="shared" si="76"/>
        <v>0</v>
      </c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</row>
    <row r="164" spans="1:36" x14ac:dyDescent="0.25">
      <c r="B164" s="28" t="str">
        <f>IF(config!A6&lt;&gt;"",config!A6,"")</f>
        <v>mr 4</v>
      </c>
      <c r="C164" s="3">
        <f t="shared" si="73"/>
        <v>0</v>
      </c>
      <c r="D164" s="3">
        <f t="shared" si="74"/>
        <v>0</v>
      </c>
      <c r="E164" s="3">
        <f t="shared" si="76"/>
        <v>0</v>
      </c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</row>
    <row r="165" spans="1:36" x14ac:dyDescent="0.25">
      <c r="B165" s="28" t="str">
        <f>IF(config!A7&lt;&gt;"",config!A7,"")</f>
        <v>mr 5</v>
      </c>
      <c r="C165" s="3">
        <f t="shared" si="73"/>
        <v>0</v>
      </c>
      <c r="D165" s="3">
        <f t="shared" si="74"/>
        <v>0</v>
      </c>
      <c r="E165" s="3">
        <f t="shared" si="76"/>
        <v>0</v>
      </c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</row>
    <row r="166" spans="1:36" x14ac:dyDescent="0.25">
      <c r="B166" s="5"/>
    </row>
    <row r="167" spans="1:36" x14ac:dyDescent="0.25">
      <c r="B167" s="5"/>
    </row>
    <row r="169" spans="1:36" x14ac:dyDescent="0.25">
      <c r="D169" s="25" t="s">
        <v>99</v>
      </c>
      <c r="E169" s="3">
        <f t="shared" ref="E169" si="77">SUM(E161:E165)</f>
        <v>0</v>
      </c>
      <c r="F169" s="13" t="s">
        <v>89</v>
      </c>
      <c r="G169" t="s">
        <v>90</v>
      </c>
      <c r="J169" s="16" t="s">
        <v>88</v>
      </c>
      <c r="K169" t="s">
        <v>35</v>
      </c>
      <c r="N169" s="15" t="s">
        <v>91</v>
      </c>
      <c r="O169" t="s">
        <v>95</v>
      </c>
      <c r="X169" s="11" t="s">
        <v>92</v>
      </c>
      <c r="Y169" t="s">
        <v>26</v>
      </c>
      <c r="AB169" s="12" t="s">
        <v>93</v>
      </c>
      <c r="AC169" t="s">
        <v>22</v>
      </c>
      <c r="AE169" s="14" t="s">
        <v>96</v>
      </c>
      <c r="AF169" t="s">
        <v>94</v>
      </c>
    </row>
    <row r="171" spans="1:36" x14ac:dyDescent="0.25">
      <c r="B171" s="9" t="s">
        <v>25</v>
      </c>
      <c r="C171" t="s">
        <v>24</v>
      </c>
      <c r="D171" t="s">
        <v>27</v>
      </c>
      <c r="E171" t="s">
        <v>28</v>
      </c>
    </row>
    <row r="172" spans="1:36" x14ac:dyDescent="0.25">
      <c r="A172" t="s">
        <v>52</v>
      </c>
      <c r="B172" s="8">
        <f t="shared" ref="B172:B176" si="78">SUMPRODUCT((WEEKDAY($F$10:$AJ$10,2)=4)*($F$11:$AJ$16="bp")*($B$11:$B$16=$A172))</f>
        <v>0</v>
      </c>
      <c r="C172" s="8">
        <f t="shared" ref="C172:C176" si="79">SUMPRODUCT((WEEKDAY($F$10:$AG$10,2)=5)*($F$11:$AG$15="bp")*($B$11:$B$15=$A172))</f>
        <v>0</v>
      </c>
      <c r="D172" s="8">
        <f t="shared" ref="D172:D176" si="80">SUMPRODUCT((WEEKDAY($F$10:$AG$10,2)=6)*($F$11:$AG$15="bp")*($B$11:$B$15=$A172))</f>
        <v>0</v>
      </c>
      <c r="E172" s="8">
        <f t="shared" ref="E172:E176" si="81">SUMPRODUCT((WEEKDAY($F$10:$AG$10,2)=7)*($F$11:$AG$15="bp")*($B$11:$B$15=$A172))</f>
        <v>0</v>
      </c>
    </row>
    <row r="173" spans="1:36" x14ac:dyDescent="0.25">
      <c r="A173" t="s">
        <v>53</v>
      </c>
      <c r="B173" s="8">
        <f t="shared" si="78"/>
        <v>0</v>
      </c>
      <c r="C173" s="8">
        <f t="shared" si="79"/>
        <v>0</v>
      </c>
      <c r="D173" s="8">
        <f t="shared" si="80"/>
        <v>0</v>
      </c>
      <c r="E173" s="8">
        <f t="shared" si="81"/>
        <v>0</v>
      </c>
    </row>
    <row r="174" spans="1:36" x14ac:dyDescent="0.25">
      <c r="A174" t="s">
        <v>54</v>
      </c>
      <c r="B174" s="8">
        <f t="shared" si="78"/>
        <v>0</v>
      </c>
      <c r="C174" s="8">
        <f t="shared" si="79"/>
        <v>0</v>
      </c>
      <c r="D174" s="8">
        <f t="shared" si="80"/>
        <v>0</v>
      </c>
      <c r="E174" s="8">
        <f t="shared" si="81"/>
        <v>0</v>
      </c>
    </row>
    <row r="175" spans="1:36" x14ac:dyDescent="0.25">
      <c r="A175" t="s">
        <v>55</v>
      </c>
      <c r="B175" s="8">
        <f t="shared" si="78"/>
        <v>0</v>
      </c>
      <c r="C175" s="8">
        <f t="shared" si="79"/>
        <v>0</v>
      </c>
      <c r="D175" s="8">
        <f t="shared" si="80"/>
        <v>0</v>
      </c>
      <c r="E175" s="8">
        <f t="shared" si="81"/>
        <v>0</v>
      </c>
    </row>
    <row r="176" spans="1:36" x14ac:dyDescent="0.25">
      <c r="A176" t="s">
        <v>56</v>
      </c>
      <c r="B176" s="8">
        <f t="shared" si="78"/>
        <v>0</v>
      </c>
      <c r="C176" s="8">
        <f t="shared" si="79"/>
        <v>0</v>
      </c>
      <c r="D176" s="8">
        <f t="shared" si="80"/>
        <v>0</v>
      </c>
      <c r="E176" s="8">
        <f t="shared" si="81"/>
        <v>0</v>
      </c>
    </row>
    <row r="177" spans="1:37" x14ac:dyDescent="0.25">
      <c r="B177" s="8"/>
      <c r="C177" s="8"/>
      <c r="D177" s="8"/>
      <c r="E177" s="8"/>
    </row>
    <row r="178" spans="1:37" x14ac:dyDescent="0.25">
      <c r="B178" s="8"/>
      <c r="C178" s="8"/>
      <c r="D178" s="8"/>
      <c r="E178" s="8"/>
    </row>
    <row r="181" spans="1:37" x14ac:dyDescent="0.25">
      <c r="A181" s="1">
        <f>config!D10</f>
        <v>43282</v>
      </c>
    </row>
    <row r="182" spans="1:37" x14ac:dyDescent="0.25">
      <c r="A182" s="1">
        <f>config!E10</f>
        <v>43312</v>
      </c>
    </row>
    <row r="183" spans="1:37" ht="56.25" x14ac:dyDescent="0.25">
      <c r="A183" s="1"/>
      <c r="B183" s="1"/>
      <c r="C183" s="1"/>
      <c r="D183" s="1"/>
      <c r="E183" s="1"/>
      <c r="F183" s="2">
        <f t="shared" ref="F183" si="82">A181</f>
        <v>43282</v>
      </c>
      <c r="G183" s="2">
        <f t="shared" ref="G183:AJ183" si="83">F183+1</f>
        <v>43283</v>
      </c>
      <c r="H183" s="2">
        <f t="shared" si="83"/>
        <v>43284</v>
      </c>
      <c r="I183" s="2">
        <f t="shared" si="83"/>
        <v>43285</v>
      </c>
      <c r="J183" s="2">
        <f t="shared" si="83"/>
        <v>43286</v>
      </c>
      <c r="K183" s="2">
        <f t="shared" si="83"/>
        <v>43287</v>
      </c>
      <c r="L183" s="2">
        <f t="shared" si="83"/>
        <v>43288</v>
      </c>
      <c r="M183" s="2">
        <f t="shared" si="83"/>
        <v>43289</v>
      </c>
      <c r="N183" s="2">
        <f t="shared" si="83"/>
        <v>43290</v>
      </c>
      <c r="O183" s="2">
        <f t="shared" si="83"/>
        <v>43291</v>
      </c>
      <c r="P183" s="2">
        <f t="shared" si="83"/>
        <v>43292</v>
      </c>
      <c r="Q183" s="2">
        <f t="shared" si="83"/>
        <v>43293</v>
      </c>
      <c r="R183" s="2">
        <f t="shared" si="83"/>
        <v>43294</v>
      </c>
      <c r="S183" s="2">
        <f t="shared" si="83"/>
        <v>43295</v>
      </c>
      <c r="T183" s="2">
        <f t="shared" si="83"/>
        <v>43296</v>
      </c>
      <c r="U183" s="2">
        <f t="shared" si="83"/>
        <v>43297</v>
      </c>
      <c r="V183" s="2">
        <f t="shared" si="83"/>
        <v>43298</v>
      </c>
      <c r="W183" s="2">
        <f t="shared" si="83"/>
        <v>43299</v>
      </c>
      <c r="X183" s="2">
        <f t="shared" si="83"/>
        <v>43300</v>
      </c>
      <c r="Y183" s="2">
        <f t="shared" si="83"/>
        <v>43301</v>
      </c>
      <c r="Z183" s="2">
        <f t="shared" si="83"/>
        <v>43302</v>
      </c>
      <c r="AA183" s="2">
        <f t="shared" si="83"/>
        <v>43303</v>
      </c>
      <c r="AB183" s="2">
        <f t="shared" si="83"/>
        <v>43304</v>
      </c>
      <c r="AC183" s="2">
        <f t="shared" si="83"/>
        <v>43305</v>
      </c>
      <c r="AD183" s="2">
        <f t="shared" si="83"/>
        <v>43306</v>
      </c>
      <c r="AE183" s="2">
        <f t="shared" si="83"/>
        <v>43307</v>
      </c>
      <c r="AF183" s="2">
        <f t="shared" si="83"/>
        <v>43308</v>
      </c>
      <c r="AG183" s="2">
        <f t="shared" si="83"/>
        <v>43309</v>
      </c>
      <c r="AH183" s="2">
        <f t="shared" si="83"/>
        <v>43310</v>
      </c>
      <c r="AI183" s="2">
        <f t="shared" si="83"/>
        <v>43311</v>
      </c>
      <c r="AJ183" s="2">
        <f t="shared" si="83"/>
        <v>43312</v>
      </c>
      <c r="AK183" s="1"/>
    </row>
    <row r="184" spans="1:37" x14ac:dyDescent="0.25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1"/>
    </row>
    <row r="185" spans="1:37" x14ac:dyDescent="0.25">
      <c r="F185" s="31" t="s">
        <v>105</v>
      </c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</row>
    <row r="186" spans="1:37" x14ac:dyDescent="0.25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</row>
    <row r="187" spans="1:37" x14ac:dyDescent="0.25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</row>
    <row r="188" spans="1:37" x14ac:dyDescent="0.25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</row>
    <row r="189" spans="1:37" x14ac:dyDescent="0.25">
      <c r="F189" s="24">
        <f t="shared" ref="F189:AG189" si="84">DAY(F183)</f>
        <v>1</v>
      </c>
      <c r="G189" s="24">
        <f t="shared" si="84"/>
        <v>2</v>
      </c>
      <c r="H189" s="24">
        <f t="shared" si="84"/>
        <v>3</v>
      </c>
      <c r="I189" s="24">
        <f t="shared" si="84"/>
        <v>4</v>
      </c>
      <c r="J189" s="24">
        <f t="shared" si="84"/>
        <v>5</v>
      </c>
      <c r="K189" s="24">
        <f t="shared" si="84"/>
        <v>6</v>
      </c>
      <c r="L189" s="24">
        <f t="shared" si="84"/>
        <v>7</v>
      </c>
      <c r="M189" s="24">
        <f t="shared" si="84"/>
        <v>8</v>
      </c>
      <c r="N189" s="24">
        <f t="shared" si="84"/>
        <v>9</v>
      </c>
      <c r="O189" s="24">
        <f t="shared" si="84"/>
        <v>10</v>
      </c>
      <c r="P189" s="24">
        <f t="shared" si="84"/>
        <v>11</v>
      </c>
      <c r="Q189" s="24">
        <f t="shared" si="84"/>
        <v>12</v>
      </c>
      <c r="R189" s="24">
        <f t="shared" si="84"/>
        <v>13</v>
      </c>
      <c r="S189" s="24">
        <f t="shared" si="84"/>
        <v>14</v>
      </c>
      <c r="T189" s="24">
        <f t="shared" si="84"/>
        <v>15</v>
      </c>
      <c r="U189" s="24">
        <f t="shared" si="84"/>
        <v>16</v>
      </c>
      <c r="V189" s="24">
        <f t="shared" si="84"/>
        <v>17</v>
      </c>
      <c r="W189" s="24">
        <f t="shared" si="84"/>
        <v>18</v>
      </c>
      <c r="X189" s="24">
        <f t="shared" si="84"/>
        <v>19</v>
      </c>
      <c r="Y189" s="24">
        <f t="shared" si="84"/>
        <v>20</v>
      </c>
      <c r="Z189" s="24">
        <f t="shared" si="84"/>
        <v>21</v>
      </c>
      <c r="AA189" s="24">
        <f t="shared" si="84"/>
        <v>22</v>
      </c>
      <c r="AB189" s="24">
        <f t="shared" si="84"/>
        <v>23</v>
      </c>
      <c r="AC189" s="24">
        <f t="shared" si="84"/>
        <v>24</v>
      </c>
      <c r="AD189" s="24">
        <f t="shared" si="84"/>
        <v>25</v>
      </c>
      <c r="AE189" s="24">
        <f t="shared" si="84"/>
        <v>26</v>
      </c>
      <c r="AF189" s="24">
        <f t="shared" si="84"/>
        <v>27</v>
      </c>
      <c r="AG189" s="24">
        <f t="shared" si="84"/>
        <v>28</v>
      </c>
      <c r="AH189" s="24">
        <f t="shared" ref="AH189:AJ189" si="85">IFERROR(DAY(AH183),"")</f>
        <v>29</v>
      </c>
      <c r="AI189" s="24">
        <f t="shared" si="85"/>
        <v>30</v>
      </c>
      <c r="AJ189" s="24">
        <f t="shared" si="85"/>
        <v>31</v>
      </c>
    </row>
    <row r="190" spans="1:37" x14ac:dyDescent="0.25">
      <c r="B190" s="27" t="s">
        <v>97</v>
      </c>
      <c r="C190" s="29" t="s">
        <v>89</v>
      </c>
      <c r="D190" s="29" t="s">
        <v>88</v>
      </c>
      <c r="E190" s="27" t="s">
        <v>34</v>
      </c>
      <c r="F190" s="26">
        <f t="shared" ref="F190:AG190" si="86">WEEKDAY(F183)</f>
        <v>1</v>
      </c>
      <c r="G190" s="26">
        <f t="shared" si="86"/>
        <v>2</v>
      </c>
      <c r="H190" s="26">
        <f t="shared" si="86"/>
        <v>3</v>
      </c>
      <c r="I190" s="26">
        <f t="shared" si="86"/>
        <v>4</v>
      </c>
      <c r="J190" s="26">
        <f t="shared" si="86"/>
        <v>5</v>
      </c>
      <c r="K190" s="26">
        <f t="shared" si="86"/>
        <v>6</v>
      </c>
      <c r="L190" s="26">
        <f t="shared" si="86"/>
        <v>7</v>
      </c>
      <c r="M190" s="26">
        <f t="shared" si="86"/>
        <v>1</v>
      </c>
      <c r="N190" s="26">
        <f t="shared" si="86"/>
        <v>2</v>
      </c>
      <c r="O190" s="26">
        <f t="shared" si="86"/>
        <v>3</v>
      </c>
      <c r="P190" s="26">
        <f t="shared" si="86"/>
        <v>4</v>
      </c>
      <c r="Q190" s="26">
        <f t="shared" si="86"/>
        <v>5</v>
      </c>
      <c r="R190" s="26">
        <f t="shared" si="86"/>
        <v>6</v>
      </c>
      <c r="S190" s="26">
        <f t="shared" si="86"/>
        <v>7</v>
      </c>
      <c r="T190" s="26">
        <f t="shared" si="86"/>
        <v>1</v>
      </c>
      <c r="U190" s="26">
        <f t="shared" si="86"/>
        <v>2</v>
      </c>
      <c r="V190" s="26">
        <f t="shared" si="86"/>
        <v>3</v>
      </c>
      <c r="W190" s="26">
        <f t="shared" si="86"/>
        <v>4</v>
      </c>
      <c r="X190" s="26">
        <f t="shared" si="86"/>
        <v>5</v>
      </c>
      <c r="Y190" s="26">
        <f t="shared" si="86"/>
        <v>6</v>
      </c>
      <c r="Z190" s="26">
        <f t="shared" si="86"/>
        <v>7</v>
      </c>
      <c r="AA190" s="26">
        <f t="shared" si="86"/>
        <v>1</v>
      </c>
      <c r="AB190" s="26">
        <f t="shared" si="86"/>
        <v>2</v>
      </c>
      <c r="AC190" s="26">
        <f t="shared" si="86"/>
        <v>3</v>
      </c>
      <c r="AD190" s="26">
        <f t="shared" si="86"/>
        <v>4</v>
      </c>
      <c r="AE190" s="26">
        <f t="shared" si="86"/>
        <v>5</v>
      </c>
      <c r="AF190" s="26">
        <f t="shared" si="86"/>
        <v>6</v>
      </c>
      <c r="AG190" s="26">
        <f t="shared" si="86"/>
        <v>7</v>
      </c>
      <c r="AH190" s="26">
        <f t="shared" ref="AH190:AJ190" si="87">IFERROR(WEEKDAY(AH183),"")</f>
        <v>1</v>
      </c>
      <c r="AI190" s="26">
        <f t="shared" si="87"/>
        <v>2</v>
      </c>
      <c r="AJ190" s="26">
        <f t="shared" si="87"/>
        <v>3</v>
      </c>
    </row>
    <row r="191" spans="1:37" x14ac:dyDescent="0.25">
      <c r="B191" s="28" t="str">
        <f>IF(config!A3&lt;&gt;"",config!A3,"")</f>
        <v>mr 1</v>
      </c>
      <c r="C191" s="3">
        <f t="shared" ref="C191:C195" si="88">COUNTIF(F191:AJ191,"bp")</f>
        <v>0</v>
      </c>
      <c r="D191" s="3">
        <f t="shared" ref="D191:D195" si="89">COUNTIF(G191:AK191,"c")</f>
        <v>0</v>
      </c>
      <c r="E191" s="3">
        <f t="shared" ref="E191" si="90">SUM(C191,D191)</f>
        <v>0</v>
      </c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</row>
    <row r="192" spans="1:37" x14ac:dyDescent="0.25">
      <c r="B192" s="28" t="str">
        <f>IF(config!A4&lt;&gt;"",config!A4,"")</f>
        <v>mr 2</v>
      </c>
      <c r="C192" s="3">
        <f t="shared" si="88"/>
        <v>0</v>
      </c>
      <c r="D192" s="3">
        <f t="shared" si="89"/>
        <v>0</v>
      </c>
      <c r="E192" s="3">
        <f t="shared" ref="E192:E195" si="91">COUNTIF(H192:AL192,"p")</f>
        <v>0</v>
      </c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</row>
    <row r="193" spans="1:36" x14ac:dyDescent="0.25">
      <c r="B193" s="28" t="str">
        <f>IF(config!A5&lt;&gt;"",config!A5,"")</f>
        <v>mr 3</v>
      </c>
      <c r="C193" s="3">
        <f t="shared" si="88"/>
        <v>0</v>
      </c>
      <c r="D193" s="3">
        <f t="shared" si="89"/>
        <v>0</v>
      </c>
      <c r="E193" s="3">
        <f t="shared" si="91"/>
        <v>0</v>
      </c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</row>
    <row r="194" spans="1:36" x14ac:dyDescent="0.25">
      <c r="B194" s="28" t="str">
        <f>IF(config!A6&lt;&gt;"",config!A6,"")</f>
        <v>mr 4</v>
      </c>
      <c r="C194" s="3">
        <f t="shared" si="88"/>
        <v>0</v>
      </c>
      <c r="D194" s="3">
        <f t="shared" si="89"/>
        <v>0</v>
      </c>
      <c r="E194" s="3">
        <f t="shared" si="91"/>
        <v>0</v>
      </c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</row>
    <row r="195" spans="1:36" x14ac:dyDescent="0.25">
      <c r="B195" s="28" t="str">
        <f>IF(config!A7&lt;&gt;"",config!A7,"")</f>
        <v>mr 5</v>
      </c>
      <c r="C195" s="3">
        <f t="shared" si="88"/>
        <v>0</v>
      </c>
      <c r="D195" s="3">
        <f t="shared" si="89"/>
        <v>0</v>
      </c>
      <c r="E195" s="3">
        <f t="shared" si="91"/>
        <v>0</v>
      </c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</row>
    <row r="196" spans="1:36" x14ac:dyDescent="0.25">
      <c r="B196" s="5"/>
    </row>
    <row r="197" spans="1:36" x14ac:dyDescent="0.25">
      <c r="B197" s="5"/>
    </row>
    <row r="199" spans="1:36" x14ac:dyDescent="0.25">
      <c r="D199" s="25" t="s">
        <v>99</v>
      </c>
      <c r="E199" s="3">
        <f t="shared" ref="E199" si="92">SUM(E191:E195)</f>
        <v>0</v>
      </c>
      <c r="F199" s="13" t="s">
        <v>89</v>
      </c>
      <c r="G199" t="s">
        <v>90</v>
      </c>
      <c r="J199" s="16" t="s">
        <v>88</v>
      </c>
      <c r="K199" t="s">
        <v>35</v>
      </c>
      <c r="N199" s="15" t="s">
        <v>91</v>
      </c>
      <c r="O199" t="s">
        <v>95</v>
      </c>
      <c r="X199" s="11" t="s">
        <v>92</v>
      </c>
      <c r="Y199" t="s">
        <v>26</v>
      </c>
      <c r="AB199" s="12" t="s">
        <v>93</v>
      </c>
      <c r="AC199" t="s">
        <v>22</v>
      </c>
      <c r="AE199" s="14" t="s">
        <v>96</v>
      </c>
      <c r="AF199" t="s">
        <v>94</v>
      </c>
    </row>
    <row r="201" spans="1:36" x14ac:dyDescent="0.25">
      <c r="B201" s="9" t="s">
        <v>25</v>
      </c>
      <c r="C201" t="s">
        <v>24</v>
      </c>
      <c r="D201" t="s">
        <v>27</v>
      </c>
      <c r="E201" t="s">
        <v>28</v>
      </c>
    </row>
    <row r="202" spans="1:36" x14ac:dyDescent="0.25">
      <c r="A202" t="s">
        <v>57</v>
      </c>
      <c r="B202" s="8">
        <f t="shared" ref="B202:B206" si="93">SUMPRODUCT((WEEKDAY($F$10:$AJ$10,2)=4)*($F$11:$AJ$16="bp")*($B$11:$B$16=$A202))</f>
        <v>0</v>
      </c>
      <c r="C202" s="8">
        <f t="shared" ref="C202:C206" si="94">SUMPRODUCT((WEEKDAY($F$10:$AG$10,2)=5)*($F$11:$AG$15="bp")*($B$11:$B$15=$A202))</f>
        <v>0</v>
      </c>
      <c r="D202" s="8">
        <f t="shared" ref="D202:D206" si="95">SUMPRODUCT((WEEKDAY($F$10:$AG$10,2)=6)*($F$11:$AG$15="bp")*($B$11:$B$15=$A202))</f>
        <v>0</v>
      </c>
      <c r="E202" s="8">
        <f t="shared" ref="E202:E206" si="96">SUMPRODUCT((WEEKDAY($F$10:$AG$10,2)=7)*($F$11:$AG$15="bp")*($B$11:$B$15=$A202))</f>
        <v>0</v>
      </c>
    </row>
    <row r="203" spans="1:36" x14ac:dyDescent="0.25">
      <c r="A203" t="s">
        <v>58</v>
      </c>
      <c r="B203" s="8">
        <f t="shared" si="93"/>
        <v>0</v>
      </c>
      <c r="C203" s="8">
        <f t="shared" si="94"/>
        <v>0</v>
      </c>
      <c r="D203" s="8">
        <f t="shared" si="95"/>
        <v>0</v>
      </c>
      <c r="E203" s="8">
        <f t="shared" si="96"/>
        <v>0</v>
      </c>
    </row>
    <row r="204" spans="1:36" x14ac:dyDescent="0.25">
      <c r="A204" t="s">
        <v>59</v>
      </c>
      <c r="B204" s="8">
        <f t="shared" si="93"/>
        <v>0</v>
      </c>
      <c r="C204" s="8">
        <f t="shared" si="94"/>
        <v>0</v>
      </c>
      <c r="D204" s="8">
        <f t="shared" si="95"/>
        <v>0</v>
      </c>
      <c r="E204" s="8">
        <f t="shared" si="96"/>
        <v>0</v>
      </c>
    </row>
    <row r="205" spans="1:36" x14ac:dyDescent="0.25">
      <c r="A205" t="s">
        <v>60</v>
      </c>
      <c r="B205" s="8">
        <f t="shared" si="93"/>
        <v>0</v>
      </c>
      <c r="C205" s="8">
        <f t="shared" si="94"/>
        <v>0</v>
      </c>
      <c r="D205" s="8">
        <f t="shared" si="95"/>
        <v>0</v>
      </c>
      <c r="E205" s="8">
        <f t="shared" si="96"/>
        <v>0</v>
      </c>
    </row>
    <row r="206" spans="1:36" x14ac:dyDescent="0.25">
      <c r="A206" t="s">
        <v>61</v>
      </c>
      <c r="B206" s="8">
        <f t="shared" si="93"/>
        <v>0</v>
      </c>
      <c r="C206" s="8">
        <f t="shared" si="94"/>
        <v>0</v>
      </c>
      <c r="D206" s="8">
        <f t="shared" si="95"/>
        <v>0</v>
      </c>
      <c r="E206" s="8">
        <f t="shared" si="96"/>
        <v>0</v>
      </c>
    </row>
    <row r="207" spans="1:36" x14ac:dyDescent="0.25">
      <c r="B207" s="8"/>
      <c r="C207" s="8"/>
      <c r="D207" s="8"/>
      <c r="E207" s="8"/>
    </row>
    <row r="208" spans="1:36" x14ac:dyDescent="0.25">
      <c r="B208" s="8"/>
      <c r="C208" s="8"/>
      <c r="D208" s="8"/>
      <c r="E208" s="8"/>
    </row>
    <row r="211" spans="1:37" x14ac:dyDescent="0.25">
      <c r="A211" s="1">
        <f>config!D11</f>
        <v>43313</v>
      </c>
    </row>
    <row r="212" spans="1:37" x14ac:dyDescent="0.25">
      <c r="A212" s="1">
        <f>config!E11</f>
        <v>43343</v>
      </c>
    </row>
    <row r="213" spans="1:37" ht="56.25" x14ac:dyDescent="0.25">
      <c r="A213" s="1"/>
      <c r="B213" s="1"/>
      <c r="C213" s="1"/>
      <c r="D213" s="1"/>
      <c r="E213" s="1"/>
      <c r="F213" s="2">
        <f t="shared" ref="F213" si="97">A211</f>
        <v>43313</v>
      </c>
      <c r="G213" s="2">
        <f t="shared" ref="G213:AJ213" si="98">F213+1</f>
        <v>43314</v>
      </c>
      <c r="H213" s="2">
        <f t="shared" si="98"/>
        <v>43315</v>
      </c>
      <c r="I213" s="2">
        <f t="shared" si="98"/>
        <v>43316</v>
      </c>
      <c r="J213" s="2">
        <f t="shared" si="98"/>
        <v>43317</v>
      </c>
      <c r="K213" s="2">
        <f t="shared" si="98"/>
        <v>43318</v>
      </c>
      <c r="L213" s="2">
        <f t="shared" si="98"/>
        <v>43319</v>
      </c>
      <c r="M213" s="2">
        <f t="shared" si="98"/>
        <v>43320</v>
      </c>
      <c r="N213" s="2">
        <f t="shared" si="98"/>
        <v>43321</v>
      </c>
      <c r="O213" s="2">
        <f t="shared" si="98"/>
        <v>43322</v>
      </c>
      <c r="P213" s="2">
        <f t="shared" si="98"/>
        <v>43323</v>
      </c>
      <c r="Q213" s="2">
        <f t="shared" si="98"/>
        <v>43324</v>
      </c>
      <c r="R213" s="2">
        <f t="shared" si="98"/>
        <v>43325</v>
      </c>
      <c r="S213" s="2">
        <f t="shared" si="98"/>
        <v>43326</v>
      </c>
      <c r="T213" s="2">
        <f t="shared" si="98"/>
        <v>43327</v>
      </c>
      <c r="U213" s="2">
        <f t="shared" si="98"/>
        <v>43328</v>
      </c>
      <c r="V213" s="2">
        <f t="shared" si="98"/>
        <v>43329</v>
      </c>
      <c r="W213" s="2">
        <f t="shared" si="98"/>
        <v>43330</v>
      </c>
      <c r="X213" s="2">
        <f t="shared" si="98"/>
        <v>43331</v>
      </c>
      <c r="Y213" s="2">
        <f t="shared" si="98"/>
        <v>43332</v>
      </c>
      <c r="Z213" s="2">
        <f t="shared" si="98"/>
        <v>43333</v>
      </c>
      <c r="AA213" s="2">
        <f t="shared" si="98"/>
        <v>43334</v>
      </c>
      <c r="AB213" s="2">
        <f t="shared" si="98"/>
        <v>43335</v>
      </c>
      <c r="AC213" s="2">
        <f t="shared" si="98"/>
        <v>43336</v>
      </c>
      <c r="AD213" s="2">
        <f t="shared" si="98"/>
        <v>43337</v>
      </c>
      <c r="AE213" s="2">
        <f t="shared" si="98"/>
        <v>43338</v>
      </c>
      <c r="AF213" s="2">
        <f t="shared" si="98"/>
        <v>43339</v>
      </c>
      <c r="AG213" s="2">
        <f t="shared" si="98"/>
        <v>43340</v>
      </c>
      <c r="AH213" s="2">
        <f t="shared" si="98"/>
        <v>43341</v>
      </c>
      <c r="AI213" s="2">
        <f t="shared" si="98"/>
        <v>43342</v>
      </c>
      <c r="AJ213" s="2">
        <f t="shared" si="98"/>
        <v>43343</v>
      </c>
      <c r="AK213" s="1"/>
    </row>
    <row r="214" spans="1:37" x14ac:dyDescent="0.25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1"/>
    </row>
    <row r="215" spans="1:37" x14ac:dyDescent="0.25">
      <c r="F215" s="31" t="s">
        <v>106</v>
      </c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</row>
    <row r="216" spans="1:37" x14ac:dyDescent="0.25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</row>
    <row r="217" spans="1:37" x14ac:dyDescent="0.25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</row>
    <row r="218" spans="1:37" x14ac:dyDescent="0.25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</row>
    <row r="219" spans="1:37" x14ac:dyDescent="0.25">
      <c r="F219" s="24">
        <f t="shared" ref="F219:AG219" si="99">DAY(F213)</f>
        <v>1</v>
      </c>
      <c r="G219" s="24">
        <f t="shared" si="99"/>
        <v>2</v>
      </c>
      <c r="H219" s="24">
        <f t="shared" si="99"/>
        <v>3</v>
      </c>
      <c r="I219" s="24">
        <f t="shared" si="99"/>
        <v>4</v>
      </c>
      <c r="J219" s="24">
        <f t="shared" si="99"/>
        <v>5</v>
      </c>
      <c r="K219" s="24">
        <f t="shared" si="99"/>
        <v>6</v>
      </c>
      <c r="L219" s="24">
        <f t="shared" si="99"/>
        <v>7</v>
      </c>
      <c r="M219" s="24">
        <f t="shared" si="99"/>
        <v>8</v>
      </c>
      <c r="N219" s="24">
        <f t="shared" si="99"/>
        <v>9</v>
      </c>
      <c r="O219" s="24">
        <f t="shared" si="99"/>
        <v>10</v>
      </c>
      <c r="P219" s="24">
        <f t="shared" si="99"/>
        <v>11</v>
      </c>
      <c r="Q219" s="24">
        <f t="shared" si="99"/>
        <v>12</v>
      </c>
      <c r="R219" s="24">
        <f t="shared" si="99"/>
        <v>13</v>
      </c>
      <c r="S219" s="24">
        <f t="shared" si="99"/>
        <v>14</v>
      </c>
      <c r="T219" s="24">
        <f t="shared" si="99"/>
        <v>15</v>
      </c>
      <c r="U219" s="24">
        <f t="shared" si="99"/>
        <v>16</v>
      </c>
      <c r="V219" s="24">
        <f t="shared" si="99"/>
        <v>17</v>
      </c>
      <c r="W219" s="24">
        <f t="shared" si="99"/>
        <v>18</v>
      </c>
      <c r="X219" s="24">
        <f t="shared" si="99"/>
        <v>19</v>
      </c>
      <c r="Y219" s="24">
        <f t="shared" si="99"/>
        <v>20</v>
      </c>
      <c r="Z219" s="24">
        <f t="shared" si="99"/>
        <v>21</v>
      </c>
      <c r="AA219" s="24">
        <f t="shared" si="99"/>
        <v>22</v>
      </c>
      <c r="AB219" s="24">
        <f t="shared" si="99"/>
        <v>23</v>
      </c>
      <c r="AC219" s="24">
        <f t="shared" si="99"/>
        <v>24</v>
      </c>
      <c r="AD219" s="24">
        <f t="shared" si="99"/>
        <v>25</v>
      </c>
      <c r="AE219" s="24">
        <f t="shared" si="99"/>
        <v>26</v>
      </c>
      <c r="AF219" s="24">
        <f t="shared" si="99"/>
        <v>27</v>
      </c>
      <c r="AG219" s="24">
        <f t="shared" si="99"/>
        <v>28</v>
      </c>
      <c r="AH219" s="24">
        <f t="shared" ref="AH219:AJ219" si="100">IFERROR(DAY(AH213),"")</f>
        <v>29</v>
      </c>
      <c r="AI219" s="24">
        <f t="shared" si="100"/>
        <v>30</v>
      </c>
      <c r="AJ219" s="24">
        <f t="shared" si="100"/>
        <v>31</v>
      </c>
    </row>
    <row r="220" spans="1:37" x14ac:dyDescent="0.25">
      <c r="B220" s="27" t="s">
        <v>97</v>
      </c>
      <c r="C220" s="29" t="s">
        <v>89</v>
      </c>
      <c r="D220" s="29" t="s">
        <v>88</v>
      </c>
      <c r="E220" s="27" t="s">
        <v>34</v>
      </c>
      <c r="F220" s="26">
        <f t="shared" ref="F220:AG220" si="101">WEEKDAY(F213)</f>
        <v>4</v>
      </c>
      <c r="G220" s="26">
        <f t="shared" si="101"/>
        <v>5</v>
      </c>
      <c r="H220" s="26">
        <f t="shared" si="101"/>
        <v>6</v>
      </c>
      <c r="I220" s="26">
        <f t="shared" si="101"/>
        <v>7</v>
      </c>
      <c r="J220" s="26">
        <f t="shared" si="101"/>
        <v>1</v>
      </c>
      <c r="K220" s="26">
        <f t="shared" si="101"/>
        <v>2</v>
      </c>
      <c r="L220" s="26">
        <f t="shared" si="101"/>
        <v>3</v>
      </c>
      <c r="M220" s="26">
        <f t="shared" si="101"/>
        <v>4</v>
      </c>
      <c r="N220" s="26">
        <f t="shared" si="101"/>
        <v>5</v>
      </c>
      <c r="O220" s="26">
        <f t="shared" si="101"/>
        <v>6</v>
      </c>
      <c r="P220" s="26">
        <f t="shared" si="101"/>
        <v>7</v>
      </c>
      <c r="Q220" s="26">
        <f t="shared" si="101"/>
        <v>1</v>
      </c>
      <c r="R220" s="26">
        <f t="shared" si="101"/>
        <v>2</v>
      </c>
      <c r="S220" s="26">
        <f t="shared" si="101"/>
        <v>3</v>
      </c>
      <c r="T220" s="26">
        <f t="shared" si="101"/>
        <v>4</v>
      </c>
      <c r="U220" s="26">
        <f t="shared" si="101"/>
        <v>5</v>
      </c>
      <c r="V220" s="26">
        <f t="shared" si="101"/>
        <v>6</v>
      </c>
      <c r="W220" s="26">
        <f t="shared" si="101"/>
        <v>7</v>
      </c>
      <c r="X220" s="26">
        <f t="shared" si="101"/>
        <v>1</v>
      </c>
      <c r="Y220" s="26">
        <f t="shared" si="101"/>
        <v>2</v>
      </c>
      <c r="Z220" s="26">
        <f t="shared" si="101"/>
        <v>3</v>
      </c>
      <c r="AA220" s="26">
        <f t="shared" si="101"/>
        <v>4</v>
      </c>
      <c r="AB220" s="26">
        <f t="shared" si="101"/>
        <v>5</v>
      </c>
      <c r="AC220" s="26">
        <f t="shared" si="101"/>
        <v>6</v>
      </c>
      <c r="AD220" s="26">
        <f t="shared" si="101"/>
        <v>7</v>
      </c>
      <c r="AE220" s="26">
        <f t="shared" si="101"/>
        <v>1</v>
      </c>
      <c r="AF220" s="26">
        <f t="shared" si="101"/>
        <v>2</v>
      </c>
      <c r="AG220" s="26">
        <f t="shared" si="101"/>
        <v>3</v>
      </c>
      <c r="AH220" s="26">
        <f t="shared" ref="AH220:AJ220" si="102">IFERROR(WEEKDAY(AH213),"")</f>
        <v>4</v>
      </c>
      <c r="AI220" s="26">
        <f t="shared" si="102"/>
        <v>5</v>
      </c>
      <c r="AJ220" s="26">
        <f t="shared" si="102"/>
        <v>6</v>
      </c>
    </row>
    <row r="221" spans="1:37" x14ac:dyDescent="0.25">
      <c r="B221" s="28" t="str">
        <f>IF(config!A3&lt;&gt;"",config!A3,"")</f>
        <v>mr 1</v>
      </c>
      <c r="C221" s="3">
        <f t="shared" ref="C221:C225" si="103">COUNTIF(F221:AJ221,"bp")</f>
        <v>0</v>
      </c>
      <c r="D221" s="3">
        <f t="shared" ref="D221:D225" si="104">COUNTIF(G221:AK221,"c")</f>
        <v>0</v>
      </c>
      <c r="E221" s="3">
        <f t="shared" ref="E221" si="105">SUM(C221,D221)</f>
        <v>0</v>
      </c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</row>
    <row r="222" spans="1:37" x14ac:dyDescent="0.25">
      <c r="B222" s="28" t="str">
        <f>IF(config!A4&lt;&gt;"",config!A4,"")</f>
        <v>mr 2</v>
      </c>
      <c r="C222" s="3">
        <f t="shared" si="103"/>
        <v>0</v>
      </c>
      <c r="D222" s="3">
        <f t="shared" si="104"/>
        <v>0</v>
      </c>
      <c r="E222" s="3">
        <f t="shared" ref="E222:E225" si="106">COUNTIF(H222:AL222,"p")</f>
        <v>0</v>
      </c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</row>
    <row r="223" spans="1:37" x14ac:dyDescent="0.25">
      <c r="B223" s="28" t="str">
        <f>IF(config!A5&lt;&gt;"",config!A5,"")</f>
        <v>mr 3</v>
      </c>
      <c r="C223" s="3">
        <f t="shared" si="103"/>
        <v>0</v>
      </c>
      <c r="D223" s="3">
        <f t="shared" si="104"/>
        <v>0</v>
      </c>
      <c r="E223" s="3">
        <f t="shared" si="106"/>
        <v>0</v>
      </c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</row>
    <row r="224" spans="1:37" x14ac:dyDescent="0.25">
      <c r="B224" s="28" t="str">
        <f>IF(config!A6&lt;&gt;"",config!A6,"")</f>
        <v>mr 4</v>
      </c>
      <c r="C224" s="3">
        <f t="shared" si="103"/>
        <v>0</v>
      </c>
      <c r="D224" s="3">
        <f t="shared" si="104"/>
        <v>0</v>
      </c>
      <c r="E224" s="3">
        <f t="shared" si="106"/>
        <v>0</v>
      </c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</row>
    <row r="225" spans="1:36" x14ac:dyDescent="0.25">
      <c r="B225" s="28" t="str">
        <f>IF(config!A7&lt;&gt;"",config!A7,"")</f>
        <v>mr 5</v>
      </c>
      <c r="C225" s="3">
        <f t="shared" si="103"/>
        <v>0</v>
      </c>
      <c r="D225" s="3">
        <f t="shared" si="104"/>
        <v>0</v>
      </c>
      <c r="E225" s="3">
        <f t="shared" si="106"/>
        <v>0</v>
      </c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</row>
    <row r="226" spans="1:36" x14ac:dyDescent="0.25">
      <c r="B226" s="5"/>
    </row>
    <row r="227" spans="1:36" x14ac:dyDescent="0.25">
      <c r="B227" s="5"/>
    </row>
    <row r="229" spans="1:36" x14ac:dyDescent="0.25">
      <c r="D229" s="25" t="s">
        <v>99</v>
      </c>
      <c r="E229" s="3">
        <f t="shared" ref="E229" si="107">SUM(E221:E225)</f>
        <v>0</v>
      </c>
      <c r="F229" s="13" t="s">
        <v>89</v>
      </c>
      <c r="G229" t="s">
        <v>90</v>
      </c>
      <c r="J229" s="16" t="s">
        <v>88</v>
      </c>
      <c r="K229" t="s">
        <v>35</v>
      </c>
      <c r="N229" s="15" t="s">
        <v>91</v>
      </c>
      <c r="O229" t="s">
        <v>95</v>
      </c>
      <c r="X229" s="11" t="s">
        <v>92</v>
      </c>
      <c r="Y229" t="s">
        <v>26</v>
      </c>
      <c r="AB229" s="12" t="s">
        <v>93</v>
      </c>
      <c r="AC229" t="s">
        <v>22</v>
      </c>
      <c r="AE229" s="14" t="s">
        <v>96</v>
      </c>
      <c r="AF229" t="s">
        <v>94</v>
      </c>
    </row>
    <row r="231" spans="1:36" x14ac:dyDescent="0.25">
      <c r="B231" s="9" t="s">
        <v>25</v>
      </c>
      <c r="C231" t="s">
        <v>24</v>
      </c>
      <c r="D231" t="s">
        <v>27</v>
      </c>
      <c r="E231" t="s">
        <v>28</v>
      </c>
    </row>
    <row r="232" spans="1:36" x14ac:dyDescent="0.25">
      <c r="A232" t="s">
        <v>62</v>
      </c>
      <c r="B232" s="8">
        <f t="shared" ref="B232:B236" si="108">SUMPRODUCT((WEEKDAY($F$10:$AJ$10,2)=4)*($F$11:$AJ$16="bp")*($B$11:$B$16=$A232))</f>
        <v>0</v>
      </c>
      <c r="C232" s="8">
        <f t="shared" ref="C232:C236" si="109">SUMPRODUCT((WEEKDAY($F$10:$AG$10,2)=5)*($F$11:$AG$15="bp")*($B$11:$B$15=$A232))</f>
        <v>0</v>
      </c>
      <c r="D232" s="8">
        <f t="shared" ref="D232:D236" si="110">SUMPRODUCT((WEEKDAY($F$10:$AG$10,2)=6)*($F$11:$AG$15="bp")*($B$11:$B$15=$A232))</f>
        <v>0</v>
      </c>
      <c r="E232" s="8">
        <f t="shared" ref="E232:E236" si="111">SUMPRODUCT((WEEKDAY($F$10:$AG$10,2)=7)*($F$11:$AG$15="bp")*($B$11:$B$15=$A232))</f>
        <v>0</v>
      </c>
    </row>
    <row r="233" spans="1:36" x14ac:dyDescent="0.25">
      <c r="A233" t="s">
        <v>63</v>
      </c>
      <c r="B233" s="8">
        <f t="shared" si="108"/>
        <v>0</v>
      </c>
      <c r="C233" s="8">
        <f t="shared" si="109"/>
        <v>0</v>
      </c>
      <c r="D233" s="8">
        <f t="shared" si="110"/>
        <v>0</v>
      </c>
      <c r="E233" s="8">
        <f t="shared" si="111"/>
        <v>0</v>
      </c>
    </row>
    <row r="234" spans="1:36" x14ac:dyDescent="0.25">
      <c r="A234" t="s">
        <v>64</v>
      </c>
      <c r="B234" s="8">
        <f t="shared" si="108"/>
        <v>0</v>
      </c>
      <c r="C234" s="8">
        <f t="shared" si="109"/>
        <v>0</v>
      </c>
      <c r="D234" s="8">
        <f t="shared" si="110"/>
        <v>0</v>
      </c>
      <c r="E234" s="8">
        <f t="shared" si="111"/>
        <v>0</v>
      </c>
    </row>
    <row r="235" spans="1:36" x14ac:dyDescent="0.25">
      <c r="A235" t="s">
        <v>65</v>
      </c>
      <c r="B235" s="8">
        <f t="shared" si="108"/>
        <v>0</v>
      </c>
      <c r="C235" s="8">
        <f t="shared" si="109"/>
        <v>0</v>
      </c>
      <c r="D235" s="8">
        <f t="shared" si="110"/>
        <v>0</v>
      </c>
      <c r="E235" s="8">
        <f t="shared" si="111"/>
        <v>0</v>
      </c>
    </row>
    <row r="236" spans="1:36" x14ac:dyDescent="0.25">
      <c r="A236" t="s">
        <v>66</v>
      </c>
      <c r="B236" s="8">
        <f t="shared" si="108"/>
        <v>0</v>
      </c>
      <c r="C236" s="8">
        <f t="shared" si="109"/>
        <v>0</v>
      </c>
      <c r="D236" s="8">
        <f t="shared" si="110"/>
        <v>0</v>
      </c>
      <c r="E236" s="8">
        <f t="shared" si="111"/>
        <v>0</v>
      </c>
    </row>
    <row r="237" spans="1:36" x14ac:dyDescent="0.25">
      <c r="B237" s="8"/>
      <c r="C237" s="8"/>
      <c r="D237" s="8"/>
      <c r="E237" s="8"/>
    </row>
    <row r="238" spans="1:36" x14ac:dyDescent="0.25">
      <c r="B238" s="8"/>
      <c r="C238" s="8"/>
      <c r="D238" s="8"/>
      <c r="E238" s="8"/>
    </row>
    <row r="241" spans="1:37" x14ac:dyDescent="0.25">
      <c r="A241" s="1">
        <f>config!D12</f>
        <v>43344</v>
      </c>
    </row>
    <row r="242" spans="1:37" x14ac:dyDescent="0.25">
      <c r="A242" s="1">
        <f>config!E12</f>
        <v>43373</v>
      </c>
    </row>
    <row r="243" spans="1:37" ht="56.25" x14ac:dyDescent="0.25">
      <c r="A243" s="1"/>
      <c r="B243" s="1"/>
      <c r="C243" s="1"/>
      <c r="D243" s="1"/>
      <c r="E243" s="1"/>
      <c r="F243" s="2">
        <f t="shared" ref="F243" si="112">A241</f>
        <v>43344</v>
      </c>
      <c r="G243" s="2">
        <f t="shared" ref="G243:AJ243" si="113">F243+1</f>
        <v>43345</v>
      </c>
      <c r="H243" s="2">
        <f t="shared" si="113"/>
        <v>43346</v>
      </c>
      <c r="I243" s="2">
        <f t="shared" si="113"/>
        <v>43347</v>
      </c>
      <c r="J243" s="2">
        <f t="shared" si="113"/>
        <v>43348</v>
      </c>
      <c r="K243" s="2">
        <f t="shared" si="113"/>
        <v>43349</v>
      </c>
      <c r="L243" s="2">
        <f t="shared" si="113"/>
        <v>43350</v>
      </c>
      <c r="M243" s="2">
        <f t="shared" si="113"/>
        <v>43351</v>
      </c>
      <c r="N243" s="2">
        <f t="shared" si="113"/>
        <v>43352</v>
      </c>
      <c r="O243" s="2">
        <f t="shared" si="113"/>
        <v>43353</v>
      </c>
      <c r="P243" s="2">
        <f t="shared" si="113"/>
        <v>43354</v>
      </c>
      <c r="Q243" s="2">
        <f t="shared" si="113"/>
        <v>43355</v>
      </c>
      <c r="R243" s="2">
        <f t="shared" si="113"/>
        <v>43356</v>
      </c>
      <c r="S243" s="2">
        <f t="shared" si="113"/>
        <v>43357</v>
      </c>
      <c r="T243" s="2">
        <f t="shared" si="113"/>
        <v>43358</v>
      </c>
      <c r="U243" s="2">
        <f t="shared" si="113"/>
        <v>43359</v>
      </c>
      <c r="V243" s="2">
        <f t="shared" si="113"/>
        <v>43360</v>
      </c>
      <c r="W243" s="2">
        <f t="shared" si="113"/>
        <v>43361</v>
      </c>
      <c r="X243" s="2">
        <f t="shared" si="113"/>
        <v>43362</v>
      </c>
      <c r="Y243" s="2">
        <f t="shared" si="113"/>
        <v>43363</v>
      </c>
      <c r="Z243" s="2">
        <f t="shared" si="113"/>
        <v>43364</v>
      </c>
      <c r="AA243" s="2">
        <f t="shared" si="113"/>
        <v>43365</v>
      </c>
      <c r="AB243" s="2">
        <f t="shared" si="113"/>
        <v>43366</v>
      </c>
      <c r="AC243" s="2">
        <f t="shared" si="113"/>
        <v>43367</v>
      </c>
      <c r="AD243" s="2">
        <f t="shared" si="113"/>
        <v>43368</v>
      </c>
      <c r="AE243" s="2">
        <f t="shared" si="113"/>
        <v>43369</v>
      </c>
      <c r="AF243" s="2">
        <f t="shared" si="113"/>
        <v>43370</v>
      </c>
      <c r="AG243" s="2">
        <f t="shared" si="113"/>
        <v>43371</v>
      </c>
      <c r="AH243" s="2">
        <f t="shared" si="113"/>
        <v>43372</v>
      </c>
      <c r="AI243" s="2">
        <f t="shared" si="113"/>
        <v>43373</v>
      </c>
      <c r="AJ243" s="2">
        <f t="shared" si="113"/>
        <v>43374</v>
      </c>
      <c r="AK243" s="1"/>
    </row>
    <row r="244" spans="1:37" x14ac:dyDescent="0.25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1"/>
    </row>
    <row r="245" spans="1:37" x14ac:dyDescent="0.25">
      <c r="F245" s="31" t="s">
        <v>107</v>
      </c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</row>
    <row r="246" spans="1:37" x14ac:dyDescent="0.25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</row>
    <row r="247" spans="1:37" x14ac:dyDescent="0.25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</row>
    <row r="248" spans="1:37" x14ac:dyDescent="0.25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</row>
    <row r="249" spans="1:37" x14ac:dyDescent="0.25">
      <c r="F249" s="24">
        <f t="shared" ref="F249:AG249" si="114">DAY(F243)</f>
        <v>1</v>
      </c>
      <c r="G249" s="24">
        <f t="shared" si="114"/>
        <v>2</v>
      </c>
      <c r="H249" s="24">
        <f t="shared" si="114"/>
        <v>3</v>
      </c>
      <c r="I249" s="24">
        <f t="shared" si="114"/>
        <v>4</v>
      </c>
      <c r="J249" s="24">
        <f t="shared" si="114"/>
        <v>5</v>
      </c>
      <c r="K249" s="24">
        <f t="shared" si="114"/>
        <v>6</v>
      </c>
      <c r="L249" s="24">
        <f t="shared" si="114"/>
        <v>7</v>
      </c>
      <c r="M249" s="24">
        <f t="shared" si="114"/>
        <v>8</v>
      </c>
      <c r="N249" s="24">
        <f t="shared" si="114"/>
        <v>9</v>
      </c>
      <c r="O249" s="24">
        <f t="shared" si="114"/>
        <v>10</v>
      </c>
      <c r="P249" s="24">
        <f t="shared" si="114"/>
        <v>11</v>
      </c>
      <c r="Q249" s="24">
        <f t="shared" si="114"/>
        <v>12</v>
      </c>
      <c r="R249" s="24">
        <f t="shared" si="114"/>
        <v>13</v>
      </c>
      <c r="S249" s="24">
        <f t="shared" si="114"/>
        <v>14</v>
      </c>
      <c r="T249" s="24">
        <f t="shared" si="114"/>
        <v>15</v>
      </c>
      <c r="U249" s="24">
        <f t="shared" si="114"/>
        <v>16</v>
      </c>
      <c r="V249" s="24">
        <f t="shared" si="114"/>
        <v>17</v>
      </c>
      <c r="W249" s="24">
        <f t="shared" si="114"/>
        <v>18</v>
      </c>
      <c r="X249" s="24">
        <f t="shared" si="114"/>
        <v>19</v>
      </c>
      <c r="Y249" s="24">
        <f t="shared" si="114"/>
        <v>20</v>
      </c>
      <c r="Z249" s="24">
        <f t="shared" si="114"/>
        <v>21</v>
      </c>
      <c r="AA249" s="24">
        <f t="shared" si="114"/>
        <v>22</v>
      </c>
      <c r="AB249" s="24">
        <f t="shared" si="114"/>
        <v>23</v>
      </c>
      <c r="AC249" s="24">
        <f t="shared" si="114"/>
        <v>24</v>
      </c>
      <c r="AD249" s="24">
        <f t="shared" si="114"/>
        <v>25</v>
      </c>
      <c r="AE249" s="24">
        <f t="shared" si="114"/>
        <v>26</v>
      </c>
      <c r="AF249" s="24">
        <f t="shared" si="114"/>
        <v>27</v>
      </c>
      <c r="AG249" s="24">
        <f t="shared" si="114"/>
        <v>28</v>
      </c>
      <c r="AH249" s="24">
        <f t="shared" ref="AH249:AJ249" si="115">IFERROR(DAY(AH243),"")</f>
        <v>29</v>
      </c>
      <c r="AI249" s="24">
        <f t="shared" si="115"/>
        <v>30</v>
      </c>
      <c r="AJ249" s="24">
        <f t="shared" si="115"/>
        <v>1</v>
      </c>
    </row>
    <row r="250" spans="1:37" x14ac:dyDescent="0.25">
      <c r="B250" s="27" t="s">
        <v>97</v>
      </c>
      <c r="C250" s="29" t="s">
        <v>89</v>
      </c>
      <c r="D250" s="29" t="s">
        <v>88</v>
      </c>
      <c r="E250" s="27" t="s">
        <v>34</v>
      </c>
      <c r="F250" s="26">
        <f t="shared" ref="F250:AG250" si="116">WEEKDAY(F243)</f>
        <v>7</v>
      </c>
      <c r="G250" s="26">
        <f t="shared" si="116"/>
        <v>1</v>
      </c>
      <c r="H250" s="26">
        <f t="shared" si="116"/>
        <v>2</v>
      </c>
      <c r="I250" s="26">
        <f t="shared" si="116"/>
        <v>3</v>
      </c>
      <c r="J250" s="26">
        <f t="shared" si="116"/>
        <v>4</v>
      </c>
      <c r="K250" s="26">
        <f t="shared" si="116"/>
        <v>5</v>
      </c>
      <c r="L250" s="26">
        <f t="shared" si="116"/>
        <v>6</v>
      </c>
      <c r="M250" s="26">
        <f t="shared" si="116"/>
        <v>7</v>
      </c>
      <c r="N250" s="26">
        <f t="shared" si="116"/>
        <v>1</v>
      </c>
      <c r="O250" s="26">
        <f t="shared" si="116"/>
        <v>2</v>
      </c>
      <c r="P250" s="26">
        <f t="shared" si="116"/>
        <v>3</v>
      </c>
      <c r="Q250" s="26">
        <f t="shared" si="116"/>
        <v>4</v>
      </c>
      <c r="R250" s="26">
        <f t="shared" si="116"/>
        <v>5</v>
      </c>
      <c r="S250" s="26">
        <f t="shared" si="116"/>
        <v>6</v>
      </c>
      <c r="T250" s="26">
        <f t="shared" si="116"/>
        <v>7</v>
      </c>
      <c r="U250" s="26">
        <f t="shared" si="116"/>
        <v>1</v>
      </c>
      <c r="V250" s="26">
        <f t="shared" si="116"/>
        <v>2</v>
      </c>
      <c r="W250" s="26">
        <f t="shared" si="116"/>
        <v>3</v>
      </c>
      <c r="X250" s="26">
        <f t="shared" si="116"/>
        <v>4</v>
      </c>
      <c r="Y250" s="26">
        <f t="shared" si="116"/>
        <v>5</v>
      </c>
      <c r="Z250" s="26">
        <f t="shared" si="116"/>
        <v>6</v>
      </c>
      <c r="AA250" s="26">
        <f t="shared" si="116"/>
        <v>7</v>
      </c>
      <c r="AB250" s="26">
        <f t="shared" si="116"/>
        <v>1</v>
      </c>
      <c r="AC250" s="26">
        <f t="shared" si="116"/>
        <v>2</v>
      </c>
      <c r="AD250" s="26">
        <f t="shared" si="116"/>
        <v>3</v>
      </c>
      <c r="AE250" s="26">
        <f t="shared" si="116"/>
        <v>4</v>
      </c>
      <c r="AF250" s="26">
        <f t="shared" si="116"/>
        <v>5</v>
      </c>
      <c r="AG250" s="26">
        <f t="shared" si="116"/>
        <v>6</v>
      </c>
      <c r="AH250" s="26">
        <f t="shared" ref="AH250:AJ250" si="117">IFERROR(WEEKDAY(AH243),"")</f>
        <v>7</v>
      </c>
      <c r="AI250" s="26">
        <f t="shared" si="117"/>
        <v>1</v>
      </c>
      <c r="AJ250" s="26">
        <f t="shared" si="117"/>
        <v>2</v>
      </c>
    </row>
    <row r="251" spans="1:37" x14ac:dyDescent="0.25">
      <c r="B251" s="28" t="str">
        <f>IF(config!A3&lt;&gt;"",config!A3,"")</f>
        <v>mr 1</v>
      </c>
      <c r="C251" s="3">
        <f t="shared" ref="C251:C255" si="118">COUNTIF(F251:AJ251,"bp")</f>
        <v>0</v>
      </c>
      <c r="D251" s="3">
        <f t="shared" ref="D251:D255" si="119">COUNTIF(G251:AK251,"c")</f>
        <v>0</v>
      </c>
      <c r="E251" s="3">
        <f t="shared" ref="E251" si="120">SUM(C251,D251)</f>
        <v>0</v>
      </c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</row>
    <row r="252" spans="1:37" x14ac:dyDescent="0.25">
      <c r="B252" s="28" t="str">
        <f>IF(config!A4&lt;&gt;"",config!A4,"")</f>
        <v>mr 2</v>
      </c>
      <c r="C252" s="3">
        <f t="shared" si="118"/>
        <v>0</v>
      </c>
      <c r="D252" s="3">
        <f t="shared" si="119"/>
        <v>0</v>
      </c>
      <c r="E252" s="3">
        <f t="shared" ref="E252:E255" si="121">COUNTIF(H252:AL252,"p")</f>
        <v>0</v>
      </c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</row>
    <row r="253" spans="1:37" x14ac:dyDescent="0.25">
      <c r="B253" s="28" t="str">
        <f>IF(config!A5&lt;&gt;"",config!A5,"")</f>
        <v>mr 3</v>
      </c>
      <c r="C253" s="3">
        <f t="shared" si="118"/>
        <v>0</v>
      </c>
      <c r="D253" s="3">
        <f t="shared" si="119"/>
        <v>0</v>
      </c>
      <c r="E253" s="3">
        <f t="shared" si="121"/>
        <v>0</v>
      </c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</row>
    <row r="254" spans="1:37" x14ac:dyDescent="0.25">
      <c r="B254" s="28" t="str">
        <f>IF(config!A6&lt;&gt;"",config!A6,"")</f>
        <v>mr 4</v>
      </c>
      <c r="C254" s="3">
        <f t="shared" si="118"/>
        <v>0</v>
      </c>
      <c r="D254" s="3">
        <f t="shared" si="119"/>
        <v>0</v>
      </c>
      <c r="E254" s="3">
        <f t="shared" si="121"/>
        <v>0</v>
      </c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</row>
    <row r="255" spans="1:37" x14ac:dyDescent="0.25">
      <c r="B255" s="28" t="str">
        <f>IF(config!A7&lt;&gt;"",config!A7,"")</f>
        <v>mr 5</v>
      </c>
      <c r="C255" s="3">
        <f t="shared" si="118"/>
        <v>0</v>
      </c>
      <c r="D255" s="3">
        <f t="shared" si="119"/>
        <v>0</v>
      </c>
      <c r="E255" s="3">
        <f t="shared" si="121"/>
        <v>0</v>
      </c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</row>
    <row r="256" spans="1:37" x14ac:dyDescent="0.25">
      <c r="B256" s="5"/>
    </row>
    <row r="257" spans="1:32" x14ac:dyDescent="0.25">
      <c r="B257" s="5"/>
    </row>
    <row r="259" spans="1:32" x14ac:dyDescent="0.25">
      <c r="D259" s="25" t="s">
        <v>99</v>
      </c>
      <c r="E259" s="3">
        <f t="shared" ref="E259" si="122">SUM(E251:E255)</f>
        <v>0</v>
      </c>
      <c r="F259" s="13" t="s">
        <v>89</v>
      </c>
      <c r="G259" t="s">
        <v>90</v>
      </c>
      <c r="J259" s="16" t="s">
        <v>88</v>
      </c>
      <c r="K259" t="s">
        <v>35</v>
      </c>
      <c r="N259" s="15" t="s">
        <v>91</v>
      </c>
      <c r="O259" t="s">
        <v>95</v>
      </c>
      <c r="X259" s="11" t="s">
        <v>92</v>
      </c>
      <c r="Y259" t="s">
        <v>26</v>
      </c>
      <c r="AB259" s="12" t="s">
        <v>93</v>
      </c>
      <c r="AC259" t="s">
        <v>22</v>
      </c>
      <c r="AE259" s="14" t="s">
        <v>96</v>
      </c>
      <c r="AF259" t="s">
        <v>94</v>
      </c>
    </row>
    <row r="261" spans="1:32" x14ac:dyDescent="0.25">
      <c r="B261" s="9" t="s">
        <v>25</v>
      </c>
      <c r="C261" t="s">
        <v>24</v>
      </c>
      <c r="D261" t="s">
        <v>27</v>
      </c>
      <c r="E261" t="s">
        <v>28</v>
      </c>
    </row>
    <row r="262" spans="1:32" x14ac:dyDescent="0.25">
      <c r="A262" t="s">
        <v>67</v>
      </c>
      <c r="B262" s="8">
        <f t="shared" ref="B262:B266" si="123">SUMPRODUCT((WEEKDAY($F$10:$AJ$10,2)=4)*($F$11:$AJ$16="bp")*($B$11:$B$16=$A262))</f>
        <v>0</v>
      </c>
      <c r="C262" s="8">
        <f t="shared" ref="C262:C266" si="124">SUMPRODUCT((WEEKDAY($F$10:$AG$10,2)=5)*($F$11:$AG$15="bp")*($B$11:$B$15=$A262))</f>
        <v>0</v>
      </c>
      <c r="D262" s="8">
        <f t="shared" ref="D262:D266" si="125">SUMPRODUCT((WEEKDAY($F$10:$AG$10,2)=6)*($F$11:$AG$15="bp")*($B$11:$B$15=$A262))</f>
        <v>0</v>
      </c>
      <c r="E262" s="8">
        <f t="shared" ref="E262:E266" si="126">SUMPRODUCT((WEEKDAY($F$10:$AG$10,2)=7)*($F$11:$AG$15="bp")*($B$11:$B$15=$A262))</f>
        <v>0</v>
      </c>
    </row>
    <row r="263" spans="1:32" x14ac:dyDescent="0.25">
      <c r="A263" t="s">
        <v>68</v>
      </c>
      <c r="B263" s="8">
        <f t="shared" si="123"/>
        <v>0</v>
      </c>
      <c r="C263" s="8">
        <f t="shared" si="124"/>
        <v>0</v>
      </c>
      <c r="D263" s="8">
        <f t="shared" si="125"/>
        <v>0</v>
      </c>
      <c r="E263" s="8">
        <f t="shared" si="126"/>
        <v>0</v>
      </c>
    </row>
    <row r="264" spans="1:32" x14ac:dyDescent="0.25">
      <c r="A264" t="s">
        <v>69</v>
      </c>
      <c r="B264" s="8">
        <f t="shared" si="123"/>
        <v>0</v>
      </c>
      <c r="C264" s="8">
        <f t="shared" si="124"/>
        <v>0</v>
      </c>
      <c r="D264" s="8">
        <f t="shared" si="125"/>
        <v>0</v>
      </c>
      <c r="E264" s="8">
        <f t="shared" si="126"/>
        <v>0</v>
      </c>
    </row>
    <row r="265" spans="1:32" x14ac:dyDescent="0.25">
      <c r="A265" t="s">
        <v>70</v>
      </c>
      <c r="B265" s="8">
        <f t="shared" si="123"/>
        <v>0</v>
      </c>
      <c r="C265" s="8">
        <f t="shared" si="124"/>
        <v>0</v>
      </c>
      <c r="D265" s="8">
        <f t="shared" si="125"/>
        <v>0</v>
      </c>
      <c r="E265" s="8">
        <f t="shared" si="126"/>
        <v>0</v>
      </c>
    </row>
    <row r="266" spans="1:32" x14ac:dyDescent="0.25">
      <c r="A266" t="s">
        <v>71</v>
      </c>
      <c r="B266" s="8">
        <f t="shared" si="123"/>
        <v>0</v>
      </c>
      <c r="C266" s="8">
        <f t="shared" si="124"/>
        <v>0</v>
      </c>
      <c r="D266" s="8">
        <f t="shared" si="125"/>
        <v>0</v>
      </c>
      <c r="E266" s="8">
        <f t="shared" si="126"/>
        <v>0</v>
      </c>
    </row>
    <row r="267" spans="1:32" x14ac:dyDescent="0.25">
      <c r="B267" s="8"/>
      <c r="C267" s="8"/>
      <c r="D267" s="8"/>
      <c r="E267" s="8"/>
    </row>
    <row r="268" spans="1:32" x14ac:dyDescent="0.25">
      <c r="B268" s="8"/>
      <c r="C268" s="8"/>
      <c r="D268" s="8"/>
      <c r="E268" s="8"/>
    </row>
    <row r="271" spans="1:32" x14ac:dyDescent="0.25">
      <c r="A271" s="1">
        <f>config!D13</f>
        <v>43374</v>
      </c>
    </row>
    <row r="272" spans="1:32" x14ac:dyDescent="0.25">
      <c r="A272" s="1">
        <f>config!E13</f>
        <v>43404</v>
      </c>
    </row>
    <row r="273" spans="1:37" ht="56.25" x14ac:dyDescent="0.25">
      <c r="A273" s="1"/>
      <c r="B273" s="1"/>
      <c r="C273" s="1"/>
      <c r="D273" s="1"/>
      <c r="E273" s="1"/>
      <c r="F273" s="2">
        <f t="shared" ref="F273" si="127">A271</f>
        <v>43374</v>
      </c>
      <c r="G273" s="2">
        <f t="shared" ref="G273:AJ273" si="128">F273+1</f>
        <v>43375</v>
      </c>
      <c r="H273" s="2">
        <f t="shared" si="128"/>
        <v>43376</v>
      </c>
      <c r="I273" s="2">
        <f t="shared" si="128"/>
        <v>43377</v>
      </c>
      <c r="J273" s="2">
        <f t="shared" si="128"/>
        <v>43378</v>
      </c>
      <c r="K273" s="2">
        <f t="shared" si="128"/>
        <v>43379</v>
      </c>
      <c r="L273" s="2">
        <f t="shared" si="128"/>
        <v>43380</v>
      </c>
      <c r="M273" s="2">
        <f t="shared" si="128"/>
        <v>43381</v>
      </c>
      <c r="N273" s="2">
        <f t="shared" si="128"/>
        <v>43382</v>
      </c>
      <c r="O273" s="2">
        <f t="shared" si="128"/>
        <v>43383</v>
      </c>
      <c r="P273" s="2">
        <f t="shared" si="128"/>
        <v>43384</v>
      </c>
      <c r="Q273" s="2">
        <f t="shared" si="128"/>
        <v>43385</v>
      </c>
      <c r="R273" s="2">
        <f t="shared" si="128"/>
        <v>43386</v>
      </c>
      <c r="S273" s="2">
        <f t="shared" si="128"/>
        <v>43387</v>
      </c>
      <c r="T273" s="2">
        <f t="shared" si="128"/>
        <v>43388</v>
      </c>
      <c r="U273" s="2">
        <f t="shared" si="128"/>
        <v>43389</v>
      </c>
      <c r="V273" s="2">
        <f t="shared" si="128"/>
        <v>43390</v>
      </c>
      <c r="W273" s="2">
        <f t="shared" si="128"/>
        <v>43391</v>
      </c>
      <c r="X273" s="2">
        <f t="shared" si="128"/>
        <v>43392</v>
      </c>
      <c r="Y273" s="2">
        <f t="shared" si="128"/>
        <v>43393</v>
      </c>
      <c r="Z273" s="2">
        <f t="shared" si="128"/>
        <v>43394</v>
      </c>
      <c r="AA273" s="2">
        <f t="shared" si="128"/>
        <v>43395</v>
      </c>
      <c r="AB273" s="2">
        <f t="shared" si="128"/>
        <v>43396</v>
      </c>
      <c r="AC273" s="2">
        <f t="shared" si="128"/>
        <v>43397</v>
      </c>
      <c r="AD273" s="2">
        <f t="shared" si="128"/>
        <v>43398</v>
      </c>
      <c r="AE273" s="2">
        <f t="shared" si="128"/>
        <v>43399</v>
      </c>
      <c r="AF273" s="2">
        <f t="shared" si="128"/>
        <v>43400</v>
      </c>
      <c r="AG273" s="2">
        <f t="shared" si="128"/>
        <v>43401</v>
      </c>
      <c r="AH273" s="2">
        <f t="shared" si="128"/>
        <v>43402</v>
      </c>
      <c r="AI273" s="2">
        <f t="shared" si="128"/>
        <v>43403</v>
      </c>
      <c r="AJ273" s="2">
        <f t="shared" si="128"/>
        <v>43404</v>
      </c>
      <c r="AK273" s="1"/>
    </row>
    <row r="274" spans="1:37" x14ac:dyDescent="0.25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1"/>
    </row>
    <row r="275" spans="1:37" x14ac:dyDescent="0.25">
      <c r="F275" s="31" t="s">
        <v>108</v>
      </c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</row>
    <row r="276" spans="1:37" x14ac:dyDescent="0.25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</row>
    <row r="277" spans="1:37" x14ac:dyDescent="0.25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</row>
    <row r="278" spans="1:37" x14ac:dyDescent="0.25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</row>
    <row r="279" spans="1:37" x14ac:dyDescent="0.25">
      <c r="F279" s="24">
        <f t="shared" ref="F279:AG279" si="129">DAY(F273)</f>
        <v>1</v>
      </c>
      <c r="G279" s="24">
        <f t="shared" si="129"/>
        <v>2</v>
      </c>
      <c r="H279" s="24">
        <f t="shared" si="129"/>
        <v>3</v>
      </c>
      <c r="I279" s="24">
        <f t="shared" si="129"/>
        <v>4</v>
      </c>
      <c r="J279" s="24">
        <f t="shared" si="129"/>
        <v>5</v>
      </c>
      <c r="K279" s="24">
        <f t="shared" si="129"/>
        <v>6</v>
      </c>
      <c r="L279" s="24">
        <f t="shared" si="129"/>
        <v>7</v>
      </c>
      <c r="M279" s="24">
        <f t="shared" si="129"/>
        <v>8</v>
      </c>
      <c r="N279" s="24">
        <f t="shared" si="129"/>
        <v>9</v>
      </c>
      <c r="O279" s="24">
        <f t="shared" si="129"/>
        <v>10</v>
      </c>
      <c r="P279" s="24">
        <f t="shared" si="129"/>
        <v>11</v>
      </c>
      <c r="Q279" s="24">
        <f t="shared" si="129"/>
        <v>12</v>
      </c>
      <c r="R279" s="24">
        <f t="shared" si="129"/>
        <v>13</v>
      </c>
      <c r="S279" s="24">
        <f t="shared" si="129"/>
        <v>14</v>
      </c>
      <c r="T279" s="24">
        <f t="shared" si="129"/>
        <v>15</v>
      </c>
      <c r="U279" s="24">
        <f t="shared" si="129"/>
        <v>16</v>
      </c>
      <c r="V279" s="24">
        <f t="shared" si="129"/>
        <v>17</v>
      </c>
      <c r="W279" s="24">
        <f t="shared" si="129"/>
        <v>18</v>
      </c>
      <c r="X279" s="24">
        <f t="shared" si="129"/>
        <v>19</v>
      </c>
      <c r="Y279" s="24">
        <f t="shared" si="129"/>
        <v>20</v>
      </c>
      <c r="Z279" s="24">
        <f t="shared" si="129"/>
        <v>21</v>
      </c>
      <c r="AA279" s="24">
        <f t="shared" si="129"/>
        <v>22</v>
      </c>
      <c r="AB279" s="24">
        <f t="shared" si="129"/>
        <v>23</v>
      </c>
      <c r="AC279" s="24">
        <f t="shared" si="129"/>
        <v>24</v>
      </c>
      <c r="AD279" s="24">
        <f t="shared" si="129"/>
        <v>25</v>
      </c>
      <c r="AE279" s="24">
        <f t="shared" si="129"/>
        <v>26</v>
      </c>
      <c r="AF279" s="24">
        <f t="shared" si="129"/>
        <v>27</v>
      </c>
      <c r="AG279" s="24">
        <f t="shared" si="129"/>
        <v>28</v>
      </c>
      <c r="AH279" s="24">
        <f t="shared" ref="AH279:AJ279" si="130">IFERROR(DAY(AH273),"")</f>
        <v>29</v>
      </c>
      <c r="AI279" s="24">
        <f t="shared" si="130"/>
        <v>30</v>
      </c>
      <c r="AJ279" s="24">
        <f t="shared" si="130"/>
        <v>31</v>
      </c>
    </row>
    <row r="280" spans="1:37" x14ac:dyDescent="0.25">
      <c r="B280" s="27" t="s">
        <v>97</v>
      </c>
      <c r="C280" s="29" t="s">
        <v>89</v>
      </c>
      <c r="D280" s="29" t="s">
        <v>88</v>
      </c>
      <c r="E280" s="27" t="s">
        <v>34</v>
      </c>
      <c r="F280" s="26">
        <f t="shared" ref="F280:AG280" si="131">WEEKDAY(F273)</f>
        <v>2</v>
      </c>
      <c r="G280" s="26">
        <f t="shared" si="131"/>
        <v>3</v>
      </c>
      <c r="H280" s="26">
        <f t="shared" si="131"/>
        <v>4</v>
      </c>
      <c r="I280" s="26">
        <f t="shared" si="131"/>
        <v>5</v>
      </c>
      <c r="J280" s="26">
        <f t="shared" si="131"/>
        <v>6</v>
      </c>
      <c r="K280" s="26">
        <f t="shared" si="131"/>
        <v>7</v>
      </c>
      <c r="L280" s="26">
        <f t="shared" si="131"/>
        <v>1</v>
      </c>
      <c r="M280" s="26">
        <f t="shared" si="131"/>
        <v>2</v>
      </c>
      <c r="N280" s="26">
        <f t="shared" si="131"/>
        <v>3</v>
      </c>
      <c r="O280" s="26">
        <f t="shared" si="131"/>
        <v>4</v>
      </c>
      <c r="P280" s="26">
        <f t="shared" si="131"/>
        <v>5</v>
      </c>
      <c r="Q280" s="26">
        <f t="shared" si="131"/>
        <v>6</v>
      </c>
      <c r="R280" s="26">
        <f t="shared" si="131"/>
        <v>7</v>
      </c>
      <c r="S280" s="26">
        <f t="shared" si="131"/>
        <v>1</v>
      </c>
      <c r="T280" s="26">
        <f t="shared" si="131"/>
        <v>2</v>
      </c>
      <c r="U280" s="26">
        <f t="shared" si="131"/>
        <v>3</v>
      </c>
      <c r="V280" s="26">
        <f t="shared" si="131"/>
        <v>4</v>
      </c>
      <c r="W280" s="26">
        <f t="shared" si="131"/>
        <v>5</v>
      </c>
      <c r="X280" s="26">
        <f t="shared" si="131"/>
        <v>6</v>
      </c>
      <c r="Y280" s="26">
        <f t="shared" si="131"/>
        <v>7</v>
      </c>
      <c r="Z280" s="26">
        <f t="shared" si="131"/>
        <v>1</v>
      </c>
      <c r="AA280" s="26">
        <f t="shared" si="131"/>
        <v>2</v>
      </c>
      <c r="AB280" s="26">
        <f t="shared" si="131"/>
        <v>3</v>
      </c>
      <c r="AC280" s="26">
        <f t="shared" si="131"/>
        <v>4</v>
      </c>
      <c r="AD280" s="26">
        <f t="shared" si="131"/>
        <v>5</v>
      </c>
      <c r="AE280" s="26">
        <f t="shared" si="131"/>
        <v>6</v>
      </c>
      <c r="AF280" s="26">
        <f t="shared" si="131"/>
        <v>7</v>
      </c>
      <c r="AG280" s="26">
        <f t="shared" si="131"/>
        <v>1</v>
      </c>
      <c r="AH280" s="26">
        <f t="shared" ref="AH280:AJ280" si="132">IFERROR(WEEKDAY(AH273),"")</f>
        <v>2</v>
      </c>
      <c r="AI280" s="26">
        <f t="shared" si="132"/>
        <v>3</v>
      </c>
      <c r="AJ280" s="26">
        <f t="shared" si="132"/>
        <v>4</v>
      </c>
    </row>
    <row r="281" spans="1:37" x14ac:dyDescent="0.25">
      <c r="B281" s="28" t="str">
        <f>IF(config!A3&lt;&gt;"",config!A3,"")</f>
        <v>mr 1</v>
      </c>
      <c r="C281" s="3">
        <f t="shared" ref="C281:C285" si="133">COUNTIF(F281:AJ281,"bp")</f>
        <v>0</v>
      </c>
      <c r="D281" s="3">
        <f t="shared" ref="D281:D285" si="134">COUNTIF(G281:AK281,"c")</f>
        <v>0</v>
      </c>
      <c r="E281" s="3">
        <f t="shared" ref="E281" si="135">SUM(C281,D281)</f>
        <v>0</v>
      </c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</row>
    <row r="282" spans="1:37" x14ac:dyDescent="0.25">
      <c r="B282" s="28" t="str">
        <f>IF(config!A4&lt;&gt;"",config!A4,"")</f>
        <v>mr 2</v>
      </c>
      <c r="C282" s="3">
        <f t="shared" si="133"/>
        <v>0</v>
      </c>
      <c r="D282" s="3">
        <f t="shared" si="134"/>
        <v>0</v>
      </c>
      <c r="E282" s="3">
        <f t="shared" ref="E282:E285" si="136">COUNTIF(H282:AL282,"p")</f>
        <v>0</v>
      </c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</row>
    <row r="283" spans="1:37" x14ac:dyDescent="0.25">
      <c r="B283" s="28" t="str">
        <f>IF(config!A5&lt;&gt;"",config!A5,"")</f>
        <v>mr 3</v>
      </c>
      <c r="C283" s="3">
        <f t="shared" si="133"/>
        <v>0</v>
      </c>
      <c r="D283" s="3">
        <f t="shared" si="134"/>
        <v>0</v>
      </c>
      <c r="E283" s="3">
        <f t="shared" si="136"/>
        <v>0</v>
      </c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</row>
    <row r="284" spans="1:37" x14ac:dyDescent="0.25">
      <c r="B284" s="28" t="str">
        <f>IF(config!A6&lt;&gt;"",config!A6,"")</f>
        <v>mr 4</v>
      </c>
      <c r="C284" s="3">
        <f t="shared" si="133"/>
        <v>0</v>
      </c>
      <c r="D284" s="3">
        <f t="shared" si="134"/>
        <v>0</v>
      </c>
      <c r="E284" s="3">
        <f t="shared" si="136"/>
        <v>0</v>
      </c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</row>
    <row r="285" spans="1:37" x14ac:dyDescent="0.25">
      <c r="B285" s="28" t="str">
        <f>IF(config!A7&lt;&gt;"",config!A7,"")</f>
        <v>mr 5</v>
      </c>
      <c r="C285" s="3">
        <f t="shared" si="133"/>
        <v>0</v>
      </c>
      <c r="D285" s="3">
        <f t="shared" si="134"/>
        <v>0</v>
      </c>
      <c r="E285" s="3">
        <f t="shared" si="136"/>
        <v>0</v>
      </c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</row>
    <row r="286" spans="1:37" x14ac:dyDescent="0.25">
      <c r="B286" s="5"/>
    </row>
    <row r="287" spans="1:37" x14ac:dyDescent="0.25">
      <c r="B287" s="5"/>
    </row>
    <row r="289" spans="1:37" x14ac:dyDescent="0.25">
      <c r="D289" s="25" t="s">
        <v>99</v>
      </c>
      <c r="E289" s="3">
        <f t="shared" ref="E289" si="137">SUM(E281:E285)</f>
        <v>0</v>
      </c>
      <c r="F289" s="13" t="s">
        <v>89</v>
      </c>
      <c r="G289" t="s">
        <v>90</v>
      </c>
      <c r="J289" s="16" t="s">
        <v>88</v>
      </c>
      <c r="K289" t="s">
        <v>35</v>
      </c>
      <c r="N289" s="15" t="s">
        <v>91</v>
      </c>
      <c r="O289" t="s">
        <v>95</v>
      </c>
      <c r="X289" s="11" t="s">
        <v>92</v>
      </c>
      <c r="Y289" t="s">
        <v>26</v>
      </c>
      <c r="AB289" s="12" t="s">
        <v>93</v>
      </c>
      <c r="AC289" t="s">
        <v>22</v>
      </c>
      <c r="AE289" s="14" t="s">
        <v>96</v>
      </c>
      <c r="AF289" t="s">
        <v>94</v>
      </c>
    </row>
    <row r="291" spans="1:37" x14ac:dyDescent="0.25">
      <c r="B291" s="9" t="s">
        <v>25</v>
      </c>
      <c r="C291" t="s">
        <v>24</v>
      </c>
      <c r="D291" t="s">
        <v>27</v>
      </c>
      <c r="E291" t="s">
        <v>28</v>
      </c>
    </row>
    <row r="292" spans="1:37" x14ac:dyDescent="0.25">
      <c r="A292" t="s">
        <v>72</v>
      </c>
      <c r="B292" s="8">
        <f t="shared" ref="B292:B296" si="138">SUMPRODUCT((WEEKDAY($F$10:$AJ$10,2)=4)*($F$11:$AJ$16="bp")*($B$11:$B$16=$A292))</f>
        <v>0</v>
      </c>
      <c r="C292" s="8">
        <f t="shared" ref="C292:C296" si="139">SUMPRODUCT((WEEKDAY($F$10:$AG$10,2)=5)*($F$11:$AG$15="bp")*($B$11:$B$15=$A292))</f>
        <v>0</v>
      </c>
      <c r="D292" s="8">
        <f t="shared" ref="D292:D296" si="140">SUMPRODUCT((WEEKDAY($F$10:$AG$10,2)=6)*($F$11:$AG$15="bp")*($B$11:$B$15=$A292))</f>
        <v>0</v>
      </c>
      <c r="E292" s="8">
        <f t="shared" ref="E292:E296" si="141">SUMPRODUCT((WEEKDAY($F$10:$AG$10,2)=7)*($F$11:$AG$15="bp")*($B$11:$B$15=$A292))</f>
        <v>0</v>
      </c>
    </row>
    <row r="293" spans="1:37" x14ac:dyDescent="0.25">
      <c r="A293" t="s">
        <v>73</v>
      </c>
      <c r="B293" s="8">
        <f t="shared" si="138"/>
        <v>0</v>
      </c>
      <c r="C293" s="8">
        <f t="shared" si="139"/>
        <v>0</v>
      </c>
      <c r="D293" s="8">
        <f t="shared" si="140"/>
        <v>0</v>
      </c>
      <c r="E293" s="8">
        <f t="shared" si="141"/>
        <v>0</v>
      </c>
    </row>
    <row r="294" spans="1:37" x14ac:dyDescent="0.25">
      <c r="A294" t="s">
        <v>74</v>
      </c>
      <c r="B294" s="8">
        <f t="shared" si="138"/>
        <v>0</v>
      </c>
      <c r="C294" s="8">
        <f t="shared" si="139"/>
        <v>0</v>
      </c>
      <c r="D294" s="8">
        <f t="shared" si="140"/>
        <v>0</v>
      </c>
      <c r="E294" s="8">
        <f t="shared" si="141"/>
        <v>0</v>
      </c>
    </row>
    <row r="295" spans="1:37" x14ac:dyDescent="0.25">
      <c r="A295" t="s">
        <v>75</v>
      </c>
      <c r="B295" s="8">
        <f t="shared" si="138"/>
        <v>0</v>
      </c>
      <c r="C295" s="8">
        <f t="shared" si="139"/>
        <v>0</v>
      </c>
      <c r="D295" s="8">
        <f t="shared" si="140"/>
        <v>0</v>
      </c>
      <c r="E295" s="8">
        <f t="shared" si="141"/>
        <v>0</v>
      </c>
    </row>
    <row r="296" spans="1:37" x14ac:dyDescent="0.25">
      <c r="A296" t="s">
        <v>76</v>
      </c>
      <c r="B296" s="8">
        <f t="shared" si="138"/>
        <v>0</v>
      </c>
      <c r="C296" s="8">
        <f t="shared" si="139"/>
        <v>0</v>
      </c>
      <c r="D296" s="8">
        <f t="shared" si="140"/>
        <v>0</v>
      </c>
      <c r="E296" s="8">
        <f t="shared" si="141"/>
        <v>0</v>
      </c>
    </row>
    <row r="297" spans="1:37" x14ac:dyDescent="0.25">
      <c r="B297" s="8"/>
      <c r="C297" s="8"/>
      <c r="D297" s="8"/>
      <c r="E297" s="8"/>
    </row>
    <row r="298" spans="1:37" x14ac:dyDescent="0.25">
      <c r="B298" s="8"/>
      <c r="C298" s="8"/>
      <c r="D298" s="8"/>
      <c r="E298" s="8"/>
    </row>
    <row r="301" spans="1:37" x14ac:dyDescent="0.25">
      <c r="A301" s="1">
        <f>config!D14</f>
        <v>43405</v>
      </c>
    </row>
    <row r="302" spans="1:37" ht="15.75" customHeight="1" x14ac:dyDescent="0.25">
      <c r="A302" s="1">
        <f>config!E14</f>
        <v>43434</v>
      </c>
    </row>
    <row r="303" spans="1:37" ht="69" customHeight="1" x14ac:dyDescent="0.25">
      <c r="A303" s="1"/>
      <c r="B303" s="1"/>
      <c r="C303" s="1"/>
      <c r="D303" s="1"/>
      <c r="E303" s="1"/>
      <c r="F303" s="2">
        <f t="shared" ref="F303" si="142">A301</f>
        <v>43405</v>
      </c>
      <c r="G303" s="2">
        <f t="shared" ref="G303:AJ303" si="143">F303+1</f>
        <v>43406</v>
      </c>
      <c r="H303" s="2">
        <f t="shared" si="143"/>
        <v>43407</v>
      </c>
      <c r="I303" s="2">
        <f t="shared" si="143"/>
        <v>43408</v>
      </c>
      <c r="J303" s="2">
        <f t="shared" si="143"/>
        <v>43409</v>
      </c>
      <c r="K303" s="2">
        <f t="shared" si="143"/>
        <v>43410</v>
      </c>
      <c r="L303" s="2">
        <f t="shared" si="143"/>
        <v>43411</v>
      </c>
      <c r="M303" s="2">
        <f t="shared" si="143"/>
        <v>43412</v>
      </c>
      <c r="N303" s="2">
        <f t="shared" si="143"/>
        <v>43413</v>
      </c>
      <c r="O303" s="2">
        <f t="shared" si="143"/>
        <v>43414</v>
      </c>
      <c r="P303" s="2">
        <f t="shared" si="143"/>
        <v>43415</v>
      </c>
      <c r="Q303" s="2">
        <f t="shared" si="143"/>
        <v>43416</v>
      </c>
      <c r="R303" s="2">
        <f t="shared" si="143"/>
        <v>43417</v>
      </c>
      <c r="S303" s="2">
        <f t="shared" si="143"/>
        <v>43418</v>
      </c>
      <c r="T303" s="2">
        <f t="shared" si="143"/>
        <v>43419</v>
      </c>
      <c r="U303" s="2">
        <f t="shared" si="143"/>
        <v>43420</v>
      </c>
      <c r="V303" s="2">
        <f t="shared" si="143"/>
        <v>43421</v>
      </c>
      <c r="W303" s="2">
        <f t="shared" si="143"/>
        <v>43422</v>
      </c>
      <c r="X303" s="2">
        <f t="shared" si="143"/>
        <v>43423</v>
      </c>
      <c r="Y303" s="2">
        <f t="shared" si="143"/>
        <v>43424</v>
      </c>
      <c r="Z303" s="2">
        <f t="shared" si="143"/>
        <v>43425</v>
      </c>
      <c r="AA303" s="2">
        <f t="shared" si="143"/>
        <v>43426</v>
      </c>
      <c r="AB303" s="2">
        <f t="shared" si="143"/>
        <v>43427</v>
      </c>
      <c r="AC303" s="2">
        <f t="shared" si="143"/>
        <v>43428</v>
      </c>
      <c r="AD303" s="2">
        <f t="shared" si="143"/>
        <v>43429</v>
      </c>
      <c r="AE303" s="2">
        <f t="shared" si="143"/>
        <v>43430</v>
      </c>
      <c r="AF303" s="2">
        <f t="shared" si="143"/>
        <v>43431</v>
      </c>
      <c r="AG303" s="2">
        <f t="shared" si="143"/>
        <v>43432</v>
      </c>
      <c r="AH303" s="2">
        <f t="shared" si="143"/>
        <v>43433</v>
      </c>
      <c r="AI303" s="2">
        <f t="shared" si="143"/>
        <v>43434</v>
      </c>
      <c r="AJ303" s="2">
        <f t="shared" si="143"/>
        <v>43435</v>
      </c>
      <c r="AK303" s="1"/>
    </row>
    <row r="304" spans="1:37" x14ac:dyDescent="0.25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1"/>
    </row>
    <row r="305" spans="2:36" x14ac:dyDescent="0.25">
      <c r="F305" s="31" t="s">
        <v>109</v>
      </c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</row>
    <row r="306" spans="2:36" x14ac:dyDescent="0.25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</row>
    <row r="307" spans="2:36" x14ac:dyDescent="0.25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</row>
    <row r="308" spans="2:36" x14ac:dyDescent="0.25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</row>
    <row r="309" spans="2:36" x14ac:dyDescent="0.25">
      <c r="F309" s="24">
        <f t="shared" ref="F309:AG309" si="144">DAY(F303)</f>
        <v>1</v>
      </c>
      <c r="G309" s="24">
        <f t="shared" si="144"/>
        <v>2</v>
      </c>
      <c r="H309" s="24">
        <f t="shared" si="144"/>
        <v>3</v>
      </c>
      <c r="I309" s="24">
        <f t="shared" si="144"/>
        <v>4</v>
      </c>
      <c r="J309" s="24">
        <f t="shared" si="144"/>
        <v>5</v>
      </c>
      <c r="K309" s="24">
        <f t="shared" si="144"/>
        <v>6</v>
      </c>
      <c r="L309" s="24">
        <f t="shared" si="144"/>
        <v>7</v>
      </c>
      <c r="M309" s="24">
        <f t="shared" si="144"/>
        <v>8</v>
      </c>
      <c r="N309" s="24">
        <f t="shared" si="144"/>
        <v>9</v>
      </c>
      <c r="O309" s="24">
        <f t="shared" si="144"/>
        <v>10</v>
      </c>
      <c r="P309" s="24">
        <f t="shared" si="144"/>
        <v>11</v>
      </c>
      <c r="Q309" s="24">
        <f t="shared" si="144"/>
        <v>12</v>
      </c>
      <c r="R309" s="24">
        <f t="shared" si="144"/>
        <v>13</v>
      </c>
      <c r="S309" s="24">
        <f t="shared" si="144"/>
        <v>14</v>
      </c>
      <c r="T309" s="24">
        <f t="shared" si="144"/>
        <v>15</v>
      </c>
      <c r="U309" s="24">
        <f t="shared" si="144"/>
        <v>16</v>
      </c>
      <c r="V309" s="24">
        <f t="shared" si="144"/>
        <v>17</v>
      </c>
      <c r="W309" s="24">
        <f t="shared" si="144"/>
        <v>18</v>
      </c>
      <c r="X309" s="24">
        <f t="shared" si="144"/>
        <v>19</v>
      </c>
      <c r="Y309" s="24">
        <f t="shared" si="144"/>
        <v>20</v>
      </c>
      <c r="Z309" s="24">
        <f t="shared" si="144"/>
        <v>21</v>
      </c>
      <c r="AA309" s="24">
        <f t="shared" si="144"/>
        <v>22</v>
      </c>
      <c r="AB309" s="24">
        <f t="shared" si="144"/>
        <v>23</v>
      </c>
      <c r="AC309" s="24">
        <f t="shared" si="144"/>
        <v>24</v>
      </c>
      <c r="AD309" s="24">
        <f t="shared" si="144"/>
        <v>25</v>
      </c>
      <c r="AE309" s="24">
        <f t="shared" si="144"/>
        <v>26</v>
      </c>
      <c r="AF309" s="24">
        <f t="shared" si="144"/>
        <v>27</v>
      </c>
      <c r="AG309" s="24">
        <f t="shared" si="144"/>
        <v>28</v>
      </c>
      <c r="AH309" s="24">
        <f t="shared" ref="AH309:AJ309" si="145">IFERROR(DAY(AH303),"")</f>
        <v>29</v>
      </c>
      <c r="AI309" s="24">
        <f t="shared" si="145"/>
        <v>30</v>
      </c>
      <c r="AJ309" s="24">
        <f t="shared" si="145"/>
        <v>1</v>
      </c>
    </row>
    <row r="310" spans="2:36" x14ac:dyDescent="0.25">
      <c r="B310" s="27" t="s">
        <v>97</v>
      </c>
      <c r="C310" s="29" t="s">
        <v>89</v>
      </c>
      <c r="D310" s="29" t="s">
        <v>88</v>
      </c>
      <c r="E310" s="27" t="s">
        <v>34</v>
      </c>
      <c r="F310" s="26">
        <f t="shared" ref="F310:AG310" si="146">WEEKDAY(F303)</f>
        <v>5</v>
      </c>
      <c r="G310" s="26">
        <f t="shared" si="146"/>
        <v>6</v>
      </c>
      <c r="H310" s="26">
        <f t="shared" si="146"/>
        <v>7</v>
      </c>
      <c r="I310" s="26">
        <f t="shared" si="146"/>
        <v>1</v>
      </c>
      <c r="J310" s="26">
        <f t="shared" si="146"/>
        <v>2</v>
      </c>
      <c r="K310" s="26">
        <f t="shared" si="146"/>
        <v>3</v>
      </c>
      <c r="L310" s="26">
        <f t="shared" si="146"/>
        <v>4</v>
      </c>
      <c r="M310" s="26">
        <f t="shared" si="146"/>
        <v>5</v>
      </c>
      <c r="N310" s="26">
        <f t="shared" si="146"/>
        <v>6</v>
      </c>
      <c r="O310" s="26">
        <f t="shared" si="146"/>
        <v>7</v>
      </c>
      <c r="P310" s="26">
        <f t="shared" si="146"/>
        <v>1</v>
      </c>
      <c r="Q310" s="26">
        <f t="shared" si="146"/>
        <v>2</v>
      </c>
      <c r="R310" s="26">
        <f t="shared" si="146"/>
        <v>3</v>
      </c>
      <c r="S310" s="26">
        <f t="shared" si="146"/>
        <v>4</v>
      </c>
      <c r="T310" s="26">
        <f t="shared" si="146"/>
        <v>5</v>
      </c>
      <c r="U310" s="26">
        <f t="shared" si="146"/>
        <v>6</v>
      </c>
      <c r="V310" s="26">
        <f t="shared" si="146"/>
        <v>7</v>
      </c>
      <c r="W310" s="26">
        <f t="shared" si="146"/>
        <v>1</v>
      </c>
      <c r="X310" s="26">
        <f t="shared" si="146"/>
        <v>2</v>
      </c>
      <c r="Y310" s="26">
        <f t="shared" si="146"/>
        <v>3</v>
      </c>
      <c r="Z310" s="26">
        <f t="shared" si="146"/>
        <v>4</v>
      </c>
      <c r="AA310" s="26">
        <f t="shared" si="146"/>
        <v>5</v>
      </c>
      <c r="AB310" s="26">
        <f t="shared" si="146"/>
        <v>6</v>
      </c>
      <c r="AC310" s="26">
        <f t="shared" si="146"/>
        <v>7</v>
      </c>
      <c r="AD310" s="26">
        <f t="shared" si="146"/>
        <v>1</v>
      </c>
      <c r="AE310" s="26">
        <f t="shared" si="146"/>
        <v>2</v>
      </c>
      <c r="AF310" s="26">
        <f t="shared" si="146"/>
        <v>3</v>
      </c>
      <c r="AG310" s="26">
        <f t="shared" si="146"/>
        <v>4</v>
      </c>
      <c r="AH310" s="26">
        <f t="shared" ref="AH310:AJ310" si="147">IFERROR(WEEKDAY(AH303),"")</f>
        <v>5</v>
      </c>
      <c r="AI310" s="26">
        <f t="shared" si="147"/>
        <v>6</v>
      </c>
      <c r="AJ310" s="26">
        <f t="shared" si="147"/>
        <v>7</v>
      </c>
    </row>
    <row r="311" spans="2:36" x14ac:dyDescent="0.25">
      <c r="B311" s="28" t="str">
        <f>IF(config!A3&lt;&gt;"",config!A3,"")</f>
        <v>mr 1</v>
      </c>
      <c r="C311" s="3">
        <f t="shared" ref="C311:C315" si="148">COUNTIF(F311:AJ311,"bp")</f>
        <v>0</v>
      </c>
      <c r="D311" s="3">
        <f t="shared" ref="D311:D315" si="149">COUNTIF(G311:AK311,"c")</f>
        <v>0</v>
      </c>
      <c r="E311" s="3">
        <f t="shared" ref="E311" si="150">SUM(C311,D311)</f>
        <v>0</v>
      </c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</row>
    <row r="312" spans="2:36" x14ac:dyDescent="0.25">
      <c r="B312" s="28" t="str">
        <f>IF(config!A4&lt;&gt;"",config!A4,"")</f>
        <v>mr 2</v>
      </c>
      <c r="C312" s="3">
        <f t="shared" si="148"/>
        <v>0</v>
      </c>
      <c r="D312" s="3">
        <f t="shared" si="149"/>
        <v>0</v>
      </c>
      <c r="E312" s="3">
        <f t="shared" ref="E312:E315" si="151">COUNTIF(H312:AL312,"p")</f>
        <v>0</v>
      </c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</row>
    <row r="313" spans="2:36" x14ac:dyDescent="0.25">
      <c r="B313" s="28" t="str">
        <f>IF(config!A5&lt;&gt;"",config!A5,"")</f>
        <v>mr 3</v>
      </c>
      <c r="C313" s="3">
        <f t="shared" si="148"/>
        <v>0</v>
      </c>
      <c r="D313" s="3">
        <f t="shared" si="149"/>
        <v>0</v>
      </c>
      <c r="E313" s="3">
        <f t="shared" si="151"/>
        <v>0</v>
      </c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</row>
    <row r="314" spans="2:36" x14ac:dyDescent="0.25">
      <c r="B314" s="28" t="str">
        <f>IF(config!A6&lt;&gt;"",config!A6,"")</f>
        <v>mr 4</v>
      </c>
      <c r="C314" s="3">
        <f t="shared" si="148"/>
        <v>0</v>
      </c>
      <c r="D314" s="3">
        <f t="shared" si="149"/>
        <v>0</v>
      </c>
      <c r="E314" s="3">
        <f t="shared" si="151"/>
        <v>0</v>
      </c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</row>
    <row r="315" spans="2:36" x14ac:dyDescent="0.25">
      <c r="B315" s="28" t="str">
        <f>IF(config!A7&lt;&gt;"",config!A7,"")</f>
        <v>mr 5</v>
      </c>
      <c r="C315" s="3">
        <f t="shared" si="148"/>
        <v>0</v>
      </c>
      <c r="D315" s="3">
        <f t="shared" si="149"/>
        <v>0</v>
      </c>
      <c r="E315" s="3">
        <f t="shared" si="151"/>
        <v>0</v>
      </c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</row>
    <row r="316" spans="2:36" x14ac:dyDescent="0.25">
      <c r="B316" s="5"/>
    </row>
    <row r="317" spans="2:36" x14ac:dyDescent="0.25">
      <c r="B317" s="5"/>
    </row>
    <row r="319" spans="2:36" x14ac:dyDescent="0.25">
      <c r="D319" s="25" t="s">
        <v>99</v>
      </c>
      <c r="E319" s="3">
        <f t="shared" ref="E319" si="152">SUM(E311:E315)</f>
        <v>0</v>
      </c>
      <c r="F319" s="13" t="s">
        <v>89</v>
      </c>
      <c r="G319" t="s">
        <v>90</v>
      </c>
      <c r="J319" s="16" t="s">
        <v>88</v>
      </c>
      <c r="K319" t="s">
        <v>35</v>
      </c>
      <c r="N319" s="15" t="s">
        <v>91</v>
      </c>
      <c r="O319" t="s">
        <v>95</v>
      </c>
      <c r="X319" s="11" t="s">
        <v>92</v>
      </c>
      <c r="Y319" t="s">
        <v>26</v>
      </c>
      <c r="AB319" s="12" t="s">
        <v>93</v>
      </c>
      <c r="AC319" t="s">
        <v>22</v>
      </c>
      <c r="AE319" s="14" t="s">
        <v>96</v>
      </c>
      <c r="AF319" t="s">
        <v>94</v>
      </c>
    </row>
    <row r="321" spans="1:37" x14ac:dyDescent="0.25">
      <c r="B321" s="9" t="s">
        <v>25</v>
      </c>
      <c r="C321" t="s">
        <v>24</v>
      </c>
      <c r="D321" t="s">
        <v>27</v>
      </c>
      <c r="E321" t="s">
        <v>28</v>
      </c>
    </row>
    <row r="322" spans="1:37" x14ac:dyDescent="0.25">
      <c r="A322" t="s">
        <v>77</v>
      </c>
      <c r="B322" s="8">
        <f t="shared" ref="B322:B326" si="153">SUMPRODUCT((WEEKDAY($F$10:$AJ$10,2)=4)*($F$11:$AJ$16="bp")*($B$11:$B$16=$A322))</f>
        <v>0</v>
      </c>
      <c r="C322" s="8">
        <f t="shared" ref="C322:C326" si="154">SUMPRODUCT((WEEKDAY($F$10:$AG$10,2)=5)*($F$11:$AG$15="bp")*($B$11:$B$15=$A322))</f>
        <v>0</v>
      </c>
      <c r="D322" s="8">
        <f t="shared" ref="D322:D326" si="155">SUMPRODUCT((WEEKDAY($F$10:$AG$10,2)=6)*($F$11:$AG$15="bp")*($B$11:$B$15=$A322))</f>
        <v>0</v>
      </c>
      <c r="E322" s="8">
        <f t="shared" ref="E322:E326" si="156">SUMPRODUCT((WEEKDAY($F$10:$AG$10,2)=7)*($F$11:$AG$15="bp")*($B$11:$B$15=$A322))</f>
        <v>0</v>
      </c>
    </row>
    <row r="323" spans="1:37" x14ac:dyDescent="0.25">
      <c r="A323" t="s">
        <v>78</v>
      </c>
      <c r="B323" s="8">
        <f t="shared" si="153"/>
        <v>0</v>
      </c>
      <c r="C323" s="8">
        <f t="shared" si="154"/>
        <v>0</v>
      </c>
      <c r="D323" s="8">
        <f t="shared" si="155"/>
        <v>0</v>
      </c>
      <c r="E323" s="8">
        <f t="shared" si="156"/>
        <v>0</v>
      </c>
    </row>
    <row r="324" spans="1:37" x14ac:dyDescent="0.25">
      <c r="A324" t="s">
        <v>79</v>
      </c>
      <c r="B324" s="8">
        <f t="shared" si="153"/>
        <v>0</v>
      </c>
      <c r="C324" s="8">
        <f t="shared" si="154"/>
        <v>0</v>
      </c>
      <c r="D324" s="8">
        <f t="shared" si="155"/>
        <v>0</v>
      </c>
      <c r="E324" s="8">
        <f t="shared" si="156"/>
        <v>0</v>
      </c>
    </row>
    <row r="325" spans="1:37" x14ac:dyDescent="0.25">
      <c r="A325" t="s">
        <v>80</v>
      </c>
      <c r="B325" s="8">
        <f t="shared" si="153"/>
        <v>0</v>
      </c>
      <c r="C325" s="8">
        <f t="shared" si="154"/>
        <v>0</v>
      </c>
      <c r="D325" s="8">
        <f t="shared" si="155"/>
        <v>0</v>
      </c>
      <c r="E325" s="8">
        <f t="shared" si="156"/>
        <v>0</v>
      </c>
    </row>
    <row r="326" spans="1:37" x14ac:dyDescent="0.25">
      <c r="A326" t="s">
        <v>81</v>
      </c>
      <c r="B326" s="8">
        <f t="shared" si="153"/>
        <v>0</v>
      </c>
      <c r="C326" s="8">
        <f t="shared" si="154"/>
        <v>0</v>
      </c>
      <c r="D326" s="8">
        <f t="shared" si="155"/>
        <v>0</v>
      </c>
      <c r="E326" s="8">
        <f t="shared" si="156"/>
        <v>0</v>
      </c>
    </row>
    <row r="327" spans="1:37" x14ac:dyDescent="0.25">
      <c r="B327" s="8"/>
      <c r="C327" s="8"/>
      <c r="D327" s="8"/>
      <c r="E327" s="8"/>
    </row>
    <row r="328" spans="1:37" x14ac:dyDescent="0.25">
      <c r="B328" s="8"/>
      <c r="C328" s="8"/>
      <c r="D328" s="8"/>
      <c r="E328" s="8"/>
    </row>
    <row r="331" spans="1:37" x14ac:dyDescent="0.25">
      <c r="A331" s="1">
        <f>config!D15</f>
        <v>43435</v>
      </c>
    </row>
    <row r="332" spans="1:37" x14ac:dyDescent="0.25">
      <c r="A332" s="1">
        <f>config!E15</f>
        <v>43465</v>
      </c>
    </row>
    <row r="333" spans="1:37" ht="56.25" x14ac:dyDescent="0.25">
      <c r="A333" s="1"/>
      <c r="B333" s="1"/>
      <c r="C333" s="1"/>
      <c r="D333" s="1"/>
      <c r="E333" s="1"/>
      <c r="F333" s="2">
        <f t="shared" ref="F333" si="157">A331</f>
        <v>43435</v>
      </c>
      <c r="G333" s="2">
        <f t="shared" ref="G333:AJ333" si="158">F333+1</f>
        <v>43436</v>
      </c>
      <c r="H333" s="2">
        <f t="shared" si="158"/>
        <v>43437</v>
      </c>
      <c r="I333" s="2">
        <f t="shared" si="158"/>
        <v>43438</v>
      </c>
      <c r="J333" s="2">
        <f t="shared" si="158"/>
        <v>43439</v>
      </c>
      <c r="K333" s="2">
        <f t="shared" si="158"/>
        <v>43440</v>
      </c>
      <c r="L333" s="2">
        <f t="shared" si="158"/>
        <v>43441</v>
      </c>
      <c r="M333" s="2">
        <f t="shared" si="158"/>
        <v>43442</v>
      </c>
      <c r="N333" s="2">
        <f t="shared" si="158"/>
        <v>43443</v>
      </c>
      <c r="O333" s="2">
        <f t="shared" si="158"/>
        <v>43444</v>
      </c>
      <c r="P333" s="2">
        <f t="shared" si="158"/>
        <v>43445</v>
      </c>
      <c r="Q333" s="2">
        <f t="shared" si="158"/>
        <v>43446</v>
      </c>
      <c r="R333" s="2">
        <f t="shared" si="158"/>
        <v>43447</v>
      </c>
      <c r="S333" s="2">
        <f t="shared" si="158"/>
        <v>43448</v>
      </c>
      <c r="T333" s="2">
        <f t="shared" si="158"/>
        <v>43449</v>
      </c>
      <c r="U333" s="2">
        <f t="shared" si="158"/>
        <v>43450</v>
      </c>
      <c r="V333" s="2">
        <f t="shared" si="158"/>
        <v>43451</v>
      </c>
      <c r="W333" s="2">
        <f t="shared" si="158"/>
        <v>43452</v>
      </c>
      <c r="X333" s="2">
        <f t="shared" si="158"/>
        <v>43453</v>
      </c>
      <c r="Y333" s="2">
        <f t="shared" si="158"/>
        <v>43454</v>
      </c>
      <c r="Z333" s="2">
        <f t="shared" si="158"/>
        <v>43455</v>
      </c>
      <c r="AA333" s="2">
        <f t="shared" si="158"/>
        <v>43456</v>
      </c>
      <c r="AB333" s="2">
        <f t="shared" si="158"/>
        <v>43457</v>
      </c>
      <c r="AC333" s="2">
        <f t="shared" si="158"/>
        <v>43458</v>
      </c>
      <c r="AD333" s="2">
        <f t="shared" si="158"/>
        <v>43459</v>
      </c>
      <c r="AE333" s="2">
        <f t="shared" si="158"/>
        <v>43460</v>
      </c>
      <c r="AF333" s="2">
        <f t="shared" si="158"/>
        <v>43461</v>
      </c>
      <c r="AG333" s="2">
        <f t="shared" si="158"/>
        <v>43462</v>
      </c>
      <c r="AH333" s="2">
        <f t="shared" si="158"/>
        <v>43463</v>
      </c>
      <c r="AI333" s="2">
        <f t="shared" si="158"/>
        <v>43464</v>
      </c>
      <c r="AJ333" s="2">
        <f t="shared" si="158"/>
        <v>43465</v>
      </c>
      <c r="AK333" s="1"/>
    </row>
    <row r="334" spans="1:37" x14ac:dyDescent="0.25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1"/>
    </row>
    <row r="335" spans="1:37" x14ac:dyDescent="0.25">
      <c r="F335" s="31" t="s">
        <v>110</v>
      </c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</row>
    <row r="336" spans="1:37" x14ac:dyDescent="0.25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</row>
    <row r="337" spans="1:36" x14ac:dyDescent="0.25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</row>
    <row r="338" spans="1:36" x14ac:dyDescent="0.25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</row>
    <row r="339" spans="1:36" x14ac:dyDescent="0.25">
      <c r="F339" s="24">
        <f t="shared" ref="F339:AG339" si="159">DAY(F333)</f>
        <v>1</v>
      </c>
      <c r="G339" s="24">
        <f t="shared" si="159"/>
        <v>2</v>
      </c>
      <c r="H339" s="24">
        <f t="shared" si="159"/>
        <v>3</v>
      </c>
      <c r="I339" s="24">
        <f t="shared" si="159"/>
        <v>4</v>
      </c>
      <c r="J339" s="24">
        <f t="shared" si="159"/>
        <v>5</v>
      </c>
      <c r="K339" s="24">
        <f t="shared" si="159"/>
        <v>6</v>
      </c>
      <c r="L339" s="24">
        <f t="shared" si="159"/>
        <v>7</v>
      </c>
      <c r="M339" s="24">
        <f t="shared" si="159"/>
        <v>8</v>
      </c>
      <c r="N339" s="24">
        <f t="shared" si="159"/>
        <v>9</v>
      </c>
      <c r="O339" s="24">
        <f t="shared" si="159"/>
        <v>10</v>
      </c>
      <c r="P339" s="24">
        <f t="shared" si="159"/>
        <v>11</v>
      </c>
      <c r="Q339" s="24">
        <f t="shared" si="159"/>
        <v>12</v>
      </c>
      <c r="R339" s="24">
        <f t="shared" si="159"/>
        <v>13</v>
      </c>
      <c r="S339" s="24">
        <f t="shared" si="159"/>
        <v>14</v>
      </c>
      <c r="T339" s="24">
        <f t="shared" si="159"/>
        <v>15</v>
      </c>
      <c r="U339" s="24">
        <f t="shared" si="159"/>
        <v>16</v>
      </c>
      <c r="V339" s="24">
        <f t="shared" si="159"/>
        <v>17</v>
      </c>
      <c r="W339" s="24">
        <f t="shared" si="159"/>
        <v>18</v>
      </c>
      <c r="X339" s="24">
        <f t="shared" si="159"/>
        <v>19</v>
      </c>
      <c r="Y339" s="24">
        <f t="shared" si="159"/>
        <v>20</v>
      </c>
      <c r="Z339" s="24">
        <f t="shared" si="159"/>
        <v>21</v>
      </c>
      <c r="AA339" s="24">
        <f t="shared" si="159"/>
        <v>22</v>
      </c>
      <c r="AB339" s="24">
        <f t="shared" si="159"/>
        <v>23</v>
      </c>
      <c r="AC339" s="24">
        <f t="shared" si="159"/>
        <v>24</v>
      </c>
      <c r="AD339" s="24">
        <f t="shared" si="159"/>
        <v>25</v>
      </c>
      <c r="AE339" s="24">
        <f t="shared" si="159"/>
        <v>26</v>
      </c>
      <c r="AF339" s="24">
        <f t="shared" si="159"/>
        <v>27</v>
      </c>
      <c r="AG339" s="24">
        <f t="shared" si="159"/>
        <v>28</v>
      </c>
      <c r="AH339" s="24">
        <f t="shared" ref="AH339:AJ339" si="160">IFERROR(DAY(AH333),"")</f>
        <v>29</v>
      </c>
      <c r="AI339" s="24">
        <f t="shared" si="160"/>
        <v>30</v>
      </c>
      <c r="AJ339" s="24">
        <f t="shared" si="160"/>
        <v>31</v>
      </c>
    </row>
    <row r="340" spans="1:36" x14ac:dyDescent="0.25">
      <c r="B340" s="27" t="s">
        <v>97</v>
      </c>
      <c r="C340" s="29" t="s">
        <v>89</v>
      </c>
      <c r="D340" s="29" t="s">
        <v>88</v>
      </c>
      <c r="E340" s="27" t="s">
        <v>34</v>
      </c>
      <c r="F340" s="26">
        <f t="shared" ref="F340:AG340" si="161">WEEKDAY(F333)</f>
        <v>7</v>
      </c>
      <c r="G340" s="26">
        <f t="shared" si="161"/>
        <v>1</v>
      </c>
      <c r="H340" s="26">
        <f t="shared" si="161"/>
        <v>2</v>
      </c>
      <c r="I340" s="26">
        <f t="shared" si="161"/>
        <v>3</v>
      </c>
      <c r="J340" s="26">
        <f t="shared" si="161"/>
        <v>4</v>
      </c>
      <c r="K340" s="26">
        <f t="shared" si="161"/>
        <v>5</v>
      </c>
      <c r="L340" s="26">
        <f t="shared" si="161"/>
        <v>6</v>
      </c>
      <c r="M340" s="26">
        <f t="shared" si="161"/>
        <v>7</v>
      </c>
      <c r="N340" s="26">
        <f t="shared" si="161"/>
        <v>1</v>
      </c>
      <c r="O340" s="26">
        <f t="shared" si="161"/>
        <v>2</v>
      </c>
      <c r="P340" s="26">
        <f t="shared" si="161"/>
        <v>3</v>
      </c>
      <c r="Q340" s="26">
        <f t="shared" si="161"/>
        <v>4</v>
      </c>
      <c r="R340" s="26">
        <f t="shared" si="161"/>
        <v>5</v>
      </c>
      <c r="S340" s="26">
        <f t="shared" si="161"/>
        <v>6</v>
      </c>
      <c r="T340" s="26">
        <f t="shared" si="161"/>
        <v>7</v>
      </c>
      <c r="U340" s="26">
        <f t="shared" si="161"/>
        <v>1</v>
      </c>
      <c r="V340" s="26">
        <f t="shared" si="161"/>
        <v>2</v>
      </c>
      <c r="W340" s="26">
        <f t="shared" si="161"/>
        <v>3</v>
      </c>
      <c r="X340" s="26">
        <f t="shared" si="161"/>
        <v>4</v>
      </c>
      <c r="Y340" s="26">
        <f t="shared" si="161"/>
        <v>5</v>
      </c>
      <c r="Z340" s="26">
        <f t="shared" si="161"/>
        <v>6</v>
      </c>
      <c r="AA340" s="26">
        <f t="shared" si="161"/>
        <v>7</v>
      </c>
      <c r="AB340" s="26">
        <f t="shared" si="161"/>
        <v>1</v>
      </c>
      <c r="AC340" s="26">
        <f t="shared" si="161"/>
        <v>2</v>
      </c>
      <c r="AD340" s="26">
        <f t="shared" si="161"/>
        <v>3</v>
      </c>
      <c r="AE340" s="26">
        <f t="shared" si="161"/>
        <v>4</v>
      </c>
      <c r="AF340" s="26">
        <f t="shared" si="161"/>
        <v>5</v>
      </c>
      <c r="AG340" s="26">
        <f t="shared" si="161"/>
        <v>6</v>
      </c>
      <c r="AH340" s="26">
        <f t="shared" ref="AH340:AJ340" si="162">IFERROR(WEEKDAY(AH333),"")</f>
        <v>7</v>
      </c>
      <c r="AI340" s="26">
        <f t="shared" si="162"/>
        <v>1</v>
      </c>
      <c r="AJ340" s="26">
        <f t="shared" si="162"/>
        <v>2</v>
      </c>
    </row>
    <row r="341" spans="1:36" x14ac:dyDescent="0.25">
      <c r="B341" s="28" t="str">
        <f>IF(config!A3&lt;&gt;"",config!A3,"")</f>
        <v>mr 1</v>
      </c>
      <c r="C341" s="3">
        <f t="shared" ref="C341:C345" si="163">COUNTIF(F341:AJ341,"bp")</f>
        <v>0</v>
      </c>
      <c r="D341" s="3">
        <f t="shared" ref="D341:D345" si="164">COUNTIF(G341:AK341,"c")</f>
        <v>0</v>
      </c>
      <c r="E341" s="3">
        <f t="shared" ref="E341" si="165">SUM(C341,D341)</f>
        <v>0</v>
      </c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</row>
    <row r="342" spans="1:36" x14ac:dyDescent="0.25">
      <c r="B342" s="28" t="str">
        <f>IF(config!A4&lt;&gt;"",config!A4,"")</f>
        <v>mr 2</v>
      </c>
      <c r="C342" s="3">
        <f t="shared" si="163"/>
        <v>0</v>
      </c>
      <c r="D342" s="3">
        <f t="shared" si="164"/>
        <v>0</v>
      </c>
      <c r="E342" s="3">
        <f t="shared" ref="E342:E345" si="166">COUNTIF(H342:AL342,"p")</f>
        <v>0</v>
      </c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</row>
    <row r="343" spans="1:36" x14ac:dyDescent="0.25">
      <c r="B343" s="28" t="str">
        <f>IF(config!A5&lt;&gt;"",config!A5,"")</f>
        <v>mr 3</v>
      </c>
      <c r="C343" s="3">
        <f t="shared" si="163"/>
        <v>0</v>
      </c>
      <c r="D343" s="3">
        <f t="shared" si="164"/>
        <v>0</v>
      </c>
      <c r="E343" s="3">
        <f t="shared" si="166"/>
        <v>0</v>
      </c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</row>
    <row r="344" spans="1:36" x14ac:dyDescent="0.25">
      <c r="B344" s="28" t="str">
        <f>IF(config!A6&lt;&gt;"",config!A6,"")</f>
        <v>mr 4</v>
      </c>
      <c r="C344" s="3">
        <f t="shared" si="163"/>
        <v>0</v>
      </c>
      <c r="D344" s="3">
        <f t="shared" si="164"/>
        <v>0</v>
      </c>
      <c r="E344" s="3">
        <f t="shared" si="166"/>
        <v>0</v>
      </c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</row>
    <row r="345" spans="1:36" x14ac:dyDescent="0.25">
      <c r="B345" s="28" t="str">
        <f>IF(config!A7&lt;&gt;"",config!A7,"")</f>
        <v>mr 5</v>
      </c>
      <c r="C345" s="3">
        <f t="shared" si="163"/>
        <v>0</v>
      </c>
      <c r="D345" s="3">
        <f t="shared" si="164"/>
        <v>0</v>
      </c>
      <c r="E345" s="3">
        <f t="shared" si="166"/>
        <v>0</v>
      </c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</row>
    <row r="346" spans="1:36" x14ac:dyDescent="0.25">
      <c r="B346" s="5"/>
    </row>
    <row r="347" spans="1:36" x14ac:dyDescent="0.25">
      <c r="B347" s="5"/>
    </row>
    <row r="349" spans="1:36" x14ac:dyDescent="0.25">
      <c r="D349" s="25" t="s">
        <v>99</v>
      </c>
      <c r="E349" s="3">
        <f t="shared" ref="E349" si="167">SUM(E341:E345)</f>
        <v>0</v>
      </c>
      <c r="F349" s="13" t="s">
        <v>89</v>
      </c>
      <c r="G349" t="s">
        <v>90</v>
      </c>
      <c r="J349" s="16" t="s">
        <v>88</v>
      </c>
      <c r="K349" t="s">
        <v>35</v>
      </c>
      <c r="N349" s="15" t="s">
        <v>91</v>
      </c>
      <c r="O349" t="s">
        <v>95</v>
      </c>
      <c r="X349" s="11" t="s">
        <v>92</v>
      </c>
      <c r="Y349" t="s">
        <v>26</v>
      </c>
      <c r="AB349" s="12" t="s">
        <v>93</v>
      </c>
      <c r="AC349" t="s">
        <v>22</v>
      </c>
      <c r="AE349" s="14" t="s">
        <v>96</v>
      </c>
      <c r="AF349" t="s">
        <v>94</v>
      </c>
    </row>
    <row r="351" spans="1:36" x14ac:dyDescent="0.25">
      <c r="B351" s="9" t="s">
        <v>25</v>
      </c>
      <c r="C351" t="s">
        <v>24</v>
      </c>
      <c r="D351" t="s">
        <v>27</v>
      </c>
      <c r="E351" t="s">
        <v>28</v>
      </c>
    </row>
    <row r="352" spans="1:36" x14ac:dyDescent="0.25">
      <c r="A352" t="s">
        <v>82</v>
      </c>
      <c r="B352" s="8">
        <f t="shared" ref="B352:B356" si="168">SUMPRODUCT((WEEKDAY($F$10:$AJ$10,2)=4)*($F$11:$AJ$16="bp")*($B$11:$B$16=$A352))</f>
        <v>0</v>
      </c>
      <c r="C352" s="8">
        <f t="shared" ref="C352:C356" si="169">SUMPRODUCT((WEEKDAY($F$10:$AG$10,2)=5)*($F$11:$AG$15="bp")*($B$11:$B$15=$A352))</f>
        <v>0</v>
      </c>
      <c r="D352" s="8">
        <f t="shared" ref="D352:D356" si="170">SUMPRODUCT((WEEKDAY($F$10:$AG$10,2)=6)*($F$11:$AG$15="bp")*($B$11:$B$15=$A352))</f>
        <v>0</v>
      </c>
      <c r="E352" s="8">
        <f t="shared" ref="E352:E356" si="171">SUMPRODUCT((WEEKDAY($F$10:$AG$10,2)=7)*($F$11:$AG$15="bp")*($B$11:$B$15=$A352))</f>
        <v>0</v>
      </c>
    </row>
    <row r="353" spans="1:5" x14ac:dyDescent="0.25">
      <c r="A353" t="s">
        <v>83</v>
      </c>
      <c r="B353" s="8">
        <f t="shared" si="168"/>
        <v>0</v>
      </c>
      <c r="C353" s="8">
        <f t="shared" si="169"/>
        <v>0</v>
      </c>
      <c r="D353" s="8">
        <f t="shared" si="170"/>
        <v>0</v>
      </c>
      <c r="E353" s="8">
        <f t="shared" si="171"/>
        <v>0</v>
      </c>
    </row>
    <row r="354" spans="1:5" x14ac:dyDescent="0.25">
      <c r="A354" t="s">
        <v>84</v>
      </c>
      <c r="B354" s="8">
        <f t="shared" si="168"/>
        <v>0</v>
      </c>
      <c r="C354" s="8">
        <f t="shared" si="169"/>
        <v>0</v>
      </c>
      <c r="D354" s="8">
        <f t="shared" si="170"/>
        <v>0</v>
      </c>
      <c r="E354" s="8">
        <f t="shared" si="171"/>
        <v>0</v>
      </c>
    </row>
    <row r="355" spans="1:5" x14ac:dyDescent="0.25">
      <c r="A355" t="s">
        <v>85</v>
      </c>
      <c r="B355" s="8">
        <f t="shared" si="168"/>
        <v>0</v>
      </c>
      <c r="C355" s="8">
        <f t="shared" si="169"/>
        <v>0</v>
      </c>
      <c r="D355" s="8">
        <f t="shared" si="170"/>
        <v>0</v>
      </c>
      <c r="E355" s="8">
        <f t="shared" si="171"/>
        <v>0</v>
      </c>
    </row>
    <row r="356" spans="1:5" x14ac:dyDescent="0.25">
      <c r="A356" t="s">
        <v>86</v>
      </c>
      <c r="B356" s="8">
        <f t="shared" si="168"/>
        <v>0</v>
      </c>
      <c r="C356" s="8">
        <f t="shared" si="169"/>
        <v>0</v>
      </c>
      <c r="D356" s="8">
        <f t="shared" si="170"/>
        <v>0</v>
      </c>
      <c r="E356" s="8">
        <f t="shared" si="171"/>
        <v>0</v>
      </c>
    </row>
    <row r="357" spans="1:5" x14ac:dyDescent="0.25">
      <c r="B357" s="8"/>
      <c r="C357" s="8"/>
      <c r="D357" s="8"/>
      <c r="E357" s="8"/>
    </row>
    <row r="358" spans="1:5" x14ac:dyDescent="0.25">
      <c r="B358" s="8"/>
      <c r="C358" s="8"/>
      <c r="D358" s="8"/>
      <c r="E358" s="8"/>
    </row>
  </sheetData>
  <mergeCells count="12">
    <mergeCell ref="F5:AJ8"/>
    <mergeCell ref="F275:AJ278"/>
    <mergeCell ref="F305:AJ308"/>
    <mergeCell ref="F335:AJ338"/>
    <mergeCell ref="F35:AJ38"/>
    <mergeCell ref="F65:AJ68"/>
    <mergeCell ref="F95:AJ98"/>
    <mergeCell ref="F125:AJ128"/>
    <mergeCell ref="F155:AJ158"/>
    <mergeCell ref="F185:AJ188"/>
    <mergeCell ref="F215:AJ218"/>
    <mergeCell ref="F245:AJ248"/>
  </mergeCells>
  <conditionalFormatting sqref="F10:AJ10 F40:AJ40 F70:AJ70 F100:AJ100 F130:AJ130 F160:AJ160 F190:AJ190 F220:AJ220 F250:AJ250 F280:AJ280 F310:AJ310 F340:AJ340">
    <cfRule type="expression" dxfId="23" priority="15">
      <formula>OR(F$10=1,F$10=7)</formula>
    </cfRule>
  </conditionalFormatting>
  <conditionalFormatting sqref="F11:AJ15 F41:AJ45 F71:AJ75 F101:AJ105 F131:AJ135 F161:AJ165 F191:AJ195 F221:AJ225 F251:AJ255 F281:AJ285 F311:AJ315 F341:AJ345">
    <cfRule type="expression" dxfId="22" priority="12">
      <formula>OR(F$10=1,F$10=7)</formula>
    </cfRule>
    <cfRule type="expression" dxfId="21" priority="13">
      <formula>OR(F$11=1,F$11=7)</formula>
    </cfRule>
    <cfRule type="expression" dxfId="20" priority="14">
      <formula>"ou=(f$10=1+$;f$10=7)"</formula>
    </cfRule>
  </conditionalFormatting>
  <conditionalFormatting sqref="F10:AJ15 F40:AJ45 F70:AJ75 F100:AJ105 F130:AJ135 F160:AJ165 F190:AJ195 F220:AJ225 F250:AJ255 F280:AJ285 F310:AJ315 F340:AJ345">
    <cfRule type="cellIs" dxfId="19" priority="9" operator="equal">
      <formula>"p"</formula>
    </cfRule>
    <cfRule type="cellIs" dxfId="18" priority="10" operator="equal">
      <formula>"bp"</formula>
    </cfRule>
    <cfRule type="cellIs" dxfId="17" priority="11" operator="equal">
      <formula>"c"</formula>
    </cfRule>
  </conditionalFormatting>
  <conditionalFormatting sqref="C11:E15 C41:E45 C71:E75 C101:E105 C131:E135 C161:E165 C191:E195 C221:E225 C251:E255 C281:E285 C311:E315 C341:E345">
    <cfRule type="cellIs" dxfId="16" priority="8" operator="equal">
      <formula>0</formula>
    </cfRule>
  </conditionalFormatting>
  <conditionalFormatting sqref="F11:AJ15 F41:AJ45 F71:AJ75 F101:AJ105 F131:AJ135 F161:AJ165 F191:AJ195 F221:AJ225 F251:AJ255 F281:AJ285 F311:AJ315 F341:AJ345">
    <cfRule type="cellIs" dxfId="15" priority="1" operator="equal">
      <formula>"P"</formula>
    </cfRule>
    <cfRule type="cellIs" dxfId="14" priority="2" operator="equal">
      <formula>"M"</formula>
    </cfRule>
    <cfRule type="cellIs" dxfId="13" priority="3" operator="equal">
      <formula>"S/C"</formula>
    </cfRule>
    <cfRule type="cellIs" dxfId="12" priority="4" operator="equal">
      <formula>"R"</formula>
    </cfRule>
    <cfRule type="cellIs" dxfId="11" priority="6" operator="equal">
      <formula>"C"</formula>
    </cfRule>
    <cfRule type="cellIs" dxfId="10" priority="7" operator="equal">
      <formula>"BP"</formula>
    </cfRule>
  </conditionalFormatting>
  <dataValidations count="2">
    <dataValidation type="list" allowBlank="1" showInputMessage="1" showErrorMessage="1" sqref="F11:AJ15 F41:AJ45 F71:AJ75 F101:AJ105 F131:AJ135 F161:AJ165 F191:AJ195 F221:AJ225 F251:AJ255 F281:AJ285 F311:AJ315 F341:AJ345">
      <formula1>"BP,C,R,S/C,M,P"</formula1>
    </dataValidation>
    <dataValidation type="list" allowBlank="1" showInputMessage="1" showErrorMessage="1" sqref="AL5">
      <formula1>"JANVIER,FEVRIER,MARS,AVRIL,MAI,JUIN,JUILLET,AOUT,SEPTEMBRE,OCTOBRE,DECEMBRE,NOVEMBRE,DECEMBRE"</formula1>
    </dataValidation>
  </dataValidations>
  <hyperlinks>
    <hyperlink ref="AL5" location="SERVICE!A40" display="FEVRIER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B11"/>
  <sheetViews>
    <sheetView zoomScale="80" zoomScaleNormal="80" workbookViewId="0">
      <selection activeCell="B25" sqref="B25"/>
    </sheetView>
  </sheetViews>
  <sheetFormatPr baseColWidth="10" defaultRowHeight="15" x14ac:dyDescent="0.25"/>
  <cols>
    <col min="3" max="3" width="5.85546875" bestFit="1" customWidth="1"/>
    <col min="4" max="4" width="3.7109375" bestFit="1" customWidth="1"/>
    <col min="5" max="5" width="4.7109375" bestFit="1" customWidth="1"/>
    <col min="6" max="6" width="3.7109375" bestFit="1" customWidth="1"/>
    <col min="7" max="7" width="4.5703125" customWidth="1"/>
    <col min="8" max="8" width="4.85546875" customWidth="1"/>
    <col min="9" max="9" width="4.7109375" bestFit="1" customWidth="1"/>
    <col min="10" max="10" width="3.7109375" bestFit="1" customWidth="1"/>
    <col min="11" max="13" width="3.7109375" customWidth="1"/>
    <col min="14" max="80" width="3.7109375" bestFit="1" customWidth="1"/>
  </cols>
  <sheetData>
    <row r="3" spans="1:80" ht="14.25" customHeight="1" thickBot="1" x14ac:dyDescent="0.3"/>
    <row r="4" spans="1:80" hidden="1" x14ac:dyDescent="0.25"/>
    <row r="5" spans="1:80" ht="34.5" customHeight="1" thickBot="1" x14ac:dyDescent="0.3">
      <c r="C5" s="32" t="s">
        <v>98</v>
      </c>
      <c r="D5" s="32"/>
      <c r="E5" s="32"/>
      <c r="F5" s="32"/>
      <c r="G5" s="32"/>
      <c r="H5" s="32"/>
      <c r="I5" s="33" t="s">
        <v>5</v>
      </c>
      <c r="J5" s="34"/>
      <c r="K5" s="34"/>
      <c r="L5" s="34"/>
      <c r="M5" s="34"/>
      <c r="N5" s="35"/>
      <c r="O5" s="33" t="s">
        <v>7</v>
      </c>
      <c r="P5" s="34"/>
      <c r="Q5" s="34"/>
      <c r="R5" s="34"/>
      <c r="S5" s="34"/>
      <c r="T5" s="35"/>
      <c r="U5" s="33" t="s">
        <v>9</v>
      </c>
      <c r="V5" s="34"/>
      <c r="W5" s="34"/>
      <c r="X5" s="34"/>
      <c r="Y5" s="34"/>
      <c r="Z5" s="35"/>
      <c r="AA5" s="33" t="s">
        <v>11</v>
      </c>
      <c r="AB5" s="34"/>
      <c r="AC5" s="34"/>
      <c r="AD5" s="34"/>
      <c r="AE5" s="34"/>
      <c r="AF5" s="35"/>
      <c r="AG5" s="33" t="s">
        <v>12</v>
      </c>
      <c r="AH5" s="34"/>
      <c r="AI5" s="34"/>
      <c r="AJ5" s="34"/>
      <c r="AK5" s="34"/>
      <c r="AL5" s="35"/>
      <c r="AM5" s="33" t="s">
        <v>13</v>
      </c>
      <c r="AN5" s="34"/>
      <c r="AO5" s="34"/>
      <c r="AP5" s="34"/>
      <c r="AQ5" s="34"/>
      <c r="AR5" s="35"/>
      <c r="AS5" s="33" t="s">
        <v>14</v>
      </c>
      <c r="AT5" s="34"/>
      <c r="AU5" s="34"/>
      <c r="AV5" s="34"/>
      <c r="AW5" s="34"/>
      <c r="AX5" s="35"/>
      <c r="AY5" s="33" t="s">
        <v>15</v>
      </c>
      <c r="AZ5" s="34"/>
      <c r="BA5" s="34"/>
      <c r="BB5" s="34"/>
      <c r="BC5" s="34"/>
      <c r="BD5" s="35"/>
      <c r="BE5" s="33" t="s">
        <v>16</v>
      </c>
      <c r="BF5" s="34"/>
      <c r="BG5" s="34"/>
      <c r="BH5" s="34"/>
      <c r="BI5" s="34"/>
      <c r="BJ5" s="35"/>
      <c r="BK5" s="33" t="s">
        <v>17</v>
      </c>
      <c r="BL5" s="34"/>
      <c r="BM5" s="34"/>
      <c r="BN5" s="34"/>
      <c r="BO5" s="34"/>
      <c r="BP5" s="35"/>
      <c r="BQ5" s="33" t="s">
        <v>18</v>
      </c>
      <c r="BR5" s="34"/>
      <c r="BS5" s="34"/>
      <c r="BT5" s="34"/>
      <c r="BU5" s="34"/>
      <c r="BV5" s="35"/>
      <c r="BW5" s="33" t="s">
        <v>19</v>
      </c>
      <c r="BX5" s="34"/>
      <c r="BY5" s="34"/>
      <c r="BZ5" s="34"/>
      <c r="CA5" s="34"/>
      <c r="CB5" s="35"/>
    </row>
    <row r="6" spans="1:80" ht="73.5" customHeight="1" x14ac:dyDescent="0.25">
      <c r="C6" s="10" t="s">
        <v>20</v>
      </c>
      <c r="D6" s="10" t="s">
        <v>35</v>
      </c>
      <c r="E6" s="20" t="s">
        <v>23</v>
      </c>
      <c r="F6" s="20" t="s">
        <v>36</v>
      </c>
      <c r="G6" s="20" t="s">
        <v>27</v>
      </c>
      <c r="H6" s="21" t="s">
        <v>28</v>
      </c>
      <c r="I6" s="7" t="s">
        <v>20</v>
      </c>
      <c r="J6" s="6" t="s">
        <v>21</v>
      </c>
      <c r="K6" s="22" t="s">
        <v>23</v>
      </c>
      <c r="L6" s="22" t="s">
        <v>24</v>
      </c>
      <c r="M6" s="22" t="s">
        <v>27</v>
      </c>
      <c r="N6" s="23" t="s">
        <v>28</v>
      </c>
      <c r="O6" s="7" t="s">
        <v>20</v>
      </c>
      <c r="P6" s="6" t="s">
        <v>21</v>
      </c>
      <c r="Q6" s="22" t="s">
        <v>23</v>
      </c>
      <c r="R6" s="22" t="s">
        <v>24</v>
      </c>
      <c r="S6" s="22" t="s">
        <v>27</v>
      </c>
      <c r="T6" s="23" t="s">
        <v>28</v>
      </c>
      <c r="U6" s="7" t="s">
        <v>20</v>
      </c>
      <c r="V6" s="6" t="s">
        <v>21</v>
      </c>
      <c r="W6" s="22" t="s">
        <v>23</v>
      </c>
      <c r="X6" s="22" t="s">
        <v>24</v>
      </c>
      <c r="Y6" s="22" t="s">
        <v>27</v>
      </c>
      <c r="Z6" s="23" t="s">
        <v>28</v>
      </c>
      <c r="AA6" s="7" t="s">
        <v>20</v>
      </c>
      <c r="AB6" s="6" t="s">
        <v>21</v>
      </c>
      <c r="AC6" s="22" t="s">
        <v>23</v>
      </c>
      <c r="AD6" s="22" t="s">
        <v>24</v>
      </c>
      <c r="AE6" s="22" t="s">
        <v>27</v>
      </c>
      <c r="AF6" s="23" t="s">
        <v>28</v>
      </c>
      <c r="AG6" s="7" t="s">
        <v>20</v>
      </c>
      <c r="AH6" s="6" t="s">
        <v>21</v>
      </c>
      <c r="AI6" s="22" t="s">
        <v>23</v>
      </c>
      <c r="AJ6" s="22" t="s">
        <v>24</v>
      </c>
      <c r="AK6" s="22" t="s">
        <v>27</v>
      </c>
      <c r="AL6" s="23" t="s">
        <v>28</v>
      </c>
      <c r="AM6" s="7" t="s">
        <v>20</v>
      </c>
      <c r="AN6" s="6" t="s">
        <v>21</v>
      </c>
      <c r="AO6" s="22" t="s">
        <v>23</v>
      </c>
      <c r="AP6" s="22" t="s">
        <v>24</v>
      </c>
      <c r="AQ6" s="22" t="s">
        <v>27</v>
      </c>
      <c r="AR6" s="23" t="s">
        <v>28</v>
      </c>
      <c r="AS6" s="7" t="s">
        <v>20</v>
      </c>
      <c r="AT6" s="6" t="s">
        <v>21</v>
      </c>
      <c r="AU6" s="22" t="s">
        <v>23</v>
      </c>
      <c r="AV6" s="22" t="s">
        <v>24</v>
      </c>
      <c r="AW6" s="22" t="s">
        <v>27</v>
      </c>
      <c r="AX6" s="23" t="s">
        <v>28</v>
      </c>
      <c r="AY6" s="7" t="s">
        <v>20</v>
      </c>
      <c r="AZ6" s="6" t="s">
        <v>21</v>
      </c>
      <c r="BA6" s="22" t="s">
        <v>23</v>
      </c>
      <c r="BB6" s="22" t="s">
        <v>24</v>
      </c>
      <c r="BC6" s="22" t="s">
        <v>27</v>
      </c>
      <c r="BD6" s="23" t="s">
        <v>28</v>
      </c>
      <c r="BE6" s="7" t="s">
        <v>20</v>
      </c>
      <c r="BF6" s="6" t="s">
        <v>21</v>
      </c>
      <c r="BG6" s="22" t="s">
        <v>23</v>
      </c>
      <c r="BH6" s="22" t="s">
        <v>24</v>
      </c>
      <c r="BI6" s="22" t="s">
        <v>27</v>
      </c>
      <c r="BJ6" s="23" t="s">
        <v>28</v>
      </c>
      <c r="BK6" s="7" t="s">
        <v>20</v>
      </c>
      <c r="BL6" s="6" t="s">
        <v>21</v>
      </c>
      <c r="BM6" s="22" t="s">
        <v>23</v>
      </c>
      <c r="BN6" s="22" t="s">
        <v>24</v>
      </c>
      <c r="BO6" s="22" t="s">
        <v>27</v>
      </c>
      <c r="BP6" s="23" t="s">
        <v>28</v>
      </c>
      <c r="BQ6" s="7" t="s">
        <v>20</v>
      </c>
      <c r="BR6" s="6" t="s">
        <v>21</v>
      </c>
      <c r="BS6" s="22" t="s">
        <v>23</v>
      </c>
      <c r="BT6" s="22" t="s">
        <v>24</v>
      </c>
      <c r="BU6" s="22" t="s">
        <v>27</v>
      </c>
      <c r="BV6" s="23" t="s">
        <v>28</v>
      </c>
      <c r="BW6" s="7" t="s">
        <v>20</v>
      </c>
      <c r="BX6" s="6" t="s">
        <v>21</v>
      </c>
      <c r="BY6" s="22" t="s">
        <v>23</v>
      </c>
      <c r="BZ6" s="22" t="s">
        <v>24</v>
      </c>
      <c r="CA6" s="22" t="s">
        <v>27</v>
      </c>
      <c r="CB6" s="23" t="s">
        <v>28</v>
      </c>
    </row>
    <row r="7" spans="1:80" ht="33.75" customHeight="1" x14ac:dyDescent="0.25">
      <c r="A7" s="36" t="str">
        <f>IF(config!A3="","",config!A3)</f>
        <v>mr 1</v>
      </c>
      <c r="B7" s="37"/>
      <c r="C7" s="17">
        <f>SUM(I7,O7,U7,AA7,AG7,AM7,AS7,AY7,BE7,BK7,BQ7,BW7)</f>
        <v>23</v>
      </c>
      <c r="D7" s="17">
        <f>SUM(J7,P7,V7,AB7,AH7,AN7,AT7,AZ7,BF7,BL7,BR7,BX7)</f>
        <v>36</v>
      </c>
      <c r="E7" s="17">
        <f>SUM(K7,Q7,W7,AC7,AI7,AO7,AU7,BA7,BG7,BM7,BS7,BY7)</f>
        <v>4</v>
      </c>
      <c r="F7" s="17">
        <f>SUM(L7,R7,X7,AD7,AJ7,AP7,AV7,BB7,BH7,BN7,BT7,BZ7)</f>
        <v>0</v>
      </c>
      <c r="G7" s="17">
        <f>SUM(M7,S7,Y7,AE7,AK7,AQ7,AW7,BC7,BI7,BO7,BU7,CA7)</f>
        <v>0</v>
      </c>
      <c r="H7" s="17">
        <f>SUM(N7,T11,Z7,AF7,AL7,AR7,AX7,BD7,BJ7,BP7,CB7,BV7)</f>
        <v>1</v>
      </c>
      <c r="I7" s="18">
        <f>IFERROR(VLOOKUP($A7,SERVICE!$B$11:$E$18,2,0),"")</f>
        <v>2</v>
      </c>
      <c r="J7" s="18">
        <f>IFERROR(VLOOKUP($A7,SERVICE!$B$11:$E$18,3,0),"")</f>
        <v>3</v>
      </c>
      <c r="K7" s="18">
        <f>IFERROR(VLOOKUP($A7,SERVICE!$A$22:$E$26,2,0),"")</f>
        <v>4</v>
      </c>
      <c r="L7" s="18">
        <f>IFERROR(VLOOKUP($A7,SERVICE!$A$22:$E$26,3,0),"")</f>
        <v>0</v>
      </c>
      <c r="M7" s="18">
        <f>IFERROR(VLOOKUP($A7,SERVICE!$A$22:$E$26,4,0),"")</f>
        <v>0</v>
      </c>
      <c r="N7" s="18">
        <f>IFERROR(VLOOKUP($A7,SERVICE!$A$22:$E$26,5,0),"")</f>
        <v>1</v>
      </c>
      <c r="O7" s="18">
        <f>IFERROR(VLOOKUP($A7,SERVICE!$B$41:$D$45,2,0),"")</f>
        <v>1</v>
      </c>
      <c r="P7" s="18">
        <f>IFERROR(VLOOKUP($A7,SERVICE!$B$11:$E$15,3,0),"")</f>
        <v>3</v>
      </c>
      <c r="Q7" s="18">
        <f>SERVICE!H22</f>
        <v>0</v>
      </c>
      <c r="R7" s="18"/>
      <c r="S7" s="18"/>
      <c r="T7" s="19"/>
      <c r="U7" s="18">
        <f>IFERROR(VLOOKUP($A7,SERVICE!$B$11:$E$15,2,0),"")</f>
        <v>2</v>
      </c>
      <c r="V7" s="18">
        <f>IFERROR(VLOOKUP($A7,SERVICE!$B$11:$E$15,3,0),"")</f>
        <v>3</v>
      </c>
      <c r="W7" s="18">
        <f>SERVICE!N22</f>
        <v>0</v>
      </c>
      <c r="X7" s="18"/>
      <c r="Y7" s="18"/>
      <c r="Z7" s="18"/>
      <c r="AA7" s="18">
        <f>IFERROR(VLOOKUP($A7,SERVICE!$B$11:$E$15,2,0),"")</f>
        <v>2</v>
      </c>
      <c r="AB7" s="18">
        <f>IFERROR(VLOOKUP($A7,SERVICE!$B$11:$E$15,3,0),"")</f>
        <v>3</v>
      </c>
      <c r="AC7" s="18">
        <f>SERVICE!T22</f>
        <v>0</v>
      </c>
      <c r="AD7" s="18"/>
      <c r="AE7" s="18"/>
      <c r="AF7" s="18"/>
      <c r="AG7" s="18">
        <f>IFERROR(VLOOKUP($A7,SERVICE!$B$11:$E$15,2,0),"")</f>
        <v>2</v>
      </c>
      <c r="AH7" s="18">
        <f>IFERROR(VLOOKUP($A7,SERVICE!$B$11:$E$15,3,0),"")</f>
        <v>3</v>
      </c>
      <c r="AI7" s="18">
        <f>SERVICE!Z22</f>
        <v>0</v>
      </c>
      <c r="AJ7" s="18"/>
      <c r="AK7" s="18"/>
      <c r="AL7" s="18"/>
      <c r="AM7" s="18">
        <f>IFERROR(VLOOKUP($A7,SERVICE!$B$11:$E$15,2,0),"")</f>
        <v>2</v>
      </c>
      <c r="AN7" s="18">
        <f>IFERROR(VLOOKUP($A7,SERVICE!$B$11:$E$15,3,0),"")</f>
        <v>3</v>
      </c>
      <c r="AO7" s="18">
        <f>SERVICE!AF22</f>
        <v>0</v>
      </c>
      <c r="AP7" s="18"/>
      <c r="AQ7" s="18"/>
      <c r="AR7" s="18"/>
      <c r="AS7" s="18">
        <f>IFERROR(VLOOKUP($A7,SERVICE!$B$11:$E$15,2,0),"")</f>
        <v>2</v>
      </c>
      <c r="AT7" s="18">
        <f>IFERROR(VLOOKUP($A7,SERVICE!$B$11:$E$15,3,0),"")</f>
        <v>3</v>
      </c>
      <c r="AU7" s="18">
        <f>SERVICE!AL22</f>
        <v>0</v>
      </c>
      <c r="AV7" s="18"/>
      <c r="AW7" s="18"/>
      <c r="AX7" s="18"/>
      <c r="AY7" s="18">
        <f>IFERROR(VLOOKUP($A7,SERVICE!$B$11:$E$15,2,0),"")</f>
        <v>2</v>
      </c>
      <c r="AZ7" s="18">
        <f>IFERROR(VLOOKUP($A7,SERVICE!$B$11:$E$15,3,0),"")</f>
        <v>3</v>
      </c>
      <c r="BA7" s="18">
        <f>SERVICE!AR22</f>
        <v>0</v>
      </c>
      <c r="BB7" s="18"/>
      <c r="BC7" s="18"/>
      <c r="BD7" s="18"/>
      <c r="BE7" s="18">
        <f>IFERROR(VLOOKUP($A7,SERVICE!$B$11:$E$15,2,0),"")</f>
        <v>2</v>
      </c>
      <c r="BF7" s="18">
        <f>IFERROR(VLOOKUP($A7,SERVICE!$B$11:$E$15,3,0),"")</f>
        <v>3</v>
      </c>
      <c r="BG7" s="18">
        <f>SERVICE!AX22</f>
        <v>0</v>
      </c>
      <c r="BH7" s="18"/>
      <c r="BI7" s="18"/>
      <c r="BJ7" s="18"/>
      <c r="BK7" s="18">
        <f>IFERROR(VLOOKUP($A7,SERVICE!$B$11:$E$15,2,0),"")</f>
        <v>2</v>
      </c>
      <c r="BL7" s="18">
        <f>IFERROR(VLOOKUP($A7,SERVICE!$B$11:$E$15,3,0),"")</f>
        <v>3</v>
      </c>
      <c r="BM7" s="18">
        <f>SERVICE!BD22</f>
        <v>0</v>
      </c>
      <c r="BN7" s="18"/>
      <c r="BO7" s="18"/>
      <c r="BP7" s="18"/>
      <c r="BQ7" s="18">
        <f>IFERROR(VLOOKUP($A7,SERVICE!$B$11:$E$15,2,0),"")</f>
        <v>2</v>
      </c>
      <c r="BR7" s="18">
        <f>IFERROR(VLOOKUP($A7,SERVICE!$B$11:$E$15,3,0),"")</f>
        <v>3</v>
      </c>
      <c r="BS7" s="18">
        <f>SERVICE!BJ22</f>
        <v>0</v>
      </c>
      <c r="BT7" s="18"/>
      <c r="BU7" s="18"/>
      <c r="BV7" s="18"/>
      <c r="BW7" s="18">
        <f>IFERROR(VLOOKUP($A7,SERVICE!$B$11:$E$15,2,0),"")</f>
        <v>2</v>
      </c>
      <c r="BX7" s="18">
        <f>IFERROR(VLOOKUP($A7,SERVICE!$B$11:$E$15,3,0),"")</f>
        <v>3</v>
      </c>
      <c r="BY7" s="18">
        <f>SERVICE!BP22</f>
        <v>0</v>
      </c>
      <c r="BZ7" s="18"/>
      <c r="CA7" s="18"/>
      <c r="CB7" s="18"/>
    </row>
    <row r="8" spans="1:80" ht="28.5" customHeight="1" x14ac:dyDescent="0.25">
      <c r="A8" s="36" t="str">
        <f>IF(config!A4="","",config!A4)</f>
        <v>mr 2</v>
      </c>
      <c r="B8" s="37"/>
      <c r="C8" s="17">
        <f t="shared" ref="C8:C11" si="0">SUM(I8,O8,U8,AA8,AG8,AM8,AS8,AY8,BE8,BK8,BQ8,BW8)</f>
        <v>0</v>
      </c>
      <c r="D8" s="17">
        <f t="shared" ref="D8:D11" si="1">SUM(J8,P8,V8,AB8,AH8,AN8,AT8,AZ8,BF8,BL8,BR8,BX8)</f>
        <v>0</v>
      </c>
      <c r="E8" s="17">
        <f t="shared" ref="E8:E11" si="2">SUM(K8,Q8,W8,AC8,AI8,AO8,AU8,BA8,BG8,BM8,BS8,BY8)</f>
        <v>0</v>
      </c>
      <c r="F8" s="17">
        <f t="shared" ref="F8:F11" si="3">SUM(L8,R8,X8,AD8,AJ8,AP8,AV8,BB8,BH8,BN8,BT8,BZ8)</f>
        <v>0</v>
      </c>
      <c r="G8" s="17">
        <f t="shared" ref="G8:G11" si="4">SUM(M8,S8,Y8,AE8,AK8,AQ8,AW8,BC8,BI8,BO8,BU8,CA8)</f>
        <v>0</v>
      </c>
      <c r="H8" s="17">
        <f t="shared" ref="H8:H11" si="5">SUM(N8,T12,Z8,AF8,AL8,AR8,AX8,BD8,BJ8,BP8,CB8,BV8)</f>
        <v>0</v>
      </c>
      <c r="I8" s="18">
        <f>IFERROR(VLOOKUP($A8,SERVICE!$B$11:$E$18,2,0),"")</f>
        <v>0</v>
      </c>
      <c r="J8" s="18">
        <f>IFERROR(VLOOKUP($A8,SERVICE!$B$11:$E$18,3,0),"")</f>
        <v>0</v>
      </c>
      <c r="K8" s="18">
        <f>IFERROR(VLOOKUP($A8,SERVICE!$A$22:$E$26,2,0),"")</f>
        <v>0</v>
      </c>
      <c r="L8" s="18">
        <f>IFERROR(VLOOKUP($A8,SERVICE!$A$22:$E$26,3,0),"")</f>
        <v>0</v>
      </c>
      <c r="M8" s="18">
        <f>IFERROR(VLOOKUP($A8,SERVICE!$A$22:$E$26,4,0),"")</f>
        <v>0</v>
      </c>
      <c r="N8" s="18">
        <f>IFERROR(VLOOKUP($A8,SERVICE!$A$22:$E$26,5,0),"")</f>
        <v>0</v>
      </c>
      <c r="O8" s="18">
        <f>IFERROR(VLOOKUP($A8,SERVICE!$B$11:$E$15,2,0),"")</f>
        <v>0</v>
      </c>
      <c r="P8" s="18">
        <f>IFERROR(VLOOKUP($A8,SERVICE!$B$11:$E$15,3,0),"")</f>
        <v>0</v>
      </c>
      <c r="Q8" s="18"/>
      <c r="R8" s="18"/>
      <c r="S8" s="18"/>
      <c r="T8" s="19"/>
      <c r="U8" s="18">
        <f>IFERROR(VLOOKUP($A8,SERVICE!$B$11:$E$15,2,0),"")</f>
        <v>0</v>
      </c>
      <c r="V8" s="18">
        <f>IFERROR(VLOOKUP($A8,SERVICE!$B$11:$E$15,3,0),"")</f>
        <v>0</v>
      </c>
      <c r="W8" s="18">
        <f>SERVICE!N23</f>
        <v>0</v>
      </c>
      <c r="X8" s="18"/>
      <c r="Y8" s="18"/>
      <c r="Z8" s="18"/>
      <c r="AA8" s="18">
        <f>IFERROR(VLOOKUP($A8,SERVICE!$B$11:$E$15,2,0),"")</f>
        <v>0</v>
      </c>
      <c r="AB8" s="18">
        <f>IFERROR(VLOOKUP($A8,SERVICE!$B$11:$E$15,3,0),"")</f>
        <v>0</v>
      </c>
      <c r="AC8" s="18">
        <f>SERVICE!T23</f>
        <v>0</v>
      </c>
      <c r="AD8" s="18"/>
      <c r="AE8" s="18"/>
      <c r="AF8" s="18"/>
      <c r="AG8" s="18">
        <f>IFERROR(VLOOKUP($A8,SERVICE!$B$11:$E$15,2,0),"")</f>
        <v>0</v>
      </c>
      <c r="AH8" s="18">
        <f>IFERROR(VLOOKUP($A8,SERVICE!$B$11:$E$15,3,0),"")</f>
        <v>0</v>
      </c>
      <c r="AI8" s="18">
        <f>SERVICE!Z23</f>
        <v>0</v>
      </c>
      <c r="AJ8" s="18"/>
      <c r="AK8" s="18"/>
      <c r="AL8" s="18"/>
      <c r="AM8" s="18">
        <f>IFERROR(VLOOKUP($A8,SERVICE!$B$11:$E$15,2,0),"")</f>
        <v>0</v>
      </c>
      <c r="AN8" s="18">
        <f>IFERROR(VLOOKUP($A8,SERVICE!$B$11:$E$15,3,0),"")</f>
        <v>0</v>
      </c>
      <c r="AO8" s="18">
        <f>SERVICE!AF23</f>
        <v>0</v>
      </c>
      <c r="AP8" s="18"/>
      <c r="AQ8" s="18"/>
      <c r="AR8" s="18"/>
      <c r="AS8" s="18">
        <f>IFERROR(VLOOKUP($A8,SERVICE!$B$11:$E$15,2,0),"")</f>
        <v>0</v>
      </c>
      <c r="AT8" s="18">
        <f>IFERROR(VLOOKUP($A8,SERVICE!$B$11:$E$15,3,0),"")</f>
        <v>0</v>
      </c>
      <c r="AU8" s="18">
        <f>SERVICE!AL23</f>
        <v>0</v>
      </c>
      <c r="AV8" s="18"/>
      <c r="AW8" s="18"/>
      <c r="AX8" s="18"/>
      <c r="AY8" s="18">
        <f>IFERROR(VLOOKUP($A8,SERVICE!$B$11:$E$15,2,0),"")</f>
        <v>0</v>
      </c>
      <c r="AZ8" s="18">
        <f>IFERROR(VLOOKUP($A8,SERVICE!$B$11:$E$15,3,0),"")</f>
        <v>0</v>
      </c>
      <c r="BA8" s="18">
        <f>SERVICE!AR23</f>
        <v>0</v>
      </c>
      <c r="BB8" s="18"/>
      <c r="BC8" s="18"/>
      <c r="BD8" s="18"/>
      <c r="BE8" s="18">
        <f>IFERROR(VLOOKUP($A8,SERVICE!$B$11:$E$15,2,0),"")</f>
        <v>0</v>
      </c>
      <c r="BF8" s="18">
        <f>IFERROR(VLOOKUP($A8,SERVICE!$B$11:$E$15,3,0),"")</f>
        <v>0</v>
      </c>
      <c r="BG8" s="18">
        <f>SERVICE!AX23</f>
        <v>0</v>
      </c>
      <c r="BH8" s="18"/>
      <c r="BI8" s="18"/>
      <c r="BJ8" s="18"/>
      <c r="BK8" s="18">
        <f>IFERROR(VLOOKUP($A8,SERVICE!$B$11:$E$15,2,0),"")</f>
        <v>0</v>
      </c>
      <c r="BL8" s="18">
        <f>IFERROR(VLOOKUP($A8,SERVICE!$B$11:$E$15,3,0),"")</f>
        <v>0</v>
      </c>
      <c r="BM8" s="18">
        <f>SERVICE!BD23</f>
        <v>0</v>
      </c>
      <c r="BN8" s="18"/>
      <c r="BO8" s="18"/>
      <c r="BP8" s="18"/>
      <c r="BQ8" s="18">
        <f>IFERROR(VLOOKUP($A8,SERVICE!$B$11:$E$15,2,0),"")</f>
        <v>0</v>
      </c>
      <c r="BR8" s="18">
        <f>IFERROR(VLOOKUP($A8,SERVICE!$B$11:$E$15,3,0),"")</f>
        <v>0</v>
      </c>
      <c r="BS8" s="18">
        <f>SERVICE!BJ23</f>
        <v>0</v>
      </c>
      <c r="BT8" s="18"/>
      <c r="BU8" s="18"/>
      <c r="BV8" s="18"/>
      <c r="BW8" s="18">
        <f>IFERROR(VLOOKUP($A8,SERVICE!$B$11:$E$15,2,0),"")</f>
        <v>0</v>
      </c>
      <c r="BX8" s="18">
        <f>IFERROR(VLOOKUP($A8,SERVICE!$B$11:$E$15,3,0),"")</f>
        <v>0</v>
      </c>
      <c r="BY8" s="18">
        <f>SERVICE!BP23</f>
        <v>0</v>
      </c>
      <c r="BZ8" s="18"/>
      <c r="CA8" s="18"/>
      <c r="CB8" s="18"/>
    </row>
    <row r="9" spans="1:80" ht="29.25" customHeight="1" x14ac:dyDescent="0.25">
      <c r="A9" s="36" t="str">
        <f>IF(config!A5="","",config!A5)</f>
        <v>mr 3</v>
      </c>
      <c r="B9" s="37"/>
      <c r="C9" s="17">
        <f t="shared" si="0"/>
        <v>0</v>
      </c>
      <c r="D9" s="17">
        <f t="shared" si="1"/>
        <v>0</v>
      </c>
      <c r="E9" s="17">
        <f t="shared" si="2"/>
        <v>0</v>
      </c>
      <c r="F9" s="17">
        <f t="shared" si="3"/>
        <v>0</v>
      </c>
      <c r="G9" s="17">
        <f t="shared" si="4"/>
        <v>0</v>
      </c>
      <c r="H9" s="17">
        <f t="shared" si="5"/>
        <v>0</v>
      </c>
      <c r="I9" s="18">
        <f>IFERROR(VLOOKUP($A9,SERVICE!$B$11:$E$18,2,0),"")</f>
        <v>0</v>
      </c>
      <c r="J9" s="18">
        <f>IFERROR(VLOOKUP($A9,SERVICE!$B$11:$E$18,3,0),"")</f>
        <v>0</v>
      </c>
      <c r="K9" s="18">
        <f>IFERROR(VLOOKUP($A9,SERVICE!$A$22:$E$26,2,0),"")</f>
        <v>0</v>
      </c>
      <c r="L9" s="18">
        <f>IFERROR(VLOOKUP($A9,SERVICE!$A$22:$E$26,3,0),"")</f>
        <v>0</v>
      </c>
      <c r="M9" s="18">
        <f>IFERROR(VLOOKUP($A9,SERVICE!$A$22:$E$26,4,0),"")</f>
        <v>0</v>
      </c>
      <c r="N9" s="18">
        <f>IFERROR(VLOOKUP($A9,SERVICE!$A$22:$E$26,5,0),"")</f>
        <v>0</v>
      </c>
      <c r="O9" s="18">
        <f>IFERROR(VLOOKUP($A9,SERVICE!$B$11:$E$15,2,0),"")</f>
        <v>0</v>
      </c>
      <c r="P9" s="18">
        <f>IFERROR(VLOOKUP($A9,SERVICE!$B$11:$E$15,3,0),"")</f>
        <v>0</v>
      </c>
      <c r="Q9" s="18"/>
      <c r="R9" s="18"/>
      <c r="S9" s="18"/>
      <c r="T9" s="19"/>
      <c r="U9" s="18">
        <f>IFERROR(VLOOKUP($A9,SERVICE!$B$11:$E$15,2,0),"")</f>
        <v>0</v>
      </c>
      <c r="V9" s="18">
        <f>IFERROR(VLOOKUP($A9,SERVICE!$B$11:$E$15,3,0),"")</f>
        <v>0</v>
      </c>
      <c r="W9" s="18">
        <f>SERVICE!N24</f>
        <v>0</v>
      </c>
      <c r="X9" s="18"/>
      <c r="Y9" s="18"/>
      <c r="Z9" s="18"/>
      <c r="AA9" s="18">
        <f>IFERROR(VLOOKUP($A9,SERVICE!$B$11:$E$15,2,0),"")</f>
        <v>0</v>
      </c>
      <c r="AB9" s="18">
        <f>IFERROR(VLOOKUP($A9,SERVICE!$B$11:$E$15,3,0),"")</f>
        <v>0</v>
      </c>
      <c r="AC9" s="18">
        <f>SERVICE!T24</f>
        <v>0</v>
      </c>
      <c r="AD9" s="18"/>
      <c r="AE9" s="18"/>
      <c r="AF9" s="18"/>
      <c r="AG9" s="18">
        <f>IFERROR(VLOOKUP($A9,SERVICE!$B$11:$E$15,2,0),"")</f>
        <v>0</v>
      </c>
      <c r="AH9" s="18">
        <f>IFERROR(VLOOKUP($A9,SERVICE!$B$11:$E$15,3,0),"")</f>
        <v>0</v>
      </c>
      <c r="AI9" s="18">
        <f>SERVICE!Z24</f>
        <v>0</v>
      </c>
      <c r="AJ9" s="18"/>
      <c r="AK9" s="18"/>
      <c r="AL9" s="18"/>
      <c r="AM9" s="18">
        <f>IFERROR(VLOOKUP($A9,SERVICE!$B$11:$E$15,2,0),"")</f>
        <v>0</v>
      </c>
      <c r="AN9" s="18">
        <f>IFERROR(VLOOKUP($A9,SERVICE!$B$11:$E$15,3,0),"")</f>
        <v>0</v>
      </c>
      <c r="AO9" s="18">
        <f>SERVICE!AF24</f>
        <v>0</v>
      </c>
      <c r="AP9" s="18"/>
      <c r="AQ9" s="18"/>
      <c r="AR9" s="18"/>
      <c r="AS9" s="18">
        <f>IFERROR(VLOOKUP($A9,SERVICE!$B$11:$E$15,2,0),"")</f>
        <v>0</v>
      </c>
      <c r="AT9" s="18">
        <f>IFERROR(VLOOKUP($A9,SERVICE!$B$11:$E$15,3,0),"")</f>
        <v>0</v>
      </c>
      <c r="AU9" s="18">
        <f>SERVICE!AL24</f>
        <v>0</v>
      </c>
      <c r="AV9" s="18"/>
      <c r="AW9" s="18"/>
      <c r="AX9" s="18"/>
      <c r="AY9" s="18">
        <f>IFERROR(VLOOKUP($A9,SERVICE!$B$11:$E$15,2,0),"")</f>
        <v>0</v>
      </c>
      <c r="AZ9" s="18">
        <f>IFERROR(VLOOKUP($A9,SERVICE!$B$11:$E$15,3,0),"")</f>
        <v>0</v>
      </c>
      <c r="BA9" s="18">
        <f>SERVICE!AR24</f>
        <v>0</v>
      </c>
      <c r="BB9" s="18"/>
      <c r="BC9" s="18"/>
      <c r="BD9" s="18"/>
      <c r="BE9" s="18">
        <f>IFERROR(VLOOKUP($A9,SERVICE!$B$11:$E$15,2,0),"")</f>
        <v>0</v>
      </c>
      <c r="BF9" s="18">
        <f>IFERROR(VLOOKUP($A9,SERVICE!$B$11:$E$15,3,0),"")</f>
        <v>0</v>
      </c>
      <c r="BG9" s="18">
        <f>SERVICE!AX24</f>
        <v>0</v>
      </c>
      <c r="BH9" s="18"/>
      <c r="BI9" s="18"/>
      <c r="BJ9" s="18"/>
      <c r="BK9" s="18">
        <f>IFERROR(VLOOKUP($A9,SERVICE!$B$11:$E$15,2,0),"")</f>
        <v>0</v>
      </c>
      <c r="BL9" s="18">
        <f>IFERROR(VLOOKUP($A9,SERVICE!$B$11:$E$15,3,0),"")</f>
        <v>0</v>
      </c>
      <c r="BM9" s="18">
        <f>SERVICE!BD24</f>
        <v>0</v>
      </c>
      <c r="BN9" s="18"/>
      <c r="BO9" s="18"/>
      <c r="BP9" s="18"/>
      <c r="BQ9" s="18">
        <f>IFERROR(VLOOKUP($A9,SERVICE!$B$11:$E$15,2,0),"")</f>
        <v>0</v>
      </c>
      <c r="BR9" s="18">
        <f>IFERROR(VLOOKUP($A9,SERVICE!$B$11:$E$15,3,0),"")</f>
        <v>0</v>
      </c>
      <c r="BS9" s="18">
        <f>SERVICE!BJ24</f>
        <v>0</v>
      </c>
      <c r="BT9" s="18"/>
      <c r="BU9" s="18"/>
      <c r="BV9" s="18"/>
      <c r="BW9" s="18">
        <f>IFERROR(VLOOKUP($A9,SERVICE!$B$11:$E$15,2,0),"")</f>
        <v>0</v>
      </c>
      <c r="BX9" s="18">
        <f>IFERROR(VLOOKUP($A9,SERVICE!$B$11:$E$15,3,0),"")</f>
        <v>0</v>
      </c>
      <c r="BY9" s="18">
        <f>SERVICE!BP24</f>
        <v>0</v>
      </c>
      <c r="BZ9" s="18"/>
      <c r="CA9" s="18"/>
      <c r="CB9" s="18"/>
    </row>
    <row r="10" spans="1:80" ht="28.5" customHeight="1" x14ac:dyDescent="0.25">
      <c r="A10" s="36" t="str">
        <f>IF(config!A6="","",config!A6)</f>
        <v>mr 4</v>
      </c>
      <c r="B10" s="37"/>
      <c r="C10" s="17">
        <f t="shared" si="0"/>
        <v>0</v>
      </c>
      <c r="D10" s="17">
        <f t="shared" si="1"/>
        <v>0</v>
      </c>
      <c r="E10" s="17">
        <f t="shared" si="2"/>
        <v>0</v>
      </c>
      <c r="F10" s="17">
        <f t="shared" si="3"/>
        <v>0</v>
      </c>
      <c r="G10" s="17">
        <f t="shared" si="4"/>
        <v>0</v>
      </c>
      <c r="H10" s="17">
        <f t="shared" si="5"/>
        <v>0</v>
      </c>
      <c r="I10" s="18">
        <f>IFERROR(VLOOKUP($A10,SERVICE!$B$11:$E$18,2,0),"")</f>
        <v>0</v>
      </c>
      <c r="J10" s="18">
        <f>IFERROR(VLOOKUP($A10,SERVICE!$B$11:$E$18,3,0),"")</f>
        <v>0</v>
      </c>
      <c r="K10" s="18">
        <f>IFERROR(VLOOKUP($A10,SERVICE!$A$22:$E$26,2,0),"")</f>
        <v>0</v>
      </c>
      <c r="L10" s="18">
        <f>IFERROR(VLOOKUP($A10,SERVICE!$A$22:$E$26,3,0),"")</f>
        <v>0</v>
      </c>
      <c r="M10" s="18">
        <f>IFERROR(VLOOKUP($A10,SERVICE!$A$22:$E$26,4,0),"")</f>
        <v>0</v>
      </c>
      <c r="N10" s="18">
        <f>IFERROR(VLOOKUP($A10,SERVICE!$A$22:$E$26,5,0),"")</f>
        <v>0</v>
      </c>
      <c r="O10" s="18">
        <f>IFERROR(VLOOKUP($A10,SERVICE!$B$11:$E$15,2,0),"")</f>
        <v>0</v>
      </c>
      <c r="P10" s="18">
        <f>IFERROR(VLOOKUP($A10,SERVICE!$B$11:$E$15,3,0),"")</f>
        <v>0</v>
      </c>
      <c r="Q10" s="18"/>
      <c r="R10" s="18"/>
      <c r="S10" s="18"/>
      <c r="T10" s="19"/>
      <c r="U10" s="18">
        <f>IFERROR(VLOOKUP($A10,SERVICE!$B$11:$E$15,2,0),"")</f>
        <v>0</v>
      </c>
      <c r="V10" s="18">
        <f>IFERROR(VLOOKUP($A10,SERVICE!$B$11:$E$15,3,0),"")</f>
        <v>0</v>
      </c>
      <c r="W10" s="18">
        <f>SERVICE!N25</f>
        <v>0</v>
      </c>
      <c r="X10" s="18"/>
      <c r="Y10" s="18"/>
      <c r="Z10" s="18"/>
      <c r="AA10" s="18">
        <f>IFERROR(VLOOKUP($A10,SERVICE!$B$11:$E$15,2,0),"")</f>
        <v>0</v>
      </c>
      <c r="AB10" s="18">
        <f>IFERROR(VLOOKUP($A10,SERVICE!$B$11:$E$15,3,0),"")</f>
        <v>0</v>
      </c>
      <c r="AC10" s="18">
        <f>SERVICE!T25</f>
        <v>0</v>
      </c>
      <c r="AD10" s="18"/>
      <c r="AE10" s="18"/>
      <c r="AF10" s="18"/>
      <c r="AG10" s="18">
        <f>IFERROR(VLOOKUP($A10,SERVICE!$B$11:$E$15,2,0),"")</f>
        <v>0</v>
      </c>
      <c r="AH10" s="18">
        <f>IFERROR(VLOOKUP($A10,SERVICE!$B$11:$E$15,3,0),"")</f>
        <v>0</v>
      </c>
      <c r="AI10" s="18">
        <f>SERVICE!Z25</f>
        <v>0</v>
      </c>
      <c r="AJ10" s="18"/>
      <c r="AK10" s="18"/>
      <c r="AL10" s="18"/>
      <c r="AM10" s="18">
        <f>IFERROR(VLOOKUP($A10,SERVICE!$B$11:$E$15,2,0),"")</f>
        <v>0</v>
      </c>
      <c r="AN10" s="18">
        <f>IFERROR(VLOOKUP($A10,SERVICE!$B$11:$E$15,3,0),"")</f>
        <v>0</v>
      </c>
      <c r="AO10" s="18">
        <f>SERVICE!AF25</f>
        <v>0</v>
      </c>
      <c r="AP10" s="18"/>
      <c r="AQ10" s="18"/>
      <c r="AR10" s="18"/>
      <c r="AS10" s="18">
        <f>IFERROR(VLOOKUP($A10,SERVICE!$B$11:$E$15,2,0),"")</f>
        <v>0</v>
      </c>
      <c r="AT10" s="18">
        <f>IFERROR(VLOOKUP($A10,SERVICE!$B$11:$E$15,3,0),"")</f>
        <v>0</v>
      </c>
      <c r="AU10" s="18">
        <f>SERVICE!AL25</f>
        <v>0</v>
      </c>
      <c r="AV10" s="18"/>
      <c r="AW10" s="18"/>
      <c r="AX10" s="18"/>
      <c r="AY10" s="18">
        <f>IFERROR(VLOOKUP($A10,SERVICE!$B$11:$E$15,2,0),"")</f>
        <v>0</v>
      </c>
      <c r="AZ10" s="18">
        <f>IFERROR(VLOOKUP($A10,SERVICE!$B$11:$E$15,3,0),"")</f>
        <v>0</v>
      </c>
      <c r="BA10" s="18">
        <f>SERVICE!AR25</f>
        <v>0</v>
      </c>
      <c r="BB10" s="18"/>
      <c r="BC10" s="18"/>
      <c r="BD10" s="18"/>
      <c r="BE10" s="18">
        <f>IFERROR(VLOOKUP($A10,SERVICE!$B$11:$E$15,2,0),"")</f>
        <v>0</v>
      </c>
      <c r="BF10" s="18">
        <f>IFERROR(VLOOKUP($A10,SERVICE!$B$11:$E$15,3,0),"")</f>
        <v>0</v>
      </c>
      <c r="BG10" s="18">
        <f>SERVICE!AX25</f>
        <v>0</v>
      </c>
      <c r="BH10" s="18"/>
      <c r="BI10" s="18"/>
      <c r="BJ10" s="18"/>
      <c r="BK10" s="18">
        <f>IFERROR(VLOOKUP($A10,SERVICE!$B$11:$E$15,2,0),"")</f>
        <v>0</v>
      </c>
      <c r="BL10" s="18">
        <f>IFERROR(VLOOKUP($A10,SERVICE!$B$11:$E$15,3,0),"")</f>
        <v>0</v>
      </c>
      <c r="BM10" s="18">
        <f>SERVICE!BD25</f>
        <v>0</v>
      </c>
      <c r="BN10" s="18"/>
      <c r="BO10" s="18"/>
      <c r="BP10" s="18"/>
      <c r="BQ10" s="18">
        <f>IFERROR(VLOOKUP($A10,SERVICE!$B$11:$E$15,2,0),"")</f>
        <v>0</v>
      </c>
      <c r="BR10" s="18">
        <f>IFERROR(VLOOKUP($A10,SERVICE!$B$11:$E$15,3,0),"")</f>
        <v>0</v>
      </c>
      <c r="BS10" s="18">
        <f>SERVICE!BJ25</f>
        <v>0</v>
      </c>
      <c r="BT10" s="18"/>
      <c r="BU10" s="18"/>
      <c r="BV10" s="18"/>
      <c r="BW10" s="18">
        <f>IFERROR(VLOOKUP($A10,SERVICE!$B$11:$E$15,2,0),"")</f>
        <v>0</v>
      </c>
      <c r="BX10" s="18">
        <f>IFERROR(VLOOKUP($A10,SERVICE!$B$11:$E$15,3,0),"")</f>
        <v>0</v>
      </c>
      <c r="BY10" s="18">
        <f>SERVICE!BP25</f>
        <v>0</v>
      </c>
      <c r="BZ10" s="18"/>
      <c r="CA10" s="18"/>
      <c r="CB10" s="18"/>
    </row>
    <row r="11" spans="1:80" ht="30.75" customHeight="1" x14ac:dyDescent="0.25">
      <c r="A11" s="36" t="str">
        <f>IF(config!A7="","",config!A7)</f>
        <v>mr 5</v>
      </c>
      <c r="B11" s="37"/>
      <c r="C11" s="17">
        <f t="shared" si="0"/>
        <v>0</v>
      </c>
      <c r="D11" s="17">
        <f t="shared" si="1"/>
        <v>0</v>
      </c>
      <c r="E11" s="17">
        <f t="shared" si="2"/>
        <v>0</v>
      </c>
      <c r="F11" s="17">
        <f t="shared" si="3"/>
        <v>0</v>
      </c>
      <c r="G11" s="17">
        <f t="shared" si="4"/>
        <v>0</v>
      </c>
      <c r="H11" s="17">
        <f t="shared" si="5"/>
        <v>0</v>
      </c>
      <c r="I11" s="18">
        <f>IFERROR(VLOOKUP($A11,SERVICE!$B$11:$E$18,2,0),"")</f>
        <v>0</v>
      </c>
      <c r="J11" s="18">
        <f>IFERROR(VLOOKUP($A11,SERVICE!$B$11:$E$18,3,0),"")</f>
        <v>0</v>
      </c>
      <c r="K11" s="18">
        <f>IFERROR(VLOOKUP($A11,SERVICE!$A$22:$E$26,2,0),"")</f>
        <v>0</v>
      </c>
      <c r="L11" s="18">
        <f>IFERROR(VLOOKUP($A11,SERVICE!$A$22:$E$26,3,0),"")</f>
        <v>0</v>
      </c>
      <c r="M11" s="18">
        <f>IFERROR(VLOOKUP($A11,SERVICE!$A$22:$E$26,4,0),"")</f>
        <v>0</v>
      </c>
      <c r="N11" s="18">
        <f>IFERROR(VLOOKUP($A11,SERVICE!$A$22:$E$26,5,0),"")</f>
        <v>0</v>
      </c>
      <c r="O11" s="18">
        <f>IFERROR(VLOOKUP($A11,SERVICE!$B$11:$E$15,2,0),"")</f>
        <v>0</v>
      </c>
      <c r="P11" s="18">
        <f>IFERROR(VLOOKUP($A11,SERVICE!$B$11:$E$15,3,0),"")</f>
        <v>0</v>
      </c>
      <c r="Q11" s="18"/>
      <c r="R11" s="18"/>
      <c r="S11" s="18"/>
      <c r="T11" s="19"/>
      <c r="U11" s="18">
        <f>IFERROR(VLOOKUP($A11,SERVICE!$B$11:$E$15,2,0),"")</f>
        <v>0</v>
      </c>
      <c r="V11" s="18">
        <f>IFERROR(VLOOKUP($A11,SERVICE!$B$11:$E$15,3,0),"")</f>
        <v>0</v>
      </c>
      <c r="W11" s="18">
        <f>SERVICE!N26</f>
        <v>0</v>
      </c>
      <c r="X11" s="18"/>
      <c r="Y11" s="18"/>
      <c r="Z11" s="18"/>
      <c r="AA11" s="18">
        <f>IFERROR(VLOOKUP($A11,SERVICE!$B$11:$E$15,2,0),"")</f>
        <v>0</v>
      </c>
      <c r="AB11" s="18">
        <f>IFERROR(VLOOKUP($A11,SERVICE!$B$11:$E$15,3,0),"")</f>
        <v>0</v>
      </c>
      <c r="AC11" s="18">
        <f>SERVICE!T26</f>
        <v>0</v>
      </c>
      <c r="AD11" s="18"/>
      <c r="AE11" s="18"/>
      <c r="AF11" s="18"/>
      <c r="AG11" s="18">
        <f>IFERROR(VLOOKUP($A11,SERVICE!$B$11:$E$15,2,0),"")</f>
        <v>0</v>
      </c>
      <c r="AH11" s="18">
        <f>IFERROR(VLOOKUP($A11,SERVICE!$B$11:$E$15,3,0),"")</f>
        <v>0</v>
      </c>
      <c r="AI11" s="18">
        <f>SERVICE!Z26</f>
        <v>0</v>
      </c>
      <c r="AJ11" s="18"/>
      <c r="AK11" s="18"/>
      <c r="AL11" s="18"/>
      <c r="AM11" s="18">
        <f>IFERROR(VLOOKUP($A11,SERVICE!$B$11:$E$15,2,0),"")</f>
        <v>0</v>
      </c>
      <c r="AN11" s="18">
        <f>IFERROR(VLOOKUP($A11,SERVICE!$B$11:$E$15,3,0),"")</f>
        <v>0</v>
      </c>
      <c r="AO11" s="18">
        <f>SERVICE!AF26</f>
        <v>0</v>
      </c>
      <c r="AP11" s="18"/>
      <c r="AQ11" s="18"/>
      <c r="AR11" s="18"/>
      <c r="AS11" s="18">
        <f>IFERROR(VLOOKUP($A11,SERVICE!$B$11:$E$15,2,0),"")</f>
        <v>0</v>
      </c>
      <c r="AT11" s="18">
        <f>IFERROR(VLOOKUP($A11,SERVICE!$B$11:$E$15,3,0),"")</f>
        <v>0</v>
      </c>
      <c r="AU11" s="18">
        <f>SERVICE!AL26</f>
        <v>0</v>
      </c>
      <c r="AV11" s="18"/>
      <c r="AW11" s="18"/>
      <c r="AX11" s="18"/>
      <c r="AY11" s="18">
        <f>IFERROR(VLOOKUP($A11,SERVICE!$B$11:$E$15,2,0),"")</f>
        <v>0</v>
      </c>
      <c r="AZ11" s="18">
        <f>IFERROR(VLOOKUP($A11,SERVICE!$B$11:$E$15,3,0),"")</f>
        <v>0</v>
      </c>
      <c r="BA11" s="18">
        <f>SERVICE!AR26</f>
        <v>0</v>
      </c>
      <c r="BB11" s="18"/>
      <c r="BC11" s="18"/>
      <c r="BD11" s="18"/>
      <c r="BE11" s="18">
        <f>IFERROR(VLOOKUP($A11,SERVICE!$B$11:$E$15,2,0),"")</f>
        <v>0</v>
      </c>
      <c r="BF11" s="18">
        <f>IFERROR(VLOOKUP($A11,SERVICE!$B$11:$E$15,3,0),"")</f>
        <v>0</v>
      </c>
      <c r="BG11" s="18">
        <f>SERVICE!AX26</f>
        <v>0</v>
      </c>
      <c r="BH11" s="18"/>
      <c r="BI11" s="18"/>
      <c r="BJ11" s="18"/>
      <c r="BK11" s="18">
        <f>IFERROR(VLOOKUP($A11,SERVICE!$B$11:$E$15,2,0),"")</f>
        <v>0</v>
      </c>
      <c r="BL11" s="18">
        <f>IFERROR(VLOOKUP($A11,SERVICE!$B$11:$E$15,3,0),"")</f>
        <v>0</v>
      </c>
      <c r="BM11" s="18">
        <f>SERVICE!BD26</f>
        <v>0</v>
      </c>
      <c r="BN11" s="18"/>
      <c r="BO11" s="18"/>
      <c r="BP11" s="18"/>
      <c r="BQ11" s="18">
        <f>IFERROR(VLOOKUP($A11,SERVICE!$B$11:$E$15,2,0),"")</f>
        <v>0</v>
      </c>
      <c r="BR11" s="18">
        <f>IFERROR(VLOOKUP($A11,SERVICE!$B$11:$E$15,3,0),"")</f>
        <v>0</v>
      </c>
      <c r="BS11" s="18">
        <f>SERVICE!BJ26</f>
        <v>0</v>
      </c>
      <c r="BT11" s="18"/>
      <c r="BU11" s="18"/>
      <c r="BV11" s="18"/>
      <c r="BW11" s="18">
        <f>IFERROR(VLOOKUP($A11,SERVICE!$B$11:$E$15,2,0),"")</f>
        <v>0</v>
      </c>
      <c r="BX11" s="18">
        <f>IFERROR(VLOOKUP($A11,SERVICE!$B$11:$E$15,3,0),"")</f>
        <v>0</v>
      </c>
      <c r="BY11" s="18">
        <f>SERVICE!BP26</f>
        <v>0</v>
      </c>
      <c r="BZ11" s="18"/>
      <c r="CA11" s="18"/>
      <c r="CB11" s="18"/>
    </row>
  </sheetData>
  <mergeCells count="18">
    <mergeCell ref="BK5:BP5"/>
    <mergeCell ref="BQ5:BV5"/>
    <mergeCell ref="BW5:CB5"/>
    <mergeCell ref="A11:B11"/>
    <mergeCell ref="A7:B7"/>
    <mergeCell ref="A8:B8"/>
    <mergeCell ref="A9:B9"/>
    <mergeCell ref="A10:B10"/>
    <mergeCell ref="AG5:AL5"/>
    <mergeCell ref="AM5:AR5"/>
    <mergeCell ref="AS5:AX5"/>
    <mergeCell ref="AY5:BD5"/>
    <mergeCell ref="BE5:BJ5"/>
    <mergeCell ref="C5:H5"/>
    <mergeCell ref="I5:N5"/>
    <mergeCell ref="O5:T5"/>
    <mergeCell ref="U5:Z5"/>
    <mergeCell ref="AA5:AF5"/>
  </mergeCells>
  <conditionalFormatting sqref="P12 N7:N11 Z7:Z11 AF7:AF11 AL7:AL11 AR7:AR11 AX7:AX11 BD7:BD11 BJ7:BJ11 BP7:BP11 BV7:BV11 CB7:CB11 H7:H11">
    <cfRule type="cellIs" dxfId="9" priority="12" operator="greaterThan">
      <formula>0</formula>
    </cfRule>
  </conditionalFormatting>
  <conditionalFormatting sqref="A27:XFD27 C7:C11 I7:I11 O7:O11 U7:U11 AA7:AA11 AG7:AG11 AM7:AM11 AS7:AS11 AY7:AY11 BE7:BE11 BK7:BK11 BQ7:BQ11 BW7:BW11">
    <cfRule type="cellIs" dxfId="8" priority="9" operator="greaterThan">
      <formula>0</formula>
    </cfRule>
  </conditionalFormatting>
  <conditionalFormatting sqref="F10 D7:D11 J7:J11 P7:P11 V7:V11 AB7:AB11 AH7:AH11 AN7:AN11 AT7:AT11 AZ7:AZ11 BF7:BF11 BL7:BL11 BR7:BR11 BX7:BX11">
    <cfRule type="cellIs" dxfId="7" priority="8" operator="greaterThan">
      <formula>0</formula>
    </cfRule>
  </conditionalFormatting>
  <conditionalFormatting sqref="K7:K11">
    <cfRule type="cellIs" dxfId="6" priority="7" operator="greaterThan">
      <formula>0</formula>
    </cfRule>
  </conditionalFormatting>
  <conditionalFormatting sqref="E7:E11">
    <cfRule type="cellIs" priority="5" operator="greaterThan">
      <formula>0</formula>
    </cfRule>
    <cfRule type="cellIs" dxfId="5" priority="6" operator="greaterThan">
      <formula>0</formula>
    </cfRule>
  </conditionalFormatting>
  <conditionalFormatting sqref="Q7 E7:E11 K7:K11 W7:W11 AC7:AC11 AI7:AI11 AO7:AO11 AU7:AU11 BA7:BA11 BG7:BG11 BM7:BM11 BS7:BS11 BY7:BY11">
    <cfRule type="cellIs" dxfId="4" priority="4" operator="greaterThan">
      <formula>0</formula>
    </cfRule>
  </conditionalFormatting>
  <conditionalFormatting sqref="F7 L7:L11 R7:R11 X7:X11 AD7:AD11 AJ7:AJ11 AP7:AP11 AV7:AV11 BB7:BB11 BH7:BH11 BN7:BN11 BT7:BT11 BZ7:BZ11">
    <cfRule type="cellIs" dxfId="3" priority="2" operator="greaterThan">
      <formula>0</formula>
    </cfRule>
  </conditionalFormatting>
  <conditionalFormatting sqref="M7:N11 S7:S11 Y7:Z11 AE7:AF11 AK7:AL11 AQ7:AR11 AW7:AX11 BC7:BD11 BI7:BJ11 BO7:BP11 BU7:BV11 CA7:CB11 G7:H11">
    <cfRule type="cellIs" dxfId="2" priority="1" operator="greaterThan">
      <formula>0</formula>
    </cfRule>
  </conditionalFormatting>
  <hyperlinks>
    <hyperlink ref="O8:T8" location="janvier!A1" display="janvier!A1"/>
    <hyperlink ref="O9:T9" location="janvier!A1" display="janvier!A1"/>
    <hyperlink ref="O10:T10" location="janvier!A1" display="janvier!A1"/>
    <hyperlink ref="O11:T11" location="janvier!A1" display="janvier!A1"/>
    <hyperlink ref="U8:Z8" location="janvier!A1" display="janvier!A1"/>
    <hyperlink ref="AA8:AF8" location="janvier!A1" display="janvier!A1"/>
    <hyperlink ref="AG8:AL8" location="janvier!A1" display="janvier!A1"/>
    <hyperlink ref="AM8:AR8" location="janvier!A1" display="janvier!A1"/>
    <hyperlink ref="AS8:AX8" location="janvier!A1" display="janvier!A1"/>
    <hyperlink ref="AY8:BD8" location="janvier!A1" display="janvier!A1"/>
    <hyperlink ref="BE8:BJ8" location="janvier!A1" display="janvier!A1"/>
    <hyperlink ref="U9:Z9" location="janvier!A1" display="janvier!A1"/>
    <hyperlink ref="AA9:AF9" location="janvier!A1" display="janvier!A1"/>
    <hyperlink ref="AG9:AL9" location="janvier!A1" display="janvier!A1"/>
    <hyperlink ref="AM9:AR9" location="janvier!A1" display="janvier!A1"/>
    <hyperlink ref="AS9:AX9" location="janvier!A1" display="janvier!A1"/>
    <hyperlink ref="AY9:BD9" location="janvier!A1" display="janvier!A1"/>
    <hyperlink ref="BE9:BJ9" location="janvier!A1" display="janvier!A1"/>
    <hyperlink ref="U10:Z10" location="janvier!A1" display="janvier!A1"/>
    <hyperlink ref="AA10:AF10" location="janvier!A1" display="janvier!A1"/>
    <hyperlink ref="AG10:AL10" location="janvier!A1" display="janvier!A1"/>
    <hyperlink ref="AM10:AR10" location="janvier!A1" display="janvier!A1"/>
    <hyperlink ref="AS10:AX10" location="janvier!A1" display="janvier!A1"/>
    <hyperlink ref="AY10:BD10" location="janvier!A1" display="janvier!A1"/>
    <hyperlink ref="BE10:BJ10" location="janvier!A1" display="janvier!A1"/>
    <hyperlink ref="U11:Z11" location="janvier!A1" display="janvier!A1"/>
    <hyperlink ref="AA11:AF11" location="janvier!A1" display="janvier!A1"/>
    <hyperlink ref="AG11:AL11" location="janvier!A1" display="janvier!A1"/>
    <hyperlink ref="AM11:AR11" location="janvier!A1" display="janvier!A1"/>
    <hyperlink ref="AS11:AX11" location="janvier!A1" display="janvier!A1"/>
    <hyperlink ref="AY11:BD11" location="janvier!A1" display="janvier!A1"/>
    <hyperlink ref="BE11:BJ11" location="janvier!A1" display="janvier!A1"/>
    <hyperlink ref="BK8:BP8" location="janvier!A1" display="janvier!A1"/>
    <hyperlink ref="BQ8:BV8" location="janvier!A1" display="janvier!A1"/>
    <hyperlink ref="BW8:CB8" location="janvier!A1" display="janvier!A1"/>
    <hyperlink ref="BK9:BP9" location="janvier!A1" display="janvier!A1"/>
    <hyperlink ref="BQ9:BV9" location="janvier!A1" display="janvier!A1"/>
    <hyperlink ref="BW9:CB9" location="janvier!A1" display="janvier!A1"/>
    <hyperlink ref="BK10:BP10" location="janvier!A1" display="janvier!A1"/>
    <hyperlink ref="BQ10:BV10" location="janvier!A1" display="janvier!A1"/>
    <hyperlink ref="BW10:CB10" location="janvier!A1" display="janvier!A1"/>
    <hyperlink ref="BK11:BP11" location="janvier!A1" display="janvier!A1"/>
    <hyperlink ref="BQ11:BV11" location="janvier!A1" display="janvier!A1"/>
    <hyperlink ref="BW11:CB11" location="janvier!A1" display="janvier!A1"/>
    <hyperlink ref="I7:N7" location="SERVICE!A1" display="SERVICE!A1"/>
    <hyperlink ref="I8:I11" location="SERVICE!A1" display="SERVICE!A1"/>
    <hyperlink ref="J8:J11" location="SERVICE!A1" display="SERVICE!A1"/>
    <hyperlink ref="K8:K11" location="SERVICE!A1" display="SERVICE!A1"/>
    <hyperlink ref="L8:L11" location="SERVICE!A1" display="SERVICE!A1"/>
    <hyperlink ref="M8:N11" location="SERVICE!A1" display="SERVICE!A1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5"/>
  <sheetViews>
    <sheetView workbookViewId="0">
      <selection activeCell="E10" sqref="E10"/>
    </sheetView>
  </sheetViews>
  <sheetFormatPr baseColWidth="10" defaultRowHeight="15" x14ac:dyDescent="0.25"/>
  <cols>
    <col min="1" max="1" width="12.140625" customWidth="1"/>
    <col min="3" max="3" width="13.5703125" customWidth="1"/>
  </cols>
  <sheetData>
    <row r="2" spans="1:5" x14ac:dyDescent="0.25">
      <c r="A2" t="s">
        <v>97</v>
      </c>
      <c r="C2" t="s">
        <v>0</v>
      </c>
      <c r="D2" s="1">
        <v>43101</v>
      </c>
    </row>
    <row r="3" spans="1:5" x14ac:dyDescent="0.25">
      <c r="A3" s="24" t="s">
        <v>1</v>
      </c>
      <c r="D3" t="s">
        <v>2</v>
      </c>
      <c r="E3" t="s">
        <v>3</v>
      </c>
    </row>
    <row r="4" spans="1:5" x14ac:dyDescent="0.25">
      <c r="A4" s="24" t="s">
        <v>4</v>
      </c>
      <c r="C4" t="s">
        <v>5</v>
      </c>
      <c r="D4" s="1">
        <v>43101</v>
      </c>
      <c r="E4" s="1">
        <f>EOMONTH(D4,0)</f>
        <v>43131</v>
      </c>
    </row>
    <row r="5" spans="1:5" x14ac:dyDescent="0.25">
      <c r="A5" s="24" t="s">
        <v>6</v>
      </c>
      <c r="C5" t="s">
        <v>7</v>
      </c>
      <c r="D5" s="1">
        <f>EDATE(D4,1)</f>
        <v>43132</v>
      </c>
      <c r="E5" s="1">
        <f t="shared" ref="E5:E15" si="0">EOMONTH(D5,0)</f>
        <v>43159</v>
      </c>
    </row>
    <row r="6" spans="1:5" x14ac:dyDescent="0.25">
      <c r="A6" s="24" t="s">
        <v>8</v>
      </c>
      <c r="C6" t="s">
        <v>9</v>
      </c>
      <c r="D6" s="1">
        <f t="shared" ref="D6:D15" si="1">EDATE(D5,1)</f>
        <v>43160</v>
      </c>
      <c r="E6" s="1">
        <f t="shared" si="0"/>
        <v>43190</v>
      </c>
    </row>
    <row r="7" spans="1:5" x14ac:dyDescent="0.25">
      <c r="A7" s="24" t="s">
        <v>10</v>
      </c>
      <c r="C7" t="s">
        <v>11</v>
      </c>
      <c r="D7" s="1">
        <f t="shared" si="1"/>
        <v>43191</v>
      </c>
      <c r="E7" s="1">
        <f t="shared" si="0"/>
        <v>43220</v>
      </c>
    </row>
    <row r="8" spans="1:5" x14ac:dyDescent="0.25">
      <c r="A8" s="24" t="s">
        <v>29</v>
      </c>
      <c r="C8" t="s">
        <v>12</v>
      </c>
      <c r="D8" s="1">
        <f t="shared" si="1"/>
        <v>43221</v>
      </c>
      <c r="E8" s="1">
        <f t="shared" si="0"/>
        <v>43251</v>
      </c>
    </row>
    <row r="9" spans="1:5" x14ac:dyDescent="0.25">
      <c r="A9" s="24" t="s">
        <v>30</v>
      </c>
      <c r="C9" t="s">
        <v>13</v>
      </c>
      <c r="D9" s="1">
        <f t="shared" si="1"/>
        <v>43252</v>
      </c>
      <c r="E9" s="1">
        <f t="shared" si="0"/>
        <v>43281</v>
      </c>
    </row>
    <row r="10" spans="1:5" x14ac:dyDescent="0.25">
      <c r="A10" s="24" t="s">
        <v>31</v>
      </c>
      <c r="C10" t="s">
        <v>14</v>
      </c>
      <c r="D10" s="1">
        <f t="shared" si="1"/>
        <v>43282</v>
      </c>
      <c r="E10" s="1">
        <f t="shared" si="0"/>
        <v>43312</v>
      </c>
    </row>
    <row r="11" spans="1:5" x14ac:dyDescent="0.25">
      <c r="A11" s="24" t="s">
        <v>32</v>
      </c>
      <c r="C11" t="s">
        <v>15</v>
      </c>
      <c r="D11" s="1">
        <f t="shared" si="1"/>
        <v>43313</v>
      </c>
      <c r="E11" s="1">
        <f t="shared" si="0"/>
        <v>43343</v>
      </c>
    </row>
    <row r="12" spans="1:5" x14ac:dyDescent="0.25">
      <c r="A12" s="24" t="s">
        <v>33</v>
      </c>
      <c r="C12" t="s">
        <v>16</v>
      </c>
      <c r="D12" s="1">
        <f t="shared" si="1"/>
        <v>43344</v>
      </c>
      <c r="E12" s="1">
        <f t="shared" si="0"/>
        <v>43373</v>
      </c>
    </row>
    <row r="13" spans="1:5" x14ac:dyDescent="0.25">
      <c r="C13" t="s">
        <v>17</v>
      </c>
      <c r="D13" s="1">
        <f t="shared" si="1"/>
        <v>43374</v>
      </c>
      <c r="E13" s="1">
        <f t="shared" si="0"/>
        <v>43404</v>
      </c>
    </row>
    <row r="14" spans="1:5" x14ac:dyDescent="0.25">
      <c r="C14" t="s">
        <v>18</v>
      </c>
      <c r="D14" s="1">
        <f t="shared" si="1"/>
        <v>43405</v>
      </c>
      <c r="E14" s="1">
        <f t="shared" si="0"/>
        <v>43434</v>
      </c>
    </row>
    <row r="15" spans="1:5" x14ac:dyDescent="0.25">
      <c r="C15" t="s">
        <v>19</v>
      </c>
      <c r="D15" s="1">
        <f t="shared" si="1"/>
        <v>43435</v>
      </c>
      <c r="E15" s="1">
        <f t="shared" si="0"/>
        <v>43465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SERVICE</vt:lpstr>
      <vt:lpstr>state</vt:lpstr>
      <vt:lpstr>Feuil1</vt:lpstr>
      <vt:lpstr>Feuil2</vt:lpstr>
      <vt:lpstr>config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2017-09-28T15:46:14Z</dcterms:created>
  <dcterms:modified xsi:type="dcterms:W3CDTF">2017-10-01T12:04:34Z</dcterms:modified>
</cp:coreProperties>
</file>