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35"/>
  </bookViews>
  <sheets>
    <sheet name="mars" sheetId="4" r:id="rId1"/>
    <sheet name="state" sheetId="5" r:id="rId2"/>
    <sheet name="fevrier" sheetId="3" r:id="rId3"/>
    <sheet name="config" sheetId="1" r:id="rId4"/>
    <sheet name="janvier" sheetId="2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4" l="1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F16" i="4"/>
  <c r="F8" i="5"/>
  <c r="G8" i="5"/>
  <c r="H8" i="5"/>
  <c r="I8" i="5"/>
  <c r="J8" i="5"/>
  <c r="K8" i="5"/>
  <c r="M8" i="5"/>
  <c r="N8" i="5"/>
  <c r="F9" i="5"/>
  <c r="G9" i="5"/>
  <c r="H9" i="5"/>
  <c r="I9" i="5"/>
  <c r="J9" i="5"/>
  <c r="K9" i="5"/>
  <c r="L9" i="5"/>
  <c r="M9" i="5"/>
  <c r="N9" i="5"/>
  <c r="F10" i="5"/>
  <c r="G10" i="5"/>
  <c r="H10" i="5"/>
  <c r="I10" i="5"/>
  <c r="J10" i="5"/>
  <c r="K10" i="5"/>
  <c r="L10" i="5"/>
  <c r="M10" i="5"/>
  <c r="N10" i="5"/>
  <c r="F11" i="5"/>
  <c r="G11" i="5"/>
  <c r="H11" i="5"/>
  <c r="I11" i="5"/>
  <c r="J11" i="5"/>
  <c r="K11" i="5"/>
  <c r="L11" i="5"/>
  <c r="M11" i="5"/>
  <c r="N11" i="5"/>
  <c r="D11" i="4"/>
  <c r="K7" i="5"/>
  <c r="J7" i="5"/>
  <c r="I7" i="5"/>
  <c r="B8" i="5"/>
  <c r="B9" i="5"/>
  <c r="B10" i="5"/>
  <c r="B11" i="5"/>
  <c r="B7" i="5"/>
  <c r="A2" i="4"/>
  <c r="A1" i="4"/>
  <c r="A2" i="3"/>
  <c r="A1" i="3"/>
  <c r="F5" i="3" s="1"/>
  <c r="E15" i="4"/>
  <c r="D15" i="4"/>
  <c r="C15" i="4"/>
  <c r="B15" i="4"/>
  <c r="E14" i="4"/>
  <c r="D14" i="4"/>
  <c r="C14" i="4"/>
  <c r="B14" i="4"/>
  <c r="E13" i="4"/>
  <c r="D13" i="4"/>
  <c r="C13" i="4"/>
  <c r="B13" i="4"/>
  <c r="E12" i="4"/>
  <c r="D12" i="4"/>
  <c r="C12" i="4"/>
  <c r="L8" i="5" s="1"/>
  <c r="B12" i="4"/>
  <c r="E11" i="4"/>
  <c r="N7" i="5" s="1"/>
  <c r="M7" i="5"/>
  <c r="C11" i="4"/>
  <c r="L7" i="5" s="1"/>
  <c r="B11" i="4"/>
  <c r="F5" i="4"/>
  <c r="E15" i="3"/>
  <c r="D15" i="3"/>
  <c r="C15" i="3"/>
  <c r="B15" i="3"/>
  <c r="E14" i="3"/>
  <c r="D14" i="3"/>
  <c r="C14" i="3"/>
  <c r="B14" i="3"/>
  <c r="E13" i="3"/>
  <c r="D13" i="3"/>
  <c r="C13" i="3"/>
  <c r="B13" i="3"/>
  <c r="E12" i="3"/>
  <c r="D12" i="3"/>
  <c r="C12" i="3"/>
  <c r="B12" i="3"/>
  <c r="E11" i="3"/>
  <c r="D11" i="3"/>
  <c r="C11" i="3"/>
  <c r="B11" i="3"/>
  <c r="F5" i="2"/>
  <c r="E12" i="2"/>
  <c r="E13" i="2"/>
  <c r="E14" i="2"/>
  <c r="E15" i="2"/>
  <c r="E11" i="2"/>
  <c r="H7" i="5" s="1"/>
  <c r="D12" i="2"/>
  <c r="D13" i="2"/>
  <c r="D14" i="2"/>
  <c r="D15" i="2"/>
  <c r="D11" i="2"/>
  <c r="G7" i="5" s="1"/>
  <c r="C12" i="2"/>
  <c r="C13" i="2"/>
  <c r="C14" i="2"/>
  <c r="C15" i="2"/>
  <c r="C11" i="2"/>
  <c r="F7" i="5" s="1"/>
  <c r="F3" i="2"/>
  <c r="F10" i="2" s="1"/>
  <c r="A1" i="2"/>
  <c r="B12" i="2"/>
  <c r="B13" i="2"/>
  <c r="B14" i="2"/>
  <c r="B15" i="2"/>
  <c r="B11" i="2"/>
  <c r="A2" i="2"/>
  <c r="E5" i="1"/>
  <c r="E6" i="1"/>
  <c r="E7" i="1"/>
  <c r="E8" i="1"/>
  <c r="E9" i="1"/>
  <c r="E10" i="1"/>
  <c r="E11" i="1"/>
  <c r="E12" i="1"/>
  <c r="E13" i="1"/>
  <c r="E14" i="1"/>
  <c r="E15" i="1"/>
  <c r="D6" i="1"/>
  <c r="D7" i="1"/>
  <c r="D8" i="1" s="1"/>
  <c r="D9" i="1" s="1"/>
  <c r="D10" i="1" s="1"/>
  <c r="D11" i="1" s="1"/>
  <c r="D12" i="1" s="1"/>
  <c r="D13" i="1" s="1"/>
  <c r="D14" i="1" s="1"/>
  <c r="D15" i="1" s="1"/>
  <c r="D5" i="1"/>
  <c r="E4" i="1"/>
  <c r="E11" i="5" l="1"/>
  <c r="C11" i="5"/>
  <c r="D10" i="5"/>
  <c r="E9" i="5"/>
  <c r="C9" i="5"/>
  <c r="D8" i="5"/>
  <c r="D11" i="5"/>
  <c r="E10" i="5"/>
  <c r="C10" i="5"/>
  <c r="D9" i="5"/>
  <c r="E8" i="5"/>
  <c r="C8" i="5"/>
  <c r="E7" i="5"/>
  <c r="D7" i="5"/>
  <c r="C7" i="5"/>
  <c r="F3" i="3"/>
  <c r="F10" i="3" s="1"/>
  <c r="F3" i="4"/>
  <c r="F9" i="3"/>
  <c r="F9" i="2"/>
  <c r="G3" i="2"/>
  <c r="G3" i="3" l="1"/>
  <c r="F10" i="4"/>
  <c r="G3" i="4"/>
  <c r="F9" i="4"/>
  <c r="G10" i="3"/>
  <c r="H3" i="3"/>
  <c r="G9" i="3"/>
  <c r="G10" i="2"/>
  <c r="H3" i="2"/>
  <c r="G9" i="2"/>
  <c r="G9" i="4" l="1"/>
  <c r="G10" i="4"/>
  <c r="H3" i="4"/>
  <c r="H9" i="3"/>
  <c r="H10" i="3"/>
  <c r="I3" i="3"/>
  <c r="H9" i="2"/>
  <c r="H10" i="2"/>
  <c r="I3" i="2"/>
  <c r="H10" i="4" l="1"/>
  <c r="I3" i="4"/>
  <c r="H9" i="4"/>
  <c r="I10" i="3"/>
  <c r="J3" i="3"/>
  <c r="I9" i="3"/>
  <c r="J3" i="2"/>
  <c r="I10" i="2"/>
  <c r="I9" i="2"/>
  <c r="I9" i="4" l="1"/>
  <c r="I10" i="4"/>
  <c r="J3" i="4"/>
  <c r="J9" i="3"/>
  <c r="J10" i="3"/>
  <c r="K3" i="3"/>
  <c r="K3" i="2"/>
  <c r="J9" i="2"/>
  <c r="J10" i="2"/>
  <c r="J10" i="4" l="1"/>
  <c r="K3" i="4"/>
  <c r="J9" i="4"/>
  <c r="K10" i="3"/>
  <c r="L3" i="3"/>
  <c r="K9" i="3"/>
  <c r="L3" i="2"/>
  <c r="K10" i="2"/>
  <c r="K9" i="2"/>
  <c r="K9" i="4" l="1"/>
  <c r="K10" i="4"/>
  <c r="L3" i="4"/>
  <c r="L9" i="3"/>
  <c r="L10" i="3"/>
  <c r="M3" i="3"/>
  <c r="M3" i="2"/>
  <c r="L9" i="2"/>
  <c r="L10" i="2"/>
  <c r="L10" i="4" l="1"/>
  <c r="M3" i="4"/>
  <c r="L9" i="4"/>
  <c r="M10" i="3"/>
  <c r="N3" i="3"/>
  <c r="M9" i="3"/>
  <c r="N3" i="2"/>
  <c r="M10" i="2"/>
  <c r="M9" i="2"/>
  <c r="M9" i="4" l="1"/>
  <c r="M10" i="4"/>
  <c r="N3" i="4"/>
  <c r="N9" i="3"/>
  <c r="N10" i="3"/>
  <c r="O3" i="3"/>
  <c r="O3" i="2"/>
  <c r="N9" i="2"/>
  <c r="N10" i="2"/>
  <c r="N10" i="4" l="1"/>
  <c r="O3" i="4"/>
  <c r="N9" i="4"/>
  <c r="O10" i="3"/>
  <c r="P3" i="3"/>
  <c r="O9" i="3"/>
  <c r="P3" i="2"/>
  <c r="O10" i="2"/>
  <c r="O9" i="2"/>
  <c r="O9" i="4" l="1"/>
  <c r="O10" i="4"/>
  <c r="P3" i="4"/>
  <c r="P9" i="3"/>
  <c r="P10" i="3"/>
  <c r="Q3" i="3"/>
  <c r="Q3" i="2"/>
  <c r="P9" i="2"/>
  <c r="P10" i="2"/>
  <c r="P10" i="4" l="1"/>
  <c r="Q3" i="4"/>
  <c r="P9" i="4"/>
  <c r="Q10" i="3"/>
  <c r="R3" i="3"/>
  <c r="Q9" i="3"/>
  <c r="R3" i="2"/>
  <c r="Q10" i="2"/>
  <c r="Q9" i="2"/>
  <c r="Q9" i="4" l="1"/>
  <c r="Q10" i="4"/>
  <c r="R3" i="4"/>
  <c r="R9" i="3"/>
  <c r="R10" i="3"/>
  <c r="S3" i="3"/>
  <c r="S3" i="2"/>
  <c r="R9" i="2"/>
  <c r="R10" i="2"/>
  <c r="R10" i="4" l="1"/>
  <c r="S3" i="4"/>
  <c r="R9" i="4"/>
  <c r="S10" i="3"/>
  <c r="T3" i="3"/>
  <c r="S9" i="3"/>
  <c r="T3" i="2"/>
  <c r="S10" i="2"/>
  <c r="S9" i="2"/>
  <c r="S9" i="4" l="1"/>
  <c r="S10" i="4"/>
  <c r="T3" i="4"/>
  <c r="T9" i="3"/>
  <c r="T10" i="3"/>
  <c r="U3" i="3"/>
  <c r="U3" i="2"/>
  <c r="T9" i="2"/>
  <c r="T10" i="2"/>
  <c r="T10" i="4" l="1"/>
  <c r="U3" i="4"/>
  <c r="T9" i="4"/>
  <c r="U10" i="3"/>
  <c r="V3" i="3"/>
  <c r="U9" i="3"/>
  <c r="V3" i="2"/>
  <c r="U10" i="2"/>
  <c r="U9" i="2"/>
  <c r="U9" i="4" l="1"/>
  <c r="U10" i="4"/>
  <c r="V3" i="4"/>
  <c r="V9" i="3"/>
  <c r="V10" i="3"/>
  <c r="W3" i="3"/>
  <c r="W3" i="2"/>
  <c r="V9" i="2"/>
  <c r="V10" i="2"/>
  <c r="V10" i="4" l="1"/>
  <c r="W3" i="4"/>
  <c r="V9" i="4"/>
  <c r="W10" i="3"/>
  <c r="X3" i="3"/>
  <c r="W9" i="3"/>
  <c r="X3" i="2"/>
  <c r="W10" i="2"/>
  <c r="W9" i="2"/>
  <c r="W9" i="4" l="1"/>
  <c r="W10" i="4"/>
  <c r="X3" i="4"/>
  <c r="X9" i="3"/>
  <c r="X10" i="3"/>
  <c r="Y3" i="3"/>
  <c r="Y3" i="2"/>
  <c r="X9" i="2"/>
  <c r="X10" i="2"/>
  <c r="X10" i="4" l="1"/>
  <c r="Y3" i="4"/>
  <c r="X9" i="4"/>
  <c r="Y10" i="3"/>
  <c r="Z3" i="3"/>
  <c r="Y9" i="3"/>
  <c r="Z3" i="2"/>
  <c r="Y10" i="2"/>
  <c r="Y9" i="2"/>
  <c r="Y9" i="4" l="1"/>
  <c r="Y10" i="4"/>
  <c r="Z3" i="4"/>
  <c r="Z9" i="3"/>
  <c r="Z10" i="3"/>
  <c r="AA3" i="3"/>
  <c r="Z9" i="2"/>
  <c r="AA3" i="2"/>
  <c r="Z10" i="2"/>
  <c r="Z10" i="4" l="1"/>
  <c r="AA3" i="4"/>
  <c r="Z9" i="4"/>
  <c r="AA10" i="3"/>
  <c r="AB3" i="3"/>
  <c r="AA9" i="3"/>
  <c r="AA10" i="2"/>
  <c r="AA9" i="2"/>
  <c r="AB3" i="2"/>
  <c r="AA9" i="4" l="1"/>
  <c r="AA10" i="4"/>
  <c r="AB3" i="4"/>
  <c r="AB9" i="3"/>
  <c r="AB10" i="3"/>
  <c r="AC3" i="3"/>
  <c r="AC3" i="2"/>
  <c r="AB9" i="2"/>
  <c r="AB10" i="2"/>
  <c r="AB10" i="4" l="1"/>
  <c r="AC3" i="4"/>
  <c r="AB9" i="4"/>
  <c r="AC10" i="3"/>
  <c r="AD3" i="3"/>
  <c r="AC9" i="3"/>
  <c r="AD3" i="2"/>
  <c r="AC10" i="2"/>
  <c r="AC9" i="2"/>
  <c r="AC9" i="4" l="1"/>
  <c r="AC10" i="4"/>
  <c r="AD3" i="4"/>
  <c r="AD9" i="3"/>
  <c r="AD10" i="3"/>
  <c r="AE3" i="3"/>
  <c r="AE3" i="2"/>
  <c r="AD9" i="2"/>
  <c r="AD10" i="2"/>
  <c r="AD10" i="4" l="1"/>
  <c r="AE3" i="4"/>
  <c r="AD9" i="4"/>
  <c r="AE10" i="3"/>
  <c r="AF3" i="3"/>
  <c r="AE9" i="3"/>
  <c r="AF3" i="2"/>
  <c r="AE10" i="2"/>
  <c r="AE9" i="2"/>
  <c r="AE9" i="4" l="1"/>
  <c r="AE10" i="4"/>
  <c r="AF3" i="4"/>
  <c r="AF9" i="3"/>
  <c r="AF10" i="3"/>
  <c r="AG3" i="3"/>
  <c r="AG3" i="2"/>
  <c r="AF9" i="2"/>
  <c r="AF10" i="2"/>
  <c r="AF10" i="4" l="1"/>
  <c r="AG3" i="4"/>
  <c r="AF9" i="4"/>
  <c r="AG10" i="3"/>
  <c r="AH3" i="3"/>
  <c r="AG9" i="3"/>
  <c r="AH3" i="2"/>
  <c r="AG10" i="2"/>
  <c r="AG9" i="2"/>
  <c r="AG9" i="4" l="1"/>
  <c r="AG10" i="4"/>
  <c r="AH3" i="4"/>
  <c r="AH9" i="3"/>
  <c r="AH10" i="3"/>
  <c r="AI3" i="3"/>
  <c r="AH9" i="2"/>
  <c r="AI3" i="2"/>
  <c r="AH10" i="2"/>
  <c r="AH10" i="4" l="1"/>
  <c r="AI3" i="4"/>
  <c r="AH9" i="4"/>
  <c r="AI10" i="3"/>
  <c r="AJ3" i="3"/>
  <c r="AI9" i="3"/>
  <c r="AI10" i="2"/>
  <c r="AI9" i="2"/>
  <c r="AJ3" i="2"/>
  <c r="AI9" i="4" l="1"/>
  <c r="AI10" i="4"/>
  <c r="AJ3" i="4"/>
  <c r="AJ9" i="3"/>
  <c r="AJ10" i="3"/>
  <c r="AJ9" i="2"/>
  <c r="AJ10" i="2"/>
  <c r="AJ10" i="4" l="1"/>
  <c r="AJ9" i="4"/>
</calcChain>
</file>

<file path=xl/sharedStrings.xml><?xml version="1.0" encoding="utf-8"?>
<sst xmlns="http://schemas.openxmlformats.org/spreadsheetml/2006/main" count="105" uniqueCount="30">
  <si>
    <t>personnel</t>
  </si>
  <si>
    <t>mr 1</t>
  </si>
  <si>
    <t>mr 2</t>
  </si>
  <si>
    <t>mr 3</t>
  </si>
  <si>
    <t>mr 4</t>
  </si>
  <si>
    <t>mr 5</t>
  </si>
  <si>
    <t xml:space="preserve">date d'entrée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</si>
  <si>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</si>
  <si>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</si>
  <si>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</si>
  <si>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</si>
  <si>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</si>
  <si>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</si>
  <si>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</si>
  <si>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</si>
  <si>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</si>
  <si>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</si>
  <si>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</si>
  <si>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</si>
  <si>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start</t>
  </si>
  <si>
    <t>stop</t>
  </si>
  <si>
    <t>service bp</t>
  </si>
  <si>
    <t>convoyage</t>
  </si>
  <si>
    <t>bp</t>
  </si>
  <si>
    <t>c</t>
  </si>
  <si>
    <t>perm</t>
  </si>
  <si>
    <t>p</t>
  </si>
  <si>
    <t>total</t>
  </si>
  <si>
    <t>perme</t>
  </si>
  <si>
    <t xml:space="preserve">jeudi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</si>
</sst>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0" fontId="0" fillId="0" borderId="1" xfId="0" applyBorder="1"/>
    <xf numFmtId="164" fontId="0" fillId="0" borderId="1" xfId="0" applyNumberFormat="1" applyBorder="1"/>
    <xf numFmtId="0" fontId="4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31"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ont>
        <color theme="0"/>
      </font>
    </dxf>
    <dxf>
      <font>
        <color theme="0"/>
      </font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state!$C$6</c:f>
              <c:strCache>
                <c:ptCount val="1"/>
                <c:pt idx="0">
                  <c:v>service bp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state!$B$7:$B$12</c:f>
              <c:strCache>
                <c:ptCount val="5"/>
                <c:pt idx="0">
                  <c:v>mr 1</c:v>
                </c:pt>
                <c:pt idx="1">
                  <c:v>mr 2</c:v>
                </c:pt>
                <c:pt idx="2">
                  <c:v>mr 3</c:v>
                </c:pt>
                <c:pt idx="3">
                  <c:v>mr 4</c:v>
                </c:pt>
                <c:pt idx="4">
                  <c:v>mr 5</c:v>
                </c:pt>
              </c:strCache>
            </c:strRef>
          </c:cat>
          <c:val>
            <c:numRef>
              <c:f>state!$C$7:$C$12</c:f>
              <c:numCache>
                <c:formatCode>General</c:formatCode>
                <c:ptCount val="6"/>
                <c:pt idx="0">
                  <c:v>7</c:v>
                </c:pt>
                <c:pt idx="1">
                  <c:v>4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state!$D$6</c:f>
              <c:strCache>
                <c:ptCount val="1"/>
                <c:pt idx="0">
                  <c:v>convoyage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state!$B$7:$B$12</c:f>
              <c:strCache>
                <c:ptCount val="5"/>
                <c:pt idx="0">
                  <c:v>mr 1</c:v>
                </c:pt>
                <c:pt idx="1">
                  <c:v>mr 2</c:v>
                </c:pt>
                <c:pt idx="2">
                  <c:v>mr 3</c:v>
                </c:pt>
                <c:pt idx="3">
                  <c:v>mr 4</c:v>
                </c:pt>
                <c:pt idx="4">
                  <c:v>mr 5</c:v>
                </c:pt>
              </c:strCache>
            </c:strRef>
          </c:cat>
          <c:val>
            <c:numRef>
              <c:f>state!$D$7:$D$12</c:f>
              <c:numCache>
                <c:formatCode>General</c:formatCode>
                <c:ptCount val="6"/>
                <c:pt idx="0">
                  <c:v>5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2</c:v>
                </c:pt>
              </c:numCache>
            </c:numRef>
          </c:val>
        </c:ser>
        <c:ser>
          <c:idx val="2"/>
          <c:order val="2"/>
          <c:tx>
            <c:strRef>
              <c:f>state!$E$6</c:f>
              <c:strCache>
                <c:ptCount val="1"/>
                <c:pt idx="0">
                  <c:v>perme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state!$B$7:$B$12</c:f>
              <c:strCache>
                <c:ptCount val="5"/>
                <c:pt idx="0">
                  <c:v>mr 1</c:v>
                </c:pt>
                <c:pt idx="1">
                  <c:v>mr 2</c:v>
                </c:pt>
                <c:pt idx="2">
                  <c:v>mr 3</c:v>
                </c:pt>
                <c:pt idx="3">
                  <c:v>mr 4</c:v>
                </c:pt>
                <c:pt idx="4">
                  <c:v>mr 5</c:v>
                </c:pt>
              </c:strCache>
            </c:strRef>
          </c:cat>
          <c:val>
            <c:numRef>
              <c:f>state!$E$7:$E$12</c:f>
              <c:numCache>
                <c:formatCode>General</c:formatCode>
                <c:ptCount val="6"/>
                <c:pt idx="0">
                  <c:v>3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193448"/>
        <c:axId val="176199976"/>
      </c:barChart>
      <c:catAx>
        <c:axId val="176193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199976"/>
        <c:crosses val="autoZero"/>
        <c:auto val="1"/>
        <c:lblAlgn val="ctr"/>
        <c:lblOffset val="100"/>
        <c:noMultiLvlLbl val="0"/>
      </c:catAx>
      <c:valAx>
        <c:axId val="176199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6193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4761</xdr:colOff>
      <xdr:row>12</xdr:row>
      <xdr:rowOff>185737</xdr:rowOff>
    </xdr:from>
    <xdr:to>
      <xdr:col>24</xdr:col>
      <xdr:colOff>276224</xdr:colOff>
      <xdr:row>27</xdr:row>
      <xdr:rowOff>71437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A7" totalsRowShown="0">
  <autoFilter ref="A2:A7"/>
  <tableColumns count="1">
    <tableColumn id="1" name="personn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showGridLines="0" tabSelected="1" topLeftCell="A7" workbookViewId="0">
      <selection activeCell="AC24" sqref="AC24"/>
    </sheetView>
  </sheetViews>
  <sheetFormatPr baseColWidth="10" defaultRowHeight="15" x14ac:dyDescent="0.25"/>
  <cols>
    <col min="6" max="6" width="4.42578125" customWidth="1"/>
    <col min="7" max="7" width="3.85546875" bestFit="1" customWidth="1"/>
    <col min="8" max="8" width="4.42578125" bestFit="1" customWidth="1"/>
    <col min="9" max="9" width="4.5703125" bestFit="1" customWidth="1"/>
    <col min="10" max="10" width="3.85546875" bestFit="1" customWidth="1"/>
    <col min="11" max="11" width="4.28515625" bestFit="1" customWidth="1"/>
    <col min="12" max="12" width="4.5703125" bestFit="1" customWidth="1"/>
    <col min="13" max="13" width="4.42578125" bestFit="1" customWidth="1"/>
    <col min="14" max="14" width="3.85546875" bestFit="1" customWidth="1"/>
    <col min="15" max="15" width="4.42578125" bestFit="1" customWidth="1"/>
    <col min="16" max="16" width="4.5703125" bestFit="1" customWidth="1"/>
    <col min="17" max="17" width="3.85546875" bestFit="1" customWidth="1"/>
    <col min="18" max="18" width="4.28515625" bestFit="1" customWidth="1"/>
    <col min="19" max="19" width="4.5703125" bestFit="1" customWidth="1"/>
    <col min="20" max="20" width="4.42578125" bestFit="1" customWidth="1"/>
    <col min="21" max="21" width="3.85546875" bestFit="1" customWidth="1"/>
    <col min="22" max="22" width="4.42578125" bestFit="1" customWidth="1"/>
    <col min="23" max="23" width="4.5703125" bestFit="1" customWidth="1"/>
    <col min="24" max="24" width="3.85546875" bestFit="1" customWidth="1"/>
    <col min="25" max="25" width="4.28515625" bestFit="1" customWidth="1"/>
    <col min="26" max="26" width="4.5703125" bestFit="1" customWidth="1"/>
    <col min="27" max="27" width="4.42578125" bestFit="1" customWidth="1"/>
    <col min="28" max="28" width="3.85546875" bestFit="1" customWidth="1"/>
    <col min="29" max="29" width="4.42578125" bestFit="1" customWidth="1"/>
    <col min="30" max="30" width="4.5703125" bestFit="1" customWidth="1"/>
    <col min="31" max="31" width="3.85546875" bestFit="1" customWidth="1"/>
    <col min="32" max="32" width="4.28515625" bestFit="1" customWidth="1"/>
    <col min="33" max="33" width="4.5703125" bestFit="1" customWidth="1"/>
    <col min="34" max="34" width="4.42578125" bestFit="1" customWidth="1"/>
    <col min="35" max="35" width="3.85546875" bestFit="1" customWidth="1"/>
    <col min="36" max="36" width="4.42578125" bestFit="1" customWidth="1"/>
  </cols>
  <sheetData>
    <row r="1" spans="1:37" hidden="1" x14ac:dyDescent="0.25">
      <c r="A1" s="1">
        <f>config!D6</f>
        <v>42795</v>
      </c>
    </row>
    <row r="2" spans="1:37" ht="12" hidden="1" customHeight="1" x14ac:dyDescent="0.25">
      <c r="A2" s="1">
        <f>config!E6</f>
        <v>42825</v>
      </c>
    </row>
    <row r="3" spans="1:37" ht="69.75" hidden="1" customHeight="1" x14ac:dyDescent="0.25">
      <c r="A3" s="1"/>
      <c r="B3" s="1"/>
      <c r="C3" s="1"/>
      <c r="D3" s="1"/>
      <c r="E3" s="1"/>
      <c r="F3" s="2">
        <f>A1</f>
        <v>42795</v>
      </c>
      <c r="G3" s="2">
        <f>F3+1</f>
        <v>42796</v>
      </c>
      <c r="H3" s="2">
        <f t="shared" ref="H3:AJ3" si="0">G3+1</f>
        <v>42797</v>
      </c>
      <c r="I3" s="2">
        <f t="shared" si="0"/>
        <v>42798</v>
      </c>
      <c r="J3" s="2">
        <f t="shared" si="0"/>
        <v>42799</v>
      </c>
      <c r="K3" s="2">
        <f t="shared" si="0"/>
        <v>42800</v>
      </c>
      <c r="L3" s="2">
        <f t="shared" si="0"/>
        <v>42801</v>
      </c>
      <c r="M3" s="2">
        <f t="shared" si="0"/>
        <v>42802</v>
      </c>
      <c r="N3" s="2">
        <f t="shared" si="0"/>
        <v>42803</v>
      </c>
      <c r="O3" s="2">
        <f t="shared" si="0"/>
        <v>42804</v>
      </c>
      <c r="P3" s="2">
        <f t="shared" si="0"/>
        <v>42805</v>
      </c>
      <c r="Q3" s="2">
        <f t="shared" si="0"/>
        <v>42806</v>
      </c>
      <c r="R3" s="2">
        <f t="shared" si="0"/>
        <v>42807</v>
      </c>
      <c r="S3" s="2">
        <f t="shared" si="0"/>
        <v>42808</v>
      </c>
      <c r="T3" s="2">
        <f t="shared" si="0"/>
        <v>42809</v>
      </c>
      <c r="U3" s="2">
        <f t="shared" si="0"/>
        <v>42810</v>
      </c>
      <c r="V3" s="2">
        <f t="shared" si="0"/>
        <v>42811</v>
      </c>
      <c r="W3" s="2">
        <f t="shared" si="0"/>
        <v>42812</v>
      </c>
      <c r="X3" s="2">
        <f t="shared" si="0"/>
        <v>42813</v>
      </c>
      <c r="Y3" s="2">
        <f t="shared" si="0"/>
        <v>42814</v>
      </c>
      <c r="Z3" s="2">
        <f t="shared" si="0"/>
        <v>42815</v>
      </c>
      <c r="AA3" s="2">
        <f>Z3+1</f>
        <v>42816</v>
      </c>
      <c r="AB3" s="2">
        <f t="shared" si="0"/>
        <v>42817</v>
      </c>
      <c r="AC3" s="2">
        <f t="shared" si="0"/>
        <v>42818</v>
      </c>
      <c r="AD3" s="2">
        <f t="shared" si="0"/>
        <v>42819</v>
      </c>
      <c r="AE3" s="2">
        <f t="shared" si="0"/>
        <v>42820</v>
      </c>
      <c r="AF3" s="2">
        <f t="shared" si="0"/>
        <v>42821</v>
      </c>
      <c r="AG3" s="2">
        <f t="shared" si="0"/>
        <v>42822</v>
      </c>
      <c r="AH3" s="2">
        <f t="shared" si="0"/>
        <v>42823</v>
      </c>
      <c r="AI3" s="2">
        <f>AH3+1</f>
        <v>42824</v>
      </c>
      <c r="AJ3" s="2">
        <f t="shared" si="0"/>
        <v>42825</v>
      </c>
      <c r="AK3" s="1"/>
    </row>
    <row r="4" spans="1:37" ht="69.75" customHeight="1" x14ac:dyDescent="0.25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1"/>
    </row>
    <row r="5" spans="1:37" x14ac:dyDescent="0.25">
      <c r="F5" s="19" t="str">
        <f>TEXT(A1, "mmmmmmmmmmmm")</f>
        <v>mars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</row>
    <row r="6" spans="1:37" x14ac:dyDescent="0.25"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37" x14ac:dyDescent="0.25"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</row>
    <row r="8" spans="1:37" x14ac:dyDescent="0.25"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</row>
    <row r="9" spans="1:37" x14ac:dyDescent="0.25">
      <c r="F9">
        <f t="shared" ref="F9:AJ9" si="1">DAY(F3)</f>
        <v>1</v>
      </c>
      <c r="G9">
        <f t="shared" si="1"/>
        <v>2</v>
      </c>
      <c r="H9">
        <f t="shared" si="1"/>
        <v>3</v>
      </c>
      <c r="I9">
        <f t="shared" si="1"/>
        <v>4</v>
      </c>
      <c r="J9">
        <f t="shared" si="1"/>
        <v>5</v>
      </c>
      <c r="K9">
        <f t="shared" si="1"/>
        <v>6</v>
      </c>
      <c r="L9">
        <f t="shared" si="1"/>
        <v>7</v>
      </c>
      <c r="M9">
        <f t="shared" si="1"/>
        <v>8</v>
      </c>
      <c r="N9">
        <f t="shared" si="1"/>
        <v>9</v>
      </c>
      <c r="O9">
        <f t="shared" si="1"/>
        <v>10</v>
      </c>
      <c r="P9">
        <f t="shared" si="1"/>
        <v>11</v>
      </c>
      <c r="Q9">
        <f t="shared" si="1"/>
        <v>12</v>
      </c>
      <c r="R9">
        <f t="shared" si="1"/>
        <v>13</v>
      </c>
      <c r="S9">
        <f t="shared" si="1"/>
        <v>14</v>
      </c>
      <c r="T9">
        <f t="shared" si="1"/>
        <v>15</v>
      </c>
      <c r="U9">
        <f t="shared" si="1"/>
        <v>16</v>
      </c>
      <c r="V9">
        <f t="shared" si="1"/>
        <v>17</v>
      </c>
      <c r="W9">
        <f t="shared" si="1"/>
        <v>18</v>
      </c>
      <c r="X9">
        <f t="shared" si="1"/>
        <v>19</v>
      </c>
      <c r="Y9">
        <f t="shared" si="1"/>
        <v>20</v>
      </c>
      <c r="Z9">
        <f t="shared" si="1"/>
        <v>21</v>
      </c>
      <c r="AA9">
        <f t="shared" si="1"/>
        <v>22</v>
      </c>
      <c r="AB9">
        <f t="shared" si="1"/>
        <v>23</v>
      </c>
      <c r="AC9">
        <f t="shared" si="1"/>
        <v>24</v>
      </c>
      <c r="AD9">
        <f t="shared" si="1"/>
        <v>25</v>
      </c>
      <c r="AE9">
        <f t="shared" si="1"/>
        <v>26</v>
      </c>
      <c r="AF9">
        <f t="shared" si="1"/>
        <v>27</v>
      </c>
      <c r="AG9">
        <f t="shared" si="1"/>
        <v>28</v>
      </c>
      <c r="AH9">
        <f t="shared" si="1"/>
        <v>29</v>
      </c>
      <c r="AI9">
        <f t="shared" si="1"/>
        <v>30</v>
      </c>
      <c r="AJ9">
        <f t="shared" si="1"/>
        <v>31</v>
      </c>
    </row>
    <row r="10" spans="1:37" x14ac:dyDescent="0.25">
      <c r="B10" s="3" t="s">
        <v>0</v>
      </c>
      <c r="C10" s="7" t="s">
        <v>21</v>
      </c>
      <c r="D10" s="7" t="s">
        <v>22</v>
      </c>
      <c r="E10" s="7" t="s">
        <v>25</v>
      </c>
      <c r="F10" s="4">
        <f>WEEKDAY(F3)</f>
        <v>4</v>
      </c>
      <c r="G10" s="4">
        <f t="shared" ref="G10:AJ10" si="2">WEEKDAY(G3)</f>
        <v>5</v>
      </c>
      <c r="H10" s="4">
        <f t="shared" si="2"/>
        <v>6</v>
      </c>
      <c r="I10" s="4">
        <f t="shared" si="2"/>
        <v>7</v>
      </c>
      <c r="J10" s="4">
        <f t="shared" si="2"/>
        <v>1</v>
      </c>
      <c r="K10" s="4">
        <f t="shared" si="2"/>
        <v>2</v>
      </c>
      <c r="L10" s="4">
        <f t="shared" si="2"/>
        <v>3</v>
      </c>
      <c r="M10" s="4">
        <f t="shared" si="2"/>
        <v>4</v>
      </c>
      <c r="N10" s="4">
        <f t="shared" si="2"/>
        <v>5</v>
      </c>
      <c r="O10" s="4">
        <f t="shared" si="2"/>
        <v>6</v>
      </c>
      <c r="P10" s="4">
        <f t="shared" si="2"/>
        <v>7</v>
      </c>
      <c r="Q10" s="4">
        <f t="shared" si="2"/>
        <v>1</v>
      </c>
      <c r="R10" s="4">
        <f t="shared" si="2"/>
        <v>2</v>
      </c>
      <c r="S10" s="4">
        <f t="shared" si="2"/>
        <v>3</v>
      </c>
      <c r="T10" s="4">
        <f t="shared" si="2"/>
        <v>4</v>
      </c>
      <c r="U10" s="4">
        <f t="shared" si="2"/>
        <v>5</v>
      </c>
      <c r="V10" s="4">
        <f t="shared" si="2"/>
        <v>6</v>
      </c>
      <c r="W10" s="4">
        <f t="shared" si="2"/>
        <v>7</v>
      </c>
      <c r="X10" s="4">
        <f t="shared" si="2"/>
        <v>1</v>
      </c>
      <c r="Y10" s="4">
        <f t="shared" si="2"/>
        <v>2</v>
      </c>
      <c r="Z10" s="4">
        <f t="shared" si="2"/>
        <v>3</v>
      </c>
      <c r="AA10" s="4">
        <f t="shared" si="2"/>
        <v>4</v>
      </c>
      <c r="AB10" s="4">
        <f t="shared" si="2"/>
        <v>5</v>
      </c>
      <c r="AC10" s="4">
        <f t="shared" si="2"/>
        <v>6</v>
      </c>
      <c r="AD10" s="4">
        <f t="shared" si="2"/>
        <v>7</v>
      </c>
      <c r="AE10" s="4">
        <f t="shared" si="2"/>
        <v>1</v>
      </c>
      <c r="AF10" s="4">
        <f t="shared" si="2"/>
        <v>2</v>
      </c>
      <c r="AG10" s="4">
        <f t="shared" si="2"/>
        <v>3</v>
      </c>
      <c r="AH10" s="4">
        <f t="shared" si="2"/>
        <v>4</v>
      </c>
      <c r="AI10" s="4">
        <f t="shared" si="2"/>
        <v>5</v>
      </c>
      <c r="AJ10" s="4">
        <f t="shared" si="2"/>
        <v>6</v>
      </c>
    </row>
    <row r="11" spans="1:37" x14ac:dyDescent="0.25">
      <c r="B11" s="3" t="str">
        <f>IF(config!A3&lt;&gt;"",config!A3,"")</f>
        <v>mr 1</v>
      </c>
      <c r="C11" s="3">
        <f>COUNTIF(F11:AJ11,"bp")</f>
        <v>4</v>
      </c>
      <c r="D11" s="3">
        <f>COUNTIF(G11:AK11,"c")</f>
        <v>2</v>
      </c>
      <c r="E11" s="3">
        <f>COUNTIF(H11:AL11,"p")</f>
        <v>0</v>
      </c>
      <c r="F11" s="7" t="s">
        <v>23</v>
      </c>
      <c r="G11" s="7"/>
      <c r="H11" s="7"/>
      <c r="I11" s="7"/>
      <c r="J11" s="7"/>
      <c r="K11" s="7"/>
      <c r="L11" s="7" t="s">
        <v>24</v>
      </c>
      <c r="M11" s="7"/>
      <c r="N11" s="7" t="s">
        <v>23</v>
      </c>
      <c r="O11" s="7"/>
      <c r="P11" s="7"/>
      <c r="Q11" s="7"/>
      <c r="R11" s="7" t="s">
        <v>23</v>
      </c>
      <c r="S11" s="7"/>
      <c r="T11" s="7" t="s">
        <v>24</v>
      </c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 t="s">
        <v>23</v>
      </c>
      <c r="AJ11" s="7"/>
    </row>
    <row r="12" spans="1:37" x14ac:dyDescent="0.25">
      <c r="B12" s="3" t="str">
        <f>IF(config!A4&lt;&gt;"",config!A4,"")</f>
        <v>mr 2</v>
      </c>
      <c r="C12" s="3">
        <f t="shared" ref="C12:C15" si="3">COUNTIF(F12:AJ12,"bp")</f>
        <v>2</v>
      </c>
      <c r="D12" s="3">
        <f t="shared" ref="D12:D15" si="4">COUNTIF(G12:AK12,"c")</f>
        <v>0</v>
      </c>
      <c r="E12" s="3">
        <f t="shared" ref="E12:E15" si="5">COUNTIF(H12:AL12,"p")</f>
        <v>0</v>
      </c>
      <c r="F12" s="7" t="s">
        <v>24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 t="s">
        <v>23</v>
      </c>
      <c r="AB12" s="7"/>
      <c r="AC12" s="7"/>
      <c r="AD12" s="7"/>
      <c r="AE12" s="7"/>
      <c r="AF12" s="7"/>
      <c r="AG12" s="7"/>
      <c r="AH12" s="7"/>
      <c r="AI12" s="7"/>
      <c r="AJ12" s="7" t="s">
        <v>23</v>
      </c>
    </row>
    <row r="13" spans="1:37" x14ac:dyDescent="0.25">
      <c r="B13" s="3" t="str">
        <f>IF(config!A5&lt;&gt;"",config!A5,"")</f>
        <v>mr 3</v>
      </c>
      <c r="C13" s="3">
        <f t="shared" si="3"/>
        <v>1</v>
      </c>
      <c r="D13" s="3">
        <f t="shared" si="4"/>
        <v>0</v>
      </c>
      <c r="E13" s="3">
        <f t="shared" si="5"/>
        <v>0</v>
      </c>
      <c r="F13" s="7"/>
      <c r="G13" s="7" t="s">
        <v>23</v>
      </c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25">
      <c r="B14" s="3" t="str">
        <f>IF(config!A6&lt;&gt;"",config!A6,"")</f>
        <v>mr 4</v>
      </c>
      <c r="C14" s="3">
        <f t="shared" si="3"/>
        <v>0</v>
      </c>
      <c r="D14" s="3">
        <f t="shared" si="4"/>
        <v>1</v>
      </c>
      <c r="E14" s="3">
        <f t="shared" si="5"/>
        <v>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 t="s">
        <v>24</v>
      </c>
      <c r="AH14" s="7"/>
      <c r="AI14" s="7"/>
      <c r="AJ14" s="7"/>
    </row>
    <row r="15" spans="1:37" x14ac:dyDescent="0.25">
      <c r="B15" s="3" t="str">
        <f>IF(config!A7&lt;&gt;"",config!A7,"")</f>
        <v>mr 5</v>
      </c>
      <c r="C15" s="3">
        <f t="shared" si="3"/>
        <v>0</v>
      </c>
      <c r="D15" s="3">
        <f t="shared" si="4"/>
        <v>1</v>
      </c>
      <c r="E15" s="3">
        <f t="shared" si="5"/>
        <v>0</v>
      </c>
      <c r="F15" s="7"/>
      <c r="G15" s="7"/>
      <c r="H15" s="7"/>
      <c r="I15" s="7"/>
      <c r="J15" s="7"/>
      <c r="K15" s="7"/>
      <c r="L15" s="7" t="s">
        <v>24</v>
      </c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6" spans="1:37" x14ac:dyDescent="0.25">
      <c r="F16">
        <f>COUNTA(F11:F15)</f>
        <v>2</v>
      </c>
      <c r="G16">
        <f t="shared" ref="G16:AJ16" si="6">COUNTA(G11:G15)</f>
        <v>1</v>
      </c>
      <c r="H16">
        <f t="shared" si="6"/>
        <v>0</v>
      </c>
      <c r="I16">
        <f t="shared" si="6"/>
        <v>0</v>
      </c>
      <c r="J16">
        <f t="shared" si="6"/>
        <v>0</v>
      </c>
      <c r="K16">
        <f t="shared" si="6"/>
        <v>0</v>
      </c>
      <c r="L16">
        <f t="shared" si="6"/>
        <v>2</v>
      </c>
      <c r="M16">
        <f t="shared" si="6"/>
        <v>0</v>
      </c>
      <c r="N16">
        <f t="shared" si="6"/>
        <v>1</v>
      </c>
      <c r="O16">
        <f t="shared" si="6"/>
        <v>0</v>
      </c>
      <c r="P16">
        <f t="shared" si="6"/>
        <v>0</v>
      </c>
      <c r="Q16">
        <f t="shared" si="6"/>
        <v>0</v>
      </c>
      <c r="R16">
        <f t="shared" si="6"/>
        <v>1</v>
      </c>
      <c r="S16">
        <f t="shared" si="6"/>
        <v>0</v>
      </c>
      <c r="T16">
        <f t="shared" si="6"/>
        <v>1</v>
      </c>
      <c r="U16">
        <f t="shared" si="6"/>
        <v>0</v>
      </c>
      <c r="V16">
        <f t="shared" si="6"/>
        <v>0</v>
      </c>
      <c r="W16">
        <f t="shared" si="6"/>
        <v>0</v>
      </c>
      <c r="X16">
        <f t="shared" si="6"/>
        <v>0</v>
      </c>
      <c r="Y16">
        <f t="shared" si="6"/>
        <v>0</v>
      </c>
      <c r="Z16">
        <f t="shared" si="6"/>
        <v>0</v>
      </c>
      <c r="AA16">
        <f t="shared" si="6"/>
        <v>1</v>
      </c>
      <c r="AB16">
        <f t="shared" si="6"/>
        <v>0</v>
      </c>
      <c r="AC16">
        <f t="shared" si="6"/>
        <v>0</v>
      </c>
      <c r="AD16">
        <f t="shared" si="6"/>
        <v>0</v>
      </c>
      <c r="AE16">
        <f t="shared" si="6"/>
        <v>0</v>
      </c>
      <c r="AF16">
        <f t="shared" si="6"/>
        <v>0</v>
      </c>
      <c r="AG16">
        <f t="shared" si="6"/>
        <v>1</v>
      </c>
      <c r="AH16">
        <f t="shared" si="6"/>
        <v>0</v>
      </c>
      <c r="AI16">
        <f t="shared" si="6"/>
        <v>1</v>
      </c>
      <c r="AJ16">
        <f t="shared" si="6"/>
        <v>1</v>
      </c>
    </row>
    <row r="19" spans="1:15" x14ac:dyDescent="0.25">
      <c r="F19" s="5" t="s">
        <v>23</v>
      </c>
      <c r="G19" t="s">
        <v>21</v>
      </c>
      <c r="J19" s="5" t="s">
        <v>24</v>
      </c>
      <c r="K19" t="s">
        <v>22</v>
      </c>
      <c r="N19" s="6" t="s">
        <v>26</v>
      </c>
      <c r="O19" t="s">
        <v>25</v>
      </c>
    </row>
    <row r="22" spans="1:15" x14ac:dyDescent="0.25">
      <c r="B22" s="21" t="s">
        <v>29</v>
      </c>
    </row>
    <row r="23" spans="1:15" x14ac:dyDescent="0.25">
      <c r="A23" t="s">
        <v>1</v>
      </c>
      <c r="B23" t="e">
        <f>SUM(INDEX(F11:AJ15,o,G10:G15,N10:N15))</f>
        <v>#NAME?</v>
      </c>
    </row>
    <row r="24" spans="1:15" x14ac:dyDescent="0.25">
      <c r="A24" t="s">
        <v>2</v>
      </c>
    </row>
    <row r="25" spans="1:15" x14ac:dyDescent="0.25">
      <c r="A25" t="s">
        <v>3</v>
      </c>
    </row>
    <row r="26" spans="1:15" x14ac:dyDescent="0.25">
      <c r="A26" t="s">
        <v>4</v>
      </c>
    </row>
    <row r="27" spans="1:15" x14ac:dyDescent="0.25">
      <c r="A27" t="s">
        <v>5</v>
      </c>
    </row>
  </sheetData>
  <mergeCells count="1">
    <mergeCell ref="F5:AJ8"/>
  </mergeCells>
  <conditionalFormatting sqref="F10:AJ10">
    <cfRule type="expression" dxfId="30" priority="8">
      <formula>OR(F$10=1,F$10=7)</formula>
    </cfRule>
  </conditionalFormatting>
  <conditionalFormatting sqref="F11:AJ15">
    <cfRule type="expression" dxfId="29" priority="5">
      <formula>OR(F$10=1,F$10=7)</formula>
    </cfRule>
    <cfRule type="expression" dxfId="28" priority="6">
      <formula>OR(F$11=1,F$11=7)</formula>
    </cfRule>
    <cfRule type="expression" dxfId="27" priority="7">
      <formula>"ou=(f$10=1+$;f$10=7)"</formula>
    </cfRule>
  </conditionalFormatting>
  <conditionalFormatting sqref="F10:AJ15">
    <cfRule type="cellIs" dxfId="26" priority="2" operator="equal">
      <formula>"p"</formula>
    </cfRule>
    <cfRule type="cellIs" dxfId="25" priority="3" operator="equal">
      <formula>"bp"</formula>
    </cfRule>
    <cfRule type="cellIs" dxfId="24" priority="4" operator="equal">
      <formula>"c"</formula>
    </cfRule>
  </conditionalFormatting>
  <conditionalFormatting sqref="C11:E15">
    <cfRule type="cellIs" dxfId="23" priority="1" operator="equal">
      <formula>0</formula>
    </cfRule>
  </conditionalFormatting>
  <dataValidations count="1">
    <dataValidation type="list" allowBlank="1" showInputMessage="1" showErrorMessage="1" sqref="F11:AJ15">
      <formula1>"bp,c,p"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2"/>
  <sheetViews>
    <sheetView workbookViewId="0">
      <selection activeCell="F33" sqref="F33"/>
    </sheetView>
  </sheetViews>
  <sheetFormatPr baseColWidth="10" defaultRowHeight="15" x14ac:dyDescent="0.25"/>
  <cols>
    <col min="6" max="14" width="3.7109375" bestFit="1" customWidth="1"/>
  </cols>
  <sheetData>
    <row r="3" spans="2:14" ht="14.25" customHeight="1" x14ac:dyDescent="0.25"/>
    <row r="4" spans="2:14" hidden="1" x14ac:dyDescent="0.25"/>
    <row r="5" spans="2:14" ht="34.5" customHeight="1" thickBot="1" x14ac:dyDescent="0.3">
      <c r="C5" s="20" t="s">
        <v>27</v>
      </c>
      <c r="D5" s="20"/>
      <c r="E5" s="20"/>
      <c r="F5" s="20" t="s">
        <v>7</v>
      </c>
      <c r="G5" s="20"/>
      <c r="H5" s="20"/>
      <c r="I5" s="20" t="s">
        <v>8</v>
      </c>
      <c r="J5" s="20"/>
      <c r="K5" s="20"/>
      <c r="L5" s="20" t="s">
        <v>9</v>
      </c>
      <c r="M5" s="20"/>
      <c r="N5" s="20"/>
    </row>
    <row r="6" spans="2:14" ht="54.75" x14ac:dyDescent="0.25">
      <c r="C6" s="8" t="s">
        <v>21</v>
      </c>
      <c r="D6" s="8" t="s">
        <v>22</v>
      </c>
      <c r="E6" s="10" t="s">
        <v>28</v>
      </c>
      <c r="F6" s="11" t="s">
        <v>21</v>
      </c>
      <c r="G6" s="12" t="s">
        <v>22</v>
      </c>
      <c r="H6" s="13" t="s">
        <v>28</v>
      </c>
      <c r="I6" s="11" t="s">
        <v>21</v>
      </c>
      <c r="J6" s="12" t="s">
        <v>22</v>
      </c>
      <c r="K6" s="13" t="s">
        <v>28</v>
      </c>
      <c r="L6" s="11" t="s">
        <v>21</v>
      </c>
      <c r="M6" s="12" t="s">
        <v>22</v>
      </c>
      <c r="N6" s="13" t="s">
        <v>28</v>
      </c>
    </row>
    <row r="7" spans="2:14" x14ac:dyDescent="0.25">
      <c r="B7" s="9" t="str">
        <f>IF(config!A3="","",config!A3)</f>
        <v>mr 1</v>
      </c>
      <c r="C7" s="14">
        <f>SUM(F7,I7,L7)</f>
        <v>7</v>
      </c>
      <c r="D7" s="14">
        <f>SUM(G7,J7,M7)</f>
        <v>5</v>
      </c>
      <c r="E7" s="15">
        <f>SUM(H7,K7,N7)</f>
        <v>3</v>
      </c>
      <c r="F7" s="16">
        <f>IFERROR(VLOOKUP($B7,janvier!$B$11:$E$15,2,0),"")</f>
        <v>3</v>
      </c>
      <c r="G7" s="17">
        <f>IFERROR(VLOOKUP($B7,janvier!$B$11:$E$15,3,0),"")</f>
        <v>2</v>
      </c>
      <c r="H7" s="18">
        <f>IFERROR(VLOOKUP($B7,janvier!$B$11:$E$15,4,0),"")</f>
        <v>2</v>
      </c>
      <c r="I7" s="16">
        <f>IFERROR(VLOOKUP($B7,fevrier!$B$11:$E$15,2,0),"")</f>
        <v>0</v>
      </c>
      <c r="J7" s="17">
        <f>IFERROR(VLOOKUP($B7,fevrier!$B$11:$E$15,3,0),"")</f>
        <v>1</v>
      </c>
      <c r="K7" s="18">
        <f>IFERROR(VLOOKUP($B7,fevrier!$B$11:$E$15,4,0),"")</f>
        <v>1</v>
      </c>
      <c r="L7" s="16">
        <f>IFERROR(VLOOKUP($B7,mars!$B$11:$E$15,2,0),"")</f>
        <v>4</v>
      </c>
      <c r="M7" s="17">
        <f>IFERROR(VLOOKUP($B7,mars!$B$11:$E$15,3,0),"")</f>
        <v>2</v>
      </c>
      <c r="N7" s="18">
        <f>IFERROR(VLOOKUP($B7,mars!$B$11:$E$15,4,0),"")</f>
        <v>0</v>
      </c>
    </row>
    <row r="8" spans="2:14" x14ac:dyDescent="0.25">
      <c r="B8" s="9" t="str">
        <f>IF(config!A4="","",config!A4)</f>
        <v>mr 2</v>
      </c>
      <c r="C8" s="14">
        <f t="shared" ref="C8:C11" si="0">SUM(F8,I8,L8)</f>
        <v>4</v>
      </c>
      <c r="D8" s="14">
        <f t="shared" ref="D8:D11" si="1">SUM(G8,J8,M8)</f>
        <v>0</v>
      </c>
      <c r="E8" s="15">
        <f t="shared" ref="E8:E11" si="2">SUM(H8,K8,N8)</f>
        <v>2</v>
      </c>
      <c r="F8" s="16">
        <f>IFERROR(VLOOKUP($B8,janvier!$B$11:$E$15,2,0),"")</f>
        <v>1</v>
      </c>
      <c r="G8" s="17">
        <f>IFERROR(VLOOKUP($B8,janvier!$B$11:$E$15,3,0),"")</f>
        <v>0</v>
      </c>
      <c r="H8" s="18">
        <f>IFERROR(VLOOKUP($B8,janvier!$B$11:$E$15,4,0),"")</f>
        <v>2</v>
      </c>
      <c r="I8" s="16">
        <f>IFERROR(VLOOKUP($B8,fevrier!$B$11:$E$15,2,0),"")</f>
        <v>1</v>
      </c>
      <c r="J8" s="17">
        <f>IFERROR(VLOOKUP($B8,fevrier!$B$11:$E$15,3,0),"")</f>
        <v>0</v>
      </c>
      <c r="K8" s="18">
        <f>IFERROR(VLOOKUP($B8,fevrier!$B$11:$E$15,4,0),"")</f>
        <v>0</v>
      </c>
      <c r="L8" s="16">
        <f>IFERROR(VLOOKUP($B8,mars!$B$11:$E$15,2,0),"")</f>
        <v>2</v>
      </c>
      <c r="M8" s="17">
        <f>IFERROR(VLOOKUP($B8,mars!$B$11:$E$15,3,0),"")</f>
        <v>0</v>
      </c>
      <c r="N8" s="18">
        <f>IFERROR(VLOOKUP($B8,mars!$B$11:$E$15,4,0),"")</f>
        <v>0</v>
      </c>
    </row>
    <row r="9" spans="2:14" x14ac:dyDescent="0.25">
      <c r="B9" s="9" t="str">
        <f>IF(config!A5="","",config!A5)</f>
        <v>mr 3</v>
      </c>
      <c r="C9" s="14">
        <f t="shared" si="0"/>
        <v>1</v>
      </c>
      <c r="D9" s="14">
        <f t="shared" si="1"/>
        <v>2</v>
      </c>
      <c r="E9" s="15">
        <f t="shared" si="2"/>
        <v>0</v>
      </c>
      <c r="F9" s="16">
        <f>IFERROR(VLOOKUP($B9,janvier!$B$11:$E$15,2,0),"")</f>
        <v>0</v>
      </c>
      <c r="G9" s="17">
        <f>IFERROR(VLOOKUP($B9,janvier!$B$11:$E$15,3,0),"")</f>
        <v>1</v>
      </c>
      <c r="H9" s="18">
        <f>IFERROR(VLOOKUP($B9,janvier!$B$11:$E$15,4,0),"")</f>
        <v>0</v>
      </c>
      <c r="I9" s="16">
        <f>IFERROR(VLOOKUP($B9,fevrier!$B$11:$E$15,2,0),"")</f>
        <v>0</v>
      </c>
      <c r="J9" s="17">
        <f>IFERROR(VLOOKUP($B9,fevrier!$B$11:$E$15,3,0),"")</f>
        <v>1</v>
      </c>
      <c r="K9" s="18">
        <f>IFERROR(VLOOKUP($B9,fevrier!$B$11:$E$15,4,0),"")</f>
        <v>0</v>
      </c>
      <c r="L9" s="16">
        <f>IFERROR(VLOOKUP($B9,mars!$B$11:$E$15,2,0),"")</f>
        <v>1</v>
      </c>
      <c r="M9" s="17">
        <f>IFERROR(VLOOKUP($B9,mars!$B$11:$E$15,3,0),"")</f>
        <v>0</v>
      </c>
      <c r="N9" s="18">
        <f>IFERROR(VLOOKUP($B9,mars!$B$11:$E$15,4,0),"")</f>
        <v>0</v>
      </c>
    </row>
    <row r="10" spans="2:14" x14ac:dyDescent="0.25">
      <c r="B10" s="9" t="str">
        <f>IF(config!A6="","",config!A6)</f>
        <v>mr 4</v>
      </c>
      <c r="C10" s="14">
        <f t="shared" si="0"/>
        <v>3</v>
      </c>
      <c r="D10" s="14">
        <f t="shared" si="1"/>
        <v>1</v>
      </c>
      <c r="E10" s="15">
        <f t="shared" si="2"/>
        <v>0</v>
      </c>
      <c r="F10" s="16">
        <f>IFERROR(VLOOKUP($B10,janvier!$B$11:$E$15,2,0),"")</f>
        <v>1</v>
      </c>
      <c r="G10" s="17">
        <f>IFERROR(VLOOKUP($B10,janvier!$B$11:$E$15,3,0),"")</f>
        <v>0</v>
      </c>
      <c r="H10" s="18">
        <f>IFERROR(VLOOKUP($B10,janvier!$B$11:$E$15,4,0),"")</f>
        <v>0</v>
      </c>
      <c r="I10" s="16">
        <f>IFERROR(VLOOKUP($B10,fevrier!$B$11:$E$15,2,0),"")</f>
        <v>2</v>
      </c>
      <c r="J10" s="17">
        <f>IFERROR(VLOOKUP($B10,fevrier!$B$11:$E$15,3,0),"")</f>
        <v>0</v>
      </c>
      <c r="K10" s="18">
        <f>IFERROR(VLOOKUP($B10,fevrier!$B$11:$E$15,4,0),"")</f>
        <v>0</v>
      </c>
      <c r="L10" s="16">
        <f>IFERROR(VLOOKUP($B10,mars!$B$11:$E$15,2,0),"")</f>
        <v>0</v>
      </c>
      <c r="M10" s="17">
        <f>IFERROR(VLOOKUP($B10,mars!$B$11:$E$15,3,0),"")</f>
        <v>1</v>
      </c>
      <c r="N10" s="18">
        <f>IFERROR(VLOOKUP($B10,mars!$B$11:$E$15,4,0),"")</f>
        <v>0</v>
      </c>
    </row>
    <row r="11" spans="2:14" x14ac:dyDescent="0.25">
      <c r="B11" s="9" t="str">
        <f>IF(config!A7="","",config!A7)</f>
        <v>mr 5</v>
      </c>
      <c r="C11" s="14">
        <f t="shared" si="0"/>
        <v>1</v>
      </c>
      <c r="D11" s="14">
        <f t="shared" si="1"/>
        <v>2</v>
      </c>
      <c r="E11" s="15">
        <f t="shared" si="2"/>
        <v>0</v>
      </c>
      <c r="F11" s="16">
        <f>IFERROR(VLOOKUP($B11,janvier!$B$11:$E$15,2,0),"")</f>
        <v>1</v>
      </c>
      <c r="G11" s="17">
        <f>IFERROR(VLOOKUP($B11,janvier!$B$11:$E$15,3,0),"")</f>
        <v>1</v>
      </c>
      <c r="H11" s="18">
        <f>IFERROR(VLOOKUP($B11,janvier!$B$11:$E$15,4,0),"")</f>
        <v>0</v>
      </c>
      <c r="I11" s="16">
        <f>IFERROR(VLOOKUP($B11,fevrier!$B$11:$E$15,2,0),"")</f>
        <v>0</v>
      </c>
      <c r="J11" s="17">
        <f>IFERROR(VLOOKUP($B11,fevrier!$B$11:$E$15,3,0),"")</f>
        <v>0</v>
      </c>
      <c r="K11" s="18">
        <f>IFERROR(VLOOKUP($B11,fevrier!$B$11:$E$15,4,0),"")</f>
        <v>0</v>
      </c>
      <c r="L11" s="16">
        <f>IFERROR(VLOOKUP($B11,mars!$B$11:$E$15,2,0),"")</f>
        <v>0</v>
      </c>
      <c r="M11" s="17">
        <f>IFERROR(VLOOKUP($B11,mars!$B$11:$E$15,3,0),"")</f>
        <v>1</v>
      </c>
      <c r="N11" s="18">
        <f>IFERROR(VLOOKUP($B11,mars!$B$11:$E$15,4,0),"")</f>
        <v>0</v>
      </c>
    </row>
    <row r="12" spans="2:14" x14ac:dyDescent="0.25">
      <c r="C12" s="14"/>
      <c r="D12" s="14"/>
      <c r="E12" s="15"/>
      <c r="F12" s="16"/>
      <c r="G12" s="17"/>
      <c r="H12" s="18"/>
      <c r="I12" s="16"/>
      <c r="J12" s="17"/>
      <c r="K12" s="18"/>
      <c r="L12" s="16"/>
      <c r="M12" s="17"/>
      <c r="N12" s="18"/>
    </row>
  </sheetData>
  <mergeCells count="4">
    <mergeCell ref="C5:E5"/>
    <mergeCell ref="F5:H5"/>
    <mergeCell ref="I5:K5"/>
    <mergeCell ref="L5:N5"/>
  </mergeCells>
  <conditionalFormatting sqref="L7:L12 C7:C12 F7:F12 I7:I12">
    <cfRule type="cellIs" dxfId="22" priority="7" operator="greaterThan">
      <formula>0</formula>
    </cfRule>
  </conditionalFormatting>
  <conditionalFormatting sqref="D7:D12">
    <cfRule type="cellIs" dxfId="21" priority="6" operator="greaterThan">
      <formula>0</formula>
    </cfRule>
  </conditionalFormatting>
  <conditionalFormatting sqref="D7:D12 G7:G12 M7:M12">
    <cfRule type="cellIs" dxfId="20" priority="5" operator="greaterThan">
      <formula>0</formula>
    </cfRule>
  </conditionalFormatting>
  <conditionalFormatting sqref="D7:D12 G7:G12 J7:J12 M7:M12">
    <cfRule type="cellIs" dxfId="19" priority="4" operator="greaterThan">
      <formula>0</formula>
    </cfRule>
  </conditionalFormatting>
  <conditionalFormatting sqref="Q13 E7:E12 H7:H12 K7:K12 N7:N12">
    <cfRule type="cellIs" dxfId="18" priority="3" operator="greaterThan">
      <formula>0</formula>
    </cfRule>
  </conditionalFormatting>
  <conditionalFormatting sqref="C7:N12">
    <cfRule type="cellIs" dxfId="17" priority="2" operator="equal">
      <formula>0</formula>
    </cfRule>
  </conditionalFormatting>
  <conditionalFormatting sqref="N7:N12">
    <cfRule type="cellIs" dxfId="16" priority="1" operator="equal">
      <formula>0</formula>
    </cfRule>
  </conditionalFormatting>
  <hyperlinks>
    <hyperlink ref="F7:H7" location="janvier!A1" display="janvier!A1"/>
    <hyperlink ref="I7:K7" location="fevrier!A1" display="fevrier!A1"/>
    <hyperlink ref="L7:N7" location="mars!A1" display="mars!A1"/>
    <hyperlink ref="F8:H8" location="janvier!A1" display="janvier!A1"/>
    <hyperlink ref="F9:H9" location="janvier!A1" display="janvier!A1"/>
    <hyperlink ref="F10:H10" location="janvier!A1" display="janvier!A1"/>
    <hyperlink ref="F11:H11" location="janvier!A1" display="janvier!A1"/>
    <hyperlink ref="I8:K8" location="fevrier!A1" display="fevrier!A1"/>
    <hyperlink ref="I9:K9" location="fevrier!A1" display="fevrier!A1"/>
    <hyperlink ref="I10:K10" location="fevrier!A1" display="fevrier!A1"/>
    <hyperlink ref="I11:K11" location="fevrier!A1" display="fevrier!A1"/>
    <hyperlink ref="L8:N8" location="mars!A1" display="mars!A1"/>
    <hyperlink ref="L9:N9" location="mars!A1" display="mars!A1"/>
    <hyperlink ref="L10:N10" location="mars!A1" display="mars!A1"/>
    <hyperlink ref="L11:N11" location="mars!A1" display="mars!A1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showGridLines="0" topLeftCell="A4" workbookViewId="0">
      <selection activeCell="N11" sqref="N11"/>
    </sheetView>
  </sheetViews>
  <sheetFormatPr baseColWidth="10" defaultRowHeight="15" x14ac:dyDescent="0.25"/>
  <cols>
    <col min="6" max="6" width="4.5703125" customWidth="1"/>
    <col min="7" max="7" width="3.85546875" bestFit="1" customWidth="1"/>
    <col min="8" max="8" width="4.28515625" customWidth="1"/>
    <col min="9" max="9" width="4.5703125" bestFit="1" customWidth="1"/>
    <col min="10" max="10" width="4.42578125" bestFit="1" customWidth="1"/>
    <col min="11" max="11" width="3.85546875" customWidth="1"/>
    <col min="12" max="12" width="4.42578125" customWidth="1"/>
    <col min="13" max="13" width="4.5703125" bestFit="1" customWidth="1"/>
    <col min="14" max="14" width="3.85546875" bestFit="1" customWidth="1"/>
    <col min="15" max="15" width="4.28515625" customWidth="1"/>
    <col min="16" max="16" width="4.5703125" bestFit="1" customWidth="1"/>
    <col min="17" max="17" width="4.42578125" bestFit="1" customWidth="1"/>
    <col min="18" max="18" width="3.85546875" customWidth="1"/>
    <col min="19" max="19" width="4.42578125" customWidth="1"/>
    <col min="20" max="20" width="4.5703125" bestFit="1" customWidth="1"/>
    <col min="21" max="21" width="3.85546875" bestFit="1" customWidth="1"/>
    <col min="22" max="22" width="4.28515625" customWidth="1"/>
    <col min="23" max="23" width="4.5703125" bestFit="1" customWidth="1"/>
    <col min="24" max="24" width="4.42578125" bestFit="1" customWidth="1"/>
    <col min="25" max="25" width="3.85546875" customWidth="1"/>
    <col min="26" max="26" width="4.42578125" customWidth="1"/>
    <col min="27" max="27" width="4.5703125" bestFit="1" customWidth="1"/>
    <col min="28" max="28" width="3.85546875" bestFit="1" customWidth="1"/>
    <col min="29" max="29" width="4.28515625" customWidth="1"/>
    <col min="30" max="30" width="4.5703125" bestFit="1" customWidth="1"/>
    <col min="31" max="31" width="4.42578125" bestFit="1" customWidth="1"/>
    <col min="32" max="32" width="3.85546875" customWidth="1"/>
    <col min="33" max="33" width="4.42578125" customWidth="1"/>
    <col min="34" max="34" width="4.5703125" bestFit="1" customWidth="1"/>
    <col min="35" max="35" width="3.85546875" bestFit="1" customWidth="1"/>
    <col min="36" max="36" width="4.28515625" customWidth="1"/>
  </cols>
  <sheetData>
    <row r="1" spans="1:37" hidden="1" x14ac:dyDescent="0.25">
      <c r="A1" s="1">
        <f>config!D5</f>
        <v>42767</v>
      </c>
    </row>
    <row r="2" spans="1:37" ht="12" hidden="1" customHeight="1" x14ac:dyDescent="0.25">
      <c r="A2" s="1">
        <f>config!E5</f>
        <v>42794</v>
      </c>
    </row>
    <row r="3" spans="1:37" ht="69.75" hidden="1" customHeight="1" x14ac:dyDescent="0.25">
      <c r="A3" s="1"/>
      <c r="B3" s="1"/>
      <c r="C3" s="1"/>
      <c r="D3" s="1"/>
      <c r="E3" s="1"/>
      <c r="F3" s="2">
        <f>A1</f>
        <v>42767</v>
      </c>
      <c r="G3" s="2">
        <f>F3+1</f>
        <v>42768</v>
      </c>
      <c r="H3" s="2">
        <f t="shared" ref="H3:AJ3" si="0">G3+1</f>
        <v>42769</v>
      </c>
      <c r="I3" s="2">
        <f t="shared" si="0"/>
        <v>42770</v>
      </c>
      <c r="J3" s="2">
        <f t="shared" si="0"/>
        <v>42771</v>
      </c>
      <c r="K3" s="2">
        <f t="shared" si="0"/>
        <v>42772</v>
      </c>
      <c r="L3" s="2">
        <f t="shared" si="0"/>
        <v>42773</v>
      </c>
      <c r="M3" s="2">
        <f t="shared" si="0"/>
        <v>42774</v>
      </c>
      <c r="N3" s="2">
        <f t="shared" si="0"/>
        <v>42775</v>
      </c>
      <c r="O3" s="2">
        <f t="shared" si="0"/>
        <v>42776</v>
      </c>
      <c r="P3" s="2">
        <f t="shared" si="0"/>
        <v>42777</v>
      </c>
      <c r="Q3" s="2">
        <f t="shared" si="0"/>
        <v>42778</v>
      </c>
      <c r="R3" s="2">
        <f t="shared" si="0"/>
        <v>42779</v>
      </c>
      <c r="S3" s="2">
        <f t="shared" si="0"/>
        <v>42780</v>
      </c>
      <c r="T3" s="2">
        <f t="shared" si="0"/>
        <v>42781</v>
      </c>
      <c r="U3" s="2">
        <f t="shared" si="0"/>
        <v>42782</v>
      </c>
      <c r="V3" s="2">
        <f t="shared" si="0"/>
        <v>42783</v>
      </c>
      <c r="W3" s="2">
        <f t="shared" si="0"/>
        <v>42784</v>
      </c>
      <c r="X3" s="2">
        <f t="shared" si="0"/>
        <v>42785</v>
      </c>
      <c r="Y3" s="2">
        <f t="shared" si="0"/>
        <v>42786</v>
      </c>
      <c r="Z3" s="2">
        <f t="shared" si="0"/>
        <v>42787</v>
      </c>
      <c r="AA3" s="2">
        <f>Z3+1</f>
        <v>42788</v>
      </c>
      <c r="AB3" s="2">
        <f t="shared" si="0"/>
        <v>42789</v>
      </c>
      <c r="AC3" s="2">
        <f t="shared" si="0"/>
        <v>42790</v>
      </c>
      <c r="AD3" s="2">
        <f t="shared" si="0"/>
        <v>42791</v>
      </c>
      <c r="AE3" s="2">
        <f t="shared" si="0"/>
        <v>42792</v>
      </c>
      <c r="AF3" s="2">
        <f t="shared" si="0"/>
        <v>42793</v>
      </c>
      <c r="AG3" s="2">
        <f t="shared" si="0"/>
        <v>42794</v>
      </c>
      <c r="AH3" s="2">
        <f t="shared" si="0"/>
        <v>42795</v>
      </c>
      <c r="AI3" s="2">
        <f>AH3+1</f>
        <v>42796</v>
      </c>
      <c r="AJ3" s="2">
        <f t="shared" si="0"/>
        <v>42797</v>
      </c>
      <c r="AK3" s="1"/>
    </row>
    <row r="4" spans="1:37" ht="69.75" customHeight="1" x14ac:dyDescent="0.25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1"/>
    </row>
    <row r="5" spans="1:37" x14ac:dyDescent="0.25">
      <c r="F5" s="19" t="str">
        <f>TEXT(A1, "mmmmmmmmmmmm")</f>
        <v>février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</row>
    <row r="6" spans="1:37" x14ac:dyDescent="0.25"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37" x14ac:dyDescent="0.25"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</row>
    <row r="8" spans="1:37" x14ac:dyDescent="0.25"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</row>
    <row r="9" spans="1:37" x14ac:dyDescent="0.25">
      <c r="F9">
        <f t="shared" ref="F9:AJ9" si="1">DAY(F3)</f>
        <v>1</v>
      </c>
      <c r="G9">
        <f t="shared" si="1"/>
        <v>2</v>
      </c>
      <c r="H9">
        <f t="shared" si="1"/>
        <v>3</v>
      </c>
      <c r="I9">
        <f t="shared" si="1"/>
        <v>4</v>
      </c>
      <c r="J9">
        <f t="shared" si="1"/>
        <v>5</v>
      </c>
      <c r="K9">
        <f t="shared" si="1"/>
        <v>6</v>
      </c>
      <c r="L9">
        <f t="shared" si="1"/>
        <v>7</v>
      </c>
      <c r="M9">
        <f t="shared" si="1"/>
        <v>8</v>
      </c>
      <c r="N9">
        <f t="shared" si="1"/>
        <v>9</v>
      </c>
      <c r="O9">
        <f t="shared" si="1"/>
        <v>10</v>
      </c>
      <c r="P9">
        <f t="shared" si="1"/>
        <v>11</v>
      </c>
      <c r="Q9">
        <f t="shared" si="1"/>
        <v>12</v>
      </c>
      <c r="R9">
        <f t="shared" si="1"/>
        <v>13</v>
      </c>
      <c r="S9">
        <f t="shared" si="1"/>
        <v>14</v>
      </c>
      <c r="T9">
        <f t="shared" si="1"/>
        <v>15</v>
      </c>
      <c r="U9">
        <f t="shared" si="1"/>
        <v>16</v>
      </c>
      <c r="V9">
        <f t="shared" si="1"/>
        <v>17</v>
      </c>
      <c r="W9">
        <f t="shared" si="1"/>
        <v>18</v>
      </c>
      <c r="X9">
        <f t="shared" si="1"/>
        <v>19</v>
      </c>
      <c r="Y9">
        <f t="shared" si="1"/>
        <v>20</v>
      </c>
      <c r="Z9">
        <f t="shared" si="1"/>
        <v>21</v>
      </c>
      <c r="AA9">
        <f t="shared" si="1"/>
        <v>22</v>
      </c>
      <c r="AB9">
        <f t="shared" si="1"/>
        <v>23</v>
      </c>
      <c r="AC9">
        <f t="shared" si="1"/>
        <v>24</v>
      </c>
      <c r="AD9">
        <f t="shared" si="1"/>
        <v>25</v>
      </c>
      <c r="AE9">
        <f t="shared" si="1"/>
        <v>26</v>
      </c>
      <c r="AF9">
        <f t="shared" si="1"/>
        <v>27</v>
      </c>
      <c r="AG9">
        <f t="shared" si="1"/>
        <v>28</v>
      </c>
      <c r="AH9">
        <f t="shared" si="1"/>
        <v>1</v>
      </c>
      <c r="AI9">
        <f t="shared" si="1"/>
        <v>2</v>
      </c>
      <c r="AJ9">
        <f t="shared" si="1"/>
        <v>3</v>
      </c>
    </row>
    <row r="10" spans="1:37" x14ac:dyDescent="0.25">
      <c r="B10" s="3" t="s">
        <v>0</v>
      </c>
      <c r="C10" s="7" t="s">
        <v>21</v>
      </c>
      <c r="D10" s="7" t="s">
        <v>22</v>
      </c>
      <c r="E10" s="7" t="s">
        <v>25</v>
      </c>
      <c r="F10" s="4">
        <f>WEEKDAY(F3)</f>
        <v>4</v>
      </c>
      <c r="G10" s="4">
        <f t="shared" ref="G10:AJ10" si="2">WEEKDAY(G3)</f>
        <v>5</v>
      </c>
      <c r="H10" s="4">
        <f t="shared" si="2"/>
        <v>6</v>
      </c>
      <c r="I10" s="4">
        <f t="shared" si="2"/>
        <v>7</v>
      </c>
      <c r="J10" s="4">
        <f t="shared" si="2"/>
        <v>1</v>
      </c>
      <c r="K10" s="4">
        <f t="shared" si="2"/>
        <v>2</v>
      </c>
      <c r="L10" s="4">
        <f t="shared" si="2"/>
        <v>3</v>
      </c>
      <c r="M10" s="4">
        <f t="shared" si="2"/>
        <v>4</v>
      </c>
      <c r="N10" s="4">
        <f t="shared" si="2"/>
        <v>5</v>
      </c>
      <c r="O10" s="4">
        <f t="shared" si="2"/>
        <v>6</v>
      </c>
      <c r="P10" s="4">
        <f t="shared" si="2"/>
        <v>7</v>
      </c>
      <c r="Q10" s="4">
        <f t="shared" si="2"/>
        <v>1</v>
      </c>
      <c r="R10" s="4">
        <f t="shared" si="2"/>
        <v>2</v>
      </c>
      <c r="S10" s="4">
        <f t="shared" si="2"/>
        <v>3</v>
      </c>
      <c r="T10" s="4">
        <f t="shared" si="2"/>
        <v>4</v>
      </c>
      <c r="U10" s="4">
        <f t="shared" si="2"/>
        <v>5</v>
      </c>
      <c r="V10" s="4">
        <f t="shared" si="2"/>
        <v>6</v>
      </c>
      <c r="W10" s="4">
        <f t="shared" si="2"/>
        <v>7</v>
      </c>
      <c r="X10" s="4">
        <f t="shared" si="2"/>
        <v>1</v>
      </c>
      <c r="Y10" s="4">
        <f t="shared" si="2"/>
        <v>2</v>
      </c>
      <c r="Z10" s="4">
        <f t="shared" si="2"/>
        <v>3</v>
      </c>
      <c r="AA10" s="4">
        <f t="shared" si="2"/>
        <v>4</v>
      </c>
      <c r="AB10" s="4">
        <f t="shared" si="2"/>
        <v>5</v>
      </c>
      <c r="AC10" s="4">
        <f t="shared" si="2"/>
        <v>6</v>
      </c>
      <c r="AD10" s="4">
        <f t="shared" si="2"/>
        <v>7</v>
      </c>
      <c r="AE10" s="4">
        <f t="shared" si="2"/>
        <v>1</v>
      </c>
      <c r="AF10" s="4">
        <f t="shared" si="2"/>
        <v>2</v>
      </c>
      <c r="AG10" s="4">
        <f t="shared" si="2"/>
        <v>3</v>
      </c>
      <c r="AH10" s="4">
        <f t="shared" si="2"/>
        <v>4</v>
      </c>
      <c r="AI10" s="4">
        <f t="shared" si="2"/>
        <v>5</v>
      </c>
      <c r="AJ10" s="4">
        <f t="shared" si="2"/>
        <v>6</v>
      </c>
    </row>
    <row r="11" spans="1:37" x14ac:dyDescent="0.25">
      <c r="B11" s="3" t="str">
        <f>IF(config!A3&lt;&gt;"",config!A3,"")</f>
        <v>mr 1</v>
      </c>
      <c r="C11" s="3">
        <f>COUNTIF(F11:AJ11,"bp")</f>
        <v>0</v>
      </c>
      <c r="D11" s="3">
        <f>COUNTIF(G11:AK11,"p")</f>
        <v>1</v>
      </c>
      <c r="E11" s="3">
        <f>COUNTIF(H11:AL11,"p")</f>
        <v>1</v>
      </c>
      <c r="F11" s="7" t="s">
        <v>24</v>
      </c>
      <c r="G11" s="7"/>
      <c r="H11" s="7"/>
      <c r="I11" s="7"/>
      <c r="J11" s="7"/>
      <c r="K11" s="7"/>
      <c r="L11" s="7"/>
      <c r="M11" s="7"/>
      <c r="N11" s="7" t="s">
        <v>26</v>
      </c>
      <c r="O11" s="7"/>
      <c r="P11" s="7"/>
      <c r="Q11" s="7"/>
      <c r="R11" s="7" t="s">
        <v>24</v>
      </c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</row>
    <row r="12" spans="1:37" x14ac:dyDescent="0.25">
      <c r="B12" s="3" t="str">
        <f>IF(config!A4&lt;&gt;"",config!A4,"")</f>
        <v>mr 2</v>
      </c>
      <c r="C12" s="3">
        <f t="shared" ref="C12:C15" si="3">COUNTIF(F12:AJ12,"bp")</f>
        <v>1</v>
      </c>
      <c r="D12" s="3">
        <f t="shared" ref="D12:D15" si="4">COUNTIF(G12:AK12,"c")</f>
        <v>0</v>
      </c>
      <c r="E12" s="3">
        <f t="shared" ref="E12:E15" si="5">COUNTIF(H12:AL12,"p")</f>
        <v>0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 t="s">
        <v>23</v>
      </c>
      <c r="AH12" s="7"/>
      <c r="AI12" s="7"/>
      <c r="AJ12" s="7"/>
    </row>
    <row r="13" spans="1:37" x14ac:dyDescent="0.25">
      <c r="B13" s="3" t="str">
        <f>IF(config!A5&lt;&gt;"",config!A5,"")</f>
        <v>mr 3</v>
      </c>
      <c r="C13" s="3">
        <f t="shared" si="3"/>
        <v>0</v>
      </c>
      <c r="D13" s="3">
        <f t="shared" si="4"/>
        <v>1</v>
      </c>
      <c r="E13" s="3">
        <f t="shared" si="5"/>
        <v>0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 t="s">
        <v>24</v>
      </c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25">
      <c r="B14" s="3" t="str">
        <f>IF(config!A6&lt;&gt;"",config!A6,"")</f>
        <v>mr 4</v>
      </c>
      <c r="C14" s="3">
        <f t="shared" si="3"/>
        <v>2</v>
      </c>
      <c r="D14" s="3">
        <f t="shared" si="4"/>
        <v>0</v>
      </c>
      <c r="E14" s="3">
        <f t="shared" si="5"/>
        <v>0</v>
      </c>
      <c r="F14" s="7"/>
      <c r="G14" s="7"/>
      <c r="H14" s="7"/>
      <c r="I14" s="7"/>
      <c r="J14" s="7"/>
      <c r="K14" s="7"/>
      <c r="L14" s="7" t="s">
        <v>23</v>
      </c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 t="s">
        <v>23</v>
      </c>
      <c r="AJ14" s="7"/>
    </row>
    <row r="15" spans="1:37" x14ac:dyDescent="0.25">
      <c r="B15" s="3" t="str">
        <f>IF(config!A7&lt;&gt;"",config!A7,"")</f>
        <v>mr 5</v>
      </c>
      <c r="C15" s="3">
        <f t="shared" si="3"/>
        <v>0</v>
      </c>
      <c r="D15" s="3">
        <f t="shared" si="4"/>
        <v>0</v>
      </c>
      <c r="E15" s="3">
        <f t="shared" si="5"/>
        <v>0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9" spans="6:15" x14ac:dyDescent="0.25">
      <c r="F19" s="5" t="s">
        <v>23</v>
      </c>
      <c r="G19" t="s">
        <v>21</v>
      </c>
      <c r="J19" s="5" t="s">
        <v>24</v>
      </c>
      <c r="K19" t="s">
        <v>22</v>
      </c>
      <c r="N19" s="6" t="s">
        <v>26</v>
      </c>
      <c r="O19" t="s">
        <v>25</v>
      </c>
    </row>
  </sheetData>
  <mergeCells count="1">
    <mergeCell ref="F5:AJ8"/>
  </mergeCells>
  <conditionalFormatting sqref="F10:AJ10">
    <cfRule type="expression" dxfId="15" priority="8">
      <formula>OR(F$10=1,F$10=7)</formula>
    </cfRule>
  </conditionalFormatting>
  <conditionalFormatting sqref="F11:AJ15">
    <cfRule type="expression" dxfId="14" priority="5">
      <formula>OR(F$10=1,F$10=7)</formula>
    </cfRule>
    <cfRule type="expression" dxfId="13" priority="6">
      <formula>OR(F$11=1,F$11=7)</formula>
    </cfRule>
    <cfRule type="expression" dxfId="12" priority="7">
      <formula>"ou=(f$10=1+$;f$10=7)"</formula>
    </cfRule>
  </conditionalFormatting>
  <conditionalFormatting sqref="F10:AJ15">
    <cfRule type="cellIs" dxfId="11" priority="2" operator="equal">
      <formula>"p"</formula>
    </cfRule>
    <cfRule type="cellIs" dxfId="10" priority="3" operator="equal">
      <formula>"bp"</formula>
    </cfRule>
    <cfRule type="cellIs" dxfId="9" priority="4" operator="equal">
      <formula>"c"</formula>
    </cfRule>
  </conditionalFormatting>
  <conditionalFormatting sqref="C11:E15">
    <cfRule type="cellIs" dxfId="8" priority="1" operator="equal">
      <formula>0</formula>
    </cfRule>
  </conditionalFormatting>
  <dataValidations count="1">
    <dataValidation type="list" allowBlank="1" showInputMessage="1" showErrorMessage="1" sqref="F11:AJ15">
      <formula1>"bp,c,p"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workbookViewId="0">
      <selection activeCell="A3" sqref="A3"/>
    </sheetView>
  </sheetViews>
  <sheetFormatPr baseColWidth="10" defaultRowHeight="15" x14ac:dyDescent="0.25"/>
  <cols>
    <col min="1" max="1" width="12.140625" customWidth="1"/>
    <col min="3" max="3" width="13.5703125" customWidth="1"/>
  </cols>
  <sheetData>
    <row r="2" spans="1:5" x14ac:dyDescent="0.25">
      <c r="A2" t="s">
        <v>0</v>
      </c>
      <c r="C2" t="s">
        <v>6</v>
      </c>
      <c r="D2" s="1">
        <v>42736</v>
      </c>
    </row>
    <row r="3" spans="1:5" x14ac:dyDescent="0.25">
      <c r="A3" t="s">
        <v>1</v>
      </c>
      <c r="D3" t="s">
        <v>19</v>
      </c>
      <c r="E3" t="s">
        <v>20</v>
      </c>
    </row>
    <row r="4" spans="1:5" x14ac:dyDescent="0.25">
      <c r="A4" t="s">
        <v>2</v>
      </c>
      <c r="C4" t="s">
        <v>7</v>
      </c>
      <c r="D4" s="1">
        <v>42736</v>
      </c>
      <c r="E4" s="1">
        <f>EOMONTH(D4,0)</f>
        <v>42766</v>
      </c>
    </row>
    <row r="5" spans="1:5" x14ac:dyDescent="0.25">
      <c r="A5" t="s">
        <v>3</v>
      </c>
      <c r="C5" t="s">
        <v>8</v>
      </c>
      <c r="D5" s="1">
        <f>EDATE(D4,1)</f>
        <v>42767</v>
      </c>
      <c r="E5" s="1">
        <f t="shared" ref="E5:E15" si="0">EOMONTH(D5,0)</f>
        <v>42794</v>
      </c>
    </row>
    <row r="6" spans="1:5" x14ac:dyDescent="0.25">
      <c r="A6" t="s">
        <v>4</v>
      </c>
      <c r="C6" t="s">
        <v>9</v>
      </c>
      <c r="D6" s="1">
        <f t="shared" ref="D6:D15" si="1">EDATE(D5,1)</f>
        <v>42795</v>
      </c>
      <c r="E6" s="1">
        <f t="shared" si="0"/>
        <v>42825</v>
      </c>
    </row>
    <row r="7" spans="1:5" x14ac:dyDescent="0.25">
      <c r="A7" t="s">
        <v>5</v>
      </c>
      <c r="C7" t="s">
        <v>10</v>
      </c>
      <c r="D7" s="1">
        <f t="shared" si="1"/>
        <v>42826</v>
      </c>
      <c r="E7" s="1">
        <f t="shared" si="0"/>
        <v>42855</v>
      </c>
    </row>
    <row r="8" spans="1:5" x14ac:dyDescent="0.25">
      <c r="C8" t="s">
        <v>11</v>
      </c>
      <c r="D8" s="1">
        <f t="shared" si="1"/>
        <v>42856</v>
      </c>
      <c r="E8" s="1">
        <f t="shared" si="0"/>
        <v>42886</v>
      </c>
    </row>
    <row r="9" spans="1:5" x14ac:dyDescent="0.25">
      <c r="C9" t="s">
        <v>12</v>
      </c>
      <c r="D9" s="1">
        <f t="shared" si="1"/>
        <v>42887</v>
      </c>
      <c r="E9" s="1">
        <f t="shared" si="0"/>
        <v>42916</v>
      </c>
    </row>
    <row r="10" spans="1:5" x14ac:dyDescent="0.25">
      <c r="C10" t="s">
        <v>13</v>
      </c>
      <c r="D10" s="1">
        <f t="shared" si="1"/>
        <v>42917</v>
      </c>
      <c r="E10" s="1">
        <f t="shared" si="0"/>
        <v>42947</v>
      </c>
    </row>
    <row r="11" spans="1:5" x14ac:dyDescent="0.25">
      <c r="C11" t="s">
        <v>14</v>
      </c>
      <c r="D11" s="1">
        <f t="shared" si="1"/>
        <v>42948</v>
      </c>
      <c r="E11" s="1">
        <f t="shared" si="0"/>
        <v>42978</v>
      </c>
    </row>
    <row r="12" spans="1:5" x14ac:dyDescent="0.25">
      <c r="C12" t="s">
        <v>15</v>
      </c>
      <c r="D12" s="1">
        <f t="shared" si="1"/>
        <v>42979</v>
      </c>
      <c r="E12" s="1">
        <f t="shared" si="0"/>
        <v>43008</v>
      </c>
    </row>
    <row r="13" spans="1:5" x14ac:dyDescent="0.25">
      <c r="C13" t="s">
        <v>16</v>
      </c>
      <c r="D13" s="1">
        <f t="shared" si="1"/>
        <v>43009</v>
      </c>
      <c r="E13" s="1">
        <f t="shared" si="0"/>
        <v>43039</v>
      </c>
    </row>
    <row r="14" spans="1:5" x14ac:dyDescent="0.25">
      <c r="C14" t="s">
        <v>17</v>
      </c>
      <c r="D14" s="1">
        <f t="shared" si="1"/>
        <v>43040</v>
      </c>
      <c r="E14" s="1">
        <f t="shared" si="0"/>
        <v>43069</v>
      </c>
    </row>
    <row r="15" spans="1:5" x14ac:dyDescent="0.25">
      <c r="C15" t="s">
        <v>18</v>
      </c>
      <c r="D15" s="1">
        <f t="shared" si="1"/>
        <v>43070</v>
      </c>
      <c r="E15" s="1">
        <f t="shared" si="0"/>
        <v>43100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showGridLines="0" topLeftCell="A4" workbookViewId="0">
      <selection activeCell="I29" sqref="I29"/>
    </sheetView>
  </sheetViews>
  <sheetFormatPr baseColWidth="10" defaultRowHeight="15" x14ac:dyDescent="0.25"/>
  <cols>
    <col min="6" max="6" width="4.42578125" customWidth="1"/>
    <col min="7" max="7" width="3.85546875" bestFit="1" customWidth="1"/>
    <col min="8" max="8" width="4.42578125" bestFit="1" customWidth="1"/>
    <col min="9" max="9" width="4.5703125" bestFit="1" customWidth="1"/>
    <col min="10" max="10" width="3.85546875" bestFit="1" customWidth="1"/>
    <col min="11" max="11" width="4.28515625" bestFit="1" customWidth="1"/>
    <col min="12" max="12" width="4.5703125" bestFit="1" customWidth="1"/>
    <col min="13" max="13" width="4.42578125" bestFit="1" customWidth="1"/>
    <col min="14" max="14" width="3.85546875" bestFit="1" customWidth="1"/>
    <col min="15" max="15" width="4.42578125" bestFit="1" customWidth="1"/>
    <col min="16" max="16" width="4.5703125" bestFit="1" customWidth="1"/>
    <col min="17" max="17" width="3.85546875" bestFit="1" customWidth="1"/>
    <col min="18" max="18" width="4.28515625" bestFit="1" customWidth="1"/>
    <col min="19" max="19" width="4.5703125" bestFit="1" customWidth="1"/>
    <col min="20" max="20" width="4.42578125" bestFit="1" customWidth="1"/>
    <col min="21" max="21" width="3.85546875" bestFit="1" customWidth="1"/>
    <col min="22" max="22" width="4.42578125" bestFit="1" customWidth="1"/>
    <col min="23" max="23" width="4.5703125" bestFit="1" customWidth="1"/>
    <col min="24" max="24" width="3.85546875" bestFit="1" customWidth="1"/>
    <col min="25" max="25" width="4.28515625" bestFit="1" customWidth="1"/>
    <col min="26" max="26" width="4.5703125" bestFit="1" customWidth="1"/>
    <col min="27" max="27" width="4.42578125" bestFit="1" customWidth="1"/>
    <col min="28" max="28" width="3.85546875" bestFit="1" customWidth="1"/>
    <col min="29" max="29" width="4.42578125" bestFit="1" customWidth="1"/>
    <col min="30" max="30" width="4.5703125" bestFit="1" customWidth="1"/>
    <col min="31" max="31" width="3.85546875" bestFit="1" customWidth="1"/>
    <col min="32" max="32" width="4.28515625" bestFit="1" customWidth="1"/>
    <col min="33" max="33" width="4.5703125" bestFit="1" customWidth="1"/>
    <col min="34" max="34" width="4.42578125" bestFit="1" customWidth="1"/>
    <col min="35" max="35" width="3.85546875" bestFit="1" customWidth="1"/>
    <col min="36" max="36" width="4.42578125" bestFit="1" customWidth="1"/>
  </cols>
  <sheetData>
    <row r="1" spans="1:37" hidden="1" x14ac:dyDescent="0.25">
      <c r="A1" s="1">
        <f>config!D4</f>
        <v>42736</v>
      </c>
    </row>
    <row r="2" spans="1:37" ht="12" hidden="1" customHeight="1" x14ac:dyDescent="0.25">
      <c r="A2" s="1">
        <f>config!E4</f>
        <v>42766</v>
      </c>
    </row>
    <row r="3" spans="1:37" ht="69.75" hidden="1" customHeight="1" x14ac:dyDescent="0.25">
      <c r="A3" s="1"/>
      <c r="B3" s="1"/>
      <c r="C3" s="1"/>
      <c r="D3" s="1"/>
      <c r="E3" s="1"/>
      <c r="F3" s="2">
        <f>A1</f>
        <v>42736</v>
      </c>
      <c r="G3" s="2">
        <f>F3+1</f>
        <v>42737</v>
      </c>
      <c r="H3" s="2">
        <f t="shared" ref="H3:AJ3" si="0">G3+1</f>
        <v>42738</v>
      </c>
      <c r="I3" s="2">
        <f t="shared" si="0"/>
        <v>42739</v>
      </c>
      <c r="J3" s="2">
        <f t="shared" si="0"/>
        <v>42740</v>
      </c>
      <c r="K3" s="2">
        <f t="shared" si="0"/>
        <v>42741</v>
      </c>
      <c r="L3" s="2">
        <f t="shared" si="0"/>
        <v>42742</v>
      </c>
      <c r="M3" s="2">
        <f t="shared" si="0"/>
        <v>42743</v>
      </c>
      <c r="N3" s="2">
        <f t="shared" si="0"/>
        <v>42744</v>
      </c>
      <c r="O3" s="2">
        <f t="shared" si="0"/>
        <v>42745</v>
      </c>
      <c r="P3" s="2">
        <f t="shared" si="0"/>
        <v>42746</v>
      </c>
      <c r="Q3" s="2">
        <f t="shared" si="0"/>
        <v>42747</v>
      </c>
      <c r="R3" s="2">
        <f t="shared" si="0"/>
        <v>42748</v>
      </c>
      <c r="S3" s="2">
        <f t="shared" si="0"/>
        <v>42749</v>
      </c>
      <c r="T3" s="2">
        <f t="shared" si="0"/>
        <v>42750</v>
      </c>
      <c r="U3" s="2">
        <f t="shared" si="0"/>
        <v>42751</v>
      </c>
      <c r="V3" s="2">
        <f t="shared" si="0"/>
        <v>42752</v>
      </c>
      <c r="W3" s="2">
        <f t="shared" si="0"/>
        <v>42753</v>
      </c>
      <c r="X3" s="2">
        <f t="shared" si="0"/>
        <v>42754</v>
      </c>
      <c r="Y3" s="2">
        <f t="shared" si="0"/>
        <v>42755</v>
      </c>
      <c r="Z3" s="2">
        <f t="shared" si="0"/>
        <v>42756</v>
      </c>
      <c r="AA3" s="2">
        <f>Z3+1</f>
        <v>42757</v>
      </c>
      <c r="AB3" s="2">
        <f t="shared" si="0"/>
        <v>42758</v>
      </c>
      <c r="AC3" s="2">
        <f t="shared" si="0"/>
        <v>42759</v>
      </c>
      <c r="AD3" s="2">
        <f t="shared" si="0"/>
        <v>42760</v>
      </c>
      <c r="AE3" s="2">
        <f t="shared" si="0"/>
        <v>42761</v>
      </c>
      <c r="AF3" s="2">
        <f t="shared" si="0"/>
        <v>42762</v>
      </c>
      <c r="AG3" s="2">
        <f t="shared" si="0"/>
        <v>42763</v>
      </c>
      <c r="AH3" s="2">
        <f t="shared" si="0"/>
        <v>42764</v>
      </c>
      <c r="AI3" s="2">
        <f>AH3+1</f>
        <v>42765</v>
      </c>
      <c r="AJ3" s="2">
        <f t="shared" si="0"/>
        <v>42766</v>
      </c>
      <c r="AK3" s="1"/>
    </row>
    <row r="4" spans="1:37" ht="69.75" customHeight="1" x14ac:dyDescent="0.25">
      <c r="A4" s="1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1"/>
    </row>
    <row r="5" spans="1:37" x14ac:dyDescent="0.25">
      <c r="F5" s="19" t="str">
        <f>TEXT(A1, "mmmmmmmmmmmm")</f>
        <v>janvier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</row>
    <row r="6" spans="1:37" x14ac:dyDescent="0.25"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</row>
    <row r="7" spans="1:37" x14ac:dyDescent="0.25"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</row>
    <row r="8" spans="1:37" x14ac:dyDescent="0.25"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</row>
    <row r="9" spans="1:37" x14ac:dyDescent="0.25">
      <c r="F9">
        <f t="shared" ref="F9:AJ9" si="1">DAY(F3)</f>
        <v>1</v>
      </c>
      <c r="G9">
        <f t="shared" si="1"/>
        <v>2</v>
      </c>
      <c r="H9">
        <f t="shared" si="1"/>
        <v>3</v>
      </c>
      <c r="I9">
        <f t="shared" si="1"/>
        <v>4</v>
      </c>
      <c r="J9">
        <f t="shared" si="1"/>
        <v>5</v>
      </c>
      <c r="K9">
        <f t="shared" si="1"/>
        <v>6</v>
      </c>
      <c r="L9">
        <f t="shared" si="1"/>
        <v>7</v>
      </c>
      <c r="M9">
        <f t="shared" si="1"/>
        <v>8</v>
      </c>
      <c r="N9">
        <f t="shared" si="1"/>
        <v>9</v>
      </c>
      <c r="O9">
        <f t="shared" si="1"/>
        <v>10</v>
      </c>
      <c r="P9">
        <f t="shared" si="1"/>
        <v>11</v>
      </c>
      <c r="Q9">
        <f t="shared" si="1"/>
        <v>12</v>
      </c>
      <c r="R9">
        <f t="shared" si="1"/>
        <v>13</v>
      </c>
      <c r="S9">
        <f t="shared" si="1"/>
        <v>14</v>
      </c>
      <c r="T9">
        <f t="shared" si="1"/>
        <v>15</v>
      </c>
      <c r="U9">
        <f t="shared" si="1"/>
        <v>16</v>
      </c>
      <c r="V9">
        <f t="shared" si="1"/>
        <v>17</v>
      </c>
      <c r="W9">
        <f t="shared" si="1"/>
        <v>18</v>
      </c>
      <c r="X9">
        <f t="shared" si="1"/>
        <v>19</v>
      </c>
      <c r="Y9">
        <f t="shared" si="1"/>
        <v>20</v>
      </c>
      <c r="Z9">
        <f t="shared" si="1"/>
        <v>21</v>
      </c>
      <c r="AA9">
        <f t="shared" si="1"/>
        <v>22</v>
      </c>
      <c r="AB9">
        <f t="shared" si="1"/>
        <v>23</v>
      </c>
      <c r="AC9">
        <f t="shared" si="1"/>
        <v>24</v>
      </c>
      <c r="AD9">
        <f t="shared" si="1"/>
        <v>25</v>
      </c>
      <c r="AE9">
        <f t="shared" si="1"/>
        <v>26</v>
      </c>
      <c r="AF9">
        <f t="shared" si="1"/>
        <v>27</v>
      </c>
      <c r="AG9">
        <f t="shared" si="1"/>
        <v>28</v>
      </c>
      <c r="AH9">
        <f t="shared" si="1"/>
        <v>29</v>
      </c>
      <c r="AI9">
        <f t="shared" si="1"/>
        <v>30</v>
      </c>
      <c r="AJ9">
        <f t="shared" si="1"/>
        <v>31</v>
      </c>
    </row>
    <row r="10" spans="1:37" x14ac:dyDescent="0.25">
      <c r="B10" s="3" t="s">
        <v>0</v>
      </c>
      <c r="C10" s="7" t="s">
        <v>21</v>
      </c>
      <c r="D10" s="7" t="s">
        <v>22</v>
      </c>
      <c r="E10" s="7" t="s">
        <v>25</v>
      </c>
      <c r="F10" s="4">
        <f>WEEKDAY(F3)</f>
        <v>1</v>
      </c>
      <c r="G10" s="4">
        <f t="shared" ref="G10:AJ10" si="2">WEEKDAY(G3)</f>
        <v>2</v>
      </c>
      <c r="H10" s="4">
        <f t="shared" si="2"/>
        <v>3</v>
      </c>
      <c r="I10" s="4">
        <f t="shared" si="2"/>
        <v>4</v>
      </c>
      <c r="J10" s="4">
        <f t="shared" si="2"/>
        <v>5</v>
      </c>
      <c r="K10" s="4">
        <f t="shared" si="2"/>
        <v>6</v>
      </c>
      <c r="L10" s="4">
        <f t="shared" si="2"/>
        <v>7</v>
      </c>
      <c r="M10" s="4">
        <f t="shared" si="2"/>
        <v>1</v>
      </c>
      <c r="N10" s="4">
        <f t="shared" si="2"/>
        <v>2</v>
      </c>
      <c r="O10" s="4">
        <f t="shared" si="2"/>
        <v>3</v>
      </c>
      <c r="P10" s="4">
        <f t="shared" si="2"/>
        <v>4</v>
      </c>
      <c r="Q10" s="4">
        <f t="shared" si="2"/>
        <v>5</v>
      </c>
      <c r="R10" s="4">
        <f t="shared" si="2"/>
        <v>6</v>
      </c>
      <c r="S10" s="4">
        <f t="shared" si="2"/>
        <v>7</v>
      </c>
      <c r="T10" s="4">
        <f t="shared" si="2"/>
        <v>1</v>
      </c>
      <c r="U10" s="4">
        <f t="shared" si="2"/>
        <v>2</v>
      </c>
      <c r="V10" s="4">
        <f t="shared" si="2"/>
        <v>3</v>
      </c>
      <c r="W10" s="4">
        <f t="shared" si="2"/>
        <v>4</v>
      </c>
      <c r="X10" s="4">
        <f t="shared" si="2"/>
        <v>5</v>
      </c>
      <c r="Y10" s="4">
        <f t="shared" si="2"/>
        <v>6</v>
      </c>
      <c r="Z10" s="4">
        <f t="shared" si="2"/>
        <v>7</v>
      </c>
      <c r="AA10" s="4">
        <f t="shared" si="2"/>
        <v>1</v>
      </c>
      <c r="AB10" s="4">
        <f t="shared" si="2"/>
        <v>2</v>
      </c>
      <c r="AC10" s="4">
        <f t="shared" si="2"/>
        <v>3</v>
      </c>
      <c r="AD10" s="4">
        <f t="shared" si="2"/>
        <v>4</v>
      </c>
      <c r="AE10" s="4">
        <f t="shared" si="2"/>
        <v>5</v>
      </c>
      <c r="AF10" s="4">
        <f t="shared" si="2"/>
        <v>6</v>
      </c>
      <c r="AG10" s="4">
        <f t="shared" si="2"/>
        <v>7</v>
      </c>
      <c r="AH10" s="4">
        <f t="shared" si="2"/>
        <v>1</v>
      </c>
      <c r="AI10" s="4">
        <f t="shared" si="2"/>
        <v>2</v>
      </c>
      <c r="AJ10" s="4">
        <f t="shared" si="2"/>
        <v>3</v>
      </c>
    </row>
    <row r="11" spans="1:37" x14ac:dyDescent="0.25">
      <c r="B11" s="3" t="str">
        <f>IF(config!A3&lt;&gt;"",config!A3,"")</f>
        <v>mr 1</v>
      </c>
      <c r="C11" s="3">
        <f>COUNTIF(F11:AJ11,"bp")</f>
        <v>3</v>
      </c>
      <c r="D11" s="3">
        <f>COUNTIF(G11:AK11,"p")</f>
        <v>2</v>
      </c>
      <c r="E11" s="3">
        <f>COUNTIF(H11:AL11,"p")</f>
        <v>2</v>
      </c>
      <c r="F11" s="7"/>
      <c r="G11" s="7"/>
      <c r="H11" s="7"/>
      <c r="I11" s="7"/>
      <c r="J11" s="7"/>
      <c r="K11" s="7"/>
      <c r="L11" s="7"/>
      <c r="M11" s="7"/>
      <c r="N11" s="7"/>
      <c r="O11" s="7" t="s">
        <v>23</v>
      </c>
      <c r="P11" s="7"/>
      <c r="Q11" s="7"/>
      <c r="R11" s="7"/>
      <c r="S11" s="7"/>
      <c r="T11" s="7"/>
      <c r="U11" s="7"/>
      <c r="V11" s="7" t="s">
        <v>23</v>
      </c>
      <c r="W11" s="7"/>
      <c r="X11" s="7"/>
      <c r="Y11" s="7" t="s">
        <v>23</v>
      </c>
      <c r="Z11" s="7"/>
      <c r="AA11" s="7"/>
      <c r="AB11" s="7"/>
      <c r="AC11" s="7" t="s">
        <v>26</v>
      </c>
      <c r="AD11" s="7"/>
      <c r="AE11" s="7" t="s">
        <v>24</v>
      </c>
      <c r="AF11" s="7"/>
      <c r="AG11" s="7"/>
      <c r="AH11" s="7"/>
      <c r="AI11" s="7"/>
      <c r="AJ11" s="7" t="s">
        <v>26</v>
      </c>
    </row>
    <row r="12" spans="1:37" x14ac:dyDescent="0.25">
      <c r="B12" s="3" t="str">
        <f>IF(config!A4&lt;&gt;"",config!A4,"")</f>
        <v>mr 2</v>
      </c>
      <c r="C12" s="3">
        <f t="shared" ref="C12:C15" si="3">COUNTIF(F12:AJ12,"bp")</f>
        <v>1</v>
      </c>
      <c r="D12" s="3">
        <f t="shared" ref="D12:D15" si="4">COUNTIF(G12:AK12,"c")</f>
        <v>0</v>
      </c>
      <c r="E12" s="3">
        <f t="shared" ref="E12:E15" si="5">COUNTIF(H12:AL12,"p")</f>
        <v>2</v>
      </c>
      <c r="F12" s="7"/>
      <c r="G12" s="7"/>
      <c r="H12" s="7" t="s">
        <v>26</v>
      </c>
      <c r="I12" s="7"/>
      <c r="J12" s="7"/>
      <c r="K12" s="7"/>
      <c r="L12" s="7"/>
      <c r="M12" s="7"/>
      <c r="N12" s="7"/>
      <c r="O12" s="7"/>
      <c r="P12" s="7"/>
      <c r="Q12" s="7"/>
      <c r="R12" s="7" t="s">
        <v>23</v>
      </c>
      <c r="S12" s="7"/>
      <c r="T12" s="7"/>
      <c r="U12" s="7"/>
      <c r="V12" s="7"/>
      <c r="W12" s="7" t="s">
        <v>26</v>
      </c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</row>
    <row r="13" spans="1:37" x14ac:dyDescent="0.25">
      <c r="B13" s="3" t="str">
        <f>IF(config!A5&lt;&gt;"",config!A5,"")</f>
        <v>mr 3</v>
      </c>
      <c r="C13" s="3">
        <f t="shared" si="3"/>
        <v>0</v>
      </c>
      <c r="D13" s="3">
        <f t="shared" si="4"/>
        <v>1</v>
      </c>
      <c r="E13" s="3">
        <f t="shared" si="5"/>
        <v>0</v>
      </c>
      <c r="F13" s="7"/>
      <c r="G13" s="7"/>
      <c r="H13" s="7"/>
      <c r="I13" s="7"/>
      <c r="J13" s="7"/>
      <c r="K13" s="7"/>
      <c r="L13" s="7"/>
      <c r="M13" s="7"/>
      <c r="N13" s="7"/>
      <c r="O13" s="7" t="s">
        <v>24</v>
      </c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</row>
    <row r="14" spans="1:37" x14ac:dyDescent="0.25">
      <c r="B14" s="3" t="str">
        <f>IF(config!A6&lt;&gt;"",config!A6,"")</f>
        <v>mr 4</v>
      </c>
      <c r="C14" s="3">
        <f t="shared" si="3"/>
        <v>1</v>
      </c>
      <c r="D14" s="3">
        <f t="shared" si="4"/>
        <v>0</v>
      </c>
      <c r="E14" s="3">
        <f t="shared" si="5"/>
        <v>0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 t="s">
        <v>23</v>
      </c>
      <c r="AE14" s="7"/>
      <c r="AF14" s="7"/>
      <c r="AG14" s="7"/>
      <c r="AH14" s="7"/>
      <c r="AI14" s="7"/>
      <c r="AJ14" s="7"/>
    </row>
    <row r="15" spans="1:37" x14ac:dyDescent="0.25">
      <c r="B15" s="3" t="str">
        <f>IF(config!A7&lt;&gt;"",config!A7,"")</f>
        <v>mr 5</v>
      </c>
      <c r="C15" s="3">
        <f t="shared" si="3"/>
        <v>1</v>
      </c>
      <c r="D15" s="3">
        <f t="shared" si="4"/>
        <v>1</v>
      </c>
      <c r="E15" s="3">
        <f t="shared" si="5"/>
        <v>0</v>
      </c>
      <c r="F15" s="7"/>
      <c r="G15" s="7"/>
      <c r="H15" s="7"/>
      <c r="I15" s="7" t="s">
        <v>23</v>
      </c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 t="s">
        <v>24</v>
      </c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</row>
    <row r="19" spans="6:15" x14ac:dyDescent="0.25">
      <c r="F19" s="5" t="s">
        <v>23</v>
      </c>
      <c r="G19" t="s">
        <v>21</v>
      </c>
      <c r="J19" s="5" t="s">
        <v>24</v>
      </c>
      <c r="K19" t="s">
        <v>22</v>
      </c>
      <c r="N19" s="6" t="s">
        <v>26</v>
      </c>
      <c r="O19" t="s">
        <v>25</v>
      </c>
    </row>
  </sheetData>
  <mergeCells count="1">
    <mergeCell ref="F5:AJ8"/>
  </mergeCells>
  <conditionalFormatting sqref="F10:AJ10">
    <cfRule type="expression" dxfId="7" priority="9">
      <formula>OR(F$10=1,F$10=7)</formula>
    </cfRule>
  </conditionalFormatting>
  <conditionalFormatting sqref="F11:AJ15">
    <cfRule type="expression" dxfId="6" priority="6">
      <formula>OR(F$10=1,F$10=7)</formula>
    </cfRule>
    <cfRule type="expression" dxfId="5" priority="7">
      <formula>OR(F$11=1,F$11=7)</formula>
    </cfRule>
    <cfRule type="expression" dxfId="4" priority="8">
      <formula>"ou=(f$10=1+$;f$10=7)"</formula>
    </cfRule>
  </conditionalFormatting>
  <conditionalFormatting sqref="F10:AJ15">
    <cfRule type="cellIs" dxfId="3" priority="2" operator="equal">
      <formula>"p"</formula>
    </cfRule>
    <cfRule type="cellIs" dxfId="2" priority="4" operator="equal">
      <formula>"bp"</formula>
    </cfRule>
    <cfRule type="cellIs" dxfId="1" priority="5" operator="equal">
      <formula>"c"</formula>
    </cfRule>
  </conditionalFormatting>
  <conditionalFormatting sqref="C11:E15">
    <cfRule type="cellIs" dxfId="0" priority="1" operator="equal">
      <formula>0</formula>
    </cfRule>
  </conditionalFormatting>
  <dataValidations count="1">
    <dataValidation type="list" allowBlank="1" showInputMessage="1" showErrorMessage="1" sqref="F11:AJ15">
      <formula1>"bp,c,p"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mars</vt:lpstr>
      <vt:lpstr>state</vt:lpstr>
      <vt:lpstr>fevrier</vt:lpstr>
      <vt:lpstr>config</vt:lpstr>
      <vt:lpstr>janvier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2017-09-26T16:15:48Z</dcterms:created>
  <dcterms:modified xsi:type="dcterms:W3CDTF">2017-09-27T19:14:39Z</dcterms:modified>
</cp:coreProperties>
</file>