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orély\Documents\"/>
    </mc:Choice>
  </mc:AlternateContent>
  <bookViews>
    <workbookView xWindow="0" yWindow="0" windowWidth="19200" windowHeight="6430"/>
  </bookViews>
  <sheets>
    <sheet name="CALENDRIER-J" sheetId="1" r:id="rId1"/>
    <sheet name="CALENDRIER-F" sheetId="3" r:id="rId2"/>
    <sheet name="SALARIES" sheetId="4" r:id="rId3"/>
    <sheet name="PERSOSUP" sheetId="5" r:id="rId4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L16" i="3" l="1"/>
  <c r="BM16" i="3"/>
  <c r="BN16" i="3"/>
  <c r="BO16" i="3"/>
  <c r="BP16" i="3"/>
  <c r="BU16" i="3"/>
  <c r="BV16" i="3"/>
  <c r="BW16" i="3"/>
  <c r="BL15" i="1"/>
  <c r="F6" i="4"/>
  <c r="J6" i="4"/>
  <c r="N6" i="4"/>
  <c r="BL15" i="3"/>
  <c r="BM15" i="3"/>
  <c r="BN15" i="3"/>
  <c r="BO15" i="3"/>
  <c r="BP15" i="3"/>
  <c r="BU15" i="3"/>
  <c r="BV15" i="3"/>
  <c r="BW15" i="3"/>
  <c r="BL14" i="1"/>
  <c r="Q6" i="4" s="1"/>
  <c r="P6" i="4" s="1"/>
  <c r="O6" i="4" s="1"/>
  <c r="L6" i="4" s="1"/>
  <c r="K6" i="4" s="1"/>
  <c r="H6" i="4" s="1"/>
  <c r="G6" i="4" s="1"/>
  <c r="D9" i="3"/>
  <c r="CA9" i="3" s="1"/>
  <c r="F9" i="3"/>
  <c r="H9" i="3"/>
  <c r="H8" i="3" s="1"/>
  <c r="J9" i="3"/>
  <c r="K8" i="3" s="1"/>
  <c r="L9" i="3"/>
  <c r="CE9" i="3" s="1"/>
  <c r="N9" i="3"/>
  <c r="P9" i="3"/>
  <c r="CG9" i="3" s="1"/>
  <c r="R9" i="3"/>
  <c r="S8" i="3" s="1"/>
  <c r="T9" i="3"/>
  <c r="T8" i="3" s="1"/>
  <c r="V9" i="3"/>
  <c r="X9" i="3"/>
  <c r="CK9" i="3" s="1"/>
  <c r="CK15" i="3" s="1"/>
  <c r="Z9" i="3"/>
  <c r="AA8" i="3" s="1"/>
  <c r="AB9" i="3"/>
  <c r="AC8" i="3" s="1"/>
  <c r="AD9" i="3"/>
  <c r="AF9" i="3"/>
  <c r="CO9" i="3" s="1"/>
  <c r="AH9" i="3"/>
  <c r="AI8" i="3" s="1"/>
  <c r="AJ9" i="3"/>
  <c r="CQ9" i="3" s="1"/>
  <c r="AL9" i="3"/>
  <c r="AN9" i="3"/>
  <c r="CS9" i="3" s="1"/>
  <c r="AP9" i="3"/>
  <c r="AR9" i="3"/>
  <c r="AT9" i="3"/>
  <c r="AV9" i="3"/>
  <c r="AW8" i="3" s="1"/>
  <c r="AX9" i="3"/>
  <c r="AZ9" i="3"/>
  <c r="BA8" i="3" s="1"/>
  <c r="BB9" i="3"/>
  <c r="BD9" i="3"/>
  <c r="BE8" i="3" s="1"/>
  <c r="B9" i="3"/>
  <c r="C8" i="3" s="1"/>
  <c r="BJ7" i="3" s="1"/>
  <c r="BH7" i="3" s="1"/>
  <c r="BF7" i="3" s="1"/>
  <c r="BD7" i="3" s="1"/>
  <c r="BB7" i="3" s="1"/>
  <c r="AZ7" i="3" s="1"/>
  <c r="AX7" i="3" s="1"/>
  <c r="AV7" i="3" s="1"/>
  <c r="AT7" i="3" s="1"/>
  <c r="AR7" i="3" s="1"/>
  <c r="AP7" i="3" s="1"/>
  <c r="AN7" i="3" s="1"/>
  <c r="AL7" i="3" s="1"/>
  <c r="AJ7" i="3" s="1"/>
  <c r="AH7" i="3" s="1"/>
  <c r="AF7" i="3" s="1"/>
  <c r="AD7" i="3" s="1"/>
  <c r="AB7" i="3" s="1"/>
  <c r="Z7" i="3" s="1"/>
  <c r="X7" i="3" s="1"/>
  <c r="V7" i="3" s="1"/>
  <c r="T7" i="3" s="1"/>
  <c r="R7" i="3" s="1"/>
  <c r="P7" i="3" s="1"/>
  <c r="N7" i="3" s="1"/>
  <c r="L7" i="3" s="1"/>
  <c r="J7" i="3" s="1"/>
  <c r="H7" i="3" s="1"/>
  <c r="F7" i="3" s="1"/>
  <c r="D7" i="3" s="1"/>
  <c r="B7" i="3" s="1"/>
  <c r="BW14" i="3"/>
  <c r="BV14" i="3"/>
  <c r="BU14" i="3"/>
  <c r="BP14" i="3"/>
  <c r="BO14" i="3"/>
  <c r="BN14" i="3"/>
  <c r="BM14" i="3"/>
  <c r="BL14" i="3"/>
  <c r="BW13" i="3"/>
  <c r="BV13" i="3"/>
  <c r="BU13" i="3"/>
  <c r="BP13" i="3"/>
  <c r="BO13" i="3"/>
  <c r="BN13" i="3"/>
  <c r="BM13" i="3"/>
  <c r="BL13" i="3"/>
  <c r="BW12" i="3"/>
  <c r="BV12" i="3"/>
  <c r="BU12" i="3"/>
  <c r="BP12" i="3"/>
  <c r="BO12" i="3"/>
  <c r="BN12" i="3"/>
  <c r="BM12" i="3"/>
  <c r="BL12" i="3"/>
  <c r="BW11" i="3"/>
  <c r="BV11" i="3"/>
  <c r="BU11" i="3"/>
  <c r="BP11" i="3"/>
  <c r="BO11" i="3"/>
  <c r="BN11" i="3"/>
  <c r="BM11" i="3"/>
  <c r="BL11" i="3"/>
  <c r="DA9" i="3"/>
  <c r="CZ9" i="3"/>
  <c r="CV9" i="3"/>
  <c r="AR8" i="3"/>
  <c r="CR9" i="3"/>
  <c r="CR15" i="3" s="1"/>
  <c r="CN9" i="3"/>
  <c r="CM9" i="3"/>
  <c r="W8" i="3"/>
  <c r="CH9" i="3"/>
  <c r="N8" i="3"/>
  <c r="CB9" i="3"/>
  <c r="BC8" i="3"/>
  <c r="AN8" i="3"/>
  <c r="CS15" i="3" s="1"/>
  <c r="AM8" i="3"/>
  <c r="AL8" i="3"/>
  <c r="AF8" i="3"/>
  <c r="CO15" i="3" s="1"/>
  <c r="AD8" i="3"/>
  <c r="X8" i="3"/>
  <c r="O8" i="3"/>
  <c r="F8" i="3"/>
  <c r="BL13" i="1"/>
  <c r="BL12" i="1"/>
  <c r="BL11" i="1"/>
  <c r="A7" i="1"/>
  <c r="D9" i="1" s="1"/>
  <c r="BJ7" i="1" s="1"/>
  <c r="BH7" i="1" s="1"/>
  <c r="BF7" i="1" s="1"/>
  <c r="BD7" i="1" s="1"/>
  <c r="BB7" i="1" s="1"/>
  <c r="AZ7" i="1" s="1"/>
  <c r="AX7" i="1" s="1"/>
  <c r="AV7" i="1" s="1"/>
  <c r="AT7" i="1" s="1"/>
  <c r="AR7" i="1" s="1"/>
  <c r="AP7" i="1" s="1"/>
  <c r="AN7" i="1" s="1"/>
  <c r="AL7" i="1" s="1"/>
  <c r="AJ7" i="1" s="1"/>
  <c r="AH7" i="1" s="1"/>
  <c r="AF7" i="1" s="1"/>
  <c r="AD7" i="1" s="1"/>
  <c r="AB7" i="1" s="1"/>
  <c r="Z7" i="1" s="1"/>
  <c r="X7" i="1" s="1"/>
  <c r="V7" i="1" s="1"/>
  <c r="T7" i="1" s="1"/>
  <c r="R7" i="1" s="1"/>
  <c r="P7" i="1" s="1"/>
  <c r="N7" i="1" s="1"/>
  <c r="L7" i="1" s="1"/>
  <c r="J7" i="1" s="1"/>
  <c r="H7" i="1" s="1"/>
  <c r="F7" i="1" s="1"/>
  <c r="D7" i="1" s="1"/>
  <c r="B7" i="1" s="1"/>
  <c r="CQ16" i="3" l="1"/>
  <c r="CQ15" i="3"/>
  <c r="CN15" i="3"/>
  <c r="CB15" i="3"/>
  <c r="CI9" i="3"/>
  <c r="CI16" i="3" s="1"/>
  <c r="CY9" i="3"/>
  <c r="CY16" i="3" s="1"/>
  <c r="CO16" i="3"/>
  <c r="CK16" i="3"/>
  <c r="R9" i="1"/>
  <c r="CD9" i="3"/>
  <c r="CY15" i="3"/>
  <c r="CR16" i="3"/>
  <c r="CP9" i="3"/>
  <c r="AX9" i="1"/>
  <c r="CB16" i="3"/>
  <c r="CL9" i="3"/>
  <c r="I8" i="4"/>
  <c r="M8" i="4"/>
  <c r="AP9" i="1"/>
  <c r="AQ8" i="1" s="1"/>
  <c r="J9" i="1"/>
  <c r="F8" i="4"/>
  <c r="J8" i="4"/>
  <c r="N8" i="4"/>
  <c r="O8" i="4"/>
  <c r="CI15" i="3"/>
  <c r="M6" i="4"/>
  <c r="I6" i="4"/>
  <c r="CN16" i="3"/>
  <c r="Q8" i="4"/>
  <c r="CS16" i="3"/>
  <c r="AH9" i="1"/>
  <c r="K8" i="4"/>
  <c r="BF9" i="1"/>
  <c r="Z9" i="1"/>
  <c r="H8" i="4"/>
  <c r="L8" i="4"/>
  <c r="P8" i="4"/>
  <c r="G8" i="4"/>
  <c r="P8" i="3"/>
  <c r="CG12" i="3" s="1"/>
  <c r="Y8" i="3"/>
  <c r="AG8" i="3"/>
  <c r="AO8" i="3"/>
  <c r="CW9" i="3"/>
  <c r="Q8" i="3"/>
  <c r="AV8" i="3"/>
  <c r="BD8" i="3"/>
  <c r="CC9" i="3"/>
  <c r="CC14" i="3" s="1"/>
  <c r="H4" i="4"/>
  <c r="L5" i="4"/>
  <c r="P4" i="4"/>
  <c r="M5" i="4"/>
  <c r="M9" i="4"/>
  <c r="M11" i="4"/>
  <c r="M4" i="4"/>
  <c r="M7" i="4"/>
  <c r="M10" i="4"/>
  <c r="I5" i="4"/>
  <c r="I9" i="4"/>
  <c r="I11" i="4"/>
  <c r="I4" i="4"/>
  <c r="I7" i="4"/>
  <c r="I10" i="4"/>
  <c r="Q4" i="4"/>
  <c r="Q7" i="4"/>
  <c r="Q10" i="4"/>
  <c r="Q5" i="4"/>
  <c r="Q9" i="4"/>
  <c r="Q11" i="4"/>
  <c r="F4" i="4"/>
  <c r="F5" i="4"/>
  <c r="F7" i="4"/>
  <c r="F9" i="4"/>
  <c r="F10" i="4"/>
  <c r="F11" i="4"/>
  <c r="J4" i="4"/>
  <c r="J5" i="4"/>
  <c r="J7" i="4"/>
  <c r="J9" i="4"/>
  <c r="J10" i="4"/>
  <c r="J11" i="4"/>
  <c r="N4" i="4"/>
  <c r="N5" i="4"/>
  <c r="N7" i="4"/>
  <c r="N9" i="4"/>
  <c r="N10" i="4"/>
  <c r="N11" i="4"/>
  <c r="P11" i="4"/>
  <c r="H11" i="4"/>
  <c r="L10" i="4"/>
  <c r="P9" i="4"/>
  <c r="H9" i="4"/>
  <c r="L7" i="4"/>
  <c r="P5" i="4"/>
  <c r="H5" i="4"/>
  <c r="L4" i="4"/>
  <c r="G4" i="4"/>
  <c r="G5" i="4"/>
  <c r="G7" i="4"/>
  <c r="G9" i="4"/>
  <c r="G10" i="4"/>
  <c r="G11" i="4"/>
  <c r="K4" i="4"/>
  <c r="K5" i="4"/>
  <c r="K7" i="4"/>
  <c r="K9" i="4"/>
  <c r="K10" i="4"/>
  <c r="K11" i="4"/>
  <c r="O4" i="4"/>
  <c r="O5" i="4"/>
  <c r="O7" i="4"/>
  <c r="O9" i="4"/>
  <c r="O10" i="4"/>
  <c r="O11" i="4"/>
  <c r="L11" i="4"/>
  <c r="P10" i="4"/>
  <c r="H10" i="4"/>
  <c r="L9" i="4"/>
  <c r="P7" i="4"/>
  <c r="H7" i="4"/>
  <c r="G8" i="3"/>
  <c r="L8" i="3"/>
  <c r="U8" i="3"/>
  <c r="AS8" i="3"/>
  <c r="CF9" i="3"/>
  <c r="M8" i="3"/>
  <c r="V8" i="3"/>
  <c r="AE8" i="3"/>
  <c r="AJ8" i="3"/>
  <c r="AT8" i="3"/>
  <c r="CJ9" i="3"/>
  <c r="CU9" i="3"/>
  <c r="CU14" i="3" s="1"/>
  <c r="D8" i="3"/>
  <c r="I8" i="3"/>
  <c r="AB8" i="3"/>
  <c r="CM11" i="3" s="1"/>
  <c r="AK8" i="3"/>
  <c r="AU8" i="3"/>
  <c r="BB8" i="3"/>
  <c r="CI13" i="3"/>
  <c r="CI12" i="3"/>
  <c r="CI14" i="3"/>
  <c r="CI11" i="3"/>
  <c r="CQ12" i="3"/>
  <c r="CQ14" i="3"/>
  <c r="CY13" i="3"/>
  <c r="CM14" i="3"/>
  <c r="CC11" i="3"/>
  <c r="CK11" i="3"/>
  <c r="CK14" i="3"/>
  <c r="CO11" i="3"/>
  <c r="CO14" i="3"/>
  <c r="CS11" i="3"/>
  <c r="CS14" i="3"/>
  <c r="CB12" i="3"/>
  <c r="CB11" i="3"/>
  <c r="CJ12" i="3"/>
  <c r="CJ11" i="3"/>
  <c r="CR12" i="3"/>
  <c r="CR11" i="3"/>
  <c r="CF12" i="3"/>
  <c r="CK12" i="3"/>
  <c r="CS12" i="3"/>
  <c r="CN14" i="3"/>
  <c r="BH10" i="3"/>
  <c r="BF10" i="3"/>
  <c r="CG14" i="3"/>
  <c r="CO12" i="3"/>
  <c r="CB13" i="3"/>
  <c r="CJ13" i="3"/>
  <c r="CR13" i="3"/>
  <c r="CB14" i="3"/>
  <c r="CJ14" i="3"/>
  <c r="CR14" i="3"/>
  <c r="BZ9" i="3"/>
  <c r="CT9" i="3"/>
  <c r="AQ8" i="3"/>
  <c r="CX9" i="3"/>
  <c r="AY8" i="3"/>
  <c r="CM13" i="3"/>
  <c r="CM12" i="3"/>
  <c r="CC13" i="3"/>
  <c r="CK13" i="3"/>
  <c r="CS13" i="3"/>
  <c r="DA13" i="3"/>
  <c r="E8" i="3"/>
  <c r="AX8" i="3"/>
  <c r="CN12" i="3"/>
  <c r="CN11" i="3"/>
  <c r="CN13" i="3"/>
  <c r="B8" i="3"/>
  <c r="J8" i="3"/>
  <c r="R8" i="3"/>
  <c r="Z8" i="3"/>
  <c r="CL11" i="3" s="1"/>
  <c r="AH8" i="3"/>
  <c r="AP8" i="3"/>
  <c r="AZ8" i="3"/>
  <c r="BJ10" i="3"/>
  <c r="CO13" i="3"/>
  <c r="B9" i="1"/>
  <c r="BD9" i="1"/>
  <c r="AV9" i="1"/>
  <c r="AN9" i="1"/>
  <c r="AF9" i="1"/>
  <c r="AG8" i="1" s="1"/>
  <c r="X9" i="1"/>
  <c r="P9" i="1"/>
  <c r="H9" i="1"/>
  <c r="BJ9" i="1"/>
  <c r="BB9" i="1"/>
  <c r="AT9" i="1"/>
  <c r="AL9" i="1"/>
  <c r="AD9" i="1"/>
  <c r="V9" i="1"/>
  <c r="N9" i="1"/>
  <c r="F9" i="1"/>
  <c r="BH9" i="1"/>
  <c r="BH8" i="1" s="1"/>
  <c r="AZ9" i="1"/>
  <c r="AR9" i="1"/>
  <c r="AJ9" i="1"/>
  <c r="AK8" i="1" s="1"/>
  <c r="AB9" i="1"/>
  <c r="T9" i="1"/>
  <c r="U8" i="1" s="1"/>
  <c r="L9" i="1"/>
  <c r="BF8" i="1"/>
  <c r="Z8" i="1"/>
  <c r="AW8" i="1"/>
  <c r="D8" i="1"/>
  <c r="P8" i="1"/>
  <c r="E8" i="1"/>
  <c r="Q8" i="1"/>
  <c r="AA8" i="1"/>
  <c r="AF8" i="1"/>
  <c r="AV8" i="1"/>
  <c r="BG8" i="1"/>
  <c r="CG11" i="3" l="1"/>
  <c r="CU12" i="3"/>
  <c r="T8" i="1"/>
  <c r="CU13" i="3"/>
  <c r="CU11" i="3"/>
  <c r="CW14" i="3"/>
  <c r="AP8" i="1"/>
  <c r="CG13" i="3"/>
  <c r="CC12" i="3"/>
  <c r="CF13" i="3"/>
  <c r="CF15" i="3"/>
  <c r="CU15" i="3"/>
  <c r="CU16" i="3"/>
  <c r="CX15" i="3"/>
  <c r="CX16" i="3"/>
  <c r="CC16" i="3"/>
  <c r="CC15" i="3"/>
  <c r="CD16" i="3"/>
  <c r="CD15" i="3"/>
  <c r="CJ15" i="3"/>
  <c r="CJ16" i="3"/>
  <c r="CF16" i="3"/>
  <c r="BZ16" i="3"/>
  <c r="BZ15" i="3"/>
  <c r="CA13" i="3"/>
  <c r="CA16" i="3"/>
  <c r="CA15" i="3"/>
  <c r="CW13" i="3"/>
  <c r="CL12" i="3"/>
  <c r="CL16" i="3"/>
  <c r="CL15" i="3"/>
  <c r="BI8" i="1"/>
  <c r="CP16" i="3"/>
  <c r="CP15" i="3"/>
  <c r="CH12" i="3"/>
  <c r="CH16" i="3"/>
  <c r="CH15" i="3"/>
  <c r="CM16" i="3"/>
  <c r="CM15" i="3"/>
  <c r="CG15" i="3"/>
  <c r="CG16" i="3"/>
  <c r="CW15" i="3"/>
  <c r="CW16" i="3"/>
  <c r="CT16" i="3"/>
  <c r="CT15" i="3"/>
  <c r="CW12" i="3"/>
  <c r="CW11" i="3"/>
  <c r="CA14" i="3"/>
  <c r="CZ12" i="3"/>
  <c r="CZ16" i="3"/>
  <c r="CZ15" i="3"/>
  <c r="CV12" i="3"/>
  <c r="CV15" i="3"/>
  <c r="CV16" i="3"/>
  <c r="CE11" i="3"/>
  <c r="CE16" i="3"/>
  <c r="CE15" i="3"/>
  <c r="DA11" i="3"/>
  <c r="DA15" i="3"/>
  <c r="DA16" i="3"/>
  <c r="DA12" i="3"/>
  <c r="CE14" i="3"/>
  <c r="DA14" i="3"/>
  <c r="CH13" i="3"/>
  <c r="CE13" i="3"/>
  <c r="CV14" i="3"/>
  <c r="CF11" i="3"/>
  <c r="CZ11" i="3"/>
  <c r="CZ14" i="3"/>
  <c r="CZ13" i="3"/>
  <c r="CF14" i="3"/>
  <c r="CV11" i="3"/>
  <c r="CA12" i="3"/>
  <c r="CQ11" i="3"/>
  <c r="CQ13" i="3"/>
  <c r="CV13" i="3"/>
  <c r="CE12" i="3"/>
  <c r="CA11" i="3"/>
  <c r="BK8" i="3"/>
  <c r="DD9" i="3"/>
  <c r="BJ8" i="3"/>
  <c r="CX14" i="3"/>
  <c r="CX13" i="3"/>
  <c r="CX12" i="3"/>
  <c r="CX11" i="3"/>
  <c r="CD14" i="3"/>
  <c r="BZ14" i="3"/>
  <c r="BZ13" i="3"/>
  <c r="BZ12" i="3"/>
  <c r="BZ11" i="3"/>
  <c r="CD13" i="3"/>
  <c r="CD12" i="3"/>
  <c r="CP12" i="3"/>
  <c r="CL14" i="3"/>
  <c r="BI8" i="3"/>
  <c r="BH8" i="3"/>
  <c r="DC9" i="3"/>
  <c r="CP13" i="3"/>
  <c r="CP14" i="3"/>
  <c r="CY11" i="3"/>
  <c r="CY14" i="3"/>
  <c r="CT14" i="3"/>
  <c r="CT13" i="3"/>
  <c r="CT12" i="3"/>
  <c r="CT11" i="3"/>
  <c r="CP11" i="3"/>
  <c r="CH14" i="3"/>
  <c r="CD11" i="3"/>
  <c r="CL13" i="3"/>
  <c r="CH11" i="3"/>
  <c r="CY12" i="3"/>
  <c r="AJ8" i="1"/>
  <c r="BA8" i="1"/>
  <c r="AZ8" i="1"/>
  <c r="J8" i="1"/>
  <c r="K8" i="1"/>
  <c r="AD8" i="1"/>
  <c r="AE8" i="1"/>
  <c r="BE8" i="1"/>
  <c r="BD8" i="1"/>
  <c r="M8" i="1"/>
  <c r="L8" i="1"/>
  <c r="F8" i="1"/>
  <c r="G8" i="1"/>
  <c r="AL8" i="1"/>
  <c r="AM8" i="1"/>
  <c r="AC8" i="1"/>
  <c r="AB8" i="1"/>
  <c r="BJ8" i="1"/>
  <c r="BK8" i="1"/>
  <c r="AS8" i="1"/>
  <c r="AR8" i="1"/>
  <c r="B8" i="1"/>
  <c r="C8" i="1"/>
  <c r="N8" i="1"/>
  <c r="O8" i="1"/>
  <c r="AT8" i="1"/>
  <c r="AU8" i="1"/>
  <c r="R8" i="1"/>
  <c r="S8" i="1"/>
  <c r="Y8" i="1"/>
  <c r="X8" i="1"/>
  <c r="AO8" i="1"/>
  <c r="AN8" i="1"/>
  <c r="AH8" i="1"/>
  <c r="AI8" i="1"/>
  <c r="V8" i="1"/>
  <c r="W8" i="1"/>
  <c r="BB8" i="1"/>
  <c r="BC8" i="1"/>
  <c r="AX8" i="1"/>
  <c r="AY8" i="1"/>
  <c r="I8" i="1"/>
  <c r="H8" i="1"/>
  <c r="DE15" i="3" l="1"/>
  <c r="DE16" i="3"/>
  <c r="DE13" i="3"/>
  <c r="DE14" i="3"/>
  <c r="DE11" i="3"/>
  <c r="DB9" i="3"/>
  <c r="BG8" i="3"/>
  <c r="BF8" i="3"/>
  <c r="DE12" i="3"/>
  <c r="BR16" i="3" l="1"/>
  <c r="DG16" i="3"/>
  <c r="DG15" i="3"/>
  <c r="BR15" i="3"/>
  <c r="BQ16" i="3"/>
  <c r="DF16" i="3"/>
  <c r="BQ15" i="3"/>
  <c r="DF15" i="3"/>
  <c r="DF13" i="3"/>
  <c r="BR13" i="3"/>
  <c r="BQ13" i="3"/>
  <c r="DF11" i="3"/>
  <c r="DG14" i="3"/>
  <c r="BR11" i="3"/>
  <c r="DG12" i="3"/>
  <c r="DF12" i="3"/>
  <c r="DG13" i="3"/>
  <c r="DF14" i="3"/>
  <c r="BQ11" i="3"/>
  <c r="DG11" i="3"/>
  <c r="BQ12" i="3"/>
  <c r="BQ14" i="3"/>
  <c r="BR14" i="3"/>
  <c r="BR12" i="3"/>
  <c r="BT15" i="3" l="1"/>
  <c r="BS15" i="3"/>
  <c r="BT16" i="3"/>
  <c r="BS16" i="3"/>
  <c r="BS14" i="3"/>
  <c r="BT14" i="3"/>
  <c r="BS11" i="3"/>
  <c r="BT11" i="3"/>
  <c r="BS13" i="3"/>
  <c r="BT13" i="3"/>
  <c r="BT12" i="3"/>
  <c r="BS12" i="3"/>
</calcChain>
</file>

<file path=xl/sharedStrings.xml><?xml version="1.0" encoding="utf-8"?>
<sst xmlns="http://schemas.openxmlformats.org/spreadsheetml/2006/main" count="194" uniqueCount="72">
  <si>
    <t>JANVIER</t>
  </si>
  <si>
    <t>ABSENCES DES SALARIES</t>
  </si>
  <si>
    <t>1</t>
  </si>
  <si>
    <t>2</t>
  </si>
  <si>
    <t>3</t>
  </si>
  <si>
    <t>4</t>
  </si>
  <si>
    <t>TOTAL ABS</t>
  </si>
  <si>
    <t>TOTAL E</t>
  </si>
  <si>
    <t>TOTAL S</t>
  </si>
  <si>
    <t>TOTAL DEL</t>
  </si>
  <si>
    <t>TOTAL RE</t>
  </si>
  <si>
    <t>NB DIM</t>
  </si>
  <si>
    <t>NB SAM</t>
  </si>
  <si>
    <t>NB TR</t>
  </si>
  <si>
    <t>NB PA</t>
  </si>
  <si>
    <t>NB CP</t>
  </si>
  <si>
    <t>NB RTT</t>
  </si>
  <si>
    <t>NB RC</t>
  </si>
  <si>
    <t>NB ABS SAM</t>
  </si>
  <si>
    <t>NB ABS DIM</t>
  </si>
  <si>
    <t>CPSAM</t>
  </si>
  <si>
    <t>CPMER</t>
  </si>
  <si>
    <t>NOMS</t>
  </si>
  <si>
    <t>E</t>
  </si>
  <si>
    <t>S</t>
  </si>
  <si>
    <t>DEL</t>
  </si>
  <si>
    <t>RE</t>
  </si>
  <si>
    <t>dim</t>
  </si>
  <si>
    <t>sam</t>
  </si>
  <si>
    <t>CP</t>
  </si>
  <si>
    <t>RTT</t>
  </si>
  <si>
    <t>RC</t>
  </si>
  <si>
    <t>TR</t>
  </si>
  <si>
    <t>JF</t>
  </si>
  <si>
    <t>AA</t>
  </si>
  <si>
    <t>FEVRIER</t>
  </si>
  <si>
    <t>Année :</t>
  </si>
  <si>
    <t>RETOUR MENU PRINCIPAL</t>
  </si>
  <si>
    <t>SALARIE</t>
  </si>
  <si>
    <t>BASE CONTRAT</t>
  </si>
  <si>
    <t>Base</t>
  </si>
  <si>
    <t>Date entrée</t>
  </si>
  <si>
    <t>Date de sortie</t>
  </si>
  <si>
    <t>5</t>
  </si>
  <si>
    <t>6</t>
  </si>
  <si>
    <t>7</t>
  </si>
  <si>
    <t>8</t>
  </si>
  <si>
    <t>9</t>
  </si>
  <si>
    <t>10</t>
  </si>
  <si>
    <t>11</t>
  </si>
  <si>
    <t>12</t>
  </si>
  <si>
    <t>AVANTAGES</t>
  </si>
  <si>
    <t>x</t>
  </si>
  <si>
    <t>RP</t>
  </si>
  <si>
    <t>A</t>
  </si>
  <si>
    <t>B</t>
  </si>
  <si>
    <t>C</t>
  </si>
  <si>
    <t>D</t>
  </si>
  <si>
    <t>Retour Accueil</t>
  </si>
  <si>
    <t>PERSONNE A SUPPRIMER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</si>
  <si>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</si>
  <si>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</si>
  <si>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</si>
  <si>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</si>
  <si>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</si>
  <si>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</si>
  <si>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</si>
  <si>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</si>
  <si>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</si>
  <si>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</si>
  <si>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BB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</si>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</sst>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4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theme="3"/>
      <name val="Calibri Light"/>
      <family val="2"/>
      <scheme val="major"/>
    </font>
    <font>
      <u/>
      <sz val="11"/>
      <color theme="6" tint="0.59999389629810485"/>
      <name val="Calibri"/>
      <family val="2"/>
      <scheme val="minor"/>
    </font>
    <font>
      <u/>
      <sz val="16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6"/>
      <color theme="0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993366"/>
      <name val="Calibri"/>
      <family val="2"/>
      <scheme val="minor"/>
    </font>
    <font>
      <b/>
      <sz val="12"/>
      <color rgb="FF33CCCC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339966"/>
      <name val="Calibri"/>
      <family val="2"/>
      <scheme val="minor"/>
    </font>
    <font>
      <b/>
      <sz val="11"/>
      <color rgb="FF800080"/>
      <name val="Calibri"/>
      <family val="2"/>
      <scheme val="minor"/>
    </font>
    <font>
      <b/>
      <sz val="12"/>
      <color rgb="FF00FF00"/>
      <name val="Calibri"/>
      <family val="2"/>
      <scheme val="minor"/>
    </font>
    <font>
      <b/>
      <sz val="11"/>
      <color rgb="FFFF00FF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rgb="FF333333"/>
      <name val="Calibri"/>
      <family val="2"/>
      <scheme val="minor"/>
    </font>
    <font>
      <b/>
      <sz val="12"/>
      <color rgb="FF969696"/>
      <name val="Calibri"/>
      <family val="2"/>
      <scheme val="minor"/>
    </font>
    <font>
      <b/>
      <sz val="12"/>
      <color rgb="FF993300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2"/>
      <color rgb="FFFF9900"/>
      <name val="Calibri"/>
      <family val="2"/>
      <scheme val="minor"/>
    </font>
    <font>
      <b/>
      <sz val="12"/>
      <color rgb="FFFFCC00"/>
      <name val="Calibri"/>
      <family val="2"/>
      <scheme val="minor"/>
    </font>
    <font>
      <b/>
      <sz val="12"/>
      <color rgb="FFCC99FF"/>
      <name val="Calibri"/>
      <family val="2"/>
      <scheme val="minor"/>
    </font>
    <font>
      <b/>
      <sz val="12"/>
      <color rgb="FFFF99CC"/>
      <name val="Calibri"/>
      <family val="2"/>
      <scheme val="minor"/>
    </font>
    <font>
      <b/>
      <sz val="12"/>
      <color rgb="FFFF8080"/>
      <name val="Calibri"/>
      <family val="2"/>
      <scheme val="minor"/>
    </font>
    <font>
      <b/>
      <sz val="12"/>
      <color rgb="FF333399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rgb="FF00CCFF"/>
      <name val="Calibri"/>
      <family val="2"/>
      <scheme val="minor"/>
    </font>
    <font>
      <b/>
      <sz val="12"/>
      <color rgb="FF99CC00"/>
      <name val="Calibri"/>
      <family val="2"/>
      <scheme val="minor"/>
    </font>
    <font>
      <b/>
      <sz val="12"/>
      <color rgb="FF00FFFF"/>
      <name val="Calibri"/>
      <family val="2"/>
      <scheme val="minor"/>
    </font>
    <font>
      <b/>
      <sz val="12"/>
      <color rgb="FFCCFFCC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FF99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rgb="FFC9E7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indexed="30"/>
        <bgColor indexed="64"/>
      </patternFill>
    </fill>
    <fill>
      <patternFill patternType="solid">
        <fgColor theme="7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1">
    <xf numFmtId="0" fontId="0" fillId="0" borderId="0" xfId="0"/>
    <xf numFmtId="49" fontId="5" fillId="2" borderId="0" xfId="2" applyNumberForma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49" fontId="7" fillId="5" borderId="0" xfId="2" applyNumberFormat="1" applyFont="1" applyFill="1" applyBorder="1" applyAlignment="1" applyProtection="1">
      <alignment horizontal="center" vertical="top"/>
      <protection locked="0"/>
    </xf>
    <xf numFmtId="49" fontId="6" fillId="5" borderId="0" xfId="1" applyNumberFormat="1" applyFont="1" applyFill="1" applyBorder="1" applyAlignment="1" applyProtection="1">
      <alignment horizontal="center" vertical="top"/>
      <protection locked="0"/>
    </xf>
    <xf numFmtId="0" fontId="0" fillId="5" borderId="0" xfId="0" applyFill="1" applyProtection="1">
      <protection locked="0"/>
    </xf>
    <xf numFmtId="0" fontId="8" fillId="4" borderId="0" xfId="2" applyNumberFormat="1" applyFont="1" applyFill="1" applyBorder="1" applyAlignment="1" applyProtection="1">
      <alignment horizontal="center" vertical="top"/>
    </xf>
    <xf numFmtId="0" fontId="0" fillId="0" borderId="0" xfId="0" applyFill="1" applyProtection="1"/>
    <xf numFmtId="0" fontId="9" fillId="4" borderId="0" xfId="0" applyFont="1" applyFill="1" applyProtection="1"/>
    <xf numFmtId="0" fontId="0" fillId="0" borderId="0" xfId="0" applyProtection="1"/>
    <xf numFmtId="0" fontId="9" fillId="4" borderId="0" xfId="0" applyFont="1" applyFill="1" applyBorder="1" applyAlignment="1" applyProtection="1">
      <alignment horizontal="center"/>
    </xf>
    <xf numFmtId="0" fontId="10" fillId="6" borderId="1" xfId="0" applyFont="1" applyFill="1" applyBorder="1" applyAlignment="1" applyProtection="1">
      <alignment horizontal="center"/>
    </xf>
    <xf numFmtId="0" fontId="0" fillId="7" borderId="2" xfId="0" applyFill="1" applyBorder="1" applyProtection="1"/>
    <xf numFmtId="0" fontId="0" fillId="7" borderId="1" xfId="0" applyFill="1" applyBorder="1" applyProtection="1"/>
    <xf numFmtId="0" fontId="0" fillId="7" borderId="1" xfId="0" applyFill="1" applyBorder="1" applyAlignment="1" applyProtection="1">
      <alignment horizontal="center"/>
    </xf>
    <xf numFmtId="0" fontId="0" fillId="7" borderId="5" xfId="0" applyFill="1" applyBorder="1" applyProtection="1"/>
    <xf numFmtId="0" fontId="9" fillId="0" borderId="6" xfId="0" applyFont="1" applyFill="1" applyBorder="1" applyProtection="1">
      <protection locked="0"/>
    </xf>
    <xf numFmtId="0" fontId="11" fillId="8" borderId="1" xfId="0" applyFont="1" applyFill="1" applyBorder="1" applyProtection="1">
      <protection locked="0"/>
    </xf>
    <xf numFmtId="0" fontId="11" fillId="0" borderId="1" xfId="0" applyFont="1" applyFill="1" applyBorder="1" applyProtection="1">
      <protection locked="0"/>
    </xf>
    <xf numFmtId="0" fontId="0" fillId="7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9" borderId="1" xfId="0" applyFill="1" applyBorder="1" applyProtection="1">
      <protection locked="0"/>
    </xf>
    <xf numFmtId="0" fontId="11" fillId="10" borderId="1" xfId="0" applyFon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1" xfId="0" applyFont="1" applyBorder="1"/>
    <xf numFmtId="0" fontId="11" fillId="10" borderId="1" xfId="0" applyFont="1" applyFill="1" applyBorder="1"/>
    <xf numFmtId="0" fontId="11" fillId="11" borderId="1" xfId="0" applyFont="1" applyFill="1" applyBorder="1"/>
    <xf numFmtId="0" fontId="0" fillId="4" borderId="0" xfId="0" applyFill="1"/>
    <xf numFmtId="0" fontId="12" fillId="4" borderId="0" xfId="2" applyNumberFormat="1" applyFont="1" applyFill="1" applyBorder="1" applyAlignment="1" applyProtection="1">
      <alignment horizontal="center" vertical="top"/>
      <protection locked="0"/>
    </xf>
    <xf numFmtId="0" fontId="0" fillId="0" borderId="0" xfId="0" applyFill="1"/>
    <xf numFmtId="0" fontId="4" fillId="4" borderId="0" xfId="0" applyFont="1" applyFill="1"/>
    <xf numFmtId="0" fontId="13" fillId="4" borderId="0" xfId="0" applyFont="1" applyFill="1"/>
    <xf numFmtId="0" fontId="4" fillId="4" borderId="0" xfId="0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/>
    </xf>
    <xf numFmtId="0" fontId="0" fillId="7" borderId="2" xfId="0" applyFill="1" applyBorder="1"/>
    <xf numFmtId="0" fontId="0" fillId="7" borderId="3" xfId="0" applyFill="1" applyBorder="1"/>
    <xf numFmtId="0" fontId="0" fillId="7" borderId="1" xfId="0" applyFill="1" applyBorder="1"/>
    <xf numFmtId="0" fontId="0" fillId="7" borderId="4" xfId="0" applyFill="1" applyBorder="1"/>
    <xf numFmtId="0" fontId="0" fillId="7" borderId="1" xfId="0" applyFill="1" applyBorder="1" applyAlignment="1">
      <alignment horizontal="center"/>
    </xf>
    <xf numFmtId="0" fontId="0" fillId="7" borderId="5" xfId="0" applyFill="1" applyBorder="1"/>
    <xf numFmtId="0" fontId="11" fillId="0" borderId="1" xfId="0" applyFont="1" applyFill="1" applyBorder="1"/>
    <xf numFmtId="0" fontId="9" fillId="0" borderId="1" xfId="0" applyFont="1" applyFill="1" applyBorder="1"/>
    <xf numFmtId="0" fontId="0" fillId="0" borderId="1" xfId="0" applyFill="1" applyBorder="1"/>
    <xf numFmtId="0" fontId="0" fillId="0" borderId="1" xfId="0" applyBorder="1"/>
    <xf numFmtId="0" fontId="0" fillId="0" borderId="4" xfId="0" applyBorder="1"/>
    <xf numFmtId="0" fontId="0" fillId="0" borderId="3" xfId="0" applyBorder="1"/>
    <xf numFmtId="0" fontId="0" fillId="0" borderId="1" xfId="0" applyNumberFormat="1" applyBorder="1"/>
    <xf numFmtId="49" fontId="0" fillId="0" borderId="1" xfId="0" applyNumberFormat="1" applyBorder="1"/>
    <xf numFmtId="49" fontId="0" fillId="0" borderId="4" xfId="0" applyNumberFormat="1" applyBorder="1"/>
    <xf numFmtId="0" fontId="0" fillId="0" borderId="1" xfId="0" applyNumberFormat="1" applyFill="1" applyBorder="1"/>
    <xf numFmtId="0" fontId="11" fillId="0" borderId="4" xfId="0" applyFont="1" applyFill="1" applyBorder="1"/>
    <xf numFmtId="0" fontId="9" fillId="0" borderId="3" xfId="0" applyFont="1" applyFill="1" applyBorder="1"/>
    <xf numFmtId="0" fontId="11" fillId="0" borderId="3" xfId="0" applyFont="1" applyFill="1" applyBorder="1"/>
    <xf numFmtId="0" fontId="9" fillId="0" borderId="1" xfId="0" applyFont="1" applyBorder="1"/>
    <xf numFmtId="14" fontId="4" fillId="4" borderId="0" xfId="0" applyNumberFormat="1" applyFont="1" applyFill="1"/>
    <xf numFmtId="0" fontId="0" fillId="0" borderId="8" xfId="0" applyFill="1" applyBorder="1"/>
    <xf numFmtId="0" fontId="0" fillId="0" borderId="6" xfId="0" applyFill="1" applyBorder="1"/>
    <xf numFmtId="0" fontId="0" fillId="0" borderId="9" xfId="0" applyFill="1" applyBorder="1"/>
    <xf numFmtId="0" fontId="0" fillId="0" borderId="0" xfId="0" applyFill="1" applyBorder="1"/>
    <xf numFmtId="0" fontId="0" fillId="0" borderId="10" xfId="0" applyFill="1" applyBorder="1"/>
    <xf numFmtId="0" fontId="3" fillId="13" borderId="1" xfId="0" applyFont="1" applyFill="1" applyBorder="1" applyProtection="1">
      <protection locked="0"/>
    </xf>
    <xf numFmtId="0" fontId="3" fillId="13" borderId="1" xfId="0" applyFont="1" applyFill="1" applyBorder="1"/>
    <xf numFmtId="14" fontId="3" fillId="13" borderId="1" xfId="0" applyNumberFormat="1" applyFont="1" applyFill="1" applyBorder="1"/>
    <xf numFmtId="0" fontId="9" fillId="0" borderId="1" xfId="0" applyFont="1" applyFill="1" applyBorder="1" applyProtection="1">
      <protection locked="0"/>
    </xf>
    <xf numFmtId="2" fontId="9" fillId="0" borderId="1" xfId="0" applyNumberFormat="1" applyFont="1" applyFill="1" applyBorder="1" applyAlignment="1" applyProtection="1">
      <protection locked="0"/>
    </xf>
    <xf numFmtId="14" fontId="0" fillId="0" borderId="1" xfId="0" applyNumberFormat="1" applyFill="1" applyBorder="1"/>
    <xf numFmtId="0" fontId="3" fillId="0" borderId="1" xfId="0" applyFont="1" applyFill="1" applyBorder="1"/>
    <xf numFmtId="0" fontId="9" fillId="0" borderId="1" xfId="0" applyNumberFormat="1" applyFont="1" applyFill="1" applyBorder="1"/>
    <xf numFmtId="14" fontId="0" fillId="0" borderId="1" xfId="0" applyNumberFormat="1" applyFill="1" applyBorder="1" applyAlignment="1" applyProtection="1">
      <protection locked="0"/>
    </xf>
    <xf numFmtId="14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Alignment="1" applyProtection="1">
      <protection locked="0"/>
    </xf>
    <xf numFmtId="0" fontId="3" fillId="0" borderId="1" xfId="0" applyNumberFormat="1" applyFont="1" applyFill="1" applyBorder="1"/>
    <xf numFmtId="0" fontId="0" fillId="14" borderId="1" xfId="0" applyFont="1" applyFill="1" applyBorder="1"/>
    <xf numFmtId="0" fontId="11" fillId="15" borderId="1" xfId="0" applyFont="1" applyFill="1" applyBorder="1" applyProtection="1">
      <protection locked="0"/>
    </xf>
    <xf numFmtId="49" fontId="16" fillId="12" borderId="0" xfId="2" applyNumberFormat="1" applyFont="1" applyFill="1" applyBorder="1" applyAlignment="1" applyProtection="1">
      <alignment horizontal="center" vertical="top"/>
      <protection locked="0"/>
    </xf>
    <xf numFmtId="0" fontId="2" fillId="7" borderId="0" xfId="0" applyFont="1" applyFill="1"/>
    <xf numFmtId="0" fontId="0" fillId="0" borderId="1" xfId="0" applyFont="1" applyFill="1" applyBorder="1"/>
    <xf numFmtId="0" fontId="0" fillId="0" borderId="11" xfId="0" applyFont="1" applyFill="1" applyBorder="1"/>
    <xf numFmtId="0" fontId="11" fillId="0" borderId="3" xfId="0" applyFont="1" applyFill="1" applyBorder="1" applyProtection="1">
      <protection locked="0"/>
    </xf>
    <xf numFmtId="0" fontId="0" fillId="7" borderId="1" xfId="0" applyNumberFormat="1" applyFill="1" applyBorder="1" applyProtection="1">
      <protection locked="0"/>
    </xf>
    <xf numFmtId="0" fontId="0" fillId="9" borderId="1" xfId="0" applyNumberFormat="1" applyFill="1" applyBorder="1" applyProtection="1">
      <protection locked="0"/>
    </xf>
    <xf numFmtId="0" fontId="9" fillId="0" borderId="11" xfId="0" applyFont="1" applyBorder="1"/>
    <xf numFmtId="14" fontId="9" fillId="4" borderId="0" xfId="0" applyNumberFormat="1" applyFont="1" applyFill="1" applyBorder="1" applyAlignment="1" applyProtection="1">
      <alignment horizontal="center"/>
    </xf>
    <xf numFmtId="49" fontId="6" fillId="3" borderId="0" xfId="1" applyNumberFormat="1" applyFont="1" applyFill="1" applyBorder="1" applyAlignment="1" applyProtection="1">
      <alignment horizontal="center" vertical="top"/>
      <protection locked="0"/>
    </xf>
    <xf numFmtId="0" fontId="9" fillId="4" borderId="0" xfId="0" applyFont="1" applyFill="1" applyBorder="1" applyAlignment="1" applyProtection="1">
      <alignment horizontal="center"/>
    </xf>
    <xf numFmtId="0" fontId="0" fillId="7" borderId="1" xfId="0" applyNumberFormat="1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7" borderId="4" xfId="0" applyFill="1" applyBorder="1" applyAlignment="1" applyProtection="1">
      <alignment horizontal="center"/>
    </xf>
    <xf numFmtId="14" fontId="4" fillId="4" borderId="0" xfId="0" applyNumberFormat="1" applyFont="1" applyFill="1" applyBorder="1" applyAlignment="1">
      <alignment horizontal="center"/>
    </xf>
    <xf numFmtId="49" fontId="6" fillId="3" borderId="0" xfId="1" applyNumberFormat="1" applyFont="1" applyFill="1" applyBorder="1" applyAlignment="1" applyProtection="1">
      <alignment horizontal="center" vertical="top"/>
    </xf>
    <xf numFmtId="0" fontId="4" fillId="4" borderId="0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14" fillId="12" borderId="4" xfId="2" applyFont="1" applyFill="1" applyBorder="1" applyAlignment="1" applyProtection="1">
      <alignment horizontal="center" vertical="center"/>
      <protection locked="0"/>
    </xf>
    <xf numFmtId="0" fontId="14" fillId="12" borderId="7" xfId="2" applyFont="1" applyFill="1" applyBorder="1" applyAlignment="1" applyProtection="1">
      <alignment horizontal="center" vertical="center"/>
      <protection locked="0"/>
    </xf>
    <xf numFmtId="0" fontId="14" fillId="12" borderId="3" xfId="2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Alignment="1">
      <alignment horizontal="center"/>
    </xf>
    <xf numFmtId="0" fontId="2" fillId="16" borderId="0" xfId="0" applyFont="1" applyFill="1" applyAlignment="1">
      <alignment horizontal="center"/>
    </xf>
  </cellXfs>
  <cellStyles count="3">
    <cellStyle name="Lien hypertexte" xfId="2" builtinId="8"/>
    <cellStyle name="Normal" xfId="0" builtinId="0"/>
    <cellStyle name="Titre" xfId="1" builtinId="15"/>
  </cellStyles>
  <dxfs count="253"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outline="0">
        <left style="thin">
          <color auto="1"/>
        </lef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indexed="64"/>
          <bgColor theme="4" tint="0.39997558519241921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darkDown">
          <bgColor theme="0" tint="-0.34998626667073579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numFmt numFmtId="0" formatCode="General"/>
      <fill>
        <patternFill>
          <fgColor indexed="64"/>
          <bgColor theme="4" tint="0.3999755851924192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17"/>
        </patternFill>
      </fill>
      <border diagonalUp="0" diagonalDown="0" outline="0">
        <left/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17"/>
        </patternFill>
      </fill>
      <border diagonalUp="0" diagonalDown="0" outline="0">
        <left style="thin">
          <color auto="1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88900</xdr:colOff>
      <xdr:row>1</xdr:row>
      <xdr:rowOff>57150</xdr:rowOff>
    </xdr:from>
    <xdr:to>
      <xdr:col>17</xdr:col>
      <xdr:colOff>38100</xdr:colOff>
      <xdr:row>1</xdr:row>
      <xdr:rowOff>419100</xdr:rowOff>
    </xdr:to>
    <xdr:sp macro="" textlink="">
      <xdr:nvSpPr>
        <xdr:cNvPr id="1025" name="Button 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  <a:cs typeface="Calibri"/>
            </a:rPr>
            <a:t>CONGES PAYES : CP</a:t>
          </a:r>
          <a:endParaRPr lang="fr-FR" sz="1400" b="1" i="0" u="none" strike="noStrike" baseline="0">
            <a:solidFill>
              <a:srgbClr val="FF0000"/>
            </a:solidFill>
            <a:latin typeface="Calibri"/>
            <a:cs typeface="Calibri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FF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10</xdr:col>
      <xdr:colOff>107950</xdr:colOff>
      <xdr:row>2</xdr:row>
      <xdr:rowOff>12700</xdr:rowOff>
    </xdr:from>
    <xdr:to>
      <xdr:col>17</xdr:col>
      <xdr:colOff>50800</xdr:colOff>
      <xdr:row>2</xdr:row>
      <xdr:rowOff>381000</xdr:rowOff>
    </xdr:to>
    <xdr:sp macro="" textlink="">
      <xdr:nvSpPr>
        <xdr:cNvPr id="1026" name="Button 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93366"/>
              </a:solidFill>
              <a:latin typeface="Calibri"/>
              <a:cs typeface="Calibri"/>
            </a:rPr>
            <a:t>CONGES PARENTAL : CPA</a:t>
          </a:r>
        </a:p>
      </xdr:txBody>
    </xdr:sp>
    <xdr:clientData/>
  </xdr:twoCellAnchor>
  <xdr:twoCellAnchor>
    <xdr:from>
      <xdr:col>49</xdr:col>
      <xdr:colOff>76200</xdr:colOff>
      <xdr:row>1</xdr:row>
      <xdr:rowOff>57150</xdr:rowOff>
    </xdr:from>
    <xdr:to>
      <xdr:col>56</xdr:col>
      <xdr:colOff>114300</xdr:colOff>
      <xdr:row>1</xdr:row>
      <xdr:rowOff>304800</xdr:rowOff>
    </xdr:to>
    <xdr:sp macro="" textlink="">
      <xdr:nvSpPr>
        <xdr:cNvPr id="1027" name="Button 3" hidden="1">
          <a:extLst>
            <a:ext uri="{63B3BB69-23CF-44E3-9099-C40C66FF867C}">
              <a14:compatExt xmlns:a14="http://schemas.microsoft.com/office/drawing/2010/main" spid="_x0000_s102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33CCCC"/>
              </a:solidFill>
              <a:latin typeface="Calibri"/>
              <a:cs typeface="Calibri"/>
            </a:rPr>
            <a:t>DELEGUATION : DEL</a:t>
          </a:r>
        </a:p>
      </xdr:txBody>
    </xdr:sp>
    <xdr:clientData/>
  </xdr:twoCellAnchor>
  <xdr:twoCellAnchor>
    <xdr:from>
      <xdr:col>1</xdr:col>
      <xdr:colOff>69850</xdr:colOff>
      <xdr:row>1</xdr:row>
      <xdr:rowOff>57150</xdr:rowOff>
    </xdr:from>
    <xdr:to>
      <xdr:col>8</xdr:col>
      <xdr:colOff>228600</xdr:colOff>
      <xdr:row>1</xdr:row>
      <xdr:rowOff>393700</xdr:rowOff>
    </xdr:to>
    <xdr:sp macro="" textlink="">
      <xdr:nvSpPr>
        <xdr:cNvPr id="1028" name="Button 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8000"/>
              </a:solidFill>
              <a:latin typeface="Calibri"/>
              <a:cs typeface="Calibri"/>
            </a:rPr>
            <a:t>JOURS FERIES : JF</a:t>
          </a:r>
        </a:p>
      </xdr:txBody>
    </xdr:sp>
    <xdr:clientData/>
  </xdr:twoCellAnchor>
  <xdr:twoCellAnchor>
    <xdr:from>
      <xdr:col>1</xdr:col>
      <xdr:colOff>57150</xdr:colOff>
      <xdr:row>1</xdr:row>
      <xdr:rowOff>469900</xdr:rowOff>
    </xdr:from>
    <xdr:to>
      <xdr:col>8</xdr:col>
      <xdr:colOff>228600</xdr:colOff>
      <xdr:row>2</xdr:row>
      <xdr:rowOff>323850</xdr:rowOff>
    </xdr:to>
    <xdr:sp macro="" textlink="">
      <xdr:nvSpPr>
        <xdr:cNvPr id="1029" name="Button 5" hidden="1">
          <a:extLst>
            <a:ext uri="{63B3BB69-23CF-44E3-9099-C40C66FF867C}">
              <a14:compatExt xmlns:a14="http://schemas.microsoft.com/office/drawing/2010/main" spid="_x0000_s102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339966"/>
              </a:solidFill>
              <a:latin typeface="Calibri"/>
              <a:cs typeface="Calibri"/>
            </a:rPr>
            <a:t>JOURS FERIES NON PAYES : JFN</a:t>
          </a:r>
        </a:p>
      </xdr:txBody>
    </xdr:sp>
    <xdr:clientData/>
  </xdr:twoCellAnchor>
  <xdr:twoCellAnchor>
    <xdr:from>
      <xdr:col>10</xdr:col>
      <xdr:colOff>95250</xdr:colOff>
      <xdr:row>3</xdr:row>
      <xdr:rowOff>50800</xdr:rowOff>
    </xdr:from>
    <xdr:to>
      <xdr:col>17</xdr:col>
      <xdr:colOff>50800</xdr:colOff>
      <xdr:row>3</xdr:row>
      <xdr:rowOff>393700</xdr:rowOff>
    </xdr:to>
    <xdr:sp macro="" textlink="">
      <xdr:nvSpPr>
        <xdr:cNvPr id="1030" name="Bouton 6" hidden="1">
          <a:extLst>
            <a:ext uri="{63B3BB69-23CF-44E3-9099-C40C66FF867C}">
              <a14:compatExt xmlns:a14="http://schemas.microsoft.com/office/drawing/2010/main" spid="_x0000_s103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800080"/>
              </a:solidFill>
              <a:latin typeface="Calibri"/>
              <a:cs typeface="Calibri"/>
            </a:rPr>
            <a:t>CONGES CAISSE : CC</a:t>
          </a:r>
        </a:p>
      </xdr:txBody>
    </xdr:sp>
    <xdr:clientData/>
  </xdr:twoCellAnchor>
  <xdr:twoCellAnchor>
    <xdr:from>
      <xdr:col>49</xdr:col>
      <xdr:colOff>69850</xdr:colOff>
      <xdr:row>2</xdr:row>
      <xdr:rowOff>361950</xdr:rowOff>
    </xdr:from>
    <xdr:to>
      <xdr:col>56</xdr:col>
      <xdr:colOff>69850</xdr:colOff>
      <xdr:row>3</xdr:row>
      <xdr:rowOff>184150</xdr:rowOff>
    </xdr:to>
    <xdr:sp macro="" textlink="">
      <xdr:nvSpPr>
        <xdr:cNvPr id="1031" name="Button 7" hidden="1">
          <a:extLst>
            <a:ext uri="{63B3BB69-23CF-44E3-9099-C40C66FF867C}">
              <a14:compatExt xmlns:a14="http://schemas.microsoft.com/office/drawing/2010/main" spid="_x0000_s103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FF00"/>
              </a:solidFill>
              <a:latin typeface="Calibri"/>
              <a:cs typeface="Calibri"/>
            </a:rPr>
            <a:t>FORMATION : FO</a:t>
          </a:r>
        </a:p>
      </xdr:txBody>
    </xdr:sp>
    <xdr:clientData/>
  </xdr:twoCellAnchor>
  <xdr:twoCellAnchor>
    <xdr:from>
      <xdr:col>10</xdr:col>
      <xdr:colOff>88900</xdr:colOff>
      <xdr:row>4</xdr:row>
      <xdr:rowOff>57150</xdr:rowOff>
    </xdr:from>
    <xdr:to>
      <xdr:col>17</xdr:col>
      <xdr:colOff>57150</xdr:colOff>
      <xdr:row>4</xdr:row>
      <xdr:rowOff>438150</xdr:rowOff>
    </xdr:to>
    <xdr:sp macro="" textlink="">
      <xdr:nvSpPr>
        <xdr:cNvPr id="1032" name="Button 8" hidden="1">
          <a:extLst>
            <a:ext uri="{63B3BB69-23CF-44E3-9099-C40C66FF867C}">
              <a14:compatExt xmlns:a14="http://schemas.microsoft.com/office/drawing/2010/main" spid="_x0000_s103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  <a:cs typeface="Calibri"/>
            </a:rPr>
            <a:t>CONGES SANS SOLDE : CSS</a:t>
          </a:r>
        </a:p>
      </xdr:txBody>
    </xdr:sp>
    <xdr:clientData/>
  </xdr:twoCellAnchor>
  <xdr:twoCellAnchor>
    <xdr:from>
      <xdr:col>18</xdr:col>
      <xdr:colOff>38100</xdr:colOff>
      <xdr:row>1</xdr:row>
      <xdr:rowOff>57150</xdr:rowOff>
    </xdr:from>
    <xdr:to>
      <xdr:col>26</xdr:col>
      <xdr:colOff>88900</xdr:colOff>
      <xdr:row>1</xdr:row>
      <xdr:rowOff>431800</xdr:rowOff>
    </xdr:to>
    <xdr:sp macro="" textlink="">
      <xdr:nvSpPr>
        <xdr:cNvPr id="1033" name="Button 9" hidden="1">
          <a:extLst>
            <a:ext uri="{63B3BB69-23CF-44E3-9099-C40C66FF867C}">
              <a14:compatExt xmlns:a14="http://schemas.microsoft.com/office/drawing/2010/main" spid="_x0000_s103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Calibri"/>
              <a:cs typeface="Calibri"/>
            </a:rPr>
            <a:t>ABSENCES AUTO : AA</a:t>
          </a:r>
        </a:p>
      </xdr:txBody>
    </xdr:sp>
    <xdr:clientData/>
  </xdr:twoCellAnchor>
  <xdr:twoCellAnchor>
    <xdr:from>
      <xdr:col>18</xdr:col>
      <xdr:colOff>50800</xdr:colOff>
      <xdr:row>2</xdr:row>
      <xdr:rowOff>31750</xdr:rowOff>
    </xdr:from>
    <xdr:to>
      <xdr:col>26</xdr:col>
      <xdr:colOff>95250</xdr:colOff>
      <xdr:row>2</xdr:row>
      <xdr:rowOff>381000</xdr:rowOff>
    </xdr:to>
    <xdr:sp macro="" textlink="">
      <xdr:nvSpPr>
        <xdr:cNvPr id="1034" name="Button 10" hidden="1">
          <a:extLst>
            <a:ext uri="{63B3BB69-23CF-44E3-9099-C40C66FF867C}">
              <a14:compatExt xmlns:a14="http://schemas.microsoft.com/office/drawing/2010/main" spid="_x0000_s1034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333333"/>
              </a:solidFill>
              <a:latin typeface="Calibri"/>
              <a:cs typeface="Calibri"/>
            </a:rPr>
            <a:t>ABSENCES NON AUTO : AN</a:t>
          </a:r>
        </a:p>
      </xdr:txBody>
    </xdr:sp>
    <xdr:clientData/>
  </xdr:twoCellAnchor>
  <xdr:twoCellAnchor>
    <xdr:from>
      <xdr:col>18</xdr:col>
      <xdr:colOff>38100</xdr:colOff>
      <xdr:row>3</xdr:row>
      <xdr:rowOff>38100</xdr:rowOff>
    </xdr:from>
    <xdr:to>
      <xdr:col>26</xdr:col>
      <xdr:colOff>107950</xdr:colOff>
      <xdr:row>3</xdr:row>
      <xdr:rowOff>381000</xdr:rowOff>
    </xdr:to>
    <xdr:sp macro="" textlink="">
      <xdr:nvSpPr>
        <xdr:cNvPr id="1035" name="Button 11" hidden="1">
          <a:extLst>
            <a:ext uri="{63B3BB69-23CF-44E3-9099-C40C66FF867C}">
              <a14:compatExt xmlns:a14="http://schemas.microsoft.com/office/drawing/2010/main" spid="_x0000_s103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69696"/>
              </a:solidFill>
              <a:latin typeface="Calibri"/>
              <a:cs typeface="Calibri"/>
            </a:rPr>
            <a:t>EVENEMENTS FAMILLIAUX : EF</a:t>
          </a:r>
        </a:p>
      </xdr:txBody>
    </xdr:sp>
    <xdr:clientData/>
  </xdr:twoCellAnchor>
  <xdr:twoCellAnchor>
    <xdr:from>
      <xdr:col>18</xdr:col>
      <xdr:colOff>12700</xdr:colOff>
      <xdr:row>4</xdr:row>
      <xdr:rowOff>88900</xdr:rowOff>
    </xdr:from>
    <xdr:to>
      <xdr:col>26</xdr:col>
      <xdr:colOff>107950</xdr:colOff>
      <xdr:row>4</xdr:row>
      <xdr:rowOff>514350</xdr:rowOff>
    </xdr:to>
    <xdr:sp macro="" textlink="">
      <xdr:nvSpPr>
        <xdr:cNvPr id="1036" name="Button 12" hidden="1">
          <a:extLst>
            <a:ext uri="{63B3BB69-23CF-44E3-9099-C40C66FF867C}">
              <a14:compatExt xmlns:a14="http://schemas.microsoft.com/office/drawing/2010/main" spid="_x0000_s103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69696"/>
              </a:solidFill>
              <a:latin typeface="Calibri"/>
              <a:cs typeface="Calibri"/>
            </a:rPr>
            <a:t>MISE A PIED DISCIPLINAIRE : MAP</a:t>
          </a:r>
        </a:p>
      </xdr:txBody>
    </xdr:sp>
    <xdr:clientData/>
  </xdr:twoCellAnchor>
  <xdr:twoCellAnchor>
    <xdr:from>
      <xdr:col>18</xdr:col>
      <xdr:colOff>31750</xdr:colOff>
      <xdr:row>4</xdr:row>
      <xdr:rowOff>571500</xdr:rowOff>
    </xdr:from>
    <xdr:to>
      <xdr:col>26</xdr:col>
      <xdr:colOff>88900</xdr:colOff>
      <xdr:row>4</xdr:row>
      <xdr:rowOff>1117600</xdr:rowOff>
    </xdr:to>
    <xdr:sp macro="" textlink="">
      <xdr:nvSpPr>
        <xdr:cNvPr id="1037" name="Button 13" hidden="1">
          <a:extLst>
            <a:ext uri="{63B3BB69-23CF-44E3-9099-C40C66FF867C}">
              <a14:compatExt xmlns:a14="http://schemas.microsoft.com/office/drawing/2010/main" spid="_x0000_s103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69696"/>
              </a:solidFill>
              <a:latin typeface="Calibri"/>
              <a:cs typeface="Calibri"/>
            </a:rPr>
            <a:t>MISE A PIED CONSERVATOIRE : MAPCO</a:t>
          </a:r>
        </a:p>
      </xdr:txBody>
    </xdr:sp>
    <xdr:clientData/>
  </xdr:twoCellAnchor>
  <xdr:twoCellAnchor>
    <xdr:from>
      <xdr:col>27</xdr:col>
      <xdr:colOff>0</xdr:colOff>
      <xdr:row>1</xdr:row>
      <xdr:rowOff>88900</xdr:rowOff>
    </xdr:from>
    <xdr:to>
      <xdr:col>33</xdr:col>
      <xdr:colOff>146050</xdr:colOff>
      <xdr:row>1</xdr:row>
      <xdr:rowOff>419100</xdr:rowOff>
    </xdr:to>
    <xdr:sp macro="" textlink="">
      <xdr:nvSpPr>
        <xdr:cNvPr id="1038" name="Button 14" hidden="1">
          <a:extLst>
            <a:ext uri="{63B3BB69-23CF-44E3-9099-C40C66FF867C}">
              <a14:compatExt xmlns:a14="http://schemas.microsoft.com/office/drawing/2010/main" spid="_x0000_s103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93300"/>
              </a:solidFill>
              <a:latin typeface="Calibri"/>
              <a:cs typeface="Calibri"/>
            </a:rPr>
            <a:t>MALADIE : M</a:t>
          </a:r>
        </a:p>
      </xdr:txBody>
    </xdr:sp>
    <xdr:clientData/>
  </xdr:twoCellAnchor>
  <xdr:twoCellAnchor>
    <xdr:from>
      <xdr:col>27</xdr:col>
      <xdr:colOff>31750</xdr:colOff>
      <xdr:row>2</xdr:row>
      <xdr:rowOff>76200</xdr:rowOff>
    </xdr:from>
    <xdr:to>
      <xdr:col>33</xdr:col>
      <xdr:colOff>127000</xdr:colOff>
      <xdr:row>2</xdr:row>
      <xdr:rowOff>381000</xdr:rowOff>
    </xdr:to>
    <xdr:sp macro="" textlink="">
      <xdr:nvSpPr>
        <xdr:cNvPr id="1039" name="Button 15" hidden="1">
          <a:extLst>
            <a:ext uri="{63B3BB69-23CF-44E3-9099-C40C66FF867C}">
              <a14:compatExt xmlns:a14="http://schemas.microsoft.com/office/drawing/2010/main" spid="_x0000_s103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Calibri"/>
              <a:cs typeface="Calibri"/>
            </a:rPr>
            <a:t>ACCIDENT TRAVAIL : AT</a:t>
          </a:r>
        </a:p>
      </xdr:txBody>
    </xdr:sp>
    <xdr:clientData/>
  </xdr:twoCellAnchor>
  <xdr:twoCellAnchor>
    <xdr:from>
      <xdr:col>27</xdr:col>
      <xdr:colOff>31750</xdr:colOff>
      <xdr:row>3</xdr:row>
      <xdr:rowOff>95250</xdr:rowOff>
    </xdr:from>
    <xdr:to>
      <xdr:col>33</xdr:col>
      <xdr:colOff>133350</xdr:colOff>
      <xdr:row>3</xdr:row>
      <xdr:rowOff>393700</xdr:rowOff>
    </xdr:to>
    <xdr:sp macro="" textlink="">
      <xdr:nvSpPr>
        <xdr:cNvPr id="1040" name="Button 16" hidden="1">
          <a:extLst>
            <a:ext uri="{63B3BB69-23CF-44E3-9099-C40C66FF867C}">
              <a14:compatExt xmlns:a14="http://schemas.microsoft.com/office/drawing/2010/main" spid="_x0000_s104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9900"/>
              </a:solidFill>
              <a:latin typeface="Calibri"/>
              <a:cs typeface="Calibri"/>
            </a:rPr>
            <a:t>MALADIE PRO : MP</a:t>
          </a:r>
        </a:p>
      </xdr:txBody>
    </xdr:sp>
    <xdr:clientData/>
  </xdr:twoCellAnchor>
  <xdr:twoCellAnchor>
    <xdr:from>
      <xdr:col>27</xdr:col>
      <xdr:colOff>0</xdr:colOff>
      <xdr:row>4</xdr:row>
      <xdr:rowOff>133350</xdr:rowOff>
    </xdr:from>
    <xdr:to>
      <xdr:col>33</xdr:col>
      <xdr:colOff>146050</xdr:colOff>
      <xdr:row>4</xdr:row>
      <xdr:rowOff>641350</xdr:rowOff>
    </xdr:to>
    <xdr:sp macro="" textlink="">
      <xdr:nvSpPr>
        <xdr:cNvPr id="1041" name="Button 17" hidden="1">
          <a:extLst>
            <a:ext uri="{63B3BB69-23CF-44E3-9099-C40C66FF867C}">
              <a14:compatExt xmlns:a14="http://schemas.microsoft.com/office/drawing/2010/main" spid="_x0000_s104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CC00"/>
              </a:solidFill>
              <a:latin typeface="Calibri"/>
              <a:cs typeface="Calibri"/>
            </a:rPr>
            <a:t>MI-TEMPS THERAP : MTT</a:t>
          </a:r>
        </a:p>
      </xdr:txBody>
    </xdr:sp>
    <xdr:clientData/>
  </xdr:twoCellAnchor>
  <xdr:twoCellAnchor>
    <xdr:from>
      <xdr:col>34</xdr:col>
      <xdr:colOff>76200</xdr:colOff>
      <xdr:row>1</xdr:row>
      <xdr:rowOff>88900</xdr:rowOff>
    </xdr:from>
    <xdr:to>
      <xdr:col>41</xdr:col>
      <xdr:colOff>0</xdr:colOff>
      <xdr:row>1</xdr:row>
      <xdr:rowOff>412750</xdr:rowOff>
    </xdr:to>
    <xdr:sp macro="" textlink="">
      <xdr:nvSpPr>
        <xdr:cNvPr id="1042" name="Button 18" hidden="1">
          <a:extLst>
            <a:ext uri="{63B3BB69-23CF-44E3-9099-C40C66FF867C}">
              <a14:compatExt xmlns:a14="http://schemas.microsoft.com/office/drawing/2010/main" spid="_x0000_s104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CC99FF"/>
              </a:solidFill>
              <a:latin typeface="Calibri"/>
              <a:cs typeface="Calibri"/>
            </a:rPr>
            <a:t>MATERNITE : MAT</a:t>
          </a:r>
        </a:p>
      </xdr:txBody>
    </xdr:sp>
    <xdr:clientData/>
  </xdr:twoCellAnchor>
  <xdr:twoCellAnchor>
    <xdr:from>
      <xdr:col>34</xdr:col>
      <xdr:colOff>95250</xdr:colOff>
      <xdr:row>2</xdr:row>
      <xdr:rowOff>57150</xdr:rowOff>
    </xdr:from>
    <xdr:to>
      <xdr:col>41</xdr:col>
      <xdr:colOff>0</xdr:colOff>
      <xdr:row>2</xdr:row>
      <xdr:rowOff>393700</xdr:rowOff>
    </xdr:to>
    <xdr:sp macro="" textlink="">
      <xdr:nvSpPr>
        <xdr:cNvPr id="1043" name="Button 19" hidden="1">
          <a:extLst>
            <a:ext uri="{63B3BB69-23CF-44E3-9099-C40C66FF867C}">
              <a14:compatExt xmlns:a14="http://schemas.microsoft.com/office/drawing/2010/main" spid="_x0000_s104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99CC"/>
              </a:solidFill>
              <a:latin typeface="Calibri"/>
              <a:cs typeface="Calibri"/>
            </a:rPr>
            <a:t>PATERNITE : PA</a:t>
          </a:r>
        </a:p>
      </xdr:txBody>
    </xdr:sp>
    <xdr:clientData/>
  </xdr:twoCellAnchor>
  <xdr:twoCellAnchor>
    <xdr:from>
      <xdr:col>34</xdr:col>
      <xdr:colOff>88900</xdr:colOff>
      <xdr:row>3</xdr:row>
      <xdr:rowOff>95250</xdr:rowOff>
    </xdr:from>
    <xdr:to>
      <xdr:col>40</xdr:col>
      <xdr:colOff>228600</xdr:colOff>
      <xdr:row>4</xdr:row>
      <xdr:rowOff>57150</xdr:rowOff>
    </xdr:to>
    <xdr:sp macro="" textlink="">
      <xdr:nvSpPr>
        <xdr:cNvPr id="1044" name="Button 20" hidden="1">
          <a:extLst>
            <a:ext uri="{63B3BB69-23CF-44E3-9099-C40C66FF867C}">
              <a14:compatExt xmlns:a14="http://schemas.microsoft.com/office/drawing/2010/main" spid="_x0000_s1044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8080"/>
              </a:solidFill>
              <a:latin typeface="Calibri"/>
              <a:cs typeface="Calibri"/>
            </a:rPr>
            <a:t>PARTICULARITE CT : PA</a:t>
          </a:r>
        </a:p>
      </xdr:txBody>
    </xdr:sp>
    <xdr:clientData/>
  </xdr:twoCellAnchor>
  <xdr:twoCellAnchor>
    <xdr:from>
      <xdr:col>41</xdr:col>
      <xdr:colOff>171450</xdr:colOff>
      <xdr:row>1</xdr:row>
      <xdr:rowOff>95250</xdr:rowOff>
    </xdr:from>
    <xdr:to>
      <xdr:col>47</xdr:col>
      <xdr:colOff>127000</xdr:colOff>
      <xdr:row>1</xdr:row>
      <xdr:rowOff>419100</xdr:rowOff>
    </xdr:to>
    <xdr:sp macro="" textlink="">
      <xdr:nvSpPr>
        <xdr:cNvPr id="1045" name="Button 21" hidden="1">
          <a:extLst>
            <a:ext uri="{63B3BB69-23CF-44E3-9099-C40C66FF867C}">
              <a14:compatExt xmlns:a14="http://schemas.microsoft.com/office/drawing/2010/main" spid="_x0000_s104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RC : RC</a:t>
          </a:r>
        </a:p>
      </xdr:txBody>
    </xdr:sp>
    <xdr:clientData/>
  </xdr:twoCellAnchor>
  <xdr:twoCellAnchor>
    <xdr:from>
      <xdr:col>41</xdr:col>
      <xdr:colOff>190500</xdr:colOff>
      <xdr:row>2</xdr:row>
      <xdr:rowOff>95250</xdr:rowOff>
    </xdr:from>
    <xdr:to>
      <xdr:col>47</xdr:col>
      <xdr:colOff>127000</xdr:colOff>
      <xdr:row>3</xdr:row>
      <xdr:rowOff>0</xdr:rowOff>
    </xdr:to>
    <xdr:sp macro="" textlink="">
      <xdr:nvSpPr>
        <xdr:cNvPr id="1046" name="Button 22" hidden="1">
          <a:extLst>
            <a:ext uri="{63B3BB69-23CF-44E3-9099-C40C66FF867C}">
              <a14:compatExt xmlns:a14="http://schemas.microsoft.com/office/drawing/2010/main" spid="_x0000_s104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DEPLACEMENT : DE</a:t>
          </a:r>
        </a:p>
      </xdr:txBody>
    </xdr:sp>
    <xdr:clientData/>
  </xdr:twoCellAnchor>
  <xdr:twoCellAnchor>
    <xdr:from>
      <xdr:col>41</xdr:col>
      <xdr:colOff>222250</xdr:colOff>
      <xdr:row>3</xdr:row>
      <xdr:rowOff>146050</xdr:rowOff>
    </xdr:from>
    <xdr:to>
      <xdr:col>47</xdr:col>
      <xdr:colOff>107950</xdr:colOff>
      <xdr:row>4</xdr:row>
      <xdr:rowOff>88900</xdr:rowOff>
    </xdr:to>
    <xdr:sp macro="" textlink="">
      <xdr:nvSpPr>
        <xdr:cNvPr id="1047" name="Button 23" hidden="1">
          <a:extLst>
            <a:ext uri="{63B3BB69-23CF-44E3-9099-C40C66FF867C}">
              <a14:compatExt xmlns:a14="http://schemas.microsoft.com/office/drawing/2010/main" spid="_x0000_s104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FF"/>
              </a:solidFill>
              <a:latin typeface="Calibri"/>
              <a:cs typeface="Calibri"/>
            </a:rPr>
            <a:t>REPOS : RP</a:t>
          </a:r>
        </a:p>
      </xdr:txBody>
    </xdr:sp>
    <xdr:clientData/>
  </xdr:twoCellAnchor>
  <xdr:twoCellAnchor>
    <xdr:from>
      <xdr:col>42</xdr:col>
      <xdr:colOff>0</xdr:colOff>
      <xdr:row>4</xdr:row>
      <xdr:rowOff>228600</xdr:rowOff>
    </xdr:from>
    <xdr:to>
      <xdr:col>47</xdr:col>
      <xdr:colOff>95250</xdr:colOff>
      <xdr:row>4</xdr:row>
      <xdr:rowOff>571500</xdr:rowOff>
    </xdr:to>
    <xdr:sp macro="" textlink="">
      <xdr:nvSpPr>
        <xdr:cNvPr id="1048" name="Button 24" hidden="1">
          <a:extLst>
            <a:ext uri="{63B3BB69-23CF-44E3-9099-C40C66FF867C}">
              <a14:compatExt xmlns:a14="http://schemas.microsoft.com/office/drawing/2010/main" spid="_x0000_s104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CCFF"/>
              </a:solidFill>
              <a:latin typeface="Calibri"/>
              <a:cs typeface="Calibri"/>
            </a:rPr>
            <a:t>RTT : RTT</a:t>
          </a:r>
        </a:p>
      </xdr:txBody>
    </xdr:sp>
    <xdr:clientData/>
  </xdr:twoCellAnchor>
  <xdr:twoCellAnchor>
    <xdr:from>
      <xdr:col>49</xdr:col>
      <xdr:colOff>127000</xdr:colOff>
      <xdr:row>1</xdr:row>
      <xdr:rowOff>469900</xdr:rowOff>
    </xdr:from>
    <xdr:to>
      <xdr:col>56</xdr:col>
      <xdr:colOff>95250</xdr:colOff>
      <xdr:row>2</xdr:row>
      <xdr:rowOff>228600</xdr:rowOff>
    </xdr:to>
    <xdr:sp macro="" textlink="">
      <xdr:nvSpPr>
        <xdr:cNvPr id="1049" name="Button 25" hidden="1">
          <a:extLst>
            <a:ext uri="{63B3BB69-23CF-44E3-9099-C40C66FF867C}">
              <a14:compatExt xmlns:a14="http://schemas.microsoft.com/office/drawing/2010/main" spid="_x0000_s104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9CC00"/>
              </a:solidFill>
              <a:latin typeface="Calibri"/>
              <a:cs typeface="Calibri"/>
            </a:rPr>
            <a:t>REUNION : RE</a:t>
          </a:r>
        </a:p>
      </xdr:txBody>
    </xdr:sp>
    <xdr:clientData/>
  </xdr:twoCellAnchor>
  <xdr:twoCellAnchor>
    <xdr:from>
      <xdr:col>49</xdr:col>
      <xdr:colOff>95250</xdr:colOff>
      <xdr:row>3</xdr:row>
      <xdr:rowOff>266700</xdr:rowOff>
    </xdr:from>
    <xdr:to>
      <xdr:col>56</xdr:col>
      <xdr:colOff>76200</xdr:colOff>
      <xdr:row>4</xdr:row>
      <xdr:rowOff>107950</xdr:rowOff>
    </xdr:to>
    <xdr:sp macro="" textlink="">
      <xdr:nvSpPr>
        <xdr:cNvPr id="1050" name="Button 26" hidden="1">
          <a:extLst>
            <a:ext uri="{63B3BB69-23CF-44E3-9099-C40C66FF867C}">
              <a14:compatExt xmlns:a14="http://schemas.microsoft.com/office/drawing/2010/main" spid="_x0000_s105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FFFF"/>
              </a:solidFill>
              <a:latin typeface="Calibri"/>
              <a:cs typeface="Calibri"/>
            </a:rPr>
            <a:t>RECUPERATION : REC</a:t>
          </a:r>
        </a:p>
      </xdr:txBody>
    </xdr:sp>
    <xdr:clientData/>
  </xdr:twoCellAnchor>
  <xdr:twoCellAnchor>
    <xdr:from>
      <xdr:col>57</xdr:col>
      <xdr:colOff>133350</xdr:colOff>
      <xdr:row>1</xdr:row>
      <xdr:rowOff>76200</xdr:rowOff>
    </xdr:from>
    <xdr:to>
      <xdr:col>62</xdr:col>
      <xdr:colOff>76200</xdr:colOff>
      <xdr:row>1</xdr:row>
      <xdr:rowOff>342900</xdr:rowOff>
    </xdr:to>
    <xdr:sp macro="" textlink="">
      <xdr:nvSpPr>
        <xdr:cNvPr id="1051" name="Button 27" hidden="1">
          <a:extLst>
            <a:ext uri="{63B3BB69-23CF-44E3-9099-C40C66FF867C}">
              <a14:compatExt xmlns:a14="http://schemas.microsoft.com/office/drawing/2010/main" spid="_x0000_s105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  <a:cs typeface="Calibri"/>
            </a:rPr>
            <a:t>ENTREE : E</a:t>
          </a:r>
        </a:p>
      </xdr:txBody>
    </xdr:sp>
    <xdr:clientData/>
  </xdr:twoCellAnchor>
  <xdr:twoCellAnchor>
    <xdr:from>
      <xdr:col>57</xdr:col>
      <xdr:colOff>171450</xdr:colOff>
      <xdr:row>1</xdr:row>
      <xdr:rowOff>457200</xdr:rowOff>
    </xdr:from>
    <xdr:to>
      <xdr:col>62</xdr:col>
      <xdr:colOff>50800</xdr:colOff>
      <xdr:row>2</xdr:row>
      <xdr:rowOff>228600</xdr:rowOff>
    </xdr:to>
    <xdr:sp macro="" textlink="">
      <xdr:nvSpPr>
        <xdr:cNvPr id="1052" name="Button 28" hidden="1">
          <a:extLst>
            <a:ext uri="{63B3BB69-23CF-44E3-9099-C40C66FF867C}">
              <a14:compatExt xmlns:a14="http://schemas.microsoft.com/office/drawing/2010/main" spid="_x0000_s105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CCFFCC"/>
              </a:solidFill>
              <a:latin typeface="Calibri"/>
              <a:cs typeface="Calibri"/>
            </a:rPr>
            <a:t>SORTIE : S</a:t>
          </a:r>
        </a:p>
      </xdr:txBody>
    </xdr:sp>
    <xdr:clientData/>
  </xdr:twoCellAnchor>
  <xdr:twoCellAnchor>
    <xdr:from>
      <xdr:col>57</xdr:col>
      <xdr:colOff>133350</xdr:colOff>
      <xdr:row>2</xdr:row>
      <xdr:rowOff>393700</xdr:rowOff>
    </xdr:from>
    <xdr:to>
      <xdr:col>62</xdr:col>
      <xdr:colOff>50800</xdr:colOff>
      <xdr:row>3</xdr:row>
      <xdr:rowOff>228600</xdr:rowOff>
    </xdr:to>
    <xdr:sp macro="" textlink="">
      <xdr:nvSpPr>
        <xdr:cNvPr id="1053" name="Button 29" hidden="1">
          <a:extLst>
            <a:ext uri="{63B3BB69-23CF-44E3-9099-C40C66FF867C}">
              <a14:compatExt xmlns:a14="http://schemas.microsoft.com/office/drawing/2010/main" spid="_x0000_s105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00"/>
              </a:solidFill>
              <a:latin typeface="Calibri"/>
              <a:cs typeface="Calibri"/>
            </a:rPr>
            <a:t>ECOLE : EC</a:t>
          </a:r>
        </a:p>
      </xdr:txBody>
    </xdr:sp>
    <xdr:clientData/>
  </xdr:twoCellAnchor>
  <xdr:twoCellAnchor>
    <xdr:from>
      <xdr:col>57</xdr:col>
      <xdr:colOff>127000</xdr:colOff>
      <xdr:row>3</xdr:row>
      <xdr:rowOff>374650</xdr:rowOff>
    </xdr:from>
    <xdr:to>
      <xdr:col>62</xdr:col>
      <xdr:colOff>38100</xdr:colOff>
      <xdr:row>4</xdr:row>
      <xdr:rowOff>247650</xdr:rowOff>
    </xdr:to>
    <xdr:sp macro="" textlink="">
      <xdr:nvSpPr>
        <xdr:cNvPr id="1054" name="Button 30" hidden="1">
          <a:extLst>
            <a:ext uri="{63B3BB69-23CF-44E3-9099-C40C66FF867C}">
              <a14:compatExt xmlns:a14="http://schemas.microsoft.com/office/drawing/2010/main" spid="_x0000_s1054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99"/>
              </a:solidFill>
              <a:latin typeface="Calibri"/>
              <a:cs typeface="Calibri"/>
            </a:rPr>
            <a:t>MI-TEMPS : MT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88900</xdr:colOff>
          <xdr:row>1</xdr:row>
          <xdr:rowOff>57150</xdr:rowOff>
        </xdr:from>
        <xdr:to>
          <xdr:col>17</xdr:col>
          <xdr:colOff>38100</xdr:colOff>
          <xdr:row>1</xdr:row>
          <xdr:rowOff>419100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CONGES PAYES : CP</a:t>
              </a:r>
              <a:endParaRPr lang="fr-FR" sz="14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107950</xdr:colOff>
          <xdr:row>2</xdr:row>
          <xdr:rowOff>12700</xdr:rowOff>
        </xdr:from>
        <xdr:to>
          <xdr:col>17</xdr:col>
          <xdr:colOff>50800</xdr:colOff>
          <xdr:row>2</xdr:row>
          <xdr:rowOff>381000</xdr:rowOff>
        </xdr:to>
        <xdr:sp macro="" textlink="">
          <xdr:nvSpPr>
            <xdr:cNvPr id="3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CONGES PARENTAL : CPA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76200</xdr:colOff>
          <xdr:row>1</xdr:row>
          <xdr:rowOff>57150</xdr:rowOff>
        </xdr:from>
        <xdr:to>
          <xdr:col>56</xdr:col>
          <xdr:colOff>114300</xdr:colOff>
          <xdr:row>1</xdr:row>
          <xdr:rowOff>304800</xdr:rowOff>
        </xdr:to>
        <xdr:sp macro="" textlink="">
          <xdr:nvSpPr>
            <xdr:cNvPr id="4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CCCC"/>
                  </a:solidFill>
                  <a:latin typeface="Calibri"/>
                  <a:cs typeface="Calibri"/>
                </a:rPr>
                <a:t>DELEGUATION : DEL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69850</xdr:colOff>
          <xdr:row>1</xdr:row>
          <xdr:rowOff>57150</xdr:rowOff>
        </xdr:from>
        <xdr:to>
          <xdr:col>8</xdr:col>
          <xdr:colOff>228600</xdr:colOff>
          <xdr:row>1</xdr:row>
          <xdr:rowOff>393700</xdr:rowOff>
        </xdr:to>
        <xdr:sp macro="" textlink="">
          <xdr:nvSpPr>
            <xdr:cNvPr id="5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JOURS FERIES : JF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1</xdr:row>
          <xdr:rowOff>469900</xdr:rowOff>
        </xdr:from>
        <xdr:to>
          <xdr:col>8</xdr:col>
          <xdr:colOff>228600</xdr:colOff>
          <xdr:row>2</xdr:row>
          <xdr:rowOff>323850</xdr:rowOff>
        </xdr:to>
        <xdr:sp macro="" textlink="">
          <xdr:nvSpPr>
            <xdr:cNvPr id="6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JOURS FERIES NON PAYES : JFN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3</xdr:row>
          <xdr:rowOff>50800</xdr:rowOff>
        </xdr:from>
        <xdr:to>
          <xdr:col>17</xdr:col>
          <xdr:colOff>50800</xdr:colOff>
          <xdr:row>3</xdr:row>
          <xdr:rowOff>393700</xdr:rowOff>
        </xdr:to>
        <xdr:sp macro="" textlink="">
          <xdr:nvSpPr>
            <xdr:cNvPr id="7" name="Bou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CONGES CAISSE : CC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69850</xdr:colOff>
          <xdr:row>2</xdr:row>
          <xdr:rowOff>361950</xdr:rowOff>
        </xdr:from>
        <xdr:to>
          <xdr:col>56</xdr:col>
          <xdr:colOff>69850</xdr:colOff>
          <xdr:row>3</xdr:row>
          <xdr:rowOff>184150</xdr:rowOff>
        </xdr:to>
        <xdr:sp macro="" textlink="">
          <xdr:nvSpPr>
            <xdr:cNvPr id="8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FORMATION : FO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88900</xdr:colOff>
          <xdr:row>4</xdr:row>
          <xdr:rowOff>57150</xdr:rowOff>
        </xdr:from>
        <xdr:to>
          <xdr:col>17</xdr:col>
          <xdr:colOff>57150</xdr:colOff>
          <xdr:row>4</xdr:row>
          <xdr:rowOff>438150</xdr:rowOff>
        </xdr:to>
        <xdr:sp macro="" textlink="">
          <xdr:nvSpPr>
            <xdr:cNvPr id="9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CONGES SANS SOLDE : CSS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1</xdr:row>
          <xdr:rowOff>57150</xdr:rowOff>
        </xdr:from>
        <xdr:to>
          <xdr:col>26</xdr:col>
          <xdr:colOff>88900</xdr:colOff>
          <xdr:row>1</xdr:row>
          <xdr:rowOff>431800</xdr:rowOff>
        </xdr:to>
        <xdr:sp macro="" textlink="">
          <xdr:nvSpPr>
            <xdr:cNvPr id="10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ABSENCES AUTO : AA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50800</xdr:colOff>
          <xdr:row>2</xdr:row>
          <xdr:rowOff>31750</xdr:rowOff>
        </xdr:from>
        <xdr:to>
          <xdr:col>26</xdr:col>
          <xdr:colOff>95250</xdr:colOff>
          <xdr:row>2</xdr:row>
          <xdr:rowOff>381000</xdr:rowOff>
        </xdr:to>
        <xdr:sp macro="" textlink="">
          <xdr:nvSpPr>
            <xdr:cNvPr id="11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33"/>
                  </a:solidFill>
                  <a:latin typeface="Calibri"/>
                  <a:cs typeface="Calibri"/>
                </a:rPr>
                <a:t>ABSENCES NON AUTO : 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3</xdr:row>
          <xdr:rowOff>38100</xdr:rowOff>
        </xdr:from>
        <xdr:to>
          <xdr:col>26</xdr:col>
          <xdr:colOff>107950</xdr:colOff>
          <xdr:row>3</xdr:row>
          <xdr:rowOff>381000</xdr:rowOff>
        </xdr:to>
        <xdr:sp macro="" textlink="">
          <xdr:nvSpPr>
            <xdr:cNvPr id="12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69696"/>
                  </a:solidFill>
                  <a:latin typeface="Calibri"/>
                  <a:cs typeface="Calibri"/>
                </a:rPr>
                <a:t>EVENEMENTS FAMILLIAUX : EF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12700</xdr:colOff>
          <xdr:row>4</xdr:row>
          <xdr:rowOff>88900</xdr:rowOff>
        </xdr:from>
        <xdr:to>
          <xdr:col>26</xdr:col>
          <xdr:colOff>107950</xdr:colOff>
          <xdr:row>4</xdr:row>
          <xdr:rowOff>514350</xdr:rowOff>
        </xdr:to>
        <xdr:sp macro="" textlink="">
          <xdr:nvSpPr>
            <xdr:cNvPr id="13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69696"/>
                  </a:solidFill>
                  <a:latin typeface="Calibri"/>
                  <a:cs typeface="Calibri"/>
                </a:rPr>
                <a:t>MISE A PIED DISCIPLINAIRE : MAP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31750</xdr:colOff>
          <xdr:row>4</xdr:row>
          <xdr:rowOff>571500</xdr:rowOff>
        </xdr:from>
        <xdr:to>
          <xdr:col>26</xdr:col>
          <xdr:colOff>88900</xdr:colOff>
          <xdr:row>4</xdr:row>
          <xdr:rowOff>1117600</xdr:rowOff>
        </xdr:to>
        <xdr:sp macro="" textlink="">
          <xdr:nvSpPr>
            <xdr:cNvPr id="14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69696"/>
                  </a:solidFill>
                  <a:latin typeface="Calibri"/>
                  <a:cs typeface="Calibri"/>
                </a:rPr>
                <a:t>MISE A PIED CONSERVATOIRE : MAPCO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1</xdr:row>
          <xdr:rowOff>88900</xdr:rowOff>
        </xdr:from>
        <xdr:to>
          <xdr:col>33</xdr:col>
          <xdr:colOff>146050</xdr:colOff>
          <xdr:row>1</xdr:row>
          <xdr:rowOff>419100</xdr:rowOff>
        </xdr:to>
        <xdr:sp macro="" textlink="">
          <xdr:nvSpPr>
            <xdr:cNvPr id="15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MALADIE : M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31750</xdr:colOff>
          <xdr:row>2</xdr:row>
          <xdr:rowOff>76200</xdr:rowOff>
        </xdr:from>
        <xdr:to>
          <xdr:col>33</xdr:col>
          <xdr:colOff>127000</xdr:colOff>
          <xdr:row>2</xdr:row>
          <xdr:rowOff>381000</xdr:rowOff>
        </xdr:to>
        <xdr:sp macro="" textlink="">
          <xdr:nvSpPr>
            <xdr:cNvPr id="16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ACCIDENT TRAVAIL : 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31750</xdr:colOff>
          <xdr:row>3</xdr:row>
          <xdr:rowOff>95250</xdr:rowOff>
        </xdr:from>
        <xdr:to>
          <xdr:col>33</xdr:col>
          <xdr:colOff>133350</xdr:colOff>
          <xdr:row>3</xdr:row>
          <xdr:rowOff>393700</xdr:rowOff>
        </xdr:to>
        <xdr:sp macro="" textlink="">
          <xdr:nvSpPr>
            <xdr:cNvPr id="17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MALADIE PRO : MP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4</xdr:row>
          <xdr:rowOff>133350</xdr:rowOff>
        </xdr:from>
        <xdr:to>
          <xdr:col>33</xdr:col>
          <xdr:colOff>146050</xdr:colOff>
          <xdr:row>4</xdr:row>
          <xdr:rowOff>641350</xdr:rowOff>
        </xdr:to>
        <xdr:sp macro="" textlink="">
          <xdr:nvSpPr>
            <xdr:cNvPr id="18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CC00"/>
                  </a:solidFill>
                  <a:latin typeface="Calibri"/>
                  <a:cs typeface="Calibri"/>
                </a:rPr>
                <a:t>MI-TEMPS THERAP : MTT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76200</xdr:colOff>
          <xdr:row>1</xdr:row>
          <xdr:rowOff>88900</xdr:rowOff>
        </xdr:from>
        <xdr:to>
          <xdr:col>41</xdr:col>
          <xdr:colOff>0</xdr:colOff>
          <xdr:row>1</xdr:row>
          <xdr:rowOff>412750</xdr:rowOff>
        </xdr:to>
        <xdr:sp macro="" textlink="">
          <xdr:nvSpPr>
            <xdr:cNvPr id="19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CC99FF"/>
                  </a:solidFill>
                  <a:latin typeface="Calibri"/>
                  <a:cs typeface="Calibri"/>
                </a:rPr>
                <a:t>MATERNITE : MAT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95250</xdr:colOff>
          <xdr:row>2</xdr:row>
          <xdr:rowOff>57150</xdr:rowOff>
        </xdr:from>
        <xdr:to>
          <xdr:col>41</xdr:col>
          <xdr:colOff>0</xdr:colOff>
          <xdr:row>2</xdr:row>
          <xdr:rowOff>393700</xdr:rowOff>
        </xdr:to>
        <xdr:sp macro="" textlink="">
          <xdr:nvSpPr>
            <xdr:cNvPr id="20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99CC"/>
                  </a:solidFill>
                  <a:latin typeface="Calibri"/>
                  <a:cs typeface="Calibri"/>
                </a:rPr>
                <a:t>PATERNITE : PA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88900</xdr:colOff>
          <xdr:row>3</xdr:row>
          <xdr:rowOff>95250</xdr:rowOff>
        </xdr:from>
        <xdr:to>
          <xdr:col>40</xdr:col>
          <xdr:colOff>228600</xdr:colOff>
          <xdr:row>4</xdr:row>
          <xdr:rowOff>57150</xdr:rowOff>
        </xdr:to>
        <xdr:sp macro="" textlink="">
          <xdr:nvSpPr>
            <xdr:cNvPr id="21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8080"/>
                  </a:solidFill>
                  <a:latin typeface="Calibri"/>
                  <a:cs typeface="Calibri"/>
                </a:rPr>
                <a:t>PARTICULARITE CT : PA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171450</xdr:colOff>
          <xdr:row>1</xdr:row>
          <xdr:rowOff>95250</xdr:rowOff>
        </xdr:from>
        <xdr:to>
          <xdr:col>47</xdr:col>
          <xdr:colOff>127000</xdr:colOff>
          <xdr:row>1</xdr:row>
          <xdr:rowOff>419100</xdr:rowOff>
        </xdr:to>
        <xdr:sp macro="" textlink="">
          <xdr:nvSpPr>
            <xdr:cNvPr id="22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RC : RC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190500</xdr:colOff>
          <xdr:row>2</xdr:row>
          <xdr:rowOff>95250</xdr:rowOff>
        </xdr:from>
        <xdr:to>
          <xdr:col>47</xdr:col>
          <xdr:colOff>127000</xdr:colOff>
          <xdr:row>3</xdr:row>
          <xdr:rowOff>0</xdr:rowOff>
        </xdr:to>
        <xdr:sp macro="" textlink="">
          <xdr:nvSpPr>
            <xdr:cNvPr id="23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DEPLACEMENT : 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222250</xdr:colOff>
          <xdr:row>3</xdr:row>
          <xdr:rowOff>146050</xdr:rowOff>
        </xdr:from>
        <xdr:to>
          <xdr:col>47</xdr:col>
          <xdr:colOff>107950</xdr:colOff>
          <xdr:row>4</xdr:row>
          <xdr:rowOff>88900</xdr:rowOff>
        </xdr:to>
        <xdr:sp macro="" textlink="">
          <xdr:nvSpPr>
            <xdr:cNvPr id="24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REPOS : RP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0</xdr:colOff>
          <xdr:row>4</xdr:row>
          <xdr:rowOff>228600</xdr:rowOff>
        </xdr:from>
        <xdr:to>
          <xdr:col>47</xdr:col>
          <xdr:colOff>95250</xdr:colOff>
          <xdr:row>4</xdr:row>
          <xdr:rowOff>571500</xdr:rowOff>
        </xdr:to>
        <xdr:sp macro="" textlink="">
          <xdr:nvSpPr>
            <xdr:cNvPr id="25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Calibri"/>
                  <a:cs typeface="Calibri"/>
                </a:rPr>
                <a:t>RTT : RTT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127000</xdr:colOff>
          <xdr:row>1</xdr:row>
          <xdr:rowOff>469900</xdr:rowOff>
        </xdr:from>
        <xdr:to>
          <xdr:col>56</xdr:col>
          <xdr:colOff>95250</xdr:colOff>
          <xdr:row>2</xdr:row>
          <xdr:rowOff>228600</xdr:rowOff>
        </xdr:to>
        <xdr:sp macro="" textlink="">
          <xdr:nvSpPr>
            <xdr:cNvPr id="26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CC00"/>
                  </a:solidFill>
                  <a:latin typeface="Calibri"/>
                  <a:cs typeface="Calibri"/>
                </a:rPr>
                <a:t>REUNION : 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95250</xdr:colOff>
          <xdr:row>3</xdr:row>
          <xdr:rowOff>266700</xdr:rowOff>
        </xdr:from>
        <xdr:to>
          <xdr:col>56</xdr:col>
          <xdr:colOff>76200</xdr:colOff>
          <xdr:row>4</xdr:row>
          <xdr:rowOff>107950</xdr:rowOff>
        </xdr:to>
        <xdr:sp macro="" textlink="">
          <xdr:nvSpPr>
            <xdr:cNvPr id="27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FFFF"/>
                  </a:solidFill>
                  <a:latin typeface="Calibri"/>
                  <a:cs typeface="Calibri"/>
                </a:rPr>
                <a:t>RECUPERATION : REC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133350</xdr:colOff>
          <xdr:row>1</xdr:row>
          <xdr:rowOff>76200</xdr:rowOff>
        </xdr:from>
        <xdr:to>
          <xdr:col>62</xdr:col>
          <xdr:colOff>76200</xdr:colOff>
          <xdr:row>1</xdr:row>
          <xdr:rowOff>342900</xdr:rowOff>
        </xdr:to>
        <xdr:sp macro="" textlink="">
          <xdr:nvSpPr>
            <xdr:cNvPr id="28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ENTREE : 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171450</xdr:colOff>
          <xdr:row>1</xdr:row>
          <xdr:rowOff>457200</xdr:rowOff>
        </xdr:from>
        <xdr:to>
          <xdr:col>62</xdr:col>
          <xdr:colOff>50800</xdr:colOff>
          <xdr:row>2</xdr:row>
          <xdr:rowOff>228600</xdr:rowOff>
        </xdr:to>
        <xdr:sp macro="" textlink="">
          <xdr:nvSpPr>
            <xdr:cNvPr id="29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CCFFCC"/>
                  </a:solidFill>
                  <a:latin typeface="Calibri"/>
                  <a:cs typeface="Calibri"/>
                </a:rPr>
                <a:t>SORTIE : 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133350</xdr:colOff>
          <xdr:row>2</xdr:row>
          <xdr:rowOff>393700</xdr:rowOff>
        </xdr:from>
        <xdr:to>
          <xdr:col>62</xdr:col>
          <xdr:colOff>50800</xdr:colOff>
          <xdr:row>3</xdr:row>
          <xdr:rowOff>228600</xdr:rowOff>
        </xdr:to>
        <xdr:sp macro="" textlink="">
          <xdr:nvSpPr>
            <xdr:cNvPr id="30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FF00"/>
                  </a:solidFill>
                  <a:latin typeface="Calibri"/>
                  <a:cs typeface="Calibri"/>
                </a:rPr>
                <a:t>ECOLE : EC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127000</xdr:colOff>
          <xdr:row>3</xdr:row>
          <xdr:rowOff>374650</xdr:rowOff>
        </xdr:from>
        <xdr:to>
          <xdr:col>62</xdr:col>
          <xdr:colOff>38100</xdr:colOff>
          <xdr:row>4</xdr:row>
          <xdr:rowOff>247650</xdr:rowOff>
        </xdr:to>
        <xdr:sp macro="" textlink="">
          <xdr:nvSpPr>
            <xdr:cNvPr id="31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FF99"/>
                  </a:solidFill>
                  <a:latin typeface="Calibri"/>
                  <a:cs typeface="Calibri"/>
                </a:rPr>
                <a:t>MI-TEMPS : MT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19050</xdr:rowOff>
    </xdr:from>
    <xdr:to>
      <xdr:col>0</xdr:col>
      <xdr:colOff>304800</xdr:colOff>
      <xdr:row>0</xdr:row>
      <xdr:rowOff>209550</xdr:rowOff>
    </xdr:to>
    <xdr:sp macro="" textlink="">
      <xdr:nvSpPr>
        <xdr:cNvPr id="2" name="Flèche courbée vers la gauche 1"/>
        <xdr:cNvSpPr/>
      </xdr:nvSpPr>
      <xdr:spPr>
        <a:xfrm>
          <a:off x="171450" y="19050"/>
          <a:ext cx="133350" cy="190500"/>
        </a:xfrm>
        <a:prstGeom prst="curvedLef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88900</xdr:colOff>
      <xdr:row>1</xdr:row>
      <xdr:rowOff>57150</xdr:rowOff>
    </xdr:from>
    <xdr:to>
      <xdr:col>17</xdr:col>
      <xdr:colOff>38100</xdr:colOff>
      <xdr:row>2</xdr:row>
      <xdr:rowOff>12700</xdr:rowOff>
    </xdr:to>
    <xdr:sp macro="" textlink="">
      <xdr:nvSpPr>
        <xdr:cNvPr id="2049" name="Button 1" hidden="1">
          <a:extLst>
            <a:ext uri="{63B3BB69-23CF-44E3-9099-C40C66FF867C}">
              <a14:compatExt xmlns:a14="http://schemas.microsoft.com/office/drawing/2010/main" spid="_x0000_s204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  <a:cs typeface="Calibri"/>
            </a:rPr>
            <a:t>CONGES PAYES : CP</a:t>
          </a:r>
          <a:endParaRPr lang="fr-FR" sz="1400" b="1" i="0" u="none" strike="noStrike" baseline="0">
            <a:solidFill>
              <a:srgbClr val="FF0000"/>
            </a:solidFill>
            <a:latin typeface="Calibri"/>
            <a:cs typeface="Calibri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FF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10</xdr:col>
      <xdr:colOff>107950</xdr:colOff>
      <xdr:row>2</xdr:row>
      <xdr:rowOff>12700</xdr:rowOff>
    </xdr:from>
    <xdr:to>
      <xdr:col>17</xdr:col>
      <xdr:colOff>50800</xdr:colOff>
      <xdr:row>2</xdr:row>
      <xdr:rowOff>381000</xdr:rowOff>
    </xdr:to>
    <xdr:sp macro="" textlink="">
      <xdr:nvSpPr>
        <xdr:cNvPr id="2050" name="Button 2" hidden="1">
          <a:extLst>
            <a:ext uri="{63B3BB69-23CF-44E3-9099-C40C66FF867C}">
              <a14:compatExt xmlns:a14="http://schemas.microsoft.com/office/drawing/2010/main" spid="_x0000_s205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93366"/>
              </a:solidFill>
              <a:latin typeface="Calibri"/>
              <a:cs typeface="Calibri"/>
            </a:rPr>
            <a:t>CONGES PARENTAL : CPA</a:t>
          </a:r>
        </a:p>
      </xdr:txBody>
    </xdr:sp>
    <xdr:clientData/>
  </xdr:twoCellAnchor>
  <xdr:twoCellAnchor>
    <xdr:from>
      <xdr:col>49</xdr:col>
      <xdr:colOff>76200</xdr:colOff>
      <xdr:row>1</xdr:row>
      <xdr:rowOff>57150</xdr:rowOff>
    </xdr:from>
    <xdr:to>
      <xdr:col>56</xdr:col>
      <xdr:colOff>114300</xdr:colOff>
      <xdr:row>1</xdr:row>
      <xdr:rowOff>304800</xdr:rowOff>
    </xdr:to>
    <xdr:sp macro="" textlink="">
      <xdr:nvSpPr>
        <xdr:cNvPr id="2051" name="Button 3" hidden="1">
          <a:extLst>
            <a:ext uri="{63B3BB69-23CF-44E3-9099-C40C66FF867C}">
              <a14:compatExt xmlns:a14="http://schemas.microsoft.com/office/drawing/2010/main" spid="_x0000_s205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33CCCC"/>
              </a:solidFill>
              <a:latin typeface="Calibri"/>
              <a:cs typeface="Calibri"/>
            </a:rPr>
            <a:t>DELEGUATION : DEL</a:t>
          </a:r>
        </a:p>
      </xdr:txBody>
    </xdr:sp>
    <xdr:clientData/>
  </xdr:twoCellAnchor>
  <xdr:twoCellAnchor>
    <xdr:from>
      <xdr:col>1</xdr:col>
      <xdr:colOff>69850</xdr:colOff>
      <xdr:row>1</xdr:row>
      <xdr:rowOff>57150</xdr:rowOff>
    </xdr:from>
    <xdr:to>
      <xdr:col>8</xdr:col>
      <xdr:colOff>228600</xdr:colOff>
      <xdr:row>1</xdr:row>
      <xdr:rowOff>393700</xdr:rowOff>
    </xdr:to>
    <xdr:sp macro="" textlink="">
      <xdr:nvSpPr>
        <xdr:cNvPr id="2052" name="Button 4" hidden="1">
          <a:extLst>
            <a:ext uri="{63B3BB69-23CF-44E3-9099-C40C66FF867C}">
              <a14:compatExt xmlns:a14="http://schemas.microsoft.com/office/drawing/2010/main" spid="_x0000_s205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8000"/>
              </a:solidFill>
              <a:latin typeface="Calibri"/>
              <a:cs typeface="Calibri"/>
            </a:rPr>
            <a:t>JOURS FERIES : JF</a:t>
          </a:r>
        </a:p>
      </xdr:txBody>
    </xdr:sp>
    <xdr:clientData/>
  </xdr:twoCellAnchor>
  <xdr:twoCellAnchor>
    <xdr:from>
      <xdr:col>1</xdr:col>
      <xdr:colOff>57150</xdr:colOff>
      <xdr:row>2</xdr:row>
      <xdr:rowOff>12700</xdr:rowOff>
    </xdr:from>
    <xdr:to>
      <xdr:col>8</xdr:col>
      <xdr:colOff>228600</xdr:colOff>
      <xdr:row>2</xdr:row>
      <xdr:rowOff>323850</xdr:rowOff>
    </xdr:to>
    <xdr:sp macro="" textlink="">
      <xdr:nvSpPr>
        <xdr:cNvPr id="2053" name="Button 5" hidden="1">
          <a:extLst>
            <a:ext uri="{63B3BB69-23CF-44E3-9099-C40C66FF867C}">
              <a14:compatExt xmlns:a14="http://schemas.microsoft.com/office/drawing/2010/main" spid="_x0000_s205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339966"/>
              </a:solidFill>
              <a:latin typeface="Calibri"/>
              <a:cs typeface="Calibri"/>
            </a:rPr>
            <a:t>JOURS FERIES NON PAYES : JFN</a:t>
          </a:r>
        </a:p>
      </xdr:txBody>
    </xdr:sp>
    <xdr:clientData/>
  </xdr:twoCellAnchor>
  <xdr:twoCellAnchor>
    <xdr:from>
      <xdr:col>10</xdr:col>
      <xdr:colOff>95250</xdr:colOff>
      <xdr:row>3</xdr:row>
      <xdr:rowOff>50800</xdr:rowOff>
    </xdr:from>
    <xdr:to>
      <xdr:col>17</xdr:col>
      <xdr:colOff>50800</xdr:colOff>
      <xdr:row>3</xdr:row>
      <xdr:rowOff>393700</xdr:rowOff>
    </xdr:to>
    <xdr:sp macro="" textlink="">
      <xdr:nvSpPr>
        <xdr:cNvPr id="2054" name="Bouton 6" hidden="1">
          <a:extLst>
            <a:ext uri="{63B3BB69-23CF-44E3-9099-C40C66FF867C}">
              <a14:compatExt xmlns:a14="http://schemas.microsoft.com/office/drawing/2010/main" spid="_x0000_s2054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800080"/>
              </a:solidFill>
              <a:latin typeface="Calibri"/>
              <a:cs typeface="Calibri"/>
            </a:rPr>
            <a:t>CONGES CAISSE : CC</a:t>
          </a:r>
        </a:p>
      </xdr:txBody>
    </xdr:sp>
    <xdr:clientData/>
  </xdr:twoCellAnchor>
  <xdr:twoCellAnchor>
    <xdr:from>
      <xdr:col>49</xdr:col>
      <xdr:colOff>69850</xdr:colOff>
      <xdr:row>2</xdr:row>
      <xdr:rowOff>361950</xdr:rowOff>
    </xdr:from>
    <xdr:to>
      <xdr:col>56</xdr:col>
      <xdr:colOff>69850</xdr:colOff>
      <xdr:row>3</xdr:row>
      <xdr:rowOff>184150</xdr:rowOff>
    </xdr:to>
    <xdr:sp macro="" textlink="">
      <xdr:nvSpPr>
        <xdr:cNvPr id="2055" name="Button 7" hidden="1">
          <a:extLst>
            <a:ext uri="{63B3BB69-23CF-44E3-9099-C40C66FF867C}">
              <a14:compatExt xmlns:a14="http://schemas.microsoft.com/office/drawing/2010/main" spid="_x0000_s205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FF00"/>
              </a:solidFill>
              <a:latin typeface="Calibri"/>
              <a:cs typeface="Calibri"/>
            </a:rPr>
            <a:t>FORMATION : FO</a:t>
          </a:r>
        </a:p>
      </xdr:txBody>
    </xdr:sp>
    <xdr:clientData/>
  </xdr:twoCellAnchor>
  <xdr:twoCellAnchor>
    <xdr:from>
      <xdr:col>10</xdr:col>
      <xdr:colOff>88900</xdr:colOff>
      <xdr:row>4</xdr:row>
      <xdr:rowOff>57150</xdr:rowOff>
    </xdr:from>
    <xdr:to>
      <xdr:col>17</xdr:col>
      <xdr:colOff>57150</xdr:colOff>
      <xdr:row>4</xdr:row>
      <xdr:rowOff>438150</xdr:rowOff>
    </xdr:to>
    <xdr:sp macro="" textlink="">
      <xdr:nvSpPr>
        <xdr:cNvPr id="2056" name="Button 8" hidden="1">
          <a:extLst>
            <a:ext uri="{63B3BB69-23CF-44E3-9099-C40C66FF867C}">
              <a14:compatExt xmlns:a14="http://schemas.microsoft.com/office/drawing/2010/main" spid="_x0000_s205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  <a:cs typeface="Calibri"/>
            </a:rPr>
            <a:t>CONGES SANS SOLDE : CSS</a:t>
          </a:r>
        </a:p>
      </xdr:txBody>
    </xdr:sp>
    <xdr:clientData/>
  </xdr:twoCellAnchor>
  <xdr:twoCellAnchor>
    <xdr:from>
      <xdr:col>18</xdr:col>
      <xdr:colOff>38100</xdr:colOff>
      <xdr:row>1</xdr:row>
      <xdr:rowOff>57150</xdr:rowOff>
    </xdr:from>
    <xdr:to>
      <xdr:col>26</xdr:col>
      <xdr:colOff>88900</xdr:colOff>
      <xdr:row>2</xdr:row>
      <xdr:rowOff>0</xdr:rowOff>
    </xdr:to>
    <xdr:sp macro="" textlink="">
      <xdr:nvSpPr>
        <xdr:cNvPr id="2057" name="Button 9" hidden="1">
          <a:extLst>
            <a:ext uri="{63B3BB69-23CF-44E3-9099-C40C66FF867C}">
              <a14:compatExt xmlns:a14="http://schemas.microsoft.com/office/drawing/2010/main" spid="_x0000_s205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Calibri"/>
              <a:cs typeface="Calibri"/>
            </a:rPr>
            <a:t>ABSENCES AUTO : AA</a:t>
          </a:r>
        </a:p>
      </xdr:txBody>
    </xdr:sp>
    <xdr:clientData/>
  </xdr:twoCellAnchor>
  <xdr:twoCellAnchor>
    <xdr:from>
      <xdr:col>18</xdr:col>
      <xdr:colOff>50800</xdr:colOff>
      <xdr:row>2</xdr:row>
      <xdr:rowOff>31750</xdr:rowOff>
    </xdr:from>
    <xdr:to>
      <xdr:col>26</xdr:col>
      <xdr:colOff>95250</xdr:colOff>
      <xdr:row>2</xdr:row>
      <xdr:rowOff>381000</xdr:rowOff>
    </xdr:to>
    <xdr:sp macro="" textlink="">
      <xdr:nvSpPr>
        <xdr:cNvPr id="2058" name="Button 10" hidden="1">
          <a:extLst>
            <a:ext uri="{63B3BB69-23CF-44E3-9099-C40C66FF867C}">
              <a14:compatExt xmlns:a14="http://schemas.microsoft.com/office/drawing/2010/main" spid="_x0000_s205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333333"/>
              </a:solidFill>
              <a:latin typeface="Calibri"/>
              <a:cs typeface="Calibri"/>
            </a:rPr>
            <a:t>ABSENCES NON AUTO : AN</a:t>
          </a:r>
        </a:p>
      </xdr:txBody>
    </xdr:sp>
    <xdr:clientData/>
  </xdr:twoCellAnchor>
  <xdr:twoCellAnchor>
    <xdr:from>
      <xdr:col>18</xdr:col>
      <xdr:colOff>38100</xdr:colOff>
      <xdr:row>3</xdr:row>
      <xdr:rowOff>38100</xdr:rowOff>
    </xdr:from>
    <xdr:to>
      <xdr:col>26</xdr:col>
      <xdr:colOff>107950</xdr:colOff>
      <xdr:row>3</xdr:row>
      <xdr:rowOff>381000</xdr:rowOff>
    </xdr:to>
    <xdr:sp macro="" textlink="">
      <xdr:nvSpPr>
        <xdr:cNvPr id="2059" name="Button 11" hidden="1">
          <a:extLst>
            <a:ext uri="{63B3BB69-23CF-44E3-9099-C40C66FF867C}">
              <a14:compatExt xmlns:a14="http://schemas.microsoft.com/office/drawing/2010/main" spid="_x0000_s205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69696"/>
              </a:solidFill>
              <a:latin typeface="Calibri"/>
              <a:cs typeface="Calibri"/>
            </a:rPr>
            <a:t>EVENEMENTS FAMILLIAUX : EF</a:t>
          </a:r>
        </a:p>
      </xdr:txBody>
    </xdr:sp>
    <xdr:clientData/>
  </xdr:twoCellAnchor>
  <xdr:twoCellAnchor>
    <xdr:from>
      <xdr:col>18</xdr:col>
      <xdr:colOff>12700</xdr:colOff>
      <xdr:row>4</xdr:row>
      <xdr:rowOff>88900</xdr:rowOff>
    </xdr:from>
    <xdr:to>
      <xdr:col>26</xdr:col>
      <xdr:colOff>107950</xdr:colOff>
      <xdr:row>4</xdr:row>
      <xdr:rowOff>514350</xdr:rowOff>
    </xdr:to>
    <xdr:sp macro="" textlink="">
      <xdr:nvSpPr>
        <xdr:cNvPr id="2060" name="Button 12" hidden="1">
          <a:extLst>
            <a:ext uri="{63B3BB69-23CF-44E3-9099-C40C66FF867C}">
              <a14:compatExt xmlns:a14="http://schemas.microsoft.com/office/drawing/2010/main" spid="_x0000_s206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69696"/>
              </a:solidFill>
              <a:latin typeface="Calibri"/>
              <a:cs typeface="Calibri"/>
            </a:rPr>
            <a:t>MISE A PIED DISCIPLINAIRE : MAP</a:t>
          </a:r>
        </a:p>
      </xdr:txBody>
    </xdr:sp>
    <xdr:clientData/>
  </xdr:twoCellAnchor>
  <xdr:twoCellAnchor>
    <xdr:from>
      <xdr:col>18</xdr:col>
      <xdr:colOff>31750</xdr:colOff>
      <xdr:row>4</xdr:row>
      <xdr:rowOff>571500</xdr:rowOff>
    </xdr:from>
    <xdr:to>
      <xdr:col>26</xdr:col>
      <xdr:colOff>88900</xdr:colOff>
      <xdr:row>4</xdr:row>
      <xdr:rowOff>1174750</xdr:rowOff>
    </xdr:to>
    <xdr:sp macro="" textlink="">
      <xdr:nvSpPr>
        <xdr:cNvPr id="2061" name="Button 13" hidden="1">
          <a:extLst>
            <a:ext uri="{63B3BB69-23CF-44E3-9099-C40C66FF867C}">
              <a14:compatExt xmlns:a14="http://schemas.microsoft.com/office/drawing/2010/main" spid="_x0000_s206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69696"/>
              </a:solidFill>
              <a:latin typeface="Calibri"/>
              <a:cs typeface="Calibri"/>
            </a:rPr>
            <a:t>MISE A PIED CONSERVATOIRE : MAPCO</a:t>
          </a:r>
        </a:p>
      </xdr:txBody>
    </xdr:sp>
    <xdr:clientData/>
  </xdr:twoCellAnchor>
  <xdr:twoCellAnchor>
    <xdr:from>
      <xdr:col>27</xdr:col>
      <xdr:colOff>0</xdr:colOff>
      <xdr:row>1</xdr:row>
      <xdr:rowOff>88900</xdr:rowOff>
    </xdr:from>
    <xdr:to>
      <xdr:col>33</xdr:col>
      <xdr:colOff>146050</xdr:colOff>
      <xdr:row>2</xdr:row>
      <xdr:rowOff>0</xdr:rowOff>
    </xdr:to>
    <xdr:sp macro="" textlink="">
      <xdr:nvSpPr>
        <xdr:cNvPr id="2062" name="Button 14" hidden="1">
          <a:extLst>
            <a:ext uri="{63B3BB69-23CF-44E3-9099-C40C66FF867C}">
              <a14:compatExt xmlns:a14="http://schemas.microsoft.com/office/drawing/2010/main" spid="_x0000_s206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93300"/>
              </a:solidFill>
              <a:latin typeface="Calibri"/>
              <a:cs typeface="Calibri"/>
            </a:rPr>
            <a:t>MALADIE : M</a:t>
          </a:r>
        </a:p>
      </xdr:txBody>
    </xdr:sp>
    <xdr:clientData/>
  </xdr:twoCellAnchor>
  <xdr:twoCellAnchor>
    <xdr:from>
      <xdr:col>27</xdr:col>
      <xdr:colOff>31750</xdr:colOff>
      <xdr:row>2</xdr:row>
      <xdr:rowOff>76200</xdr:rowOff>
    </xdr:from>
    <xdr:to>
      <xdr:col>33</xdr:col>
      <xdr:colOff>127000</xdr:colOff>
      <xdr:row>2</xdr:row>
      <xdr:rowOff>381000</xdr:rowOff>
    </xdr:to>
    <xdr:sp macro="" textlink="">
      <xdr:nvSpPr>
        <xdr:cNvPr id="2063" name="Button 15" hidden="1">
          <a:extLst>
            <a:ext uri="{63B3BB69-23CF-44E3-9099-C40C66FF867C}">
              <a14:compatExt xmlns:a14="http://schemas.microsoft.com/office/drawing/2010/main" spid="_x0000_s206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Calibri"/>
              <a:cs typeface="Calibri"/>
            </a:rPr>
            <a:t>ACCIDENT TRAVAIL : AT</a:t>
          </a:r>
        </a:p>
      </xdr:txBody>
    </xdr:sp>
    <xdr:clientData/>
  </xdr:twoCellAnchor>
  <xdr:twoCellAnchor>
    <xdr:from>
      <xdr:col>27</xdr:col>
      <xdr:colOff>31750</xdr:colOff>
      <xdr:row>3</xdr:row>
      <xdr:rowOff>95250</xdr:rowOff>
    </xdr:from>
    <xdr:to>
      <xdr:col>33</xdr:col>
      <xdr:colOff>133350</xdr:colOff>
      <xdr:row>3</xdr:row>
      <xdr:rowOff>393700</xdr:rowOff>
    </xdr:to>
    <xdr:sp macro="" textlink="">
      <xdr:nvSpPr>
        <xdr:cNvPr id="2064" name="Button 16" hidden="1">
          <a:extLst>
            <a:ext uri="{63B3BB69-23CF-44E3-9099-C40C66FF867C}">
              <a14:compatExt xmlns:a14="http://schemas.microsoft.com/office/drawing/2010/main" spid="_x0000_s2064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9900"/>
              </a:solidFill>
              <a:latin typeface="Calibri"/>
              <a:cs typeface="Calibri"/>
            </a:rPr>
            <a:t>MALADIE PRO : MP</a:t>
          </a:r>
        </a:p>
      </xdr:txBody>
    </xdr:sp>
    <xdr:clientData/>
  </xdr:twoCellAnchor>
  <xdr:twoCellAnchor>
    <xdr:from>
      <xdr:col>27</xdr:col>
      <xdr:colOff>0</xdr:colOff>
      <xdr:row>4</xdr:row>
      <xdr:rowOff>133350</xdr:rowOff>
    </xdr:from>
    <xdr:to>
      <xdr:col>33</xdr:col>
      <xdr:colOff>146050</xdr:colOff>
      <xdr:row>4</xdr:row>
      <xdr:rowOff>641350</xdr:rowOff>
    </xdr:to>
    <xdr:sp macro="" textlink="">
      <xdr:nvSpPr>
        <xdr:cNvPr id="2065" name="Button 17" hidden="1">
          <a:extLst>
            <a:ext uri="{63B3BB69-23CF-44E3-9099-C40C66FF867C}">
              <a14:compatExt xmlns:a14="http://schemas.microsoft.com/office/drawing/2010/main" spid="_x0000_s206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CC00"/>
              </a:solidFill>
              <a:latin typeface="Calibri"/>
              <a:cs typeface="Calibri"/>
            </a:rPr>
            <a:t>MI-TEMPS THERAP : MTT</a:t>
          </a:r>
        </a:p>
      </xdr:txBody>
    </xdr:sp>
    <xdr:clientData/>
  </xdr:twoCellAnchor>
  <xdr:twoCellAnchor>
    <xdr:from>
      <xdr:col>34</xdr:col>
      <xdr:colOff>76200</xdr:colOff>
      <xdr:row>1</xdr:row>
      <xdr:rowOff>88900</xdr:rowOff>
    </xdr:from>
    <xdr:to>
      <xdr:col>40</xdr:col>
      <xdr:colOff>241300</xdr:colOff>
      <xdr:row>1</xdr:row>
      <xdr:rowOff>412750</xdr:rowOff>
    </xdr:to>
    <xdr:sp macro="" textlink="">
      <xdr:nvSpPr>
        <xdr:cNvPr id="2066" name="Button 18" hidden="1">
          <a:extLst>
            <a:ext uri="{63B3BB69-23CF-44E3-9099-C40C66FF867C}">
              <a14:compatExt xmlns:a14="http://schemas.microsoft.com/office/drawing/2010/main" spid="_x0000_s206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CC99FF"/>
              </a:solidFill>
              <a:latin typeface="Calibri"/>
              <a:cs typeface="Calibri"/>
            </a:rPr>
            <a:t>MATERNITE : MAT</a:t>
          </a:r>
        </a:p>
      </xdr:txBody>
    </xdr:sp>
    <xdr:clientData/>
  </xdr:twoCellAnchor>
  <xdr:twoCellAnchor>
    <xdr:from>
      <xdr:col>34</xdr:col>
      <xdr:colOff>95250</xdr:colOff>
      <xdr:row>2</xdr:row>
      <xdr:rowOff>57150</xdr:rowOff>
    </xdr:from>
    <xdr:to>
      <xdr:col>41</xdr:col>
      <xdr:colOff>0</xdr:colOff>
      <xdr:row>2</xdr:row>
      <xdr:rowOff>393700</xdr:rowOff>
    </xdr:to>
    <xdr:sp macro="" textlink="">
      <xdr:nvSpPr>
        <xdr:cNvPr id="2067" name="Button 19" hidden="1">
          <a:extLst>
            <a:ext uri="{63B3BB69-23CF-44E3-9099-C40C66FF867C}">
              <a14:compatExt xmlns:a14="http://schemas.microsoft.com/office/drawing/2010/main" spid="_x0000_s206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99CC"/>
              </a:solidFill>
              <a:latin typeface="Calibri"/>
              <a:cs typeface="Calibri"/>
            </a:rPr>
            <a:t>PATERNITE : PA</a:t>
          </a:r>
        </a:p>
      </xdr:txBody>
    </xdr:sp>
    <xdr:clientData/>
  </xdr:twoCellAnchor>
  <xdr:twoCellAnchor>
    <xdr:from>
      <xdr:col>34</xdr:col>
      <xdr:colOff>88900</xdr:colOff>
      <xdr:row>3</xdr:row>
      <xdr:rowOff>95250</xdr:rowOff>
    </xdr:from>
    <xdr:to>
      <xdr:col>40</xdr:col>
      <xdr:colOff>228600</xdr:colOff>
      <xdr:row>4</xdr:row>
      <xdr:rowOff>57150</xdr:rowOff>
    </xdr:to>
    <xdr:sp macro="" textlink="">
      <xdr:nvSpPr>
        <xdr:cNvPr id="2068" name="Button 20" hidden="1">
          <a:extLst>
            <a:ext uri="{63B3BB69-23CF-44E3-9099-C40C66FF867C}">
              <a14:compatExt xmlns:a14="http://schemas.microsoft.com/office/drawing/2010/main" spid="_x0000_s206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8080"/>
              </a:solidFill>
              <a:latin typeface="Calibri"/>
              <a:cs typeface="Calibri"/>
            </a:rPr>
            <a:t>PARTICULARITE CT : PA</a:t>
          </a:r>
        </a:p>
      </xdr:txBody>
    </xdr:sp>
    <xdr:clientData/>
  </xdr:twoCellAnchor>
  <xdr:twoCellAnchor>
    <xdr:from>
      <xdr:col>41</xdr:col>
      <xdr:colOff>171450</xdr:colOff>
      <xdr:row>1</xdr:row>
      <xdr:rowOff>95250</xdr:rowOff>
    </xdr:from>
    <xdr:to>
      <xdr:col>47</xdr:col>
      <xdr:colOff>127000</xdr:colOff>
      <xdr:row>2</xdr:row>
      <xdr:rowOff>0</xdr:rowOff>
    </xdr:to>
    <xdr:sp macro="" textlink="">
      <xdr:nvSpPr>
        <xdr:cNvPr id="2069" name="Button 21" hidden="1">
          <a:extLst>
            <a:ext uri="{63B3BB69-23CF-44E3-9099-C40C66FF867C}">
              <a14:compatExt xmlns:a14="http://schemas.microsoft.com/office/drawing/2010/main" spid="_x0000_s2069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RC : RC</a:t>
          </a:r>
        </a:p>
      </xdr:txBody>
    </xdr:sp>
    <xdr:clientData/>
  </xdr:twoCellAnchor>
  <xdr:twoCellAnchor>
    <xdr:from>
      <xdr:col>41</xdr:col>
      <xdr:colOff>190500</xdr:colOff>
      <xdr:row>2</xdr:row>
      <xdr:rowOff>95250</xdr:rowOff>
    </xdr:from>
    <xdr:to>
      <xdr:col>47</xdr:col>
      <xdr:colOff>127000</xdr:colOff>
      <xdr:row>3</xdr:row>
      <xdr:rowOff>0</xdr:rowOff>
    </xdr:to>
    <xdr:sp macro="" textlink="">
      <xdr:nvSpPr>
        <xdr:cNvPr id="2070" name="Button 22" hidden="1">
          <a:extLst>
            <a:ext uri="{63B3BB69-23CF-44E3-9099-C40C66FF867C}">
              <a14:compatExt xmlns:a14="http://schemas.microsoft.com/office/drawing/2010/main" spid="_x0000_s2070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333399"/>
              </a:solidFill>
              <a:latin typeface="Calibri"/>
              <a:cs typeface="Calibri"/>
            </a:rPr>
            <a:t>DEPLACEMENT : DE</a:t>
          </a:r>
        </a:p>
      </xdr:txBody>
    </xdr:sp>
    <xdr:clientData/>
  </xdr:twoCellAnchor>
  <xdr:twoCellAnchor>
    <xdr:from>
      <xdr:col>41</xdr:col>
      <xdr:colOff>222250</xdr:colOff>
      <xdr:row>3</xdr:row>
      <xdr:rowOff>146050</xdr:rowOff>
    </xdr:from>
    <xdr:to>
      <xdr:col>47</xdr:col>
      <xdr:colOff>107950</xdr:colOff>
      <xdr:row>4</xdr:row>
      <xdr:rowOff>88900</xdr:rowOff>
    </xdr:to>
    <xdr:sp macro="" textlink="">
      <xdr:nvSpPr>
        <xdr:cNvPr id="2071" name="Button 23" hidden="1">
          <a:extLst>
            <a:ext uri="{63B3BB69-23CF-44E3-9099-C40C66FF867C}">
              <a14:compatExt xmlns:a14="http://schemas.microsoft.com/office/drawing/2010/main" spid="_x0000_s2071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FF"/>
              </a:solidFill>
              <a:latin typeface="Calibri"/>
              <a:cs typeface="Calibri"/>
            </a:rPr>
            <a:t>REPOS : RP</a:t>
          </a:r>
        </a:p>
      </xdr:txBody>
    </xdr:sp>
    <xdr:clientData/>
  </xdr:twoCellAnchor>
  <xdr:twoCellAnchor>
    <xdr:from>
      <xdr:col>42</xdr:col>
      <xdr:colOff>0</xdr:colOff>
      <xdr:row>4</xdr:row>
      <xdr:rowOff>228600</xdr:rowOff>
    </xdr:from>
    <xdr:to>
      <xdr:col>47</xdr:col>
      <xdr:colOff>95250</xdr:colOff>
      <xdr:row>4</xdr:row>
      <xdr:rowOff>571500</xdr:rowOff>
    </xdr:to>
    <xdr:sp macro="" textlink="">
      <xdr:nvSpPr>
        <xdr:cNvPr id="2072" name="Button 24" hidden="1">
          <a:extLst>
            <a:ext uri="{63B3BB69-23CF-44E3-9099-C40C66FF867C}">
              <a14:compatExt xmlns:a14="http://schemas.microsoft.com/office/drawing/2010/main" spid="_x0000_s2072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CCFF"/>
              </a:solidFill>
              <a:latin typeface="Calibri"/>
              <a:cs typeface="Calibri"/>
            </a:rPr>
            <a:t>RTT : RTT</a:t>
          </a:r>
        </a:p>
      </xdr:txBody>
    </xdr:sp>
    <xdr:clientData/>
  </xdr:twoCellAnchor>
  <xdr:twoCellAnchor>
    <xdr:from>
      <xdr:col>49</xdr:col>
      <xdr:colOff>127000</xdr:colOff>
      <xdr:row>2</xdr:row>
      <xdr:rowOff>0</xdr:rowOff>
    </xdr:from>
    <xdr:to>
      <xdr:col>56</xdr:col>
      <xdr:colOff>95250</xdr:colOff>
      <xdr:row>2</xdr:row>
      <xdr:rowOff>228600</xdr:rowOff>
    </xdr:to>
    <xdr:sp macro="" textlink="">
      <xdr:nvSpPr>
        <xdr:cNvPr id="2073" name="Button 25" hidden="1">
          <a:extLst>
            <a:ext uri="{63B3BB69-23CF-44E3-9099-C40C66FF867C}">
              <a14:compatExt xmlns:a14="http://schemas.microsoft.com/office/drawing/2010/main" spid="_x0000_s2073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99CC00"/>
              </a:solidFill>
              <a:latin typeface="Calibri"/>
              <a:cs typeface="Calibri"/>
            </a:rPr>
            <a:t>REUNION : RE</a:t>
          </a:r>
        </a:p>
      </xdr:txBody>
    </xdr:sp>
    <xdr:clientData/>
  </xdr:twoCellAnchor>
  <xdr:twoCellAnchor>
    <xdr:from>
      <xdr:col>49</xdr:col>
      <xdr:colOff>95250</xdr:colOff>
      <xdr:row>3</xdr:row>
      <xdr:rowOff>266700</xdr:rowOff>
    </xdr:from>
    <xdr:to>
      <xdr:col>56</xdr:col>
      <xdr:colOff>76200</xdr:colOff>
      <xdr:row>4</xdr:row>
      <xdr:rowOff>107950</xdr:rowOff>
    </xdr:to>
    <xdr:sp macro="" textlink="">
      <xdr:nvSpPr>
        <xdr:cNvPr id="2074" name="Button 26" hidden="1">
          <a:extLst>
            <a:ext uri="{63B3BB69-23CF-44E3-9099-C40C66FF867C}">
              <a14:compatExt xmlns:a14="http://schemas.microsoft.com/office/drawing/2010/main" spid="_x0000_s2074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FFFF"/>
              </a:solidFill>
              <a:latin typeface="Calibri"/>
              <a:cs typeface="Calibri"/>
            </a:rPr>
            <a:t>RECUPERATION : REC</a:t>
          </a:r>
        </a:p>
      </xdr:txBody>
    </xdr:sp>
    <xdr:clientData/>
  </xdr:twoCellAnchor>
  <xdr:twoCellAnchor>
    <xdr:from>
      <xdr:col>57</xdr:col>
      <xdr:colOff>133350</xdr:colOff>
      <xdr:row>1</xdr:row>
      <xdr:rowOff>76200</xdr:rowOff>
    </xdr:from>
    <xdr:to>
      <xdr:col>62</xdr:col>
      <xdr:colOff>76200</xdr:colOff>
      <xdr:row>1</xdr:row>
      <xdr:rowOff>342900</xdr:rowOff>
    </xdr:to>
    <xdr:sp macro="" textlink="">
      <xdr:nvSpPr>
        <xdr:cNvPr id="2075" name="Button 27" hidden="1">
          <a:extLst>
            <a:ext uri="{63B3BB69-23CF-44E3-9099-C40C66FF867C}">
              <a14:compatExt xmlns:a14="http://schemas.microsoft.com/office/drawing/2010/main" spid="_x0000_s207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  <a:cs typeface="Calibri"/>
            </a:rPr>
            <a:t>ENTREE : E</a:t>
          </a:r>
        </a:p>
      </xdr:txBody>
    </xdr:sp>
    <xdr:clientData/>
  </xdr:twoCellAnchor>
  <xdr:twoCellAnchor>
    <xdr:from>
      <xdr:col>57</xdr:col>
      <xdr:colOff>171450</xdr:colOff>
      <xdr:row>2</xdr:row>
      <xdr:rowOff>0</xdr:rowOff>
    </xdr:from>
    <xdr:to>
      <xdr:col>62</xdr:col>
      <xdr:colOff>50800</xdr:colOff>
      <xdr:row>2</xdr:row>
      <xdr:rowOff>228600</xdr:rowOff>
    </xdr:to>
    <xdr:sp macro="" textlink="">
      <xdr:nvSpPr>
        <xdr:cNvPr id="2076" name="Button 28" hidden="1">
          <a:extLst>
            <a:ext uri="{63B3BB69-23CF-44E3-9099-C40C66FF867C}">
              <a14:compatExt xmlns:a14="http://schemas.microsoft.com/office/drawing/2010/main" spid="_x0000_s207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CCFFCC"/>
              </a:solidFill>
              <a:latin typeface="Calibri"/>
              <a:cs typeface="Calibri"/>
            </a:rPr>
            <a:t>SORTIE : S</a:t>
          </a:r>
        </a:p>
      </xdr:txBody>
    </xdr:sp>
    <xdr:clientData/>
  </xdr:twoCellAnchor>
  <xdr:twoCellAnchor>
    <xdr:from>
      <xdr:col>57</xdr:col>
      <xdr:colOff>133350</xdr:colOff>
      <xdr:row>2</xdr:row>
      <xdr:rowOff>393700</xdr:rowOff>
    </xdr:from>
    <xdr:to>
      <xdr:col>62</xdr:col>
      <xdr:colOff>50800</xdr:colOff>
      <xdr:row>3</xdr:row>
      <xdr:rowOff>228600</xdr:rowOff>
    </xdr:to>
    <xdr:sp macro="" textlink="">
      <xdr:nvSpPr>
        <xdr:cNvPr id="2077" name="Button 29" hidden="1">
          <a:extLst>
            <a:ext uri="{63B3BB69-23CF-44E3-9099-C40C66FF867C}">
              <a14:compatExt xmlns:a14="http://schemas.microsoft.com/office/drawing/2010/main" spid="_x0000_s207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00"/>
              </a:solidFill>
              <a:latin typeface="Calibri"/>
              <a:cs typeface="Calibri"/>
            </a:rPr>
            <a:t>ECOLE : EC</a:t>
          </a:r>
        </a:p>
      </xdr:txBody>
    </xdr:sp>
    <xdr:clientData/>
  </xdr:twoCellAnchor>
  <xdr:twoCellAnchor>
    <xdr:from>
      <xdr:col>57</xdr:col>
      <xdr:colOff>127000</xdr:colOff>
      <xdr:row>3</xdr:row>
      <xdr:rowOff>374650</xdr:rowOff>
    </xdr:from>
    <xdr:to>
      <xdr:col>62</xdr:col>
      <xdr:colOff>38100</xdr:colOff>
      <xdr:row>4</xdr:row>
      <xdr:rowOff>247650</xdr:rowOff>
    </xdr:to>
    <xdr:sp macro="" textlink="">
      <xdr:nvSpPr>
        <xdr:cNvPr id="2078" name="Button 30" hidden="1">
          <a:extLst>
            <a:ext uri="{63B3BB69-23CF-44E3-9099-C40C66FF867C}">
              <a14:compatExt xmlns:a14="http://schemas.microsoft.com/office/drawing/2010/main" spid="_x0000_s207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99"/>
              </a:solidFill>
              <a:latin typeface="Calibri"/>
              <a:cs typeface="Calibri"/>
            </a:rPr>
            <a:t>MI-TEMPS : MT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88900</xdr:colOff>
          <xdr:row>1</xdr:row>
          <xdr:rowOff>57150</xdr:rowOff>
        </xdr:from>
        <xdr:to>
          <xdr:col>17</xdr:col>
          <xdr:colOff>38100</xdr:colOff>
          <xdr:row>2</xdr:row>
          <xdr:rowOff>12700</xdr:rowOff>
        </xdr:to>
        <xdr:sp macro="" textlink="">
          <xdr:nvSpPr>
            <xdr:cNvPr id="3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CONGES PAYES : CP</a:t>
              </a:r>
              <a:endParaRPr lang="fr-FR" sz="14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107950</xdr:colOff>
          <xdr:row>2</xdr:row>
          <xdr:rowOff>12700</xdr:rowOff>
        </xdr:from>
        <xdr:to>
          <xdr:col>17</xdr:col>
          <xdr:colOff>50800</xdr:colOff>
          <xdr:row>2</xdr:row>
          <xdr:rowOff>381000</xdr:rowOff>
        </xdr:to>
        <xdr:sp macro="" textlink="">
          <xdr:nvSpPr>
            <xdr:cNvPr id="4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CONGES PARENTAL : CPA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76200</xdr:colOff>
          <xdr:row>1</xdr:row>
          <xdr:rowOff>57150</xdr:rowOff>
        </xdr:from>
        <xdr:to>
          <xdr:col>56</xdr:col>
          <xdr:colOff>114300</xdr:colOff>
          <xdr:row>1</xdr:row>
          <xdr:rowOff>304800</xdr:rowOff>
        </xdr:to>
        <xdr:sp macro="" textlink="">
          <xdr:nvSpPr>
            <xdr:cNvPr id="5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CCCC"/>
                  </a:solidFill>
                  <a:latin typeface="Calibri"/>
                  <a:cs typeface="Calibri"/>
                </a:rPr>
                <a:t>DELEGUATION : DEL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69850</xdr:colOff>
          <xdr:row>1</xdr:row>
          <xdr:rowOff>57150</xdr:rowOff>
        </xdr:from>
        <xdr:to>
          <xdr:col>8</xdr:col>
          <xdr:colOff>228600</xdr:colOff>
          <xdr:row>1</xdr:row>
          <xdr:rowOff>393700</xdr:rowOff>
        </xdr:to>
        <xdr:sp macro="" textlink="">
          <xdr:nvSpPr>
            <xdr:cNvPr id="6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JOURS FERIES : JF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2</xdr:row>
          <xdr:rowOff>12700</xdr:rowOff>
        </xdr:from>
        <xdr:to>
          <xdr:col>8</xdr:col>
          <xdr:colOff>228600</xdr:colOff>
          <xdr:row>2</xdr:row>
          <xdr:rowOff>323850</xdr:rowOff>
        </xdr:to>
        <xdr:sp macro="" textlink="">
          <xdr:nvSpPr>
            <xdr:cNvPr id="7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JOURS FERIES NON PAYES : JFN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3</xdr:row>
          <xdr:rowOff>50800</xdr:rowOff>
        </xdr:from>
        <xdr:to>
          <xdr:col>17</xdr:col>
          <xdr:colOff>50800</xdr:colOff>
          <xdr:row>3</xdr:row>
          <xdr:rowOff>393700</xdr:rowOff>
        </xdr:to>
        <xdr:sp macro="" textlink="">
          <xdr:nvSpPr>
            <xdr:cNvPr id="8" name="Bou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CONGES CAISSE : CC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69850</xdr:colOff>
          <xdr:row>2</xdr:row>
          <xdr:rowOff>361950</xdr:rowOff>
        </xdr:from>
        <xdr:to>
          <xdr:col>56</xdr:col>
          <xdr:colOff>69850</xdr:colOff>
          <xdr:row>3</xdr:row>
          <xdr:rowOff>184150</xdr:rowOff>
        </xdr:to>
        <xdr:sp macro="" textlink="">
          <xdr:nvSpPr>
            <xdr:cNvPr id="9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FORMATION : FO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88900</xdr:colOff>
          <xdr:row>4</xdr:row>
          <xdr:rowOff>57150</xdr:rowOff>
        </xdr:from>
        <xdr:to>
          <xdr:col>17</xdr:col>
          <xdr:colOff>57150</xdr:colOff>
          <xdr:row>4</xdr:row>
          <xdr:rowOff>438150</xdr:rowOff>
        </xdr:to>
        <xdr:sp macro="" textlink="">
          <xdr:nvSpPr>
            <xdr:cNvPr id="10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CONGES SANS SOLDE : CSS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1</xdr:row>
          <xdr:rowOff>57150</xdr:rowOff>
        </xdr:from>
        <xdr:to>
          <xdr:col>26</xdr:col>
          <xdr:colOff>88900</xdr:colOff>
          <xdr:row>2</xdr:row>
          <xdr:rowOff>0</xdr:rowOff>
        </xdr:to>
        <xdr:sp macro="" textlink="">
          <xdr:nvSpPr>
            <xdr:cNvPr id="11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ABSENCES AUTO : AA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50800</xdr:colOff>
          <xdr:row>2</xdr:row>
          <xdr:rowOff>31750</xdr:rowOff>
        </xdr:from>
        <xdr:to>
          <xdr:col>26</xdr:col>
          <xdr:colOff>95250</xdr:colOff>
          <xdr:row>2</xdr:row>
          <xdr:rowOff>381000</xdr:rowOff>
        </xdr:to>
        <xdr:sp macro="" textlink="">
          <xdr:nvSpPr>
            <xdr:cNvPr id="12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33"/>
                  </a:solidFill>
                  <a:latin typeface="Calibri"/>
                  <a:cs typeface="Calibri"/>
                </a:rPr>
                <a:t>ABSENCES NON AUTO : 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3</xdr:row>
          <xdr:rowOff>38100</xdr:rowOff>
        </xdr:from>
        <xdr:to>
          <xdr:col>26</xdr:col>
          <xdr:colOff>107950</xdr:colOff>
          <xdr:row>3</xdr:row>
          <xdr:rowOff>381000</xdr:rowOff>
        </xdr:to>
        <xdr:sp macro="" textlink="">
          <xdr:nvSpPr>
            <xdr:cNvPr id="13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69696"/>
                  </a:solidFill>
                  <a:latin typeface="Calibri"/>
                  <a:cs typeface="Calibri"/>
                </a:rPr>
                <a:t>EVENEMENTS FAMILLIAUX : EF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12700</xdr:colOff>
          <xdr:row>4</xdr:row>
          <xdr:rowOff>88900</xdr:rowOff>
        </xdr:from>
        <xdr:to>
          <xdr:col>26</xdr:col>
          <xdr:colOff>107950</xdr:colOff>
          <xdr:row>4</xdr:row>
          <xdr:rowOff>514350</xdr:rowOff>
        </xdr:to>
        <xdr:sp macro="" textlink="">
          <xdr:nvSpPr>
            <xdr:cNvPr id="14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69696"/>
                  </a:solidFill>
                  <a:latin typeface="Calibri"/>
                  <a:cs typeface="Calibri"/>
                </a:rPr>
                <a:t>MISE A PIED DISCIPLINAIRE : MAP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31750</xdr:colOff>
          <xdr:row>4</xdr:row>
          <xdr:rowOff>571500</xdr:rowOff>
        </xdr:from>
        <xdr:to>
          <xdr:col>26</xdr:col>
          <xdr:colOff>88900</xdr:colOff>
          <xdr:row>4</xdr:row>
          <xdr:rowOff>1174750</xdr:rowOff>
        </xdr:to>
        <xdr:sp macro="" textlink="">
          <xdr:nvSpPr>
            <xdr:cNvPr id="15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69696"/>
                  </a:solidFill>
                  <a:latin typeface="Calibri"/>
                  <a:cs typeface="Calibri"/>
                </a:rPr>
                <a:t>MISE A PIED CONSERVATOIRE : MAPCO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1</xdr:row>
          <xdr:rowOff>88900</xdr:rowOff>
        </xdr:from>
        <xdr:to>
          <xdr:col>33</xdr:col>
          <xdr:colOff>146050</xdr:colOff>
          <xdr:row>2</xdr:row>
          <xdr:rowOff>0</xdr:rowOff>
        </xdr:to>
        <xdr:sp macro="" textlink="">
          <xdr:nvSpPr>
            <xdr:cNvPr id="16" name="Butto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00"/>
                  </a:solidFill>
                  <a:latin typeface="Calibri"/>
                  <a:cs typeface="Calibri"/>
                </a:rPr>
                <a:t>MALADIE : M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31750</xdr:colOff>
          <xdr:row>2</xdr:row>
          <xdr:rowOff>76200</xdr:rowOff>
        </xdr:from>
        <xdr:to>
          <xdr:col>33</xdr:col>
          <xdr:colOff>127000</xdr:colOff>
          <xdr:row>2</xdr:row>
          <xdr:rowOff>381000</xdr:rowOff>
        </xdr:to>
        <xdr:sp macro="" textlink="">
          <xdr:nvSpPr>
            <xdr:cNvPr id="17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ACCIDENT TRAVAIL : 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31750</xdr:colOff>
          <xdr:row>3</xdr:row>
          <xdr:rowOff>95250</xdr:rowOff>
        </xdr:from>
        <xdr:to>
          <xdr:col>33</xdr:col>
          <xdr:colOff>133350</xdr:colOff>
          <xdr:row>3</xdr:row>
          <xdr:rowOff>393700</xdr:rowOff>
        </xdr:to>
        <xdr:sp macro="" textlink="">
          <xdr:nvSpPr>
            <xdr:cNvPr id="18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MALADIE PRO : MP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4</xdr:row>
          <xdr:rowOff>133350</xdr:rowOff>
        </xdr:from>
        <xdr:to>
          <xdr:col>33</xdr:col>
          <xdr:colOff>146050</xdr:colOff>
          <xdr:row>4</xdr:row>
          <xdr:rowOff>641350</xdr:rowOff>
        </xdr:to>
        <xdr:sp macro="" textlink="">
          <xdr:nvSpPr>
            <xdr:cNvPr id="19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CC00"/>
                  </a:solidFill>
                  <a:latin typeface="Calibri"/>
                  <a:cs typeface="Calibri"/>
                </a:rPr>
                <a:t>MI-TEMPS THERAP : MTT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76200</xdr:colOff>
          <xdr:row>1</xdr:row>
          <xdr:rowOff>88900</xdr:rowOff>
        </xdr:from>
        <xdr:to>
          <xdr:col>40</xdr:col>
          <xdr:colOff>241300</xdr:colOff>
          <xdr:row>1</xdr:row>
          <xdr:rowOff>412750</xdr:rowOff>
        </xdr:to>
        <xdr:sp macro="" textlink="">
          <xdr:nvSpPr>
            <xdr:cNvPr id="20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CC99FF"/>
                  </a:solidFill>
                  <a:latin typeface="Calibri"/>
                  <a:cs typeface="Calibri"/>
                </a:rPr>
                <a:t>MATERNITE : MAT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95250</xdr:colOff>
          <xdr:row>2</xdr:row>
          <xdr:rowOff>57150</xdr:rowOff>
        </xdr:from>
        <xdr:to>
          <xdr:col>41</xdr:col>
          <xdr:colOff>0</xdr:colOff>
          <xdr:row>2</xdr:row>
          <xdr:rowOff>393700</xdr:rowOff>
        </xdr:to>
        <xdr:sp macro="" textlink="">
          <xdr:nvSpPr>
            <xdr:cNvPr id="21" name="Butto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99CC"/>
                  </a:solidFill>
                  <a:latin typeface="Calibri"/>
                  <a:cs typeface="Calibri"/>
                </a:rPr>
                <a:t>PATERNITE : PA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88900</xdr:colOff>
          <xdr:row>3</xdr:row>
          <xdr:rowOff>95250</xdr:rowOff>
        </xdr:from>
        <xdr:to>
          <xdr:col>40</xdr:col>
          <xdr:colOff>228600</xdr:colOff>
          <xdr:row>4</xdr:row>
          <xdr:rowOff>57150</xdr:rowOff>
        </xdr:to>
        <xdr:sp macro="" textlink="">
          <xdr:nvSpPr>
            <xdr:cNvPr id="22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8080"/>
                  </a:solidFill>
                  <a:latin typeface="Calibri"/>
                  <a:cs typeface="Calibri"/>
                </a:rPr>
                <a:t>PARTICULARITE CT : PA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171450</xdr:colOff>
          <xdr:row>1</xdr:row>
          <xdr:rowOff>95250</xdr:rowOff>
        </xdr:from>
        <xdr:to>
          <xdr:col>47</xdr:col>
          <xdr:colOff>127000</xdr:colOff>
          <xdr:row>2</xdr:row>
          <xdr:rowOff>0</xdr:rowOff>
        </xdr:to>
        <xdr:sp macro="" textlink="">
          <xdr:nvSpPr>
            <xdr:cNvPr id="23" name="Butto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RC : RC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190500</xdr:colOff>
          <xdr:row>2</xdr:row>
          <xdr:rowOff>95250</xdr:rowOff>
        </xdr:from>
        <xdr:to>
          <xdr:col>47</xdr:col>
          <xdr:colOff>127000</xdr:colOff>
          <xdr:row>3</xdr:row>
          <xdr:rowOff>0</xdr:rowOff>
        </xdr:to>
        <xdr:sp macro="" textlink="">
          <xdr:nvSpPr>
            <xdr:cNvPr id="24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3399"/>
                  </a:solidFill>
                  <a:latin typeface="Calibri"/>
                  <a:cs typeface="Calibri"/>
                </a:rPr>
                <a:t>DEPLACEMENT : 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222250</xdr:colOff>
          <xdr:row>3</xdr:row>
          <xdr:rowOff>146050</xdr:rowOff>
        </xdr:from>
        <xdr:to>
          <xdr:col>47</xdr:col>
          <xdr:colOff>107950</xdr:colOff>
          <xdr:row>4</xdr:row>
          <xdr:rowOff>88900</xdr:rowOff>
        </xdr:to>
        <xdr:sp macro="" textlink="">
          <xdr:nvSpPr>
            <xdr:cNvPr id="25" name="Butto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REPOS : RP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0</xdr:colOff>
          <xdr:row>4</xdr:row>
          <xdr:rowOff>228600</xdr:rowOff>
        </xdr:from>
        <xdr:to>
          <xdr:col>47</xdr:col>
          <xdr:colOff>95250</xdr:colOff>
          <xdr:row>4</xdr:row>
          <xdr:rowOff>571500</xdr:rowOff>
        </xdr:to>
        <xdr:sp macro="" textlink="">
          <xdr:nvSpPr>
            <xdr:cNvPr id="26" name="Butto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Calibri"/>
                  <a:cs typeface="Calibri"/>
                </a:rPr>
                <a:t>RTT : RTT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127000</xdr:colOff>
          <xdr:row>2</xdr:row>
          <xdr:rowOff>0</xdr:rowOff>
        </xdr:from>
        <xdr:to>
          <xdr:col>56</xdr:col>
          <xdr:colOff>95250</xdr:colOff>
          <xdr:row>2</xdr:row>
          <xdr:rowOff>228600</xdr:rowOff>
        </xdr:to>
        <xdr:sp macro="" textlink="">
          <xdr:nvSpPr>
            <xdr:cNvPr id="27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CC00"/>
                  </a:solidFill>
                  <a:latin typeface="Calibri"/>
                  <a:cs typeface="Calibri"/>
                </a:rPr>
                <a:t>REUNION : 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95250</xdr:colOff>
          <xdr:row>3</xdr:row>
          <xdr:rowOff>266700</xdr:rowOff>
        </xdr:from>
        <xdr:to>
          <xdr:col>56</xdr:col>
          <xdr:colOff>76200</xdr:colOff>
          <xdr:row>4</xdr:row>
          <xdr:rowOff>107950</xdr:rowOff>
        </xdr:to>
        <xdr:sp macro="" textlink="">
          <xdr:nvSpPr>
            <xdr:cNvPr id="28" name="Butto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FFFF"/>
                  </a:solidFill>
                  <a:latin typeface="Calibri"/>
                  <a:cs typeface="Calibri"/>
                </a:rPr>
                <a:t>RECUPERATION : REC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133350</xdr:colOff>
          <xdr:row>1</xdr:row>
          <xdr:rowOff>76200</xdr:rowOff>
        </xdr:from>
        <xdr:to>
          <xdr:col>62</xdr:col>
          <xdr:colOff>76200</xdr:colOff>
          <xdr:row>1</xdr:row>
          <xdr:rowOff>342900</xdr:rowOff>
        </xdr:to>
        <xdr:sp macro="" textlink="">
          <xdr:nvSpPr>
            <xdr:cNvPr id="29" name="Butto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ENTREE : 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171450</xdr:colOff>
          <xdr:row>2</xdr:row>
          <xdr:rowOff>0</xdr:rowOff>
        </xdr:from>
        <xdr:to>
          <xdr:col>62</xdr:col>
          <xdr:colOff>50800</xdr:colOff>
          <xdr:row>2</xdr:row>
          <xdr:rowOff>228600</xdr:rowOff>
        </xdr:to>
        <xdr:sp macro="" textlink="">
          <xdr:nvSpPr>
            <xdr:cNvPr id="30" name="Butto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CCFFCC"/>
                  </a:solidFill>
                  <a:latin typeface="Calibri"/>
                  <a:cs typeface="Calibri"/>
                </a:rPr>
                <a:t>SORTIE : 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133350</xdr:colOff>
          <xdr:row>2</xdr:row>
          <xdr:rowOff>393700</xdr:rowOff>
        </xdr:from>
        <xdr:to>
          <xdr:col>62</xdr:col>
          <xdr:colOff>50800</xdr:colOff>
          <xdr:row>3</xdr:row>
          <xdr:rowOff>228600</xdr:rowOff>
        </xdr:to>
        <xdr:sp macro="" textlink="">
          <xdr:nvSpPr>
            <xdr:cNvPr id="31" name="Butto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FF00"/>
                  </a:solidFill>
                  <a:latin typeface="Calibri"/>
                  <a:cs typeface="Calibri"/>
                </a:rPr>
                <a:t>ECOLE : EC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127000</xdr:colOff>
          <xdr:row>3</xdr:row>
          <xdr:rowOff>374650</xdr:rowOff>
        </xdr:from>
        <xdr:to>
          <xdr:col>62</xdr:col>
          <xdr:colOff>38100</xdr:colOff>
          <xdr:row>4</xdr:row>
          <xdr:rowOff>247650</xdr:rowOff>
        </xdr:to>
        <xdr:sp macro="" textlink="">
          <xdr:nvSpPr>
            <xdr:cNvPr id="32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FF99"/>
                  </a:solidFill>
                  <a:latin typeface="Calibri"/>
                  <a:cs typeface="Calibri"/>
                </a:rPr>
                <a:t>MI-TEMPS : MT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590550</xdr:colOff>
      <xdr:row>2</xdr:row>
      <xdr:rowOff>180975</xdr:rowOff>
    </xdr:from>
    <xdr:to>
      <xdr:col>21</xdr:col>
      <xdr:colOff>9525</xdr:colOff>
      <xdr:row>6</xdr:row>
      <xdr:rowOff>28575</xdr:rowOff>
    </xdr:to>
    <xdr:sp macro="[0]!MACROQD" textlink="">
      <xdr:nvSpPr>
        <xdr:cNvPr id="3" name="ZoneTexte 2"/>
        <xdr:cNvSpPr txBox="1"/>
      </xdr:nvSpPr>
      <xdr:spPr>
        <a:xfrm>
          <a:off x="18573750" y="777875"/>
          <a:ext cx="1819275" cy="400050"/>
        </a:xfrm>
        <a:prstGeom prst="rect">
          <a:avLst/>
        </a:prstGeom>
        <a:ln/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Mise</a:t>
          </a:r>
          <a:r>
            <a:rPr lang="fr-FR" sz="1400" b="1" baseline="0"/>
            <a:t> à jour Salarié</a:t>
          </a:r>
        </a:p>
      </xdr:txBody>
    </xdr:sp>
    <xdr:clientData/>
  </xdr:twoCellAnchor>
  <xdr:twoCellAnchor>
    <xdr:from>
      <xdr:col>2</xdr:col>
      <xdr:colOff>66675</xdr:colOff>
      <xdr:row>0</xdr:row>
      <xdr:rowOff>57150</xdr:rowOff>
    </xdr:from>
    <xdr:to>
      <xdr:col>2</xdr:col>
      <xdr:colOff>209550</xdr:colOff>
      <xdr:row>0</xdr:row>
      <xdr:rowOff>247650</xdr:rowOff>
    </xdr:to>
    <xdr:sp macro="" textlink="">
      <xdr:nvSpPr>
        <xdr:cNvPr id="7" name="Flèche courbée vers la gauche 6"/>
        <xdr:cNvSpPr/>
      </xdr:nvSpPr>
      <xdr:spPr>
        <a:xfrm>
          <a:off x="3267075" y="57150"/>
          <a:ext cx="142875" cy="190500"/>
        </a:xfrm>
        <a:prstGeom prst="curvedLeftArrow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590550</xdr:colOff>
      <xdr:row>0</xdr:row>
      <xdr:rowOff>295275</xdr:rowOff>
    </xdr:from>
    <xdr:to>
      <xdr:col>21</xdr:col>
      <xdr:colOff>9525</xdr:colOff>
      <xdr:row>2</xdr:row>
      <xdr:rowOff>114300</xdr:rowOff>
    </xdr:to>
    <xdr:sp macro="[0]!supprimerPVC" textlink="">
      <xdr:nvSpPr>
        <xdr:cNvPr id="8" name="ZoneTexte 7"/>
        <xdr:cNvSpPr txBox="1"/>
      </xdr:nvSpPr>
      <xdr:spPr>
        <a:xfrm>
          <a:off x="18573750" y="295275"/>
          <a:ext cx="1819275" cy="415925"/>
        </a:xfrm>
        <a:prstGeom prst="rect">
          <a:avLst/>
        </a:prstGeom>
        <a:ln/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Suppresion Salarié</a:t>
          </a:r>
          <a:endParaRPr lang="fr-FR" sz="1400" b="1" baseline="0"/>
        </a:p>
      </xdr:txBody>
    </xdr:sp>
    <xdr:clientData/>
  </xdr:twoCellAnchor>
  <xdr:twoCellAnchor>
    <xdr:from>
      <xdr:col>18</xdr:col>
      <xdr:colOff>133350</xdr:colOff>
      <xdr:row>1</xdr:row>
      <xdr:rowOff>19049</xdr:rowOff>
    </xdr:from>
    <xdr:to>
      <xdr:col>18</xdr:col>
      <xdr:colOff>504825</xdr:colOff>
      <xdr:row>2</xdr:row>
      <xdr:rowOff>104775</xdr:rowOff>
    </xdr:to>
    <xdr:sp macro="" textlink="">
      <xdr:nvSpPr>
        <xdr:cNvPr id="9" name="Ellipse 8"/>
        <xdr:cNvSpPr/>
      </xdr:nvSpPr>
      <xdr:spPr>
        <a:xfrm>
          <a:off x="18116550" y="323849"/>
          <a:ext cx="371475" cy="377826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1</a:t>
          </a:r>
        </a:p>
      </xdr:txBody>
    </xdr:sp>
    <xdr:clientData/>
  </xdr:twoCellAnchor>
  <xdr:twoCellAnchor>
    <xdr:from>
      <xdr:col>18</xdr:col>
      <xdr:colOff>133350</xdr:colOff>
      <xdr:row>3</xdr:row>
      <xdr:rowOff>0</xdr:rowOff>
    </xdr:from>
    <xdr:to>
      <xdr:col>18</xdr:col>
      <xdr:colOff>504825</xdr:colOff>
      <xdr:row>6</xdr:row>
      <xdr:rowOff>1</xdr:rowOff>
    </xdr:to>
    <xdr:sp macro="" textlink="">
      <xdr:nvSpPr>
        <xdr:cNvPr id="10" name="Ellipse 9"/>
        <xdr:cNvSpPr/>
      </xdr:nvSpPr>
      <xdr:spPr>
        <a:xfrm>
          <a:off x="18116550" y="781050"/>
          <a:ext cx="371475" cy="368301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2</a:t>
          </a:r>
        </a:p>
      </xdr:txBody>
    </xdr:sp>
    <xdr:clientData/>
  </xdr:twoCellAnchor>
  <xdr:twoCellAnchor>
    <xdr:from>
      <xdr:col>0</xdr:col>
      <xdr:colOff>247650</xdr:colOff>
      <xdr:row>0</xdr:row>
      <xdr:rowOff>123825</xdr:rowOff>
    </xdr:from>
    <xdr:to>
      <xdr:col>1</xdr:col>
      <xdr:colOff>554181</xdr:colOff>
      <xdr:row>1</xdr:row>
      <xdr:rowOff>142875</xdr:rowOff>
    </xdr:to>
    <xdr:sp macro="" textlink="">
      <xdr:nvSpPr>
        <xdr:cNvPr id="11" name="ZoneTexte 10"/>
        <xdr:cNvSpPr txBox="1"/>
      </xdr:nvSpPr>
      <xdr:spPr>
        <a:xfrm>
          <a:off x="247650" y="123825"/>
          <a:ext cx="2351231" cy="32385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NE PAS TOUCHER LA LIGNE ROUGE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0" displayName="Tableau20" ref="A11:BL15" headerRowCount="0" totalsRowShown="0" headerRowDxfId="250" dataDxfId="249">
  <tableColumns count="64">
    <tableColumn id="1" name="Colonne1" dataDxfId="248"/>
    <tableColumn id="2" name="Colonne2" dataDxfId="247"/>
    <tableColumn id="3" name="Colonne3" dataDxfId="246"/>
    <tableColumn id="4" name="Colonne4" dataDxfId="245"/>
    <tableColumn id="5" name="Colonne5" dataDxfId="244"/>
    <tableColumn id="6" name="Colonne6" dataDxfId="243"/>
    <tableColumn id="7" name="Colonne7" dataDxfId="242"/>
    <tableColumn id="8" name="Colonne8" dataDxfId="241"/>
    <tableColumn id="9" name="Colonne9" dataDxfId="240"/>
    <tableColumn id="10" name="Colonne10" dataDxfId="239"/>
    <tableColumn id="11" name="Colonne11" dataDxfId="238"/>
    <tableColumn id="12" name="Colonne12" dataDxfId="237"/>
    <tableColumn id="13" name="Colonne13" dataDxfId="236"/>
    <tableColumn id="14" name="Colonne14" dataDxfId="235"/>
    <tableColumn id="15" name="Colonne15" dataDxfId="234"/>
    <tableColumn id="16" name="Colonne16" dataDxfId="233"/>
    <tableColumn id="17" name="Colonne17" dataDxfId="232"/>
    <tableColumn id="18" name="Colonne18" dataDxfId="231"/>
    <tableColumn id="19" name="Colonne19" dataDxfId="230"/>
    <tableColumn id="20" name="Colonne20" dataDxfId="229"/>
    <tableColumn id="21" name="Colonne21" dataDxfId="228"/>
    <tableColumn id="22" name="Colonne22" dataDxfId="227"/>
    <tableColumn id="23" name="Colonne23" dataDxfId="226"/>
    <tableColumn id="24" name="Colonne24" dataDxfId="225"/>
    <tableColumn id="25" name="Colonne25" dataDxfId="224"/>
    <tableColumn id="26" name="Colonne26" dataDxfId="223"/>
    <tableColumn id="27" name="Colonne27" dataDxfId="222"/>
    <tableColumn id="28" name="Colonne28" dataDxfId="221"/>
    <tableColumn id="29" name="Colonne29" dataDxfId="220"/>
    <tableColumn id="30" name="Colonne30" dataDxfId="219"/>
    <tableColumn id="31" name="Colonne31" dataDxfId="218"/>
    <tableColumn id="32" name="Colonne32" dataDxfId="217"/>
    <tableColumn id="33" name="Colonne33" dataDxfId="216"/>
    <tableColumn id="34" name="Colonne34" dataDxfId="215"/>
    <tableColumn id="35" name="Colonne35" dataDxfId="214"/>
    <tableColumn id="36" name="Colonne36" dataDxfId="213"/>
    <tableColumn id="37" name="Colonne37" dataDxfId="212"/>
    <tableColumn id="38" name="Colonne38" dataDxfId="211"/>
    <tableColumn id="39" name="Colonne39" dataDxfId="210"/>
    <tableColumn id="40" name="Colonne40" dataDxfId="209"/>
    <tableColumn id="41" name="Colonne41" dataDxfId="208"/>
    <tableColumn id="42" name="Colonne42" dataDxfId="207"/>
    <tableColumn id="43" name="Colonne43" dataDxfId="206"/>
    <tableColumn id="44" name="Colonne44" dataDxfId="205"/>
    <tableColumn id="45" name="Colonne45" dataDxfId="204"/>
    <tableColumn id="46" name="Colonne46" dataDxfId="203"/>
    <tableColumn id="47" name="Colonne47" dataDxfId="202"/>
    <tableColumn id="48" name="Colonne48" dataDxfId="201"/>
    <tableColumn id="49" name="Colonne49" dataDxfId="200"/>
    <tableColumn id="50" name="Colonne50" dataDxfId="199"/>
    <tableColumn id="51" name="Colonne51" dataDxfId="198"/>
    <tableColumn id="52" name="Colonne52" dataDxfId="197"/>
    <tableColumn id="53" name="Colonne53" dataDxfId="196"/>
    <tableColumn id="54" name="Colonne54" dataDxfId="195"/>
    <tableColumn id="55" name="Colonne55" dataDxfId="194"/>
    <tableColumn id="56" name="Colonne56" dataDxfId="193"/>
    <tableColumn id="57" name="Colonne57" dataDxfId="192"/>
    <tableColumn id="58" name="Colonne58" dataDxfId="191"/>
    <tableColumn id="59" name="Colonne59" dataDxfId="190"/>
    <tableColumn id="60" name="Colonne60" dataDxfId="189"/>
    <tableColumn id="61" name="Colonne61" dataDxfId="188"/>
    <tableColumn id="62" name="Colonne62" dataDxfId="187"/>
    <tableColumn id="63" name="Colonne63" dataDxfId="186"/>
    <tableColumn id="64" name="Colonne64" headerRowDxfId="185" dataDxfId="184">
      <calculatedColumnFormula>+COUNTA(Tableau20[[#This Row],[Colonne2]:[Colonne63]])/2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206" displayName="Tableau206" ref="A11:DG16" headerRowCount="0" totalsRowShown="0" headerRowDxfId="180">
  <sortState ref="A11:DG49">
    <sortCondition ref="A11:A49"/>
  </sortState>
  <tableColumns count="111">
    <tableColumn id="1" name="Colonne1" dataDxfId="179"/>
    <tableColumn id="2" name="Colonne2" dataDxfId="178"/>
    <tableColumn id="3" name="Colonne3" dataDxfId="177"/>
    <tableColumn id="4" name="Colonne4" dataDxfId="176"/>
    <tableColumn id="5" name="Colonne5" dataDxfId="175"/>
    <tableColumn id="6" name="Colonne6" dataDxfId="174"/>
    <tableColumn id="7" name="Colonne7" dataDxfId="173"/>
    <tableColumn id="8" name="Colonne8" dataDxfId="172"/>
    <tableColumn id="9" name="Colonne9" dataDxfId="171"/>
    <tableColumn id="10" name="Colonne10" dataDxfId="170"/>
    <tableColumn id="11" name="Colonne11" dataDxfId="169"/>
    <tableColumn id="12" name="Colonne12" dataDxfId="168"/>
    <tableColumn id="13" name="Colonne13" dataDxfId="167"/>
    <tableColumn id="14" name="Colonne14" dataDxfId="166"/>
    <tableColumn id="15" name="Colonne15" dataDxfId="165"/>
    <tableColumn id="16" name="Colonne16" dataDxfId="164"/>
    <tableColumn id="17" name="Colonne17" dataDxfId="163"/>
    <tableColumn id="18" name="Colonne18" dataDxfId="162"/>
    <tableColumn id="19" name="Colonne19" dataDxfId="161"/>
    <tableColumn id="20" name="Colonne20" dataDxfId="160"/>
    <tableColumn id="21" name="Colonne21" dataDxfId="159"/>
    <tableColumn id="22" name="Colonne22" dataDxfId="158"/>
    <tableColumn id="23" name="Colonne23" dataDxfId="157"/>
    <tableColumn id="24" name="Colonne24" dataDxfId="156"/>
    <tableColumn id="25" name="Colonne25" dataDxfId="155"/>
    <tableColumn id="26" name="Colonne26" dataDxfId="154"/>
    <tableColumn id="27" name="Colonne27" dataDxfId="153"/>
    <tableColumn id="28" name="Colonne28" dataDxfId="152"/>
    <tableColumn id="29" name="Colonne29" dataDxfId="151"/>
    <tableColumn id="30" name="Colonne30" dataDxfId="150"/>
    <tableColumn id="31" name="Colonne31" dataDxfId="149"/>
    <tableColumn id="32" name="Colonne32" dataDxfId="148"/>
    <tableColumn id="33" name="Colonne33" dataDxfId="147"/>
    <tableColumn id="34" name="Colonne34" dataDxfId="146"/>
    <tableColumn id="35" name="Colonne35" dataDxfId="145"/>
    <tableColumn id="36" name="Colonne36" dataDxfId="144"/>
    <tableColumn id="37" name="Colonne37" dataDxfId="143"/>
    <tableColumn id="38" name="Colonne38" dataDxfId="142"/>
    <tableColumn id="39" name="Colonne39" dataDxfId="141"/>
    <tableColumn id="40" name="Colonne40" dataDxfId="140"/>
    <tableColumn id="41" name="Colonne41" dataDxfId="139"/>
    <tableColumn id="42" name="Colonne42" dataDxfId="138"/>
    <tableColumn id="43" name="Colonne43" dataDxfId="137"/>
    <tableColumn id="44" name="Colonne44" dataDxfId="136"/>
    <tableColumn id="45" name="Colonne45" dataDxfId="135"/>
    <tableColumn id="46" name="Colonne46" dataDxfId="134"/>
    <tableColumn id="47" name="Colonne47" dataDxfId="133"/>
    <tableColumn id="48" name="Colonne48" dataDxfId="132"/>
    <tableColumn id="49" name="Colonne49" dataDxfId="131"/>
    <tableColumn id="50" name="Colonne50" dataDxfId="130"/>
    <tableColumn id="51" name="Colonne51" dataDxfId="129"/>
    <tableColumn id="52" name="Colonne52" dataDxfId="128"/>
    <tableColumn id="53" name="Colonne53" dataDxfId="127"/>
    <tableColumn id="54" name="Colonne54" dataDxfId="126"/>
    <tableColumn id="55" name="Colonne55" dataDxfId="125"/>
    <tableColumn id="56" name="Colonne56" dataDxfId="124"/>
    <tableColumn id="57" name="Colonne57" dataDxfId="123"/>
    <tableColumn id="58" name="Colonne58" dataDxfId="122"/>
    <tableColumn id="59" name="Colonne59" dataDxfId="121"/>
    <tableColumn id="60" name="Colonne60" dataDxfId="120"/>
    <tableColumn id="61" name="Colonne61" dataDxfId="119"/>
    <tableColumn id="62" name="Colonne62" dataDxfId="118"/>
    <tableColumn id="63" name="Colonne63" dataDxfId="117"/>
    <tableColumn id="64" name="Colonne64" headerRowDxfId="116" dataDxfId="115">
      <calculatedColumnFormula>+COUNTA(Tableau206[[#This Row],[Colonne2]:[Colonne63]])/2</calculatedColumnFormula>
    </tableColumn>
    <tableColumn id="65" name="Colonne65" headerRowDxfId="114" dataDxfId="113">
      <calculatedColumnFormula>+COUNTIF(Tableau206[[#This Row],[Colonne2]:[Colonne63]],$BM$10)/2</calculatedColumnFormula>
    </tableColumn>
    <tableColumn id="66" name="Colonne66" headerRowDxfId="112" dataDxfId="111">
      <calculatedColumnFormula>+COUNTIF(Tableau206[[#This Row],[Colonne2]:[Colonne63]],$BN$10)/2</calculatedColumnFormula>
    </tableColumn>
    <tableColumn id="67" name="Colonne67" headerRowDxfId="110" dataDxfId="109">
      <calculatedColumnFormula>+COUNTIF(Tableau206[[#This Row],[Colonne2]:[Colonne63]],$BO$10)/2</calculatedColumnFormula>
    </tableColumn>
    <tableColumn id="68" name="Colonne68" headerRowDxfId="108" dataDxfId="107">
      <calculatedColumnFormula>+COUNTIF(Tableau206[[#This Row],[Colonne2]:[Colonne63]],$BP$10)/2</calculatedColumnFormula>
    </tableColumn>
    <tableColumn id="69" name="Colonne69" headerRowDxfId="106" dataDxfId="105">
      <calculatedColumnFormula>COUNTIF($B$8:$BK$8,$BQ$10)/2</calculatedColumnFormula>
    </tableColumn>
    <tableColumn id="70" name="Colonne70" headerRowDxfId="104" dataDxfId="103">
      <calculatedColumnFormula>COUNTIF($B$8:$BK$8,$BR$10)/2</calculatedColumnFormula>
    </tableColumn>
    <tableColumn id="71" name="Colonne71" headerRowDxfId="102" dataDxfId="101">
      <calculatedColumnFormula>+$A$6+Tableau206[[#This Row],[Colonne67]]+Tableau206[[#This Row],[Colonne68]]+Tableau206[[#This Row],[Colonne66]]+Tableau206[[#This Row],[Colonne65]]-Tableau206[[#This Row],[Colonne64]]-Tableau206[[#This Row],[Colonne69]]-Tableau206[[#This Row],[Colonne70]]</calculatedColumnFormula>
    </tableColumn>
    <tableColumn id="72" name="Colonne72" headerRowDxfId="100" dataDxfId="99">
      <calculatedColumnFormula>+$A$6+Tableau206[[#This Row],[Colonne67]]+Tableau206[[#This Row],[Colonne68]]+Tableau206[[#This Row],[Colonne66]]+Tableau206[[#This Row],[Colonne65]]-Tableau206[[#This Row],[Colonne64]]-Tableau206[[#This Row],[Colonne69]]-Tableau206[[#This Row],[Colonne70]]</calculatedColumnFormula>
    </tableColumn>
    <tableColumn id="73" name="Colonne73" headerRowDxfId="98" dataDxfId="97">
      <calculatedColumnFormula>+COUNTIF(Tableau206[[#This Row],[Colonne2]:[Colonne63]],$BU$10)/2</calculatedColumnFormula>
    </tableColumn>
    <tableColumn id="74" name="Colonne74" headerRowDxfId="96" dataDxfId="95">
      <calculatedColumnFormula>COUNTIF(Tableau206[[#This Row],[Colonne2]:[Colonne63]],$BV$10)/2</calculatedColumnFormula>
    </tableColumn>
    <tableColumn id="75" name="Colonne75" headerRowDxfId="94" dataDxfId="93">
      <calculatedColumnFormula>COUNTIF(Tableau206[[#This Row],[Colonne2]:[Colonne63]],$BW$10)/2</calculatedColumnFormula>
    </tableColumn>
    <tableColumn id="76" name="Colonne76" headerRowDxfId="92" dataDxfId="91"/>
    <tableColumn id="77" name="Colonne77" headerRowDxfId="90" dataDxfId="89"/>
    <tableColumn id="78" name="Colonne78" headerRowDxfId="88" dataDxfId="87">
      <calculatedColumnFormula>IF($A11="","",IF(OR(BZ$9="sam",BZ$9="dim"),0,IF(AND(OR(B11=$B$8,B11=$B$10),C11=""),1,IF(AND(OR(C11=$B$8,C11=$B$9,C11=$B$10),B11=""),1,IF(AND(OR(B11="DEL",B11="RE",B11="E",B11="S"),OR(C11="DEL",C11="RE",C11="S",C11="E")),1,IF(SUM(B11:C11)&gt;0,1,IF(COUNTBLANK(B11:C11)&gt;1,1,0)))))))</calculatedColumnFormula>
    </tableColumn>
    <tableColumn id="79" name="Colonne79" headerRowDxfId="86" dataDxfId="85">
      <calculatedColumnFormula>IF($A11="","",IF(OR(CA$9="sam",CA$9="dim"),0,IF(AND(OR(D11=$D$8,D11=$D$9,D11=$D$10),E11=""),1,IF(AND(OR(E11=$D$8,E11=$D$9,E11=$D$10),D11=""),1,IF(AND(OR(E11="DEL",E11="RE",E11="S",E11="E"),OR(D11="DEL",D11="RE",D11="E",D11="S")),1,IF(SUM(D11:E11)&gt;0,1,IF(COUNTBLANK(D11:E11)&gt;1,1,0)))))))</calculatedColumnFormula>
    </tableColumn>
    <tableColumn id="80" name="Colonne80" headerRowDxfId="84" dataDxfId="83">
      <calculatedColumnFormula>IF($A11="","",IF(OR(CB$9="sam",CB$9="dim"),0,IF(AND(OR(G11=$F$8,G11=$F$9,G11=$F$10),F11=""),1,IF(AND(OR(F11=$F$8,F11=$F$9,F11=$F$10),G11=""),1,IF(AND(OR(G11="DEL",G11="RE",G11="S",G11="E"),OR(F11="DEL",F11="RE",F11="S",F11="E")),1,IF(SUM(F11:G11)&gt;0,1,IF(COUNTBLANK(F11:G11)&gt;1,1,0)))))))</calculatedColumnFormula>
    </tableColumn>
    <tableColumn id="81" name="Colonne81" headerRowDxfId="82" dataDxfId="81">
      <calculatedColumnFormula>IF($A11="","",IF(OR(CC$9="sam",CC$9="dim"),0,IF(AND(OR(I11=$H$8,I11=$H$9,I11=$H$10),H11=""),1,IF(AND(OR(H11=$H$8,H11=$H$9,H11=$H$10),I11=""),1,IF(AND(OR(I11="DEL",I11="RE",I11="S",I11="E"),OR(H11="DEL",H11="RE",H11="S",H11="E")),1,IF(SUM(H11:I11)&gt;0,1,IF(COUNTBLANK(H11:I11)&gt;1,1,0)))))))</calculatedColumnFormula>
    </tableColumn>
    <tableColumn id="82" name="Colonne82" headerRowDxfId="80" dataDxfId="79">
      <calculatedColumnFormula>IF($A11="","",IF(OR(CD$9="sam",CD$9="dim"),0,IF(AND(OR(J11=$J$8,J11=$J$9,J11=$J$10),K11=""),1,IF(AND(OR(K11=$J$8,K11=$J$9,K11=$J$10),J11=""),1,IF(AND(OR(J11="DEL",J11="RE",J11="S",J11="E"),OR(K11="DEL",K11="RE",K11="S",K11="E")),1,IF(SUM(J11:K11)&gt;0,1,IF(COUNTBLANK(J11:K11)&gt;1,1,0)))))))</calculatedColumnFormula>
    </tableColumn>
    <tableColumn id="83" name="Colonne83" headerRowDxfId="78" dataDxfId="77">
      <calculatedColumnFormula>IF($A11="","",IF(OR(CE$9="sam",CE$9="dim"),0,IF(AND(OR(M11=$L$8,M11=$L$9,M11=$L$10),L11=""),1,IF(AND(OR(L11=$L$8,L11=$L$9,L11=$L$10),M11=""),1,IF(AND(OR(M11="DEL",M11="RE",M11="S",M11="E"),OR(L11="DEL",L11="RE",L11="S",L11="E")),1,IF(SUM(L11:M11)&gt;0,1,IF(COUNTBLANK(L11:M11)&gt;1,1,0)))))))</calculatedColumnFormula>
    </tableColumn>
    <tableColumn id="84" name="Colonne84" headerRowDxfId="76" dataDxfId="75">
      <calculatedColumnFormula>IF($A11="","",IF(OR(CF$9="sam",CF$9="dim"),0,IF(AND(OR(N11=$N$8,N11=$N$9,N11=$N$10),O11=""),1,IF(AND(OR(O11=$N$8,O11=$N$9,O11=$N$10),N11=""),1,IF(AND(OR(N11="DEL",N11="RE",N11="S",N11="E"),OR(O11="DEL",O11="RE",O11="S",O11="E")),1,IF(SUM(N11:O11)&gt;0,1,IF(COUNTBLANK(N11:O11)&gt;1,1,0)))))))</calculatedColumnFormula>
    </tableColumn>
    <tableColumn id="85" name="Colonne85" headerRowDxfId="74" dataDxfId="73">
      <calculatedColumnFormula>IF($A11="","",IF(OR(CG$9="sam",CG$9="dim"),0,IF(AND(OR(P11=$P$8,P11=$P$9,P11=$P$10),Q11=""),1,IF(AND(OR(Q11=$P$8,Q11=$P$9,Q11=$P$10),P11=""),1,IF(AND(OR(Q11="DEL",Q11="RE",Q11="S",Q11="E"),OR(P11="DEL",P11="RE",P11="S",P11="E")),1,IF(SUM(P11:Q11)&gt;0,1,IF(COUNTBLANK(P11:Q11)&gt;1,1,0)))))))</calculatedColumnFormula>
    </tableColumn>
    <tableColumn id="86" name="Colonne86" headerRowDxfId="72" dataDxfId="71">
      <calculatedColumnFormula>IF($A11="","",IF(OR(CH$9="sam",CH$9="dim"),0,IF(AND(OR(R11=$R$8,R11=$R$9,R11=$R$10),S11=""),1,IF(AND(OR(S11=$R$8,S11=$R$9,S11=$R$10),R11=""),1,IF(AND(OR(R11="DEL",R11="RE",R11="S",R11="E"),OR(S11="DEL",S11="RE",S11="S",S11="E")),1,IF(SUM(R11:S11)&gt;0,1,IF(COUNTBLANK(R11:S11)&gt;1,1,0)))))))</calculatedColumnFormula>
    </tableColumn>
    <tableColumn id="87" name="Colonne87" headerRowDxfId="70" dataDxfId="69">
      <calculatedColumnFormula>IF($A11="","",IF(OR(CI$9="sam",CI$9="dim"),0,IF(AND(OR(T11=$T$8,T11=$T$9,T11=$T$10),U11=""),1,IF(AND(OR(U11=$T$8,U11=$T$9,U11=$T$10),T11=""),1,IF(AND(OR(T11="DEL",T11="RE",T11="S",T11="E"),OR(U11="DEL",U11="RE",U11="S",U11="E")),1,IF(SUM(T11:U11)&gt;0,1,IF(COUNTBLANK(T11:U11)&gt;1,1,0)))))))</calculatedColumnFormula>
    </tableColumn>
    <tableColumn id="88" name="Colonne88" headerRowDxfId="68" dataDxfId="67">
      <calculatedColumnFormula>IF($A11="","",IF(OR(CJ$9="sam",CJ$9="dim"),0,IF(AND(OR(V11=$V$8,V11=$V$9,V11=$V$10),W11=""),1,IF(AND(OR(W11=$V$8,W11=$V$9,W11=$V$10),V11=""),1,IF(AND(OR(V11="DEL",V11="RE",V11="S",V11="E"),OR(W11="DEL",W11="RE",W11="S",W11="E")),1,IF(SUM(V11:W11)&gt;0,1,IF(COUNTBLANK(V11:W11)&gt;1,1,0)))))))</calculatedColumnFormula>
    </tableColumn>
    <tableColumn id="89" name="Colonne89" headerRowDxfId="66" dataDxfId="65">
      <calculatedColumnFormula>IF($A11="","",IF(OR(CK$9="sam",CK$9="dim"),0,IF(AND(OR(X11=$X$8,X11=$X$9,X11=$X$10),Y11=""),1,IF(AND(OR(Y11=$X$8,Y11=$X$9,Y11=$X$10),X11=""),1,IF(AND(OR(X11="DEL",X11="RE",X11="S",X11="E"),OR(Y11="DEL",Y11="RE",Y11="S",Y11="E")),1,IF(SUM(X11:Y11)&gt;0,1,IF(COUNTBLANK(X11:Y11)&gt;1,1,0)))))))</calculatedColumnFormula>
    </tableColumn>
    <tableColumn id="90" name="Colonne90" headerRowDxfId="64" dataDxfId="63">
      <calculatedColumnFormula>IF($A11="","",IF(OR(CL$9="sam",CL$9="dim"),0,IF(AND(OR(Z11=$Z$8,Z11=$Z$9,Z11=$Z$10),AA11=""),1,IF(AND(OR(AA11=$Z$8,AA11=$Z$9,AA11=$Z$10),Z11=""),1,IF(AND(OR(Z11="DEL",Z11="RE",Z11="S",Z11="E"),OR(AA11="DEL",AA11="RE",AA11="S",AA11="E")),1,IF(SUM(Z11:AA11)&gt;0,1,IF(COUNTBLANK(Z11:AA11)&gt;1,1,0)))))))</calculatedColumnFormula>
    </tableColumn>
    <tableColumn id="91" name="Colonne91" headerRowDxfId="62" dataDxfId="61">
      <calculatedColumnFormula>IF($A11="","",IF(OR(CM$9="sam",CM$9="dim"),0,IF(AND(OR(AB11=$AB$8,AB11=$AB$9,AB11=$AB$10),AC11=""),1,IF(AND(OR(AC11=$AB$8,AC11=$AB$9,AC11=$AB$10),AB11=""),1,IF(AND(OR(AB11="DEL",AB11="RE",AB11="S",AB11="E"),OR(AC11="DEL",AC11="RE",AC11="S",AC11="E")),1,IF(SUM(AB11:AC11)&gt;0,1,IF(COUNTBLANK(AB11:AC11)&gt;1,1,0)))))))</calculatedColumnFormula>
    </tableColumn>
    <tableColumn id="92" name="Colonne92" headerRowDxfId="60" dataDxfId="59">
      <calculatedColumnFormula>IF($A11="","",IF(OR(CN$9="sam",CN$9="dim"),0,IF(AND(OR(AD11=$AD$8,AD11=$AD$9,AD11=$AD$10),AE11=""),1,IF(AND(OR(AE11=$AD$8,AE11=$AD$9,AE11=$AD$10),AD11=""),1,IF(AND(OR(AD11="DEL",AD11="RE",AD11="S",AD11="E"),OR(AE11="DEL",AE11="RE",AE11="S",AE11="E")),1,IF(SUM(AD11:AE11)&gt;0,1,IF(COUNTBLANK(AD11:AE11)&gt;1,1,0)))))))</calculatedColumnFormula>
    </tableColumn>
    <tableColumn id="93" name="Colonne93" headerRowDxfId="58" dataDxfId="57">
      <calculatedColumnFormula>IF($A11="","",IF(OR(CO$9="sam",CO$9="dim"),0,IF(AND(OR(AF11=$AF$8,AF11=$AF$9,AF11=$AF$10),AG11=""),1,IF(AND(OR(AG11=$AF$8,AG11=$AF$9,AG11=$AF$10),AF11=""),1,IF(AND(OR(AF11="DEL",AF11="RE",AF11="S",AF11="E"),OR(AG11="DEL",AG11="RE",AG11="S",AG11="E")),1,IF(SUM(AF11:AG11)&gt;0,1,IF(COUNTBLANK(AF11:AG11)&gt;1,1,0)))))))</calculatedColumnFormula>
    </tableColumn>
    <tableColumn id="94" name="Colonne94" headerRowDxfId="56" dataDxfId="55">
      <calculatedColumnFormula>IF($A11="","",IF(OR(CP$9="sam",CP$9="dim"),0,IF(AND(OR(AH11=$AH$8,AH11=$AH$9,AH11=$AH$10),AI11=""),1,IF(AND(OR(AI11=$AH$8,AI11=$AH$9,AI11=$AH$10),AH11=""),1,IF(AND(OR(AH11="DEL",AH11="RE",AH11="S",AH11="E"),OR(AI11="DEL",AI11="RE",AI11="S",AI11="E")),1,IF(SUM(AH11:AI11)&gt;0,1,IF(COUNTBLANK(AH11:AI11)&gt;1,1,0)))))))</calculatedColumnFormula>
    </tableColumn>
    <tableColumn id="95" name="Colonne95" headerRowDxfId="54" dataDxfId="53">
      <calculatedColumnFormula>IF($A11="","",IF(OR(CQ$9="sam",CQ$9="dim"),0,IF(AND(OR(AJ11=$AJ$8,AJ11=$AJ$9,AJ11=$AJ$10),AK11=""),1,IF(AND(OR(AK11=$AJ$8,AK11=$AJ$9,AK11=$AJ$10),AJ11=""),1,IF(AND(OR(AJ11="DEL",AJ11="RE",AJ11="S",AJ11="E"),OR(AK11="DEL",AK11="RE",AK11="S",AK11="E")),1,IF(SUM(AJ11:AK11)&gt;0,1,IF(COUNTBLANK(AJ11:AK11)&gt;1,1,0)))))))</calculatedColumnFormula>
    </tableColumn>
    <tableColumn id="96" name="Colonne96" headerRowDxfId="52" dataDxfId="51">
      <calculatedColumnFormula>IF($A11="","",IF(OR(CR$9="sam",CR$9="dim"),0,IF(AND(OR(AL11=$AL$8,AL11=$AL$9,AL11=$AL$10),AM11=""),1,IF(AND(OR(AM11=$AL$8,AM11=$AL$9,AM11=$AL$10),AL11=""),1,IF(AND(OR(AL11="DEL",AL11="RE",AL11="S",AL11="E"),OR(AM11="DEL",AM11="RE",AM11="S",AM11="E")),1,IF(SUM(AL11:AM11)&gt;0,1,IF(COUNTBLANK(AL11:AM11)&gt;1,1,0)))))))</calculatedColumnFormula>
    </tableColumn>
    <tableColumn id="97" name="Colonne97" headerRowDxfId="50" dataDxfId="49">
      <calculatedColumnFormula>IF($A11="","",IF(OR(CS$9="sam",CS$9="dim"),0,IF(AND(OR(AN11=$AN$8,AN11=$AN$9,AN11=$AN$10),AO11=""),1,IF(AND(OR(AO11=$AN$8,AO11=$AN$9,AO11=$AN$10),AN11=""),1,IF(AND(OR(AO11="DEL",AO11="RE",AO11="S",AO11="E"),OR(AN11="DEL",AN11="RE",AN11="S",AN11="E")),1,IF(SUM(AN11:AO11)&gt;0,1,IF(COUNTBLANK(AN11:AO11)&gt;1,1,0)))))))</calculatedColumnFormula>
    </tableColumn>
    <tableColumn id="98" name="Colonne98" headerRowDxfId="48" dataDxfId="47">
      <calculatedColumnFormula>IF($A11="","",IF(OR(CT$9="sam",CT$9="dim"),0,IF(AND(OR(AP11=$AP$8,AP11=$AP$9,AP11=$AP$10),AQ11=""),1,IF(AND(OR(AQ11=$AP$8,AQ11=$AP$9,AQ11=$AP$10),AP11=""),1,IF(AND(OR(AP11="DEL",AP11="RE",AP11="S",AP11="E"),OR(AQ11="DEL",AQ11="RE",AQ11="S",AQ11="E")),1,IF(SUM(AP11:AQ11)&gt;0,1,IF(COUNTBLANK(AP11:AQ11)&gt;1,1,0)))))))</calculatedColumnFormula>
    </tableColumn>
    <tableColumn id="99" name="Colonne99" headerRowDxfId="46" dataDxfId="45">
      <calculatedColumnFormula>IF($A11="","",IF(OR(CU$9="sam",CU$9="dim"),0,IF(AND(OR(AR11=$AR$8,AR11=$AR$9,AR11=$AR$10),AS11=""),1,IF(AND(OR(AS11=$AR$8,AS11=$AR$9,AS11=$AR$10),AR11=""),1,IF(AND(OR(AR11="DEL",AR11="RE",AR11="S",AR11="E"),OR(AS11="DEL",AS11="RE",AS11="S",AS11="E")),1,IF(SUM(AR11:AS11)&gt;0,1,IF(COUNTBLANK(AR11:AS11)&gt;1,1,0)))))))</calculatedColumnFormula>
    </tableColumn>
    <tableColumn id="100" name="Colonne100" headerRowDxfId="44" dataDxfId="43">
      <calculatedColumnFormula>IF($A11="","",IF(OR(CV$9="sam",CV$9="dim"),0,IF(AND(OR(AT11=$AT$8,AT11=$AT$9,AT11=$AT$10),AU11=""),1,IF(AND(OR(AU11=$AT$8,AU11=$AT$9,AU11=$AT$10),AT11=""),1,IF(AND(OR(AT11="DEL",AT11="RE",AT11="S",AT11="E"),OR(AU11="DEL",AU11="RE",AU11="S",AU11="E")),1,IF(SUM(AT11:AU11)&gt;0,1,IF(COUNTBLANK(AT11:AU11)&gt;1,1,0)))))))</calculatedColumnFormula>
    </tableColumn>
    <tableColumn id="101" name="Colonne101" headerRowDxfId="42" dataDxfId="41">
      <calculatedColumnFormula>IF($A11="","",IF(OR(CW$9="sam",CW$9="dim"),0,IF(AND(OR(AV11=$AV$8,AV11=$AV$9,AV11=$AV$10),AW11=""),1,IF(AND(OR(AW11=$AV$8,AW11=$AV$9,AW11=$AV$10),AV11=""),1,IF(AND(OR(AV11="DEL",AV11="RE",AV11="S",AV11="E"),OR(AW11="DEL",AW11="RE",AW11="S",AW11="E")),1,IF(SUM(AV11:AW11)&gt;0,1,IF(COUNTBLANK(AV11:AW11)&gt;1,1,0)))))))</calculatedColumnFormula>
    </tableColumn>
    <tableColumn id="102" name="Colonne102" headerRowDxfId="40" dataDxfId="39">
      <calculatedColumnFormula>IF($A11="","",IF(OR(CX$9="sam",CX$9="dim"),0,IF(AND(OR(AX11=$AX$8,AX11=$AX$9,AX11=$AX$10),AY11=""),1,IF(AND(OR(AY11=$AX$8,AY11=$AX$9,AY11=$AX$10),AX11=""),1,IF(AND(OR(AX11="DEL",AX11="RE",AX11="S",AX11="E"),OR(AY11="DEL",AY11="RE",AY11="S",AY11="E")),1,IF(SUM(AX11:AY11)&gt;0,1,IF(COUNTBLANK(AX11:AY11)&gt;1,1,0)))))))</calculatedColumnFormula>
    </tableColumn>
    <tableColumn id="103" name="Colonne103" headerRowDxfId="38" dataDxfId="37">
      <calculatedColumnFormula>IF($A11="","",IF(OR(CY$9="sam",CY$9="dim"),0,IF(AND(OR(AZ11=$AZ$8,AZ11=$AZ$9,AZ11=$AZ$10),BA11=""),1,IF(AND(OR(BA11=$AZ$8,BA11=$AZ$9,BA11=$AZ$10),AZ11=""),1,IF(AND(OR(BA11="DEL",BA11="RE",BA11="S",BA11="E"),OR(AZ11="DEL",AZ11="RE",AZ11="S",AZ11="E")),1,IF(SUM(AZ11:BA11)&gt;0,1,IF(COUNTBLANK(AZ11:BA11)&gt;1,1,0)))))))</calculatedColumnFormula>
    </tableColumn>
    <tableColumn id="104" name="Colonne104" headerRowDxfId="36" dataDxfId="35">
      <calculatedColumnFormula>IF($A11="","",IF(OR(CZ$9="sam",CZ$9="dim"),0,IF(AND(OR(BB11=$BB$8,BB11=$BB$9,BB11=$BB$10),BC11=""),1,IF(AND(OR(BC11=$BB$8,BC11=$BB$9,BC11=$BB$10),BB11=""),1,IF(AND(OR(BB11="DEL",BB11="RE",BB11="S",BB11="E"),OR(BC11="DEL",BC11="RE",BC11="S",BC11="E")),1,IF(SUM(BB11:BC11)&gt;0,1,IF(COUNTBLANK(BB11:BC11)&gt;1,1,0)))))))</calculatedColumnFormula>
    </tableColumn>
    <tableColumn id="105" name="Colonne105" headerRowDxfId="34" dataDxfId="33">
      <calculatedColumnFormula>IF($A11="","",IF(OR(DA$9="sam",DA$9="dim"),0,IF(AND(OR(BD11=$BD$8,BD11=$BD$9,BD11=$BD$10),BE11=""),1,IF(AND(OR(BE11=$BD$8,BE11=$BD$9,BE11=$BD$10),BD11=""),1,IF(AND(OR(BD11="DEL",BD11="RE",BD11="S",BD11="E"),OR(BE11="DEL",BE11="RE",BE11="S",BE11="E")),1,IF(SUM(BD11:BE11)&gt;0,1,IF(COUNTBLANK(BD11:BE11)&gt;1,1,0)))))))</calculatedColumnFormula>
    </tableColumn>
    <tableColumn id="106" name="Colonne106" headerRowDxfId="32" dataDxfId="31"/>
    <tableColumn id="107" name="Colonne107" headerRowDxfId="30" dataDxfId="29"/>
    <tableColumn id="108" name="Colonne108" headerRowDxfId="28" dataDxfId="27"/>
    <tableColumn id="109" name="Colonne109" headerRowDxfId="26" dataDxfId="25">
      <calculatedColumnFormula>SUM(BZ11:DB11)</calculatedColumnFormula>
    </tableColumn>
    <tableColumn id="110" name="Colonne110" headerRowDxfId="24" dataDxfId="23">
      <calculatedColumnFormula>+IF(Tableau206[[#This Row],[Colonne1]]="","",SUMPRODUCT(($B$8:$BK$8="sam")*(Tableau206[[#This Row],[Colonne2]:[Colonne63]]="CP"))/2)</calculatedColumnFormula>
    </tableColumn>
    <tableColumn id="111" name="Colonne111" headerRowDxfId="22" dataDxfId="21">
      <calculatedColumnFormula>+IF(Tableau206[[#This Row],[Colonne1]]="","",SUMPRODUCT(($B$8:$BK$8="MER")*(Tableau206[[#This Row],[Colonne2]:[Colonne63]]="CP"))/2)</calculatedColumnFormula>
    </tableColumn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R11" totalsRowShown="0" headerRowDxfId="20" dataDxfId="19" tableBorderDxfId="18">
  <autoFilter ref="A3:R11"/>
  <sortState ref="A4:R40">
    <sortCondition ref="A4"/>
  </sortState>
  <tableColumns count="18">
    <tableColumn id="1" name="SALARIE" dataDxfId="17"/>
    <tableColumn id="2" name="BASE CONTRAT" dataDxfId="16"/>
    <tableColumn id="3" name="Base" dataDxfId="15"/>
    <tableColumn id="4" name="Date entrée" dataDxfId="14"/>
    <tableColumn id="5" name="Date de sortie" dataDxfId="13"/>
    <tableColumn id="6" name="1" dataDxfId="12">
      <calculatedColumnFormula>IF(Tableau3[[#This Row],[SALARIE]]="","",IF(Tableau3[[#This Row],[Date entrée]]&gt;$F$2,"N",IF(AND(Tableau3[[#This Row],[Date entrée]]&lt;=$F$2,Tableau3[[#This Row],[Date de sortie]]&gt;=$F$1,Tableau3[[#This Row],[Date de sortie]]&lt;=$F$2),"O",IF(AND(Tableau3[[#This Row],[Date entrée]]&lt;=$F$2,Tableau3[[#This Row],[Date de sortie]]&gt;$F$2),"O",IF(AND(Tableau3[[#This Row],[Date entrée]]&lt;=$F$2,Tableau3[[#This Row],[Date de sortie]]=""),"O","N")))))</calculatedColumnFormula>
    </tableColumn>
    <tableColumn id="7" name="2" dataDxfId="11">
      <calculatedColumnFormula>IF(Tableau3[[#This Row],[SALARIE]]="","",IF(Tableau3[[#This Row],[Date entrée]]&gt;$G$2,"N",IF(AND(Tableau3[[#This Row],[Date entrée]]&lt;=$G$2,Tableau3[[#This Row],[Date de sortie]]&gt;=$G$1,Tableau3[[#This Row],[Date de sortie]]&lt;=$G$2),"O",IF(AND(Tableau3[[#This Row],[Date entrée]]&lt;=$G$2,Tableau3[[#This Row],[Date de sortie]]&gt;$G$2),"O",IF(AND(Tableau3[[#This Row],[Date entrée]]&lt;=$G$2,Tableau3[[#This Row],[Date de sortie]]=""),"O","N")))))</calculatedColumnFormula>
    </tableColumn>
    <tableColumn id="8" name="3" dataDxfId="10">
      <calculatedColumnFormula>IF(Tableau3[[#This Row],[SALARIE]]="","",IF(Tableau3[[#This Row],[Date entrée]]&gt;$H$2,"N",IF(AND(Tableau3[[#This Row],[Date entrée]]&lt;=$H$2,Tableau3[[#This Row],[Date de sortie]]&gt;=$H$1,Tableau3[[#This Row],[Date de sortie]]&lt;=$H$2),"O",IF(AND(Tableau3[[#This Row],[Date entrée]]&lt;=$H$2,Tableau3[[#This Row],[Date de sortie]]&gt;$H$2),"O",IF(AND(Tableau3[[#This Row],[Date entrée]]&lt;=$H$2,Tableau3[[#This Row],[Date de sortie]]=""),"O","N")))))</calculatedColumnFormula>
    </tableColumn>
    <tableColumn id="9" name="4" dataDxfId="9">
      <calculatedColumnFormula>IF(Tableau3[[#This Row],[SALARIE]]="","",IF(Tableau3[[#This Row],[Date entrée]]&gt;$I$2,"N",IF(AND(Tableau3[[#This Row],[Date entrée]]&lt;=$I$2,Tableau3[[#This Row],[Date de sortie]]&gt;=$I$1,Tableau3[[#This Row],[Date de sortie]]&lt;=$I$2),"O",IF(AND(Tableau3[[#This Row],[Date entrée]]&lt;=$I$2,Tableau3[[#This Row],[Date de sortie]]&gt;$I$2),"O",IF(AND(Tableau3[[#This Row],[Date entrée]]&lt;=$I$2,Tableau3[[#This Row],[Date de sortie]]=""),"O","N")))))</calculatedColumnFormula>
    </tableColumn>
    <tableColumn id="10" name="5" dataDxfId="8">
      <calculatedColumnFormula>IF(Tableau3[[#This Row],[SALARIE]]="","",IF(Tableau3[[#This Row],[Date entrée]]&gt;$J$2,"N",IF(AND(Tableau3[[#This Row],[Date entrée]]&lt;=$J$2,Tableau3[[#This Row],[Date de sortie]]&gt;=$J$1,Tableau3[[#This Row],[Date de sortie]]&lt;=$J$2),"O",IF(AND(Tableau3[[#This Row],[Date entrée]]&lt;=$J$2,Tableau3[[#This Row],[Date de sortie]]&gt;$J$2),"O",IF(AND(Tableau3[[#This Row],[Date entrée]]&lt;=$J$2,Tableau3[[#This Row],[Date de sortie]]=""),"O","N")))))</calculatedColumnFormula>
    </tableColumn>
    <tableColumn id="11" name="6" dataDxfId="7">
      <calculatedColumnFormula>IF(Tableau3[[#This Row],[SALARIE]]="","",IF(Tableau3[[#This Row],[Date entrée]]&gt;$K$2,"N",IF(AND(Tableau3[[#This Row],[Date entrée]]&lt;=$K$2,Tableau3[[#This Row],[Date de sortie]]&gt;=$K$1,Tableau3[[#This Row],[Date de sortie]]&lt;=$K$2),"O",IF(AND(Tableau3[[#This Row],[Date entrée]]&lt;=$K$2,Tableau3[[#This Row],[Date de sortie]]&gt;$K$2),"O",IF(AND(Tableau3[[#This Row],[Date entrée]]&lt;=$K$2,Tableau3[[#This Row],[Date de sortie]]=""),"O","N")))))</calculatedColumnFormula>
    </tableColumn>
    <tableColumn id="12" name="7" dataDxfId="6">
      <calculatedColumnFormula>IF(Tableau3[[#This Row],[SALARIE]]="","",IF(Tableau3[[#This Row],[Date entrée]]&gt;$L$2,"N",IF(AND(Tableau3[[#This Row],[Date entrée]]&lt;=$L$2,Tableau3[[#This Row],[Date de sortie]]&gt;=$L$1,Tableau3[[#This Row],[Date de sortie]]&lt;=$L$2),"O",IF(AND(Tableau3[[#This Row],[Date entrée]]&lt;=$L$2,Tableau3[[#This Row],[Date de sortie]]&gt;$L$2),"O",IF(AND(Tableau3[[#This Row],[Date entrée]]&lt;=$L$2,Tableau3[[#This Row],[Date de sortie]]=""),"O","N")))))</calculatedColumnFormula>
    </tableColumn>
    <tableColumn id="13" name="8" dataDxfId="5">
      <calculatedColumnFormula>IF(Tableau3[[#This Row],[SALARIE]]="","",IF(Tableau3[[#This Row],[Date entrée]]&gt;$M$2,"N",IF(AND(Tableau3[[#This Row],[Date entrée]]&lt;=$M$2,Tableau3[[#This Row],[Date de sortie]]&gt;=$M$1,Tableau3[[#This Row],[Date de sortie]]&lt;=$M$2),"O",IF(AND(Tableau3[[#This Row],[Date entrée]]&lt;=$M$2,Tableau3[[#This Row],[Date de sortie]]&gt;$M$2),"O",IF(AND(Tableau3[[#This Row],[Date entrée]]&lt;=$M$2,Tableau3[[#This Row],[Date de sortie]]=""),"O","N")))))</calculatedColumnFormula>
    </tableColumn>
    <tableColumn id="14" name="9" dataDxfId="4">
      <calculatedColumnFormula>IF(Tableau3[[#This Row],[SALARIE]]="","",IF(Tableau3[[#This Row],[Date entrée]]&gt;$N$2,"N",IF(AND(Tableau3[[#This Row],[Date entrée]]&lt;=$N$2,Tableau3[[#This Row],[Date de sortie]]&gt;=$N$1,Tableau3[[#This Row],[Date de sortie]]&lt;=$N$2),"O",IF(AND(Tableau3[[#This Row],[Date entrée]]&lt;=$N$2,Tableau3[[#This Row],[Date de sortie]]&gt;$N$2),"O",IF(AND(Tableau3[[#This Row],[Date entrée]]&lt;=$N$2,Tableau3[[#This Row],[Date de sortie]]=""),"O","N")))))</calculatedColumnFormula>
    </tableColumn>
    <tableColumn id="15" name="10" dataDxfId="3">
      <calculatedColumnFormula>IF(Tableau3[[#This Row],[SALARIE]]="","",IF(Tableau3[[#This Row],[Date entrée]]&gt;$O$2,"N",IF(AND(Tableau3[[#This Row],[Date entrée]]&lt;=$O$2,Tableau3[[#This Row],[Date de sortie]]&gt;=$O$1,Tableau3[[#This Row],[Date de sortie]]&lt;=$O$2),"O",IF(AND(Tableau3[[#This Row],[Date entrée]]&lt;=$O$2,Tableau3[[#This Row],[Date de sortie]]&gt;$O$2),"O",IF(AND(Tableau3[[#This Row],[Date entrée]]&lt;=$O$2,Tableau3[[#This Row],[Date de sortie]]=""),"O","N")))))</calculatedColumnFormula>
    </tableColumn>
    <tableColumn id="16" name="11" dataDxfId="2">
      <calculatedColumnFormula>IF(Tableau3[[#This Row],[SALARIE]]="","",IF(Tableau3[[#This Row],[Date entrée]]&gt;$P$2,"N",IF(AND(Tableau3[[#This Row],[Date entrée]]&lt;=$P$2,Tableau3[[#This Row],[Date de sortie]]&gt;=$P$1,Tableau3[[#This Row],[Date de sortie]]&lt;=$P$2),"O",IF(AND(Tableau3[[#This Row],[Date entrée]]&lt;=$P$2,Tableau3[[#This Row],[Date de sortie]]&gt;$P$2),"O",IF(AND(Tableau3[[#This Row],[Date entrée]]&lt;=$P$2,Tableau3[[#This Row],[Date de sortie]]=""),"O","N")))))</calculatedColumnFormula>
    </tableColumn>
    <tableColumn id="17" name="12" dataDxfId="1">
      <calculatedColumnFormula>IF(Tableau3[[#This Row],[SALARIE]]="","",IF(Tableau3[[#This Row],[Date entrée]]&gt;$Q$2,"N",IF(AND(Tableau3[[#This Row],[Date entrée]]&lt;=$Q$2,Tableau3[[#This Row],[Date de sortie]]&gt;=$Q$1,Tableau3[[#This Row],[Date de sortie]]&lt;=$Q$2),"O",IF(AND(Tableau3[[#This Row],[Date entrée]]&lt;=$Q$2,Tableau3[[#This Row],[Date de sortie]]&gt;$Q$2),"O",IF(AND(Tableau3[[#This Row],[Date entrée]]&lt;=$Q$2,Tableau3[[#This Row],[Date de sortie]]=""),"O","N")))))</calculatedColumnFormula>
    </tableColumn>
    <tableColumn id="18" name="AVANTAGES" dataDxfId="0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8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41.xml"/><Relationship Id="rId18" Type="http://schemas.openxmlformats.org/officeDocument/2006/relationships/ctrlProp" Target="../ctrlProps/ctrlProp46.xml"/><Relationship Id="rId26" Type="http://schemas.openxmlformats.org/officeDocument/2006/relationships/ctrlProp" Target="../ctrlProps/ctrlProp54.xml"/><Relationship Id="rId3" Type="http://schemas.openxmlformats.org/officeDocument/2006/relationships/ctrlProp" Target="../ctrlProps/ctrlProp31.xml"/><Relationship Id="rId21" Type="http://schemas.openxmlformats.org/officeDocument/2006/relationships/ctrlProp" Target="../ctrlProps/ctrlProp49.xml"/><Relationship Id="rId7" Type="http://schemas.openxmlformats.org/officeDocument/2006/relationships/ctrlProp" Target="../ctrlProps/ctrlProp35.xml"/><Relationship Id="rId12" Type="http://schemas.openxmlformats.org/officeDocument/2006/relationships/ctrlProp" Target="../ctrlProps/ctrlProp40.xml"/><Relationship Id="rId17" Type="http://schemas.openxmlformats.org/officeDocument/2006/relationships/ctrlProp" Target="../ctrlProps/ctrlProp45.xml"/><Relationship Id="rId25" Type="http://schemas.openxmlformats.org/officeDocument/2006/relationships/ctrlProp" Target="../ctrlProps/ctrlProp53.xml"/><Relationship Id="rId3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44.xml"/><Relationship Id="rId20" Type="http://schemas.openxmlformats.org/officeDocument/2006/relationships/ctrlProp" Target="../ctrlProps/ctrlProp48.xml"/><Relationship Id="rId29" Type="http://schemas.openxmlformats.org/officeDocument/2006/relationships/ctrlProp" Target="../ctrlProps/ctrlProp57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34.xml"/><Relationship Id="rId11" Type="http://schemas.openxmlformats.org/officeDocument/2006/relationships/ctrlProp" Target="../ctrlProps/ctrlProp39.xml"/><Relationship Id="rId24" Type="http://schemas.openxmlformats.org/officeDocument/2006/relationships/ctrlProp" Target="../ctrlProps/ctrlProp52.xml"/><Relationship Id="rId32" Type="http://schemas.openxmlformats.org/officeDocument/2006/relationships/ctrlProp" Target="../ctrlProps/ctrlProp60.xml"/><Relationship Id="rId5" Type="http://schemas.openxmlformats.org/officeDocument/2006/relationships/ctrlProp" Target="../ctrlProps/ctrlProp33.xml"/><Relationship Id="rId15" Type="http://schemas.openxmlformats.org/officeDocument/2006/relationships/ctrlProp" Target="../ctrlProps/ctrlProp43.xml"/><Relationship Id="rId23" Type="http://schemas.openxmlformats.org/officeDocument/2006/relationships/ctrlProp" Target="../ctrlProps/ctrlProp51.xml"/><Relationship Id="rId28" Type="http://schemas.openxmlformats.org/officeDocument/2006/relationships/ctrlProp" Target="../ctrlProps/ctrlProp56.xml"/><Relationship Id="rId10" Type="http://schemas.openxmlformats.org/officeDocument/2006/relationships/ctrlProp" Target="../ctrlProps/ctrlProp38.xml"/><Relationship Id="rId19" Type="http://schemas.openxmlformats.org/officeDocument/2006/relationships/ctrlProp" Target="../ctrlProps/ctrlProp47.xml"/><Relationship Id="rId31" Type="http://schemas.openxmlformats.org/officeDocument/2006/relationships/ctrlProp" Target="../ctrlProps/ctrlProp59.xml"/><Relationship Id="rId4" Type="http://schemas.openxmlformats.org/officeDocument/2006/relationships/ctrlProp" Target="../ctrlProps/ctrlProp32.xml"/><Relationship Id="rId9" Type="http://schemas.openxmlformats.org/officeDocument/2006/relationships/ctrlProp" Target="../ctrlProps/ctrlProp37.xml"/><Relationship Id="rId14" Type="http://schemas.openxmlformats.org/officeDocument/2006/relationships/ctrlProp" Target="../ctrlProps/ctrlProp42.xml"/><Relationship Id="rId22" Type="http://schemas.openxmlformats.org/officeDocument/2006/relationships/ctrlProp" Target="../ctrlProps/ctrlProp50.xml"/><Relationship Id="rId27" Type="http://schemas.openxmlformats.org/officeDocument/2006/relationships/ctrlProp" Target="../ctrlProps/ctrlProp55.xml"/><Relationship Id="rId30" Type="http://schemas.openxmlformats.org/officeDocument/2006/relationships/ctrlProp" Target="../ctrlProps/ctrlProp58.xml"/><Relationship Id="rId8" Type="http://schemas.openxmlformats.org/officeDocument/2006/relationships/ctrlProp" Target="../ctrlProps/ctrlProp3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L25"/>
  <sheetViews>
    <sheetView tabSelected="1" zoomScale="60" zoomScaleNormal="60" workbookViewId="0">
      <selection activeCell="C17" sqref="C17"/>
    </sheetView>
  </sheetViews>
  <sheetFormatPr baseColWidth="10" defaultColWidth="11.453125" defaultRowHeight="14.5" x14ac:dyDescent="0.35"/>
  <cols>
    <col min="1" max="1" width="27.81640625" style="2" bestFit="1" customWidth="1"/>
    <col min="2" max="2" width="6.7265625" style="2" customWidth="1"/>
    <col min="3" max="3" width="5.1796875" style="2" bestFit="1" customWidth="1"/>
    <col min="4" max="4" width="3.7265625" style="2" customWidth="1"/>
    <col min="5" max="5" width="5" style="2" bestFit="1" customWidth="1"/>
    <col min="6" max="63" width="3.7265625" style="2" customWidth="1"/>
    <col min="64" max="64" width="13.453125" style="2" customWidth="1"/>
    <col min="65" max="16384" width="11.453125" style="2"/>
  </cols>
  <sheetData>
    <row r="1" spans="1:64" ht="33.5" x14ac:dyDescent="0.35">
      <c r="A1" s="1"/>
      <c r="B1" s="86" t="s">
        <v>1</v>
      </c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6"/>
      <c r="BK1" s="86"/>
      <c r="BL1" s="86"/>
    </row>
    <row r="2" spans="1:64" ht="39.75" customHeight="1" x14ac:dyDescent="0.35">
      <c r="A2" s="3" t="s">
        <v>2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5"/>
    </row>
    <row r="3" spans="1:64" ht="33.5" x14ac:dyDescent="0.35">
      <c r="A3" s="3" t="s">
        <v>3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5"/>
    </row>
    <row r="4" spans="1:64" ht="33.5" x14ac:dyDescent="0.3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5"/>
    </row>
    <row r="5" spans="1:64" ht="97.5" customHeight="1" thickBot="1" x14ac:dyDescent="0.4">
      <c r="A5" s="3" t="s">
        <v>5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5"/>
    </row>
    <row r="6" spans="1:64" s="7" customFormat="1" ht="21.5" hidden="1" thickBot="1" x14ac:dyDescent="0.4">
      <c r="A6" s="6">
        <v>31</v>
      </c>
      <c r="B6" s="85">
        <v>42736</v>
      </c>
      <c r="C6" s="85"/>
      <c r="D6" s="85">
        <v>42737</v>
      </c>
      <c r="E6" s="85"/>
      <c r="F6" s="85">
        <v>42738</v>
      </c>
      <c r="G6" s="85"/>
      <c r="H6" s="85">
        <v>42739</v>
      </c>
      <c r="I6" s="85"/>
      <c r="J6" s="85">
        <v>42740</v>
      </c>
      <c r="K6" s="85"/>
      <c r="L6" s="85">
        <v>42741</v>
      </c>
      <c r="M6" s="85"/>
      <c r="N6" s="85">
        <v>42742</v>
      </c>
      <c r="O6" s="85"/>
      <c r="P6" s="85">
        <v>42743</v>
      </c>
      <c r="Q6" s="85"/>
      <c r="R6" s="85">
        <v>42744</v>
      </c>
      <c r="S6" s="85"/>
      <c r="T6" s="85">
        <v>42745</v>
      </c>
      <c r="U6" s="85"/>
      <c r="V6" s="85">
        <v>42746</v>
      </c>
      <c r="W6" s="85"/>
      <c r="X6" s="85">
        <v>42747</v>
      </c>
      <c r="Y6" s="85"/>
      <c r="Z6" s="85">
        <v>42748</v>
      </c>
      <c r="AA6" s="85"/>
      <c r="AB6" s="85">
        <v>42749</v>
      </c>
      <c r="AC6" s="85"/>
      <c r="AD6" s="85">
        <v>42750</v>
      </c>
      <c r="AE6" s="85"/>
      <c r="AF6" s="85">
        <v>42751</v>
      </c>
      <c r="AG6" s="85"/>
      <c r="AH6" s="85">
        <v>42752</v>
      </c>
      <c r="AI6" s="85"/>
      <c r="AJ6" s="85">
        <v>42753</v>
      </c>
      <c r="AK6" s="85"/>
      <c r="AL6" s="85">
        <v>42754</v>
      </c>
      <c r="AM6" s="85"/>
      <c r="AN6" s="85">
        <v>42755</v>
      </c>
      <c r="AO6" s="85"/>
      <c r="AP6" s="85">
        <v>42756</v>
      </c>
      <c r="AQ6" s="85"/>
      <c r="AR6" s="85">
        <v>42757</v>
      </c>
      <c r="AS6" s="85"/>
      <c r="AT6" s="85">
        <v>42758</v>
      </c>
      <c r="AU6" s="85"/>
      <c r="AV6" s="85">
        <v>42759</v>
      </c>
      <c r="AW6" s="85"/>
      <c r="AX6" s="85">
        <v>42760</v>
      </c>
      <c r="AY6" s="85"/>
      <c r="AZ6" s="85">
        <v>42761</v>
      </c>
      <c r="BA6" s="85"/>
      <c r="BB6" s="85">
        <v>42762</v>
      </c>
      <c r="BC6" s="85"/>
      <c r="BD6" s="85">
        <v>42763</v>
      </c>
      <c r="BE6" s="85"/>
      <c r="BF6" s="85">
        <v>42764</v>
      </c>
      <c r="BG6" s="85"/>
      <c r="BH6" s="85">
        <v>42765</v>
      </c>
      <c r="BI6" s="85"/>
      <c r="BJ6" s="85">
        <v>42766</v>
      </c>
      <c r="BK6" s="85"/>
    </row>
    <row r="7" spans="1:64" s="9" customFormat="1" ht="15" hidden="1" thickBot="1" x14ac:dyDescent="0.4">
      <c r="A7" s="8">
        <f>IF(A9="JANVIER",1,IF(A9="FEVRIER",2,IF(A9="MARS",3,IF(A9="AVRIL",4,IF(A9="MAI",5,IF(A9="JUIN",6,IF(A9="JUILLET",7,IF(A9="AOUT",8,IF(A9="SEPTEMBRE",9,IF(A9="OCTOBRE",10,IF(A9="NOVEMBRE",11,IF(A9="DECEMBRE",12,0))))))))))))</f>
        <v>1</v>
      </c>
      <c r="B7" s="87">
        <f>WEEKDAY(B6,2)</f>
        <v>7</v>
      </c>
      <c r="C7" s="87"/>
      <c r="D7" s="87">
        <f>WEEKDAY(D6,2)</f>
        <v>1</v>
      </c>
      <c r="E7" s="87"/>
      <c r="F7" s="87">
        <f>WEEKDAY(F6,2)</f>
        <v>2</v>
      </c>
      <c r="G7" s="87"/>
      <c r="H7" s="87">
        <f>WEEKDAY(H6,2)</f>
        <v>3</v>
      </c>
      <c r="I7" s="87"/>
      <c r="J7" s="87">
        <f>WEEKDAY(J6,2)</f>
        <v>4</v>
      </c>
      <c r="K7" s="87"/>
      <c r="L7" s="87">
        <f>WEEKDAY(L6,2)</f>
        <v>5</v>
      </c>
      <c r="M7" s="87"/>
      <c r="N7" s="87">
        <f>WEEKDAY(N6,2)</f>
        <v>6</v>
      </c>
      <c r="O7" s="87"/>
      <c r="P7" s="87">
        <f>WEEKDAY(P6,2)</f>
        <v>7</v>
      </c>
      <c r="Q7" s="87"/>
      <c r="R7" s="87">
        <f>WEEKDAY(R6,2)</f>
        <v>1</v>
      </c>
      <c r="S7" s="87"/>
      <c r="T7" s="87">
        <f>WEEKDAY(T6,2)</f>
        <v>2</v>
      </c>
      <c r="U7" s="87"/>
      <c r="V7" s="87">
        <f>WEEKDAY(V6,2)</f>
        <v>3</v>
      </c>
      <c r="W7" s="87"/>
      <c r="X7" s="87">
        <f>WEEKDAY(X6,2)</f>
        <v>4</v>
      </c>
      <c r="Y7" s="87"/>
      <c r="Z7" s="87">
        <f>WEEKDAY(Z6,2)</f>
        <v>5</v>
      </c>
      <c r="AA7" s="87"/>
      <c r="AB7" s="87">
        <f>WEEKDAY(AB6,2)</f>
        <v>6</v>
      </c>
      <c r="AC7" s="87"/>
      <c r="AD7" s="87">
        <f>WEEKDAY(AD6,2)</f>
        <v>7</v>
      </c>
      <c r="AE7" s="87"/>
      <c r="AF7" s="87">
        <f>WEEKDAY(AF6,2)</f>
        <v>1</v>
      </c>
      <c r="AG7" s="87"/>
      <c r="AH7" s="87">
        <f>WEEKDAY(AH6,2)</f>
        <v>2</v>
      </c>
      <c r="AI7" s="87"/>
      <c r="AJ7" s="87">
        <f>WEEKDAY(AJ6,2)</f>
        <v>3</v>
      </c>
      <c r="AK7" s="87"/>
      <c r="AL7" s="87">
        <f>WEEKDAY(AL6,2)</f>
        <v>4</v>
      </c>
      <c r="AM7" s="87"/>
      <c r="AN7" s="87">
        <f>WEEKDAY(AN6,2)</f>
        <v>5</v>
      </c>
      <c r="AO7" s="87"/>
      <c r="AP7" s="87">
        <f>WEEKDAY(AP6,2)</f>
        <v>6</v>
      </c>
      <c r="AQ7" s="87"/>
      <c r="AR7" s="87">
        <f>WEEKDAY(AR6,2)</f>
        <v>7</v>
      </c>
      <c r="AS7" s="87"/>
      <c r="AT7" s="87">
        <f>WEEKDAY(AT6,2)</f>
        <v>1</v>
      </c>
      <c r="AU7" s="87"/>
      <c r="AV7" s="87">
        <f>WEEKDAY(AV6,2)</f>
        <v>2</v>
      </c>
      <c r="AW7" s="87"/>
      <c r="AX7" s="87">
        <f>WEEKDAY(AX6,2)</f>
        <v>3</v>
      </c>
      <c r="AY7" s="87"/>
      <c r="AZ7" s="87">
        <f>WEEKDAY(AZ6,2)</f>
        <v>4</v>
      </c>
      <c r="BA7" s="87"/>
      <c r="BB7" s="87">
        <f>WEEKDAY(BB6,2)</f>
        <v>5</v>
      </c>
      <c r="BC7" s="87"/>
      <c r="BD7" s="87">
        <f>WEEKDAY(BD6,2)</f>
        <v>6</v>
      </c>
      <c r="BE7" s="87"/>
      <c r="BF7" s="87">
        <f>WEEKDAY(BF6,2)</f>
        <v>7</v>
      </c>
      <c r="BG7" s="87"/>
      <c r="BH7" s="87">
        <f>WEEKDAY(BH6,2)</f>
        <v>1</v>
      </c>
      <c r="BI7" s="87"/>
      <c r="BJ7" s="87">
        <f>WEEKDAY(BJ6,2)</f>
        <v>2</v>
      </c>
      <c r="BK7" s="87"/>
    </row>
    <row r="8" spans="1:64" s="9" customFormat="1" ht="15" hidden="1" thickBot="1" x14ac:dyDescent="0.4">
      <c r="A8" s="8">
        <v>5</v>
      </c>
      <c r="B8" s="10" t="str">
        <f>B9</f>
        <v>dim</v>
      </c>
      <c r="C8" s="10" t="str">
        <f>B9</f>
        <v>dim</v>
      </c>
      <c r="D8" s="10" t="str">
        <f>D9</f>
        <v>lun</v>
      </c>
      <c r="E8" s="10" t="str">
        <f>D9</f>
        <v>lun</v>
      </c>
      <c r="F8" s="10" t="str">
        <f>F9</f>
        <v>mar</v>
      </c>
      <c r="G8" s="10" t="str">
        <f>F9</f>
        <v>mar</v>
      </c>
      <c r="H8" s="10" t="str">
        <f>H9</f>
        <v>mer</v>
      </c>
      <c r="I8" s="10" t="str">
        <f>H9</f>
        <v>mer</v>
      </c>
      <c r="J8" s="10" t="str">
        <f>J9</f>
        <v>jeu</v>
      </c>
      <c r="K8" s="10" t="str">
        <f>J9</f>
        <v>jeu</v>
      </c>
      <c r="L8" s="10" t="str">
        <f>L9</f>
        <v>ven</v>
      </c>
      <c r="M8" s="10" t="str">
        <f>L9</f>
        <v>ven</v>
      </c>
      <c r="N8" s="10" t="str">
        <f>N9</f>
        <v>sam</v>
      </c>
      <c r="O8" s="10" t="str">
        <f>N9</f>
        <v>sam</v>
      </c>
      <c r="P8" s="10" t="str">
        <f>P9</f>
        <v>dim</v>
      </c>
      <c r="Q8" s="10" t="str">
        <f>P9</f>
        <v>dim</v>
      </c>
      <c r="R8" s="10" t="str">
        <f>R9</f>
        <v>lun</v>
      </c>
      <c r="S8" s="10" t="str">
        <f>R9</f>
        <v>lun</v>
      </c>
      <c r="T8" s="10" t="str">
        <f>T9</f>
        <v>mar</v>
      </c>
      <c r="U8" s="10" t="str">
        <f>T9</f>
        <v>mar</v>
      </c>
      <c r="V8" s="10" t="str">
        <f>V9</f>
        <v>mer</v>
      </c>
      <c r="W8" s="10" t="str">
        <f>V9</f>
        <v>mer</v>
      </c>
      <c r="X8" s="10" t="str">
        <f>X9</f>
        <v>jeu</v>
      </c>
      <c r="Y8" s="10" t="str">
        <f>X9</f>
        <v>jeu</v>
      </c>
      <c r="Z8" s="10" t="str">
        <f>Z9</f>
        <v>ven</v>
      </c>
      <c r="AA8" s="10" t="str">
        <f>Z9</f>
        <v>ven</v>
      </c>
      <c r="AB8" s="10" t="str">
        <f>AB9</f>
        <v>sam</v>
      </c>
      <c r="AC8" s="10" t="str">
        <f>AB9</f>
        <v>sam</v>
      </c>
      <c r="AD8" s="10" t="str">
        <f>AD9</f>
        <v>dim</v>
      </c>
      <c r="AE8" s="10" t="str">
        <f>AD9</f>
        <v>dim</v>
      </c>
      <c r="AF8" s="10" t="str">
        <f>AF9</f>
        <v>lun</v>
      </c>
      <c r="AG8" s="10" t="str">
        <f>AF9</f>
        <v>lun</v>
      </c>
      <c r="AH8" s="10" t="str">
        <f>AH9</f>
        <v>mar</v>
      </c>
      <c r="AI8" s="10" t="str">
        <f>AH9</f>
        <v>mar</v>
      </c>
      <c r="AJ8" s="10" t="str">
        <f>AJ9</f>
        <v>mer</v>
      </c>
      <c r="AK8" s="10" t="str">
        <f>AJ9</f>
        <v>mer</v>
      </c>
      <c r="AL8" s="10" t="str">
        <f>AL9</f>
        <v>jeu</v>
      </c>
      <c r="AM8" s="10" t="str">
        <f>AL9</f>
        <v>jeu</v>
      </c>
      <c r="AN8" s="10" t="str">
        <f>AN9</f>
        <v>ven</v>
      </c>
      <c r="AO8" s="10" t="str">
        <f>AN9</f>
        <v>ven</v>
      </c>
      <c r="AP8" s="10" t="str">
        <f>AP9</f>
        <v>sam</v>
      </c>
      <c r="AQ8" s="10" t="str">
        <f>AP9</f>
        <v>sam</v>
      </c>
      <c r="AR8" s="10" t="str">
        <f>AR9</f>
        <v>dim</v>
      </c>
      <c r="AS8" s="10" t="str">
        <f>AR9</f>
        <v>dim</v>
      </c>
      <c r="AT8" s="10" t="str">
        <f>AT9</f>
        <v>lun</v>
      </c>
      <c r="AU8" s="10" t="str">
        <f>AT9</f>
        <v>lun</v>
      </c>
      <c r="AV8" s="10" t="str">
        <f>AV9</f>
        <v>mar</v>
      </c>
      <c r="AW8" s="10" t="str">
        <f>AV9</f>
        <v>mar</v>
      </c>
      <c r="AX8" s="10" t="str">
        <f>AX9</f>
        <v>mer</v>
      </c>
      <c r="AY8" s="10" t="str">
        <f>AX9</f>
        <v>mer</v>
      </c>
      <c r="AZ8" s="10" t="str">
        <f>AZ9</f>
        <v>jeu</v>
      </c>
      <c r="BA8" s="10" t="str">
        <f>AZ9</f>
        <v>jeu</v>
      </c>
      <c r="BB8" s="10" t="str">
        <f>BB9</f>
        <v>ven</v>
      </c>
      <c r="BC8" s="10" t="str">
        <f>BB9</f>
        <v>ven</v>
      </c>
      <c r="BD8" s="10" t="str">
        <f>BD9</f>
        <v>sam</v>
      </c>
      <c r="BE8" s="10" t="str">
        <f>BD9</f>
        <v>sam</v>
      </c>
      <c r="BF8" s="10" t="str">
        <f>BF9</f>
        <v>dim</v>
      </c>
      <c r="BG8" s="10" t="str">
        <f>BF9</f>
        <v>dim</v>
      </c>
      <c r="BH8" s="10" t="str">
        <f>BH9</f>
        <v>lun</v>
      </c>
      <c r="BI8" s="10" t="str">
        <f>BH9</f>
        <v>lun</v>
      </c>
      <c r="BJ8" s="10" t="str">
        <f>BJ9</f>
        <v>mar</v>
      </c>
      <c r="BK8" s="10" t="str">
        <f>BJ9</f>
        <v>mar</v>
      </c>
    </row>
    <row r="9" spans="1:64" s="9" customFormat="1" ht="18.5" x14ac:dyDescent="0.45">
      <c r="A9" s="11" t="s">
        <v>0</v>
      </c>
      <c r="B9" s="88" t="str">
        <f>TEXT(WEEKDAY(DATE(2017,$A$7,B10),1),"jjj")</f>
        <v>dim</v>
      </c>
      <c r="C9" s="88"/>
      <c r="D9" s="88" t="str">
        <f t="shared" ref="D9" si="0">TEXT(WEEKDAY(DATE(2017,$A$7,D10),1),"jjj")</f>
        <v>lun</v>
      </c>
      <c r="E9" s="88"/>
      <c r="F9" s="88" t="str">
        <f t="shared" ref="F9" si="1">TEXT(WEEKDAY(DATE(2017,$A$7,F10),1),"jjj")</f>
        <v>mar</v>
      </c>
      <c r="G9" s="88"/>
      <c r="H9" s="88" t="str">
        <f t="shared" ref="H9" si="2">TEXT(WEEKDAY(DATE(2017,$A$7,H10),1),"jjj")</f>
        <v>mer</v>
      </c>
      <c r="I9" s="88"/>
      <c r="J9" s="88" t="str">
        <f t="shared" ref="J9" si="3">TEXT(WEEKDAY(DATE(2017,$A$7,J10),1),"jjj")</f>
        <v>jeu</v>
      </c>
      <c r="K9" s="88"/>
      <c r="L9" s="88" t="str">
        <f t="shared" ref="L9" si="4">TEXT(WEEKDAY(DATE(2017,$A$7,L10),1),"jjj")</f>
        <v>ven</v>
      </c>
      <c r="M9" s="88"/>
      <c r="N9" s="88" t="str">
        <f t="shared" ref="N9" si="5">TEXT(WEEKDAY(DATE(2017,$A$7,N10),1),"jjj")</f>
        <v>sam</v>
      </c>
      <c r="O9" s="88"/>
      <c r="P9" s="88" t="str">
        <f t="shared" ref="P9" si="6">TEXT(WEEKDAY(DATE(2017,$A$7,P10),1),"jjj")</f>
        <v>dim</v>
      </c>
      <c r="Q9" s="88"/>
      <c r="R9" s="88" t="str">
        <f t="shared" ref="R9" si="7">TEXT(WEEKDAY(DATE(2017,$A$7,R10),1),"jjj")</f>
        <v>lun</v>
      </c>
      <c r="S9" s="88"/>
      <c r="T9" s="88" t="str">
        <f t="shared" ref="T9" si="8">TEXT(WEEKDAY(DATE(2017,$A$7,T10),1),"jjj")</f>
        <v>mar</v>
      </c>
      <c r="U9" s="88"/>
      <c r="V9" s="88" t="str">
        <f t="shared" ref="V9" si="9">TEXT(WEEKDAY(DATE(2017,$A$7,V10),1),"jjj")</f>
        <v>mer</v>
      </c>
      <c r="W9" s="88"/>
      <c r="X9" s="88" t="str">
        <f t="shared" ref="X9" si="10">TEXT(WEEKDAY(DATE(2017,$A$7,X10),1),"jjj")</f>
        <v>jeu</v>
      </c>
      <c r="Y9" s="88"/>
      <c r="Z9" s="88" t="str">
        <f t="shared" ref="Z9" si="11">TEXT(WEEKDAY(DATE(2017,$A$7,Z10),1),"jjj")</f>
        <v>ven</v>
      </c>
      <c r="AA9" s="88"/>
      <c r="AB9" s="88" t="str">
        <f t="shared" ref="AB9" si="12">TEXT(WEEKDAY(DATE(2017,$A$7,AB10),1),"jjj")</f>
        <v>sam</v>
      </c>
      <c r="AC9" s="88"/>
      <c r="AD9" s="88" t="str">
        <f t="shared" ref="AD9" si="13">TEXT(WEEKDAY(DATE(2017,$A$7,AD10),1),"jjj")</f>
        <v>dim</v>
      </c>
      <c r="AE9" s="88"/>
      <c r="AF9" s="88" t="str">
        <f t="shared" ref="AF9" si="14">TEXT(WEEKDAY(DATE(2017,$A$7,AF10),1),"jjj")</f>
        <v>lun</v>
      </c>
      <c r="AG9" s="88"/>
      <c r="AH9" s="88" t="str">
        <f t="shared" ref="AH9" si="15">TEXT(WEEKDAY(DATE(2017,$A$7,AH10),1),"jjj")</f>
        <v>mar</v>
      </c>
      <c r="AI9" s="88"/>
      <c r="AJ9" s="88" t="str">
        <f t="shared" ref="AJ9" si="16">TEXT(WEEKDAY(DATE(2017,$A$7,AJ10),1),"jjj")</f>
        <v>mer</v>
      </c>
      <c r="AK9" s="88"/>
      <c r="AL9" s="88" t="str">
        <f t="shared" ref="AL9" si="17">TEXT(WEEKDAY(DATE(2017,$A$7,AL10),1),"jjj")</f>
        <v>jeu</v>
      </c>
      <c r="AM9" s="88"/>
      <c r="AN9" s="88" t="str">
        <f t="shared" ref="AN9" si="18">TEXT(WEEKDAY(DATE(2017,$A$7,AN10),1),"jjj")</f>
        <v>ven</v>
      </c>
      <c r="AO9" s="88"/>
      <c r="AP9" s="88" t="str">
        <f t="shared" ref="AP9" si="19">TEXT(WEEKDAY(DATE(2017,$A$7,AP10),1),"jjj")</f>
        <v>sam</v>
      </c>
      <c r="AQ9" s="88"/>
      <c r="AR9" s="88" t="str">
        <f t="shared" ref="AR9" si="20">TEXT(WEEKDAY(DATE(2017,$A$7,AR10),1),"jjj")</f>
        <v>dim</v>
      </c>
      <c r="AS9" s="88"/>
      <c r="AT9" s="88" t="str">
        <f t="shared" ref="AT9" si="21">TEXT(WEEKDAY(DATE(2017,$A$7,AT10),1),"jjj")</f>
        <v>lun</v>
      </c>
      <c r="AU9" s="88"/>
      <c r="AV9" s="88" t="str">
        <f t="shared" ref="AV9" si="22">TEXT(WEEKDAY(DATE(2017,$A$7,AV10),1),"jjj")</f>
        <v>mar</v>
      </c>
      <c r="AW9" s="88"/>
      <c r="AX9" s="88" t="str">
        <f t="shared" ref="AX9" si="23">TEXT(WEEKDAY(DATE(2017,$A$7,AX10),1),"jjj")</f>
        <v>mer</v>
      </c>
      <c r="AY9" s="88"/>
      <c r="AZ9" s="88" t="str">
        <f t="shared" ref="AZ9" si="24">TEXT(WEEKDAY(DATE(2017,$A$7,AZ10),1),"jjj")</f>
        <v>jeu</v>
      </c>
      <c r="BA9" s="88"/>
      <c r="BB9" s="88" t="str">
        <f t="shared" ref="BB9" si="25">TEXT(WEEKDAY(DATE(2017,$A$7,BB10),1),"jjj")</f>
        <v>ven</v>
      </c>
      <c r="BC9" s="88"/>
      <c r="BD9" s="88" t="str">
        <f t="shared" ref="BD9" si="26">TEXT(WEEKDAY(DATE(2017,$A$7,BD10),1),"jjj")</f>
        <v>sam</v>
      </c>
      <c r="BE9" s="88"/>
      <c r="BF9" s="88" t="str">
        <f t="shared" ref="BF9" si="27">TEXT(WEEKDAY(DATE(2017,$A$7,BF10),1),"jjj")</f>
        <v>dim</v>
      </c>
      <c r="BG9" s="88"/>
      <c r="BH9" s="88" t="str">
        <f t="shared" ref="BH9" si="28">TEXT(WEEKDAY(DATE(2017,$A$7,BH10),1),"jjj")</f>
        <v>lun</v>
      </c>
      <c r="BI9" s="88"/>
      <c r="BJ9" s="88" t="str">
        <f t="shared" ref="BJ9" si="29">TEXT(WEEKDAY(DATE(2017,$A$7,BJ10),1),"jjj")</f>
        <v>mar</v>
      </c>
      <c r="BK9" s="88"/>
      <c r="BL9" s="12" t="s">
        <v>6</v>
      </c>
    </row>
    <row r="10" spans="1:64" s="9" customFormat="1" x14ac:dyDescent="0.35">
      <c r="A10" s="14" t="s">
        <v>22</v>
      </c>
      <c r="B10" s="89">
        <v>1</v>
      </c>
      <c r="C10" s="89"/>
      <c r="D10" s="89">
        <v>2</v>
      </c>
      <c r="E10" s="89"/>
      <c r="F10" s="89">
        <v>3</v>
      </c>
      <c r="G10" s="89"/>
      <c r="H10" s="89">
        <v>4</v>
      </c>
      <c r="I10" s="89"/>
      <c r="J10" s="89">
        <v>5</v>
      </c>
      <c r="K10" s="89"/>
      <c r="L10" s="89">
        <v>6</v>
      </c>
      <c r="M10" s="89"/>
      <c r="N10" s="89">
        <v>7</v>
      </c>
      <c r="O10" s="89"/>
      <c r="P10" s="89">
        <v>8</v>
      </c>
      <c r="Q10" s="89"/>
      <c r="R10" s="89">
        <v>9</v>
      </c>
      <c r="S10" s="89"/>
      <c r="T10" s="89">
        <v>10</v>
      </c>
      <c r="U10" s="89"/>
      <c r="V10" s="89">
        <v>11</v>
      </c>
      <c r="W10" s="89"/>
      <c r="X10" s="89">
        <v>12</v>
      </c>
      <c r="Y10" s="89"/>
      <c r="Z10" s="89">
        <v>13</v>
      </c>
      <c r="AA10" s="89"/>
      <c r="AB10" s="89">
        <v>14</v>
      </c>
      <c r="AC10" s="89"/>
      <c r="AD10" s="89">
        <v>15</v>
      </c>
      <c r="AE10" s="89"/>
      <c r="AF10" s="89">
        <v>16</v>
      </c>
      <c r="AG10" s="89"/>
      <c r="AH10" s="89">
        <v>17</v>
      </c>
      <c r="AI10" s="89"/>
      <c r="AJ10" s="89">
        <v>18</v>
      </c>
      <c r="AK10" s="89"/>
      <c r="AL10" s="89">
        <v>19</v>
      </c>
      <c r="AM10" s="89"/>
      <c r="AN10" s="89">
        <v>20</v>
      </c>
      <c r="AO10" s="89"/>
      <c r="AP10" s="89">
        <v>21</v>
      </c>
      <c r="AQ10" s="89"/>
      <c r="AR10" s="89">
        <v>22</v>
      </c>
      <c r="AS10" s="89"/>
      <c r="AT10" s="89">
        <v>23</v>
      </c>
      <c r="AU10" s="89"/>
      <c r="AV10" s="89">
        <v>24</v>
      </c>
      <c r="AW10" s="89"/>
      <c r="AX10" s="89">
        <v>25</v>
      </c>
      <c r="AY10" s="89"/>
      <c r="AZ10" s="89">
        <v>26</v>
      </c>
      <c r="BA10" s="89"/>
      <c r="BB10" s="89">
        <v>27</v>
      </c>
      <c r="BC10" s="89"/>
      <c r="BD10" s="89">
        <v>28</v>
      </c>
      <c r="BE10" s="89"/>
      <c r="BF10" s="89">
        <v>29</v>
      </c>
      <c r="BG10" s="89"/>
      <c r="BH10" s="89">
        <v>30</v>
      </c>
      <c r="BI10" s="89"/>
      <c r="BJ10" s="89">
        <v>31</v>
      </c>
      <c r="BK10" s="90"/>
      <c r="BL10" s="15"/>
    </row>
    <row r="11" spans="1:64" x14ac:dyDescent="0.35">
      <c r="A11" s="16" t="s">
        <v>54</v>
      </c>
      <c r="B11" s="17" t="s">
        <v>33</v>
      </c>
      <c r="C11" s="17" t="s">
        <v>33</v>
      </c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9">
        <f>+COUNTA(Tableau20[[#This Row],[Colonne2]:[Colonne63]])/2</f>
        <v>1</v>
      </c>
    </row>
    <row r="12" spans="1:64" x14ac:dyDescent="0.35">
      <c r="A12" s="16" t="s">
        <v>34</v>
      </c>
      <c r="B12" s="17" t="s">
        <v>33</v>
      </c>
      <c r="C12" s="17" t="s">
        <v>33</v>
      </c>
      <c r="D12" s="18"/>
      <c r="E12" s="18"/>
      <c r="F12" s="24" t="s">
        <v>29</v>
      </c>
      <c r="G12" s="24" t="s">
        <v>29</v>
      </c>
      <c r="H12" s="24" t="s">
        <v>29</v>
      </c>
      <c r="I12" s="24" t="s">
        <v>29</v>
      </c>
      <c r="J12" s="24" t="s">
        <v>29</v>
      </c>
      <c r="K12" s="24" t="s">
        <v>29</v>
      </c>
      <c r="L12" s="24" t="s">
        <v>29</v>
      </c>
      <c r="M12" s="24" t="s">
        <v>29</v>
      </c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76" t="s">
        <v>53</v>
      </c>
      <c r="AG12" s="76" t="s">
        <v>53</v>
      </c>
      <c r="AH12" s="76" t="s">
        <v>53</v>
      </c>
      <c r="AI12" s="76" t="s">
        <v>53</v>
      </c>
      <c r="AJ12" s="76" t="s">
        <v>53</v>
      </c>
      <c r="AK12" s="76" t="s">
        <v>53</v>
      </c>
      <c r="AL12" s="76" t="s">
        <v>53</v>
      </c>
      <c r="AM12" s="76" t="s">
        <v>53</v>
      </c>
      <c r="AN12" s="76" t="s">
        <v>53</v>
      </c>
      <c r="AO12" s="76" t="s">
        <v>53</v>
      </c>
      <c r="AP12" s="76" t="s">
        <v>53</v>
      </c>
      <c r="AQ12" s="76" t="s">
        <v>53</v>
      </c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9">
        <f>+COUNTA(Tableau20[[#This Row],[Colonne2]:[Colonne63]])/2</f>
        <v>11</v>
      </c>
    </row>
    <row r="13" spans="1:64" x14ac:dyDescent="0.35">
      <c r="A13" s="20" t="s">
        <v>55</v>
      </c>
      <c r="B13" s="17" t="s">
        <v>33</v>
      </c>
      <c r="C13" s="17" t="s">
        <v>33</v>
      </c>
      <c r="D13" s="18"/>
      <c r="E13" s="18"/>
      <c r="F13" s="24" t="s">
        <v>29</v>
      </c>
      <c r="G13" s="24" t="s">
        <v>29</v>
      </c>
      <c r="H13" s="24" t="s">
        <v>29</v>
      </c>
      <c r="I13" s="24" t="s">
        <v>29</v>
      </c>
      <c r="J13" s="24" t="s">
        <v>29</v>
      </c>
      <c r="K13" s="24" t="s">
        <v>29</v>
      </c>
      <c r="L13" s="24" t="s">
        <v>29</v>
      </c>
      <c r="M13" s="24" t="s">
        <v>29</v>
      </c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9">
        <f>+COUNTA(Tableau20[[#This Row],[Colonne2]:[Colonne63]])/2</f>
        <v>5</v>
      </c>
    </row>
    <row r="14" spans="1:64" x14ac:dyDescent="0.35">
      <c r="A14" s="25" t="s">
        <v>70</v>
      </c>
      <c r="B14" s="17" t="s">
        <v>33</v>
      </c>
      <c r="C14" s="17" t="s">
        <v>33</v>
      </c>
      <c r="D14" s="81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82">
        <f>+COUNTA(Tableau20[[#This Row],[Colonne2]:[Colonne63]])/2</f>
        <v>1</v>
      </c>
    </row>
    <row r="15" spans="1:64" x14ac:dyDescent="0.35">
      <c r="A15" s="20" t="s">
        <v>56</v>
      </c>
      <c r="B15" s="17" t="s">
        <v>33</v>
      </c>
      <c r="C15" s="17" t="s">
        <v>33</v>
      </c>
      <c r="D15" s="81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82">
        <f>+COUNTA(Tableau20[[#This Row],[Colonne2]:[Colonne63]])/2</f>
        <v>1</v>
      </c>
    </row>
    <row r="16" spans="1:64" x14ac:dyDescent="0.3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</row>
    <row r="17" spans="1:63" x14ac:dyDescent="0.35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</row>
    <row r="18" spans="1:63" x14ac:dyDescent="0.35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</row>
    <row r="19" spans="1:63" x14ac:dyDescent="0.3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</row>
    <row r="20" spans="1:63" x14ac:dyDescent="0.35">
      <c r="A20" s="26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</row>
    <row r="21" spans="1:63" x14ac:dyDescent="0.35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</row>
    <row r="22" spans="1:63" x14ac:dyDescent="0.35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</row>
    <row r="23" spans="1:63" x14ac:dyDescent="0.35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</row>
    <row r="24" spans="1:63" x14ac:dyDescent="0.35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</row>
    <row r="25" spans="1:63" x14ac:dyDescent="0.35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</row>
  </sheetData>
  <mergeCells count="125">
    <mergeCell ref="BJ10:BK10"/>
    <mergeCell ref="AX10:AY10"/>
    <mergeCell ref="AZ10:BA10"/>
    <mergeCell ref="BB10:BC10"/>
    <mergeCell ref="BD10:BE10"/>
    <mergeCell ref="BF10:BG10"/>
    <mergeCell ref="BH10:BI10"/>
    <mergeCell ref="AL10:AM10"/>
    <mergeCell ref="AN10:AO10"/>
    <mergeCell ref="AP10:AQ10"/>
    <mergeCell ref="AR10:AS10"/>
    <mergeCell ref="AT10:AU10"/>
    <mergeCell ref="AV10:AW10"/>
    <mergeCell ref="AX9:AY9"/>
    <mergeCell ref="AZ9:BA9"/>
    <mergeCell ref="BB9:BC9"/>
    <mergeCell ref="AF9:AG9"/>
    <mergeCell ref="AH9:AI9"/>
    <mergeCell ref="AJ9:AK9"/>
    <mergeCell ref="AL9:AM9"/>
    <mergeCell ref="AN9:AO9"/>
    <mergeCell ref="AP9:AQ9"/>
    <mergeCell ref="B10:C10"/>
    <mergeCell ref="D10:E10"/>
    <mergeCell ref="F10:G10"/>
    <mergeCell ref="H10:I10"/>
    <mergeCell ref="J10:K10"/>
    <mergeCell ref="L10:M10"/>
    <mergeCell ref="AR9:AS9"/>
    <mergeCell ref="AT9:AU9"/>
    <mergeCell ref="AV9:AW9"/>
    <mergeCell ref="T9:U9"/>
    <mergeCell ref="V9:W9"/>
    <mergeCell ref="Z10:AA10"/>
    <mergeCell ref="AB10:AC10"/>
    <mergeCell ref="AD10:AE10"/>
    <mergeCell ref="AF10:AG10"/>
    <mergeCell ref="AH10:AI10"/>
    <mergeCell ref="AJ10:AK10"/>
    <mergeCell ref="N10:O10"/>
    <mergeCell ref="P10:Q10"/>
    <mergeCell ref="R10:S10"/>
    <mergeCell ref="T10:U10"/>
    <mergeCell ref="V10:W10"/>
    <mergeCell ref="X10:Y10"/>
    <mergeCell ref="BJ7:BK7"/>
    <mergeCell ref="B9:C9"/>
    <mergeCell ref="D9:E9"/>
    <mergeCell ref="F9:G9"/>
    <mergeCell ref="H9:I9"/>
    <mergeCell ref="J9:K9"/>
    <mergeCell ref="L9:M9"/>
    <mergeCell ref="N9:O9"/>
    <mergeCell ref="P9:Q9"/>
    <mergeCell ref="R9:S9"/>
    <mergeCell ref="AX7:AY7"/>
    <mergeCell ref="AZ7:BA7"/>
    <mergeCell ref="BB7:BC7"/>
    <mergeCell ref="BD7:BE7"/>
    <mergeCell ref="BF7:BG7"/>
    <mergeCell ref="BH7:BI7"/>
    <mergeCell ref="AL7:AM7"/>
    <mergeCell ref="AN7:AO7"/>
    <mergeCell ref="AP7:AQ7"/>
    <mergeCell ref="AR7:AS7"/>
    <mergeCell ref="BD9:BE9"/>
    <mergeCell ref="BF9:BG9"/>
    <mergeCell ref="BH9:BI9"/>
    <mergeCell ref="BJ9:BK9"/>
    <mergeCell ref="AJ7:AK7"/>
    <mergeCell ref="N7:O7"/>
    <mergeCell ref="P7:Q7"/>
    <mergeCell ref="R7:S7"/>
    <mergeCell ref="T7:U7"/>
    <mergeCell ref="V7:W7"/>
    <mergeCell ref="X7:Y7"/>
    <mergeCell ref="X9:Y9"/>
    <mergeCell ref="Z9:AA9"/>
    <mergeCell ref="AB9:AC9"/>
    <mergeCell ref="AD9:AE9"/>
    <mergeCell ref="B7:C7"/>
    <mergeCell ref="D7:E7"/>
    <mergeCell ref="F7:G7"/>
    <mergeCell ref="H7:I7"/>
    <mergeCell ref="J7:K7"/>
    <mergeCell ref="L7:M7"/>
    <mergeCell ref="AR6:AS6"/>
    <mergeCell ref="AT6:AU6"/>
    <mergeCell ref="AV6:AW6"/>
    <mergeCell ref="AF6:AG6"/>
    <mergeCell ref="AH6:AI6"/>
    <mergeCell ref="AJ6:AK6"/>
    <mergeCell ref="AL6:AM6"/>
    <mergeCell ref="AN6:AO6"/>
    <mergeCell ref="AP6:AQ6"/>
    <mergeCell ref="T6:U6"/>
    <mergeCell ref="V6:W6"/>
    <mergeCell ref="AT7:AU7"/>
    <mergeCell ref="AV7:AW7"/>
    <mergeCell ref="Z7:AA7"/>
    <mergeCell ref="AB7:AC7"/>
    <mergeCell ref="AD7:AE7"/>
    <mergeCell ref="AF7:AG7"/>
    <mergeCell ref="AH7:AI7"/>
    <mergeCell ref="X6:Y6"/>
    <mergeCell ref="Z6:AA6"/>
    <mergeCell ref="AB6:AC6"/>
    <mergeCell ref="AD6:AE6"/>
    <mergeCell ref="B1:BL1"/>
    <mergeCell ref="B6:C6"/>
    <mergeCell ref="D6:E6"/>
    <mergeCell ref="F6:G6"/>
    <mergeCell ref="H6:I6"/>
    <mergeCell ref="J6:K6"/>
    <mergeCell ref="L6:M6"/>
    <mergeCell ref="N6:O6"/>
    <mergeCell ref="P6:Q6"/>
    <mergeCell ref="R6:S6"/>
    <mergeCell ref="BD6:BE6"/>
    <mergeCell ref="BF6:BG6"/>
    <mergeCell ref="BH6:BI6"/>
    <mergeCell ref="BJ6:BK6"/>
    <mergeCell ref="AX6:AY6"/>
    <mergeCell ref="AZ6:BA6"/>
    <mergeCell ref="BB6:BC6"/>
  </mergeCells>
  <conditionalFormatting sqref="B11:BK15">
    <cfRule type="expression" dxfId="252" priority="1" stopIfTrue="1">
      <formula>B$8="sam"</formula>
    </cfRule>
    <cfRule type="expression" dxfId="251" priority="2" stopIfTrue="1">
      <formula>B$8="dim"</formula>
    </cfRule>
    <cfRule type="expression" priority="3" stopIfTrue="1">
      <formula>$B$8=""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3" name="Button 1">
              <controlPr defaultSize="0" autoFill="0" autoPict="0">
                <anchor moveWithCells="1" sizeWithCells="1">
                  <from>
                    <xdr:col>10</xdr:col>
                    <xdr:colOff>88900</xdr:colOff>
                    <xdr:row>1</xdr:row>
                    <xdr:rowOff>57150</xdr:rowOff>
                  </from>
                  <to>
                    <xdr:col>17</xdr:col>
                    <xdr:colOff>38100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" r:id="rId4" name="Button 2">
              <controlPr defaultSize="0" autoFill="0" autoPict="0">
                <anchor moveWithCells="1" sizeWithCells="1">
                  <from>
                    <xdr:col>10</xdr:col>
                    <xdr:colOff>107950</xdr:colOff>
                    <xdr:row>2</xdr:row>
                    <xdr:rowOff>12700</xdr:rowOff>
                  </from>
                  <to>
                    <xdr:col>17</xdr:col>
                    <xdr:colOff>50800</xdr:colOff>
                    <xdr:row>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" r:id="rId5" name="Button 3">
              <controlPr defaultSize="0" autoFill="0" autoPict="0">
                <anchor moveWithCells="1" sizeWithCells="1">
                  <from>
                    <xdr:col>49</xdr:col>
                    <xdr:colOff>76200</xdr:colOff>
                    <xdr:row>1</xdr:row>
                    <xdr:rowOff>57150</xdr:rowOff>
                  </from>
                  <to>
                    <xdr:col>56</xdr:col>
                    <xdr:colOff>114300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" r:id="rId6" name="Button 4">
              <controlPr defaultSize="0" autoFill="0" autoPict="0">
                <anchor moveWithCells="1" sizeWithCells="1">
                  <from>
                    <xdr:col>1</xdr:col>
                    <xdr:colOff>69850</xdr:colOff>
                    <xdr:row>1</xdr:row>
                    <xdr:rowOff>57150</xdr:rowOff>
                  </from>
                  <to>
                    <xdr:col>8</xdr:col>
                    <xdr:colOff>228600</xdr:colOff>
                    <xdr:row>1</xdr:row>
                    <xdr:rowOff>393700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" r:id="rId7" name="Button 5">
              <controlPr defaultSize="0" autoFill="0" autoPict="0">
                <anchor moveWithCells="1" sizeWithCells="1">
                  <from>
                    <xdr:col>1</xdr:col>
                    <xdr:colOff>57150</xdr:colOff>
                    <xdr:row>1</xdr:row>
                    <xdr:rowOff>469900</xdr:rowOff>
                  </from>
                  <to>
                    <xdr:col>8</xdr:col>
                    <xdr:colOff>228600</xdr:colOff>
                    <xdr:row>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" r:id="rId8" name="Bouton 6">
              <controlPr defaultSize="0" autoFill="0" autoPict="0">
                <anchor moveWithCells="1" sizeWithCells="1">
                  <from>
                    <xdr:col>10</xdr:col>
                    <xdr:colOff>95250</xdr:colOff>
                    <xdr:row>3</xdr:row>
                    <xdr:rowOff>50800</xdr:rowOff>
                  </from>
                  <to>
                    <xdr:col>17</xdr:col>
                    <xdr:colOff>50800</xdr:colOff>
                    <xdr:row>3</xdr:row>
                    <xdr:rowOff>393700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" r:id="rId9" name="Button 7">
              <controlPr defaultSize="0" autoFill="0" autoPict="0">
                <anchor moveWithCells="1" sizeWithCells="1">
                  <from>
                    <xdr:col>49</xdr:col>
                    <xdr:colOff>69850</xdr:colOff>
                    <xdr:row>2</xdr:row>
                    <xdr:rowOff>361950</xdr:rowOff>
                  </from>
                  <to>
                    <xdr:col>56</xdr:col>
                    <xdr:colOff>69850</xdr:colOff>
                    <xdr:row>3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" r:id="rId10" name="Button 8">
              <controlPr defaultSize="0" autoFill="0" autoPict="0">
                <anchor moveWithCells="1" sizeWithCells="1">
                  <from>
                    <xdr:col>10</xdr:col>
                    <xdr:colOff>88900</xdr:colOff>
                    <xdr:row>4</xdr:row>
                    <xdr:rowOff>57150</xdr:rowOff>
                  </from>
                  <to>
                    <xdr:col>17</xdr:col>
                    <xdr:colOff>57150</xdr:colOff>
                    <xdr:row>4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" r:id="rId11" name="Button 9">
              <controlPr defaultSize="0" autoFill="0" autoPict="0">
                <anchor moveWithCells="1" sizeWithCells="1">
                  <from>
                    <xdr:col>18</xdr:col>
                    <xdr:colOff>38100</xdr:colOff>
                    <xdr:row>1</xdr:row>
                    <xdr:rowOff>57150</xdr:rowOff>
                  </from>
                  <to>
                    <xdr:col>26</xdr:col>
                    <xdr:colOff>88900</xdr:colOff>
                    <xdr:row>1</xdr:row>
                    <xdr:rowOff>431800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" r:id="rId12" name="Button 10">
              <controlPr defaultSize="0" autoFill="0" autoPict="0">
                <anchor moveWithCells="1" sizeWithCells="1">
                  <from>
                    <xdr:col>18</xdr:col>
                    <xdr:colOff>50800</xdr:colOff>
                    <xdr:row>2</xdr:row>
                    <xdr:rowOff>31750</xdr:rowOff>
                  </from>
                  <to>
                    <xdr:col>26</xdr:col>
                    <xdr:colOff>95250</xdr:colOff>
                    <xdr:row>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" r:id="rId13" name="Button 11">
              <controlPr defaultSize="0" autoFill="0" autoPict="0">
                <anchor moveWithCells="1" sizeWithCells="1">
                  <from>
                    <xdr:col>18</xdr:col>
                    <xdr:colOff>38100</xdr:colOff>
                    <xdr:row>3</xdr:row>
                    <xdr:rowOff>38100</xdr:rowOff>
                  </from>
                  <to>
                    <xdr:col>26</xdr:col>
                    <xdr:colOff>107950</xdr:colOff>
                    <xdr:row>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" r:id="rId14" name="Button 12">
              <controlPr defaultSize="0" autoFill="0" autoPict="0">
                <anchor moveWithCells="1" sizeWithCells="1">
                  <from>
                    <xdr:col>18</xdr:col>
                    <xdr:colOff>12700</xdr:colOff>
                    <xdr:row>4</xdr:row>
                    <xdr:rowOff>88900</xdr:rowOff>
                  </from>
                  <to>
                    <xdr:col>26</xdr:col>
                    <xdr:colOff>107950</xdr:colOff>
                    <xdr:row>4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" r:id="rId15" name="Button 13">
              <controlPr defaultSize="0" autoFill="0" autoPict="0">
                <anchor moveWithCells="1" sizeWithCells="1">
                  <from>
                    <xdr:col>18</xdr:col>
                    <xdr:colOff>31750</xdr:colOff>
                    <xdr:row>4</xdr:row>
                    <xdr:rowOff>571500</xdr:rowOff>
                  </from>
                  <to>
                    <xdr:col>26</xdr:col>
                    <xdr:colOff>88900</xdr:colOff>
                    <xdr:row>4</xdr:row>
                    <xdr:rowOff>1117600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" r:id="rId16" name="Button 14">
              <controlPr defaultSize="0" autoFill="0" autoPict="0">
                <anchor moveWithCells="1" sizeWithCells="1">
                  <from>
                    <xdr:col>27</xdr:col>
                    <xdr:colOff>0</xdr:colOff>
                    <xdr:row>1</xdr:row>
                    <xdr:rowOff>88900</xdr:rowOff>
                  </from>
                  <to>
                    <xdr:col>33</xdr:col>
                    <xdr:colOff>146050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" r:id="rId17" name="Button 15">
              <controlPr defaultSize="0" autoFill="0" autoPict="0">
                <anchor moveWithCells="1" sizeWithCells="1">
                  <from>
                    <xdr:col>27</xdr:col>
                    <xdr:colOff>31750</xdr:colOff>
                    <xdr:row>2</xdr:row>
                    <xdr:rowOff>76200</xdr:rowOff>
                  </from>
                  <to>
                    <xdr:col>33</xdr:col>
                    <xdr:colOff>127000</xdr:colOff>
                    <xdr:row>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" r:id="rId18" name="Button 16">
              <controlPr defaultSize="0" autoFill="0" autoPict="0">
                <anchor moveWithCells="1" sizeWithCells="1">
                  <from>
                    <xdr:col>27</xdr:col>
                    <xdr:colOff>31750</xdr:colOff>
                    <xdr:row>3</xdr:row>
                    <xdr:rowOff>95250</xdr:rowOff>
                  </from>
                  <to>
                    <xdr:col>33</xdr:col>
                    <xdr:colOff>133350</xdr:colOff>
                    <xdr:row>3</xdr:row>
                    <xdr:rowOff>393700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" r:id="rId19" name="Button 17">
              <controlPr defaultSize="0" autoFill="0" autoPict="0">
                <anchor moveWithCells="1" sizeWithCells="1">
                  <from>
                    <xdr:col>27</xdr:col>
                    <xdr:colOff>0</xdr:colOff>
                    <xdr:row>4</xdr:row>
                    <xdr:rowOff>133350</xdr:rowOff>
                  </from>
                  <to>
                    <xdr:col>33</xdr:col>
                    <xdr:colOff>146050</xdr:colOff>
                    <xdr:row>4</xdr:row>
                    <xdr:rowOff>641350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" r:id="rId20" name="Button 18">
              <controlPr defaultSize="0" autoFill="0" autoPict="0">
                <anchor moveWithCells="1" sizeWithCells="1">
                  <from>
                    <xdr:col>34</xdr:col>
                    <xdr:colOff>76200</xdr:colOff>
                    <xdr:row>1</xdr:row>
                    <xdr:rowOff>88900</xdr:rowOff>
                  </from>
                  <to>
                    <xdr:col>41</xdr:col>
                    <xdr:colOff>0</xdr:colOff>
                    <xdr:row>1</xdr:row>
                    <xdr:rowOff>412750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" r:id="rId21" name="Button 19">
              <controlPr defaultSize="0" autoFill="0" autoPict="0">
                <anchor moveWithCells="1" sizeWithCells="1">
                  <from>
                    <xdr:col>34</xdr:col>
                    <xdr:colOff>95250</xdr:colOff>
                    <xdr:row>2</xdr:row>
                    <xdr:rowOff>57150</xdr:rowOff>
                  </from>
                  <to>
                    <xdr:col>41</xdr:col>
                    <xdr:colOff>0</xdr:colOff>
                    <xdr:row>2</xdr:row>
                    <xdr:rowOff>393700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" r:id="rId22" name="Button 20">
              <controlPr defaultSize="0" autoFill="0" autoPict="0">
                <anchor moveWithCells="1" sizeWithCells="1">
                  <from>
                    <xdr:col>34</xdr:col>
                    <xdr:colOff>88900</xdr:colOff>
                    <xdr:row>3</xdr:row>
                    <xdr:rowOff>95250</xdr:rowOff>
                  </from>
                  <to>
                    <xdr:col>40</xdr:col>
                    <xdr:colOff>228600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" r:id="rId23" name="Button 21">
              <controlPr defaultSize="0" autoFill="0" autoPict="0">
                <anchor moveWithCells="1" sizeWithCells="1">
                  <from>
                    <xdr:col>41</xdr:col>
                    <xdr:colOff>171450</xdr:colOff>
                    <xdr:row>1</xdr:row>
                    <xdr:rowOff>95250</xdr:rowOff>
                  </from>
                  <to>
                    <xdr:col>47</xdr:col>
                    <xdr:colOff>127000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" r:id="rId24" name="Button 22">
              <controlPr defaultSize="0" autoFill="0" autoPict="0">
                <anchor moveWithCells="1" sizeWithCells="1">
                  <from>
                    <xdr:col>41</xdr:col>
                    <xdr:colOff>190500</xdr:colOff>
                    <xdr:row>2</xdr:row>
                    <xdr:rowOff>95250</xdr:rowOff>
                  </from>
                  <to>
                    <xdr:col>47</xdr:col>
                    <xdr:colOff>127000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" r:id="rId25" name="Button 23">
              <controlPr defaultSize="0" autoFill="0" autoPict="0">
                <anchor moveWithCells="1" sizeWithCells="1">
                  <from>
                    <xdr:col>41</xdr:col>
                    <xdr:colOff>222250</xdr:colOff>
                    <xdr:row>3</xdr:row>
                    <xdr:rowOff>146050</xdr:rowOff>
                  </from>
                  <to>
                    <xdr:col>47</xdr:col>
                    <xdr:colOff>107950</xdr:colOff>
                    <xdr:row>4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" r:id="rId26" name="Button 24">
              <controlPr defaultSize="0" autoFill="0" autoPict="0">
                <anchor moveWithCells="1" sizeWithCells="1">
                  <from>
                    <xdr:col>42</xdr:col>
                    <xdr:colOff>0</xdr:colOff>
                    <xdr:row>4</xdr:row>
                    <xdr:rowOff>228600</xdr:rowOff>
                  </from>
                  <to>
                    <xdr:col>47</xdr:col>
                    <xdr:colOff>95250</xdr:colOff>
                    <xdr:row>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" r:id="rId27" name="Button 25">
              <controlPr defaultSize="0" autoFill="0" autoPict="0">
                <anchor moveWithCells="1" sizeWithCells="1">
                  <from>
                    <xdr:col>49</xdr:col>
                    <xdr:colOff>127000</xdr:colOff>
                    <xdr:row>1</xdr:row>
                    <xdr:rowOff>469900</xdr:rowOff>
                  </from>
                  <to>
                    <xdr:col>56</xdr:col>
                    <xdr:colOff>95250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" r:id="rId28" name="Button 26">
              <controlPr defaultSize="0" autoFill="0" autoPict="0">
                <anchor moveWithCells="1" sizeWithCells="1">
                  <from>
                    <xdr:col>49</xdr:col>
                    <xdr:colOff>95250</xdr:colOff>
                    <xdr:row>3</xdr:row>
                    <xdr:rowOff>266700</xdr:rowOff>
                  </from>
                  <to>
                    <xdr:col>56</xdr:col>
                    <xdr:colOff>76200</xdr:colOff>
                    <xdr:row>4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" r:id="rId29" name="Button 27">
              <controlPr defaultSize="0" autoFill="0" autoPict="0">
                <anchor moveWithCells="1" sizeWithCells="1">
                  <from>
                    <xdr:col>57</xdr:col>
                    <xdr:colOff>133350</xdr:colOff>
                    <xdr:row>1</xdr:row>
                    <xdr:rowOff>76200</xdr:rowOff>
                  </from>
                  <to>
                    <xdr:col>62</xdr:col>
                    <xdr:colOff>76200</xdr:colOff>
                    <xdr:row>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" r:id="rId30" name="Button 28">
              <controlPr defaultSize="0" autoFill="0" autoPict="0">
                <anchor moveWithCells="1" sizeWithCells="1">
                  <from>
                    <xdr:col>57</xdr:col>
                    <xdr:colOff>171450</xdr:colOff>
                    <xdr:row>1</xdr:row>
                    <xdr:rowOff>457200</xdr:rowOff>
                  </from>
                  <to>
                    <xdr:col>62</xdr:col>
                    <xdr:colOff>50800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" r:id="rId31" name="Button 29">
              <controlPr defaultSize="0" autoFill="0" autoPict="0">
                <anchor moveWithCells="1" sizeWithCells="1">
                  <from>
                    <xdr:col>57</xdr:col>
                    <xdr:colOff>133350</xdr:colOff>
                    <xdr:row>2</xdr:row>
                    <xdr:rowOff>393700</xdr:rowOff>
                  </from>
                  <to>
                    <xdr:col>62</xdr:col>
                    <xdr:colOff>50800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" r:id="rId32" name="Button 30">
              <controlPr defaultSize="0" autoFill="0" autoPict="0">
                <anchor moveWithCells="1" sizeWithCells="1">
                  <from>
                    <xdr:col>57</xdr:col>
                    <xdr:colOff>127000</xdr:colOff>
                    <xdr:row>3</xdr:row>
                    <xdr:rowOff>374650</xdr:rowOff>
                  </from>
                  <to>
                    <xdr:col>62</xdr:col>
                    <xdr:colOff>38100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3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G16"/>
  <sheetViews>
    <sheetView zoomScale="50" zoomScaleNormal="50" workbookViewId="0">
      <selection activeCell="A11" sqref="A11:A16"/>
    </sheetView>
  </sheetViews>
  <sheetFormatPr baseColWidth="10" defaultRowHeight="14.5" x14ac:dyDescent="0.35"/>
  <cols>
    <col min="1" max="1" width="33.453125" customWidth="1"/>
    <col min="2" max="2" width="3.7265625" customWidth="1"/>
    <col min="3" max="3" width="4.1796875" customWidth="1"/>
    <col min="4" max="4" width="3.7265625" customWidth="1"/>
    <col min="5" max="5" width="4.54296875" bestFit="1" customWidth="1"/>
    <col min="6" max="56" width="3.7265625" customWidth="1"/>
    <col min="57" max="57" width="6.26953125" customWidth="1"/>
    <col min="58" max="62" width="3.7265625" customWidth="1"/>
    <col min="63" max="63" width="8.7265625" customWidth="1"/>
    <col min="64" max="64" width="14.1796875" customWidth="1"/>
    <col min="65" max="111" width="11.453125" hidden="1" customWidth="1"/>
  </cols>
  <sheetData>
    <row r="1" spans="1:111" ht="33.5" x14ac:dyDescent="0.35">
      <c r="A1" s="1" t="s">
        <v>35</v>
      </c>
      <c r="B1" s="92" t="s">
        <v>1</v>
      </c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  <c r="CF1" s="30"/>
      <c r="CG1" s="30"/>
      <c r="CH1" s="30"/>
      <c r="CI1" s="30"/>
      <c r="CJ1" s="30"/>
      <c r="CK1" s="30"/>
      <c r="CL1" s="30"/>
      <c r="CM1" s="30"/>
      <c r="CN1" s="30"/>
      <c r="CO1" s="30"/>
      <c r="CP1" s="30"/>
    </row>
    <row r="2" spans="1:111" ht="33.5" x14ac:dyDescent="0.35">
      <c r="A2" s="3" t="s">
        <v>2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5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</row>
    <row r="3" spans="1:111" ht="33.5" x14ac:dyDescent="0.35">
      <c r="A3" s="3" t="s">
        <v>3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5"/>
      <c r="BU3" s="30"/>
      <c r="BV3" s="30"/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/>
      <c r="CP3" s="30"/>
    </row>
    <row r="4" spans="1:111" ht="33.5" x14ac:dyDescent="0.3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5"/>
      <c r="BU4" s="30"/>
      <c r="BV4" s="30"/>
      <c r="BW4" s="30"/>
      <c r="BX4" s="30"/>
      <c r="BY4" s="30"/>
      <c r="BZ4" s="30"/>
      <c r="CA4" s="30"/>
      <c r="CB4" s="30"/>
      <c r="CC4" s="30"/>
      <c r="CD4" s="30"/>
      <c r="CE4" s="30"/>
      <c r="CF4" s="30"/>
      <c r="CG4" s="30"/>
      <c r="CH4" s="30"/>
      <c r="CI4" s="30"/>
      <c r="CJ4" s="30"/>
      <c r="CK4" s="30"/>
      <c r="CL4" s="30"/>
      <c r="CM4" s="30"/>
      <c r="CN4" s="30"/>
      <c r="CO4" s="30"/>
      <c r="CP4" s="30"/>
    </row>
    <row r="5" spans="1:111" ht="98.5" customHeight="1" thickBot="1" x14ac:dyDescent="0.4">
      <c r="A5" s="3" t="s">
        <v>5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5"/>
      <c r="BU5" s="30"/>
      <c r="BV5" s="30"/>
      <c r="BW5" s="30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30"/>
      <c r="CI5" s="30"/>
      <c r="CJ5" s="30"/>
      <c r="CK5" s="30"/>
      <c r="CL5" s="30"/>
      <c r="CM5" s="30"/>
      <c r="CN5" s="30"/>
      <c r="CO5" s="30"/>
      <c r="CP5" s="30"/>
    </row>
    <row r="6" spans="1:111" s="32" customFormat="1" ht="21.5" hidden="1" thickBot="1" x14ac:dyDescent="0.4">
      <c r="A6" s="31">
        <v>28</v>
      </c>
      <c r="B6" s="91">
        <v>42767</v>
      </c>
      <c r="C6" s="91"/>
      <c r="D6" s="91">
        <v>42768</v>
      </c>
      <c r="E6" s="91"/>
      <c r="F6" s="91">
        <v>42769</v>
      </c>
      <c r="G6" s="91"/>
      <c r="H6" s="91">
        <v>42770</v>
      </c>
      <c r="I6" s="91"/>
      <c r="J6" s="91">
        <v>42771</v>
      </c>
      <c r="K6" s="91"/>
      <c r="L6" s="91">
        <v>42772</v>
      </c>
      <c r="M6" s="91"/>
      <c r="N6" s="91">
        <v>42773</v>
      </c>
      <c r="O6" s="91"/>
      <c r="P6" s="91">
        <v>42774</v>
      </c>
      <c r="Q6" s="91"/>
      <c r="R6" s="91">
        <v>42775</v>
      </c>
      <c r="S6" s="91"/>
      <c r="T6" s="91">
        <v>42776</v>
      </c>
      <c r="U6" s="91"/>
      <c r="V6" s="91">
        <v>42777</v>
      </c>
      <c r="W6" s="91"/>
      <c r="X6" s="91">
        <v>42778</v>
      </c>
      <c r="Y6" s="91"/>
      <c r="Z6" s="91">
        <v>42779</v>
      </c>
      <c r="AA6" s="91"/>
      <c r="AB6" s="91">
        <v>42780</v>
      </c>
      <c r="AC6" s="91"/>
      <c r="AD6" s="91">
        <v>42781</v>
      </c>
      <c r="AE6" s="91"/>
      <c r="AF6" s="91">
        <v>42782</v>
      </c>
      <c r="AG6" s="91"/>
      <c r="AH6" s="91">
        <v>42783</v>
      </c>
      <c r="AI6" s="91"/>
      <c r="AJ6" s="91">
        <v>42784</v>
      </c>
      <c r="AK6" s="91"/>
      <c r="AL6" s="91">
        <v>42785</v>
      </c>
      <c r="AM6" s="91"/>
      <c r="AN6" s="91">
        <v>42786</v>
      </c>
      <c r="AO6" s="91"/>
      <c r="AP6" s="91">
        <v>42787</v>
      </c>
      <c r="AQ6" s="91"/>
      <c r="AR6" s="91">
        <v>42788</v>
      </c>
      <c r="AS6" s="91"/>
      <c r="AT6" s="91">
        <v>42789</v>
      </c>
      <c r="AU6" s="91"/>
      <c r="AV6" s="91">
        <v>42790</v>
      </c>
      <c r="AW6" s="91"/>
      <c r="AX6" s="91">
        <v>42791</v>
      </c>
      <c r="AY6" s="91"/>
      <c r="AZ6" s="91">
        <v>42792</v>
      </c>
      <c r="BA6" s="91"/>
      <c r="BB6" s="91">
        <v>42793</v>
      </c>
      <c r="BC6" s="91"/>
      <c r="BD6" s="91">
        <v>42794</v>
      </c>
      <c r="BE6" s="91"/>
      <c r="BF6" s="91" t="e">
        <v>#VALUE!</v>
      </c>
      <c r="BG6" s="91"/>
      <c r="BH6" s="91" t="e">
        <v>#VALUE!</v>
      </c>
      <c r="BI6" s="91"/>
      <c r="BJ6" s="91" t="e">
        <v>#VALUE!</v>
      </c>
      <c r="BK6" s="91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</row>
    <row r="7" spans="1:111" ht="15" hidden="1" thickBot="1" x14ac:dyDescent="0.4">
      <c r="A7" s="33">
        <v>2</v>
      </c>
      <c r="B7" s="93">
        <f>WEEKDAY(B6,2)</f>
        <v>3</v>
      </c>
      <c r="C7" s="93"/>
      <c r="D7" s="93">
        <f>WEEKDAY(D6,2)</f>
        <v>4</v>
      </c>
      <c r="E7" s="93"/>
      <c r="F7" s="93">
        <f>WEEKDAY(F6,2)</f>
        <v>5</v>
      </c>
      <c r="G7" s="93"/>
      <c r="H7" s="93">
        <f>WEEKDAY(H6,2)</f>
        <v>6</v>
      </c>
      <c r="I7" s="93"/>
      <c r="J7" s="93">
        <f>WEEKDAY(J6,2)</f>
        <v>7</v>
      </c>
      <c r="K7" s="93"/>
      <c r="L7" s="93">
        <f>WEEKDAY(L6,2)</f>
        <v>1</v>
      </c>
      <c r="M7" s="93"/>
      <c r="N7" s="93">
        <f>WEEKDAY(N6,2)</f>
        <v>2</v>
      </c>
      <c r="O7" s="93"/>
      <c r="P7" s="93">
        <f>WEEKDAY(P6,2)</f>
        <v>3</v>
      </c>
      <c r="Q7" s="93"/>
      <c r="R7" s="93">
        <f>WEEKDAY(R6,2)</f>
        <v>4</v>
      </c>
      <c r="S7" s="93"/>
      <c r="T7" s="93">
        <f>WEEKDAY(T6,2)</f>
        <v>5</v>
      </c>
      <c r="U7" s="93"/>
      <c r="V7" s="93">
        <f>WEEKDAY(V6,2)</f>
        <v>6</v>
      </c>
      <c r="W7" s="93"/>
      <c r="X7" s="93">
        <f>WEEKDAY(X6,2)</f>
        <v>7</v>
      </c>
      <c r="Y7" s="93"/>
      <c r="Z7" s="93">
        <f>WEEKDAY(Z6,2)</f>
        <v>1</v>
      </c>
      <c r="AA7" s="93"/>
      <c r="AB7" s="93">
        <f>WEEKDAY(AB6,2)</f>
        <v>2</v>
      </c>
      <c r="AC7" s="93"/>
      <c r="AD7" s="93">
        <f>WEEKDAY(AD6,2)</f>
        <v>3</v>
      </c>
      <c r="AE7" s="93"/>
      <c r="AF7" s="93">
        <f>WEEKDAY(AF6,2)</f>
        <v>4</v>
      </c>
      <c r="AG7" s="93"/>
      <c r="AH7" s="93">
        <f>WEEKDAY(AH6,2)</f>
        <v>5</v>
      </c>
      <c r="AI7" s="93"/>
      <c r="AJ7" s="93">
        <f>WEEKDAY(AJ6,2)</f>
        <v>6</v>
      </c>
      <c r="AK7" s="93"/>
      <c r="AL7" s="93">
        <f>WEEKDAY(AL6,2)</f>
        <v>7</v>
      </c>
      <c r="AM7" s="93"/>
      <c r="AN7" s="93">
        <f>WEEKDAY(AN6,2)</f>
        <v>1</v>
      </c>
      <c r="AO7" s="93"/>
      <c r="AP7" s="93">
        <f>WEEKDAY(AP6,2)</f>
        <v>2</v>
      </c>
      <c r="AQ7" s="93"/>
      <c r="AR7" s="93">
        <f>WEEKDAY(AR6,2)</f>
        <v>3</v>
      </c>
      <c r="AS7" s="93"/>
      <c r="AT7" s="93">
        <f>WEEKDAY(AT6,2)</f>
        <v>4</v>
      </c>
      <c r="AU7" s="93"/>
      <c r="AV7" s="93">
        <f>WEEKDAY(AV6,2)</f>
        <v>5</v>
      </c>
      <c r="AW7" s="93"/>
      <c r="AX7" s="93">
        <f>WEEKDAY(AX6,2)</f>
        <v>6</v>
      </c>
      <c r="AY7" s="93"/>
      <c r="AZ7" s="93">
        <f>WEEKDAY(AZ6,2)</f>
        <v>7</v>
      </c>
      <c r="BA7" s="93"/>
      <c r="BB7" s="93">
        <f>WEEKDAY(BB6,2)</f>
        <v>1</v>
      </c>
      <c r="BC7" s="93"/>
      <c r="BD7" s="93">
        <f>WEEKDAY(BD6,2)</f>
        <v>2</v>
      </c>
      <c r="BE7" s="93"/>
      <c r="BF7" s="93" t="e">
        <f>WEEKDAY(BF6,2)</f>
        <v>#VALUE!</v>
      </c>
      <c r="BG7" s="93"/>
      <c r="BH7" s="93" t="e">
        <f>WEEKDAY(BH6,2)</f>
        <v>#VALUE!</v>
      </c>
      <c r="BI7" s="93"/>
      <c r="BJ7" s="93" t="e">
        <f>WEEKDAY(BJ6,2)</f>
        <v>#VALUE!</v>
      </c>
      <c r="BK7" s="93"/>
      <c r="BU7" s="30"/>
      <c r="BV7" s="30"/>
      <c r="BW7" s="30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30"/>
      <c r="CI7" s="30"/>
      <c r="CJ7" s="30"/>
      <c r="CK7" s="30"/>
      <c r="CL7" s="30"/>
      <c r="CM7" s="30"/>
      <c r="CN7" s="30"/>
      <c r="CO7" s="30"/>
      <c r="CP7" s="30"/>
    </row>
    <row r="8" spans="1:111" ht="15" hidden="1" thickBot="1" x14ac:dyDescent="0.4">
      <c r="A8" s="34">
        <v>5</v>
      </c>
      <c r="B8" s="35" t="str">
        <f>B9</f>
        <v>mer</v>
      </c>
      <c r="C8" s="35" t="str">
        <f>B9</f>
        <v>mer</v>
      </c>
      <c r="D8" s="35" t="str">
        <f>D9</f>
        <v>jeu</v>
      </c>
      <c r="E8" s="35" t="str">
        <f>D9</f>
        <v>jeu</v>
      </c>
      <c r="F8" s="35" t="str">
        <f>F9</f>
        <v>ven</v>
      </c>
      <c r="G8" s="35" t="str">
        <f>F9</f>
        <v>ven</v>
      </c>
      <c r="H8" s="35" t="str">
        <f>H9</f>
        <v>sam</v>
      </c>
      <c r="I8" s="35" t="str">
        <f>H9</f>
        <v>sam</v>
      </c>
      <c r="J8" s="35" t="str">
        <f>J9</f>
        <v>dim</v>
      </c>
      <c r="K8" s="35" t="str">
        <f>J9</f>
        <v>dim</v>
      </c>
      <c r="L8" s="35" t="str">
        <f>L9</f>
        <v>lun</v>
      </c>
      <c r="M8" s="35" t="str">
        <f>L9</f>
        <v>lun</v>
      </c>
      <c r="N8" s="35" t="str">
        <f>N9</f>
        <v>mar</v>
      </c>
      <c r="O8" s="35" t="str">
        <f>N9</f>
        <v>mar</v>
      </c>
      <c r="P8" s="35" t="str">
        <f>P9</f>
        <v>mer</v>
      </c>
      <c r="Q8" s="35" t="str">
        <f>P9</f>
        <v>mer</v>
      </c>
      <c r="R8" s="35" t="str">
        <f>R9</f>
        <v>jeu</v>
      </c>
      <c r="S8" s="35" t="str">
        <f>R9</f>
        <v>jeu</v>
      </c>
      <c r="T8" s="35" t="str">
        <f>T9</f>
        <v>ven</v>
      </c>
      <c r="U8" s="35" t="str">
        <f>T9</f>
        <v>ven</v>
      </c>
      <c r="V8" s="35" t="str">
        <f>V9</f>
        <v>sam</v>
      </c>
      <c r="W8" s="35" t="str">
        <f>V9</f>
        <v>sam</v>
      </c>
      <c r="X8" s="35" t="str">
        <f>X9</f>
        <v>dim</v>
      </c>
      <c r="Y8" s="35" t="str">
        <f>X9</f>
        <v>dim</v>
      </c>
      <c r="Z8" s="35" t="str">
        <f>Z9</f>
        <v>lun</v>
      </c>
      <c r="AA8" s="35" t="str">
        <f>Z9</f>
        <v>lun</v>
      </c>
      <c r="AB8" s="35" t="str">
        <f>AB9</f>
        <v>mar</v>
      </c>
      <c r="AC8" s="35" t="str">
        <f>AB9</f>
        <v>mar</v>
      </c>
      <c r="AD8" s="35" t="str">
        <f>AD9</f>
        <v>mer</v>
      </c>
      <c r="AE8" s="35" t="str">
        <f>AD9</f>
        <v>mer</v>
      </c>
      <c r="AF8" s="35" t="str">
        <f>AF9</f>
        <v>jeu</v>
      </c>
      <c r="AG8" s="35" t="str">
        <f>AF9</f>
        <v>jeu</v>
      </c>
      <c r="AH8" s="35" t="str">
        <f>AH9</f>
        <v>ven</v>
      </c>
      <c r="AI8" s="35" t="str">
        <f>AH9</f>
        <v>ven</v>
      </c>
      <c r="AJ8" s="35" t="str">
        <f>AJ9</f>
        <v>sam</v>
      </c>
      <c r="AK8" s="35" t="str">
        <f>AJ9</f>
        <v>sam</v>
      </c>
      <c r="AL8" s="35" t="str">
        <f>AL9</f>
        <v>dim</v>
      </c>
      <c r="AM8" s="35" t="str">
        <f>AL9</f>
        <v>dim</v>
      </c>
      <c r="AN8" s="35" t="str">
        <f>AN9</f>
        <v>lun</v>
      </c>
      <c r="AO8" s="35" t="str">
        <f>AN9</f>
        <v>lun</v>
      </c>
      <c r="AP8" s="35" t="str">
        <f>AP9</f>
        <v>mar</v>
      </c>
      <c r="AQ8" s="35" t="str">
        <f>AP9</f>
        <v>mar</v>
      </c>
      <c r="AR8" s="35" t="str">
        <f>AR9</f>
        <v>mer</v>
      </c>
      <c r="AS8" s="35" t="str">
        <f>AR9</f>
        <v>mer</v>
      </c>
      <c r="AT8" s="35" t="str">
        <f>AT9</f>
        <v>jeu</v>
      </c>
      <c r="AU8" s="35" t="str">
        <f>AT9</f>
        <v>jeu</v>
      </c>
      <c r="AV8" s="35" t="str">
        <f>AV9</f>
        <v>ven</v>
      </c>
      <c r="AW8" s="35" t="str">
        <f>AV9</f>
        <v>ven</v>
      </c>
      <c r="AX8" s="35" t="str">
        <f>AX9</f>
        <v>sam</v>
      </c>
      <c r="AY8" s="35" t="str">
        <f>AX9</f>
        <v>sam</v>
      </c>
      <c r="AZ8" s="35" t="str">
        <f>AZ9</f>
        <v>dim</v>
      </c>
      <c r="BA8" s="35" t="str">
        <f>AZ9</f>
        <v>dim</v>
      </c>
      <c r="BB8" s="35" t="str">
        <f>BB9</f>
        <v>lun</v>
      </c>
      <c r="BC8" s="35" t="str">
        <f>BB9</f>
        <v>lun</v>
      </c>
      <c r="BD8" s="35" t="str">
        <f>BD9</f>
        <v>mar</v>
      </c>
      <c r="BE8" s="35" t="str">
        <f>BD9</f>
        <v>mar</v>
      </c>
      <c r="BF8" s="35" t="str">
        <f>BF9</f>
        <v/>
      </c>
      <c r="BG8" s="35" t="str">
        <f>BF9</f>
        <v/>
      </c>
      <c r="BH8" s="35" t="str">
        <f>BH9</f>
        <v/>
      </c>
      <c r="BI8" s="35" t="str">
        <f>BH9</f>
        <v/>
      </c>
      <c r="BJ8" s="35" t="str">
        <f>BJ9</f>
        <v/>
      </c>
      <c r="BK8" s="35" t="str">
        <f>BJ9</f>
        <v/>
      </c>
      <c r="BU8" s="30"/>
      <c r="BV8" s="30"/>
      <c r="BW8" s="30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30"/>
      <c r="CI8" s="30"/>
      <c r="CJ8" s="30"/>
      <c r="CK8" s="30"/>
      <c r="CL8" s="30"/>
      <c r="CM8" s="30"/>
      <c r="CN8" s="30"/>
      <c r="CO8" s="30"/>
      <c r="CP8" s="30"/>
    </row>
    <row r="9" spans="1:111" ht="18.5" x14ac:dyDescent="0.45">
      <c r="A9" s="36" t="s">
        <v>35</v>
      </c>
      <c r="B9" s="94" t="str">
        <f>TEXT(WEEKDAY(DATE(2017,$A$7,B10),1),"JJJ")</f>
        <v>mer</v>
      </c>
      <c r="C9" s="94"/>
      <c r="D9" s="94" t="str">
        <f t="shared" ref="D9" si="0">TEXT(WEEKDAY(DATE(2017,$A$7,D10),1),"JJJ")</f>
        <v>jeu</v>
      </c>
      <c r="E9" s="94"/>
      <c r="F9" s="94" t="str">
        <f t="shared" ref="F9" si="1">TEXT(WEEKDAY(DATE(2017,$A$7,F10),1),"JJJ")</f>
        <v>ven</v>
      </c>
      <c r="G9" s="94"/>
      <c r="H9" s="94" t="str">
        <f t="shared" ref="H9" si="2">TEXT(WEEKDAY(DATE(2017,$A$7,H10),1),"JJJ")</f>
        <v>sam</v>
      </c>
      <c r="I9" s="94"/>
      <c r="J9" s="94" t="str">
        <f t="shared" ref="J9" si="3">TEXT(WEEKDAY(DATE(2017,$A$7,J10),1),"JJJ")</f>
        <v>dim</v>
      </c>
      <c r="K9" s="94"/>
      <c r="L9" s="94" t="str">
        <f t="shared" ref="L9" si="4">TEXT(WEEKDAY(DATE(2017,$A$7,L10),1),"JJJ")</f>
        <v>lun</v>
      </c>
      <c r="M9" s="94"/>
      <c r="N9" s="94" t="str">
        <f t="shared" ref="N9" si="5">TEXT(WEEKDAY(DATE(2017,$A$7,N10),1),"JJJ")</f>
        <v>mar</v>
      </c>
      <c r="O9" s="94"/>
      <c r="P9" s="94" t="str">
        <f t="shared" ref="P9" si="6">TEXT(WEEKDAY(DATE(2017,$A$7,P10),1),"JJJ")</f>
        <v>mer</v>
      </c>
      <c r="Q9" s="94"/>
      <c r="R9" s="94" t="str">
        <f t="shared" ref="R9" si="7">TEXT(WEEKDAY(DATE(2017,$A$7,R10),1),"JJJ")</f>
        <v>jeu</v>
      </c>
      <c r="S9" s="94"/>
      <c r="T9" s="94" t="str">
        <f t="shared" ref="T9" si="8">TEXT(WEEKDAY(DATE(2017,$A$7,T10),1),"JJJ")</f>
        <v>ven</v>
      </c>
      <c r="U9" s="94"/>
      <c r="V9" s="94" t="str">
        <f t="shared" ref="V9" si="9">TEXT(WEEKDAY(DATE(2017,$A$7,V10),1),"JJJ")</f>
        <v>sam</v>
      </c>
      <c r="W9" s="94"/>
      <c r="X9" s="94" t="str">
        <f t="shared" ref="X9" si="10">TEXT(WEEKDAY(DATE(2017,$A$7,X10),1),"JJJ")</f>
        <v>dim</v>
      </c>
      <c r="Y9" s="94"/>
      <c r="Z9" s="94" t="str">
        <f t="shared" ref="Z9" si="11">TEXT(WEEKDAY(DATE(2017,$A$7,Z10),1),"JJJ")</f>
        <v>lun</v>
      </c>
      <c r="AA9" s="94"/>
      <c r="AB9" s="94" t="str">
        <f t="shared" ref="AB9" si="12">TEXT(WEEKDAY(DATE(2017,$A$7,AB10),1),"JJJ")</f>
        <v>mar</v>
      </c>
      <c r="AC9" s="94"/>
      <c r="AD9" s="94" t="str">
        <f t="shared" ref="AD9" si="13">TEXT(WEEKDAY(DATE(2017,$A$7,AD10),1),"JJJ")</f>
        <v>mer</v>
      </c>
      <c r="AE9" s="94"/>
      <c r="AF9" s="94" t="str">
        <f t="shared" ref="AF9" si="14">TEXT(WEEKDAY(DATE(2017,$A$7,AF10),1),"JJJ")</f>
        <v>jeu</v>
      </c>
      <c r="AG9" s="94"/>
      <c r="AH9" s="94" t="str">
        <f t="shared" ref="AH9" si="15">TEXT(WEEKDAY(DATE(2017,$A$7,AH10),1),"JJJ")</f>
        <v>ven</v>
      </c>
      <c r="AI9" s="94"/>
      <c r="AJ9" s="94" t="str">
        <f t="shared" ref="AJ9" si="16">TEXT(WEEKDAY(DATE(2017,$A$7,AJ10),1),"JJJ")</f>
        <v>sam</v>
      </c>
      <c r="AK9" s="94"/>
      <c r="AL9" s="94" t="str">
        <f t="shared" ref="AL9" si="17">TEXT(WEEKDAY(DATE(2017,$A$7,AL10),1),"JJJ")</f>
        <v>dim</v>
      </c>
      <c r="AM9" s="94"/>
      <c r="AN9" s="94" t="str">
        <f t="shared" ref="AN9" si="18">TEXT(WEEKDAY(DATE(2017,$A$7,AN10),1),"JJJ")</f>
        <v>lun</v>
      </c>
      <c r="AO9" s="94"/>
      <c r="AP9" s="94" t="str">
        <f t="shared" ref="AP9" si="19">TEXT(WEEKDAY(DATE(2017,$A$7,AP10),1),"JJJ")</f>
        <v>mar</v>
      </c>
      <c r="AQ9" s="94"/>
      <c r="AR9" s="94" t="str">
        <f t="shared" ref="AR9" si="20">TEXT(WEEKDAY(DATE(2017,$A$7,AR10),1),"JJJ")</f>
        <v>mer</v>
      </c>
      <c r="AS9" s="94"/>
      <c r="AT9" s="94" t="str">
        <f t="shared" ref="AT9" si="21">TEXT(WEEKDAY(DATE(2017,$A$7,AT10),1),"JJJ")</f>
        <v>jeu</v>
      </c>
      <c r="AU9" s="94"/>
      <c r="AV9" s="94" t="str">
        <f t="shared" ref="AV9" si="22">TEXT(WEEKDAY(DATE(2017,$A$7,AV10),1),"JJJ")</f>
        <v>ven</v>
      </c>
      <c r="AW9" s="94"/>
      <c r="AX9" s="94" t="str">
        <f t="shared" ref="AX9" si="23">TEXT(WEEKDAY(DATE(2017,$A$7,AX10),1),"JJJ")</f>
        <v>sam</v>
      </c>
      <c r="AY9" s="94"/>
      <c r="AZ9" s="94" t="str">
        <f t="shared" ref="AZ9" si="24">TEXT(WEEKDAY(DATE(2017,$A$7,AZ10),1),"JJJ")</f>
        <v>dim</v>
      </c>
      <c r="BA9" s="94"/>
      <c r="BB9" s="94" t="str">
        <f t="shared" ref="BB9" si="25">TEXT(WEEKDAY(DATE(2017,$A$7,BB10),1),"JJJ")</f>
        <v>lun</v>
      </c>
      <c r="BC9" s="94"/>
      <c r="BD9" s="94" t="str">
        <f t="shared" ref="BD9" si="26">TEXT(WEEKDAY(DATE(2017,$A$7,BD10),1),"JJJ")</f>
        <v>mar</v>
      </c>
      <c r="BE9" s="94"/>
      <c r="BF9" s="94" t="s">
        <v>71</v>
      </c>
      <c r="BG9" s="94"/>
      <c r="BH9" s="94" t="s">
        <v>71</v>
      </c>
      <c r="BI9" s="94"/>
      <c r="BJ9" s="94" t="s">
        <v>71</v>
      </c>
      <c r="BK9" s="95"/>
      <c r="BL9" s="37" t="s">
        <v>6</v>
      </c>
      <c r="BM9" s="38" t="s">
        <v>7</v>
      </c>
      <c r="BN9" s="39" t="s">
        <v>8</v>
      </c>
      <c r="BO9" s="39" t="s">
        <v>9</v>
      </c>
      <c r="BP9" s="39" t="s">
        <v>10</v>
      </c>
      <c r="BQ9" s="39" t="s">
        <v>11</v>
      </c>
      <c r="BR9" s="39" t="s">
        <v>12</v>
      </c>
      <c r="BS9" s="39" t="s">
        <v>13</v>
      </c>
      <c r="BT9" s="40" t="s">
        <v>14</v>
      </c>
      <c r="BU9" s="39" t="s">
        <v>15</v>
      </c>
      <c r="BV9" s="39" t="s">
        <v>16</v>
      </c>
      <c r="BW9" s="39" t="s">
        <v>17</v>
      </c>
      <c r="BX9" s="13" t="s">
        <v>18</v>
      </c>
      <c r="BY9" s="13" t="s">
        <v>19</v>
      </c>
      <c r="BZ9" s="13" t="str">
        <f>+B9</f>
        <v>mer</v>
      </c>
      <c r="CA9" s="13" t="str">
        <f>+D9</f>
        <v>jeu</v>
      </c>
      <c r="CB9" s="13" t="str">
        <f>+F9</f>
        <v>ven</v>
      </c>
      <c r="CC9" s="13" t="str">
        <f>+H9</f>
        <v>sam</v>
      </c>
      <c r="CD9" s="13" t="str">
        <f>+J9</f>
        <v>dim</v>
      </c>
      <c r="CE9" s="13" t="str">
        <f>L9</f>
        <v>lun</v>
      </c>
      <c r="CF9" s="13" t="str">
        <f>+N9</f>
        <v>mar</v>
      </c>
      <c r="CG9" s="13" t="str">
        <f>+P9</f>
        <v>mer</v>
      </c>
      <c r="CH9" s="13" t="str">
        <f>+R9</f>
        <v>jeu</v>
      </c>
      <c r="CI9" s="13" t="str">
        <f>+T9</f>
        <v>ven</v>
      </c>
      <c r="CJ9" s="13" t="str">
        <f>+V9</f>
        <v>sam</v>
      </c>
      <c r="CK9" s="13" t="str">
        <f>+X9</f>
        <v>dim</v>
      </c>
      <c r="CL9" s="13" t="str">
        <f>+Z9</f>
        <v>lun</v>
      </c>
      <c r="CM9" s="13" t="str">
        <f>+AB9</f>
        <v>mar</v>
      </c>
      <c r="CN9" s="13" t="str">
        <f>+AD9</f>
        <v>mer</v>
      </c>
      <c r="CO9" s="13" t="str">
        <f>+AF9</f>
        <v>jeu</v>
      </c>
      <c r="CP9" s="13" t="str">
        <f>+AH9</f>
        <v>ven</v>
      </c>
      <c r="CQ9" s="13" t="str">
        <f>+AJ9</f>
        <v>sam</v>
      </c>
      <c r="CR9" s="13" t="str">
        <f>+AL9</f>
        <v>dim</v>
      </c>
      <c r="CS9" s="13" t="str">
        <f>+AN9</f>
        <v>lun</v>
      </c>
      <c r="CT9" s="13" t="str">
        <f>+AP9</f>
        <v>mar</v>
      </c>
      <c r="CU9" s="13" t="str">
        <f>+AR9</f>
        <v>mer</v>
      </c>
      <c r="CV9" s="13" t="str">
        <f>+AT9</f>
        <v>jeu</v>
      </c>
      <c r="CW9" s="13" t="str">
        <f>+AV9</f>
        <v>ven</v>
      </c>
      <c r="CX9" s="13" t="str">
        <f>+AX9</f>
        <v>sam</v>
      </c>
      <c r="CY9" s="13" t="str">
        <f>+AZ9</f>
        <v>dim</v>
      </c>
      <c r="CZ9" s="13" t="str">
        <f>+BB9</f>
        <v>lun</v>
      </c>
      <c r="DA9" s="13" t="str">
        <f>+BD9</f>
        <v>mar</v>
      </c>
      <c r="DB9" s="13" t="str">
        <f>+BF9</f>
        <v/>
      </c>
      <c r="DC9" s="13" t="str">
        <f>+BH9</f>
        <v/>
      </c>
      <c r="DD9" s="13" t="str">
        <f>+BJ9</f>
        <v/>
      </c>
      <c r="DE9" s="13" t="s">
        <v>32</v>
      </c>
      <c r="DF9" s="13" t="s">
        <v>20</v>
      </c>
      <c r="DG9" s="13" t="s">
        <v>21</v>
      </c>
    </row>
    <row r="10" spans="1:111" x14ac:dyDescent="0.35">
      <c r="A10" s="41" t="s">
        <v>22</v>
      </c>
      <c r="B10" s="94">
        <v>1</v>
      </c>
      <c r="C10" s="94"/>
      <c r="D10" s="94">
        <v>2</v>
      </c>
      <c r="E10" s="94"/>
      <c r="F10" s="94">
        <v>3</v>
      </c>
      <c r="G10" s="94"/>
      <c r="H10" s="94">
        <v>4</v>
      </c>
      <c r="I10" s="94"/>
      <c r="J10" s="94">
        <v>5</v>
      </c>
      <c r="K10" s="94"/>
      <c r="L10" s="94">
        <v>6</v>
      </c>
      <c r="M10" s="94"/>
      <c r="N10" s="94">
        <v>7</v>
      </c>
      <c r="O10" s="94"/>
      <c r="P10" s="94">
        <v>8</v>
      </c>
      <c r="Q10" s="94"/>
      <c r="R10" s="94">
        <v>9</v>
      </c>
      <c r="S10" s="94"/>
      <c r="T10" s="94">
        <v>10</v>
      </c>
      <c r="U10" s="94"/>
      <c r="V10" s="94">
        <v>11</v>
      </c>
      <c r="W10" s="94"/>
      <c r="X10" s="94">
        <v>12</v>
      </c>
      <c r="Y10" s="94"/>
      <c r="Z10" s="94">
        <v>13</v>
      </c>
      <c r="AA10" s="94"/>
      <c r="AB10" s="94">
        <v>14</v>
      </c>
      <c r="AC10" s="94"/>
      <c r="AD10" s="94">
        <v>15</v>
      </c>
      <c r="AE10" s="94"/>
      <c r="AF10" s="94">
        <v>16</v>
      </c>
      <c r="AG10" s="94"/>
      <c r="AH10" s="94">
        <v>17</v>
      </c>
      <c r="AI10" s="94"/>
      <c r="AJ10" s="94">
        <v>18</v>
      </c>
      <c r="AK10" s="94"/>
      <c r="AL10" s="94">
        <v>19</v>
      </c>
      <c r="AM10" s="94"/>
      <c r="AN10" s="94">
        <v>20</v>
      </c>
      <c r="AO10" s="94"/>
      <c r="AP10" s="94">
        <v>21</v>
      </c>
      <c r="AQ10" s="94"/>
      <c r="AR10" s="94">
        <v>22</v>
      </c>
      <c r="AS10" s="94"/>
      <c r="AT10" s="94">
        <v>23</v>
      </c>
      <c r="AU10" s="94"/>
      <c r="AV10" s="94">
        <v>24</v>
      </c>
      <c r="AW10" s="94"/>
      <c r="AX10" s="94">
        <v>25</v>
      </c>
      <c r="AY10" s="94"/>
      <c r="AZ10" s="94">
        <v>26</v>
      </c>
      <c r="BA10" s="94"/>
      <c r="BB10" s="94">
        <v>27</v>
      </c>
      <c r="BC10" s="94"/>
      <c r="BD10" s="94">
        <v>28</v>
      </c>
      <c r="BE10" s="94"/>
      <c r="BF10" s="94" t="str">
        <f>+IF($A$6&gt;=29,29,"")</f>
        <v/>
      </c>
      <c r="BG10" s="94"/>
      <c r="BH10" s="94" t="str">
        <f>+IF($A$6&gt;29,29,"")</f>
        <v/>
      </c>
      <c r="BI10" s="94"/>
      <c r="BJ10" s="94" t="str">
        <f>+IF($A$6&gt;29,29,"")</f>
        <v/>
      </c>
      <c r="BK10" s="95"/>
      <c r="BL10" s="42"/>
      <c r="BM10" s="38" t="s">
        <v>23</v>
      </c>
      <c r="BN10" s="39" t="s">
        <v>24</v>
      </c>
      <c r="BO10" s="39" t="s">
        <v>25</v>
      </c>
      <c r="BP10" s="39" t="s">
        <v>26</v>
      </c>
      <c r="BQ10" s="39" t="s">
        <v>27</v>
      </c>
      <c r="BR10" s="39" t="s">
        <v>28</v>
      </c>
      <c r="BS10" s="39"/>
      <c r="BT10" s="40"/>
      <c r="BU10" s="39" t="s">
        <v>29</v>
      </c>
      <c r="BV10" s="39" t="s">
        <v>30</v>
      </c>
      <c r="BW10" s="39" t="s">
        <v>31</v>
      </c>
      <c r="BX10" s="13" t="s">
        <v>28</v>
      </c>
      <c r="BY10" s="13" t="s">
        <v>27</v>
      </c>
      <c r="BZ10" s="13">
        <v>1</v>
      </c>
      <c r="CA10" s="13">
        <v>2</v>
      </c>
      <c r="CB10" s="13">
        <v>3</v>
      </c>
      <c r="CC10" s="13">
        <v>4</v>
      </c>
      <c r="CD10" s="13">
        <v>5</v>
      </c>
      <c r="CE10" s="13">
        <v>6</v>
      </c>
      <c r="CF10" s="13">
        <v>7</v>
      </c>
      <c r="CG10" s="13">
        <v>8</v>
      </c>
      <c r="CH10" s="13">
        <v>9</v>
      </c>
      <c r="CI10" s="13">
        <v>10</v>
      </c>
      <c r="CJ10" s="13">
        <v>11</v>
      </c>
      <c r="CK10" s="13">
        <v>12</v>
      </c>
      <c r="CL10" s="13">
        <v>13</v>
      </c>
      <c r="CM10" s="13">
        <v>14</v>
      </c>
      <c r="CN10" s="13">
        <v>15</v>
      </c>
      <c r="CO10" s="13">
        <v>16</v>
      </c>
      <c r="CP10" s="13">
        <v>17</v>
      </c>
      <c r="CQ10" s="13">
        <v>18</v>
      </c>
      <c r="CR10" s="13">
        <v>19</v>
      </c>
      <c r="CS10" s="13">
        <v>20</v>
      </c>
      <c r="CT10" s="13">
        <v>21</v>
      </c>
      <c r="CU10" s="13">
        <v>22</v>
      </c>
      <c r="CV10" s="13">
        <v>23</v>
      </c>
      <c r="CW10" s="13">
        <v>24</v>
      </c>
      <c r="CX10" s="13">
        <v>25</v>
      </c>
      <c r="CY10" s="13">
        <v>26</v>
      </c>
      <c r="CZ10" s="13">
        <v>27</v>
      </c>
      <c r="DA10" s="13">
        <v>28</v>
      </c>
      <c r="DB10" s="13"/>
      <c r="DC10" s="13"/>
      <c r="DD10" s="13"/>
      <c r="DE10" s="13"/>
      <c r="DF10" s="13"/>
      <c r="DG10" s="13"/>
    </row>
    <row r="11" spans="1:111" x14ac:dyDescent="0.35">
      <c r="A11" s="16" t="s">
        <v>34</v>
      </c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29" t="s">
        <v>31</v>
      </c>
      <c r="V11" s="43"/>
      <c r="W11" s="43"/>
      <c r="X11" s="43"/>
      <c r="Y11" s="43"/>
      <c r="Z11" s="28" t="s">
        <v>29</v>
      </c>
      <c r="AA11" s="28" t="s">
        <v>29</v>
      </c>
      <c r="AB11" s="28" t="s">
        <v>29</v>
      </c>
      <c r="AC11" s="28" t="s">
        <v>29</v>
      </c>
      <c r="AD11" s="28" t="s">
        <v>29</v>
      </c>
      <c r="AE11" s="28" t="s">
        <v>29</v>
      </c>
      <c r="AF11" s="28" t="s">
        <v>29</v>
      </c>
      <c r="AG11" s="28" t="s">
        <v>29</v>
      </c>
      <c r="AH11" s="28" t="s">
        <v>29</v>
      </c>
      <c r="AI11" s="28" t="s">
        <v>29</v>
      </c>
      <c r="AJ11" s="28" t="s">
        <v>29</v>
      </c>
      <c r="AK11" s="28" t="s">
        <v>29</v>
      </c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3"/>
      <c r="AW11" s="43"/>
      <c r="AX11" s="43"/>
      <c r="AY11" s="43"/>
      <c r="AZ11" s="43"/>
      <c r="BA11" s="43"/>
      <c r="BB11" s="43"/>
      <c r="BC11" s="43"/>
      <c r="BD11" s="43"/>
      <c r="BE11" s="44"/>
      <c r="BF11" s="45"/>
      <c r="BG11" s="45"/>
      <c r="BH11" s="46"/>
      <c r="BI11" s="46"/>
      <c r="BJ11" s="46"/>
      <c r="BK11" s="47"/>
      <c r="BL11" s="42">
        <f>+COUNTA(Tableau206[[#This Row],[Colonne2]:[Colonne63]])/2</f>
        <v>6.5</v>
      </c>
      <c r="BM11" s="48">
        <f>+COUNTIF(Tableau206[[#This Row],[Colonne2]:[Colonne63]],$BM$10)/2</f>
        <v>0</v>
      </c>
      <c r="BN11" s="46">
        <f>+COUNTIF(Tableau206[[#This Row],[Colonne2]:[Colonne63]],$BN$10)/2</f>
        <v>0</v>
      </c>
      <c r="BO11" s="46">
        <f>+COUNTIF(Tableau206[[#This Row],[Colonne2]:[Colonne63]],$BO$10)/2</f>
        <v>0</v>
      </c>
      <c r="BP11" s="46">
        <f>+COUNTIF(Tableau206[[#This Row],[Colonne2]:[Colonne63]],$BP$10)/2</f>
        <v>0</v>
      </c>
      <c r="BQ11" s="46">
        <f t="shared" ref="BQ11:BQ14" si="27">COUNTIF($B$8:$BK$8,$BQ$10)/2</f>
        <v>4</v>
      </c>
      <c r="BR11" s="49">
        <f t="shared" ref="BR11:BR14" si="28">COUNTIF($B$8:$BK$8,$BR$10)/2</f>
        <v>4</v>
      </c>
      <c r="BS11" s="50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13.5</v>
      </c>
      <c r="BT11" s="51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13.5</v>
      </c>
      <c r="BU11" s="52">
        <f>+COUNTIF(Tableau206[[#This Row],[Colonne2]:[Colonne63]],$BU$10)/2</f>
        <v>6</v>
      </c>
      <c r="BV11" s="45">
        <f>COUNTIF(Tableau206[[#This Row],[Colonne2]:[Colonne63]],$BV$10)/2</f>
        <v>0</v>
      </c>
      <c r="BW11" s="45">
        <f>COUNTIF(Tableau206[[#This Row],[Colonne2]:[Colonne63]],$BW$10)/2</f>
        <v>0.5</v>
      </c>
      <c r="BX11" s="22">
        <v>0</v>
      </c>
      <c r="BY11" s="22">
        <v>0</v>
      </c>
      <c r="BZ11" s="22">
        <f t="shared" ref="BZ11:BZ14" si="29">IF($A11="","",IF(OR(BZ$9="sam",BZ$9="dim"),0,IF(AND(OR(B11=$B$8,B11=$B$10),C11=""),1,IF(AND(OR(C11=$B$8,C11=$B$9,C11=$B$10),B11=""),1,IF(AND(OR(B11="DEL",B11="RE",B11="E",B11="S"),OR(C11="DEL",C11="RE",C11="S",C11="E")),1,IF(SUM(B11:C11)&gt;0,1,IF(COUNTBLANK(B11:C11)&gt;1,1,0)))))))</f>
        <v>1</v>
      </c>
      <c r="CA11" s="22">
        <f t="shared" ref="CA11:CA14" si="30">IF($A11="","",IF(OR(CA$9="sam",CA$9="dim"),0,IF(AND(OR(D11=$D$8,D11=$D$9,D11=$D$10),E11=""),1,IF(AND(OR(E11=$D$8,E11=$D$9,E11=$D$10),D11=""),1,IF(AND(OR(E11="DEL",E11="RE",E11="S",E11="E"),OR(D11="DEL",D11="RE",D11="E",D11="S")),1,IF(SUM(D11:E11)&gt;0,1,IF(COUNTBLANK(D11:E11)&gt;1,1,0)))))))</f>
        <v>1</v>
      </c>
      <c r="CB11" s="22">
        <f t="shared" ref="CB11:CB14" si="31">IF($A11="","",IF(OR(CB$9="sam",CB$9="dim"),0,IF(AND(OR(G11=$F$8,G11=$F$9,G11=$F$10),F11=""),1,IF(AND(OR(F11=$F$8,F11=$F$9,F11=$F$10),G11=""),1,IF(AND(OR(G11="DEL",G11="RE",G11="S",G11="E"),OR(F11="DEL",F11="RE",F11="S",F11="E")),1,IF(SUM(F11:G11)&gt;0,1,IF(COUNTBLANK(F11:G11)&gt;1,1,0)))))))</f>
        <v>1</v>
      </c>
      <c r="CC11" s="22">
        <f t="shared" ref="CC11:CC14" si="32">IF($A11="","",IF(OR(CC$9="sam",CC$9="dim"),0,IF(AND(OR(I11=$H$8,I11=$H$9,I11=$H$10),H11=""),1,IF(AND(OR(H11=$H$8,H11=$H$9,H11=$H$10),I11=""),1,IF(AND(OR(I11="DEL",I11="RE",I11="S",I11="E"),OR(H11="DEL",H11="RE",H11="S",H11="E")),1,IF(SUM(H11:I11)&gt;0,1,IF(COUNTBLANK(H11:I11)&gt;1,1,0)))))))</f>
        <v>0</v>
      </c>
      <c r="CD11" s="22">
        <f t="shared" ref="CD11:CD14" si="33">IF($A11="","",IF(OR(CD$9="sam",CD$9="dim"),0,IF(AND(OR(J11=$J$8,J11=$J$9,J11=$J$10),K11=""),1,IF(AND(OR(K11=$J$8,K11=$J$9,K11=$J$10),J11=""),1,IF(AND(OR(J11="DEL",J11="RE",J11="S",J11="E"),OR(K11="DEL",K11="RE",K11="S",K11="E")),1,IF(SUM(J11:K11)&gt;0,1,IF(COUNTBLANK(J11:K11)&gt;1,1,0)))))))</f>
        <v>0</v>
      </c>
      <c r="CE11" s="22">
        <f t="shared" ref="CE11:CE14" si="34">IF($A11="","",IF(OR(CE$9="sam",CE$9="dim"),0,IF(AND(OR(M11=$L$8,M11=$L$9,M11=$L$10),L11=""),1,IF(AND(OR(L11=$L$8,L11=$L$9,L11=$L$10),M11=""),1,IF(AND(OR(M11="DEL",M11="RE",M11="S",M11="E"),OR(L11="DEL",L11="RE",L11="S",L11="E")),1,IF(SUM(L11:M11)&gt;0,1,IF(COUNTBLANK(L11:M11)&gt;1,1,0)))))))</f>
        <v>1</v>
      </c>
      <c r="CF11" s="22">
        <f t="shared" ref="CF11:CF14" si="35">IF($A11="","",IF(OR(CF$9="sam",CF$9="dim"),0,IF(AND(OR(N11=$N$8,N11=$N$9,N11=$N$10),O11=""),1,IF(AND(OR(O11=$N$8,O11=$N$9,O11=$N$10),N11=""),1,IF(AND(OR(N11="DEL",N11="RE",N11="S",N11="E"),OR(O11="DEL",O11="RE",O11="S",O11="E")),1,IF(SUM(N11:O11)&gt;0,1,IF(COUNTBLANK(N11:O11)&gt;1,1,0)))))))</f>
        <v>1</v>
      </c>
      <c r="CG11" s="22">
        <f t="shared" ref="CG11:CG14" si="36">IF($A11="","",IF(OR(CG$9="sam",CG$9="dim"),0,IF(AND(OR(P11=$P$8,P11=$P$9,P11=$P$10),Q11=""),1,IF(AND(OR(Q11=$P$8,Q11=$P$9,Q11=$P$10),P11=""),1,IF(AND(OR(Q11="DEL",Q11="RE",Q11="S",Q11="E"),OR(P11="DEL",P11="RE",P11="S",P11="E")),1,IF(SUM(P11:Q11)&gt;0,1,IF(COUNTBLANK(P11:Q11)&gt;1,1,0)))))))</f>
        <v>1</v>
      </c>
      <c r="CH11" s="22">
        <f t="shared" ref="CH11:CH14" si="37">IF($A11="","",IF(OR(CH$9="sam",CH$9="dim"),0,IF(AND(OR(R11=$R$8,R11=$R$9,R11=$R$10),S11=""),1,IF(AND(OR(S11=$R$8,S11=$R$9,S11=$R$10),R11=""),1,IF(AND(OR(R11="DEL",R11="RE",R11="S",R11="E"),OR(S11="DEL",S11="RE",S11="S",S11="E")),1,IF(SUM(R11:S11)&gt;0,1,IF(COUNTBLANK(R11:S11)&gt;1,1,0)))))))</f>
        <v>1</v>
      </c>
      <c r="CI11" s="22">
        <f t="shared" ref="CI11:CI14" si="38">IF($A11="","",IF(OR(CI$9="sam",CI$9="dim"),0,IF(AND(OR(T11=$T$8,T11=$T$9,T11=$T$10),U11=""),1,IF(AND(OR(U11=$T$8,U11=$T$9,U11=$T$10),T11=""),1,IF(AND(OR(T11="DEL",T11="RE",T11="S",T11="E"),OR(U11="DEL",U11="RE",U11="S",U11="E")),1,IF(SUM(T11:U11)&gt;0,1,IF(COUNTBLANK(T11:U11)&gt;1,1,0)))))))</f>
        <v>0</v>
      </c>
      <c r="CJ11" s="22">
        <f t="shared" ref="CJ11:CJ14" si="39">IF($A11="","",IF(OR(CJ$9="sam",CJ$9="dim"),0,IF(AND(OR(V11=$V$8,V11=$V$9,V11=$V$10),W11=""),1,IF(AND(OR(W11=$V$8,W11=$V$9,W11=$V$10),V11=""),1,IF(AND(OR(V11="DEL",V11="RE",V11="S",V11="E"),OR(W11="DEL",W11="RE",W11="S",W11="E")),1,IF(SUM(V11:W11)&gt;0,1,IF(COUNTBLANK(V11:W11)&gt;1,1,0)))))))</f>
        <v>0</v>
      </c>
      <c r="CK11" s="22">
        <f t="shared" ref="CK11:CK14" si="40">IF($A11="","",IF(OR(CK$9="sam",CK$9="dim"),0,IF(AND(OR(X11=$X$8,X11=$X$9,X11=$X$10),Y11=""),1,IF(AND(OR(Y11=$X$8,Y11=$X$9,Y11=$X$10),X11=""),1,IF(AND(OR(X11="DEL",X11="RE",X11="S",X11="E"),OR(Y11="DEL",Y11="RE",Y11="S",Y11="E")),1,IF(SUM(X11:Y11)&gt;0,1,IF(COUNTBLANK(X11:Y11)&gt;1,1,0)))))))</f>
        <v>0</v>
      </c>
      <c r="CL11" s="22">
        <f t="shared" ref="CL11:CL14" si="41">IF($A11="","",IF(OR(CL$9="sam",CL$9="dim"),0,IF(AND(OR(Z11=$Z$8,Z11=$Z$9,Z11=$Z$10),AA11=""),1,IF(AND(OR(AA11=$Z$8,AA11=$Z$9,AA11=$Z$10),Z11=""),1,IF(AND(OR(Z11="DEL",Z11="RE",Z11="S",Z11="E"),OR(AA11="DEL",AA11="RE",AA11="S",AA11="E")),1,IF(SUM(Z11:AA11)&gt;0,1,IF(COUNTBLANK(Z11:AA11)&gt;1,1,0)))))))</f>
        <v>0</v>
      </c>
      <c r="CM11" s="22">
        <f t="shared" ref="CM11:CM14" si="42">IF($A11="","",IF(OR(CM$9="sam",CM$9="dim"),0,IF(AND(OR(AB11=$AB$8,AB11=$AB$9,AB11=$AB$10),AC11=""),1,IF(AND(OR(AC11=$AB$8,AC11=$AB$9,AC11=$AB$10),AB11=""),1,IF(AND(OR(AB11="DEL",AB11="RE",AB11="S",AB11="E"),OR(AC11="DEL",AC11="RE",AC11="S",AC11="E")),1,IF(SUM(AB11:AC11)&gt;0,1,IF(COUNTBLANK(AB11:AC11)&gt;1,1,0)))))))</f>
        <v>0</v>
      </c>
      <c r="CN11" s="22">
        <f t="shared" ref="CN11:CN14" si="43">IF($A11="","",IF(OR(CN$9="sam",CN$9="dim"),0,IF(AND(OR(AD11=$AD$8,AD11=$AD$9,AD11=$AD$10),AE11=""),1,IF(AND(OR(AE11=$AD$8,AE11=$AD$9,AE11=$AD$10),AD11=""),1,IF(AND(OR(AD11="DEL",AD11="RE",AD11="S",AD11="E"),OR(AE11="DEL",AE11="RE",AE11="S",AE11="E")),1,IF(SUM(AD11:AE11)&gt;0,1,IF(COUNTBLANK(AD11:AE11)&gt;1,1,0)))))))</f>
        <v>0</v>
      </c>
      <c r="CO11" s="22">
        <f t="shared" ref="CO11:CO14" si="44">IF($A11="","",IF(OR(CO$9="sam",CO$9="dim"),0,IF(AND(OR(AF11=$AF$8,AF11=$AF$9,AF11=$AF$10),AG11=""),1,IF(AND(OR(AG11=$AF$8,AG11=$AF$9,AG11=$AF$10),AF11=""),1,IF(AND(OR(AF11="DEL",AF11="RE",AF11="S",AF11="E"),OR(AG11="DEL",AG11="RE",AG11="S",AG11="E")),1,IF(SUM(AF11:AG11)&gt;0,1,IF(COUNTBLANK(AF11:AG11)&gt;1,1,0)))))))</f>
        <v>0</v>
      </c>
      <c r="CP11" s="22">
        <f t="shared" ref="CP11:CP14" si="45">IF($A11="","",IF(OR(CP$9="sam",CP$9="dim"),0,IF(AND(OR(AH11=$AH$8,AH11=$AH$9,AH11=$AH$10),AI11=""),1,IF(AND(OR(AI11=$AH$8,AI11=$AH$9,AI11=$AH$10),AH11=""),1,IF(AND(OR(AH11="DEL",AH11="RE",AH11="S",AH11="E"),OR(AI11="DEL",AI11="RE",AI11="S",AI11="E")),1,IF(SUM(AH11:AI11)&gt;0,1,IF(COUNTBLANK(AH11:AI11)&gt;1,1,0)))))))</f>
        <v>0</v>
      </c>
      <c r="CQ11" s="22">
        <f t="shared" ref="CQ11:CQ14" si="46">IF($A11="","",IF(OR(CQ$9="sam",CQ$9="dim"),0,IF(AND(OR(AJ11=$AJ$8,AJ11=$AJ$9,AJ11=$AJ$10),AK11=""),1,IF(AND(OR(AK11=$AJ$8,AK11=$AJ$9,AK11=$AJ$10),AJ11=""),1,IF(AND(OR(AJ11="DEL",AJ11="RE",AJ11="S",AJ11="E"),OR(AK11="DEL",AK11="RE",AK11="S",AK11="E")),1,IF(SUM(AJ11:AK11)&gt;0,1,IF(COUNTBLANK(AJ11:AK11)&gt;1,1,0)))))))</f>
        <v>0</v>
      </c>
      <c r="CR11" s="22">
        <f t="shared" ref="CR11:CR14" si="47">IF($A11="","",IF(OR(CR$9="sam",CR$9="dim"),0,IF(AND(OR(AL11=$AL$8,AL11=$AL$9,AL11=$AL$10),AM11=""),1,IF(AND(OR(AM11=$AL$8,AM11=$AL$9,AM11=$AL$10),AL11=""),1,IF(AND(OR(AL11="DEL",AL11="RE",AL11="S",AL11="E"),OR(AM11="DEL",AM11="RE",AM11="S",AM11="E")),1,IF(SUM(AL11:AM11)&gt;0,1,IF(COUNTBLANK(AL11:AM11)&gt;1,1,0)))))))</f>
        <v>0</v>
      </c>
      <c r="CS11" s="22">
        <f t="shared" ref="CS11:CS14" si="48">IF($A11="","",IF(OR(CS$9="sam",CS$9="dim"),0,IF(AND(OR(AN11=$AN$8,AN11=$AN$9,AN11=$AN$10),AO11=""),1,IF(AND(OR(AO11=$AN$8,AO11=$AN$9,AO11=$AN$10),AN11=""),1,IF(AND(OR(AO11="DEL",AO11="RE",AO11="S",AO11="E"),OR(AN11="DEL",AN11="RE",AN11="S",AN11="E")),1,IF(SUM(AN11:AO11)&gt;0,1,IF(COUNTBLANK(AN11:AO11)&gt;1,1,0)))))))</f>
        <v>1</v>
      </c>
      <c r="CT11" s="22">
        <f t="shared" ref="CT11:CT14" si="49">IF($A11="","",IF(OR(CT$9="sam",CT$9="dim"),0,IF(AND(OR(AP11=$AP$8,AP11=$AP$9,AP11=$AP$10),AQ11=""),1,IF(AND(OR(AQ11=$AP$8,AQ11=$AP$9,AQ11=$AP$10),AP11=""),1,IF(AND(OR(AP11="DEL",AP11="RE",AP11="S",AP11="E"),OR(AQ11="DEL",AQ11="RE",AQ11="S",AQ11="E")),1,IF(SUM(AP11:AQ11)&gt;0,1,IF(COUNTBLANK(AP11:AQ11)&gt;1,1,0)))))))</f>
        <v>1</v>
      </c>
      <c r="CU11" s="22">
        <f t="shared" ref="CU11:CU14" si="50">IF($A11="","",IF(OR(CU$9="sam",CU$9="dim"),0,IF(AND(OR(AR11=$AR$8,AR11=$AR$9,AR11=$AR$10),AS11=""),1,IF(AND(OR(AS11=$AR$8,AS11=$AR$9,AS11=$AR$10),AR11=""),1,IF(AND(OR(AR11="DEL",AR11="RE",AR11="S",AR11="E"),OR(AS11="DEL",AS11="RE",AS11="S",AS11="E")),1,IF(SUM(AR11:AS11)&gt;0,1,IF(COUNTBLANK(AR11:AS11)&gt;1,1,0)))))))</f>
        <v>1</v>
      </c>
      <c r="CV11" s="22">
        <f t="shared" ref="CV11:CV14" si="51">IF($A11="","",IF(OR(CV$9="sam",CV$9="dim"),0,IF(AND(OR(AT11=$AT$8,AT11=$AT$9,AT11=$AT$10),AU11=""),1,IF(AND(OR(AU11=$AT$8,AU11=$AT$9,AU11=$AT$10),AT11=""),1,IF(AND(OR(AT11="DEL",AT11="RE",AT11="S",AT11="E"),OR(AU11="DEL",AU11="RE",AU11="S",AU11="E")),1,IF(SUM(AT11:AU11)&gt;0,1,IF(COUNTBLANK(AT11:AU11)&gt;1,1,0)))))))</f>
        <v>1</v>
      </c>
      <c r="CW11" s="22">
        <f t="shared" ref="CW11:CW14" si="52">IF($A11="","",IF(OR(CW$9="sam",CW$9="dim"),0,IF(AND(OR(AV11=$AV$8,AV11=$AV$9,AV11=$AV$10),AW11=""),1,IF(AND(OR(AW11=$AV$8,AW11=$AV$9,AW11=$AV$10),AV11=""),1,IF(AND(OR(AV11="DEL",AV11="RE",AV11="S",AV11="E"),OR(AW11="DEL",AW11="RE",AW11="S",AW11="E")),1,IF(SUM(AV11:AW11)&gt;0,1,IF(COUNTBLANK(AV11:AW11)&gt;1,1,0)))))))</f>
        <v>1</v>
      </c>
      <c r="CX11" s="22">
        <f t="shared" ref="CX11:CX14" si="53">IF($A11="","",IF(OR(CX$9="sam",CX$9="dim"),0,IF(AND(OR(AX11=$AX$8,AX11=$AX$9,AX11=$AX$10),AY11=""),1,IF(AND(OR(AY11=$AX$8,AY11=$AX$9,AY11=$AX$10),AX11=""),1,IF(AND(OR(AX11="DEL",AX11="RE",AX11="S",AX11="E"),OR(AY11="DEL",AY11="RE",AY11="S",AY11="E")),1,IF(SUM(AX11:AY11)&gt;0,1,IF(COUNTBLANK(AX11:AY11)&gt;1,1,0)))))))</f>
        <v>0</v>
      </c>
      <c r="CY11" s="22">
        <f t="shared" ref="CY11:CY14" si="54">IF($A11="","",IF(OR(CY$9="sam",CY$9="dim"),0,IF(AND(OR(AZ11=$AZ$8,AZ11=$AZ$9,AZ11=$AZ$10),BA11=""),1,IF(AND(OR(BA11=$AZ$8,BA11=$AZ$9,BA11=$AZ$10),AZ11=""),1,IF(AND(OR(BA11="DEL",BA11="RE",BA11="S",BA11="E"),OR(AZ11="DEL",AZ11="RE",AZ11="S",AZ11="E")),1,IF(SUM(AZ11:BA11)&gt;0,1,IF(COUNTBLANK(AZ11:BA11)&gt;1,1,0)))))))</f>
        <v>0</v>
      </c>
      <c r="CZ11" s="22">
        <f t="shared" ref="CZ11:CZ14" si="55">IF($A11="","",IF(OR(CZ$9="sam",CZ$9="dim"),0,IF(AND(OR(BB11=$BB$8,BB11=$BB$9,BB11=$BB$10),BC11=""),1,IF(AND(OR(BC11=$BB$8,BC11=$BB$9,BC11=$BB$10),BB11=""),1,IF(AND(OR(BB11="DEL",BB11="RE",BB11="S",BB11="E"),OR(BC11="DEL",BC11="RE",BC11="S",BC11="E")),1,IF(SUM(BB11:BC11)&gt;0,1,IF(COUNTBLANK(BB11:BC11)&gt;1,1,0)))))))</f>
        <v>1</v>
      </c>
      <c r="DA11" s="22">
        <f t="shared" ref="DA11:DA14" si="56">IF($A11="","",IF(OR(DA$9="sam",DA$9="dim"),0,IF(AND(OR(BD11=$BD$8,BD11=$BD$9,BD11=$BD$10),BE11=""),1,IF(AND(OR(BE11=$BD$8,BE11=$BD$9,BE11=$BD$10),BD11=""),1,IF(AND(OR(BD11="DEL",BD11="RE",BD11="S",BD11="E"),OR(BE11="DEL",BE11="RE",BE11="S",BE11="E")),1,IF(SUM(BD11:BE11)&gt;0,1,IF(COUNTBLANK(BD11:BE11)&gt;1,1,0)))))))</f>
        <v>1</v>
      </c>
      <c r="DB11" s="22"/>
      <c r="DC11" s="22"/>
      <c r="DD11" s="22"/>
      <c r="DE11" s="23">
        <f t="shared" ref="DE11:DE14" si="57">SUM(BZ11:DB11)</f>
        <v>14</v>
      </c>
      <c r="DF11" s="21">
        <f>+IF(Tableau206[[#This Row],[Colonne1]]="","",SUMPRODUCT(($B$8:$BK$8="sam")*(Tableau206[[#This Row],[Colonne2]:[Colonne63]]="CP"))/2)</f>
        <v>1</v>
      </c>
      <c r="DG11" s="21">
        <f>+IF(Tableau206[[#This Row],[Colonne1]]="","",SUMPRODUCT(($B$8:$BK$8="MER")*(Tableau206[[#This Row],[Colonne2]:[Colonne63]]="CP"))/2)</f>
        <v>1</v>
      </c>
    </row>
    <row r="12" spans="1:111" x14ac:dyDescent="0.35">
      <c r="A12" s="20" t="s">
        <v>55</v>
      </c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43"/>
      <c r="AJ12" s="43"/>
      <c r="AK12" s="43"/>
      <c r="AL12" s="43"/>
      <c r="AM12" s="43"/>
      <c r="AN12" s="28" t="s">
        <v>29</v>
      </c>
      <c r="AO12" s="28" t="s">
        <v>29</v>
      </c>
      <c r="AP12" s="28" t="s">
        <v>29</v>
      </c>
      <c r="AQ12" s="28" t="s">
        <v>29</v>
      </c>
      <c r="AR12" s="28" t="s">
        <v>29</v>
      </c>
      <c r="AS12" s="28" t="s">
        <v>29</v>
      </c>
      <c r="AT12" s="28" t="s">
        <v>29</v>
      </c>
      <c r="AU12" s="28" t="s">
        <v>29</v>
      </c>
      <c r="AV12" s="28" t="s">
        <v>29</v>
      </c>
      <c r="AW12" s="28" t="s">
        <v>29</v>
      </c>
      <c r="AX12" s="28" t="s">
        <v>29</v>
      </c>
      <c r="AY12" s="28" t="s">
        <v>29</v>
      </c>
      <c r="AZ12" s="43"/>
      <c r="BA12" s="43"/>
      <c r="BB12" s="43"/>
      <c r="BC12" s="43"/>
      <c r="BD12" s="43"/>
      <c r="BE12" s="44"/>
      <c r="BF12" s="45"/>
      <c r="BG12" s="45"/>
      <c r="BH12" s="46"/>
      <c r="BI12" s="46"/>
      <c r="BJ12" s="46"/>
      <c r="BK12" s="47"/>
      <c r="BL12" s="42">
        <f>+COUNTA(Tableau206[[#This Row],[Colonne2]:[Colonne63]])/2</f>
        <v>6</v>
      </c>
      <c r="BM12" s="48">
        <f>+COUNTIF(Tableau206[[#This Row],[Colonne2]:[Colonne63]],$BM$10)/2</f>
        <v>0</v>
      </c>
      <c r="BN12" s="46">
        <f>+COUNTIF(Tableau206[[#This Row],[Colonne2]:[Colonne63]],$BN$10)/2</f>
        <v>0</v>
      </c>
      <c r="BO12" s="46">
        <f>+COUNTIF(Tableau206[[#This Row],[Colonne2]:[Colonne63]],$BO$10)/2</f>
        <v>0</v>
      </c>
      <c r="BP12" s="46">
        <f>+COUNTIF(Tableau206[[#This Row],[Colonne2]:[Colonne63]],$BP$10)/2</f>
        <v>0</v>
      </c>
      <c r="BQ12" s="46">
        <f t="shared" si="27"/>
        <v>4</v>
      </c>
      <c r="BR12" s="49">
        <f t="shared" si="28"/>
        <v>4</v>
      </c>
      <c r="BS12" s="50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14</v>
      </c>
      <c r="BT12" s="51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14</v>
      </c>
      <c r="BU12" s="52">
        <f>+COUNTIF(Tableau206[[#This Row],[Colonne2]:[Colonne63]],$BU$10)/2</f>
        <v>6</v>
      </c>
      <c r="BV12" s="45">
        <f>COUNTIF(Tableau206[[#This Row],[Colonne2]:[Colonne63]],$BV$10)/2</f>
        <v>0</v>
      </c>
      <c r="BW12" s="45">
        <f>COUNTIF(Tableau206[[#This Row],[Colonne2]:[Colonne63]],$BW$10)/2</f>
        <v>0</v>
      </c>
      <c r="BX12" s="22" t="e">
        <v>#REF!</v>
      </c>
      <c r="BY12" s="22" t="e">
        <v>#REF!</v>
      </c>
      <c r="BZ12" s="22">
        <f t="shared" si="29"/>
        <v>1</v>
      </c>
      <c r="CA12" s="22">
        <f t="shared" si="30"/>
        <v>1</v>
      </c>
      <c r="CB12" s="22">
        <f t="shared" si="31"/>
        <v>1</v>
      </c>
      <c r="CC12" s="22">
        <f t="shared" si="32"/>
        <v>0</v>
      </c>
      <c r="CD12" s="22">
        <f t="shared" si="33"/>
        <v>0</v>
      </c>
      <c r="CE12" s="22">
        <f t="shared" si="34"/>
        <v>1</v>
      </c>
      <c r="CF12" s="22">
        <f t="shared" si="35"/>
        <v>1</v>
      </c>
      <c r="CG12" s="22">
        <f t="shared" si="36"/>
        <v>1</v>
      </c>
      <c r="CH12" s="22">
        <f t="shared" si="37"/>
        <v>1</v>
      </c>
      <c r="CI12" s="22">
        <f t="shared" si="38"/>
        <v>1</v>
      </c>
      <c r="CJ12" s="22">
        <f t="shared" si="39"/>
        <v>0</v>
      </c>
      <c r="CK12" s="22">
        <f t="shared" si="40"/>
        <v>0</v>
      </c>
      <c r="CL12" s="22">
        <f t="shared" si="41"/>
        <v>1</v>
      </c>
      <c r="CM12" s="22">
        <f t="shared" si="42"/>
        <v>1</v>
      </c>
      <c r="CN12" s="22">
        <f t="shared" si="43"/>
        <v>1</v>
      </c>
      <c r="CO12" s="22">
        <f t="shared" si="44"/>
        <v>1</v>
      </c>
      <c r="CP12" s="22">
        <f t="shared" si="45"/>
        <v>1</v>
      </c>
      <c r="CQ12" s="22">
        <f t="shared" si="46"/>
        <v>0</v>
      </c>
      <c r="CR12" s="22">
        <f t="shared" si="47"/>
        <v>0</v>
      </c>
      <c r="CS12" s="22">
        <f t="shared" si="48"/>
        <v>0</v>
      </c>
      <c r="CT12" s="22">
        <f t="shared" si="49"/>
        <v>0</v>
      </c>
      <c r="CU12" s="22">
        <f t="shared" si="50"/>
        <v>0</v>
      </c>
      <c r="CV12" s="22">
        <f t="shared" si="51"/>
        <v>0</v>
      </c>
      <c r="CW12" s="22">
        <f t="shared" si="52"/>
        <v>0</v>
      </c>
      <c r="CX12" s="22">
        <f t="shared" si="53"/>
        <v>0</v>
      </c>
      <c r="CY12" s="22">
        <f t="shared" si="54"/>
        <v>0</v>
      </c>
      <c r="CZ12" s="22">
        <f t="shared" si="55"/>
        <v>1</v>
      </c>
      <c r="DA12" s="22">
        <f t="shared" si="56"/>
        <v>1</v>
      </c>
      <c r="DB12" s="22"/>
      <c r="DC12" s="22"/>
      <c r="DD12" s="22"/>
      <c r="DE12" s="23">
        <f t="shared" si="57"/>
        <v>15</v>
      </c>
      <c r="DF12" s="21">
        <f>+IF(Tableau206[[#This Row],[Colonne1]]="","",SUMPRODUCT(($B$8:$BK$8="sam")*(Tableau206[[#This Row],[Colonne2]:[Colonne63]]="CP"))/2)</f>
        <v>1</v>
      </c>
      <c r="DG12" s="21">
        <f>+IF(Tableau206[[#This Row],[Colonne1]]="","",SUMPRODUCT(($B$8:$BK$8="MER")*(Tableau206[[#This Row],[Colonne2]:[Colonne63]]="CP"))/2)</f>
        <v>1</v>
      </c>
    </row>
    <row r="13" spans="1:111" x14ac:dyDescent="0.35">
      <c r="A13" s="25" t="s">
        <v>70</v>
      </c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3"/>
      <c r="AX13" s="43"/>
      <c r="AY13" s="43"/>
      <c r="AZ13" s="43"/>
      <c r="BA13" s="43"/>
      <c r="BB13" s="43"/>
      <c r="BC13" s="43"/>
      <c r="BD13" s="43"/>
      <c r="BE13" s="44"/>
      <c r="BF13" s="45"/>
      <c r="BG13" s="45"/>
      <c r="BH13" s="46"/>
      <c r="BI13" s="46"/>
      <c r="BJ13" s="46"/>
      <c r="BK13" s="47"/>
      <c r="BL13" s="42">
        <f>+COUNTA(Tableau206[[#This Row],[Colonne2]:[Colonne63]])/2</f>
        <v>0</v>
      </c>
      <c r="BM13" s="48">
        <f>+COUNTIF(Tableau206[[#This Row],[Colonne2]:[Colonne63]],$BM$10)/2</f>
        <v>0</v>
      </c>
      <c r="BN13" s="46">
        <f>+COUNTIF(Tableau206[[#This Row],[Colonne2]:[Colonne63]],$BN$10)/2</f>
        <v>0</v>
      </c>
      <c r="BO13" s="46">
        <f>+COUNTIF(Tableau206[[#This Row],[Colonne2]:[Colonne63]],$BO$10)/2</f>
        <v>0</v>
      </c>
      <c r="BP13" s="46">
        <f>+COUNTIF(Tableau206[[#This Row],[Colonne2]:[Colonne63]],$BP$10)/2</f>
        <v>0</v>
      </c>
      <c r="BQ13" s="46">
        <f t="shared" si="27"/>
        <v>4</v>
      </c>
      <c r="BR13" s="49">
        <f t="shared" si="28"/>
        <v>4</v>
      </c>
      <c r="BS13" s="50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20</v>
      </c>
      <c r="BT13" s="51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20</v>
      </c>
      <c r="BU13" s="52">
        <f>+COUNTIF(Tableau206[[#This Row],[Colonne2]:[Colonne63]],$BU$10)/2</f>
        <v>0</v>
      </c>
      <c r="BV13" s="45">
        <f>COUNTIF(Tableau206[[#This Row],[Colonne2]:[Colonne63]],$BV$10)/2</f>
        <v>0</v>
      </c>
      <c r="BW13" s="45">
        <f>COUNTIF(Tableau206[[#This Row],[Colonne2]:[Colonne63]],$BW$10)/2</f>
        <v>0</v>
      </c>
      <c r="BX13" s="22">
        <v>0</v>
      </c>
      <c r="BY13" s="22">
        <v>0</v>
      </c>
      <c r="BZ13" s="22">
        <f t="shared" si="29"/>
        <v>1</v>
      </c>
      <c r="CA13" s="22">
        <f t="shared" si="30"/>
        <v>1</v>
      </c>
      <c r="CB13" s="22">
        <f t="shared" si="31"/>
        <v>1</v>
      </c>
      <c r="CC13" s="22">
        <f t="shared" si="32"/>
        <v>0</v>
      </c>
      <c r="CD13" s="22">
        <f t="shared" si="33"/>
        <v>0</v>
      </c>
      <c r="CE13" s="22">
        <f t="shared" si="34"/>
        <v>1</v>
      </c>
      <c r="CF13" s="22">
        <f t="shared" si="35"/>
        <v>1</v>
      </c>
      <c r="CG13" s="22">
        <f t="shared" si="36"/>
        <v>1</v>
      </c>
      <c r="CH13" s="22">
        <f t="shared" si="37"/>
        <v>1</v>
      </c>
      <c r="CI13" s="22">
        <f t="shared" si="38"/>
        <v>1</v>
      </c>
      <c r="CJ13" s="22">
        <f t="shared" si="39"/>
        <v>0</v>
      </c>
      <c r="CK13" s="22">
        <f t="shared" si="40"/>
        <v>0</v>
      </c>
      <c r="CL13" s="22">
        <f t="shared" si="41"/>
        <v>1</v>
      </c>
      <c r="CM13" s="22">
        <f t="shared" si="42"/>
        <v>1</v>
      </c>
      <c r="CN13" s="22">
        <f t="shared" si="43"/>
        <v>1</v>
      </c>
      <c r="CO13" s="22">
        <f t="shared" si="44"/>
        <v>1</v>
      </c>
      <c r="CP13" s="22">
        <f t="shared" si="45"/>
        <v>1</v>
      </c>
      <c r="CQ13" s="22">
        <f t="shared" si="46"/>
        <v>0</v>
      </c>
      <c r="CR13" s="22">
        <f t="shared" si="47"/>
        <v>0</v>
      </c>
      <c r="CS13" s="22">
        <f t="shared" si="48"/>
        <v>1</v>
      </c>
      <c r="CT13" s="22">
        <f t="shared" si="49"/>
        <v>1</v>
      </c>
      <c r="CU13" s="22">
        <f t="shared" si="50"/>
        <v>1</v>
      </c>
      <c r="CV13" s="22">
        <f t="shared" si="51"/>
        <v>1</v>
      </c>
      <c r="CW13" s="22">
        <f t="shared" si="52"/>
        <v>1</v>
      </c>
      <c r="CX13" s="22">
        <f t="shared" si="53"/>
        <v>0</v>
      </c>
      <c r="CY13" s="22">
        <f t="shared" si="54"/>
        <v>0</v>
      </c>
      <c r="CZ13" s="22">
        <f t="shared" si="55"/>
        <v>1</v>
      </c>
      <c r="DA13" s="22">
        <f t="shared" si="56"/>
        <v>1</v>
      </c>
      <c r="DB13" s="22"/>
      <c r="DC13" s="22"/>
      <c r="DD13" s="22"/>
      <c r="DE13" s="23">
        <f t="shared" si="57"/>
        <v>20</v>
      </c>
      <c r="DF13" s="21">
        <f>+IF(Tableau206[[#This Row],[Colonne1]]="","",SUMPRODUCT(($B$8:$BK$8="sam")*(Tableau206[[#This Row],[Colonne2]:[Colonne63]]="CP"))/2)</f>
        <v>0</v>
      </c>
      <c r="DG13" s="21">
        <f>+IF(Tableau206[[#This Row],[Colonne1]]="","",SUMPRODUCT(($B$8:$BK$8="MER")*(Tableau206[[#This Row],[Colonne2]:[Colonne63]]="CP"))/2)</f>
        <v>0</v>
      </c>
    </row>
    <row r="14" spans="1:111" x14ac:dyDescent="0.35">
      <c r="A14" s="20" t="s">
        <v>56</v>
      </c>
      <c r="B14" s="43"/>
      <c r="C14" s="43"/>
      <c r="D14" s="43"/>
      <c r="E14" s="43"/>
      <c r="F14" s="29" t="s">
        <v>31</v>
      </c>
      <c r="G14" s="29" t="s">
        <v>31</v>
      </c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AV14" s="43"/>
      <c r="AW14" s="43"/>
      <c r="AX14" s="43"/>
      <c r="AY14" s="43"/>
      <c r="AZ14" s="43"/>
      <c r="BA14" s="43"/>
      <c r="BB14" s="43"/>
      <c r="BC14" s="43"/>
      <c r="BD14" s="43"/>
      <c r="BE14" s="44"/>
      <c r="BF14" s="45"/>
      <c r="BG14" s="45"/>
      <c r="BH14" s="46"/>
      <c r="BI14" s="46"/>
      <c r="BJ14" s="46"/>
      <c r="BK14" s="47"/>
      <c r="BL14" s="42">
        <f>+COUNTA(Tableau206[[#This Row],[Colonne2]:[Colonne63]])/2</f>
        <v>1</v>
      </c>
      <c r="BM14" s="48">
        <f>+COUNTIF(Tableau206[[#This Row],[Colonne2]:[Colonne63]],$BM$10)/2</f>
        <v>0</v>
      </c>
      <c r="BN14" s="46">
        <f>+COUNTIF(Tableau206[[#This Row],[Colonne2]:[Colonne63]],$BN$10)/2</f>
        <v>0</v>
      </c>
      <c r="BO14" s="46">
        <f>+COUNTIF(Tableau206[[#This Row],[Colonne2]:[Colonne63]],$BO$10)/2</f>
        <v>0</v>
      </c>
      <c r="BP14" s="46">
        <f>+COUNTIF(Tableau206[[#This Row],[Colonne2]:[Colonne63]],$BP$10)/2</f>
        <v>0</v>
      </c>
      <c r="BQ14" s="46">
        <f t="shared" si="27"/>
        <v>4</v>
      </c>
      <c r="BR14" s="49">
        <f t="shared" si="28"/>
        <v>4</v>
      </c>
      <c r="BS14" s="50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19</v>
      </c>
      <c r="BT14" s="51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19</v>
      </c>
      <c r="BU14" s="52">
        <f>+COUNTIF(Tableau206[[#This Row],[Colonne2]:[Colonne63]],$BU$10)/2</f>
        <v>0</v>
      </c>
      <c r="BV14" s="45">
        <f>COUNTIF(Tableau206[[#This Row],[Colonne2]:[Colonne63]],$BV$10)/2</f>
        <v>0</v>
      </c>
      <c r="BW14" s="45">
        <f>COUNTIF(Tableau206[[#This Row],[Colonne2]:[Colonne63]],$BW$10)/2</f>
        <v>1</v>
      </c>
      <c r="BX14" s="22">
        <v>0</v>
      </c>
      <c r="BY14" s="22">
        <v>0</v>
      </c>
      <c r="BZ14" s="22">
        <f t="shared" si="29"/>
        <v>1</v>
      </c>
      <c r="CA14" s="22">
        <f t="shared" si="30"/>
        <v>1</v>
      </c>
      <c r="CB14" s="22">
        <f t="shared" si="31"/>
        <v>0</v>
      </c>
      <c r="CC14" s="22">
        <f t="shared" si="32"/>
        <v>0</v>
      </c>
      <c r="CD14" s="22">
        <f t="shared" si="33"/>
        <v>0</v>
      </c>
      <c r="CE14" s="22">
        <f t="shared" si="34"/>
        <v>1</v>
      </c>
      <c r="CF14" s="22">
        <f t="shared" si="35"/>
        <v>1</v>
      </c>
      <c r="CG14" s="22">
        <f t="shared" si="36"/>
        <v>1</v>
      </c>
      <c r="CH14" s="22">
        <f t="shared" si="37"/>
        <v>1</v>
      </c>
      <c r="CI14" s="22">
        <f t="shared" si="38"/>
        <v>1</v>
      </c>
      <c r="CJ14" s="22">
        <f t="shared" si="39"/>
        <v>0</v>
      </c>
      <c r="CK14" s="22">
        <f t="shared" si="40"/>
        <v>0</v>
      </c>
      <c r="CL14" s="22">
        <f t="shared" si="41"/>
        <v>1</v>
      </c>
      <c r="CM14" s="22">
        <f t="shared" si="42"/>
        <v>1</v>
      </c>
      <c r="CN14" s="22">
        <f t="shared" si="43"/>
        <v>1</v>
      </c>
      <c r="CO14" s="22">
        <f t="shared" si="44"/>
        <v>1</v>
      </c>
      <c r="CP14" s="22">
        <f t="shared" si="45"/>
        <v>1</v>
      </c>
      <c r="CQ14" s="22">
        <f t="shared" si="46"/>
        <v>0</v>
      </c>
      <c r="CR14" s="22">
        <f t="shared" si="47"/>
        <v>0</v>
      </c>
      <c r="CS14" s="22">
        <f t="shared" si="48"/>
        <v>1</v>
      </c>
      <c r="CT14" s="22">
        <f t="shared" si="49"/>
        <v>1</v>
      </c>
      <c r="CU14" s="22">
        <f t="shared" si="50"/>
        <v>1</v>
      </c>
      <c r="CV14" s="22">
        <f t="shared" si="51"/>
        <v>1</v>
      </c>
      <c r="CW14" s="22">
        <f t="shared" si="52"/>
        <v>1</v>
      </c>
      <c r="CX14" s="22">
        <f t="shared" si="53"/>
        <v>0</v>
      </c>
      <c r="CY14" s="22">
        <f t="shared" si="54"/>
        <v>0</v>
      </c>
      <c r="CZ14" s="22">
        <f t="shared" si="55"/>
        <v>1</v>
      </c>
      <c r="DA14" s="22">
        <f t="shared" si="56"/>
        <v>1</v>
      </c>
      <c r="DB14" s="22"/>
      <c r="DC14" s="22"/>
      <c r="DD14" s="22"/>
      <c r="DE14" s="23">
        <f t="shared" si="57"/>
        <v>19</v>
      </c>
      <c r="DF14" s="21">
        <f>+IF(Tableau206[[#This Row],[Colonne1]]="","",SUMPRODUCT(($B$8:$BK$8="sam")*(Tableau206[[#This Row],[Colonne2]:[Colonne63]]="CP"))/2)</f>
        <v>0</v>
      </c>
      <c r="DG14" s="21">
        <f>+IF(Tableau206[[#This Row],[Colonne1]]="","",SUMPRODUCT(($B$8:$BK$8="MER")*(Tableau206[[#This Row],[Colonne2]:[Colonne63]]="CP"))/2)</f>
        <v>0</v>
      </c>
    </row>
    <row r="15" spans="1:111" x14ac:dyDescent="0.35">
      <c r="A15" s="20" t="s">
        <v>57</v>
      </c>
      <c r="B15" s="53"/>
      <c r="C15" s="55"/>
      <c r="D15" s="55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43"/>
      <c r="AJ15" s="43"/>
      <c r="AK15" s="43"/>
      <c r="AL15" s="43"/>
      <c r="AM15" s="43"/>
      <c r="AN15" s="43"/>
      <c r="AO15" s="43"/>
      <c r="AP15" s="43"/>
      <c r="AQ15" s="43"/>
      <c r="AR15" s="43"/>
      <c r="AS15" s="43"/>
      <c r="AT15" s="43"/>
      <c r="AU15" s="43"/>
      <c r="AV15" s="43"/>
      <c r="AW15" s="43"/>
      <c r="AX15" s="43"/>
      <c r="AY15" s="43"/>
      <c r="AZ15" s="43"/>
      <c r="BA15" s="43"/>
      <c r="BB15" s="43"/>
      <c r="BC15" s="53"/>
      <c r="BD15" s="43"/>
      <c r="BE15" s="54"/>
      <c r="BF15" s="45"/>
      <c r="BG15" s="45"/>
      <c r="BH15" s="46"/>
      <c r="BI15" s="46"/>
      <c r="BJ15" s="46"/>
      <c r="BK15" s="46"/>
      <c r="BL15" s="42">
        <f>+COUNTA(Tableau206[[#This Row],[Colonne2]:[Colonne63]])/2</f>
        <v>0</v>
      </c>
      <c r="BM15" s="49">
        <f>+COUNTIF(Tableau206[[#This Row],[Colonne2]:[Colonne63]],$BM$10)/2</f>
        <v>0</v>
      </c>
      <c r="BN15" s="49">
        <f>+COUNTIF(Tableau206[[#This Row],[Colonne2]:[Colonne63]],$BN$10)/2</f>
        <v>0</v>
      </c>
      <c r="BO15" s="49">
        <f>+COUNTIF(Tableau206[[#This Row],[Colonne2]:[Colonne63]],$BO$10)/2</f>
        <v>0</v>
      </c>
      <c r="BP15" s="49">
        <f>+COUNTIF(Tableau206[[#This Row],[Colonne2]:[Colonne63]],$BP$10)/2</f>
        <v>0</v>
      </c>
      <c r="BQ15" s="49">
        <f>COUNTIF($B$8:$BK$8,$BQ$10)/2</f>
        <v>4</v>
      </c>
      <c r="BR15" s="49">
        <f>COUNTIF($B$8:$BK$8,$BR$10)/2</f>
        <v>4</v>
      </c>
      <c r="BS15" s="50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20</v>
      </c>
      <c r="BT15" s="51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20</v>
      </c>
      <c r="BU15" s="52">
        <f>+COUNTIF(Tableau206[[#This Row],[Colonne2]:[Colonne63]],$BU$10)/2</f>
        <v>0</v>
      </c>
      <c r="BV15" s="52">
        <f>COUNTIF(Tableau206[[#This Row],[Colonne2]:[Colonne63]],$BV$10)/2</f>
        <v>0</v>
      </c>
      <c r="BW15" s="52">
        <f>COUNTIF(Tableau206[[#This Row],[Colonne2]:[Colonne63]],$BW$10)/2</f>
        <v>0</v>
      </c>
      <c r="BX15" s="22"/>
      <c r="BY15" s="22"/>
      <c r="BZ15" s="21">
        <f>IF($A15="","",IF(OR(BZ$9="sam",BZ$9="dim"),0,IF(AND(OR(B15=$B$8,B15=$B$10),C15=""),1,IF(AND(OR(C15=$B$8,C15=$B$9,C15=$B$10),B15=""),1,IF(AND(OR(B15="DEL",B15="RE",B15="E",B15="S"),OR(C15="DEL",C15="RE",C15="S",C15="E")),1,IF(SUM(B15:C15)&gt;0,1,IF(COUNTBLANK(B15:C15)&gt;1,1,0)))))))</f>
        <v>1</v>
      </c>
      <c r="CA15" s="21">
        <f>IF($A15="","",IF(OR(CA$9="sam",CA$9="dim"),0,IF(AND(OR(D15=$D$8,D15=$D$9,D15=$D$10),E15=""),1,IF(AND(OR(E15=$D$8,E15=$D$9,E15=$D$10),D15=""),1,IF(AND(OR(E15="DEL",E15="RE",E15="S",E15="E"),OR(D15="DEL",D15="RE",D15="E",D15="S")),1,IF(SUM(D15:E15)&gt;0,1,IF(COUNTBLANK(D15:E15)&gt;1,1,0)))))))</f>
        <v>1</v>
      </c>
      <c r="CB15" s="21">
        <f>IF($A15="","",IF(OR(CB$9="sam",CB$9="dim"),0,IF(AND(OR(G15=$F$8,G15=$F$9,G15=$F$10),F15=""),1,IF(AND(OR(F15=$F$8,F15=$F$9,F15=$F$10),G15=""),1,IF(AND(OR(G15="DEL",G15="RE",G15="S",G15="E"),OR(F15="DEL",F15="RE",F15="S",F15="E")),1,IF(SUM(F15:G15)&gt;0,1,IF(COUNTBLANK(F15:G15)&gt;1,1,0)))))))</f>
        <v>1</v>
      </c>
      <c r="CC15" s="21">
        <f>IF($A15="","",IF(OR(CC$9="sam",CC$9="dim"),0,IF(AND(OR(I15=$H$8,I15=$H$9,I15=$H$10),H15=""),1,IF(AND(OR(H15=$H$8,H15=$H$9,H15=$H$10),I15=""),1,IF(AND(OR(I15="DEL",I15="RE",I15="S",I15="E"),OR(H15="DEL",H15="RE",H15="S",H15="E")),1,IF(SUM(H15:I15)&gt;0,1,IF(COUNTBLANK(H15:I15)&gt;1,1,0)))))))</f>
        <v>0</v>
      </c>
      <c r="CD15" s="21">
        <f>IF($A15="","",IF(OR(CD$9="sam",CD$9="dim"),0,IF(AND(OR(J15=$J$8,J15=$J$9,J15=$J$10),K15=""),1,IF(AND(OR(K15=$J$8,K15=$J$9,K15=$J$10),J15=""),1,IF(AND(OR(J15="DEL",J15="RE",J15="S",J15="E"),OR(K15="DEL",K15="RE",K15="S",K15="E")),1,IF(SUM(J15:K15)&gt;0,1,IF(COUNTBLANK(J15:K15)&gt;1,1,0)))))))</f>
        <v>0</v>
      </c>
      <c r="CE15" s="21">
        <f>IF($A15="","",IF(OR(CE$9="sam",CE$9="dim"),0,IF(AND(OR(M15=$L$8,M15=$L$9,M15=$L$10),L15=""),1,IF(AND(OR(L15=$L$8,L15=$L$9,L15=$L$10),M15=""),1,IF(AND(OR(M15="DEL",M15="RE",M15="S",M15="E"),OR(L15="DEL",L15="RE",L15="S",L15="E")),1,IF(SUM(L15:M15)&gt;0,1,IF(COUNTBLANK(L15:M15)&gt;1,1,0)))))))</f>
        <v>1</v>
      </c>
      <c r="CF15" s="21">
        <f>IF($A15="","",IF(OR(CF$9="sam",CF$9="dim"),0,IF(AND(OR(N15=$N$8,N15=$N$9,N15=$N$10),O15=""),1,IF(AND(OR(O15=$N$8,O15=$N$9,O15=$N$10),N15=""),1,IF(AND(OR(N15="DEL",N15="RE",N15="S",N15="E"),OR(O15="DEL",O15="RE",O15="S",O15="E")),1,IF(SUM(N15:O15)&gt;0,1,IF(COUNTBLANK(N15:O15)&gt;1,1,0)))))))</f>
        <v>1</v>
      </c>
      <c r="CG15" s="21">
        <f>IF($A15="","",IF(OR(CG$9="sam",CG$9="dim"),0,IF(AND(OR(P15=$P$8,P15=$P$9,P15=$P$10),Q15=""),1,IF(AND(OR(Q15=$P$8,Q15=$P$9,Q15=$P$10),P15=""),1,IF(AND(OR(Q15="DEL",Q15="RE",Q15="S",Q15="E"),OR(P15="DEL",P15="RE",P15="S",P15="E")),1,IF(SUM(P15:Q15)&gt;0,1,IF(COUNTBLANK(P15:Q15)&gt;1,1,0)))))))</f>
        <v>1</v>
      </c>
      <c r="CH15" s="21">
        <f>IF($A15="","",IF(OR(CH$9="sam",CH$9="dim"),0,IF(AND(OR(R15=$R$8,R15=$R$9,R15=$R$10),S15=""),1,IF(AND(OR(S15=$R$8,S15=$R$9,S15=$R$10),R15=""),1,IF(AND(OR(R15="DEL",R15="RE",R15="S",R15="E"),OR(S15="DEL",S15="RE",S15="S",S15="E")),1,IF(SUM(R15:S15)&gt;0,1,IF(COUNTBLANK(R15:S15)&gt;1,1,0)))))))</f>
        <v>1</v>
      </c>
      <c r="CI15" s="21">
        <f>IF($A15="","",IF(OR(CI$9="sam",CI$9="dim"),0,IF(AND(OR(T15=$T$8,T15=$T$9,T15=$T$10),U15=""),1,IF(AND(OR(U15=$T$8,U15=$T$9,U15=$T$10),T15=""),1,IF(AND(OR(T15="DEL",T15="RE",T15="S",T15="E"),OR(U15="DEL",U15="RE",U15="S",U15="E")),1,IF(SUM(T15:U15)&gt;0,1,IF(COUNTBLANK(T15:U15)&gt;1,1,0)))))))</f>
        <v>1</v>
      </c>
      <c r="CJ15" s="21">
        <f>IF($A15="","",IF(OR(CJ$9="sam",CJ$9="dim"),0,IF(AND(OR(V15=$V$8,V15=$V$9,V15=$V$10),W15=""),1,IF(AND(OR(W15=$V$8,W15=$V$9,W15=$V$10),V15=""),1,IF(AND(OR(V15="DEL",V15="RE",V15="S",V15="E"),OR(W15="DEL",W15="RE",W15="S",W15="E")),1,IF(SUM(V15:W15)&gt;0,1,IF(COUNTBLANK(V15:W15)&gt;1,1,0)))))))</f>
        <v>0</v>
      </c>
      <c r="CK15" s="21">
        <f>IF($A15="","",IF(OR(CK$9="sam",CK$9="dim"),0,IF(AND(OR(X15=$X$8,X15=$X$9,X15=$X$10),Y15=""),1,IF(AND(OR(Y15=$X$8,Y15=$X$9,Y15=$X$10),X15=""),1,IF(AND(OR(X15="DEL",X15="RE",X15="S",X15="E"),OR(Y15="DEL",Y15="RE",Y15="S",Y15="E")),1,IF(SUM(X15:Y15)&gt;0,1,IF(COUNTBLANK(X15:Y15)&gt;1,1,0)))))))</f>
        <v>0</v>
      </c>
      <c r="CL15" s="21">
        <f>IF($A15="","",IF(OR(CL$9="sam",CL$9="dim"),0,IF(AND(OR(Z15=$Z$8,Z15=$Z$9,Z15=$Z$10),AA15=""),1,IF(AND(OR(AA15=$Z$8,AA15=$Z$9,AA15=$Z$10),Z15=""),1,IF(AND(OR(Z15="DEL",Z15="RE",Z15="S",Z15="E"),OR(AA15="DEL",AA15="RE",AA15="S",AA15="E")),1,IF(SUM(Z15:AA15)&gt;0,1,IF(COUNTBLANK(Z15:AA15)&gt;1,1,0)))))))</f>
        <v>1</v>
      </c>
      <c r="CM15" s="21">
        <f>IF($A15="","",IF(OR(CM$9="sam",CM$9="dim"),0,IF(AND(OR(AB15=$AB$8,AB15=$AB$9,AB15=$AB$10),AC15=""),1,IF(AND(OR(AC15=$AB$8,AC15=$AB$9,AC15=$AB$10),AB15=""),1,IF(AND(OR(AB15="DEL",AB15="RE",AB15="S",AB15="E"),OR(AC15="DEL",AC15="RE",AC15="S",AC15="E")),1,IF(SUM(AB15:AC15)&gt;0,1,IF(COUNTBLANK(AB15:AC15)&gt;1,1,0)))))))</f>
        <v>1</v>
      </c>
      <c r="CN15" s="21">
        <f>IF($A15="","",IF(OR(CN$9="sam",CN$9="dim"),0,IF(AND(OR(AD15=$AD$8,AD15=$AD$9,AD15=$AD$10),AE15=""),1,IF(AND(OR(AE15=$AD$8,AE15=$AD$9,AE15=$AD$10),AD15=""),1,IF(AND(OR(AD15="DEL",AD15="RE",AD15="S",AD15="E"),OR(AE15="DEL",AE15="RE",AE15="S",AE15="E")),1,IF(SUM(AD15:AE15)&gt;0,1,IF(COUNTBLANK(AD15:AE15)&gt;1,1,0)))))))</f>
        <v>1</v>
      </c>
      <c r="CO15" s="21">
        <f>IF($A15="","",IF(OR(CO$9="sam",CO$9="dim"),0,IF(AND(OR(AF15=$AF$8,AF15=$AF$9,AF15=$AF$10),AG15=""),1,IF(AND(OR(AG15=$AF$8,AG15=$AF$9,AG15=$AF$10),AF15=""),1,IF(AND(OR(AF15="DEL",AF15="RE",AF15="S",AF15="E"),OR(AG15="DEL",AG15="RE",AG15="S",AG15="E")),1,IF(SUM(AF15:AG15)&gt;0,1,IF(COUNTBLANK(AF15:AG15)&gt;1,1,0)))))))</f>
        <v>1</v>
      </c>
      <c r="CP15" s="21">
        <f>IF($A15="","",IF(OR(CP$9="sam",CP$9="dim"),0,IF(AND(OR(AH15=$AH$8,AH15=$AH$9,AH15=$AH$10),AI15=""),1,IF(AND(OR(AI15=$AH$8,AI15=$AH$9,AI15=$AH$10),AH15=""),1,IF(AND(OR(AH15="DEL",AH15="RE",AH15="S",AH15="E"),OR(AI15="DEL",AI15="RE",AI15="S",AI15="E")),1,IF(SUM(AH15:AI15)&gt;0,1,IF(COUNTBLANK(AH15:AI15)&gt;1,1,0)))))))</f>
        <v>1</v>
      </c>
      <c r="CQ15" s="21">
        <f>IF($A15="","",IF(OR(CQ$9="sam",CQ$9="dim"),0,IF(AND(OR(AJ15=$AJ$8,AJ15=$AJ$9,AJ15=$AJ$10),AK15=""),1,IF(AND(OR(AK15=$AJ$8,AK15=$AJ$9,AK15=$AJ$10),AJ15=""),1,IF(AND(OR(AJ15="DEL",AJ15="RE",AJ15="S",AJ15="E"),OR(AK15="DEL",AK15="RE",AK15="S",AK15="E")),1,IF(SUM(AJ15:AK15)&gt;0,1,IF(COUNTBLANK(AJ15:AK15)&gt;1,1,0)))))))</f>
        <v>0</v>
      </c>
      <c r="CR15" s="21">
        <f>IF($A15="","",IF(OR(CR$9="sam",CR$9="dim"),0,IF(AND(OR(AL15=$AL$8,AL15=$AL$9,AL15=$AL$10),AM15=""),1,IF(AND(OR(AM15=$AL$8,AM15=$AL$9,AM15=$AL$10),AL15=""),1,IF(AND(OR(AL15="DEL",AL15="RE",AL15="S",AL15="E"),OR(AM15="DEL",AM15="RE",AM15="S",AM15="E")),1,IF(SUM(AL15:AM15)&gt;0,1,IF(COUNTBLANK(AL15:AM15)&gt;1,1,0)))))))</f>
        <v>0</v>
      </c>
      <c r="CS15" s="21">
        <f>IF($A15="","",IF(OR(CS$9="sam",CS$9="dim"),0,IF(AND(OR(AN15=$AN$8,AN15=$AN$9,AN15=$AN$10),AO15=""),1,IF(AND(OR(AO15=$AN$8,AO15=$AN$9,AO15=$AN$10),AN15=""),1,IF(AND(OR(AO15="DEL",AO15="RE",AO15="S",AO15="E"),OR(AN15="DEL",AN15="RE",AN15="S",AN15="E")),1,IF(SUM(AN15:AO15)&gt;0,1,IF(COUNTBLANK(AN15:AO15)&gt;1,1,0)))))))</f>
        <v>1</v>
      </c>
      <c r="CT15" s="21">
        <f>IF($A15="","",IF(OR(CT$9="sam",CT$9="dim"),0,IF(AND(OR(AP15=$AP$8,AP15=$AP$9,AP15=$AP$10),AQ15=""),1,IF(AND(OR(AQ15=$AP$8,AQ15=$AP$9,AQ15=$AP$10),AP15=""),1,IF(AND(OR(AP15="DEL",AP15="RE",AP15="S",AP15="E"),OR(AQ15="DEL",AQ15="RE",AQ15="S",AQ15="E")),1,IF(SUM(AP15:AQ15)&gt;0,1,IF(COUNTBLANK(AP15:AQ15)&gt;1,1,0)))))))</f>
        <v>1</v>
      </c>
      <c r="CU15" s="21">
        <f>IF($A15="","",IF(OR(CU$9="sam",CU$9="dim"),0,IF(AND(OR(AR15=$AR$8,AR15=$AR$9,AR15=$AR$10),AS15=""),1,IF(AND(OR(AS15=$AR$8,AS15=$AR$9,AS15=$AR$10),AR15=""),1,IF(AND(OR(AR15="DEL",AR15="RE",AR15="S",AR15="E"),OR(AS15="DEL",AS15="RE",AS15="S",AS15="E")),1,IF(SUM(AR15:AS15)&gt;0,1,IF(COUNTBLANK(AR15:AS15)&gt;1,1,0)))))))</f>
        <v>1</v>
      </c>
      <c r="CV15" s="21">
        <f>IF($A15="","",IF(OR(CV$9="sam",CV$9="dim"),0,IF(AND(OR(AT15=$AT$8,AT15=$AT$9,AT15=$AT$10),AU15=""),1,IF(AND(OR(AU15=$AT$8,AU15=$AT$9,AU15=$AT$10),AT15=""),1,IF(AND(OR(AT15="DEL",AT15="RE",AT15="S",AT15="E"),OR(AU15="DEL",AU15="RE",AU15="S",AU15="E")),1,IF(SUM(AT15:AU15)&gt;0,1,IF(COUNTBLANK(AT15:AU15)&gt;1,1,0)))))))</f>
        <v>1</v>
      </c>
      <c r="CW15" s="21">
        <f>IF($A15="","",IF(OR(CW$9="sam",CW$9="dim"),0,IF(AND(OR(AV15=$AV$8,AV15=$AV$9,AV15=$AV$10),AW15=""),1,IF(AND(OR(AW15=$AV$8,AW15=$AV$9,AW15=$AV$10),AV15=""),1,IF(AND(OR(AV15="DEL",AV15="RE",AV15="S",AV15="E"),OR(AW15="DEL",AW15="RE",AW15="S",AW15="E")),1,IF(SUM(AV15:AW15)&gt;0,1,IF(COUNTBLANK(AV15:AW15)&gt;1,1,0)))))))</f>
        <v>1</v>
      </c>
      <c r="CX15" s="21">
        <f>IF($A15="","",IF(OR(CX$9="sam",CX$9="dim"),0,IF(AND(OR(AX15=$AX$8,AX15=$AX$9,AX15=$AX$10),AY15=""),1,IF(AND(OR(AY15=$AX$8,AY15=$AX$9,AY15=$AX$10),AX15=""),1,IF(AND(OR(AX15="DEL",AX15="RE",AX15="S",AX15="E"),OR(AY15="DEL",AY15="RE",AY15="S",AY15="E")),1,IF(SUM(AX15:AY15)&gt;0,1,IF(COUNTBLANK(AX15:AY15)&gt;1,1,0)))))))</f>
        <v>0</v>
      </c>
      <c r="CY15" s="21">
        <f>IF($A15="","",IF(OR(CY$9="sam",CY$9="dim"),0,IF(AND(OR(AZ15=$AZ$8,AZ15=$AZ$9,AZ15=$AZ$10),BA15=""),1,IF(AND(OR(BA15=$AZ$8,BA15=$AZ$9,BA15=$AZ$10),AZ15=""),1,IF(AND(OR(BA15="DEL",BA15="RE",BA15="S",BA15="E"),OR(AZ15="DEL",AZ15="RE",AZ15="S",AZ15="E")),1,IF(SUM(AZ15:BA15)&gt;0,1,IF(COUNTBLANK(AZ15:BA15)&gt;1,1,0)))))))</f>
        <v>0</v>
      </c>
      <c r="CZ15" s="21">
        <f>IF($A15="","",IF(OR(CZ$9="sam",CZ$9="dim"),0,IF(AND(OR(BB15=$BB$8,BB15=$BB$9,BB15=$BB$10),BC15=""),1,IF(AND(OR(BC15=$BB$8,BC15=$BB$9,BC15=$BB$10),BB15=""),1,IF(AND(OR(BB15="DEL",BB15="RE",BB15="S",BB15="E"),OR(BC15="DEL",BC15="RE",BC15="S",BC15="E")),1,IF(SUM(BB15:BC15)&gt;0,1,IF(COUNTBLANK(BB15:BC15)&gt;1,1,0)))))))</f>
        <v>1</v>
      </c>
      <c r="DA15" s="21">
        <f>IF($A15="","",IF(OR(DA$9="sam",DA$9="dim"),0,IF(AND(OR(BD15=$BD$8,BD15=$BD$9,BD15=$BD$10),BE15=""),1,IF(AND(OR(BE15=$BD$8,BE15=$BD$9,BE15=$BD$10),BD15=""),1,IF(AND(OR(BD15="DEL",BD15="RE",BD15="S",BD15="E"),OR(BE15="DEL",BE15="RE",BE15="S",BE15="E")),1,IF(SUM(BD15:BE15)&gt;0,1,IF(COUNTBLANK(BD15:BE15)&gt;1,1,0)))))))</f>
        <v>1</v>
      </c>
      <c r="DB15" s="21"/>
      <c r="DC15" s="21"/>
      <c r="DD15" s="21"/>
      <c r="DE15" s="83">
        <f>SUM(BZ15:DB15)</f>
        <v>20</v>
      </c>
      <c r="DF15" s="21">
        <f>+IF(Tableau206[[#This Row],[Colonne1]]="","",SUMPRODUCT(($B$8:$BK$8="sam")*(Tableau206[[#This Row],[Colonne2]:[Colonne63]]="CP"))/2)</f>
        <v>0</v>
      </c>
      <c r="DG15" s="21">
        <f>+IF(Tableau206[[#This Row],[Colonne1]]="","",SUMPRODUCT(($B$8:$BK$8="MER")*(Tableau206[[#This Row],[Colonne2]:[Colonne63]]="CP"))/2)</f>
        <v>0</v>
      </c>
    </row>
    <row r="16" spans="1:111" x14ac:dyDescent="0.35">
      <c r="A16" s="20" t="s">
        <v>23</v>
      </c>
      <c r="B16" s="53"/>
      <c r="C16" s="55"/>
      <c r="D16" s="55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3"/>
      <c r="AK16" s="43"/>
      <c r="AL16" s="43"/>
      <c r="AM16" s="43"/>
      <c r="AN16" s="43"/>
      <c r="AO16" s="43"/>
      <c r="AP16" s="43"/>
      <c r="AQ16" s="43"/>
      <c r="AR16" s="43"/>
      <c r="AS16" s="43"/>
      <c r="AT16" s="43"/>
      <c r="AU16" s="43"/>
      <c r="AV16" s="43"/>
      <c r="AW16" s="43"/>
      <c r="AX16" s="43"/>
      <c r="AY16" s="43"/>
      <c r="AZ16" s="43"/>
      <c r="BA16" s="43"/>
      <c r="BB16" s="43"/>
      <c r="BC16" s="53"/>
      <c r="BD16" s="43"/>
      <c r="BE16" s="54"/>
      <c r="BF16" s="45"/>
      <c r="BG16" s="45"/>
      <c r="BH16" s="46"/>
      <c r="BI16" s="46"/>
      <c r="BJ16" s="46"/>
      <c r="BK16" s="46"/>
      <c r="BL16" s="42">
        <f>+COUNTA(Tableau206[[#This Row],[Colonne2]:[Colonne63]])/2</f>
        <v>0</v>
      </c>
      <c r="BM16" s="49">
        <f>+COUNTIF(Tableau206[[#This Row],[Colonne2]:[Colonne63]],$BM$10)/2</f>
        <v>0</v>
      </c>
      <c r="BN16" s="49">
        <f>+COUNTIF(Tableau206[[#This Row],[Colonne2]:[Colonne63]],$BN$10)/2</f>
        <v>0</v>
      </c>
      <c r="BO16" s="49">
        <f>+COUNTIF(Tableau206[[#This Row],[Colonne2]:[Colonne63]],$BO$10)/2</f>
        <v>0</v>
      </c>
      <c r="BP16" s="49">
        <f>+COUNTIF(Tableau206[[#This Row],[Colonne2]:[Colonne63]],$BP$10)/2</f>
        <v>0</v>
      </c>
      <c r="BQ16" s="49">
        <f>COUNTIF($B$8:$BK$8,$BQ$10)/2</f>
        <v>4</v>
      </c>
      <c r="BR16" s="49">
        <f>COUNTIF($B$8:$BK$8,$BR$10)/2</f>
        <v>4</v>
      </c>
      <c r="BS16" s="50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20</v>
      </c>
      <c r="BT16" s="51">
        <f>+$A$6+Tableau206[[#This Row],[Colonne67]]+Tableau206[[#This Row],[Colonne68]]+Tableau206[[#This Row],[Colonne66]]+Tableau206[[#This Row],[Colonne65]]-Tableau206[[#This Row],[Colonne64]]-Tableau206[[#This Row],[Colonne69]]-Tableau206[[#This Row],[Colonne70]]</f>
        <v>20</v>
      </c>
      <c r="BU16" s="52">
        <f>+COUNTIF(Tableau206[[#This Row],[Colonne2]:[Colonne63]],$BU$10)/2</f>
        <v>0</v>
      </c>
      <c r="BV16" s="52">
        <f>COUNTIF(Tableau206[[#This Row],[Colonne2]:[Colonne63]],$BV$10)/2</f>
        <v>0</v>
      </c>
      <c r="BW16" s="52">
        <f>COUNTIF(Tableau206[[#This Row],[Colonne2]:[Colonne63]],$BW$10)/2</f>
        <v>0</v>
      </c>
      <c r="BX16" s="22"/>
      <c r="BY16" s="22"/>
      <c r="BZ16" s="21">
        <f>IF($A16="","",IF(OR(BZ$9="sam",BZ$9="dim"),0,IF(AND(OR(B16=$B$8,B16=$B$10),C16=""),1,IF(AND(OR(C16=$B$8,C16=$B$9,C16=$B$10),B16=""),1,IF(AND(OR(B16="DEL",B16="RE",B16="E",B16="S"),OR(C16="DEL",C16="RE",C16="S",C16="E")),1,IF(SUM(B16:C16)&gt;0,1,IF(COUNTBLANK(B16:C16)&gt;1,1,0)))))))</f>
        <v>1</v>
      </c>
      <c r="CA16" s="21">
        <f>IF($A16="","",IF(OR(CA$9="sam",CA$9="dim"),0,IF(AND(OR(D16=$D$8,D16=$D$9,D16=$D$10),E16=""),1,IF(AND(OR(E16=$D$8,E16=$D$9,E16=$D$10),D16=""),1,IF(AND(OR(E16="DEL",E16="RE",E16="S",E16="E"),OR(D16="DEL",D16="RE",D16="E",D16="S")),1,IF(SUM(D16:E16)&gt;0,1,IF(COUNTBLANK(D16:E16)&gt;1,1,0)))))))</f>
        <v>1</v>
      </c>
      <c r="CB16" s="21">
        <f>IF($A16="","",IF(OR(CB$9="sam",CB$9="dim"),0,IF(AND(OR(G16=$F$8,G16=$F$9,G16=$F$10),F16=""),1,IF(AND(OR(F16=$F$8,F16=$F$9,F16=$F$10),G16=""),1,IF(AND(OR(G16="DEL",G16="RE",G16="S",G16="E"),OR(F16="DEL",F16="RE",F16="S",F16="E")),1,IF(SUM(F16:G16)&gt;0,1,IF(COUNTBLANK(F16:G16)&gt;1,1,0)))))))</f>
        <v>1</v>
      </c>
      <c r="CC16" s="21">
        <f>IF($A16="","",IF(OR(CC$9="sam",CC$9="dim"),0,IF(AND(OR(I16=$H$8,I16=$H$9,I16=$H$10),H16=""),1,IF(AND(OR(H16=$H$8,H16=$H$9,H16=$H$10),I16=""),1,IF(AND(OR(I16="DEL",I16="RE",I16="S",I16="E"),OR(H16="DEL",H16="RE",H16="S",H16="E")),1,IF(SUM(H16:I16)&gt;0,1,IF(COUNTBLANK(H16:I16)&gt;1,1,0)))))))</f>
        <v>0</v>
      </c>
      <c r="CD16" s="21">
        <f>IF($A16="","",IF(OR(CD$9="sam",CD$9="dim"),0,IF(AND(OR(J16=$J$8,J16=$J$9,J16=$J$10),K16=""),1,IF(AND(OR(K16=$J$8,K16=$J$9,K16=$J$10),J16=""),1,IF(AND(OR(J16="DEL",J16="RE",J16="S",J16="E"),OR(K16="DEL",K16="RE",K16="S",K16="E")),1,IF(SUM(J16:K16)&gt;0,1,IF(COUNTBLANK(J16:K16)&gt;1,1,0)))))))</f>
        <v>0</v>
      </c>
      <c r="CE16" s="21">
        <f>IF($A16="","",IF(OR(CE$9="sam",CE$9="dim"),0,IF(AND(OR(M16=$L$8,M16=$L$9,M16=$L$10),L16=""),1,IF(AND(OR(L16=$L$8,L16=$L$9,L16=$L$10),M16=""),1,IF(AND(OR(M16="DEL",M16="RE",M16="S",M16="E"),OR(L16="DEL",L16="RE",L16="S",L16="E")),1,IF(SUM(L16:M16)&gt;0,1,IF(COUNTBLANK(L16:M16)&gt;1,1,0)))))))</f>
        <v>1</v>
      </c>
      <c r="CF16" s="21">
        <f>IF($A16="","",IF(OR(CF$9="sam",CF$9="dim"),0,IF(AND(OR(N16=$N$8,N16=$N$9,N16=$N$10),O16=""),1,IF(AND(OR(O16=$N$8,O16=$N$9,O16=$N$10),N16=""),1,IF(AND(OR(N16="DEL",N16="RE",N16="S",N16="E"),OR(O16="DEL",O16="RE",O16="S",O16="E")),1,IF(SUM(N16:O16)&gt;0,1,IF(COUNTBLANK(N16:O16)&gt;1,1,0)))))))</f>
        <v>1</v>
      </c>
      <c r="CG16" s="21">
        <f>IF($A16="","",IF(OR(CG$9="sam",CG$9="dim"),0,IF(AND(OR(P16=$P$8,P16=$P$9,P16=$P$10),Q16=""),1,IF(AND(OR(Q16=$P$8,Q16=$P$9,Q16=$P$10),P16=""),1,IF(AND(OR(Q16="DEL",Q16="RE",Q16="S",Q16="E"),OR(P16="DEL",P16="RE",P16="S",P16="E")),1,IF(SUM(P16:Q16)&gt;0,1,IF(COUNTBLANK(P16:Q16)&gt;1,1,0)))))))</f>
        <v>1</v>
      </c>
      <c r="CH16" s="21">
        <f>IF($A16="","",IF(OR(CH$9="sam",CH$9="dim"),0,IF(AND(OR(R16=$R$8,R16=$R$9,R16=$R$10),S16=""),1,IF(AND(OR(S16=$R$8,S16=$R$9,S16=$R$10),R16=""),1,IF(AND(OR(R16="DEL",R16="RE",R16="S",R16="E"),OR(S16="DEL",S16="RE",S16="S",S16="E")),1,IF(SUM(R16:S16)&gt;0,1,IF(COUNTBLANK(R16:S16)&gt;1,1,0)))))))</f>
        <v>1</v>
      </c>
      <c r="CI16" s="21">
        <f>IF($A16="","",IF(OR(CI$9="sam",CI$9="dim"),0,IF(AND(OR(T16=$T$8,T16=$T$9,T16=$T$10),U16=""),1,IF(AND(OR(U16=$T$8,U16=$T$9,U16=$T$10),T16=""),1,IF(AND(OR(T16="DEL",T16="RE",T16="S",T16="E"),OR(U16="DEL",U16="RE",U16="S",U16="E")),1,IF(SUM(T16:U16)&gt;0,1,IF(COUNTBLANK(T16:U16)&gt;1,1,0)))))))</f>
        <v>1</v>
      </c>
      <c r="CJ16" s="21">
        <f>IF($A16="","",IF(OR(CJ$9="sam",CJ$9="dim"),0,IF(AND(OR(V16=$V$8,V16=$V$9,V16=$V$10),W16=""),1,IF(AND(OR(W16=$V$8,W16=$V$9,W16=$V$10),V16=""),1,IF(AND(OR(V16="DEL",V16="RE",V16="S",V16="E"),OR(W16="DEL",W16="RE",W16="S",W16="E")),1,IF(SUM(V16:W16)&gt;0,1,IF(COUNTBLANK(V16:W16)&gt;1,1,0)))))))</f>
        <v>0</v>
      </c>
      <c r="CK16" s="21">
        <f>IF($A16="","",IF(OR(CK$9="sam",CK$9="dim"),0,IF(AND(OR(X16=$X$8,X16=$X$9,X16=$X$10),Y16=""),1,IF(AND(OR(Y16=$X$8,Y16=$X$9,Y16=$X$10),X16=""),1,IF(AND(OR(X16="DEL",X16="RE",X16="S",X16="E"),OR(Y16="DEL",Y16="RE",Y16="S",Y16="E")),1,IF(SUM(X16:Y16)&gt;0,1,IF(COUNTBLANK(X16:Y16)&gt;1,1,0)))))))</f>
        <v>0</v>
      </c>
      <c r="CL16" s="21">
        <f>IF($A16="","",IF(OR(CL$9="sam",CL$9="dim"),0,IF(AND(OR(Z16=$Z$8,Z16=$Z$9,Z16=$Z$10),AA16=""),1,IF(AND(OR(AA16=$Z$8,AA16=$Z$9,AA16=$Z$10),Z16=""),1,IF(AND(OR(Z16="DEL",Z16="RE",Z16="S",Z16="E"),OR(AA16="DEL",AA16="RE",AA16="S",AA16="E")),1,IF(SUM(Z16:AA16)&gt;0,1,IF(COUNTBLANK(Z16:AA16)&gt;1,1,0)))))))</f>
        <v>1</v>
      </c>
      <c r="CM16" s="21">
        <f>IF($A16="","",IF(OR(CM$9="sam",CM$9="dim"),0,IF(AND(OR(AB16=$AB$8,AB16=$AB$9,AB16=$AB$10),AC16=""),1,IF(AND(OR(AC16=$AB$8,AC16=$AB$9,AC16=$AB$10),AB16=""),1,IF(AND(OR(AB16="DEL",AB16="RE",AB16="S",AB16="E"),OR(AC16="DEL",AC16="RE",AC16="S",AC16="E")),1,IF(SUM(AB16:AC16)&gt;0,1,IF(COUNTBLANK(AB16:AC16)&gt;1,1,0)))))))</f>
        <v>1</v>
      </c>
      <c r="CN16" s="21">
        <f>IF($A16="","",IF(OR(CN$9="sam",CN$9="dim"),0,IF(AND(OR(AD16=$AD$8,AD16=$AD$9,AD16=$AD$10),AE16=""),1,IF(AND(OR(AE16=$AD$8,AE16=$AD$9,AE16=$AD$10),AD16=""),1,IF(AND(OR(AD16="DEL",AD16="RE",AD16="S",AD16="E"),OR(AE16="DEL",AE16="RE",AE16="S",AE16="E")),1,IF(SUM(AD16:AE16)&gt;0,1,IF(COUNTBLANK(AD16:AE16)&gt;1,1,0)))))))</f>
        <v>1</v>
      </c>
      <c r="CO16" s="21">
        <f>IF($A16="","",IF(OR(CO$9="sam",CO$9="dim"),0,IF(AND(OR(AF16=$AF$8,AF16=$AF$9,AF16=$AF$10),AG16=""),1,IF(AND(OR(AG16=$AF$8,AG16=$AF$9,AG16=$AF$10),AF16=""),1,IF(AND(OR(AF16="DEL",AF16="RE",AF16="S",AF16="E"),OR(AG16="DEL",AG16="RE",AG16="S",AG16="E")),1,IF(SUM(AF16:AG16)&gt;0,1,IF(COUNTBLANK(AF16:AG16)&gt;1,1,0)))))))</f>
        <v>1</v>
      </c>
      <c r="CP16" s="21">
        <f>IF($A16="","",IF(OR(CP$9="sam",CP$9="dim"),0,IF(AND(OR(AH16=$AH$8,AH16=$AH$9,AH16=$AH$10),AI16=""),1,IF(AND(OR(AI16=$AH$8,AI16=$AH$9,AI16=$AH$10),AH16=""),1,IF(AND(OR(AH16="DEL",AH16="RE",AH16="S",AH16="E"),OR(AI16="DEL",AI16="RE",AI16="S",AI16="E")),1,IF(SUM(AH16:AI16)&gt;0,1,IF(COUNTBLANK(AH16:AI16)&gt;1,1,0)))))))</f>
        <v>1</v>
      </c>
      <c r="CQ16" s="21">
        <f>IF($A16="","",IF(OR(CQ$9="sam",CQ$9="dim"),0,IF(AND(OR(AJ16=$AJ$8,AJ16=$AJ$9,AJ16=$AJ$10),AK16=""),1,IF(AND(OR(AK16=$AJ$8,AK16=$AJ$9,AK16=$AJ$10),AJ16=""),1,IF(AND(OR(AJ16="DEL",AJ16="RE",AJ16="S",AJ16="E"),OR(AK16="DEL",AK16="RE",AK16="S",AK16="E")),1,IF(SUM(AJ16:AK16)&gt;0,1,IF(COUNTBLANK(AJ16:AK16)&gt;1,1,0)))))))</f>
        <v>0</v>
      </c>
      <c r="CR16" s="21">
        <f>IF($A16="","",IF(OR(CR$9="sam",CR$9="dim"),0,IF(AND(OR(AL16=$AL$8,AL16=$AL$9,AL16=$AL$10),AM16=""),1,IF(AND(OR(AM16=$AL$8,AM16=$AL$9,AM16=$AL$10),AL16=""),1,IF(AND(OR(AL16="DEL",AL16="RE",AL16="S",AL16="E"),OR(AM16="DEL",AM16="RE",AM16="S",AM16="E")),1,IF(SUM(AL16:AM16)&gt;0,1,IF(COUNTBLANK(AL16:AM16)&gt;1,1,0)))))))</f>
        <v>0</v>
      </c>
      <c r="CS16" s="21">
        <f>IF($A16="","",IF(OR(CS$9="sam",CS$9="dim"),0,IF(AND(OR(AN16=$AN$8,AN16=$AN$9,AN16=$AN$10),AO16=""),1,IF(AND(OR(AO16=$AN$8,AO16=$AN$9,AO16=$AN$10),AN16=""),1,IF(AND(OR(AO16="DEL",AO16="RE",AO16="S",AO16="E"),OR(AN16="DEL",AN16="RE",AN16="S",AN16="E")),1,IF(SUM(AN16:AO16)&gt;0,1,IF(COUNTBLANK(AN16:AO16)&gt;1,1,0)))))))</f>
        <v>1</v>
      </c>
      <c r="CT16" s="21">
        <f>IF($A16="","",IF(OR(CT$9="sam",CT$9="dim"),0,IF(AND(OR(AP16=$AP$8,AP16=$AP$9,AP16=$AP$10),AQ16=""),1,IF(AND(OR(AQ16=$AP$8,AQ16=$AP$9,AQ16=$AP$10),AP16=""),1,IF(AND(OR(AP16="DEL",AP16="RE",AP16="S",AP16="E"),OR(AQ16="DEL",AQ16="RE",AQ16="S",AQ16="E")),1,IF(SUM(AP16:AQ16)&gt;0,1,IF(COUNTBLANK(AP16:AQ16)&gt;1,1,0)))))))</f>
        <v>1</v>
      </c>
      <c r="CU16" s="21">
        <f>IF($A16="","",IF(OR(CU$9="sam",CU$9="dim"),0,IF(AND(OR(AR16=$AR$8,AR16=$AR$9,AR16=$AR$10),AS16=""),1,IF(AND(OR(AS16=$AR$8,AS16=$AR$9,AS16=$AR$10),AR16=""),1,IF(AND(OR(AR16="DEL",AR16="RE",AR16="S",AR16="E"),OR(AS16="DEL",AS16="RE",AS16="S",AS16="E")),1,IF(SUM(AR16:AS16)&gt;0,1,IF(COUNTBLANK(AR16:AS16)&gt;1,1,0)))))))</f>
        <v>1</v>
      </c>
      <c r="CV16" s="21">
        <f>IF($A16="","",IF(OR(CV$9="sam",CV$9="dim"),0,IF(AND(OR(AT16=$AT$8,AT16=$AT$9,AT16=$AT$10),AU16=""),1,IF(AND(OR(AU16=$AT$8,AU16=$AT$9,AU16=$AT$10),AT16=""),1,IF(AND(OR(AT16="DEL",AT16="RE",AT16="S",AT16="E"),OR(AU16="DEL",AU16="RE",AU16="S",AU16="E")),1,IF(SUM(AT16:AU16)&gt;0,1,IF(COUNTBLANK(AT16:AU16)&gt;1,1,0)))))))</f>
        <v>1</v>
      </c>
      <c r="CW16" s="21">
        <f>IF($A16="","",IF(OR(CW$9="sam",CW$9="dim"),0,IF(AND(OR(AV16=$AV$8,AV16=$AV$9,AV16=$AV$10),AW16=""),1,IF(AND(OR(AW16=$AV$8,AW16=$AV$9,AW16=$AV$10),AV16=""),1,IF(AND(OR(AV16="DEL",AV16="RE",AV16="S",AV16="E"),OR(AW16="DEL",AW16="RE",AW16="S",AW16="E")),1,IF(SUM(AV16:AW16)&gt;0,1,IF(COUNTBLANK(AV16:AW16)&gt;1,1,0)))))))</f>
        <v>1</v>
      </c>
      <c r="CX16" s="21">
        <f>IF($A16="","",IF(OR(CX$9="sam",CX$9="dim"),0,IF(AND(OR(AX16=$AX$8,AX16=$AX$9,AX16=$AX$10),AY16=""),1,IF(AND(OR(AY16=$AX$8,AY16=$AX$9,AY16=$AX$10),AX16=""),1,IF(AND(OR(AX16="DEL",AX16="RE",AX16="S",AX16="E"),OR(AY16="DEL",AY16="RE",AY16="S",AY16="E")),1,IF(SUM(AX16:AY16)&gt;0,1,IF(COUNTBLANK(AX16:AY16)&gt;1,1,0)))))))</f>
        <v>0</v>
      </c>
      <c r="CY16" s="21">
        <f>IF($A16="","",IF(OR(CY$9="sam",CY$9="dim"),0,IF(AND(OR(AZ16=$AZ$8,AZ16=$AZ$9,AZ16=$AZ$10),BA16=""),1,IF(AND(OR(BA16=$AZ$8,BA16=$AZ$9,BA16=$AZ$10),AZ16=""),1,IF(AND(OR(BA16="DEL",BA16="RE",BA16="S",BA16="E"),OR(AZ16="DEL",AZ16="RE",AZ16="S",AZ16="E")),1,IF(SUM(AZ16:BA16)&gt;0,1,IF(COUNTBLANK(AZ16:BA16)&gt;1,1,0)))))))</f>
        <v>0</v>
      </c>
      <c r="CZ16" s="21">
        <f>IF($A16="","",IF(OR(CZ$9="sam",CZ$9="dim"),0,IF(AND(OR(BB16=$BB$8,BB16=$BB$9,BB16=$BB$10),BC16=""),1,IF(AND(OR(BC16=$BB$8,BC16=$BB$9,BC16=$BB$10),BB16=""),1,IF(AND(OR(BB16="DEL",BB16="RE",BB16="S",BB16="E"),OR(BC16="DEL",BC16="RE",BC16="S",BC16="E")),1,IF(SUM(BB16:BC16)&gt;0,1,IF(COUNTBLANK(BB16:BC16)&gt;1,1,0)))))))</f>
        <v>1</v>
      </c>
      <c r="DA16" s="21">
        <f>IF($A16="","",IF(OR(DA$9="sam",DA$9="dim"),0,IF(AND(OR(BD16=$BD$8,BD16=$BD$9,BD16=$BD$10),BE16=""),1,IF(AND(OR(BE16=$BD$8,BE16=$BD$9,BE16=$BD$10),BD16=""),1,IF(AND(OR(BD16="DEL",BD16="RE",BD16="S",BD16="E"),OR(BE16="DEL",BE16="RE",BE16="S",BE16="E")),1,IF(SUM(BD16:BE16)&gt;0,1,IF(COUNTBLANK(BD16:BE16)&gt;1,1,0)))))))</f>
        <v>1</v>
      </c>
      <c r="DB16" s="21"/>
      <c r="DC16" s="21"/>
      <c r="DD16" s="21"/>
      <c r="DE16" s="83">
        <f>SUM(BZ16:DB16)</f>
        <v>20</v>
      </c>
      <c r="DF16" s="21">
        <f>+IF(Tableau206[[#This Row],[Colonne1]]="","",SUMPRODUCT(($B$8:$BK$8="sam")*(Tableau206[[#This Row],[Colonne2]:[Colonne63]]="CP"))/2)</f>
        <v>0</v>
      </c>
      <c r="DG16" s="21">
        <f>+IF(Tableau206[[#This Row],[Colonne1]]="","",SUMPRODUCT(($B$8:$BK$8="MER")*(Tableau206[[#This Row],[Colonne2]:[Colonne63]]="CP"))/2)</f>
        <v>0</v>
      </c>
    </row>
  </sheetData>
  <mergeCells count="125">
    <mergeCell ref="BJ10:BK10"/>
    <mergeCell ref="AX10:AY10"/>
    <mergeCell ref="AZ10:BA10"/>
    <mergeCell ref="BB10:BC10"/>
    <mergeCell ref="BD10:BE10"/>
    <mergeCell ref="BF10:BG10"/>
    <mergeCell ref="BH10:BI10"/>
    <mergeCell ref="AL10:AM10"/>
    <mergeCell ref="AN10:AO10"/>
    <mergeCell ref="AP10:AQ10"/>
    <mergeCell ref="AR10:AS10"/>
    <mergeCell ref="AT10:AU10"/>
    <mergeCell ref="AV10:AW10"/>
    <mergeCell ref="AX9:AY9"/>
    <mergeCell ref="AZ9:BA9"/>
    <mergeCell ref="BB9:BC9"/>
    <mergeCell ref="AF9:AG9"/>
    <mergeCell ref="AH9:AI9"/>
    <mergeCell ref="AJ9:AK9"/>
    <mergeCell ref="AL9:AM9"/>
    <mergeCell ref="AN9:AO9"/>
    <mergeCell ref="AP9:AQ9"/>
    <mergeCell ref="B10:C10"/>
    <mergeCell ref="D10:E10"/>
    <mergeCell ref="F10:G10"/>
    <mergeCell ref="H10:I10"/>
    <mergeCell ref="J10:K10"/>
    <mergeCell ref="L10:M10"/>
    <mergeCell ref="AR9:AS9"/>
    <mergeCell ref="AT9:AU9"/>
    <mergeCell ref="AV9:AW9"/>
    <mergeCell ref="T9:U9"/>
    <mergeCell ref="V9:W9"/>
    <mergeCell ref="Z10:AA10"/>
    <mergeCell ref="AB10:AC10"/>
    <mergeCell ref="AD10:AE10"/>
    <mergeCell ref="AF10:AG10"/>
    <mergeCell ref="AH10:AI10"/>
    <mergeCell ref="AJ10:AK10"/>
    <mergeCell ref="N10:O10"/>
    <mergeCell ref="P10:Q10"/>
    <mergeCell ref="R10:S10"/>
    <mergeCell ref="T10:U10"/>
    <mergeCell ref="V10:W10"/>
    <mergeCell ref="X10:Y10"/>
    <mergeCell ref="BJ7:BK7"/>
    <mergeCell ref="B9:C9"/>
    <mergeCell ref="D9:E9"/>
    <mergeCell ref="F9:G9"/>
    <mergeCell ref="H9:I9"/>
    <mergeCell ref="J9:K9"/>
    <mergeCell ref="L9:M9"/>
    <mergeCell ref="N9:O9"/>
    <mergeCell ref="P9:Q9"/>
    <mergeCell ref="R9:S9"/>
    <mergeCell ref="AX7:AY7"/>
    <mergeCell ref="AZ7:BA7"/>
    <mergeCell ref="BB7:BC7"/>
    <mergeCell ref="BD7:BE7"/>
    <mergeCell ref="BF7:BG7"/>
    <mergeCell ref="BH7:BI7"/>
    <mergeCell ref="AL7:AM7"/>
    <mergeCell ref="AN7:AO7"/>
    <mergeCell ref="AP7:AQ7"/>
    <mergeCell ref="AR7:AS7"/>
    <mergeCell ref="BD9:BE9"/>
    <mergeCell ref="BF9:BG9"/>
    <mergeCell ref="BH9:BI9"/>
    <mergeCell ref="BJ9:BK9"/>
    <mergeCell ref="AJ7:AK7"/>
    <mergeCell ref="N7:O7"/>
    <mergeCell ref="P7:Q7"/>
    <mergeCell ref="R7:S7"/>
    <mergeCell ref="T7:U7"/>
    <mergeCell ref="V7:W7"/>
    <mergeCell ref="X7:Y7"/>
    <mergeCell ref="X9:Y9"/>
    <mergeCell ref="Z9:AA9"/>
    <mergeCell ref="AB9:AC9"/>
    <mergeCell ref="AD9:AE9"/>
    <mergeCell ref="B7:C7"/>
    <mergeCell ref="D7:E7"/>
    <mergeCell ref="F7:G7"/>
    <mergeCell ref="H7:I7"/>
    <mergeCell ref="J7:K7"/>
    <mergeCell ref="L7:M7"/>
    <mergeCell ref="AR6:AS6"/>
    <mergeCell ref="AT6:AU6"/>
    <mergeCell ref="AV6:AW6"/>
    <mergeCell ref="AF6:AG6"/>
    <mergeCell ref="AH6:AI6"/>
    <mergeCell ref="AJ6:AK6"/>
    <mergeCell ref="AL6:AM6"/>
    <mergeCell ref="AN6:AO6"/>
    <mergeCell ref="AP6:AQ6"/>
    <mergeCell ref="T6:U6"/>
    <mergeCell ref="V6:W6"/>
    <mergeCell ref="AT7:AU7"/>
    <mergeCell ref="AV7:AW7"/>
    <mergeCell ref="Z7:AA7"/>
    <mergeCell ref="AB7:AC7"/>
    <mergeCell ref="AD7:AE7"/>
    <mergeCell ref="AF7:AG7"/>
    <mergeCell ref="AH7:AI7"/>
    <mergeCell ref="X6:Y6"/>
    <mergeCell ref="Z6:AA6"/>
    <mergeCell ref="AB6:AC6"/>
    <mergeCell ref="AD6:AE6"/>
    <mergeCell ref="B1:BL1"/>
    <mergeCell ref="B6:C6"/>
    <mergeCell ref="D6:E6"/>
    <mergeCell ref="F6:G6"/>
    <mergeCell ref="H6:I6"/>
    <mergeCell ref="J6:K6"/>
    <mergeCell ref="L6:M6"/>
    <mergeCell ref="N6:O6"/>
    <mergeCell ref="P6:Q6"/>
    <mergeCell ref="R6:S6"/>
    <mergeCell ref="BD6:BE6"/>
    <mergeCell ref="BF6:BG6"/>
    <mergeCell ref="BH6:BI6"/>
    <mergeCell ref="BJ6:BK6"/>
    <mergeCell ref="AX6:AY6"/>
    <mergeCell ref="AZ6:BA6"/>
    <mergeCell ref="BB6:BC6"/>
  </mergeCells>
  <conditionalFormatting sqref="B11:BK16">
    <cfRule type="expression" dxfId="183" priority="46" stopIfTrue="1">
      <formula>B$8="sam"</formula>
    </cfRule>
    <cfRule type="expression" dxfId="182" priority="47" stopIfTrue="1">
      <formula>B$8="dim"</formula>
    </cfRule>
    <cfRule type="expression" dxfId="181" priority="48" stopIfTrue="1">
      <formula>B$8=""</formula>
    </cfRule>
  </conditionalFormatting>
  <hyperlinks>
    <hyperlink ref="A1" location="FEVRIER!A1" display="FEVRIER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" r:id="rId3" name="Button 1">
              <controlPr defaultSize="0" autoFill="0" autoPict="0">
                <anchor moveWithCells="1" sizeWithCells="1">
                  <from>
                    <xdr:col>10</xdr:col>
                    <xdr:colOff>88900</xdr:colOff>
                    <xdr:row>1</xdr:row>
                    <xdr:rowOff>57150</xdr:rowOff>
                  </from>
                  <to>
                    <xdr:col>17</xdr:col>
                    <xdr:colOff>38100</xdr:colOff>
                    <xdr:row>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" r:id="rId4" name="Button 2">
              <controlPr defaultSize="0" autoFill="0" autoPict="0">
                <anchor moveWithCells="1" sizeWithCells="1">
                  <from>
                    <xdr:col>10</xdr:col>
                    <xdr:colOff>107950</xdr:colOff>
                    <xdr:row>2</xdr:row>
                    <xdr:rowOff>12700</xdr:rowOff>
                  </from>
                  <to>
                    <xdr:col>17</xdr:col>
                    <xdr:colOff>50800</xdr:colOff>
                    <xdr:row>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" r:id="rId5" name="Button 3">
              <controlPr defaultSize="0" autoFill="0" autoPict="0">
                <anchor moveWithCells="1" sizeWithCells="1">
                  <from>
                    <xdr:col>49</xdr:col>
                    <xdr:colOff>76200</xdr:colOff>
                    <xdr:row>1</xdr:row>
                    <xdr:rowOff>57150</xdr:rowOff>
                  </from>
                  <to>
                    <xdr:col>56</xdr:col>
                    <xdr:colOff>114300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" r:id="rId6" name="Button 4">
              <controlPr defaultSize="0" autoFill="0" autoPict="0">
                <anchor moveWithCells="1" sizeWithCells="1">
                  <from>
                    <xdr:col>1</xdr:col>
                    <xdr:colOff>69850</xdr:colOff>
                    <xdr:row>1</xdr:row>
                    <xdr:rowOff>57150</xdr:rowOff>
                  </from>
                  <to>
                    <xdr:col>8</xdr:col>
                    <xdr:colOff>228600</xdr:colOff>
                    <xdr:row>1</xdr:row>
                    <xdr:rowOff>393700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" r:id="rId7" name="Button 5">
              <controlPr defaultSize="0" autoFill="0" autoPict="0">
                <anchor moveWithCells="1" sizeWithCells="1">
                  <from>
                    <xdr:col>1</xdr:col>
                    <xdr:colOff>57150</xdr:colOff>
                    <xdr:row>2</xdr:row>
                    <xdr:rowOff>12700</xdr:rowOff>
                  </from>
                  <to>
                    <xdr:col>8</xdr:col>
                    <xdr:colOff>228600</xdr:colOff>
                    <xdr:row>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" r:id="rId8" name="Bouton 6">
              <controlPr defaultSize="0" autoFill="0" autoPict="0">
                <anchor moveWithCells="1" sizeWithCells="1">
                  <from>
                    <xdr:col>10</xdr:col>
                    <xdr:colOff>95250</xdr:colOff>
                    <xdr:row>3</xdr:row>
                    <xdr:rowOff>50800</xdr:rowOff>
                  </from>
                  <to>
                    <xdr:col>17</xdr:col>
                    <xdr:colOff>50800</xdr:colOff>
                    <xdr:row>3</xdr:row>
                    <xdr:rowOff>393700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" r:id="rId9" name="Button 7">
              <controlPr defaultSize="0" autoFill="0" autoPict="0">
                <anchor moveWithCells="1" sizeWithCells="1">
                  <from>
                    <xdr:col>49</xdr:col>
                    <xdr:colOff>69850</xdr:colOff>
                    <xdr:row>2</xdr:row>
                    <xdr:rowOff>361950</xdr:rowOff>
                  </from>
                  <to>
                    <xdr:col>56</xdr:col>
                    <xdr:colOff>69850</xdr:colOff>
                    <xdr:row>3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" r:id="rId10" name="Button 8">
              <controlPr defaultSize="0" autoFill="0" autoPict="0">
                <anchor moveWithCells="1" sizeWithCells="1">
                  <from>
                    <xdr:col>10</xdr:col>
                    <xdr:colOff>88900</xdr:colOff>
                    <xdr:row>4</xdr:row>
                    <xdr:rowOff>57150</xdr:rowOff>
                  </from>
                  <to>
                    <xdr:col>17</xdr:col>
                    <xdr:colOff>57150</xdr:colOff>
                    <xdr:row>4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" r:id="rId11" name="Button 9">
              <controlPr defaultSize="0" autoFill="0" autoPict="0">
                <anchor moveWithCells="1" sizeWithCells="1">
                  <from>
                    <xdr:col>18</xdr:col>
                    <xdr:colOff>38100</xdr:colOff>
                    <xdr:row>1</xdr:row>
                    <xdr:rowOff>57150</xdr:rowOff>
                  </from>
                  <to>
                    <xdr:col>26</xdr:col>
                    <xdr:colOff>88900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" r:id="rId12" name="Button 10">
              <controlPr defaultSize="0" autoFill="0" autoPict="0">
                <anchor moveWithCells="1" sizeWithCells="1">
                  <from>
                    <xdr:col>18</xdr:col>
                    <xdr:colOff>50800</xdr:colOff>
                    <xdr:row>2</xdr:row>
                    <xdr:rowOff>31750</xdr:rowOff>
                  </from>
                  <to>
                    <xdr:col>26</xdr:col>
                    <xdr:colOff>95250</xdr:colOff>
                    <xdr:row>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" r:id="rId13" name="Button 11">
              <controlPr defaultSize="0" autoFill="0" autoPict="0">
                <anchor moveWithCells="1" sizeWithCells="1">
                  <from>
                    <xdr:col>18</xdr:col>
                    <xdr:colOff>38100</xdr:colOff>
                    <xdr:row>3</xdr:row>
                    <xdr:rowOff>38100</xdr:rowOff>
                  </from>
                  <to>
                    <xdr:col>26</xdr:col>
                    <xdr:colOff>107950</xdr:colOff>
                    <xdr:row>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" r:id="rId14" name="Button 12">
              <controlPr defaultSize="0" autoFill="0" autoPict="0">
                <anchor moveWithCells="1" sizeWithCells="1">
                  <from>
                    <xdr:col>18</xdr:col>
                    <xdr:colOff>12700</xdr:colOff>
                    <xdr:row>4</xdr:row>
                    <xdr:rowOff>88900</xdr:rowOff>
                  </from>
                  <to>
                    <xdr:col>26</xdr:col>
                    <xdr:colOff>107950</xdr:colOff>
                    <xdr:row>4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" r:id="rId15" name="Button 13">
              <controlPr defaultSize="0" autoFill="0" autoPict="0">
                <anchor moveWithCells="1" sizeWithCells="1">
                  <from>
                    <xdr:col>18</xdr:col>
                    <xdr:colOff>31750</xdr:colOff>
                    <xdr:row>4</xdr:row>
                    <xdr:rowOff>571500</xdr:rowOff>
                  </from>
                  <to>
                    <xdr:col>26</xdr:col>
                    <xdr:colOff>88900</xdr:colOff>
                    <xdr:row>4</xdr:row>
                    <xdr:rowOff>1174750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" r:id="rId16" name="Button 14">
              <controlPr defaultSize="0" autoFill="0" autoPict="0">
                <anchor moveWithCells="1" sizeWithCells="1">
                  <from>
                    <xdr:col>27</xdr:col>
                    <xdr:colOff>0</xdr:colOff>
                    <xdr:row>1</xdr:row>
                    <xdr:rowOff>88900</xdr:rowOff>
                  </from>
                  <to>
                    <xdr:col>33</xdr:col>
                    <xdr:colOff>146050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" r:id="rId17" name="Button 15">
              <controlPr defaultSize="0" autoFill="0" autoPict="0">
                <anchor moveWithCells="1" sizeWithCells="1">
                  <from>
                    <xdr:col>27</xdr:col>
                    <xdr:colOff>31750</xdr:colOff>
                    <xdr:row>2</xdr:row>
                    <xdr:rowOff>76200</xdr:rowOff>
                  </from>
                  <to>
                    <xdr:col>33</xdr:col>
                    <xdr:colOff>127000</xdr:colOff>
                    <xdr:row>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" r:id="rId18" name="Button 16">
              <controlPr defaultSize="0" autoFill="0" autoPict="0">
                <anchor moveWithCells="1" sizeWithCells="1">
                  <from>
                    <xdr:col>27</xdr:col>
                    <xdr:colOff>31750</xdr:colOff>
                    <xdr:row>3</xdr:row>
                    <xdr:rowOff>95250</xdr:rowOff>
                  </from>
                  <to>
                    <xdr:col>33</xdr:col>
                    <xdr:colOff>133350</xdr:colOff>
                    <xdr:row>3</xdr:row>
                    <xdr:rowOff>393700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" r:id="rId19" name="Button 17">
              <controlPr defaultSize="0" autoFill="0" autoPict="0">
                <anchor moveWithCells="1" sizeWithCells="1">
                  <from>
                    <xdr:col>27</xdr:col>
                    <xdr:colOff>0</xdr:colOff>
                    <xdr:row>4</xdr:row>
                    <xdr:rowOff>133350</xdr:rowOff>
                  </from>
                  <to>
                    <xdr:col>33</xdr:col>
                    <xdr:colOff>146050</xdr:colOff>
                    <xdr:row>4</xdr:row>
                    <xdr:rowOff>641350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" r:id="rId20" name="Button 18">
              <controlPr defaultSize="0" autoFill="0" autoPict="0">
                <anchor moveWithCells="1" sizeWithCells="1">
                  <from>
                    <xdr:col>34</xdr:col>
                    <xdr:colOff>76200</xdr:colOff>
                    <xdr:row>1</xdr:row>
                    <xdr:rowOff>88900</xdr:rowOff>
                  </from>
                  <to>
                    <xdr:col>40</xdr:col>
                    <xdr:colOff>241300</xdr:colOff>
                    <xdr:row>1</xdr:row>
                    <xdr:rowOff>412750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" r:id="rId21" name="Button 19">
              <controlPr defaultSize="0" autoFill="0" autoPict="0">
                <anchor moveWithCells="1" sizeWithCells="1">
                  <from>
                    <xdr:col>34</xdr:col>
                    <xdr:colOff>95250</xdr:colOff>
                    <xdr:row>2</xdr:row>
                    <xdr:rowOff>57150</xdr:rowOff>
                  </from>
                  <to>
                    <xdr:col>41</xdr:col>
                    <xdr:colOff>0</xdr:colOff>
                    <xdr:row>2</xdr:row>
                    <xdr:rowOff>393700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" r:id="rId22" name="Button 20">
              <controlPr defaultSize="0" autoFill="0" autoPict="0">
                <anchor moveWithCells="1" sizeWithCells="1">
                  <from>
                    <xdr:col>34</xdr:col>
                    <xdr:colOff>88900</xdr:colOff>
                    <xdr:row>3</xdr:row>
                    <xdr:rowOff>95250</xdr:rowOff>
                  </from>
                  <to>
                    <xdr:col>40</xdr:col>
                    <xdr:colOff>228600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" r:id="rId23" name="Button 21">
              <controlPr defaultSize="0" autoFill="0" autoPict="0">
                <anchor moveWithCells="1" sizeWithCells="1">
                  <from>
                    <xdr:col>41</xdr:col>
                    <xdr:colOff>171450</xdr:colOff>
                    <xdr:row>1</xdr:row>
                    <xdr:rowOff>95250</xdr:rowOff>
                  </from>
                  <to>
                    <xdr:col>47</xdr:col>
                    <xdr:colOff>127000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" r:id="rId24" name="Button 22">
              <controlPr defaultSize="0" autoFill="0" autoPict="0">
                <anchor moveWithCells="1" sizeWithCells="1">
                  <from>
                    <xdr:col>41</xdr:col>
                    <xdr:colOff>190500</xdr:colOff>
                    <xdr:row>2</xdr:row>
                    <xdr:rowOff>95250</xdr:rowOff>
                  </from>
                  <to>
                    <xdr:col>47</xdr:col>
                    <xdr:colOff>127000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" r:id="rId25" name="Button 23">
              <controlPr defaultSize="0" autoFill="0" autoPict="0">
                <anchor moveWithCells="1" sizeWithCells="1">
                  <from>
                    <xdr:col>41</xdr:col>
                    <xdr:colOff>222250</xdr:colOff>
                    <xdr:row>3</xdr:row>
                    <xdr:rowOff>146050</xdr:rowOff>
                  </from>
                  <to>
                    <xdr:col>47</xdr:col>
                    <xdr:colOff>107950</xdr:colOff>
                    <xdr:row>4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" r:id="rId26" name="Button 24">
              <controlPr defaultSize="0" autoFill="0" autoPict="0">
                <anchor moveWithCells="1" sizeWithCells="1">
                  <from>
                    <xdr:col>42</xdr:col>
                    <xdr:colOff>0</xdr:colOff>
                    <xdr:row>4</xdr:row>
                    <xdr:rowOff>228600</xdr:rowOff>
                  </from>
                  <to>
                    <xdr:col>47</xdr:col>
                    <xdr:colOff>95250</xdr:colOff>
                    <xdr:row>4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" r:id="rId27" name="Button 25">
              <controlPr defaultSize="0" autoFill="0" autoPict="0">
                <anchor moveWithCells="1" sizeWithCells="1">
                  <from>
                    <xdr:col>49</xdr:col>
                    <xdr:colOff>127000</xdr:colOff>
                    <xdr:row>2</xdr:row>
                    <xdr:rowOff>0</xdr:rowOff>
                  </from>
                  <to>
                    <xdr:col>56</xdr:col>
                    <xdr:colOff>95250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" r:id="rId28" name="Button 26">
              <controlPr defaultSize="0" autoFill="0" autoPict="0">
                <anchor moveWithCells="1" sizeWithCells="1">
                  <from>
                    <xdr:col>49</xdr:col>
                    <xdr:colOff>95250</xdr:colOff>
                    <xdr:row>3</xdr:row>
                    <xdr:rowOff>266700</xdr:rowOff>
                  </from>
                  <to>
                    <xdr:col>56</xdr:col>
                    <xdr:colOff>76200</xdr:colOff>
                    <xdr:row>4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" r:id="rId29" name="Button 27">
              <controlPr defaultSize="0" autoFill="0" autoPict="0">
                <anchor moveWithCells="1" sizeWithCells="1">
                  <from>
                    <xdr:col>57</xdr:col>
                    <xdr:colOff>133350</xdr:colOff>
                    <xdr:row>1</xdr:row>
                    <xdr:rowOff>76200</xdr:rowOff>
                  </from>
                  <to>
                    <xdr:col>62</xdr:col>
                    <xdr:colOff>76200</xdr:colOff>
                    <xdr:row>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" r:id="rId30" name="Button 28">
              <controlPr defaultSize="0" autoFill="0" autoPict="0">
                <anchor moveWithCells="1" sizeWithCells="1">
                  <from>
                    <xdr:col>57</xdr:col>
                    <xdr:colOff>171450</xdr:colOff>
                    <xdr:row>2</xdr:row>
                    <xdr:rowOff>0</xdr:rowOff>
                  </from>
                  <to>
                    <xdr:col>62</xdr:col>
                    <xdr:colOff>50800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" r:id="rId31" name="Button 29">
              <controlPr defaultSize="0" autoFill="0" autoPict="0">
                <anchor moveWithCells="1" sizeWithCells="1">
                  <from>
                    <xdr:col>57</xdr:col>
                    <xdr:colOff>133350</xdr:colOff>
                    <xdr:row>2</xdr:row>
                    <xdr:rowOff>393700</xdr:rowOff>
                  </from>
                  <to>
                    <xdr:col>62</xdr:col>
                    <xdr:colOff>50800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" r:id="rId32" name="Button 30">
              <controlPr defaultSize="0" autoFill="0" autoPict="0">
                <anchor moveWithCells="1" sizeWithCells="1">
                  <from>
                    <xdr:col>57</xdr:col>
                    <xdr:colOff>127000</xdr:colOff>
                    <xdr:row>3</xdr:row>
                    <xdr:rowOff>374650</xdr:rowOff>
                  </from>
                  <to>
                    <xdr:col>62</xdr:col>
                    <xdr:colOff>38100</xdr:colOff>
                    <xdr:row>4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3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1"/>
  <sheetViews>
    <sheetView workbookViewId="0">
      <selection activeCell="A4" sqref="A4:A11"/>
    </sheetView>
  </sheetViews>
  <sheetFormatPr baseColWidth="10" defaultColWidth="11.453125" defaultRowHeight="14.5" x14ac:dyDescent="0.35"/>
  <cols>
    <col min="1" max="1" width="29.26953125" style="30" bestFit="1" customWidth="1"/>
    <col min="2" max="2" width="16.54296875" style="30" customWidth="1"/>
    <col min="3" max="3" width="7.453125" style="30" customWidth="1"/>
    <col min="4" max="4" width="13.81640625" style="30" customWidth="1"/>
    <col min="5" max="5" width="15.7265625" style="30" customWidth="1"/>
    <col min="6" max="18" width="11.453125" style="30" customWidth="1"/>
    <col min="19" max="16384" width="11.453125" style="30"/>
  </cols>
  <sheetData>
    <row r="1" spans="1:21" ht="24" customHeight="1" x14ac:dyDescent="0.35">
      <c r="A1" s="33" t="s">
        <v>36</v>
      </c>
      <c r="B1" s="33">
        <v>2017</v>
      </c>
      <c r="C1" s="96" t="s">
        <v>37</v>
      </c>
      <c r="D1" s="97"/>
      <c r="E1" s="98"/>
      <c r="F1" s="57">
        <v>42736</v>
      </c>
      <c r="G1" s="57">
        <v>42767</v>
      </c>
      <c r="H1" s="57">
        <v>42795</v>
      </c>
      <c r="I1" s="57">
        <v>42826</v>
      </c>
      <c r="J1" s="57">
        <v>42856</v>
      </c>
      <c r="K1" s="57">
        <v>42887</v>
      </c>
      <c r="L1" s="57">
        <v>42917</v>
      </c>
      <c r="M1" s="57">
        <v>42948</v>
      </c>
      <c r="N1" s="57">
        <v>42979</v>
      </c>
      <c r="O1" s="57">
        <v>43009</v>
      </c>
      <c r="P1" s="57">
        <v>43040</v>
      </c>
      <c r="Q1" s="57">
        <v>43070</v>
      </c>
    </row>
    <row r="2" spans="1:21" ht="23.25" customHeight="1" x14ac:dyDescent="0.35">
      <c r="F2" s="57">
        <v>42766</v>
      </c>
      <c r="G2" s="57">
        <v>42794</v>
      </c>
      <c r="H2" s="57">
        <v>42825</v>
      </c>
      <c r="I2" s="57">
        <v>42855</v>
      </c>
      <c r="J2" s="57">
        <v>42886</v>
      </c>
      <c r="K2" s="57">
        <v>42916</v>
      </c>
      <c r="L2" s="57">
        <v>42947</v>
      </c>
      <c r="M2" s="57">
        <v>42978</v>
      </c>
      <c r="N2" s="57">
        <v>43008</v>
      </c>
      <c r="O2" s="57">
        <v>43039</v>
      </c>
      <c r="P2" s="57">
        <v>43069</v>
      </c>
      <c r="Q2" s="57">
        <v>43100</v>
      </c>
    </row>
    <row r="3" spans="1:21" x14ac:dyDescent="0.35">
      <c r="A3" s="58" t="s">
        <v>38</v>
      </c>
      <c r="B3" s="59" t="s">
        <v>39</v>
      </c>
      <c r="C3" s="59" t="s">
        <v>40</v>
      </c>
      <c r="D3" s="45" t="s">
        <v>41</v>
      </c>
      <c r="E3" s="45" t="s">
        <v>42</v>
      </c>
      <c r="F3" s="32" t="s">
        <v>2</v>
      </c>
      <c r="G3" s="60" t="s">
        <v>3</v>
      </c>
      <c r="H3" s="61" t="s">
        <v>4</v>
      </c>
      <c r="I3" s="61" t="s">
        <v>5</v>
      </c>
      <c r="J3" s="61" t="s">
        <v>43</v>
      </c>
      <c r="K3" s="61" t="s">
        <v>44</v>
      </c>
      <c r="L3" s="61" t="s">
        <v>45</v>
      </c>
      <c r="M3" s="61" t="s">
        <v>46</v>
      </c>
      <c r="N3" s="61" t="s">
        <v>47</v>
      </c>
      <c r="O3" s="61" t="s">
        <v>48</v>
      </c>
      <c r="P3" s="61" t="s">
        <v>49</v>
      </c>
      <c r="Q3" s="62" t="s">
        <v>50</v>
      </c>
      <c r="R3" s="45" t="s">
        <v>51</v>
      </c>
      <c r="S3" s="99"/>
      <c r="T3" s="99"/>
      <c r="U3" s="99"/>
    </row>
    <row r="4" spans="1:21" x14ac:dyDescent="0.35">
      <c r="A4" s="63" t="s">
        <v>52</v>
      </c>
      <c r="B4" s="63"/>
      <c r="C4" s="64"/>
      <c r="D4" s="65"/>
      <c r="E4" s="65">
        <v>42004</v>
      </c>
      <c r="F4" s="64" t="str">
        <f>IF(Tableau3[[#This Row],[SALARIE]]="","",IF(Tableau3[[#This Row],[Date entrée]]&gt;$F$2,"N",IF(AND(Tableau3[[#This Row],[Date entrée]]&lt;=$F$2,Tableau3[[#This Row],[Date de sortie]]&gt;=$F$1,Tableau3[[#This Row],[Date de sortie]]&lt;=$F$2),"O",IF(AND(Tableau3[[#This Row],[Date entrée]]&lt;=$F$2,Tableau3[[#This Row],[Date de sortie]]&gt;$F$2),"O",IF(AND(Tableau3[[#This Row],[Date entrée]]&lt;=$F$2,Tableau3[[#This Row],[Date de sortie]]=""),"O","N")))))</f>
        <v>N</v>
      </c>
      <c r="G4" s="64" t="str">
        <f>IF(Tableau3[[#This Row],[SALARIE]]="","",IF(Tableau3[[#This Row],[Date entrée]]&gt;$G$2,"N",IF(AND(Tableau3[[#This Row],[Date entrée]]&lt;=$G$2,Tableau3[[#This Row],[Date de sortie]]&gt;=$G$1,Tableau3[[#This Row],[Date de sortie]]&lt;=$G$2),"O",IF(AND(Tableau3[[#This Row],[Date entrée]]&lt;=$G$2,Tableau3[[#This Row],[Date de sortie]]&gt;$G$2),"O",IF(AND(Tableau3[[#This Row],[Date entrée]]&lt;=$G$2,Tableau3[[#This Row],[Date de sortie]]=""),"O","N")))))</f>
        <v>N</v>
      </c>
      <c r="H4" s="64" t="str">
        <f>IF(Tableau3[[#This Row],[SALARIE]]="","",IF(Tableau3[[#This Row],[Date entrée]]&gt;$H$2,"N",IF(AND(Tableau3[[#This Row],[Date entrée]]&lt;=$H$2,Tableau3[[#This Row],[Date de sortie]]&gt;=$H$1,Tableau3[[#This Row],[Date de sortie]]&lt;=$H$2),"O",IF(AND(Tableau3[[#This Row],[Date entrée]]&lt;=$H$2,Tableau3[[#This Row],[Date de sortie]]&gt;$H$2),"O",IF(AND(Tableau3[[#This Row],[Date entrée]]&lt;=$H$2,Tableau3[[#This Row],[Date de sortie]]=""),"O","N")))))</f>
        <v>N</v>
      </c>
      <c r="I4" s="64" t="str">
        <f>IF(Tableau3[[#This Row],[SALARIE]]="","",IF(Tableau3[[#This Row],[Date entrée]]&gt;$I$2,"N",IF(AND(Tableau3[[#This Row],[Date entrée]]&lt;=$I$2,Tableau3[[#This Row],[Date de sortie]]&gt;=$I$1,Tableau3[[#This Row],[Date de sortie]]&lt;=$I$2),"O",IF(AND(Tableau3[[#This Row],[Date entrée]]&lt;=$I$2,Tableau3[[#This Row],[Date de sortie]]&gt;$I$2),"O",IF(AND(Tableau3[[#This Row],[Date entrée]]&lt;=$I$2,Tableau3[[#This Row],[Date de sortie]]=""),"O","N")))))</f>
        <v>N</v>
      </c>
      <c r="J4" s="64" t="str">
        <f>IF(Tableau3[[#This Row],[SALARIE]]="","",IF(Tableau3[[#This Row],[Date entrée]]&gt;$J$2,"N",IF(AND(Tableau3[[#This Row],[Date entrée]]&lt;=$J$2,Tableau3[[#This Row],[Date de sortie]]&gt;=$J$1,Tableau3[[#This Row],[Date de sortie]]&lt;=$J$2),"O",IF(AND(Tableau3[[#This Row],[Date entrée]]&lt;=$J$2,Tableau3[[#This Row],[Date de sortie]]&gt;$J$2),"O",IF(AND(Tableau3[[#This Row],[Date entrée]]&lt;=$J$2,Tableau3[[#This Row],[Date de sortie]]=""),"O","N")))))</f>
        <v>N</v>
      </c>
      <c r="K4" s="64" t="str">
        <f>IF(Tableau3[[#This Row],[SALARIE]]="","",IF(Tableau3[[#This Row],[Date entrée]]&gt;$K$2,"N",IF(AND(Tableau3[[#This Row],[Date entrée]]&lt;=$K$2,Tableau3[[#This Row],[Date de sortie]]&gt;=$K$1,Tableau3[[#This Row],[Date de sortie]]&lt;=$K$2),"O",IF(AND(Tableau3[[#This Row],[Date entrée]]&lt;=$K$2,Tableau3[[#This Row],[Date de sortie]]&gt;$K$2),"O",IF(AND(Tableau3[[#This Row],[Date entrée]]&lt;=$K$2,Tableau3[[#This Row],[Date de sortie]]=""),"O","N")))))</f>
        <v>N</v>
      </c>
      <c r="L4" s="64" t="str">
        <f>IF(Tableau3[[#This Row],[SALARIE]]="","",IF(Tableau3[[#This Row],[Date entrée]]&gt;$L$2,"N",IF(AND(Tableau3[[#This Row],[Date entrée]]&lt;=$L$2,Tableau3[[#This Row],[Date de sortie]]&gt;=$L$1,Tableau3[[#This Row],[Date de sortie]]&lt;=$L$2),"O",IF(AND(Tableau3[[#This Row],[Date entrée]]&lt;=$L$2,Tableau3[[#This Row],[Date de sortie]]&gt;$L$2),"O",IF(AND(Tableau3[[#This Row],[Date entrée]]&lt;=$L$2,Tableau3[[#This Row],[Date de sortie]]=""),"O","N")))))</f>
        <v>N</v>
      </c>
      <c r="M4" s="64" t="str">
        <f>IF(Tableau3[[#This Row],[SALARIE]]="","",IF(Tableau3[[#This Row],[Date entrée]]&gt;$M$2,"N",IF(AND(Tableau3[[#This Row],[Date entrée]]&lt;=$M$2,Tableau3[[#This Row],[Date de sortie]]&gt;=$M$1,Tableau3[[#This Row],[Date de sortie]]&lt;=$M$2),"O",IF(AND(Tableau3[[#This Row],[Date entrée]]&lt;=$M$2,Tableau3[[#This Row],[Date de sortie]]&gt;$M$2),"O",IF(AND(Tableau3[[#This Row],[Date entrée]]&lt;=$M$2,Tableau3[[#This Row],[Date de sortie]]=""),"O","N")))))</f>
        <v>N</v>
      </c>
      <c r="N4" s="64" t="str">
        <f>IF(Tableau3[[#This Row],[SALARIE]]="","",IF(Tableau3[[#This Row],[Date entrée]]&gt;$N$2,"N",IF(AND(Tableau3[[#This Row],[Date entrée]]&lt;=$N$2,Tableau3[[#This Row],[Date de sortie]]&gt;=$N$1,Tableau3[[#This Row],[Date de sortie]]&lt;=$N$2),"O",IF(AND(Tableau3[[#This Row],[Date entrée]]&lt;=$N$2,Tableau3[[#This Row],[Date de sortie]]&gt;$N$2),"O",IF(AND(Tableau3[[#This Row],[Date entrée]]&lt;=$N$2,Tableau3[[#This Row],[Date de sortie]]=""),"O","N")))))</f>
        <v>N</v>
      </c>
      <c r="O4" s="64" t="str">
        <f>IF(Tableau3[[#This Row],[SALARIE]]="","",IF(Tableau3[[#This Row],[Date entrée]]&gt;$O$2,"N",IF(AND(Tableau3[[#This Row],[Date entrée]]&lt;=$O$2,Tableau3[[#This Row],[Date de sortie]]&gt;=$O$1,Tableau3[[#This Row],[Date de sortie]]&lt;=$O$2),"O",IF(AND(Tableau3[[#This Row],[Date entrée]]&lt;=$O$2,Tableau3[[#This Row],[Date de sortie]]&gt;$O$2),"O",IF(AND(Tableau3[[#This Row],[Date entrée]]&lt;=$O$2,Tableau3[[#This Row],[Date de sortie]]=""),"O","N")))))</f>
        <v>N</v>
      </c>
      <c r="P4" s="64" t="str">
        <f>IF(Tableau3[[#This Row],[SALARIE]]="","",IF(Tableau3[[#This Row],[Date entrée]]&gt;$P$2,"N",IF(AND(Tableau3[[#This Row],[Date entrée]]&lt;=$P$2,Tableau3[[#This Row],[Date de sortie]]&gt;=$P$1,Tableau3[[#This Row],[Date de sortie]]&lt;=$P$2),"O",IF(AND(Tableau3[[#This Row],[Date entrée]]&lt;=$P$2,Tableau3[[#This Row],[Date de sortie]]&gt;$P$2),"O",IF(AND(Tableau3[[#This Row],[Date entrée]]&lt;=$P$2,Tableau3[[#This Row],[Date de sortie]]=""),"O","N")))))</f>
        <v>N</v>
      </c>
      <c r="Q4" s="64" t="str">
        <f>IF(Tableau3[[#This Row],[SALARIE]]="","",IF(Tableau3[[#This Row],[Date entrée]]&gt;$Q$2,"N",IF(AND(Tableau3[[#This Row],[Date entrée]]&lt;=$Q$2,Tableau3[[#This Row],[Date de sortie]]&gt;=$Q$1,Tableau3[[#This Row],[Date de sortie]]&lt;=$Q$2),"O",IF(AND(Tableau3[[#This Row],[Date entrée]]&lt;=$Q$2,Tableau3[[#This Row],[Date de sortie]]&gt;$Q$2),"O",IF(AND(Tableau3[[#This Row],[Date entrée]]&lt;=$Q$2,Tableau3[[#This Row],[Date de sortie]]=""),"O","N")))))</f>
        <v>N</v>
      </c>
      <c r="R4" s="65" t="s">
        <v>32</v>
      </c>
    </row>
    <row r="5" spans="1:21" x14ac:dyDescent="0.35">
      <c r="A5" s="16" t="s">
        <v>54</v>
      </c>
      <c r="B5" s="66">
        <v>152</v>
      </c>
      <c r="C5" s="67">
        <v>152</v>
      </c>
      <c r="D5" s="68"/>
      <c r="E5" s="68">
        <v>42766</v>
      </c>
      <c r="F5" s="69" t="str">
        <f>IF(Tableau3[[#This Row],[SALARIE]]="","",IF(Tableau3[[#This Row],[Date entrée]]&gt;$F$2,"N",IF(AND(Tableau3[[#This Row],[Date entrée]]&lt;=$F$2,Tableau3[[#This Row],[Date de sortie]]&gt;=$F$1,Tableau3[[#This Row],[Date de sortie]]&lt;=$F$2),"O",IF(AND(Tableau3[[#This Row],[Date entrée]]&lt;=$F$2,Tableau3[[#This Row],[Date de sortie]]&gt;$F$2),"O",IF(AND(Tableau3[[#This Row],[Date entrée]]&lt;=$F$2,Tableau3[[#This Row],[Date de sortie]]=""),"O","N")))))</f>
        <v>O</v>
      </c>
      <c r="G5" s="69" t="str">
        <f>IF(Tableau3[[#This Row],[SALARIE]]="","",IF(Tableau3[[#This Row],[Date entrée]]&gt;$G$2,"N",IF(AND(Tableau3[[#This Row],[Date entrée]]&lt;=$G$2,Tableau3[[#This Row],[Date de sortie]]&gt;=$G$1,Tableau3[[#This Row],[Date de sortie]]&lt;=$G$2),"O",IF(AND(Tableau3[[#This Row],[Date entrée]]&lt;=$G$2,Tableau3[[#This Row],[Date de sortie]]&gt;$G$2),"O",IF(AND(Tableau3[[#This Row],[Date entrée]]&lt;=$G$2,Tableau3[[#This Row],[Date de sortie]]=""),"O","N")))))</f>
        <v>N</v>
      </c>
      <c r="H5" s="69" t="str">
        <f>IF(Tableau3[[#This Row],[SALARIE]]="","",IF(Tableau3[[#This Row],[Date entrée]]&gt;$H$2,"N",IF(AND(Tableau3[[#This Row],[Date entrée]]&lt;=$H$2,Tableau3[[#This Row],[Date de sortie]]&gt;=$H$1,Tableau3[[#This Row],[Date de sortie]]&lt;=$H$2),"O",IF(AND(Tableau3[[#This Row],[Date entrée]]&lt;=$H$2,Tableau3[[#This Row],[Date de sortie]]&gt;$H$2),"O",IF(AND(Tableau3[[#This Row],[Date entrée]]&lt;=$H$2,Tableau3[[#This Row],[Date de sortie]]=""),"O","N")))))</f>
        <v>N</v>
      </c>
      <c r="I5" s="69" t="str">
        <f>IF(Tableau3[[#This Row],[SALARIE]]="","",IF(Tableau3[[#This Row],[Date entrée]]&gt;$I$2,"N",IF(AND(Tableau3[[#This Row],[Date entrée]]&lt;=$I$2,Tableau3[[#This Row],[Date de sortie]]&gt;=$I$1,Tableau3[[#This Row],[Date de sortie]]&lt;=$I$2),"O",IF(AND(Tableau3[[#This Row],[Date entrée]]&lt;=$I$2,Tableau3[[#This Row],[Date de sortie]]&gt;$I$2),"O",IF(AND(Tableau3[[#This Row],[Date entrée]]&lt;=$I$2,Tableau3[[#This Row],[Date de sortie]]=""),"O","N")))))</f>
        <v>N</v>
      </c>
      <c r="J5" s="69" t="str">
        <f>IF(Tableau3[[#This Row],[SALARIE]]="","",IF(Tableau3[[#This Row],[Date entrée]]&gt;$J$2,"N",IF(AND(Tableau3[[#This Row],[Date entrée]]&lt;=$J$2,Tableau3[[#This Row],[Date de sortie]]&gt;=$J$1,Tableau3[[#This Row],[Date de sortie]]&lt;=$J$2),"O",IF(AND(Tableau3[[#This Row],[Date entrée]]&lt;=$J$2,Tableau3[[#This Row],[Date de sortie]]&gt;$J$2),"O",IF(AND(Tableau3[[#This Row],[Date entrée]]&lt;=$J$2,Tableau3[[#This Row],[Date de sortie]]=""),"O","N")))))</f>
        <v>N</v>
      </c>
      <c r="K5" s="69" t="str">
        <f>IF(Tableau3[[#This Row],[SALARIE]]="","",IF(Tableau3[[#This Row],[Date entrée]]&gt;$K$2,"N",IF(AND(Tableau3[[#This Row],[Date entrée]]&lt;=$K$2,Tableau3[[#This Row],[Date de sortie]]&gt;=$K$1,Tableau3[[#This Row],[Date de sortie]]&lt;=$K$2),"O",IF(AND(Tableau3[[#This Row],[Date entrée]]&lt;=$K$2,Tableau3[[#This Row],[Date de sortie]]&gt;$K$2),"O",IF(AND(Tableau3[[#This Row],[Date entrée]]&lt;=$K$2,Tableau3[[#This Row],[Date de sortie]]=""),"O","N")))))</f>
        <v>N</v>
      </c>
      <c r="L5" s="69" t="str">
        <f>IF(Tableau3[[#This Row],[SALARIE]]="","",IF(Tableau3[[#This Row],[Date entrée]]&gt;$L$2,"N",IF(AND(Tableau3[[#This Row],[Date entrée]]&lt;=$L$2,Tableau3[[#This Row],[Date de sortie]]&gt;=$L$1,Tableau3[[#This Row],[Date de sortie]]&lt;=$L$2),"O",IF(AND(Tableau3[[#This Row],[Date entrée]]&lt;=$L$2,Tableau3[[#This Row],[Date de sortie]]&gt;$L$2),"O",IF(AND(Tableau3[[#This Row],[Date entrée]]&lt;=$L$2,Tableau3[[#This Row],[Date de sortie]]=""),"O","N")))))</f>
        <v>N</v>
      </c>
      <c r="M5" s="69" t="str">
        <f>IF(Tableau3[[#This Row],[SALARIE]]="","",IF(Tableau3[[#This Row],[Date entrée]]&gt;$M$2,"N",IF(AND(Tableau3[[#This Row],[Date entrée]]&lt;=$M$2,Tableau3[[#This Row],[Date de sortie]]&gt;=$M$1,Tableau3[[#This Row],[Date de sortie]]&lt;=$M$2),"O",IF(AND(Tableau3[[#This Row],[Date entrée]]&lt;=$M$2,Tableau3[[#This Row],[Date de sortie]]&gt;$M$2),"O",IF(AND(Tableau3[[#This Row],[Date entrée]]&lt;=$M$2,Tableau3[[#This Row],[Date de sortie]]=""),"O","N")))))</f>
        <v>N</v>
      </c>
      <c r="N5" s="69" t="str">
        <f>IF(Tableau3[[#This Row],[SALARIE]]="","",IF(Tableau3[[#This Row],[Date entrée]]&gt;$N$2,"N",IF(AND(Tableau3[[#This Row],[Date entrée]]&lt;=$N$2,Tableau3[[#This Row],[Date de sortie]]&gt;=$N$1,Tableau3[[#This Row],[Date de sortie]]&lt;=$N$2),"O",IF(AND(Tableau3[[#This Row],[Date entrée]]&lt;=$N$2,Tableau3[[#This Row],[Date de sortie]]&gt;$N$2),"O",IF(AND(Tableau3[[#This Row],[Date entrée]]&lt;=$N$2,Tableau3[[#This Row],[Date de sortie]]=""),"O","N")))))</f>
        <v>N</v>
      </c>
      <c r="O5" s="69" t="str">
        <f>IF(Tableau3[[#This Row],[SALARIE]]="","",IF(Tableau3[[#This Row],[Date entrée]]&gt;$O$2,"N",IF(AND(Tableau3[[#This Row],[Date entrée]]&lt;=$O$2,Tableau3[[#This Row],[Date de sortie]]&gt;=$O$1,Tableau3[[#This Row],[Date de sortie]]&lt;=$O$2),"O",IF(AND(Tableau3[[#This Row],[Date entrée]]&lt;=$O$2,Tableau3[[#This Row],[Date de sortie]]&gt;$O$2),"O",IF(AND(Tableau3[[#This Row],[Date entrée]]&lt;=$O$2,Tableau3[[#This Row],[Date de sortie]]=""),"O","N")))))</f>
        <v>N</v>
      </c>
      <c r="P5" s="69" t="str">
        <f>IF(Tableau3[[#This Row],[SALARIE]]="","",IF(Tableau3[[#This Row],[Date entrée]]&gt;$P$2,"N",IF(AND(Tableau3[[#This Row],[Date entrée]]&lt;=$P$2,Tableau3[[#This Row],[Date de sortie]]&gt;=$P$1,Tableau3[[#This Row],[Date de sortie]]&lt;=$P$2),"O",IF(AND(Tableau3[[#This Row],[Date entrée]]&lt;=$P$2,Tableau3[[#This Row],[Date de sortie]]&gt;$P$2),"O",IF(AND(Tableau3[[#This Row],[Date entrée]]&lt;=$P$2,Tableau3[[#This Row],[Date de sortie]]=""),"O","N")))))</f>
        <v>N</v>
      </c>
      <c r="Q5" s="69" t="str">
        <f>IF(Tableau3[[#This Row],[SALARIE]]="","",IF(Tableau3[[#This Row],[Date entrée]]&gt;$Q$2,"N",IF(AND(Tableau3[[#This Row],[Date entrée]]&lt;=$Q$2,Tableau3[[#This Row],[Date de sortie]]&gt;=$Q$1,Tableau3[[#This Row],[Date de sortie]]&lt;=$Q$2),"O",IF(AND(Tableau3[[#This Row],[Date entrée]]&lt;=$Q$2,Tableau3[[#This Row],[Date de sortie]]&gt;$Q$2),"O",IF(AND(Tableau3[[#This Row],[Date entrée]]&lt;=$Q$2,Tableau3[[#This Row],[Date de sortie]]=""),"O","N")))))</f>
        <v>N</v>
      </c>
      <c r="R5" s="70"/>
    </row>
    <row r="6" spans="1:21" x14ac:dyDescent="0.35">
      <c r="A6" s="16" t="s">
        <v>34</v>
      </c>
      <c r="B6" s="66"/>
      <c r="C6" s="67"/>
      <c r="D6" s="73"/>
      <c r="E6" s="68"/>
      <c r="F6" s="74" t="str">
        <f>IF(Tableau3[[#This Row],[SALARIE]]="","",IF(Tableau3[[#This Row],[Date entrée]]&gt;$F$2,"N",IF(AND(Tableau3[[#This Row],[Date entrée]]&lt;=$F$2,Tableau3[[#This Row],[Date de sortie]]&gt;=$F$1,Tableau3[[#This Row],[Date de sortie]]&lt;=$F$2),"O",IF(AND(Tableau3[[#This Row],[Date entrée]]&lt;=$F$2,Tableau3[[#This Row],[Date de sortie]]&gt;$F$2),"O",IF(AND(Tableau3[[#This Row],[Date entrée]]&lt;=$F$2,Tableau3[[#This Row],[Date de sortie]]=""),"O","N")))))</f>
        <v>O</v>
      </c>
      <c r="G6" s="74" t="str">
        <f>IF(Tableau3[[#This Row],[SALARIE]]="","",IF(Tableau3[[#This Row],[Date entrée]]&gt;$G$2,"N",IF(AND(Tableau3[[#This Row],[Date entrée]]&lt;=$G$2,Tableau3[[#This Row],[Date de sortie]]&gt;=$G$1,Tableau3[[#This Row],[Date de sortie]]&lt;=$G$2),"O",IF(AND(Tableau3[[#This Row],[Date entrée]]&lt;=$G$2,Tableau3[[#This Row],[Date de sortie]]&gt;$G$2),"O",IF(AND(Tableau3[[#This Row],[Date entrée]]&lt;=$G$2,Tableau3[[#This Row],[Date de sortie]]=""),"O","N")))))</f>
        <v>O</v>
      </c>
      <c r="H6" s="74" t="str">
        <f>IF(Tableau3[[#This Row],[SALARIE]]="","",IF(Tableau3[[#This Row],[Date entrée]]&gt;$H$2,"N",IF(AND(Tableau3[[#This Row],[Date entrée]]&lt;=$H$2,Tableau3[[#This Row],[Date de sortie]]&gt;=$H$1,Tableau3[[#This Row],[Date de sortie]]&lt;=$H$2),"O",IF(AND(Tableau3[[#This Row],[Date entrée]]&lt;=$H$2,Tableau3[[#This Row],[Date de sortie]]&gt;$H$2),"O",IF(AND(Tableau3[[#This Row],[Date entrée]]&lt;=$H$2,Tableau3[[#This Row],[Date de sortie]]=""),"O","N")))))</f>
        <v>O</v>
      </c>
      <c r="I6" s="74" t="str">
        <f>IF(Tableau3[[#This Row],[SALARIE]]="","",IF(Tableau3[[#This Row],[Date entrée]]&gt;$I$2,"N",IF(AND(Tableau3[[#This Row],[Date entrée]]&lt;=$I$2,Tableau3[[#This Row],[Date de sortie]]&gt;=$I$1,Tableau3[[#This Row],[Date de sortie]]&lt;=$I$2),"O",IF(AND(Tableau3[[#This Row],[Date entrée]]&lt;=$I$2,Tableau3[[#This Row],[Date de sortie]]&gt;$I$2),"O",IF(AND(Tableau3[[#This Row],[Date entrée]]&lt;=$I$2,Tableau3[[#This Row],[Date de sortie]]=""),"O","N")))))</f>
        <v>O</v>
      </c>
      <c r="J6" s="74" t="str">
        <f>IF(Tableau3[[#This Row],[SALARIE]]="","",IF(Tableau3[[#This Row],[Date entrée]]&gt;$J$2,"N",IF(AND(Tableau3[[#This Row],[Date entrée]]&lt;=$J$2,Tableau3[[#This Row],[Date de sortie]]&gt;=$J$1,Tableau3[[#This Row],[Date de sortie]]&lt;=$J$2),"O",IF(AND(Tableau3[[#This Row],[Date entrée]]&lt;=$J$2,Tableau3[[#This Row],[Date de sortie]]&gt;$J$2),"O",IF(AND(Tableau3[[#This Row],[Date entrée]]&lt;=$J$2,Tableau3[[#This Row],[Date de sortie]]=""),"O","N")))))</f>
        <v>O</v>
      </c>
      <c r="K6" s="74" t="str">
        <f>IF(Tableau3[[#This Row],[SALARIE]]="","",IF(Tableau3[[#This Row],[Date entrée]]&gt;$K$2,"N",IF(AND(Tableau3[[#This Row],[Date entrée]]&lt;=$K$2,Tableau3[[#This Row],[Date de sortie]]&gt;=$K$1,Tableau3[[#This Row],[Date de sortie]]&lt;=$K$2),"O",IF(AND(Tableau3[[#This Row],[Date entrée]]&lt;=$K$2,Tableau3[[#This Row],[Date de sortie]]&gt;$K$2),"O",IF(AND(Tableau3[[#This Row],[Date entrée]]&lt;=$K$2,Tableau3[[#This Row],[Date de sortie]]=""),"O","N")))))</f>
        <v>O</v>
      </c>
      <c r="L6" s="74" t="str">
        <f>IF(Tableau3[[#This Row],[SALARIE]]="","",IF(Tableau3[[#This Row],[Date entrée]]&gt;$L$2,"N",IF(AND(Tableau3[[#This Row],[Date entrée]]&lt;=$L$2,Tableau3[[#This Row],[Date de sortie]]&gt;=$L$1,Tableau3[[#This Row],[Date de sortie]]&lt;=$L$2),"O",IF(AND(Tableau3[[#This Row],[Date entrée]]&lt;=$L$2,Tableau3[[#This Row],[Date de sortie]]&gt;$L$2),"O",IF(AND(Tableau3[[#This Row],[Date entrée]]&lt;=$L$2,Tableau3[[#This Row],[Date de sortie]]=""),"O","N")))))</f>
        <v>O</v>
      </c>
      <c r="M6" s="74" t="str">
        <f>IF(Tableau3[[#This Row],[SALARIE]]="","",IF(Tableau3[[#This Row],[Date entrée]]&gt;$M$2,"N",IF(AND(Tableau3[[#This Row],[Date entrée]]&lt;=$M$2,Tableau3[[#This Row],[Date de sortie]]&gt;=$M$1,Tableau3[[#This Row],[Date de sortie]]&lt;=$M$2),"O",IF(AND(Tableau3[[#This Row],[Date entrée]]&lt;=$M$2,Tableau3[[#This Row],[Date de sortie]]&gt;$M$2),"O",IF(AND(Tableau3[[#This Row],[Date entrée]]&lt;=$M$2,Tableau3[[#This Row],[Date de sortie]]=""),"O","N")))))</f>
        <v>O</v>
      </c>
      <c r="N6" s="74" t="str">
        <f>IF(Tableau3[[#This Row],[SALARIE]]="","",IF(Tableau3[[#This Row],[Date entrée]]&gt;$N$2,"N",IF(AND(Tableau3[[#This Row],[Date entrée]]&lt;=$N$2,Tableau3[[#This Row],[Date de sortie]]&gt;=$N$1,Tableau3[[#This Row],[Date de sortie]]&lt;=$N$2),"O",IF(AND(Tableau3[[#This Row],[Date entrée]]&lt;=$N$2,Tableau3[[#This Row],[Date de sortie]]&gt;$N$2),"O",IF(AND(Tableau3[[#This Row],[Date entrée]]&lt;=$N$2,Tableau3[[#This Row],[Date de sortie]]=""),"O","N")))))</f>
        <v>O</v>
      </c>
      <c r="O6" s="74" t="str">
        <f>IF(Tableau3[[#This Row],[SALARIE]]="","",IF(Tableau3[[#This Row],[Date entrée]]&gt;$O$2,"N",IF(AND(Tableau3[[#This Row],[Date entrée]]&lt;=$O$2,Tableau3[[#This Row],[Date de sortie]]&gt;=$O$1,Tableau3[[#This Row],[Date de sortie]]&lt;=$O$2),"O",IF(AND(Tableau3[[#This Row],[Date entrée]]&lt;=$O$2,Tableau3[[#This Row],[Date de sortie]]&gt;$O$2),"O",IF(AND(Tableau3[[#This Row],[Date entrée]]&lt;=$O$2,Tableau3[[#This Row],[Date de sortie]]=""),"O","N")))))</f>
        <v>O</v>
      </c>
      <c r="P6" s="74" t="str">
        <f>IF(Tableau3[[#This Row],[SALARIE]]="","",IF(Tableau3[[#This Row],[Date entrée]]&gt;$P$2,"N",IF(AND(Tableau3[[#This Row],[Date entrée]]&lt;=$P$2,Tableau3[[#This Row],[Date de sortie]]&gt;=$P$1,Tableau3[[#This Row],[Date de sortie]]&lt;=$P$2),"O",IF(AND(Tableau3[[#This Row],[Date entrée]]&lt;=$P$2,Tableau3[[#This Row],[Date de sortie]]&gt;$P$2),"O",IF(AND(Tableau3[[#This Row],[Date entrée]]&lt;=$P$2,Tableau3[[#This Row],[Date de sortie]]=""),"O","N")))))</f>
        <v>O</v>
      </c>
      <c r="Q6" s="74" t="str">
        <f>IF(Tableau3[[#This Row],[SALARIE]]="","",IF(Tableau3[[#This Row],[Date entrée]]&gt;$Q$2,"N",IF(AND(Tableau3[[#This Row],[Date entrée]]&lt;=$Q$2,Tableau3[[#This Row],[Date de sortie]]&gt;=$Q$1,Tableau3[[#This Row],[Date de sortie]]&lt;=$Q$2),"O",IF(AND(Tableau3[[#This Row],[Date entrée]]&lt;=$Q$2,Tableau3[[#This Row],[Date de sortie]]&gt;$Q$2),"O",IF(AND(Tableau3[[#This Row],[Date entrée]]&lt;=$Q$2,Tableau3[[#This Row],[Date de sortie]]=""),"O","N")))))</f>
        <v>O</v>
      </c>
      <c r="R6" s="70"/>
    </row>
    <row r="7" spans="1:21" x14ac:dyDescent="0.35">
      <c r="A7" s="20" t="s">
        <v>55</v>
      </c>
      <c r="B7" s="20">
        <v>169</v>
      </c>
      <c r="C7" s="46">
        <v>152</v>
      </c>
      <c r="D7" s="68"/>
      <c r="E7" s="68"/>
      <c r="F7" s="69" t="str">
        <f>IF(Tableau3[[#This Row],[SALARIE]]="","",IF(Tableau3[[#This Row],[Date entrée]]&gt;$F$2,"N",IF(AND(Tableau3[[#This Row],[Date entrée]]&lt;=$F$2,Tableau3[[#This Row],[Date de sortie]]&gt;=$F$1,Tableau3[[#This Row],[Date de sortie]]&lt;=$F$2),"O",IF(AND(Tableau3[[#This Row],[Date entrée]]&lt;=$F$2,Tableau3[[#This Row],[Date de sortie]]&gt;$F$2),"O",IF(AND(Tableau3[[#This Row],[Date entrée]]&lt;=$F$2,Tableau3[[#This Row],[Date de sortie]]=""),"O","N")))))</f>
        <v>O</v>
      </c>
      <c r="G7" s="69" t="str">
        <f>IF(Tableau3[[#This Row],[SALARIE]]="","",IF(Tableau3[[#This Row],[Date entrée]]&gt;$G$2,"N",IF(AND(Tableau3[[#This Row],[Date entrée]]&lt;=$G$2,Tableau3[[#This Row],[Date de sortie]]&gt;=$G$1,Tableau3[[#This Row],[Date de sortie]]&lt;=$G$2),"O",IF(AND(Tableau3[[#This Row],[Date entrée]]&lt;=$G$2,Tableau3[[#This Row],[Date de sortie]]&gt;$G$2),"O",IF(AND(Tableau3[[#This Row],[Date entrée]]&lt;=$G$2,Tableau3[[#This Row],[Date de sortie]]=""),"O","N")))))</f>
        <v>O</v>
      </c>
      <c r="H7" s="69" t="str">
        <f>IF(Tableau3[[#This Row],[SALARIE]]="","",IF(Tableau3[[#This Row],[Date entrée]]&gt;$H$2,"N",IF(AND(Tableau3[[#This Row],[Date entrée]]&lt;=$H$2,Tableau3[[#This Row],[Date de sortie]]&gt;=$H$1,Tableau3[[#This Row],[Date de sortie]]&lt;=$H$2),"O",IF(AND(Tableau3[[#This Row],[Date entrée]]&lt;=$H$2,Tableau3[[#This Row],[Date de sortie]]&gt;$H$2),"O",IF(AND(Tableau3[[#This Row],[Date entrée]]&lt;=$H$2,Tableau3[[#This Row],[Date de sortie]]=""),"O","N")))))</f>
        <v>O</v>
      </c>
      <c r="I7" s="69" t="str">
        <f>IF(Tableau3[[#This Row],[SALARIE]]="","",IF(Tableau3[[#This Row],[Date entrée]]&gt;$I$2,"N",IF(AND(Tableau3[[#This Row],[Date entrée]]&lt;=$I$2,Tableau3[[#This Row],[Date de sortie]]&gt;=$I$1,Tableau3[[#This Row],[Date de sortie]]&lt;=$I$2),"O",IF(AND(Tableau3[[#This Row],[Date entrée]]&lt;=$I$2,Tableau3[[#This Row],[Date de sortie]]&gt;$I$2),"O",IF(AND(Tableau3[[#This Row],[Date entrée]]&lt;=$I$2,Tableau3[[#This Row],[Date de sortie]]=""),"O","N")))))</f>
        <v>O</v>
      </c>
      <c r="J7" s="69" t="str">
        <f>IF(Tableau3[[#This Row],[SALARIE]]="","",IF(Tableau3[[#This Row],[Date entrée]]&gt;$J$2,"N",IF(AND(Tableau3[[#This Row],[Date entrée]]&lt;=$J$2,Tableau3[[#This Row],[Date de sortie]]&gt;=$J$1,Tableau3[[#This Row],[Date de sortie]]&lt;=$J$2),"O",IF(AND(Tableau3[[#This Row],[Date entrée]]&lt;=$J$2,Tableau3[[#This Row],[Date de sortie]]&gt;$J$2),"O",IF(AND(Tableau3[[#This Row],[Date entrée]]&lt;=$J$2,Tableau3[[#This Row],[Date de sortie]]=""),"O","N")))))</f>
        <v>O</v>
      </c>
      <c r="K7" s="69" t="str">
        <f>IF(Tableau3[[#This Row],[SALARIE]]="","",IF(Tableau3[[#This Row],[Date entrée]]&gt;$K$2,"N",IF(AND(Tableau3[[#This Row],[Date entrée]]&lt;=$K$2,Tableau3[[#This Row],[Date de sortie]]&gt;=$K$1,Tableau3[[#This Row],[Date de sortie]]&lt;=$K$2),"O",IF(AND(Tableau3[[#This Row],[Date entrée]]&lt;=$K$2,Tableau3[[#This Row],[Date de sortie]]&gt;$K$2),"O",IF(AND(Tableau3[[#This Row],[Date entrée]]&lt;=$K$2,Tableau3[[#This Row],[Date de sortie]]=""),"O","N")))))</f>
        <v>O</v>
      </c>
      <c r="L7" s="69" t="str">
        <f>IF(Tableau3[[#This Row],[SALARIE]]="","",IF(Tableau3[[#This Row],[Date entrée]]&gt;$L$2,"N",IF(AND(Tableau3[[#This Row],[Date entrée]]&lt;=$L$2,Tableau3[[#This Row],[Date de sortie]]&gt;=$L$1,Tableau3[[#This Row],[Date de sortie]]&lt;=$L$2),"O",IF(AND(Tableau3[[#This Row],[Date entrée]]&lt;=$L$2,Tableau3[[#This Row],[Date de sortie]]&gt;$L$2),"O",IF(AND(Tableau3[[#This Row],[Date entrée]]&lt;=$L$2,Tableau3[[#This Row],[Date de sortie]]=""),"O","N")))))</f>
        <v>O</v>
      </c>
      <c r="M7" s="69" t="str">
        <f>IF(Tableau3[[#This Row],[SALARIE]]="","",IF(Tableau3[[#This Row],[Date entrée]]&gt;$M$2,"N",IF(AND(Tableau3[[#This Row],[Date entrée]]&lt;=$M$2,Tableau3[[#This Row],[Date de sortie]]&gt;=$M$1,Tableau3[[#This Row],[Date de sortie]]&lt;=$M$2),"O",IF(AND(Tableau3[[#This Row],[Date entrée]]&lt;=$M$2,Tableau3[[#This Row],[Date de sortie]]&gt;$M$2),"O",IF(AND(Tableau3[[#This Row],[Date entrée]]&lt;=$M$2,Tableau3[[#This Row],[Date de sortie]]=""),"O","N")))))</f>
        <v>O</v>
      </c>
      <c r="N7" s="69" t="str">
        <f>IF(Tableau3[[#This Row],[SALARIE]]="","",IF(Tableau3[[#This Row],[Date entrée]]&gt;$N$2,"N",IF(AND(Tableau3[[#This Row],[Date entrée]]&lt;=$N$2,Tableau3[[#This Row],[Date de sortie]]&gt;=$N$1,Tableau3[[#This Row],[Date de sortie]]&lt;=$N$2),"O",IF(AND(Tableau3[[#This Row],[Date entrée]]&lt;=$N$2,Tableau3[[#This Row],[Date de sortie]]&gt;$N$2),"O",IF(AND(Tableau3[[#This Row],[Date entrée]]&lt;=$N$2,Tableau3[[#This Row],[Date de sortie]]=""),"O","N")))))</f>
        <v>O</v>
      </c>
      <c r="O7" s="69" t="str">
        <f>IF(Tableau3[[#This Row],[SALARIE]]="","",IF(Tableau3[[#This Row],[Date entrée]]&gt;$O$2,"N",IF(AND(Tableau3[[#This Row],[Date entrée]]&lt;=$O$2,Tableau3[[#This Row],[Date de sortie]]&gt;=$O$1,Tableau3[[#This Row],[Date de sortie]]&lt;=$O$2),"O",IF(AND(Tableau3[[#This Row],[Date entrée]]&lt;=$O$2,Tableau3[[#This Row],[Date de sortie]]&gt;$O$2),"O",IF(AND(Tableau3[[#This Row],[Date entrée]]&lt;=$O$2,Tableau3[[#This Row],[Date de sortie]]=""),"O","N")))))</f>
        <v>O</v>
      </c>
      <c r="P7" s="69" t="str">
        <f>IF(Tableau3[[#This Row],[SALARIE]]="","",IF(Tableau3[[#This Row],[Date entrée]]&gt;$P$2,"N",IF(AND(Tableau3[[#This Row],[Date entrée]]&lt;=$P$2,Tableau3[[#This Row],[Date de sortie]]&gt;=$P$1,Tableau3[[#This Row],[Date de sortie]]&lt;=$P$2),"O",IF(AND(Tableau3[[#This Row],[Date entrée]]&lt;=$P$2,Tableau3[[#This Row],[Date de sortie]]&gt;$P$2),"O",IF(AND(Tableau3[[#This Row],[Date entrée]]&lt;=$P$2,Tableau3[[#This Row],[Date de sortie]]=""),"O","N")))))</f>
        <v>O</v>
      </c>
      <c r="Q7" s="69" t="str">
        <f>IF(Tableau3[[#This Row],[SALARIE]]="","",IF(Tableau3[[#This Row],[Date entrée]]&gt;$Q$2,"N",IF(AND(Tableau3[[#This Row],[Date entrée]]&lt;=$Q$2,Tableau3[[#This Row],[Date de sortie]]&gt;=$Q$1,Tableau3[[#This Row],[Date de sortie]]&lt;=$Q$2),"O",IF(AND(Tableau3[[#This Row],[Date entrée]]&lt;=$Q$2,Tableau3[[#This Row],[Date de sortie]]&gt;$Q$2),"O",IF(AND(Tableau3[[#This Row],[Date entrée]]&lt;=$Q$2,Tableau3[[#This Row],[Date de sortie]]=""),"O","N")))))</f>
        <v>O</v>
      </c>
      <c r="R7" s="68" t="s">
        <v>32</v>
      </c>
    </row>
    <row r="8" spans="1:21" x14ac:dyDescent="0.35">
      <c r="A8" s="25" t="s">
        <v>70</v>
      </c>
      <c r="B8" s="22"/>
      <c r="C8" s="73"/>
      <c r="D8" s="73"/>
      <c r="E8" s="68"/>
      <c r="F8" s="74" t="str">
        <f>IF(Tableau3[[#This Row],[SALARIE]]="","",IF(Tableau3[[#This Row],[Date entrée]]&gt;$F$2,"N",IF(AND(Tableau3[[#This Row],[Date entrée]]&lt;=$F$2,Tableau3[[#This Row],[Date de sortie]]&gt;=$F$1,Tableau3[[#This Row],[Date de sortie]]&lt;=$F$2),"O",IF(AND(Tableau3[[#This Row],[Date entrée]]&lt;=$F$2,Tableau3[[#This Row],[Date de sortie]]&gt;$F$2),"O",IF(AND(Tableau3[[#This Row],[Date entrée]]&lt;=$F$2,Tableau3[[#This Row],[Date de sortie]]=""),"O","N")))))</f>
        <v>O</v>
      </c>
      <c r="G8" s="74" t="str">
        <f>IF(Tableau3[[#This Row],[SALARIE]]="","",IF(Tableau3[[#This Row],[Date entrée]]&gt;$G$2,"N",IF(AND(Tableau3[[#This Row],[Date entrée]]&lt;=$G$2,Tableau3[[#This Row],[Date de sortie]]&gt;=$G$1,Tableau3[[#This Row],[Date de sortie]]&lt;=$G$2),"O",IF(AND(Tableau3[[#This Row],[Date entrée]]&lt;=$G$2,Tableau3[[#This Row],[Date de sortie]]&gt;$G$2),"O",IF(AND(Tableau3[[#This Row],[Date entrée]]&lt;=$G$2,Tableau3[[#This Row],[Date de sortie]]=""),"O","N")))))</f>
        <v>O</v>
      </c>
      <c r="H8" s="74" t="str">
        <f>IF(Tableau3[[#This Row],[SALARIE]]="","",IF(Tableau3[[#This Row],[Date entrée]]&gt;$H$2,"N",IF(AND(Tableau3[[#This Row],[Date entrée]]&lt;=$H$2,Tableau3[[#This Row],[Date de sortie]]&gt;=$H$1,Tableau3[[#This Row],[Date de sortie]]&lt;=$H$2),"O",IF(AND(Tableau3[[#This Row],[Date entrée]]&lt;=$H$2,Tableau3[[#This Row],[Date de sortie]]&gt;$H$2),"O",IF(AND(Tableau3[[#This Row],[Date entrée]]&lt;=$H$2,Tableau3[[#This Row],[Date de sortie]]=""),"O","N")))))</f>
        <v>O</v>
      </c>
      <c r="I8" s="74" t="str">
        <f>IF(Tableau3[[#This Row],[SALARIE]]="","",IF(Tableau3[[#This Row],[Date entrée]]&gt;$I$2,"N",IF(AND(Tableau3[[#This Row],[Date entrée]]&lt;=$I$2,Tableau3[[#This Row],[Date de sortie]]&gt;=$I$1,Tableau3[[#This Row],[Date de sortie]]&lt;=$I$2),"O",IF(AND(Tableau3[[#This Row],[Date entrée]]&lt;=$I$2,Tableau3[[#This Row],[Date de sortie]]&gt;$I$2),"O",IF(AND(Tableau3[[#This Row],[Date entrée]]&lt;=$I$2,Tableau3[[#This Row],[Date de sortie]]=""),"O","N")))))</f>
        <v>O</v>
      </c>
      <c r="J8" s="74" t="str">
        <f>IF(Tableau3[[#This Row],[SALARIE]]="","",IF(Tableau3[[#This Row],[Date entrée]]&gt;$J$2,"N",IF(AND(Tableau3[[#This Row],[Date entrée]]&lt;=$J$2,Tableau3[[#This Row],[Date de sortie]]&gt;=$J$1,Tableau3[[#This Row],[Date de sortie]]&lt;=$J$2),"O",IF(AND(Tableau3[[#This Row],[Date entrée]]&lt;=$J$2,Tableau3[[#This Row],[Date de sortie]]&gt;$J$2),"O",IF(AND(Tableau3[[#This Row],[Date entrée]]&lt;=$J$2,Tableau3[[#This Row],[Date de sortie]]=""),"O","N")))))</f>
        <v>O</v>
      </c>
      <c r="K8" s="74" t="str">
        <f>IF(Tableau3[[#This Row],[SALARIE]]="","",IF(Tableau3[[#This Row],[Date entrée]]&gt;$K$2,"N",IF(AND(Tableau3[[#This Row],[Date entrée]]&lt;=$K$2,Tableau3[[#This Row],[Date de sortie]]&gt;=$K$1,Tableau3[[#This Row],[Date de sortie]]&lt;=$K$2),"O",IF(AND(Tableau3[[#This Row],[Date entrée]]&lt;=$K$2,Tableau3[[#This Row],[Date de sortie]]&gt;$K$2),"O",IF(AND(Tableau3[[#This Row],[Date entrée]]&lt;=$K$2,Tableau3[[#This Row],[Date de sortie]]=""),"O","N")))))</f>
        <v>O</v>
      </c>
      <c r="L8" s="74" t="str">
        <f>IF(Tableau3[[#This Row],[SALARIE]]="","",IF(Tableau3[[#This Row],[Date entrée]]&gt;$L$2,"N",IF(AND(Tableau3[[#This Row],[Date entrée]]&lt;=$L$2,Tableau3[[#This Row],[Date de sortie]]&gt;=$L$1,Tableau3[[#This Row],[Date de sortie]]&lt;=$L$2),"O",IF(AND(Tableau3[[#This Row],[Date entrée]]&lt;=$L$2,Tableau3[[#This Row],[Date de sortie]]&gt;$L$2),"O",IF(AND(Tableau3[[#This Row],[Date entrée]]&lt;=$L$2,Tableau3[[#This Row],[Date de sortie]]=""),"O","N")))))</f>
        <v>O</v>
      </c>
      <c r="M8" s="74" t="str">
        <f>IF(Tableau3[[#This Row],[SALARIE]]="","",IF(Tableau3[[#This Row],[Date entrée]]&gt;$M$2,"N",IF(AND(Tableau3[[#This Row],[Date entrée]]&lt;=$M$2,Tableau3[[#This Row],[Date de sortie]]&gt;=$M$1,Tableau3[[#This Row],[Date de sortie]]&lt;=$M$2),"O",IF(AND(Tableau3[[#This Row],[Date entrée]]&lt;=$M$2,Tableau3[[#This Row],[Date de sortie]]&gt;$M$2),"O",IF(AND(Tableau3[[#This Row],[Date entrée]]&lt;=$M$2,Tableau3[[#This Row],[Date de sortie]]=""),"O","N")))))</f>
        <v>O</v>
      </c>
      <c r="N8" s="74" t="str">
        <f>IF(Tableau3[[#This Row],[SALARIE]]="","",IF(Tableau3[[#This Row],[Date entrée]]&gt;$N$2,"N",IF(AND(Tableau3[[#This Row],[Date entrée]]&lt;=$N$2,Tableau3[[#This Row],[Date de sortie]]&gt;=$N$1,Tableau3[[#This Row],[Date de sortie]]&lt;=$N$2),"O",IF(AND(Tableau3[[#This Row],[Date entrée]]&lt;=$N$2,Tableau3[[#This Row],[Date de sortie]]&gt;$N$2),"O",IF(AND(Tableau3[[#This Row],[Date entrée]]&lt;=$N$2,Tableau3[[#This Row],[Date de sortie]]=""),"O","N")))))</f>
        <v>O</v>
      </c>
      <c r="O8" s="74" t="str">
        <f>IF(Tableau3[[#This Row],[SALARIE]]="","",IF(Tableau3[[#This Row],[Date entrée]]&gt;$O$2,"N",IF(AND(Tableau3[[#This Row],[Date entrée]]&lt;=$O$2,Tableau3[[#This Row],[Date de sortie]]&gt;=$O$1,Tableau3[[#This Row],[Date de sortie]]&lt;=$O$2),"O",IF(AND(Tableau3[[#This Row],[Date entrée]]&lt;=$O$2,Tableau3[[#This Row],[Date de sortie]]&gt;$O$2),"O",IF(AND(Tableau3[[#This Row],[Date entrée]]&lt;=$O$2,Tableau3[[#This Row],[Date de sortie]]=""),"O","N")))))</f>
        <v>O</v>
      </c>
      <c r="P8" s="74" t="str">
        <f>IF(Tableau3[[#This Row],[SALARIE]]="","",IF(Tableau3[[#This Row],[Date entrée]]&gt;$P$2,"N",IF(AND(Tableau3[[#This Row],[Date entrée]]&lt;=$P$2,Tableau3[[#This Row],[Date de sortie]]&gt;=$P$1,Tableau3[[#This Row],[Date de sortie]]&lt;=$P$2),"O",IF(AND(Tableau3[[#This Row],[Date entrée]]&lt;=$P$2,Tableau3[[#This Row],[Date de sortie]]&gt;$P$2),"O",IF(AND(Tableau3[[#This Row],[Date entrée]]&lt;=$P$2,Tableau3[[#This Row],[Date de sortie]]=""),"O","N")))))</f>
        <v>O</v>
      </c>
      <c r="Q8" s="74" t="str">
        <f>IF(Tableau3[[#This Row],[SALARIE]]="","",IF(Tableau3[[#This Row],[Date entrée]]&gt;$Q$2,"N",IF(AND(Tableau3[[#This Row],[Date entrée]]&lt;=$Q$2,Tableau3[[#This Row],[Date de sortie]]&gt;=$Q$1,Tableau3[[#This Row],[Date de sortie]]&lt;=$Q$2),"O",IF(AND(Tableau3[[#This Row],[Date entrée]]&lt;=$Q$2,Tableau3[[#This Row],[Date de sortie]]&gt;$Q$2),"O",IF(AND(Tableau3[[#This Row],[Date entrée]]&lt;=$Q$2,Tableau3[[#This Row],[Date de sortie]]=""),"O","N")))))</f>
        <v>O</v>
      </c>
      <c r="R8" s="52"/>
    </row>
    <row r="9" spans="1:21" x14ac:dyDescent="0.35">
      <c r="A9" s="20" t="s">
        <v>56</v>
      </c>
      <c r="B9" s="20">
        <v>173.33</v>
      </c>
      <c r="C9" s="46">
        <v>152</v>
      </c>
      <c r="D9" s="68"/>
      <c r="E9" s="68"/>
      <c r="F9" s="69" t="str">
        <f>IF(Tableau3[[#This Row],[SALARIE]]="","",IF(Tableau3[[#This Row],[Date entrée]]&gt;$F$2,"N",IF(AND(Tableau3[[#This Row],[Date entrée]]&lt;=$F$2,Tableau3[[#This Row],[Date de sortie]]&gt;=$F$1,Tableau3[[#This Row],[Date de sortie]]&lt;=$F$2),"O",IF(AND(Tableau3[[#This Row],[Date entrée]]&lt;=$F$2,Tableau3[[#This Row],[Date de sortie]]&gt;$F$2),"O",IF(AND(Tableau3[[#This Row],[Date entrée]]&lt;=$F$2,Tableau3[[#This Row],[Date de sortie]]=""),"O","N")))))</f>
        <v>O</v>
      </c>
      <c r="G9" s="69" t="str">
        <f>IF(Tableau3[[#This Row],[SALARIE]]="","",IF(Tableau3[[#This Row],[Date entrée]]&gt;$G$2,"N",IF(AND(Tableau3[[#This Row],[Date entrée]]&lt;=$G$2,Tableau3[[#This Row],[Date de sortie]]&gt;=$G$1,Tableau3[[#This Row],[Date de sortie]]&lt;=$G$2),"O",IF(AND(Tableau3[[#This Row],[Date entrée]]&lt;=$G$2,Tableau3[[#This Row],[Date de sortie]]&gt;$G$2),"O",IF(AND(Tableau3[[#This Row],[Date entrée]]&lt;=$G$2,Tableau3[[#This Row],[Date de sortie]]=""),"O","N")))))</f>
        <v>O</v>
      </c>
      <c r="H9" s="69" t="str">
        <f>IF(Tableau3[[#This Row],[SALARIE]]="","",IF(Tableau3[[#This Row],[Date entrée]]&gt;$H$2,"N",IF(AND(Tableau3[[#This Row],[Date entrée]]&lt;=$H$2,Tableau3[[#This Row],[Date de sortie]]&gt;=$H$1,Tableau3[[#This Row],[Date de sortie]]&lt;=$H$2),"O",IF(AND(Tableau3[[#This Row],[Date entrée]]&lt;=$H$2,Tableau3[[#This Row],[Date de sortie]]&gt;$H$2),"O",IF(AND(Tableau3[[#This Row],[Date entrée]]&lt;=$H$2,Tableau3[[#This Row],[Date de sortie]]=""),"O","N")))))</f>
        <v>O</v>
      </c>
      <c r="I9" s="69" t="str">
        <f>IF(Tableau3[[#This Row],[SALARIE]]="","",IF(Tableau3[[#This Row],[Date entrée]]&gt;$I$2,"N",IF(AND(Tableau3[[#This Row],[Date entrée]]&lt;=$I$2,Tableau3[[#This Row],[Date de sortie]]&gt;=$I$1,Tableau3[[#This Row],[Date de sortie]]&lt;=$I$2),"O",IF(AND(Tableau3[[#This Row],[Date entrée]]&lt;=$I$2,Tableau3[[#This Row],[Date de sortie]]&gt;$I$2),"O",IF(AND(Tableau3[[#This Row],[Date entrée]]&lt;=$I$2,Tableau3[[#This Row],[Date de sortie]]=""),"O","N")))))</f>
        <v>O</v>
      </c>
      <c r="J9" s="69" t="str">
        <f>IF(Tableau3[[#This Row],[SALARIE]]="","",IF(Tableau3[[#This Row],[Date entrée]]&gt;$J$2,"N",IF(AND(Tableau3[[#This Row],[Date entrée]]&lt;=$J$2,Tableau3[[#This Row],[Date de sortie]]&gt;=$J$1,Tableau3[[#This Row],[Date de sortie]]&lt;=$J$2),"O",IF(AND(Tableau3[[#This Row],[Date entrée]]&lt;=$J$2,Tableau3[[#This Row],[Date de sortie]]&gt;$J$2),"O",IF(AND(Tableau3[[#This Row],[Date entrée]]&lt;=$J$2,Tableau3[[#This Row],[Date de sortie]]=""),"O","N")))))</f>
        <v>O</v>
      </c>
      <c r="K9" s="69" t="str">
        <f>IF(Tableau3[[#This Row],[SALARIE]]="","",IF(Tableau3[[#This Row],[Date entrée]]&gt;$K$2,"N",IF(AND(Tableau3[[#This Row],[Date entrée]]&lt;=$K$2,Tableau3[[#This Row],[Date de sortie]]&gt;=$K$1,Tableau3[[#This Row],[Date de sortie]]&lt;=$K$2),"O",IF(AND(Tableau3[[#This Row],[Date entrée]]&lt;=$K$2,Tableau3[[#This Row],[Date de sortie]]&gt;$K$2),"O",IF(AND(Tableau3[[#This Row],[Date entrée]]&lt;=$K$2,Tableau3[[#This Row],[Date de sortie]]=""),"O","N")))))</f>
        <v>O</v>
      </c>
      <c r="L9" s="69" t="str">
        <f>IF(Tableau3[[#This Row],[SALARIE]]="","",IF(Tableau3[[#This Row],[Date entrée]]&gt;$L$2,"N",IF(AND(Tableau3[[#This Row],[Date entrée]]&lt;=$L$2,Tableau3[[#This Row],[Date de sortie]]&gt;=$L$1,Tableau3[[#This Row],[Date de sortie]]&lt;=$L$2),"O",IF(AND(Tableau3[[#This Row],[Date entrée]]&lt;=$L$2,Tableau3[[#This Row],[Date de sortie]]&gt;$L$2),"O",IF(AND(Tableau3[[#This Row],[Date entrée]]&lt;=$L$2,Tableau3[[#This Row],[Date de sortie]]=""),"O","N")))))</f>
        <v>O</v>
      </c>
      <c r="M9" s="69" t="str">
        <f>IF(Tableau3[[#This Row],[SALARIE]]="","",IF(Tableau3[[#This Row],[Date entrée]]&gt;$M$2,"N",IF(AND(Tableau3[[#This Row],[Date entrée]]&lt;=$M$2,Tableau3[[#This Row],[Date de sortie]]&gt;=$M$1,Tableau3[[#This Row],[Date de sortie]]&lt;=$M$2),"O",IF(AND(Tableau3[[#This Row],[Date entrée]]&lt;=$M$2,Tableau3[[#This Row],[Date de sortie]]&gt;$M$2),"O",IF(AND(Tableau3[[#This Row],[Date entrée]]&lt;=$M$2,Tableau3[[#This Row],[Date de sortie]]=""),"O","N")))))</f>
        <v>O</v>
      </c>
      <c r="N9" s="69" t="str">
        <f>IF(Tableau3[[#This Row],[SALARIE]]="","",IF(Tableau3[[#This Row],[Date entrée]]&gt;$N$2,"N",IF(AND(Tableau3[[#This Row],[Date entrée]]&lt;=$N$2,Tableau3[[#This Row],[Date de sortie]]&gt;=$N$1,Tableau3[[#This Row],[Date de sortie]]&lt;=$N$2),"O",IF(AND(Tableau3[[#This Row],[Date entrée]]&lt;=$N$2,Tableau3[[#This Row],[Date de sortie]]&gt;$N$2),"O",IF(AND(Tableau3[[#This Row],[Date entrée]]&lt;=$N$2,Tableau3[[#This Row],[Date de sortie]]=""),"O","N")))))</f>
        <v>O</v>
      </c>
      <c r="O9" s="69" t="str">
        <f>IF(Tableau3[[#This Row],[SALARIE]]="","",IF(Tableau3[[#This Row],[Date entrée]]&gt;$O$2,"N",IF(AND(Tableau3[[#This Row],[Date entrée]]&lt;=$O$2,Tableau3[[#This Row],[Date de sortie]]&gt;=$O$1,Tableau3[[#This Row],[Date de sortie]]&lt;=$O$2),"O",IF(AND(Tableau3[[#This Row],[Date entrée]]&lt;=$O$2,Tableau3[[#This Row],[Date de sortie]]&gt;$O$2),"O",IF(AND(Tableau3[[#This Row],[Date entrée]]&lt;=$O$2,Tableau3[[#This Row],[Date de sortie]]=""),"O","N")))))</f>
        <v>O</v>
      </c>
      <c r="P9" s="69" t="str">
        <f>IF(Tableau3[[#This Row],[SALARIE]]="","",IF(Tableau3[[#This Row],[Date entrée]]&gt;$P$2,"N",IF(AND(Tableau3[[#This Row],[Date entrée]]&lt;=$P$2,Tableau3[[#This Row],[Date de sortie]]&gt;=$P$1,Tableau3[[#This Row],[Date de sortie]]&lt;=$P$2),"O",IF(AND(Tableau3[[#This Row],[Date entrée]]&lt;=$P$2,Tableau3[[#This Row],[Date de sortie]]&gt;$P$2),"O",IF(AND(Tableau3[[#This Row],[Date entrée]]&lt;=$P$2,Tableau3[[#This Row],[Date de sortie]]=""),"O","N")))))</f>
        <v>O</v>
      </c>
      <c r="Q9" s="69" t="str">
        <f>IF(Tableau3[[#This Row],[SALARIE]]="","",IF(Tableau3[[#This Row],[Date entrée]]&gt;$Q$2,"N",IF(AND(Tableau3[[#This Row],[Date entrée]]&lt;=$Q$2,Tableau3[[#This Row],[Date de sortie]]&gt;=$Q$1,Tableau3[[#This Row],[Date de sortie]]&lt;=$Q$2),"O",IF(AND(Tableau3[[#This Row],[Date entrée]]&lt;=$Q$2,Tableau3[[#This Row],[Date de sortie]]&gt;$Q$2),"O",IF(AND(Tableau3[[#This Row],[Date entrée]]&lt;=$Q$2,Tableau3[[#This Row],[Date de sortie]]=""),"O","N")))))</f>
        <v>O</v>
      </c>
      <c r="R9" s="68" t="s">
        <v>32</v>
      </c>
    </row>
    <row r="10" spans="1:21" x14ac:dyDescent="0.35">
      <c r="A10" s="20" t="s">
        <v>57</v>
      </c>
      <c r="B10" s="20">
        <v>173.33</v>
      </c>
      <c r="C10" s="46">
        <v>152</v>
      </c>
      <c r="D10" s="71">
        <v>42768</v>
      </c>
      <c r="E10" s="72"/>
      <c r="F10" s="69" t="str">
        <f>IF(Tableau3[[#This Row],[SALARIE]]="","",IF(Tableau3[[#This Row],[Date entrée]]&gt;$F$2,"N",IF(AND(Tableau3[[#This Row],[Date entrée]]&lt;=$F$2,Tableau3[[#This Row],[Date de sortie]]&gt;=$F$1,Tableau3[[#This Row],[Date de sortie]]&lt;=$F$2),"O",IF(AND(Tableau3[[#This Row],[Date entrée]]&lt;=$F$2,Tableau3[[#This Row],[Date de sortie]]&gt;$F$2),"O",IF(AND(Tableau3[[#This Row],[Date entrée]]&lt;=$F$2,Tableau3[[#This Row],[Date de sortie]]=""),"O","N")))))</f>
        <v>N</v>
      </c>
      <c r="G10" s="69" t="str">
        <f>IF(Tableau3[[#This Row],[SALARIE]]="","",IF(Tableau3[[#This Row],[Date entrée]]&gt;$G$2,"N",IF(AND(Tableau3[[#This Row],[Date entrée]]&lt;=$G$2,Tableau3[[#This Row],[Date de sortie]]&gt;=$G$1,Tableau3[[#This Row],[Date de sortie]]&lt;=$G$2),"O",IF(AND(Tableau3[[#This Row],[Date entrée]]&lt;=$G$2,Tableau3[[#This Row],[Date de sortie]]&gt;$G$2),"O",IF(AND(Tableau3[[#This Row],[Date entrée]]&lt;=$G$2,Tableau3[[#This Row],[Date de sortie]]=""),"O","N")))))</f>
        <v>O</v>
      </c>
      <c r="H10" s="69" t="str">
        <f>IF(Tableau3[[#This Row],[SALARIE]]="","",IF(Tableau3[[#This Row],[Date entrée]]&gt;$H$2,"N",IF(AND(Tableau3[[#This Row],[Date entrée]]&lt;=$H$2,Tableau3[[#This Row],[Date de sortie]]&gt;=$H$1,Tableau3[[#This Row],[Date de sortie]]&lt;=$H$2),"O",IF(AND(Tableau3[[#This Row],[Date entrée]]&lt;=$H$2,Tableau3[[#This Row],[Date de sortie]]&gt;$H$2),"O",IF(AND(Tableau3[[#This Row],[Date entrée]]&lt;=$H$2,Tableau3[[#This Row],[Date de sortie]]=""),"O","N")))))</f>
        <v>O</v>
      </c>
      <c r="I10" s="69" t="str">
        <f>IF(Tableau3[[#This Row],[SALARIE]]="","",IF(Tableau3[[#This Row],[Date entrée]]&gt;$I$2,"N",IF(AND(Tableau3[[#This Row],[Date entrée]]&lt;=$I$2,Tableau3[[#This Row],[Date de sortie]]&gt;=$I$1,Tableau3[[#This Row],[Date de sortie]]&lt;=$I$2),"O",IF(AND(Tableau3[[#This Row],[Date entrée]]&lt;=$I$2,Tableau3[[#This Row],[Date de sortie]]&gt;$I$2),"O",IF(AND(Tableau3[[#This Row],[Date entrée]]&lt;=$I$2,Tableau3[[#This Row],[Date de sortie]]=""),"O","N")))))</f>
        <v>O</v>
      </c>
      <c r="J10" s="69" t="str">
        <f>IF(Tableau3[[#This Row],[SALARIE]]="","",IF(Tableau3[[#This Row],[Date entrée]]&gt;$J$2,"N",IF(AND(Tableau3[[#This Row],[Date entrée]]&lt;=$J$2,Tableau3[[#This Row],[Date de sortie]]&gt;=$J$1,Tableau3[[#This Row],[Date de sortie]]&lt;=$J$2),"O",IF(AND(Tableau3[[#This Row],[Date entrée]]&lt;=$J$2,Tableau3[[#This Row],[Date de sortie]]&gt;$J$2),"O",IF(AND(Tableau3[[#This Row],[Date entrée]]&lt;=$J$2,Tableau3[[#This Row],[Date de sortie]]=""),"O","N")))))</f>
        <v>O</v>
      </c>
      <c r="K10" s="69" t="str">
        <f>IF(Tableau3[[#This Row],[SALARIE]]="","",IF(Tableau3[[#This Row],[Date entrée]]&gt;$K$2,"N",IF(AND(Tableau3[[#This Row],[Date entrée]]&lt;=$K$2,Tableau3[[#This Row],[Date de sortie]]&gt;=$K$1,Tableau3[[#This Row],[Date de sortie]]&lt;=$K$2),"O",IF(AND(Tableau3[[#This Row],[Date entrée]]&lt;=$K$2,Tableau3[[#This Row],[Date de sortie]]&gt;$K$2),"O",IF(AND(Tableau3[[#This Row],[Date entrée]]&lt;=$K$2,Tableau3[[#This Row],[Date de sortie]]=""),"O","N")))))</f>
        <v>O</v>
      </c>
      <c r="L10" s="69" t="str">
        <f>IF(Tableau3[[#This Row],[SALARIE]]="","",IF(Tableau3[[#This Row],[Date entrée]]&gt;$L$2,"N",IF(AND(Tableau3[[#This Row],[Date entrée]]&lt;=$L$2,Tableau3[[#This Row],[Date de sortie]]&gt;=$L$1,Tableau3[[#This Row],[Date de sortie]]&lt;=$L$2),"O",IF(AND(Tableau3[[#This Row],[Date entrée]]&lt;=$L$2,Tableau3[[#This Row],[Date de sortie]]&gt;$L$2),"O",IF(AND(Tableau3[[#This Row],[Date entrée]]&lt;=$L$2,Tableau3[[#This Row],[Date de sortie]]=""),"O","N")))))</f>
        <v>O</v>
      </c>
      <c r="M10" s="69" t="str">
        <f>IF(Tableau3[[#This Row],[SALARIE]]="","",IF(Tableau3[[#This Row],[Date entrée]]&gt;$M$2,"N",IF(AND(Tableau3[[#This Row],[Date entrée]]&lt;=$M$2,Tableau3[[#This Row],[Date de sortie]]&gt;=$M$1,Tableau3[[#This Row],[Date de sortie]]&lt;=$M$2),"O",IF(AND(Tableau3[[#This Row],[Date entrée]]&lt;=$M$2,Tableau3[[#This Row],[Date de sortie]]&gt;$M$2),"O",IF(AND(Tableau3[[#This Row],[Date entrée]]&lt;=$M$2,Tableau3[[#This Row],[Date de sortie]]=""),"O","N")))))</f>
        <v>O</v>
      </c>
      <c r="N10" s="69" t="str">
        <f>IF(Tableau3[[#This Row],[SALARIE]]="","",IF(Tableau3[[#This Row],[Date entrée]]&gt;$N$2,"N",IF(AND(Tableau3[[#This Row],[Date entrée]]&lt;=$N$2,Tableau3[[#This Row],[Date de sortie]]&gt;=$N$1,Tableau3[[#This Row],[Date de sortie]]&lt;=$N$2),"O",IF(AND(Tableau3[[#This Row],[Date entrée]]&lt;=$N$2,Tableau3[[#This Row],[Date de sortie]]&gt;$N$2),"O",IF(AND(Tableau3[[#This Row],[Date entrée]]&lt;=$N$2,Tableau3[[#This Row],[Date de sortie]]=""),"O","N")))))</f>
        <v>O</v>
      </c>
      <c r="O10" s="69" t="str">
        <f>IF(Tableau3[[#This Row],[SALARIE]]="","",IF(Tableau3[[#This Row],[Date entrée]]&gt;$O$2,"N",IF(AND(Tableau3[[#This Row],[Date entrée]]&lt;=$O$2,Tableau3[[#This Row],[Date de sortie]]&gt;=$O$1,Tableau3[[#This Row],[Date de sortie]]&lt;=$O$2),"O",IF(AND(Tableau3[[#This Row],[Date entrée]]&lt;=$O$2,Tableau3[[#This Row],[Date de sortie]]&gt;$O$2),"O",IF(AND(Tableau3[[#This Row],[Date entrée]]&lt;=$O$2,Tableau3[[#This Row],[Date de sortie]]=""),"O","N")))))</f>
        <v>O</v>
      </c>
      <c r="P10" s="69" t="str">
        <f>IF(Tableau3[[#This Row],[SALARIE]]="","",IF(Tableau3[[#This Row],[Date entrée]]&gt;$P$2,"N",IF(AND(Tableau3[[#This Row],[Date entrée]]&lt;=$P$2,Tableau3[[#This Row],[Date de sortie]]&gt;=$P$1,Tableau3[[#This Row],[Date de sortie]]&lt;=$P$2),"O",IF(AND(Tableau3[[#This Row],[Date entrée]]&lt;=$P$2,Tableau3[[#This Row],[Date de sortie]]&gt;$P$2),"O",IF(AND(Tableau3[[#This Row],[Date entrée]]&lt;=$P$2,Tableau3[[#This Row],[Date de sortie]]=""),"O","N")))))</f>
        <v>O</v>
      </c>
      <c r="Q10" s="69" t="str">
        <f>IF(Tableau3[[#This Row],[SALARIE]]="","",IF(Tableau3[[#This Row],[Date entrée]]&gt;$Q$2,"N",IF(AND(Tableau3[[#This Row],[Date entrée]]&lt;=$Q$2,Tableau3[[#This Row],[Date de sortie]]&gt;=$Q$1,Tableau3[[#This Row],[Date de sortie]]&lt;=$Q$2),"O",IF(AND(Tableau3[[#This Row],[Date entrée]]&lt;=$Q$2,Tableau3[[#This Row],[Date de sortie]]&gt;$Q$2),"O",IF(AND(Tableau3[[#This Row],[Date entrée]]&lt;=$Q$2,Tableau3[[#This Row],[Date de sortie]]=""),"O","N")))))</f>
        <v>O</v>
      </c>
      <c r="R10" s="68"/>
    </row>
    <row r="11" spans="1:21" x14ac:dyDescent="0.35">
      <c r="A11" s="20" t="s">
        <v>23</v>
      </c>
      <c r="B11" s="20">
        <v>169</v>
      </c>
      <c r="C11" s="46">
        <v>152</v>
      </c>
      <c r="D11" s="68">
        <v>42771</v>
      </c>
      <c r="E11" s="68"/>
      <c r="F11" s="69" t="str">
        <f>IF(Tableau3[[#This Row],[SALARIE]]="","",IF(Tableau3[[#This Row],[Date entrée]]&gt;$F$2,"N",IF(AND(Tableau3[[#This Row],[Date entrée]]&lt;=$F$2,Tableau3[[#This Row],[Date de sortie]]&gt;=$F$1,Tableau3[[#This Row],[Date de sortie]]&lt;=$F$2),"O",IF(AND(Tableau3[[#This Row],[Date entrée]]&lt;=$F$2,Tableau3[[#This Row],[Date de sortie]]&gt;$F$2),"O",IF(AND(Tableau3[[#This Row],[Date entrée]]&lt;=$F$2,Tableau3[[#This Row],[Date de sortie]]=""),"O","N")))))</f>
        <v>N</v>
      </c>
      <c r="G11" s="69" t="str">
        <f>IF(Tableau3[[#This Row],[SALARIE]]="","",IF(Tableau3[[#This Row],[Date entrée]]&gt;$G$2,"N",IF(AND(Tableau3[[#This Row],[Date entrée]]&lt;=$G$2,Tableau3[[#This Row],[Date de sortie]]&gt;=$G$1,Tableau3[[#This Row],[Date de sortie]]&lt;=$G$2),"O",IF(AND(Tableau3[[#This Row],[Date entrée]]&lt;=$G$2,Tableau3[[#This Row],[Date de sortie]]&gt;$G$2),"O",IF(AND(Tableau3[[#This Row],[Date entrée]]&lt;=$G$2,Tableau3[[#This Row],[Date de sortie]]=""),"O","N")))))</f>
        <v>O</v>
      </c>
      <c r="H11" s="69" t="str">
        <f>IF(Tableau3[[#This Row],[SALARIE]]="","",IF(Tableau3[[#This Row],[Date entrée]]&gt;$H$2,"N",IF(AND(Tableau3[[#This Row],[Date entrée]]&lt;=$H$2,Tableau3[[#This Row],[Date de sortie]]&gt;=$H$1,Tableau3[[#This Row],[Date de sortie]]&lt;=$H$2),"O",IF(AND(Tableau3[[#This Row],[Date entrée]]&lt;=$H$2,Tableau3[[#This Row],[Date de sortie]]&gt;$H$2),"O",IF(AND(Tableau3[[#This Row],[Date entrée]]&lt;=$H$2,Tableau3[[#This Row],[Date de sortie]]=""),"O","N")))))</f>
        <v>O</v>
      </c>
      <c r="I11" s="69" t="str">
        <f>IF(Tableau3[[#This Row],[SALARIE]]="","",IF(Tableau3[[#This Row],[Date entrée]]&gt;$I$2,"N",IF(AND(Tableau3[[#This Row],[Date entrée]]&lt;=$I$2,Tableau3[[#This Row],[Date de sortie]]&gt;=$I$1,Tableau3[[#This Row],[Date de sortie]]&lt;=$I$2),"O",IF(AND(Tableau3[[#This Row],[Date entrée]]&lt;=$I$2,Tableau3[[#This Row],[Date de sortie]]&gt;$I$2),"O",IF(AND(Tableau3[[#This Row],[Date entrée]]&lt;=$I$2,Tableau3[[#This Row],[Date de sortie]]=""),"O","N")))))</f>
        <v>O</v>
      </c>
      <c r="J11" s="69" t="str">
        <f>IF(Tableau3[[#This Row],[SALARIE]]="","",IF(Tableau3[[#This Row],[Date entrée]]&gt;$J$2,"N",IF(AND(Tableau3[[#This Row],[Date entrée]]&lt;=$J$2,Tableau3[[#This Row],[Date de sortie]]&gt;=$J$1,Tableau3[[#This Row],[Date de sortie]]&lt;=$J$2),"O",IF(AND(Tableau3[[#This Row],[Date entrée]]&lt;=$J$2,Tableau3[[#This Row],[Date de sortie]]&gt;$J$2),"O",IF(AND(Tableau3[[#This Row],[Date entrée]]&lt;=$J$2,Tableau3[[#This Row],[Date de sortie]]=""),"O","N")))))</f>
        <v>O</v>
      </c>
      <c r="K11" s="69" t="str">
        <f>IF(Tableau3[[#This Row],[SALARIE]]="","",IF(Tableau3[[#This Row],[Date entrée]]&gt;$K$2,"N",IF(AND(Tableau3[[#This Row],[Date entrée]]&lt;=$K$2,Tableau3[[#This Row],[Date de sortie]]&gt;=$K$1,Tableau3[[#This Row],[Date de sortie]]&lt;=$K$2),"O",IF(AND(Tableau3[[#This Row],[Date entrée]]&lt;=$K$2,Tableau3[[#This Row],[Date de sortie]]&gt;$K$2),"O",IF(AND(Tableau3[[#This Row],[Date entrée]]&lt;=$K$2,Tableau3[[#This Row],[Date de sortie]]=""),"O","N")))))</f>
        <v>O</v>
      </c>
      <c r="L11" s="69" t="str">
        <f>IF(Tableau3[[#This Row],[SALARIE]]="","",IF(Tableau3[[#This Row],[Date entrée]]&gt;$L$2,"N",IF(AND(Tableau3[[#This Row],[Date entrée]]&lt;=$L$2,Tableau3[[#This Row],[Date de sortie]]&gt;=$L$1,Tableau3[[#This Row],[Date de sortie]]&lt;=$L$2),"O",IF(AND(Tableau3[[#This Row],[Date entrée]]&lt;=$L$2,Tableau3[[#This Row],[Date de sortie]]&gt;$L$2),"O",IF(AND(Tableau3[[#This Row],[Date entrée]]&lt;=$L$2,Tableau3[[#This Row],[Date de sortie]]=""),"O","N")))))</f>
        <v>O</v>
      </c>
      <c r="M11" s="69" t="str">
        <f>IF(Tableau3[[#This Row],[SALARIE]]="","",IF(Tableau3[[#This Row],[Date entrée]]&gt;$M$2,"N",IF(AND(Tableau3[[#This Row],[Date entrée]]&lt;=$M$2,Tableau3[[#This Row],[Date de sortie]]&gt;=$M$1,Tableau3[[#This Row],[Date de sortie]]&lt;=$M$2),"O",IF(AND(Tableau3[[#This Row],[Date entrée]]&lt;=$M$2,Tableau3[[#This Row],[Date de sortie]]&gt;$M$2),"O",IF(AND(Tableau3[[#This Row],[Date entrée]]&lt;=$M$2,Tableau3[[#This Row],[Date de sortie]]=""),"O","N")))))</f>
        <v>O</v>
      </c>
      <c r="N11" s="69" t="str">
        <f>IF(Tableau3[[#This Row],[SALARIE]]="","",IF(Tableau3[[#This Row],[Date entrée]]&gt;$N$2,"N",IF(AND(Tableau3[[#This Row],[Date entrée]]&lt;=$N$2,Tableau3[[#This Row],[Date de sortie]]&gt;=$N$1,Tableau3[[#This Row],[Date de sortie]]&lt;=$N$2),"O",IF(AND(Tableau3[[#This Row],[Date entrée]]&lt;=$N$2,Tableau3[[#This Row],[Date de sortie]]&gt;$N$2),"O",IF(AND(Tableau3[[#This Row],[Date entrée]]&lt;=$N$2,Tableau3[[#This Row],[Date de sortie]]=""),"O","N")))))</f>
        <v>O</v>
      </c>
      <c r="O11" s="69" t="str">
        <f>IF(Tableau3[[#This Row],[SALARIE]]="","",IF(Tableau3[[#This Row],[Date entrée]]&gt;$O$2,"N",IF(AND(Tableau3[[#This Row],[Date entrée]]&lt;=$O$2,Tableau3[[#This Row],[Date de sortie]]&gt;=$O$1,Tableau3[[#This Row],[Date de sortie]]&lt;=$O$2),"O",IF(AND(Tableau3[[#This Row],[Date entrée]]&lt;=$O$2,Tableau3[[#This Row],[Date de sortie]]&gt;$O$2),"O",IF(AND(Tableau3[[#This Row],[Date entrée]]&lt;=$O$2,Tableau3[[#This Row],[Date de sortie]]=""),"O","N")))))</f>
        <v>O</v>
      </c>
      <c r="P11" s="69" t="str">
        <f>IF(Tableau3[[#This Row],[SALARIE]]="","",IF(Tableau3[[#This Row],[Date entrée]]&gt;$P$2,"N",IF(AND(Tableau3[[#This Row],[Date entrée]]&lt;=$P$2,Tableau3[[#This Row],[Date de sortie]]&gt;=$P$1,Tableau3[[#This Row],[Date de sortie]]&lt;=$P$2),"O",IF(AND(Tableau3[[#This Row],[Date entrée]]&lt;=$P$2,Tableau3[[#This Row],[Date de sortie]]&gt;$P$2),"O",IF(AND(Tableau3[[#This Row],[Date entrée]]&lt;=$P$2,Tableau3[[#This Row],[Date de sortie]]=""),"O","N")))))</f>
        <v>O</v>
      </c>
      <c r="Q11" s="69" t="str">
        <f>IF(Tableau3[[#This Row],[SALARIE]]="","",IF(Tableau3[[#This Row],[Date entrée]]&gt;$Q$2,"N",IF(AND(Tableau3[[#This Row],[Date entrée]]&lt;=$Q$2,Tableau3[[#This Row],[Date de sortie]]&gt;=$Q$1,Tableau3[[#This Row],[Date de sortie]]&lt;=$Q$2),"O",IF(AND(Tableau3[[#This Row],[Date entrée]]&lt;=$Q$2,Tableau3[[#This Row],[Date de sortie]]&gt;$Q$2),"O",IF(AND(Tableau3[[#This Row],[Date entrée]]&lt;=$Q$2,Tableau3[[#This Row],[Date de sortie]]=""),"O","N")))))</f>
        <v>O</v>
      </c>
      <c r="R11" s="68" t="s">
        <v>32</v>
      </c>
    </row>
  </sheetData>
  <mergeCells count="2">
    <mergeCell ref="C1:E1"/>
    <mergeCell ref="S3:U3"/>
  </mergeCells>
  <hyperlinks>
    <hyperlink ref="C1:E1" location="ACCUEIL!A1" display="RETOUR MENU PRINCIPAL"/>
  </hyperlink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5"/>
  <sheetViews>
    <sheetView workbookViewId="0">
      <selection activeCell="B11" sqref="B11"/>
    </sheetView>
  </sheetViews>
  <sheetFormatPr baseColWidth="10" defaultRowHeight="14.5" x14ac:dyDescent="0.35"/>
  <cols>
    <col min="1" max="4" width="17.81640625" bestFit="1" customWidth="1"/>
    <col min="5" max="6" width="15.81640625" bestFit="1" customWidth="1"/>
    <col min="7" max="12" width="23.1796875" bestFit="1" customWidth="1"/>
  </cols>
  <sheetData>
    <row r="1" spans="1:12" ht="15.5" x14ac:dyDescent="0.35">
      <c r="A1" s="77" t="s">
        <v>58</v>
      </c>
      <c r="B1" s="100" t="s">
        <v>59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</row>
    <row r="2" spans="1:12" x14ac:dyDescent="0.35">
      <c r="A2" s="78" t="s">
        <v>0</v>
      </c>
      <c r="B2" s="78" t="s">
        <v>35</v>
      </c>
      <c r="C2" s="78" t="s">
        <v>60</v>
      </c>
      <c r="D2" s="78" t="s">
        <v>61</v>
      </c>
      <c r="E2" s="78" t="s">
        <v>62</v>
      </c>
      <c r="F2" s="78" t="s">
        <v>63</v>
      </c>
      <c r="G2" s="78" t="s">
        <v>64</v>
      </c>
      <c r="H2" s="78" t="s">
        <v>65</v>
      </c>
      <c r="I2" s="78" t="s">
        <v>66</v>
      </c>
      <c r="J2" s="78" t="s">
        <v>67</v>
      </c>
      <c r="K2" s="78" t="s">
        <v>68</v>
      </c>
      <c r="L2" s="78" t="s">
        <v>69</v>
      </c>
    </row>
    <row r="3" spans="1:12" x14ac:dyDescent="0.35">
      <c r="A3" s="64" t="s">
        <v>52</v>
      </c>
      <c r="B3" s="64" t="s">
        <v>52</v>
      </c>
      <c r="C3" s="64" t="s">
        <v>52</v>
      </c>
      <c r="D3" s="64" t="s">
        <v>52</v>
      </c>
      <c r="E3" s="64" t="s">
        <v>52</v>
      </c>
      <c r="F3" s="64" t="s">
        <v>52</v>
      </c>
      <c r="G3" s="64" t="s">
        <v>52</v>
      </c>
      <c r="H3" s="64" t="s">
        <v>52</v>
      </c>
      <c r="I3" s="64" t="s">
        <v>52</v>
      </c>
      <c r="J3" s="64" t="s">
        <v>52</v>
      </c>
      <c r="K3" s="64" t="s">
        <v>52</v>
      </c>
      <c r="L3" s="64" t="s">
        <v>52</v>
      </c>
    </row>
    <row r="4" spans="1:12" ht="15" thickBot="1" x14ac:dyDescent="0.4">
      <c r="A4" s="27" t="s">
        <v>57</v>
      </c>
      <c r="B4" s="84" t="s">
        <v>54</v>
      </c>
      <c r="C4" s="84" t="s">
        <v>54</v>
      </c>
      <c r="D4" s="84" t="s">
        <v>54</v>
      </c>
      <c r="E4" s="84" t="s">
        <v>54</v>
      </c>
      <c r="F4" s="84" t="s">
        <v>54</v>
      </c>
      <c r="G4" s="84" t="s">
        <v>54</v>
      </c>
      <c r="H4" s="84" t="s">
        <v>54</v>
      </c>
      <c r="I4" s="84" t="s">
        <v>54</v>
      </c>
      <c r="J4" s="84" t="s">
        <v>54</v>
      </c>
      <c r="K4" s="84" t="s">
        <v>54</v>
      </c>
      <c r="L4" s="84" t="s">
        <v>54</v>
      </c>
    </row>
    <row r="5" spans="1:12" ht="15" thickBot="1" x14ac:dyDescent="0.4">
      <c r="A5" s="75" t="s">
        <v>23</v>
      </c>
      <c r="B5" s="80"/>
      <c r="C5" s="79"/>
      <c r="D5" s="80"/>
      <c r="E5" s="79"/>
      <c r="F5" s="79"/>
      <c r="G5" s="79"/>
      <c r="H5" s="79"/>
      <c r="I5" s="79"/>
      <c r="J5" s="79"/>
      <c r="K5" s="79"/>
      <c r="L5" s="79"/>
    </row>
    <row r="6" spans="1:12" ht="15" thickBot="1" x14ac:dyDescent="0.4">
      <c r="A6" s="79"/>
      <c r="B6" s="79"/>
      <c r="C6" s="80"/>
      <c r="D6" s="79"/>
      <c r="E6" s="44"/>
      <c r="F6" s="44"/>
      <c r="G6" s="79"/>
      <c r="H6" s="79"/>
      <c r="I6" s="79"/>
      <c r="J6" s="79"/>
      <c r="K6" s="79"/>
      <c r="L6" s="79"/>
    </row>
    <row r="7" spans="1:12" x14ac:dyDescent="0.35">
      <c r="A7" s="79"/>
      <c r="B7" s="79"/>
      <c r="C7" s="79"/>
      <c r="D7" s="79"/>
      <c r="E7" s="44"/>
      <c r="F7" s="44"/>
      <c r="G7" s="44"/>
      <c r="H7" s="79"/>
      <c r="I7" s="79"/>
      <c r="J7" s="79"/>
      <c r="K7" s="79"/>
      <c r="L7" s="79"/>
    </row>
    <row r="8" spans="1:12" x14ac:dyDescent="0.35">
      <c r="A8" s="44"/>
      <c r="B8" s="44"/>
      <c r="C8" s="44"/>
      <c r="D8" s="44"/>
      <c r="E8" s="44"/>
      <c r="F8" s="44"/>
      <c r="G8" s="44"/>
      <c r="H8" s="79"/>
      <c r="I8" s="79"/>
      <c r="J8" s="79"/>
      <c r="K8" s="79"/>
      <c r="L8" s="79"/>
    </row>
    <row r="9" spans="1:12" x14ac:dyDescent="0.35">
      <c r="A9" s="44"/>
      <c r="B9" s="44"/>
      <c r="C9" s="44"/>
      <c r="D9" s="44"/>
      <c r="E9" s="44"/>
      <c r="F9" s="44"/>
      <c r="G9" s="44"/>
      <c r="H9" s="79"/>
      <c r="I9" s="79"/>
      <c r="J9" s="79"/>
      <c r="K9" s="79"/>
      <c r="L9" s="79"/>
    </row>
    <row r="10" spans="1:12" x14ac:dyDescent="0.35">
      <c r="A10" s="44"/>
      <c r="B10" s="44"/>
      <c r="C10" s="44"/>
      <c r="D10" s="44"/>
      <c r="E10" s="44"/>
      <c r="F10" s="44"/>
      <c r="G10" s="44"/>
      <c r="H10" s="44"/>
      <c r="I10" s="44"/>
      <c r="J10" s="44"/>
      <c r="K10" s="44"/>
      <c r="L10" s="44"/>
    </row>
    <row r="11" spans="1:12" x14ac:dyDescent="0.35">
      <c r="A11" s="44"/>
      <c r="B11" s="44"/>
      <c r="C11" s="44"/>
      <c r="D11" s="44"/>
      <c r="E11" s="44"/>
      <c r="F11" s="44"/>
      <c r="G11" s="44"/>
      <c r="H11" s="44"/>
      <c r="I11" s="44"/>
      <c r="J11" s="44"/>
      <c r="K11" s="44"/>
      <c r="L11" s="44"/>
    </row>
    <row r="12" spans="1:12" x14ac:dyDescent="0.35">
      <c r="A12" s="44"/>
      <c r="B12" s="44"/>
      <c r="C12" s="44"/>
      <c r="D12" s="44"/>
      <c r="E12" s="44"/>
      <c r="F12" s="44"/>
      <c r="G12" s="44"/>
      <c r="H12" s="44"/>
      <c r="I12" s="44"/>
      <c r="J12" s="44"/>
      <c r="K12" s="44"/>
      <c r="L12" s="44"/>
    </row>
    <row r="13" spans="1:12" x14ac:dyDescent="0.35">
      <c r="A13" s="44"/>
      <c r="B13" s="44"/>
      <c r="C13" s="44"/>
      <c r="D13" s="44"/>
      <c r="E13" s="44"/>
      <c r="F13" s="44"/>
      <c r="G13" s="44"/>
      <c r="H13" s="44"/>
      <c r="I13" s="44"/>
      <c r="J13" s="44"/>
      <c r="K13" s="44"/>
      <c r="L13" s="44"/>
    </row>
    <row r="14" spans="1:12" x14ac:dyDescent="0.35">
      <c r="A14" s="44"/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4"/>
    </row>
    <row r="15" spans="1:12" x14ac:dyDescent="0.35">
      <c r="A15" s="56"/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</row>
  </sheetData>
  <mergeCells count="1">
    <mergeCell ref="B1:L1"/>
  </mergeCells>
  <hyperlinks>
    <hyperlink ref="A1" location="ACCUEIL!A1" display="Retour Accuei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CALENDRIER-J</vt:lpstr>
      <vt:lpstr>CALENDRIER-F</vt:lpstr>
      <vt:lpstr>SALARIES</vt:lpstr>
      <vt:lpstr>PERSOSUP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Lorély Fourrier</dc:creator>
  <cp:lastModifiedBy>Lorély Fourrier</cp:lastModifiedBy>
  <dcterms:created xsi:type="dcterms:W3CDTF">2017-09-22T13:27:57Z</dcterms:created>
  <dcterms:modified xsi:type="dcterms:W3CDTF">2017-09-22T14:06:13Z</dcterms:modified>
</cp:coreProperties>
</file>