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omments5.xml" ContentType="application/vnd.openxmlformats-officedocument.spreadsheetml.comments+xml"/>
  <Override PartName="/xl/drawings/drawing7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omments6.xml" ContentType="application/vnd.openxmlformats-officedocument.spreadsheetml.comments+xml"/>
  <Override PartName="/xl/drawings/drawing8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9440" windowHeight="11760"/>
  </bookViews>
  <sheets>
    <sheet name="Etat staff" sheetId="1" r:id="rId1"/>
    <sheet name="dimanche" sheetId="3" state="veryHidden" r:id="rId2"/>
    <sheet name="lundi" sheetId="2" state="veryHidden" r:id="rId3"/>
    <sheet name="mardi" sheetId="26" state="veryHidden" r:id="rId4"/>
    <sheet name="mercredi" sheetId="27" state="veryHidden" r:id="rId5"/>
    <sheet name="jeudi" sheetId="28" state="veryHidden" r:id="rId6"/>
    <sheet name="vendredi" sheetId="24" state="veryHidden" r:id="rId7"/>
    <sheet name="samedi" sheetId="25" state="veryHidden" r:id="rId8"/>
  </sheets>
  <definedNames>
    <definedName name="datedimanche">'Etat staff'!$C$7</definedName>
    <definedName name="datejeudi">'Etat staff'!$O$7</definedName>
    <definedName name="datelundi">'Etat staff'!$F$7</definedName>
    <definedName name="datemardi">'Etat staff'!$I$7</definedName>
    <definedName name="datemercredi">'Etat staff'!$L$7</definedName>
    <definedName name="datesamedi">'Etat staff'!$U$7</definedName>
    <definedName name="datevendredi">'Etat staff'!$R$7</definedName>
    <definedName name="ECARTDIMANCHE">'Etat staff'!$C$4</definedName>
    <definedName name="ECARTJEUDI">'Etat staff'!$O$4</definedName>
    <definedName name="ECARTLUNDI">'Etat staff'!$F$4</definedName>
    <definedName name="ECARTMARDI">'Etat staff'!$I$4</definedName>
    <definedName name="ECARTMERCREDI">'Etat staff'!$L$4</definedName>
    <definedName name="ECARTSAMEDI">'Etat staff'!$U$4</definedName>
    <definedName name="ECARTVENDREDI">'Etat staff'!$R$4</definedName>
    <definedName name="fctdimanche">'Etat staff'!$C$3</definedName>
    <definedName name="FCTJEUDI">'Etat staff'!$O$3</definedName>
    <definedName name="FCTLUNDI">'Etat staff'!$F$3</definedName>
    <definedName name="FCTMARDI">'Etat staff'!$I$3</definedName>
    <definedName name="FCTMERCREDI">'Etat staff'!$L$3</definedName>
    <definedName name="FCTSAMEDI">'Etat staff'!$U$3</definedName>
    <definedName name="FCTVENDREDI">'Etat staff'!$R$3</definedName>
    <definedName name="_xlnm.Print_Area" localSheetId="1">dimanche!$B$1:$BT$133</definedName>
    <definedName name="_xlnm.Print_Area" localSheetId="5">jeudi!$B$1:$W$119</definedName>
    <definedName name="_xlnm.Print_Area" localSheetId="2">lundi!$B$1:$BP$126</definedName>
    <definedName name="_xlnm.Print_Area" localSheetId="3">mardi!$B$1:$W$120</definedName>
    <definedName name="_xlnm.Print_Area" localSheetId="4">mercredi!$B$1:$W$120</definedName>
    <definedName name="_xlnm.Print_Area" localSheetId="7">samedi!$B$1:$W$122</definedName>
    <definedName name="_xlnm.Print_Area" localSheetId="6">vendredi!$B$1:$W$123</definedName>
    <definedName name="REELDIMANCHE">'Etat staff'!$C$1</definedName>
    <definedName name="REELJEUDI">'Etat staff'!$O$1</definedName>
    <definedName name="REELLUNDI">'Etat staff'!$F$1</definedName>
    <definedName name="REELMARDI">'Etat staff'!$I$1</definedName>
    <definedName name="REELMERCREDI">'Etat staff'!$L$1</definedName>
    <definedName name="REELSAMEDI">'Etat staff'!$U$1</definedName>
    <definedName name="REELVENDREDI">'Etat staff'!$R$1</definedName>
  </definedNames>
  <calcPr calcId="145621"/>
</workbook>
</file>

<file path=xl/calcChain.xml><?xml version="1.0" encoding="utf-8"?>
<calcChain xmlns="http://schemas.openxmlformats.org/spreadsheetml/2006/main">
  <c r="AL36" i="3" l="1"/>
  <c r="AM36" i="3"/>
  <c r="AN36" i="3"/>
  <c r="AO36" i="3"/>
  <c r="AP36" i="3"/>
  <c r="AP38" i="3" s="1"/>
  <c r="AK36" i="3"/>
  <c r="AN38" i="3"/>
  <c r="AB38" i="3"/>
  <c r="AC38" i="3"/>
  <c r="AD38" i="3"/>
  <c r="AE38" i="3"/>
  <c r="AF38" i="3"/>
  <c r="AG38" i="3"/>
  <c r="AH38" i="3"/>
  <c r="AI38" i="3"/>
  <c r="AM38" i="3"/>
  <c r="AM41" i="3" s="1"/>
  <c r="AO38" i="3"/>
  <c r="AO41" i="3" s="1"/>
  <c r="AQ38" i="3"/>
  <c r="AR38" i="3"/>
  <c r="AS38" i="3"/>
  <c r="AT38" i="3"/>
  <c r="AU38" i="3"/>
  <c r="AV38" i="3"/>
  <c r="AW38" i="3"/>
  <c r="AX38" i="3"/>
  <c r="AB41" i="3"/>
  <c r="AC41" i="3"/>
  <c r="AD41" i="3"/>
  <c r="AE41" i="3"/>
  <c r="AF41" i="3"/>
  <c r="AG41" i="3"/>
  <c r="AH41" i="3"/>
  <c r="AI41" i="3"/>
  <c r="AB42" i="3"/>
  <c r="AD42" i="3"/>
  <c r="AE42" i="3"/>
  <c r="AF42" i="3"/>
  <c r="AH42" i="3"/>
  <c r="AH44" i="3" s="1"/>
  <c r="AH46" i="3" s="1"/>
  <c r="AH47" i="3" s="1"/>
  <c r="AI42" i="3"/>
  <c r="AE44" i="3"/>
  <c r="AF44" i="3"/>
  <c r="AF46" i="3" s="1"/>
  <c r="AI44" i="3"/>
  <c r="AQ44" i="3"/>
  <c r="AQ45" i="3" s="1"/>
  <c r="AR44" i="3"/>
  <c r="AS44" i="3"/>
  <c r="AT44" i="3"/>
  <c r="AU44" i="3"/>
  <c r="AU45" i="3" s="1"/>
  <c r="AV44" i="3"/>
  <c r="AW44" i="3"/>
  <c r="AX44" i="3"/>
  <c r="AY44" i="3"/>
  <c r="AY46" i="3" s="1"/>
  <c r="AZ44" i="3"/>
  <c r="BA44" i="3"/>
  <c r="BB44" i="3"/>
  <c r="BB47" i="3" s="1"/>
  <c r="AB45" i="3"/>
  <c r="AD45" i="3"/>
  <c r="AE45" i="3"/>
  <c r="AI45" i="3"/>
  <c r="AR45" i="3"/>
  <c r="AR46" i="3" s="1"/>
  <c r="AS45" i="3"/>
  <c r="AT45" i="3"/>
  <c r="AV45" i="3"/>
  <c r="AV46" i="3" s="1"/>
  <c r="AW45" i="3"/>
  <c r="AW46" i="3" s="1"/>
  <c r="AW47" i="3" s="1"/>
  <c r="AW48" i="3" s="1"/>
  <c r="AW49" i="3" s="1"/>
  <c r="AE46" i="3"/>
  <c r="AS46" i="3"/>
  <c r="AS47" i="3" s="1"/>
  <c r="AS48" i="3" s="1"/>
  <c r="AS49" i="3" s="1"/>
  <c r="AT46" i="3"/>
  <c r="AX46" i="3"/>
  <c r="AZ46" i="3"/>
  <c r="AZ47" i="3" s="1"/>
  <c r="AZ48" i="3" s="1"/>
  <c r="BA46" i="3"/>
  <c r="AE47" i="3"/>
  <c r="BA47" i="3"/>
  <c r="BA48" i="3" s="1"/>
  <c r="BA49" i="3" s="1"/>
  <c r="BC47" i="3"/>
  <c r="BC48" i="3" s="1"/>
  <c r="BC49" i="3" s="1"/>
  <c r="BD47" i="3"/>
  <c r="BE47" i="3"/>
  <c r="BE48" i="3" s="1"/>
  <c r="BE49" i="3" s="1"/>
  <c r="BF47" i="3"/>
  <c r="BF48" i="3" s="1"/>
  <c r="BF49" i="3" s="1"/>
  <c r="BG47" i="3"/>
  <c r="BH47" i="3"/>
  <c r="BH48" i="3" s="1"/>
  <c r="BH49" i="3" s="1"/>
  <c r="AE48" i="3"/>
  <c r="AE49" i="3" s="1"/>
  <c r="BG48" i="3"/>
  <c r="BG49" i="3" s="1"/>
  <c r="BI48" i="3"/>
  <c r="BJ48" i="3"/>
  <c r="BJ49" i="3" s="1"/>
  <c r="BK54" i="3"/>
  <c r="BK57" i="3" s="1"/>
  <c r="BL54" i="3"/>
  <c r="BM54" i="3"/>
  <c r="BM57" i="3" s="1"/>
  <c r="BN54" i="3"/>
  <c r="BO54" i="3"/>
  <c r="BO57" i="3" s="1"/>
  <c r="BL57" i="3"/>
  <c r="AB37" i="3"/>
  <c r="AC37" i="3"/>
  <c r="AD37" i="3"/>
  <c r="AE37" i="3"/>
  <c r="AF37" i="3"/>
  <c r="AG37" i="3"/>
  <c r="AH37" i="3"/>
  <c r="AI37" i="3"/>
  <c r="I36" i="3"/>
  <c r="I37" i="3" s="1"/>
  <c r="J36" i="3"/>
  <c r="J37" i="3" s="1"/>
  <c r="K36" i="3"/>
  <c r="L36" i="3"/>
  <c r="M36" i="3"/>
  <c r="N36" i="3"/>
  <c r="O36" i="3"/>
  <c r="P36" i="3"/>
  <c r="Q36" i="3"/>
  <c r="R36" i="3"/>
  <c r="S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H36" i="3"/>
  <c r="H37" i="3" s="1"/>
  <c r="AR47" i="3" l="1"/>
  <c r="AR48" i="3" s="1"/>
  <c r="AX47" i="3"/>
  <c r="AX48" i="3" s="1"/>
  <c r="BM58" i="3"/>
  <c r="BM60" i="3" s="1"/>
  <c r="AV47" i="3"/>
  <c r="AV48" i="3" s="1"/>
  <c r="AV49" i="3" s="1"/>
  <c r="AI46" i="3"/>
  <c r="AI47" i="3" s="1"/>
  <c r="AT47" i="3"/>
  <c r="AT48" i="3" s="1"/>
  <c r="AT49" i="3" s="1"/>
  <c r="AE54" i="3"/>
  <c r="AE55" i="3" s="1"/>
  <c r="AG42" i="3"/>
  <c r="AC42" i="3"/>
  <c r="AC45" i="3" s="1"/>
  <c r="AC46" i="3" s="1"/>
  <c r="BD48" i="3"/>
  <c r="BD49" i="3" s="1"/>
  <c r="AY47" i="3"/>
  <c r="AY48" i="3" s="1"/>
  <c r="AU46" i="3"/>
  <c r="AU47" i="3" s="1"/>
  <c r="AQ46" i="3"/>
  <c r="BL58" i="3"/>
  <c r="BL60" i="3" s="1"/>
  <c r="BO58" i="3"/>
  <c r="BK58" i="3"/>
  <c r="BK60" i="3" s="1"/>
  <c r="BN57" i="3"/>
  <c r="AO44" i="3"/>
  <c r="AO45" i="3" s="1"/>
  <c r="AN41" i="3"/>
  <c r="AN44" i="3" s="1"/>
  <c r="AM44" i="3"/>
  <c r="AM45" i="3" s="1"/>
  <c r="AP44" i="3"/>
  <c r="AP45" i="3" s="1"/>
  <c r="AL37" i="3"/>
  <c r="AL38" i="3" s="1"/>
  <c r="AK37" i="3"/>
  <c r="AJ37" i="3"/>
  <c r="AJ38" i="3" s="1"/>
  <c r="AA37" i="3"/>
  <c r="AA38" i="3" s="1"/>
  <c r="AF47" i="3"/>
  <c r="AH48" i="3"/>
  <c r="AD46" i="3"/>
  <c r="AB46" i="3"/>
  <c r="Z37" i="3"/>
  <c r="Y37" i="3"/>
  <c r="X37" i="3"/>
  <c r="W37" i="3"/>
  <c r="W38" i="3" s="1"/>
  <c r="U38" i="3"/>
  <c r="T38" i="3"/>
  <c r="S37" i="3"/>
  <c r="R37" i="3"/>
  <c r="R38" i="3" s="1"/>
  <c r="Q37" i="3"/>
  <c r="P37" i="3"/>
  <c r="O37" i="3"/>
  <c r="N37" i="3"/>
  <c r="N38" i="3" s="1"/>
  <c r="M37" i="3"/>
  <c r="M38" i="3" s="1"/>
  <c r="L37" i="3"/>
  <c r="L38" i="3" s="1"/>
  <c r="K37" i="3"/>
  <c r="K38" i="3" s="1"/>
  <c r="BB48" i="3"/>
  <c r="AY49" i="3"/>
  <c r="AX49" i="3"/>
  <c r="AZ49" i="3"/>
  <c r="BG54" i="3"/>
  <c r="BI49" i="3"/>
  <c r="AR49" i="3" l="1"/>
  <c r="BM61" i="3"/>
  <c r="BM62" i="3" s="1"/>
  <c r="AI48" i="3"/>
  <c r="AQ47" i="3"/>
  <c r="AQ48" i="3" s="1"/>
  <c r="AU48" i="3"/>
  <c r="AU49" i="3" s="1"/>
  <c r="AG44" i="3"/>
  <c r="BK61" i="3"/>
  <c r="BK62" i="3" s="1"/>
  <c r="BL61" i="3"/>
  <c r="BL62" i="3" s="1"/>
  <c r="BO60" i="3"/>
  <c r="AE56" i="3"/>
  <c r="BN58" i="3"/>
  <c r="AM46" i="3"/>
  <c r="AM47" i="3" s="1"/>
  <c r="AM48" i="3" s="1"/>
  <c r="AP46" i="3"/>
  <c r="AP47" i="3" s="1"/>
  <c r="AN45" i="3"/>
  <c r="AN46" i="3" s="1"/>
  <c r="AO46" i="3"/>
  <c r="AL41" i="3"/>
  <c r="AL44" i="3" s="1"/>
  <c r="AK38" i="3"/>
  <c r="AJ41" i="3"/>
  <c r="AA41" i="3"/>
  <c r="AF48" i="3"/>
  <c r="AF49" i="3" s="1"/>
  <c r="AH49" i="3"/>
  <c r="AH54" i="3" s="1"/>
  <c r="AC47" i="3"/>
  <c r="AB47" i="3"/>
  <c r="AB48" i="3" s="1"/>
  <c r="AD47" i="3"/>
  <c r="AD48" i="3" s="1"/>
  <c r="W41" i="3"/>
  <c r="V38" i="3"/>
  <c r="U41" i="3"/>
  <c r="U42" i="3" s="1"/>
  <c r="T41" i="3"/>
  <c r="S38" i="3"/>
  <c r="R41" i="3"/>
  <c r="R42" i="3" s="1"/>
  <c r="Q38" i="3"/>
  <c r="P38" i="3"/>
  <c r="O38" i="3"/>
  <c r="N41" i="3"/>
  <c r="N42" i="3" s="1"/>
  <c r="M41" i="3"/>
  <c r="M42" i="3" s="1"/>
  <c r="L41" i="3"/>
  <c r="L42" i="3" s="1"/>
  <c r="K41" i="3"/>
  <c r="K42" i="3" s="1"/>
  <c r="BB49" i="3"/>
  <c r="BF54" i="3"/>
  <c r="AV54" i="3"/>
  <c r="BH54" i="3"/>
  <c r="BD54" i="3"/>
  <c r="BC54" i="3"/>
  <c r="BE54" i="3"/>
  <c r="BG55" i="3"/>
  <c r="AB123" i="1"/>
  <c r="AA123" i="1"/>
  <c r="Z123" i="1"/>
  <c r="Y123" i="1"/>
  <c r="X123" i="1"/>
  <c r="W123" i="1"/>
  <c r="V123" i="1"/>
  <c r="AB122" i="1"/>
  <c r="AA122" i="1"/>
  <c r="Z122" i="1"/>
  <c r="Y122" i="1"/>
  <c r="X122" i="1"/>
  <c r="W122" i="1"/>
  <c r="V122" i="1"/>
  <c r="AB121" i="1"/>
  <c r="AA121" i="1"/>
  <c r="Z121" i="1"/>
  <c r="Y121" i="1"/>
  <c r="X121" i="1"/>
  <c r="W121" i="1"/>
  <c r="V121" i="1"/>
  <c r="AB120" i="1"/>
  <c r="AA120" i="1"/>
  <c r="Z120" i="1"/>
  <c r="Y120" i="1"/>
  <c r="X120" i="1"/>
  <c r="W120" i="1"/>
  <c r="V120" i="1"/>
  <c r="AB119" i="1"/>
  <c r="AA119" i="1"/>
  <c r="Z119" i="1"/>
  <c r="Y119" i="1"/>
  <c r="X119" i="1"/>
  <c r="W119" i="1"/>
  <c r="V119" i="1"/>
  <c r="AB118" i="1"/>
  <c r="AA118" i="1"/>
  <c r="Z118" i="1"/>
  <c r="Y118" i="1"/>
  <c r="X118" i="1"/>
  <c r="W118" i="1"/>
  <c r="V118" i="1"/>
  <c r="AB117" i="1"/>
  <c r="AA117" i="1"/>
  <c r="Z117" i="1"/>
  <c r="Y117" i="1"/>
  <c r="X117" i="1"/>
  <c r="W117" i="1"/>
  <c r="V117" i="1"/>
  <c r="AB116" i="1"/>
  <c r="AA116" i="1"/>
  <c r="Z116" i="1"/>
  <c r="Y116" i="1"/>
  <c r="X116" i="1"/>
  <c r="W116" i="1"/>
  <c r="V116" i="1"/>
  <c r="AB115" i="1"/>
  <c r="AA115" i="1"/>
  <c r="Z115" i="1"/>
  <c r="Y115" i="1"/>
  <c r="X115" i="1"/>
  <c r="W115" i="1"/>
  <c r="V115" i="1"/>
  <c r="AB114" i="1"/>
  <c r="AA114" i="1"/>
  <c r="Z114" i="1"/>
  <c r="Y114" i="1"/>
  <c r="X114" i="1"/>
  <c r="W114" i="1"/>
  <c r="V114" i="1"/>
  <c r="AB113" i="1"/>
  <c r="AA113" i="1"/>
  <c r="Z113" i="1"/>
  <c r="Y113" i="1"/>
  <c r="X113" i="1"/>
  <c r="W113" i="1"/>
  <c r="V113" i="1"/>
  <c r="AB112" i="1"/>
  <c r="AA112" i="1"/>
  <c r="Z112" i="1"/>
  <c r="Y112" i="1"/>
  <c r="X112" i="1"/>
  <c r="W112" i="1"/>
  <c r="V112" i="1"/>
  <c r="AB111" i="1"/>
  <c r="AA111" i="1"/>
  <c r="Z111" i="1"/>
  <c r="Y111" i="1"/>
  <c r="X111" i="1"/>
  <c r="W111" i="1"/>
  <c r="V111" i="1"/>
  <c r="AB110" i="1"/>
  <c r="AA110" i="1"/>
  <c r="Z110" i="1"/>
  <c r="Y110" i="1"/>
  <c r="X110" i="1"/>
  <c r="W110" i="1"/>
  <c r="V110" i="1"/>
  <c r="AB109" i="1"/>
  <c r="AA109" i="1"/>
  <c r="Z109" i="1"/>
  <c r="Y109" i="1"/>
  <c r="X109" i="1"/>
  <c r="W109" i="1"/>
  <c r="V109" i="1"/>
  <c r="AB108" i="1"/>
  <c r="AA108" i="1"/>
  <c r="Z108" i="1"/>
  <c r="Y108" i="1"/>
  <c r="X108" i="1"/>
  <c r="W108" i="1"/>
  <c r="V108" i="1"/>
  <c r="AB107" i="1"/>
  <c r="AA107" i="1"/>
  <c r="Z107" i="1"/>
  <c r="Y107" i="1"/>
  <c r="X107" i="1"/>
  <c r="W107" i="1"/>
  <c r="V107" i="1"/>
  <c r="AB106" i="1"/>
  <c r="AA106" i="1"/>
  <c r="Z106" i="1"/>
  <c r="Y106" i="1"/>
  <c r="X106" i="1"/>
  <c r="W106" i="1"/>
  <c r="V106" i="1"/>
  <c r="AB105" i="1"/>
  <c r="AA105" i="1"/>
  <c r="Z105" i="1"/>
  <c r="Y105" i="1"/>
  <c r="X105" i="1"/>
  <c r="W105" i="1"/>
  <c r="V105" i="1"/>
  <c r="AB104" i="1"/>
  <c r="AA104" i="1"/>
  <c r="Z104" i="1"/>
  <c r="Y104" i="1"/>
  <c r="X104" i="1"/>
  <c r="W104" i="1"/>
  <c r="V104" i="1"/>
  <c r="AB103" i="1"/>
  <c r="AA103" i="1"/>
  <c r="Z103" i="1"/>
  <c r="Y103" i="1"/>
  <c r="X103" i="1"/>
  <c r="W103" i="1"/>
  <c r="V103" i="1"/>
  <c r="AB102" i="1"/>
  <c r="AA102" i="1"/>
  <c r="Z102" i="1"/>
  <c r="Y102" i="1"/>
  <c r="X102" i="1"/>
  <c r="W102" i="1"/>
  <c r="V102" i="1"/>
  <c r="AB101" i="1"/>
  <c r="AA101" i="1"/>
  <c r="Z101" i="1"/>
  <c r="Y101" i="1"/>
  <c r="X101" i="1"/>
  <c r="W101" i="1"/>
  <c r="V101" i="1"/>
  <c r="AB100" i="1"/>
  <c r="AA100" i="1"/>
  <c r="Z100" i="1"/>
  <c r="Y100" i="1"/>
  <c r="X100" i="1"/>
  <c r="W100" i="1"/>
  <c r="V100" i="1"/>
  <c r="AB99" i="1"/>
  <c r="AA99" i="1"/>
  <c r="Z99" i="1"/>
  <c r="Y99" i="1"/>
  <c r="X99" i="1"/>
  <c r="W99" i="1"/>
  <c r="V99" i="1"/>
  <c r="AB98" i="1"/>
  <c r="AA98" i="1"/>
  <c r="Z98" i="1"/>
  <c r="Y98" i="1"/>
  <c r="X98" i="1"/>
  <c r="W98" i="1"/>
  <c r="V98" i="1"/>
  <c r="AB97" i="1"/>
  <c r="AA97" i="1"/>
  <c r="Z97" i="1"/>
  <c r="Y97" i="1"/>
  <c r="X97" i="1"/>
  <c r="W97" i="1"/>
  <c r="V97" i="1"/>
  <c r="AB96" i="1"/>
  <c r="AA96" i="1"/>
  <c r="Z96" i="1"/>
  <c r="Y96" i="1"/>
  <c r="X96" i="1"/>
  <c r="W96" i="1"/>
  <c r="V96" i="1"/>
  <c r="AB95" i="1"/>
  <c r="AA95" i="1"/>
  <c r="Z95" i="1"/>
  <c r="Y95" i="1"/>
  <c r="X95" i="1"/>
  <c r="W95" i="1"/>
  <c r="V95" i="1"/>
  <c r="AB94" i="1"/>
  <c r="AA94" i="1"/>
  <c r="Z94" i="1"/>
  <c r="Y94" i="1"/>
  <c r="X94" i="1"/>
  <c r="W94" i="1"/>
  <c r="V94" i="1"/>
  <c r="AB93" i="1"/>
  <c r="AA93" i="1"/>
  <c r="Z93" i="1"/>
  <c r="Y93" i="1"/>
  <c r="X93" i="1"/>
  <c r="W93" i="1"/>
  <c r="V93" i="1"/>
  <c r="AB92" i="1"/>
  <c r="AA92" i="1"/>
  <c r="Z92" i="1"/>
  <c r="Y92" i="1"/>
  <c r="X92" i="1"/>
  <c r="W92" i="1"/>
  <c r="V92" i="1"/>
  <c r="AB91" i="1"/>
  <c r="AA91" i="1"/>
  <c r="Z91" i="1"/>
  <c r="Y91" i="1"/>
  <c r="X91" i="1"/>
  <c r="W91" i="1"/>
  <c r="V91" i="1"/>
  <c r="AB90" i="1"/>
  <c r="AA90" i="1"/>
  <c r="Z90" i="1"/>
  <c r="Y90" i="1"/>
  <c r="X90" i="1"/>
  <c r="W90" i="1"/>
  <c r="V90" i="1"/>
  <c r="AB89" i="1"/>
  <c r="AA89" i="1"/>
  <c r="Z89" i="1"/>
  <c r="Y89" i="1"/>
  <c r="X89" i="1"/>
  <c r="W89" i="1"/>
  <c r="V89" i="1"/>
  <c r="AB88" i="1"/>
  <c r="AA88" i="1"/>
  <c r="Z88" i="1"/>
  <c r="Y88" i="1"/>
  <c r="X88" i="1"/>
  <c r="W88" i="1"/>
  <c r="V88" i="1"/>
  <c r="AB87" i="1"/>
  <c r="AA87" i="1"/>
  <c r="Z87" i="1"/>
  <c r="Y87" i="1"/>
  <c r="X87" i="1"/>
  <c r="W87" i="1"/>
  <c r="V87" i="1"/>
  <c r="AB86" i="1"/>
  <c r="AA86" i="1"/>
  <c r="Z86" i="1"/>
  <c r="Y86" i="1"/>
  <c r="X86" i="1"/>
  <c r="W86" i="1"/>
  <c r="V86" i="1"/>
  <c r="AB85" i="1"/>
  <c r="AA85" i="1"/>
  <c r="Z85" i="1"/>
  <c r="Y85" i="1"/>
  <c r="X85" i="1"/>
  <c r="W85" i="1"/>
  <c r="V85" i="1"/>
  <c r="AB84" i="1"/>
  <c r="AA84" i="1"/>
  <c r="Z84" i="1"/>
  <c r="Y84" i="1"/>
  <c r="X84" i="1"/>
  <c r="W84" i="1"/>
  <c r="V84" i="1"/>
  <c r="AB83" i="1"/>
  <c r="AA83" i="1"/>
  <c r="Z83" i="1"/>
  <c r="Y83" i="1"/>
  <c r="X83" i="1"/>
  <c r="W83" i="1"/>
  <c r="V83" i="1"/>
  <c r="AB82" i="1"/>
  <c r="AA82" i="1"/>
  <c r="Z82" i="1"/>
  <c r="Y82" i="1"/>
  <c r="X82" i="1"/>
  <c r="W82" i="1"/>
  <c r="V82" i="1"/>
  <c r="AB81" i="1"/>
  <c r="AA81" i="1"/>
  <c r="Z81" i="1"/>
  <c r="Y81" i="1"/>
  <c r="X81" i="1"/>
  <c r="W81" i="1"/>
  <c r="V81" i="1"/>
  <c r="AB80" i="1"/>
  <c r="AA80" i="1"/>
  <c r="Z80" i="1"/>
  <c r="Y80" i="1"/>
  <c r="X80" i="1"/>
  <c r="W80" i="1"/>
  <c r="V80" i="1"/>
  <c r="AB79" i="1"/>
  <c r="AA79" i="1"/>
  <c r="Z79" i="1"/>
  <c r="Y79" i="1"/>
  <c r="X79" i="1"/>
  <c r="W79" i="1"/>
  <c r="V79" i="1"/>
  <c r="AB78" i="1"/>
  <c r="AA78" i="1"/>
  <c r="Z78" i="1"/>
  <c r="Y78" i="1"/>
  <c r="X78" i="1"/>
  <c r="W78" i="1"/>
  <c r="V78" i="1"/>
  <c r="AB77" i="1"/>
  <c r="AA77" i="1"/>
  <c r="Z77" i="1"/>
  <c r="Y77" i="1"/>
  <c r="X77" i="1"/>
  <c r="W77" i="1"/>
  <c r="V77" i="1"/>
  <c r="AB76" i="1"/>
  <c r="AA76" i="1"/>
  <c r="Z76" i="1"/>
  <c r="Y76" i="1"/>
  <c r="X76" i="1"/>
  <c r="W76" i="1"/>
  <c r="V76" i="1"/>
  <c r="AB75" i="1"/>
  <c r="AA75" i="1"/>
  <c r="Z75" i="1"/>
  <c r="Y75" i="1"/>
  <c r="X75" i="1"/>
  <c r="W75" i="1"/>
  <c r="V75" i="1"/>
  <c r="AB74" i="1"/>
  <c r="AA74" i="1"/>
  <c r="Z74" i="1"/>
  <c r="Y74" i="1"/>
  <c r="X74" i="1"/>
  <c r="W74" i="1"/>
  <c r="V74" i="1"/>
  <c r="AB73" i="1"/>
  <c r="AA73" i="1"/>
  <c r="Z73" i="1"/>
  <c r="Y73" i="1"/>
  <c r="X73" i="1"/>
  <c r="W73" i="1"/>
  <c r="V73" i="1"/>
  <c r="AB72" i="1"/>
  <c r="AA72" i="1"/>
  <c r="Z72" i="1"/>
  <c r="Y72" i="1"/>
  <c r="X72" i="1"/>
  <c r="W72" i="1"/>
  <c r="V72" i="1"/>
  <c r="AB71" i="1"/>
  <c r="AA71" i="1"/>
  <c r="Z71" i="1"/>
  <c r="Y71" i="1"/>
  <c r="X71" i="1"/>
  <c r="W71" i="1"/>
  <c r="V71" i="1"/>
  <c r="AB70" i="1"/>
  <c r="AA70" i="1"/>
  <c r="Z70" i="1"/>
  <c r="Y70" i="1"/>
  <c r="X70" i="1"/>
  <c r="W70" i="1"/>
  <c r="V70" i="1"/>
  <c r="AB69" i="1"/>
  <c r="AA69" i="1"/>
  <c r="Z69" i="1"/>
  <c r="Y69" i="1"/>
  <c r="X69" i="1"/>
  <c r="W69" i="1"/>
  <c r="V69" i="1"/>
  <c r="AB68" i="1"/>
  <c r="AA68" i="1"/>
  <c r="Z68" i="1"/>
  <c r="Y68" i="1"/>
  <c r="X68" i="1"/>
  <c r="W68" i="1"/>
  <c r="V68" i="1"/>
  <c r="AB67" i="1"/>
  <c r="AA67" i="1"/>
  <c r="Z67" i="1"/>
  <c r="Y67" i="1"/>
  <c r="X67" i="1"/>
  <c r="W67" i="1"/>
  <c r="V67" i="1"/>
  <c r="AB66" i="1"/>
  <c r="AA66" i="1"/>
  <c r="Z66" i="1"/>
  <c r="Y66" i="1"/>
  <c r="X66" i="1"/>
  <c r="W66" i="1"/>
  <c r="V66" i="1"/>
  <c r="AB65" i="1"/>
  <c r="AA65" i="1"/>
  <c r="Z65" i="1"/>
  <c r="Y65" i="1"/>
  <c r="X65" i="1"/>
  <c r="W65" i="1"/>
  <c r="V65" i="1"/>
  <c r="AB64" i="1"/>
  <c r="AA64" i="1"/>
  <c r="Z64" i="1"/>
  <c r="Y64" i="1"/>
  <c r="X64" i="1"/>
  <c r="W64" i="1"/>
  <c r="V64" i="1"/>
  <c r="AB63" i="1"/>
  <c r="AA63" i="1"/>
  <c r="Z63" i="1"/>
  <c r="Y63" i="1"/>
  <c r="X63" i="1"/>
  <c r="W63" i="1"/>
  <c r="V63" i="1"/>
  <c r="AB62" i="1"/>
  <c r="AA62" i="1"/>
  <c r="Z62" i="1"/>
  <c r="Y62" i="1"/>
  <c r="X62" i="1"/>
  <c r="W62" i="1"/>
  <c r="V62" i="1"/>
  <c r="AB61" i="1"/>
  <c r="AA61" i="1"/>
  <c r="Z61" i="1"/>
  <c r="Y61" i="1"/>
  <c r="X61" i="1"/>
  <c r="W61" i="1"/>
  <c r="V61" i="1"/>
  <c r="AB60" i="1"/>
  <c r="AA60" i="1"/>
  <c r="Z60" i="1"/>
  <c r="Y60" i="1"/>
  <c r="X60" i="1"/>
  <c r="W60" i="1"/>
  <c r="V60" i="1"/>
  <c r="AB59" i="1"/>
  <c r="AA59" i="1"/>
  <c r="Z59" i="1"/>
  <c r="Y59" i="1"/>
  <c r="X59" i="1"/>
  <c r="W59" i="1"/>
  <c r="V59" i="1"/>
  <c r="AB58" i="1"/>
  <c r="AA58" i="1"/>
  <c r="Z58" i="1"/>
  <c r="Y58" i="1"/>
  <c r="X58" i="1"/>
  <c r="W58" i="1"/>
  <c r="V58" i="1"/>
  <c r="AB57" i="1"/>
  <c r="AA57" i="1"/>
  <c r="Z57" i="1"/>
  <c r="Y57" i="1"/>
  <c r="X57" i="1"/>
  <c r="W57" i="1"/>
  <c r="V57" i="1"/>
  <c r="AB56" i="1"/>
  <c r="AA56" i="1"/>
  <c r="Z56" i="1"/>
  <c r="Y56" i="1"/>
  <c r="X56" i="1"/>
  <c r="W56" i="1"/>
  <c r="V56" i="1"/>
  <c r="AB55" i="1"/>
  <c r="AA55" i="1"/>
  <c r="Z55" i="1"/>
  <c r="Y55" i="1"/>
  <c r="X55" i="1"/>
  <c r="W55" i="1"/>
  <c r="V55" i="1"/>
  <c r="AB54" i="1"/>
  <c r="AA54" i="1"/>
  <c r="Z54" i="1"/>
  <c r="Y54" i="1"/>
  <c r="X54" i="1"/>
  <c r="W54" i="1"/>
  <c r="V54" i="1"/>
  <c r="AB53" i="1"/>
  <c r="AA53" i="1"/>
  <c r="Z53" i="1"/>
  <c r="Y53" i="1"/>
  <c r="X53" i="1"/>
  <c r="W53" i="1"/>
  <c r="V53" i="1"/>
  <c r="AB52" i="1"/>
  <c r="AA52" i="1"/>
  <c r="Z52" i="1"/>
  <c r="Y52" i="1"/>
  <c r="X52" i="1"/>
  <c r="W52" i="1"/>
  <c r="V52" i="1"/>
  <c r="AB51" i="1"/>
  <c r="AA51" i="1"/>
  <c r="Z51" i="1"/>
  <c r="Y51" i="1"/>
  <c r="X51" i="1"/>
  <c r="W51" i="1"/>
  <c r="V51" i="1"/>
  <c r="AB50" i="1"/>
  <c r="AA50" i="1"/>
  <c r="Z50" i="1"/>
  <c r="Y50" i="1"/>
  <c r="X50" i="1"/>
  <c r="W50" i="1"/>
  <c r="V50" i="1"/>
  <c r="AB49" i="1"/>
  <c r="AA49" i="1"/>
  <c r="Z49" i="1"/>
  <c r="Y49" i="1"/>
  <c r="X49" i="1"/>
  <c r="W49" i="1"/>
  <c r="V49" i="1"/>
  <c r="AB48" i="1"/>
  <c r="AA48" i="1"/>
  <c r="Z48" i="1"/>
  <c r="Y48" i="1"/>
  <c r="X48" i="1"/>
  <c r="W48" i="1"/>
  <c r="V48" i="1"/>
  <c r="AB47" i="1"/>
  <c r="AA47" i="1"/>
  <c r="Z47" i="1"/>
  <c r="Y47" i="1"/>
  <c r="X47" i="1"/>
  <c r="W47" i="1"/>
  <c r="V47" i="1"/>
  <c r="AB46" i="1"/>
  <c r="AA46" i="1"/>
  <c r="Z46" i="1"/>
  <c r="Y46" i="1"/>
  <c r="X46" i="1"/>
  <c r="W46" i="1"/>
  <c r="V46" i="1"/>
  <c r="AB45" i="1"/>
  <c r="AA45" i="1"/>
  <c r="Z45" i="1"/>
  <c r="Y45" i="1"/>
  <c r="X45" i="1"/>
  <c r="W45" i="1"/>
  <c r="V45" i="1"/>
  <c r="AB44" i="1"/>
  <c r="AA44" i="1"/>
  <c r="Z44" i="1"/>
  <c r="Y44" i="1"/>
  <c r="X44" i="1"/>
  <c r="W44" i="1"/>
  <c r="V44" i="1"/>
  <c r="AB43" i="1"/>
  <c r="AA43" i="1"/>
  <c r="Z43" i="1"/>
  <c r="Y43" i="1"/>
  <c r="X43" i="1"/>
  <c r="W43" i="1"/>
  <c r="V43" i="1"/>
  <c r="AB42" i="1"/>
  <c r="AA42" i="1"/>
  <c r="Z42" i="1"/>
  <c r="Y42" i="1"/>
  <c r="X42" i="1"/>
  <c r="W42" i="1"/>
  <c r="V42" i="1"/>
  <c r="AB41" i="1"/>
  <c r="AA41" i="1"/>
  <c r="Z41" i="1"/>
  <c r="Y41" i="1"/>
  <c r="X41" i="1"/>
  <c r="W41" i="1"/>
  <c r="V41" i="1"/>
  <c r="AB40" i="1"/>
  <c r="AA40" i="1"/>
  <c r="Z40" i="1"/>
  <c r="Y40" i="1"/>
  <c r="X40" i="1"/>
  <c r="W40" i="1"/>
  <c r="V40" i="1"/>
  <c r="AB39" i="1"/>
  <c r="AA39" i="1"/>
  <c r="Z39" i="1"/>
  <c r="Y39" i="1"/>
  <c r="X39" i="1"/>
  <c r="W39" i="1"/>
  <c r="V39" i="1"/>
  <c r="AB38" i="1"/>
  <c r="AA38" i="1"/>
  <c r="Z38" i="1"/>
  <c r="Y38" i="1"/>
  <c r="X38" i="1"/>
  <c r="W38" i="1"/>
  <c r="V38" i="1"/>
  <c r="AB37" i="1"/>
  <c r="AA37" i="1"/>
  <c r="Z37" i="1"/>
  <c r="Y37" i="1"/>
  <c r="X37" i="1"/>
  <c r="W37" i="1"/>
  <c r="V37" i="1"/>
  <c r="AB36" i="1"/>
  <c r="AA36" i="1"/>
  <c r="Z36" i="1"/>
  <c r="Y36" i="1"/>
  <c r="X36" i="1"/>
  <c r="W36" i="1"/>
  <c r="V36" i="1"/>
  <c r="AB35" i="1"/>
  <c r="AA35" i="1"/>
  <c r="Z35" i="1"/>
  <c r="Y35" i="1"/>
  <c r="X35" i="1"/>
  <c r="W35" i="1"/>
  <c r="V35" i="1"/>
  <c r="AB34" i="1"/>
  <c r="AA34" i="1"/>
  <c r="Z34" i="1"/>
  <c r="Y34" i="1"/>
  <c r="X34" i="1"/>
  <c r="W34" i="1"/>
  <c r="V34" i="1"/>
  <c r="AB33" i="1"/>
  <c r="AA33" i="1"/>
  <c r="Z33" i="1"/>
  <c r="Y33" i="1"/>
  <c r="X33" i="1"/>
  <c r="W33" i="1"/>
  <c r="V33" i="1"/>
  <c r="AB32" i="1"/>
  <c r="AA32" i="1"/>
  <c r="Z32" i="1"/>
  <c r="Y32" i="1"/>
  <c r="X32" i="1"/>
  <c r="W32" i="1"/>
  <c r="V32" i="1"/>
  <c r="AB31" i="1"/>
  <c r="AA31" i="1"/>
  <c r="Z31" i="1"/>
  <c r="Y31" i="1"/>
  <c r="X31" i="1"/>
  <c r="W31" i="1"/>
  <c r="V31" i="1"/>
  <c r="AB30" i="1"/>
  <c r="AA30" i="1"/>
  <c r="Z30" i="1"/>
  <c r="Y30" i="1"/>
  <c r="X30" i="1"/>
  <c r="W30" i="1"/>
  <c r="V30" i="1"/>
  <c r="AB29" i="1"/>
  <c r="AA29" i="1"/>
  <c r="Z29" i="1"/>
  <c r="Y29" i="1"/>
  <c r="X29" i="1"/>
  <c r="W29" i="1"/>
  <c r="V29" i="1"/>
  <c r="AB28" i="1"/>
  <c r="AA28" i="1"/>
  <c r="Z28" i="1"/>
  <c r="Y28" i="1"/>
  <c r="X28" i="1"/>
  <c r="W28" i="1"/>
  <c r="V28" i="1"/>
  <c r="AB27" i="1"/>
  <c r="AA27" i="1"/>
  <c r="Z27" i="1"/>
  <c r="Y27" i="1"/>
  <c r="X27" i="1"/>
  <c r="W27" i="1"/>
  <c r="V27" i="1"/>
  <c r="AB26" i="1"/>
  <c r="AA26" i="1"/>
  <c r="Z26" i="1"/>
  <c r="Y26" i="1"/>
  <c r="X26" i="1"/>
  <c r="W26" i="1"/>
  <c r="V26" i="1"/>
  <c r="AB25" i="1"/>
  <c r="AA25" i="1"/>
  <c r="Z25" i="1"/>
  <c r="Y25" i="1"/>
  <c r="X25" i="1"/>
  <c r="W25" i="1"/>
  <c r="V25" i="1"/>
  <c r="AB24" i="1"/>
  <c r="AA24" i="1"/>
  <c r="Z24" i="1"/>
  <c r="Y24" i="1"/>
  <c r="X24" i="1"/>
  <c r="W24" i="1"/>
  <c r="V24" i="1"/>
  <c r="AB23" i="1"/>
  <c r="AA23" i="1"/>
  <c r="Z23" i="1"/>
  <c r="Y23" i="1"/>
  <c r="X23" i="1"/>
  <c r="W23" i="1"/>
  <c r="V23" i="1"/>
  <c r="AB22" i="1"/>
  <c r="AA22" i="1"/>
  <c r="Z22" i="1"/>
  <c r="Y22" i="1"/>
  <c r="X22" i="1"/>
  <c r="W22" i="1"/>
  <c r="V22" i="1"/>
  <c r="AB21" i="1"/>
  <c r="AA21" i="1"/>
  <c r="Z21" i="1"/>
  <c r="Y21" i="1"/>
  <c r="X21" i="1"/>
  <c r="W21" i="1"/>
  <c r="V21" i="1"/>
  <c r="AB20" i="1"/>
  <c r="AA20" i="1"/>
  <c r="Z20" i="1"/>
  <c r="Y20" i="1"/>
  <c r="X20" i="1"/>
  <c r="W20" i="1"/>
  <c r="V20" i="1"/>
  <c r="AB19" i="1"/>
  <c r="AA19" i="1"/>
  <c r="Z19" i="1"/>
  <c r="Y19" i="1"/>
  <c r="X19" i="1"/>
  <c r="W19" i="1"/>
  <c r="V19" i="1"/>
  <c r="AB18" i="1"/>
  <c r="AA18" i="1"/>
  <c r="Z18" i="1"/>
  <c r="Y18" i="1"/>
  <c r="X18" i="1"/>
  <c r="W18" i="1"/>
  <c r="V18" i="1"/>
  <c r="AB17" i="1"/>
  <c r="AA17" i="1"/>
  <c r="Z17" i="1"/>
  <c r="Y17" i="1"/>
  <c r="X17" i="1"/>
  <c r="W17" i="1"/>
  <c r="V17" i="1"/>
  <c r="AB16" i="1"/>
  <c r="AA16" i="1"/>
  <c r="Z16" i="1"/>
  <c r="Y16" i="1"/>
  <c r="X16" i="1"/>
  <c r="W16" i="1"/>
  <c r="V16" i="1"/>
  <c r="AB15" i="1"/>
  <c r="AA15" i="1"/>
  <c r="Z15" i="1"/>
  <c r="Y15" i="1"/>
  <c r="X15" i="1"/>
  <c r="W15" i="1"/>
  <c r="V15" i="1"/>
  <c r="AB14" i="1"/>
  <c r="AA14" i="1"/>
  <c r="Z14" i="1"/>
  <c r="Y14" i="1"/>
  <c r="X14" i="1"/>
  <c r="W14" i="1"/>
  <c r="V14" i="1"/>
  <c r="AB13" i="1"/>
  <c r="AA13" i="1"/>
  <c r="Z13" i="1"/>
  <c r="Y13" i="1"/>
  <c r="X13" i="1"/>
  <c r="W13" i="1"/>
  <c r="V13" i="1"/>
  <c r="AB12" i="1"/>
  <c r="AA12" i="1"/>
  <c r="Z12" i="1"/>
  <c r="Y12" i="1"/>
  <c r="X12" i="1"/>
  <c r="W12" i="1"/>
  <c r="V12" i="1"/>
  <c r="U2" i="1"/>
  <c r="R2" i="1"/>
  <c r="O2" i="1"/>
  <c r="L2" i="1"/>
  <c r="I2" i="1"/>
  <c r="F2" i="1"/>
  <c r="C2" i="1"/>
  <c r="BM63" i="3" l="1"/>
  <c r="BM64" i="3" s="1"/>
  <c r="BM65" i="3" s="1"/>
  <c r="AI49" i="3"/>
  <c r="AI54" i="3" s="1"/>
  <c r="AQ49" i="3"/>
  <c r="AG46" i="3"/>
  <c r="AG47" i="3" s="1"/>
  <c r="AU54" i="3"/>
  <c r="AU55" i="3" s="1"/>
  <c r="BL63" i="3"/>
  <c r="BL64" i="3" s="1"/>
  <c r="BL65" i="3" s="1"/>
  <c r="BO61" i="3"/>
  <c r="BO62" i="3" s="1"/>
  <c r="BN60" i="3"/>
  <c r="BN61" i="3" s="1"/>
  <c r="BN62" i="3" s="1"/>
  <c r="BK63" i="3"/>
  <c r="BK64" i="3" s="1"/>
  <c r="AE57" i="3"/>
  <c r="AE58" i="3" s="1"/>
  <c r="AN47" i="3"/>
  <c r="AP48" i="3"/>
  <c r="AP49" i="3" s="1"/>
  <c r="AP54" i="3" s="1"/>
  <c r="AO47" i="3"/>
  <c r="AO48" i="3" s="1"/>
  <c r="AL45" i="3"/>
  <c r="AK41" i="3"/>
  <c r="AK42" i="3" s="1"/>
  <c r="AJ42" i="3"/>
  <c r="AA42" i="3"/>
  <c r="AH55" i="3"/>
  <c r="AF54" i="3"/>
  <c r="AD49" i="3"/>
  <c r="AC48" i="3"/>
  <c r="AC49" i="3" s="1"/>
  <c r="AB49" i="3"/>
  <c r="AN48" i="3"/>
  <c r="AM49" i="3"/>
  <c r="Z44" i="3"/>
  <c r="Y44" i="3"/>
  <c r="W42" i="3"/>
  <c r="W44" i="3" s="1"/>
  <c r="V41" i="3"/>
  <c r="U44" i="3"/>
  <c r="U45" i="3" s="1"/>
  <c r="S41" i="3"/>
  <c r="S42" i="3" s="1"/>
  <c r="R44" i="3"/>
  <c r="Q41" i="3"/>
  <c r="Q42" i="3" s="1"/>
  <c r="Q44" i="3" s="1"/>
  <c r="P41" i="3"/>
  <c r="P42" i="3" s="1"/>
  <c r="P44" i="3" s="1"/>
  <c r="O41" i="3"/>
  <c r="O42" i="3" s="1"/>
  <c r="O44" i="3" s="1"/>
  <c r="AZ54" i="3"/>
  <c r="BF55" i="3"/>
  <c r="BE55" i="3"/>
  <c r="BE56" i="3" s="1"/>
  <c r="BG56" i="3"/>
  <c r="AW54" i="3"/>
  <c r="BA54" i="3"/>
  <c r="BC55" i="3"/>
  <c r="BC56" i="3" s="1"/>
  <c r="BD55" i="3"/>
  <c r="BH55" i="3"/>
  <c r="AV55" i="3"/>
  <c r="AU56" i="3"/>
  <c r="AU57" i="3" s="1"/>
  <c r="AZ55" i="3"/>
  <c r="AA124" i="1"/>
  <c r="R3" i="1" s="1"/>
  <c r="R4" i="1" s="1"/>
  <c r="W124" i="1"/>
  <c r="F3" i="1" s="1"/>
  <c r="F4" i="1" s="1"/>
  <c r="Y124" i="1"/>
  <c r="L3" i="1" s="1"/>
  <c r="L4" i="1" s="1"/>
  <c r="X124" i="1"/>
  <c r="I3" i="1" s="1"/>
  <c r="I4" i="1" s="1"/>
  <c r="AB124" i="1"/>
  <c r="U3" i="1" s="1"/>
  <c r="U4" i="1" s="1"/>
  <c r="V124" i="1"/>
  <c r="C3" i="1" s="1"/>
  <c r="C4" i="1" s="1"/>
  <c r="Z124" i="1"/>
  <c r="O3" i="1" s="1"/>
  <c r="O4" i="1" s="1"/>
  <c r="R7" i="1"/>
  <c r="U7" i="1"/>
  <c r="O7" i="1"/>
  <c r="L7" i="1"/>
  <c r="I7" i="1"/>
  <c r="F7" i="1"/>
  <c r="AI55" i="3" l="1"/>
  <c r="AI56" i="3" s="1"/>
  <c r="AQ54" i="3"/>
  <c r="AE59" i="3"/>
  <c r="AE60" i="3" s="1"/>
  <c r="AG48" i="3"/>
  <c r="AG49" i="3" s="1"/>
  <c r="BO63" i="3"/>
  <c r="BO64" i="3" s="1"/>
  <c r="BN63" i="3"/>
  <c r="BN64" i="3" s="1"/>
  <c r="BN65" i="3" s="1"/>
  <c r="BK65" i="3"/>
  <c r="AP55" i="3"/>
  <c r="AP56" i="3" s="1"/>
  <c r="AO49" i="3"/>
  <c r="AK44" i="3"/>
  <c r="AK45" i="3" s="1"/>
  <c r="AJ44" i="3"/>
  <c r="AJ45" i="3" s="1"/>
  <c r="AA44" i="3"/>
  <c r="AF55" i="3"/>
  <c r="AF56" i="3" s="1"/>
  <c r="AG54" i="3"/>
  <c r="AH56" i="3"/>
  <c r="AH57" i="3" s="1"/>
  <c r="AN49" i="3"/>
  <c r="AM54" i="3"/>
  <c r="Z45" i="3"/>
  <c r="Y45" i="3"/>
  <c r="Y46" i="3" s="1"/>
  <c r="X44" i="3"/>
  <c r="X45" i="3" s="1"/>
  <c r="W45" i="3"/>
  <c r="W46" i="3" s="1"/>
  <c r="V42" i="3"/>
  <c r="V44" i="3" s="1"/>
  <c r="V45" i="3" s="1"/>
  <c r="T44" i="3"/>
  <c r="T45" i="3" s="1"/>
  <c r="S44" i="3"/>
  <c r="S45" i="3" s="1"/>
  <c r="AX54" i="3"/>
  <c r="AX55" i="3" s="1"/>
  <c r="AX56" i="3" s="1"/>
  <c r="BF56" i="3"/>
  <c r="AZ56" i="3"/>
  <c r="AZ57" i="3" s="1"/>
  <c r="BA55" i="3"/>
  <c r="AW55" i="3"/>
  <c r="AU58" i="3"/>
  <c r="BC57" i="3"/>
  <c r="BG57" i="3"/>
  <c r="BG58" i="3" s="1"/>
  <c r="BG59" i="3" s="1"/>
  <c r="BG60" i="3" s="1"/>
  <c r="AV56" i="3"/>
  <c r="BH56" i="3"/>
  <c r="BD56" i="3"/>
  <c r="BE57" i="3"/>
  <c r="BJ54" i="3"/>
  <c r="V4" i="1"/>
  <c r="C36" i="25"/>
  <c r="D36" i="25" s="1"/>
  <c r="BU36" i="25" s="1"/>
  <c r="E36" i="25" s="1"/>
  <c r="C37" i="25"/>
  <c r="D37" i="25" s="1"/>
  <c r="BU37" i="25" s="1"/>
  <c r="E37" i="25" s="1"/>
  <c r="C38" i="25"/>
  <c r="D38" i="25" s="1"/>
  <c r="BU38" i="25" s="1"/>
  <c r="E38" i="25" s="1"/>
  <c r="C39" i="25"/>
  <c r="D39" i="25" s="1"/>
  <c r="BU39" i="25" s="1"/>
  <c r="E39" i="25" s="1"/>
  <c r="C40" i="25"/>
  <c r="D40" i="25" s="1"/>
  <c r="BU40" i="25" s="1"/>
  <c r="E40" i="25" s="1"/>
  <c r="C41" i="25"/>
  <c r="D41" i="25" s="1"/>
  <c r="BU41" i="25" s="1"/>
  <c r="E41" i="25" s="1"/>
  <c r="C42" i="25"/>
  <c r="D42" i="25" s="1"/>
  <c r="BU42" i="25" s="1"/>
  <c r="E42" i="25" s="1"/>
  <c r="C43" i="25"/>
  <c r="D43" i="25" s="1"/>
  <c r="BU43" i="25" s="1"/>
  <c r="E43" i="25" s="1"/>
  <c r="C44" i="25"/>
  <c r="D44" i="25" s="1"/>
  <c r="BU44" i="25" s="1"/>
  <c r="E44" i="25" s="1"/>
  <c r="C45" i="25"/>
  <c r="D45" i="25" s="1"/>
  <c r="BU45" i="25" s="1"/>
  <c r="E45" i="25" s="1"/>
  <c r="C46" i="25"/>
  <c r="D46" i="25" s="1"/>
  <c r="BU46" i="25" s="1"/>
  <c r="E46" i="25" s="1"/>
  <c r="C47" i="25"/>
  <c r="D47" i="25" s="1"/>
  <c r="BU47" i="25" s="1"/>
  <c r="E47" i="25" s="1"/>
  <c r="C48" i="25"/>
  <c r="D48" i="25" s="1"/>
  <c r="BU48" i="25" s="1"/>
  <c r="E48" i="25" s="1"/>
  <c r="C49" i="25"/>
  <c r="D49" i="25" s="1"/>
  <c r="BU49" i="25" s="1"/>
  <c r="E49" i="25" s="1"/>
  <c r="C50" i="25"/>
  <c r="D50" i="25" s="1"/>
  <c r="BU50" i="25" s="1"/>
  <c r="E50" i="25" s="1"/>
  <c r="C51" i="25"/>
  <c r="D51" i="25" s="1"/>
  <c r="BU51" i="25" s="1"/>
  <c r="E51" i="25" s="1"/>
  <c r="C52" i="25"/>
  <c r="D52" i="25" s="1"/>
  <c r="BU52" i="25" s="1"/>
  <c r="E52" i="25" s="1"/>
  <c r="C53" i="25"/>
  <c r="D53" i="25" s="1"/>
  <c r="BU53" i="25" s="1"/>
  <c r="E53" i="25" s="1"/>
  <c r="C54" i="25"/>
  <c r="D54" i="25" s="1"/>
  <c r="BU54" i="25" s="1"/>
  <c r="E54" i="25" s="1"/>
  <c r="C55" i="25"/>
  <c r="D55" i="25" s="1"/>
  <c r="BU55" i="25" s="1"/>
  <c r="E55" i="25" s="1"/>
  <c r="C56" i="25"/>
  <c r="D56" i="25" s="1"/>
  <c r="BU56" i="25" s="1"/>
  <c r="E56" i="25" s="1"/>
  <c r="C57" i="25"/>
  <c r="D57" i="25" s="1"/>
  <c r="BU57" i="25" s="1"/>
  <c r="E57" i="25" s="1"/>
  <c r="C58" i="25"/>
  <c r="D58" i="25" s="1"/>
  <c r="BU58" i="25" s="1"/>
  <c r="E58" i="25" s="1"/>
  <c r="C59" i="25"/>
  <c r="D59" i="25" s="1"/>
  <c r="BU59" i="25" s="1"/>
  <c r="E59" i="25" s="1"/>
  <c r="C60" i="25"/>
  <c r="D60" i="25" s="1"/>
  <c r="BU60" i="25" s="1"/>
  <c r="E60" i="25" s="1"/>
  <c r="C61" i="25"/>
  <c r="D61" i="25" s="1"/>
  <c r="BU61" i="25" s="1"/>
  <c r="E61" i="25" s="1"/>
  <c r="C62" i="25"/>
  <c r="D62" i="25" s="1"/>
  <c r="BU62" i="25" s="1"/>
  <c r="E62" i="25" s="1"/>
  <c r="C63" i="25"/>
  <c r="D63" i="25" s="1"/>
  <c r="BU63" i="25" s="1"/>
  <c r="E63" i="25" s="1"/>
  <c r="C64" i="25"/>
  <c r="D64" i="25" s="1"/>
  <c r="BU64" i="25" s="1"/>
  <c r="E64" i="25" s="1"/>
  <c r="C65" i="25"/>
  <c r="D65" i="25" s="1"/>
  <c r="BU65" i="25" s="1"/>
  <c r="E65" i="25" s="1"/>
  <c r="C66" i="25"/>
  <c r="D66" i="25" s="1"/>
  <c r="BU66" i="25" s="1"/>
  <c r="E66" i="25" s="1"/>
  <c r="C67" i="25"/>
  <c r="D67" i="25" s="1"/>
  <c r="BU67" i="25" s="1"/>
  <c r="E67" i="25" s="1"/>
  <c r="C68" i="25"/>
  <c r="D68" i="25" s="1"/>
  <c r="BU68" i="25" s="1"/>
  <c r="E68" i="25" s="1"/>
  <c r="C69" i="25"/>
  <c r="D69" i="25" s="1"/>
  <c r="BU69" i="25" s="1"/>
  <c r="E69" i="25" s="1"/>
  <c r="C70" i="25"/>
  <c r="D70" i="25" s="1"/>
  <c r="BU70" i="25" s="1"/>
  <c r="E70" i="25" s="1"/>
  <c r="C71" i="25"/>
  <c r="D71" i="25" s="1"/>
  <c r="BU71" i="25" s="1"/>
  <c r="E71" i="25" s="1"/>
  <c r="C72" i="25"/>
  <c r="D72" i="25" s="1"/>
  <c r="BU72" i="25" s="1"/>
  <c r="E72" i="25" s="1"/>
  <c r="C73" i="25"/>
  <c r="D73" i="25" s="1"/>
  <c r="BU73" i="25" s="1"/>
  <c r="E73" i="25" s="1"/>
  <c r="C74" i="25"/>
  <c r="D74" i="25" s="1"/>
  <c r="BU74" i="25" s="1"/>
  <c r="E74" i="25" s="1"/>
  <c r="C75" i="25"/>
  <c r="D75" i="25" s="1"/>
  <c r="BU75" i="25" s="1"/>
  <c r="E75" i="25" s="1"/>
  <c r="C76" i="25"/>
  <c r="D76" i="25" s="1"/>
  <c r="BU76" i="25" s="1"/>
  <c r="E76" i="25" s="1"/>
  <c r="C77" i="25"/>
  <c r="D77" i="25" s="1"/>
  <c r="BU77" i="25" s="1"/>
  <c r="E77" i="25" s="1"/>
  <c r="C78" i="25"/>
  <c r="D78" i="25" s="1"/>
  <c r="BU78" i="25" s="1"/>
  <c r="E78" i="25" s="1"/>
  <c r="C79" i="25"/>
  <c r="D79" i="25" s="1"/>
  <c r="BU79" i="25" s="1"/>
  <c r="E79" i="25" s="1"/>
  <c r="C80" i="25"/>
  <c r="D80" i="25" s="1"/>
  <c r="BU80" i="25" s="1"/>
  <c r="E80" i="25" s="1"/>
  <c r="C81" i="25"/>
  <c r="D81" i="25" s="1"/>
  <c r="BU81" i="25" s="1"/>
  <c r="E81" i="25" s="1"/>
  <c r="C82" i="25"/>
  <c r="D82" i="25" s="1"/>
  <c r="BU82" i="25" s="1"/>
  <c r="E82" i="25" s="1"/>
  <c r="C83" i="25"/>
  <c r="D83" i="25" s="1"/>
  <c r="BU83" i="25" s="1"/>
  <c r="E83" i="25" s="1"/>
  <c r="C84" i="25"/>
  <c r="D84" i="25" s="1"/>
  <c r="BU84" i="25" s="1"/>
  <c r="E84" i="25" s="1"/>
  <c r="C85" i="25"/>
  <c r="D85" i="25" s="1"/>
  <c r="BU85" i="25" s="1"/>
  <c r="E85" i="25" s="1"/>
  <c r="C86" i="25"/>
  <c r="D86" i="25" s="1"/>
  <c r="BU86" i="25" s="1"/>
  <c r="E86" i="25" s="1"/>
  <c r="C87" i="25"/>
  <c r="D87" i="25" s="1"/>
  <c r="BU87" i="25" s="1"/>
  <c r="E87" i="25" s="1"/>
  <c r="C88" i="25"/>
  <c r="D88" i="25" s="1"/>
  <c r="BU88" i="25" s="1"/>
  <c r="E88" i="25" s="1"/>
  <c r="C89" i="25"/>
  <c r="D89" i="25" s="1"/>
  <c r="BU89" i="25" s="1"/>
  <c r="E89" i="25" s="1"/>
  <c r="C90" i="25"/>
  <c r="D90" i="25" s="1"/>
  <c r="BU90" i="25" s="1"/>
  <c r="E90" i="25" s="1"/>
  <c r="C91" i="25"/>
  <c r="D91" i="25" s="1"/>
  <c r="BU91" i="25" s="1"/>
  <c r="E91" i="25" s="1"/>
  <c r="C92" i="25"/>
  <c r="D92" i="25" s="1"/>
  <c r="BU92" i="25" s="1"/>
  <c r="E92" i="25" s="1"/>
  <c r="C93" i="25"/>
  <c r="D93" i="25" s="1"/>
  <c r="BU93" i="25" s="1"/>
  <c r="E93" i="25" s="1"/>
  <c r="C94" i="25"/>
  <c r="D94" i="25" s="1"/>
  <c r="BU94" i="25" s="1"/>
  <c r="E94" i="25" s="1"/>
  <c r="C95" i="25"/>
  <c r="D95" i="25" s="1"/>
  <c r="BU95" i="25" s="1"/>
  <c r="E95" i="25" s="1"/>
  <c r="C96" i="25"/>
  <c r="D96" i="25" s="1"/>
  <c r="BU96" i="25" s="1"/>
  <c r="E96" i="25" s="1"/>
  <c r="C97" i="25"/>
  <c r="D97" i="25" s="1"/>
  <c r="BU97" i="25" s="1"/>
  <c r="E97" i="25" s="1"/>
  <c r="C98" i="25"/>
  <c r="D98" i="25" s="1"/>
  <c r="BU98" i="25" s="1"/>
  <c r="E98" i="25" s="1"/>
  <c r="C99" i="25"/>
  <c r="D99" i="25" s="1"/>
  <c r="BU99" i="25" s="1"/>
  <c r="E99" i="25" s="1"/>
  <c r="C100" i="25"/>
  <c r="D100" i="25" s="1"/>
  <c r="BU100" i="25" s="1"/>
  <c r="E100" i="25" s="1"/>
  <c r="C101" i="25"/>
  <c r="D101" i="25" s="1"/>
  <c r="BU101" i="25" s="1"/>
  <c r="E101" i="25" s="1"/>
  <c r="C102" i="25"/>
  <c r="D102" i="25" s="1"/>
  <c r="BU102" i="25" s="1"/>
  <c r="E102" i="25" s="1"/>
  <c r="C103" i="25"/>
  <c r="D103" i="25" s="1"/>
  <c r="BU103" i="25" s="1"/>
  <c r="E103" i="25" s="1"/>
  <c r="C104" i="25"/>
  <c r="D104" i="25" s="1"/>
  <c r="BU104" i="25" s="1"/>
  <c r="E104" i="25" s="1"/>
  <c r="C105" i="25"/>
  <c r="D105" i="25" s="1"/>
  <c r="BU105" i="25" s="1"/>
  <c r="E105" i="25" s="1"/>
  <c r="C106" i="25"/>
  <c r="D106" i="25" s="1"/>
  <c r="BU106" i="25" s="1"/>
  <c r="E106" i="25" s="1"/>
  <c r="C107" i="25"/>
  <c r="D107" i="25" s="1"/>
  <c r="BU107" i="25" s="1"/>
  <c r="E107" i="25" s="1"/>
  <c r="C108" i="25"/>
  <c r="D108" i="25" s="1"/>
  <c r="BU108" i="25" s="1"/>
  <c r="E108" i="25" s="1"/>
  <c r="C109" i="25"/>
  <c r="D109" i="25" s="1"/>
  <c r="BU109" i="25" s="1"/>
  <c r="E109" i="25" s="1"/>
  <c r="C110" i="25"/>
  <c r="D110" i="25" s="1"/>
  <c r="BU110" i="25" s="1"/>
  <c r="E110" i="25" s="1"/>
  <c r="C111" i="25"/>
  <c r="D111" i="25" s="1"/>
  <c r="BU111" i="25" s="1"/>
  <c r="E111" i="25" s="1"/>
  <c r="C112" i="25"/>
  <c r="D112" i="25" s="1"/>
  <c r="BU112" i="25" s="1"/>
  <c r="E112" i="25" s="1"/>
  <c r="C113" i="25"/>
  <c r="D113" i="25" s="1"/>
  <c r="BU113" i="25" s="1"/>
  <c r="E113" i="25" s="1"/>
  <c r="C114" i="25"/>
  <c r="D114" i="25" s="1"/>
  <c r="BU114" i="25" s="1"/>
  <c r="E114" i="25" s="1"/>
  <c r="C115" i="25"/>
  <c r="D115" i="25" s="1"/>
  <c r="BU115" i="25" s="1"/>
  <c r="E115" i="25" s="1"/>
  <c r="C116" i="25"/>
  <c r="D116" i="25" s="1"/>
  <c r="BU116" i="25" s="1"/>
  <c r="E116" i="25" s="1"/>
  <c r="C117" i="25"/>
  <c r="D117" i="25" s="1"/>
  <c r="BU117" i="25" s="1"/>
  <c r="E117" i="25" s="1"/>
  <c r="C118" i="25"/>
  <c r="D118" i="25" s="1"/>
  <c r="BU118" i="25" s="1"/>
  <c r="E118" i="25" s="1"/>
  <c r="C119" i="25"/>
  <c r="D119" i="25" s="1"/>
  <c r="BU119" i="25" s="1"/>
  <c r="E119" i="25" s="1"/>
  <c r="C120" i="25"/>
  <c r="D120" i="25" s="1"/>
  <c r="BU120" i="25" s="1"/>
  <c r="E120" i="25" s="1"/>
  <c r="C121" i="25"/>
  <c r="D121" i="25" s="1"/>
  <c r="BU121" i="25" s="1"/>
  <c r="E121" i="25" s="1"/>
  <c r="C122" i="25"/>
  <c r="D122" i="25" s="1"/>
  <c r="BU122" i="25" s="1"/>
  <c r="E122" i="25" s="1"/>
  <c r="C123" i="25"/>
  <c r="D123" i="25" s="1"/>
  <c r="BU123" i="25" s="1"/>
  <c r="E123" i="25" s="1"/>
  <c r="C124" i="25"/>
  <c r="D124" i="25" s="1"/>
  <c r="BU124" i="25" s="1"/>
  <c r="E124" i="25" s="1"/>
  <c r="C125" i="25"/>
  <c r="D125" i="25" s="1"/>
  <c r="BU125" i="25" s="1"/>
  <c r="E125" i="25" s="1"/>
  <c r="C126" i="25"/>
  <c r="D126" i="25" s="1"/>
  <c r="BU126" i="25" s="1"/>
  <c r="E126" i="25" s="1"/>
  <c r="C127" i="25"/>
  <c r="D127" i="25" s="1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64" i="25"/>
  <c r="B65" i="25"/>
  <c r="B66" i="25"/>
  <c r="B67" i="25"/>
  <c r="B68" i="25"/>
  <c r="B69" i="25"/>
  <c r="B70" i="25"/>
  <c r="B71" i="25"/>
  <c r="B72" i="25"/>
  <c r="B73" i="25"/>
  <c r="B74" i="25"/>
  <c r="B75" i="25"/>
  <c r="B76" i="25"/>
  <c r="B77" i="25"/>
  <c r="B78" i="25"/>
  <c r="B79" i="25"/>
  <c r="B80" i="25"/>
  <c r="B81" i="25"/>
  <c r="B82" i="25"/>
  <c r="B83" i="25"/>
  <c r="B84" i="25"/>
  <c r="B85" i="25"/>
  <c r="B86" i="25"/>
  <c r="B87" i="25"/>
  <c r="B88" i="25"/>
  <c r="B89" i="25"/>
  <c r="B90" i="25"/>
  <c r="B91" i="25"/>
  <c r="B92" i="25"/>
  <c r="B93" i="25"/>
  <c r="B94" i="25"/>
  <c r="B95" i="25"/>
  <c r="B96" i="25"/>
  <c r="B97" i="25"/>
  <c r="B98" i="25"/>
  <c r="B99" i="25"/>
  <c r="B100" i="25"/>
  <c r="B101" i="25"/>
  <c r="B102" i="25"/>
  <c r="B103" i="25"/>
  <c r="B104" i="25"/>
  <c r="B105" i="25"/>
  <c r="B106" i="25"/>
  <c r="B107" i="25"/>
  <c r="B108" i="25"/>
  <c r="B109" i="25"/>
  <c r="B110" i="25"/>
  <c r="B111" i="25"/>
  <c r="B112" i="25"/>
  <c r="B113" i="25"/>
  <c r="B114" i="25"/>
  <c r="B115" i="25"/>
  <c r="B116" i="25"/>
  <c r="B117" i="25"/>
  <c r="B118" i="25"/>
  <c r="B119" i="25"/>
  <c r="B120" i="25"/>
  <c r="B121" i="25"/>
  <c r="B122" i="25"/>
  <c r="B123" i="25"/>
  <c r="B124" i="25"/>
  <c r="B125" i="25"/>
  <c r="B126" i="25"/>
  <c r="B127" i="25"/>
  <c r="C36" i="24"/>
  <c r="D36" i="24" s="1"/>
  <c r="BU36" i="24" s="1"/>
  <c r="E36" i="24" s="1"/>
  <c r="C37" i="24"/>
  <c r="D37" i="24" s="1"/>
  <c r="BU37" i="24" s="1"/>
  <c r="E37" i="24" s="1"/>
  <c r="C38" i="24"/>
  <c r="D38" i="24" s="1"/>
  <c r="BU38" i="24" s="1"/>
  <c r="E38" i="24" s="1"/>
  <c r="C39" i="24"/>
  <c r="D39" i="24" s="1"/>
  <c r="BU39" i="24" s="1"/>
  <c r="E39" i="24" s="1"/>
  <c r="C40" i="24"/>
  <c r="D40" i="24" s="1"/>
  <c r="BU40" i="24" s="1"/>
  <c r="E40" i="24" s="1"/>
  <c r="C41" i="24"/>
  <c r="D41" i="24" s="1"/>
  <c r="BU41" i="24" s="1"/>
  <c r="E41" i="24" s="1"/>
  <c r="C42" i="24"/>
  <c r="D42" i="24" s="1"/>
  <c r="BU42" i="24" s="1"/>
  <c r="E42" i="24" s="1"/>
  <c r="C43" i="24"/>
  <c r="D43" i="24" s="1"/>
  <c r="BU43" i="24" s="1"/>
  <c r="E43" i="24" s="1"/>
  <c r="C44" i="24"/>
  <c r="D44" i="24" s="1"/>
  <c r="BU44" i="24" s="1"/>
  <c r="E44" i="24" s="1"/>
  <c r="C45" i="24"/>
  <c r="D45" i="24" s="1"/>
  <c r="BU45" i="24" s="1"/>
  <c r="E45" i="24" s="1"/>
  <c r="C46" i="24"/>
  <c r="D46" i="24" s="1"/>
  <c r="BU46" i="24" s="1"/>
  <c r="E46" i="24" s="1"/>
  <c r="C47" i="24"/>
  <c r="D47" i="24" s="1"/>
  <c r="BU47" i="24" s="1"/>
  <c r="E47" i="24" s="1"/>
  <c r="C48" i="24"/>
  <c r="D48" i="24" s="1"/>
  <c r="BU48" i="24" s="1"/>
  <c r="E48" i="24" s="1"/>
  <c r="C49" i="24"/>
  <c r="D49" i="24" s="1"/>
  <c r="BU49" i="24" s="1"/>
  <c r="E49" i="24" s="1"/>
  <c r="C50" i="24"/>
  <c r="D50" i="24" s="1"/>
  <c r="BU50" i="24" s="1"/>
  <c r="E50" i="24" s="1"/>
  <c r="C51" i="24"/>
  <c r="D51" i="24" s="1"/>
  <c r="BU51" i="24" s="1"/>
  <c r="E51" i="24" s="1"/>
  <c r="C52" i="24"/>
  <c r="D52" i="24" s="1"/>
  <c r="BU52" i="24" s="1"/>
  <c r="E52" i="24" s="1"/>
  <c r="C53" i="24"/>
  <c r="D53" i="24" s="1"/>
  <c r="BU53" i="24" s="1"/>
  <c r="E53" i="24" s="1"/>
  <c r="C54" i="24"/>
  <c r="D54" i="24" s="1"/>
  <c r="BU54" i="24" s="1"/>
  <c r="E54" i="24" s="1"/>
  <c r="C55" i="24"/>
  <c r="D55" i="24" s="1"/>
  <c r="BU55" i="24" s="1"/>
  <c r="E55" i="24" s="1"/>
  <c r="C56" i="24"/>
  <c r="D56" i="24" s="1"/>
  <c r="BU56" i="24" s="1"/>
  <c r="E56" i="24" s="1"/>
  <c r="C57" i="24"/>
  <c r="D57" i="24" s="1"/>
  <c r="BU57" i="24" s="1"/>
  <c r="E57" i="24" s="1"/>
  <c r="C58" i="24"/>
  <c r="D58" i="24" s="1"/>
  <c r="BU58" i="24" s="1"/>
  <c r="E58" i="24" s="1"/>
  <c r="C59" i="24"/>
  <c r="D59" i="24" s="1"/>
  <c r="BU59" i="24" s="1"/>
  <c r="E59" i="24" s="1"/>
  <c r="C60" i="24"/>
  <c r="D60" i="24" s="1"/>
  <c r="BU60" i="24" s="1"/>
  <c r="E60" i="24" s="1"/>
  <c r="C61" i="24"/>
  <c r="D61" i="24" s="1"/>
  <c r="BU61" i="24" s="1"/>
  <c r="E61" i="24" s="1"/>
  <c r="C62" i="24"/>
  <c r="D62" i="24" s="1"/>
  <c r="BU62" i="24" s="1"/>
  <c r="E62" i="24" s="1"/>
  <c r="C63" i="24"/>
  <c r="D63" i="24" s="1"/>
  <c r="BU63" i="24" s="1"/>
  <c r="E63" i="24" s="1"/>
  <c r="C64" i="24"/>
  <c r="D64" i="24" s="1"/>
  <c r="BU64" i="24" s="1"/>
  <c r="E64" i="24" s="1"/>
  <c r="C65" i="24"/>
  <c r="D65" i="24" s="1"/>
  <c r="BU65" i="24" s="1"/>
  <c r="E65" i="24" s="1"/>
  <c r="C66" i="24"/>
  <c r="D66" i="24" s="1"/>
  <c r="BU66" i="24" s="1"/>
  <c r="E66" i="24" s="1"/>
  <c r="C67" i="24"/>
  <c r="D67" i="24" s="1"/>
  <c r="BU67" i="24" s="1"/>
  <c r="E67" i="24" s="1"/>
  <c r="C68" i="24"/>
  <c r="D68" i="24" s="1"/>
  <c r="BU68" i="24" s="1"/>
  <c r="E68" i="24" s="1"/>
  <c r="C69" i="24"/>
  <c r="D69" i="24" s="1"/>
  <c r="BU69" i="24" s="1"/>
  <c r="E69" i="24" s="1"/>
  <c r="C70" i="24"/>
  <c r="D70" i="24" s="1"/>
  <c r="BU70" i="24" s="1"/>
  <c r="E70" i="24" s="1"/>
  <c r="C71" i="24"/>
  <c r="D71" i="24" s="1"/>
  <c r="BU71" i="24" s="1"/>
  <c r="E71" i="24" s="1"/>
  <c r="C72" i="24"/>
  <c r="D72" i="24" s="1"/>
  <c r="BU72" i="24" s="1"/>
  <c r="E72" i="24" s="1"/>
  <c r="C73" i="24"/>
  <c r="D73" i="24" s="1"/>
  <c r="BU73" i="24" s="1"/>
  <c r="E73" i="24" s="1"/>
  <c r="C74" i="24"/>
  <c r="D74" i="24" s="1"/>
  <c r="BU74" i="24" s="1"/>
  <c r="E74" i="24" s="1"/>
  <c r="C75" i="24"/>
  <c r="D75" i="24" s="1"/>
  <c r="BU75" i="24" s="1"/>
  <c r="E75" i="24" s="1"/>
  <c r="C76" i="24"/>
  <c r="D76" i="24" s="1"/>
  <c r="BU76" i="24" s="1"/>
  <c r="E76" i="24" s="1"/>
  <c r="C77" i="24"/>
  <c r="D77" i="24" s="1"/>
  <c r="BU77" i="24" s="1"/>
  <c r="E77" i="24" s="1"/>
  <c r="C78" i="24"/>
  <c r="D78" i="24" s="1"/>
  <c r="BU78" i="24" s="1"/>
  <c r="E78" i="24" s="1"/>
  <c r="C79" i="24"/>
  <c r="D79" i="24" s="1"/>
  <c r="BU79" i="24" s="1"/>
  <c r="E79" i="24" s="1"/>
  <c r="C80" i="24"/>
  <c r="D80" i="24" s="1"/>
  <c r="BU80" i="24" s="1"/>
  <c r="E80" i="24" s="1"/>
  <c r="C81" i="24"/>
  <c r="D81" i="24" s="1"/>
  <c r="BU81" i="24" s="1"/>
  <c r="E81" i="24" s="1"/>
  <c r="C82" i="24"/>
  <c r="D82" i="24" s="1"/>
  <c r="BU82" i="24" s="1"/>
  <c r="E82" i="24" s="1"/>
  <c r="C83" i="24"/>
  <c r="D83" i="24" s="1"/>
  <c r="BU83" i="24" s="1"/>
  <c r="E83" i="24" s="1"/>
  <c r="C84" i="24"/>
  <c r="D84" i="24" s="1"/>
  <c r="BU84" i="24" s="1"/>
  <c r="E84" i="24" s="1"/>
  <c r="C85" i="24"/>
  <c r="D85" i="24" s="1"/>
  <c r="BU85" i="24" s="1"/>
  <c r="E85" i="24" s="1"/>
  <c r="C86" i="24"/>
  <c r="D86" i="24" s="1"/>
  <c r="BU86" i="24" s="1"/>
  <c r="E86" i="24" s="1"/>
  <c r="C87" i="24"/>
  <c r="D87" i="24" s="1"/>
  <c r="BU87" i="24" s="1"/>
  <c r="E87" i="24" s="1"/>
  <c r="C88" i="24"/>
  <c r="D88" i="24" s="1"/>
  <c r="BU88" i="24" s="1"/>
  <c r="E88" i="24" s="1"/>
  <c r="C89" i="24"/>
  <c r="D89" i="24" s="1"/>
  <c r="BU89" i="24" s="1"/>
  <c r="E89" i="24" s="1"/>
  <c r="C90" i="24"/>
  <c r="D90" i="24" s="1"/>
  <c r="BU90" i="24" s="1"/>
  <c r="E90" i="24" s="1"/>
  <c r="C91" i="24"/>
  <c r="D91" i="24" s="1"/>
  <c r="BU91" i="24" s="1"/>
  <c r="E91" i="24" s="1"/>
  <c r="C92" i="24"/>
  <c r="D92" i="24" s="1"/>
  <c r="BU92" i="24" s="1"/>
  <c r="E92" i="24" s="1"/>
  <c r="C93" i="24"/>
  <c r="D93" i="24" s="1"/>
  <c r="BU93" i="24" s="1"/>
  <c r="E93" i="24" s="1"/>
  <c r="C94" i="24"/>
  <c r="D94" i="24" s="1"/>
  <c r="BU94" i="24" s="1"/>
  <c r="E94" i="24" s="1"/>
  <c r="C95" i="24"/>
  <c r="D95" i="24" s="1"/>
  <c r="BU95" i="24" s="1"/>
  <c r="E95" i="24" s="1"/>
  <c r="C96" i="24"/>
  <c r="D96" i="24" s="1"/>
  <c r="BU96" i="24" s="1"/>
  <c r="E96" i="24" s="1"/>
  <c r="C97" i="24"/>
  <c r="D97" i="24" s="1"/>
  <c r="BU97" i="24" s="1"/>
  <c r="E97" i="24" s="1"/>
  <c r="C98" i="24"/>
  <c r="D98" i="24" s="1"/>
  <c r="BU98" i="24" s="1"/>
  <c r="E98" i="24" s="1"/>
  <c r="C99" i="24"/>
  <c r="D99" i="24" s="1"/>
  <c r="BU99" i="24" s="1"/>
  <c r="E99" i="24" s="1"/>
  <c r="C100" i="24"/>
  <c r="D100" i="24" s="1"/>
  <c r="BU100" i="24" s="1"/>
  <c r="E100" i="24" s="1"/>
  <c r="C101" i="24"/>
  <c r="D101" i="24" s="1"/>
  <c r="BU101" i="24" s="1"/>
  <c r="E101" i="24" s="1"/>
  <c r="C102" i="24"/>
  <c r="D102" i="24" s="1"/>
  <c r="BU102" i="24" s="1"/>
  <c r="E102" i="24" s="1"/>
  <c r="C103" i="24"/>
  <c r="D103" i="24" s="1"/>
  <c r="BU103" i="24" s="1"/>
  <c r="E103" i="24" s="1"/>
  <c r="C104" i="24"/>
  <c r="D104" i="24" s="1"/>
  <c r="BU104" i="24" s="1"/>
  <c r="E104" i="24" s="1"/>
  <c r="C105" i="24"/>
  <c r="D105" i="24" s="1"/>
  <c r="BU105" i="24" s="1"/>
  <c r="E105" i="24" s="1"/>
  <c r="C106" i="24"/>
  <c r="D106" i="24" s="1"/>
  <c r="BU106" i="24" s="1"/>
  <c r="E106" i="24" s="1"/>
  <c r="C107" i="24"/>
  <c r="D107" i="24" s="1"/>
  <c r="BU107" i="24" s="1"/>
  <c r="E107" i="24" s="1"/>
  <c r="C108" i="24"/>
  <c r="D108" i="24" s="1"/>
  <c r="BU108" i="24" s="1"/>
  <c r="E108" i="24" s="1"/>
  <c r="C109" i="24"/>
  <c r="D109" i="24" s="1"/>
  <c r="BU109" i="24" s="1"/>
  <c r="E109" i="24" s="1"/>
  <c r="C110" i="24"/>
  <c r="D110" i="24" s="1"/>
  <c r="BU110" i="24" s="1"/>
  <c r="E110" i="24" s="1"/>
  <c r="C111" i="24"/>
  <c r="D111" i="24" s="1"/>
  <c r="BU111" i="24" s="1"/>
  <c r="E111" i="24" s="1"/>
  <c r="C112" i="24"/>
  <c r="D112" i="24" s="1"/>
  <c r="BU112" i="24" s="1"/>
  <c r="E112" i="24" s="1"/>
  <c r="C113" i="24"/>
  <c r="D113" i="24" s="1"/>
  <c r="BU113" i="24" s="1"/>
  <c r="E113" i="24" s="1"/>
  <c r="C114" i="24"/>
  <c r="D114" i="24" s="1"/>
  <c r="BU114" i="24" s="1"/>
  <c r="E114" i="24" s="1"/>
  <c r="C115" i="24"/>
  <c r="D115" i="24" s="1"/>
  <c r="BU115" i="24" s="1"/>
  <c r="E115" i="24" s="1"/>
  <c r="C116" i="24"/>
  <c r="D116" i="24" s="1"/>
  <c r="BU116" i="24" s="1"/>
  <c r="E116" i="24" s="1"/>
  <c r="C117" i="24"/>
  <c r="D117" i="24" s="1"/>
  <c r="BU117" i="24" s="1"/>
  <c r="E117" i="24" s="1"/>
  <c r="C118" i="24"/>
  <c r="D118" i="24" s="1"/>
  <c r="BU118" i="24" s="1"/>
  <c r="E118" i="24" s="1"/>
  <c r="C119" i="24"/>
  <c r="D119" i="24" s="1"/>
  <c r="BU119" i="24" s="1"/>
  <c r="E119" i="24" s="1"/>
  <c r="C120" i="24"/>
  <c r="D120" i="24" s="1"/>
  <c r="BU120" i="24" s="1"/>
  <c r="E120" i="24" s="1"/>
  <c r="C121" i="24"/>
  <c r="D121" i="24" s="1"/>
  <c r="BU121" i="24" s="1"/>
  <c r="E121" i="24" s="1"/>
  <c r="C122" i="24"/>
  <c r="D122" i="24" s="1"/>
  <c r="BU122" i="24" s="1"/>
  <c r="E122" i="24" s="1"/>
  <c r="C123" i="24"/>
  <c r="D123" i="24" s="1"/>
  <c r="BU123" i="24" s="1"/>
  <c r="E123" i="24" s="1"/>
  <c r="C124" i="24"/>
  <c r="D124" i="24" s="1"/>
  <c r="BU124" i="24" s="1"/>
  <c r="E124" i="24" s="1"/>
  <c r="C125" i="24"/>
  <c r="D125" i="24" s="1"/>
  <c r="BU125" i="24" s="1"/>
  <c r="E125" i="24" s="1"/>
  <c r="C126" i="24"/>
  <c r="D126" i="24" s="1"/>
  <c r="BU126" i="24" s="1"/>
  <c r="E126" i="24" s="1"/>
  <c r="C127" i="24"/>
  <c r="D127" i="24" s="1"/>
  <c r="B36" i="24"/>
  <c r="B37" i="24"/>
  <c r="B38" i="24"/>
  <c r="B39" i="24"/>
  <c r="B40" i="24"/>
  <c r="B41" i="24"/>
  <c r="B42" i="24"/>
  <c r="B43" i="24"/>
  <c r="B44" i="24"/>
  <c r="B45" i="24"/>
  <c r="B46" i="24"/>
  <c r="B47" i="24"/>
  <c r="B48" i="24"/>
  <c r="B49" i="24"/>
  <c r="B50" i="24"/>
  <c r="B51" i="24"/>
  <c r="B52" i="24"/>
  <c r="B53" i="24"/>
  <c r="B54" i="24"/>
  <c r="B55" i="24"/>
  <c r="B56" i="24"/>
  <c r="B57" i="24"/>
  <c r="B58" i="24"/>
  <c r="B59" i="24"/>
  <c r="B60" i="24"/>
  <c r="B61" i="24"/>
  <c r="B62" i="24"/>
  <c r="B63" i="24"/>
  <c r="B64" i="24"/>
  <c r="B65" i="24"/>
  <c r="B66" i="24"/>
  <c r="B67" i="24"/>
  <c r="B68" i="24"/>
  <c r="B69" i="24"/>
  <c r="B70" i="24"/>
  <c r="B71" i="24"/>
  <c r="B72" i="24"/>
  <c r="B73" i="24"/>
  <c r="B74" i="24"/>
  <c r="B75" i="24"/>
  <c r="B76" i="24"/>
  <c r="B77" i="24"/>
  <c r="B78" i="24"/>
  <c r="B79" i="24"/>
  <c r="B80" i="24"/>
  <c r="B81" i="24"/>
  <c r="B82" i="24"/>
  <c r="B83" i="24"/>
  <c r="B84" i="24"/>
  <c r="B85" i="24"/>
  <c r="B86" i="24"/>
  <c r="B87" i="24"/>
  <c r="B88" i="24"/>
  <c r="B89" i="24"/>
  <c r="B90" i="24"/>
  <c r="B91" i="24"/>
  <c r="B92" i="24"/>
  <c r="B93" i="24"/>
  <c r="B94" i="24"/>
  <c r="B95" i="24"/>
  <c r="B96" i="24"/>
  <c r="B97" i="24"/>
  <c r="B98" i="24"/>
  <c r="B99" i="24"/>
  <c r="B100" i="24"/>
  <c r="B101" i="24"/>
  <c r="B102" i="24"/>
  <c r="B103" i="24"/>
  <c r="B104" i="24"/>
  <c r="B105" i="24"/>
  <c r="B106" i="24"/>
  <c r="B107" i="24"/>
  <c r="B108" i="24"/>
  <c r="B109" i="24"/>
  <c r="B110" i="24"/>
  <c r="B111" i="24"/>
  <c r="B112" i="24"/>
  <c r="B113" i="24"/>
  <c r="B114" i="24"/>
  <c r="B115" i="24"/>
  <c r="B116" i="24"/>
  <c r="B117" i="24"/>
  <c r="B118" i="24"/>
  <c r="B119" i="24"/>
  <c r="B120" i="24"/>
  <c r="B121" i="24"/>
  <c r="B122" i="24"/>
  <c r="B123" i="24"/>
  <c r="B124" i="24"/>
  <c r="B125" i="24"/>
  <c r="B126" i="24"/>
  <c r="B127" i="24"/>
  <c r="C36" i="28"/>
  <c r="D36" i="28" s="1"/>
  <c r="BU36" i="28" s="1"/>
  <c r="E36" i="28" s="1"/>
  <c r="C37" i="28"/>
  <c r="D37" i="28" s="1"/>
  <c r="BU37" i="28" s="1"/>
  <c r="E37" i="28" s="1"/>
  <c r="C38" i="28"/>
  <c r="D38" i="28" s="1"/>
  <c r="BU38" i="28" s="1"/>
  <c r="E38" i="28" s="1"/>
  <c r="C39" i="28"/>
  <c r="D39" i="28" s="1"/>
  <c r="BU39" i="28" s="1"/>
  <c r="E39" i="28" s="1"/>
  <c r="C40" i="28"/>
  <c r="D40" i="28" s="1"/>
  <c r="BU40" i="28" s="1"/>
  <c r="E40" i="28" s="1"/>
  <c r="C41" i="28"/>
  <c r="D41" i="28" s="1"/>
  <c r="BU41" i="28" s="1"/>
  <c r="E41" i="28" s="1"/>
  <c r="C42" i="28"/>
  <c r="D42" i="28" s="1"/>
  <c r="BU42" i="28" s="1"/>
  <c r="E42" i="28" s="1"/>
  <c r="C43" i="28"/>
  <c r="D43" i="28" s="1"/>
  <c r="BU43" i="28" s="1"/>
  <c r="E43" i="28" s="1"/>
  <c r="C44" i="28"/>
  <c r="D44" i="28" s="1"/>
  <c r="BU44" i="28" s="1"/>
  <c r="E44" i="28" s="1"/>
  <c r="C45" i="28"/>
  <c r="D45" i="28" s="1"/>
  <c r="BU45" i="28" s="1"/>
  <c r="E45" i="28" s="1"/>
  <c r="C46" i="28"/>
  <c r="D46" i="28" s="1"/>
  <c r="BU46" i="28" s="1"/>
  <c r="E46" i="28" s="1"/>
  <c r="C47" i="28"/>
  <c r="D47" i="28" s="1"/>
  <c r="BU47" i="28" s="1"/>
  <c r="E47" i="28" s="1"/>
  <c r="C48" i="28"/>
  <c r="D48" i="28" s="1"/>
  <c r="BU48" i="28" s="1"/>
  <c r="E48" i="28" s="1"/>
  <c r="C49" i="28"/>
  <c r="D49" i="28" s="1"/>
  <c r="BU49" i="28" s="1"/>
  <c r="E49" i="28" s="1"/>
  <c r="C50" i="28"/>
  <c r="D50" i="28" s="1"/>
  <c r="BU50" i="28" s="1"/>
  <c r="E50" i="28" s="1"/>
  <c r="C51" i="28"/>
  <c r="D51" i="28" s="1"/>
  <c r="BU51" i="28" s="1"/>
  <c r="E51" i="28" s="1"/>
  <c r="C52" i="28"/>
  <c r="D52" i="28" s="1"/>
  <c r="BU52" i="28" s="1"/>
  <c r="E52" i="28" s="1"/>
  <c r="C53" i="28"/>
  <c r="D53" i="28" s="1"/>
  <c r="BU53" i="28" s="1"/>
  <c r="E53" i="28" s="1"/>
  <c r="C54" i="28"/>
  <c r="D54" i="28" s="1"/>
  <c r="BU54" i="28" s="1"/>
  <c r="E54" i="28" s="1"/>
  <c r="C55" i="28"/>
  <c r="D55" i="28" s="1"/>
  <c r="BU55" i="28" s="1"/>
  <c r="E55" i="28" s="1"/>
  <c r="C56" i="28"/>
  <c r="D56" i="28" s="1"/>
  <c r="BU56" i="28" s="1"/>
  <c r="E56" i="28" s="1"/>
  <c r="C57" i="28"/>
  <c r="D57" i="28" s="1"/>
  <c r="BU57" i="28" s="1"/>
  <c r="E57" i="28" s="1"/>
  <c r="C58" i="28"/>
  <c r="D58" i="28" s="1"/>
  <c r="BU58" i="28" s="1"/>
  <c r="E58" i="28" s="1"/>
  <c r="C59" i="28"/>
  <c r="D59" i="28" s="1"/>
  <c r="BU59" i="28" s="1"/>
  <c r="E59" i="28" s="1"/>
  <c r="C60" i="28"/>
  <c r="D60" i="28" s="1"/>
  <c r="BU60" i="28" s="1"/>
  <c r="E60" i="28" s="1"/>
  <c r="C61" i="28"/>
  <c r="D61" i="28" s="1"/>
  <c r="BU61" i="28" s="1"/>
  <c r="E61" i="28" s="1"/>
  <c r="C62" i="28"/>
  <c r="D62" i="28" s="1"/>
  <c r="BU62" i="28" s="1"/>
  <c r="E62" i="28" s="1"/>
  <c r="C63" i="28"/>
  <c r="D63" i="28" s="1"/>
  <c r="BU63" i="28" s="1"/>
  <c r="E63" i="28" s="1"/>
  <c r="C64" i="28"/>
  <c r="D64" i="28" s="1"/>
  <c r="BU64" i="28" s="1"/>
  <c r="E64" i="28" s="1"/>
  <c r="C65" i="28"/>
  <c r="D65" i="28" s="1"/>
  <c r="BU65" i="28" s="1"/>
  <c r="E65" i="28" s="1"/>
  <c r="C66" i="28"/>
  <c r="D66" i="28" s="1"/>
  <c r="BU66" i="28" s="1"/>
  <c r="E66" i="28" s="1"/>
  <c r="C67" i="28"/>
  <c r="D67" i="28" s="1"/>
  <c r="BU67" i="28" s="1"/>
  <c r="E67" i="28" s="1"/>
  <c r="C68" i="28"/>
  <c r="D68" i="28" s="1"/>
  <c r="BU68" i="28" s="1"/>
  <c r="E68" i="28" s="1"/>
  <c r="C69" i="28"/>
  <c r="D69" i="28" s="1"/>
  <c r="BU69" i="28" s="1"/>
  <c r="E69" i="28" s="1"/>
  <c r="C70" i="28"/>
  <c r="D70" i="28" s="1"/>
  <c r="BU70" i="28" s="1"/>
  <c r="E70" i="28" s="1"/>
  <c r="C71" i="28"/>
  <c r="D71" i="28" s="1"/>
  <c r="BU71" i="28" s="1"/>
  <c r="E71" i="28" s="1"/>
  <c r="C72" i="28"/>
  <c r="D72" i="28" s="1"/>
  <c r="BU72" i="28" s="1"/>
  <c r="E72" i="28" s="1"/>
  <c r="C73" i="28"/>
  <c r="D73" i="28" s="1"/>
  <c r="BU73" i="28" s="1"/>
  <c r="E73" i="28" s="1"/>
  <c r="C74" i="28"/>
  <c r="D74" i="28" s="1"/>
  <c r="BU74" i="28" s="1"/>
  <c r="E74" i="28" s="1"/>
  <c r="C75" i="28"/>
  <c r="D75" i="28" s="1"/>
  <c r="BU75" i="28" s="1"/>
  <c r="E75" i="28" s="1"/>
  <c r="C76" i="28"/>
  <c r="D76" i="28" s="1"/>
  <c r="BU76" i="28" s="1"/>
  <c r="E76" i="28" s="1"/>
  <c r="C77" i="28"/>
  <c r="D77" i="28" s="1"/>
  <c r="BU77" i="28" s="1"/>
  <c r="E77" i="28" s="1"/>
  <c r="C78" i="28"/>
  <c r="D78" i="28" s="1"/>
  <c r="BU78" i="28" s="1"/>
  <c r="E78" i="28" s="1"/>
  <c r="C79" i="28"/>
  <c r="D79" i="28" s="1"/>
  <c r="BU79" i="28" s="1"/>
  <c r="E79" i="28" s="1"/>
  <c r="C80" i="28"/>
  <c r="D80" i="28" s="1"/>
  <c r="BU80" i="28" s="1"/>
  <c r="E80" i="28" s="1"/>
  <c r="C81" i="28"/>
  <c r="D81" i="28" s="1"/>
  <c r="BU81" i="28" s="1"/>
  <c r="E81" i="28" s="1"/>
  <c r="C82" i="28"/>
  <c r="D82" i="28" s="1"/>
  <c r="BU82" i="28" s="1"/>
  <c r="E82" i="28" s="1"/>
  <c r="C83" i="28"/>
  <c r="D83" i="28" s="1"/>
  <c r="BU83" i="28" s="1"/>
  <c r="E83" i="28" s="1"/>
  <c r="C84" i="28"/>
  <c r="D84" i="28" s="1"/>
  <c r="BU84" i="28" s="1"/>
  <c r="E84" i="28" s="1"/>
  <c r="C85" i="28"/>
  <c r="D85" i="28" s="1"/>
  <c r="BU85" i="28" s="1"/>
  <c r="E85" i="28" s="1"/>
  <c r="C86" i="28"/>
  <c r="D86" i="28" s="1"/>
  <c r="BU86" i="28" s="1"/>
  <c r="E86" i="28" s="1"/>
  <c r="C87" i="28"/>
  <c r="D87" i="28" s="1"/>
  <c r="BU87" i="28" s="1"/>
  <c r="E87" i="28" s="1"/>
  <c r="C88" i="28"/>
  <c r="D88" i="28" s="1"/>
  <c r="BU88" i="28" s="1"/>
  <c r="E88" i="28" s="1"/>
  <c r="C89" i="28"/>
  <c r="D89" i="28" s="1"/>
  <c r="BU89" i="28" s="1"/>
  <c r="E89" i="28" s="1"/>
  <c r="C90" i="28"/>
  <c r="D90" i="28" s="1"/>
  <c r="BU90" i="28" s="1"/>
  <c r="E90" i="28" s="1"/>
  <c r="C91" i="28"/>
  <c r="D91" i="28" s="1"/>
  <c r="BU91" i="28" s="1"/>
  <c r="E91" i="28" s="1"/>
  <c r="C92" i="28"/>
  <c r="D92" i="28" s="1"/>
  <c r="BU92" i="28" s="1"/>
  <c r="E92" i="28" s="1"/>
  <c r="C93" i="28"/>
  <c r="D93" i="28" s="1"/>
  <c r="BU93" i="28" s="1"/>
  <c r="E93" i="28" s="1"/>
  <c r="C94" i="28"/>
  <c r="D94" i="28" s="1"/>
  <c r="BU94" i="28" s="1"/>
  <c r="E94" i="28" s="1"/>
  <c r="C95" i="28"/>
  <c r="D95" i="28" s="1"/>
  <c r="BU95" i="28" s="1"/>
  <c r="E95" i="28" s="1"/>
  <c r="C96" i="28"/>
  <c r="D96" i="28" s="1"/>
  <c r="BU96" i="28" s="1"/>
  <c r="E96" i="28" s="1"/>
  <c r="C97" i="28"/>
  <c r="D97" i="28" s="1"/>
  <c r="BU97" i="28" s="1"/>
  <c r="E97" i="28" s="1"/>
  <c r="C98" i="28"/>
  <c r="D98" i="28" s="1"/>
  <c r="BU98" i="28" s="1"/>
  <c r="E98" i="28" s="1"/>
  <c r="C99" i="28"/>
  <c r="D99" i="28" s="1"/>
  <c r="BU99" i="28" s="1"/>
  <c r="E99" i="28" s="1"/>
  <c r="C100" i="28"/>
  <c r="D100" i="28" s="1"/>
  <c r="BU100" i="28" s="1"/>
  <c r="E100" i="28" s="1"/>
  <c r="C101" i="28"/>
  <c r="D101" i="28" s="1"/>
  <c r="BU101" i="28" s="1"/>
  <c r="E101" i="28" s="1"/>
  <c r="C102" i="28"/>
  <c r="D102" i="28" s="1"/>
  <c r="BU102" i="28" s="1"/>
  <c r="E102" i="28" s="1"/>
  <c r="C103" i="28"/>
  <c r="D103" i="28" s="1"/>
  <c r="BU103" i="28" s="1"/>
  <c r="E103" i="28" s="1"/>
  <c r="C104" i="28"/>
  <c r="D104" i="28" s="1"/>
  <c r="BU104" i="28" s="1"/>
  <c r="E104" i="28" s="1"/>
  <c r="C105" i="28"/>
  <c r="D105" i="28" s="1"/>
  <c r="BU105" i="28" s="1"/>
  <c r="E105" i="28" s="1"/>
  <c r="C106" i="28"/>
  <c r="D106" i="28" s="1"/>
  <c r="BU106" i="28" s="1"/>
  <c r="E106" i="28" s="1"/>
  <c r="C107" i="28"/>
  <c r="D107" i="28" s="1"/>
  <c r="BU107" i="28" s="1"/>
  <c r="E107" i="28" s="1"/>
  <c r="C108" i="28"/>
  <c r="D108" i="28" s="1"/>
  <c r="BU108" i="28" s="1"/>
  <c r="E108" i="28" s="1"/>
  <c r="C109" i="28"/>
  <c r="D109" i="28" s="1"/>
  <c r="BU109" i="28" s="1"/>
  <c r="E109" i="28" s="1"/>
  <c r="C110" i="28"/>
  <c r="D110" i="28" s="1"/>
  <c r="BU110" i="28" s="1"/>
  <c r="E110" i="28" s="1"/>
  <c r="C111" i="28"/>
  <c r="D111" i="28" s="1"/>
  <c r="BU111" i="28" s="1"/>
  <c r="E111" i="28" s="1"/>
  <c r="C112" i="28"/>
  <c r="D112" i="28" s="1"/>
  <c r="BU112" i="28" s="1"/>
  <c r="E112" i="28" s="1"/>
  <c r="C113" i="28"/>
  <c r="D113" i="28" s="1"/>
  <c r="BU113" i="28" s="1"/>
  <c r="E113" i="28" s="1"/>
  <c r="C114" i="28"/>
  <c r="D114" i="28" s="1"/>
  <c r="BU114" i="28" s="1"/>
  <c r="E114" i="28" s="1"/>
  <c r="C115" i="28"/>
  <c r="D115" i="28" s="1"/>
  <c r="BU115" i="28" s="1"/>
  <c r="E115" i="28" s="1"/>
  <c r="C116" i="28"/>
  <c r="D116" i="28" s="1"/>
  <c r="BU116" i="28" s="1"/>
  <c r="E116" i="28" s="1"/>
  <c r="C117" i="28"/>
  <c r="D117" i="28" s="1"/>
  <c r="BU117" i="28" s="1"/>
  <c r="E117" i="28" s="1"/>
  <c r="C118" i="28"/>
  <c r="D118" i="28" s="1"/>
  <c r="BU118" i="28" s="1"/>
  <c r="E118" i="28" s="1"/>
  <c r="C119" i="28"/>
  <c r="D119" i="28" s="1"/>
  <c r="BU119" i="28" s="1"/>
  <c r="E119" i="28" s="1"/>
  <c r="C120" i="28"/>
  <c r="D120" i="28" s="1"/>
  <c r="BU120" i="28" s="1"/>
  <c r="E120" i="28" s="1"/>
  <c r="C121" i="28"/>
  <c r="D121" i="28" s="1"/>
  <c r="BU121" i="28" s="1"/>
  <c r="E121" i="28" s="1"/>
  <c r="C122" i="28"/>
  <c r="D122" i="28" s="1"/>
  <c r="BU122" i="28" s="1"/>
  <c r="E122" i="28" s="1"/>
  <c r="C123" i="28"/>
  <c r="D123" i="28" s="1"/>
  <c r="BU123" i="28" s="1"/>
  <c r="E123" i="28" s="1"/>
  <c r="C124" i="28"/>
  <c r="D124" i="28" s="1"/>
  <c r="BU124" i="28" s="1"/>
  <c r="E124" i="28" s="1"/>
  <c r="C125" i="28"/>
  <c r="D125" i="28" s="1"/>
  <c r="BU125" i="28" s="1"/>
  <c r="E125" i="28" s="1"/>
  <c r="C126" i="28"/>
  <c r="D126" i="28" s="1"/>
  <c r="BU126" i="28" s="1"/>
  <c r="E126" i="28" s="1"/>
  <c r="C127" i="28"/>
  <c r="D127" i="28" s="1"/>
  <c r="B36" i="28"/>
  <c r="B37" i="28"/>
  <c r="B38" i="28"/>
  <c r="B39" i="28"/>
  <c r="B40" i="28"/>
  <c r="B41" i="28"/>
  <c r="B42" i="28"/>
  <c r="B43" i="28"/>
  <c r="B44" i="28"/>
  <c r="B45" i="28"/>
  <c r="B46" i="28"/>
  <c r="B47" i="28"/>
  <c r="B48" i="28"/>
  <c r="B49" i="28"/>
  <c r="B50" i="28"/>
  <c r="B51" i="28"/>
  <c r="B52" i="28"/>
  <c r="B53" i="28"/>
  <c r="B54" i="28"/>
  <c r="B55" i="28"/>
  <c r="B56" i="28"/>
  <c r="B57" i="28"/>
  <c r="B58" i="28"/>
  <c r="B59" i="28"/>
  <c r="B60" i="28"/>
  <c r="B61" i="28"/>
  <c r="B62" i="28"/>
  <c r="B63" i="28"/>
  <c r="B64" i="28"/>
  <c r="B65" i="28"/>
  <c r="B66" i="28"/>
  <c r="B67" i="28"/>
  <c r="B68" i="28"/>
  <c r="B69" i="28"/>
  <c r="B70" i="28"/>
  <c r="B71" i="28"/>
  <c r="B72" i="28"/>
  <c r="B73" i="28"/>
  <c r="B74" i="28"/>
  <c r="B75" i="28"/>
  <c r="B76" i="28"/>
  <c r="B77" i="28"/>
  <c r="B78" i="28"/>
  <c r="B79" i="28"/>
  <c r="B80" i="28"/>
  <c r="B81" i="28"/>
  <c r="B82" i="28"/>
  <c r="B83" i="28"/>
  <c r="B84" i="28"/>
  <c r="B85" i="28"/>
  <c r="B86" i="28"/>
  <c r="B87" i="28"/>
  <c r="B88" i="28"/>
  <c r="B89" i="28"/>
  <c r="B90" i="28"/>
  <c r="B91" i="28"/>
  <c r="B92" i="28"/>
  <c r="B93" i="28"/>
  <c r="B94" i="28"/>
  <c r="B95" i="28"/>
  <c r="B96" i="28"/>
  <c r="B97" i="28"/>
  <c r="B98" i="28"/>
  <c r="B99" i="28"/>
  <c r="B100" i="28"/>
  <c r="B101" i="28"/>
  <c r="B102" i="28"/>
  <c r="B103" i="28"/>
  <c r="B104" i="28"/>
  <c r="B105" i="28"/>
  <c r="B106" i="28"/>
  <c r="B107" i="28"/>
  <c r="B108" i="28"/>
  <c r="B109" i="28"/>
  <c r="B110" i="28"/>
  <c r="B111" i="28"/>
  <c r="B112" i="28"/>
  <c r="B113" i="28"/>
  <c r="B114" i="28"/>
  <c r="B115" i="28"/>
  <c r="B116" i="28"/>
  <c r="B117" i="28"/>
  <c r="B118" i="28"/>
  <c r="B119" i="28"/>
  <c r="B120" i="28"/>
  <c r="B121" i="28"/>
  <c r="B122" i="28"/>
  <c r="B123" i="28"/>
  <c r="B124" i="28"/>
  <c r="B125" i="28"/>
  <c r="B126" i="28"/>
  <c r="B127" i="28"/>
  <c r="C36" i="27"/>
  <c r="D36" i="27" s="1"/>
  <c r="BU36" i="27" s="1"/>
  <c r="E36" i="27" s="1"/>
  <c r="C37" i="27"/>
  <c r="D37" i="27" s="1"/>
  <c r="BU37" i="27" s="1"/>
  <c r="E37" i="27" s="1"/>
  <c r="C38" i="27"/>
  <c r="D38" i="27" s="1"/>
  <c r="BU38" i="27" s="1"/>
  <c r="E38" i="27" s="1"/>
  <c r="C39" i="27"/>
  <c r="D39" i="27" s="1"/>
  <c r="BU39" i="27" s="1"/>
  <c r="E39" i="27" s="1"/>
  <c r="C40" i="27"/>
  <c r="D40" i="27" s="1"/>
  <c r="BU40" i="27" s="1"/>
  <c r="E40" i="27" s="1"/>
  <c r="C41" i="27"/>
  <c r="D41" i="27" s="1"/>
  <c r="BU41" i="27" s="1"/>
  <c r="E41" i="27" s="1"/>
  <c r="C42" i="27"/>
  <c r="D42" i="27" s="1"/>
  <c r="BU42" i="27" s="1"/>
  <c r="E42" i="27" s="1"/>
  <c r="C43" i="27"/>
  <c r="D43" i="27" s="1"/>
  <c r="BU43" i="27" s="1"/>
  <c r="E43" i="27" s="1"/>
  <c r="C44" i="27"/>
  <c r="D44" i="27" s="1"/>
  <c r="BU44" i="27" s="1"/>
  <c r="E44" i="27" s="1"/>
  <c r="C45" i="27"/>
  <c r="D45" i="27" s="1"/>
  <c r="BU45" i="27" s="1"/>
  <c r="E45" i="27" s="1"/>
  <c r="C46" i="27"/>
  <c r="D46" i="27" s="1"/>
  <c r="BU46" i="27" s="1"/>
  <c r="E46" i="27" s="1"/>
  <c r="C47" i="27"/>
  <c r="D47" i="27" s="1"/>
  <c r="BU47" i="27" s="1"/>
  <c r="E47" i="27" s="1"/>
  <c r="C48" i="27"/>
  <c r="D48" i="27" s="1"/>
  <c r="BU48" i="27" s="1"/>
  <c r="E48" i="27" s="1"/>
  <c r="C49" i="27"/>
  <c r="D49" i="27" s="1"/>
  <c r="BU49" i="27" s="1"/>
  <c r="E49" i="27" s="1"/>
  <c r="C50" i="27"/>
  <c r="D50" i="27" s="1"/>
  <c r="BU50" i="27" s="1"/>
  <c r="E50" i="27" s="1"/>
  <c r="C51" i="27"/>
  <c r="D51" i="27" s="1"/>
  <c r="BU51" i="27" s="1"/>
  <c r="E51" i="27" s="1"/>
  <c r="C52" i="27"/>
  <c r="D52" i="27" s="1"/>
  <c r="BU52" i="27" s="1"/>
  <c r="E52" i="27" s="1"/>
  <c r="C53" i="27"/>
  <c r="D53" i="27" s="1"/>
  <c r="BU53" i="27" s="1"/>
  <c r="E53" i="27" s="1"/>
  <c r="C54" i="27"/>
  <c r="D54" i="27" s="1"/>
  <c r="BU54" i="27" s="1"/>
  <c r="E54" i="27" s="1"/>
  <c r="C55" i="27"/>
  <c r="D55" i="27" s="1"/>
  <c r="BU55" i="27" s="1"/>
  <c r="E55" i="27" s="1"/>
  <c r="C56" i="27"/>
  <c r="D56" i="27" s="1"/>
  <c r="BU56" i="27" s="1"/>
  <c r="E56" i="27" s="1"/>
  <c r="C57" i="27"/>
  <c r="D57" i="27" s="1"/>
  <c r="BU57" i="27" s="1"/>
  <c r="E57" i="27" s="1"/>
  <c r="C58" i="27"/>
  <c r="D58" i="27" s="1"/>
  <c r="BU58" i="27" s="1"/>
  <c r="E58" i="27" s="1"/>
  <c r="C59" i="27"/>
  <c r="D59" i="27" s="1"/>
  <c r="BU59" i="27" s="1"/>
  <c r="E59" i="27" s="1"/>
  <c r="C60" i="27"/>
  <c r="D60" i="27" s="1"/>
  <c r="BU60" i="27" s="1"/>
  <c r="E60" i="27" s="1"/>
  <c r="C61" i="27"/>
  <c r="D61" i="27" s="1"/>
  <c r="BU61" i="27" s="1"/>
  <c r="E61" i="27" s="1"/>
  <c r="C62" i="27"/>
  <c r="D62" i="27" s="1"/>
  <c r="BU62" i="27" s="1"/>
  <c r="E62" i="27" s="1"/>
  <c r="C63" i="27"/>
  <c r="D63" i="27" s="1"/>
  <c r="BU63" i="27" s="1"/>
  <c r="E63" i="27" s="1"/>
  <c r="C64" i="27"/>
  <c r="D64" i="27" s="1"/>
  <c r="BU64" i="27" s="1"/>
  <c r="E64" i="27" s="1"/>
  <c r="C65" i="27"/>
  <c r="D65" i="27" s="1"/>
  <c r="BU65" i="27" s="1"/>
  <c r="E65" i="27" s="1"/>
  <c r="C66" i="27"/>
  <c r="D66" i="27" s="1"/>
  <c r="BU66" i="27" s="1"/>
  <c r="E66" i="27" s="1"/>
  <c r="C67" i="27"/>
  <c r="D67" i="27" s="1"/>
  <c r="BU67" i="27" s="1"/>
  <c r="E67" i="27" s="1"/>
  <c r="C68" i="27"/>
  <c r="D68" i="27" s="1"/>
  <c r="BU68" i="27" s="1"/>
  <c r="E68" i="27" s="1"/>
  <c r="C69" i="27"/>
  <c r="D69" i="27" s="1"/>
  <c r="BU69" i="27" s="1"/>
  <c r="E69" i="27" s="1"/>
  <c r="C70" i="27"/>
  <c r="D70" i="27" s="1"/>
  <c r="BU70" i="27" s="1"/>
  <c r="E70" i="27" s="1"/>
  <c r="C71" i="27"/>
  <c r="D71" i="27" s="1"/>
  <c r="BU71" i="27" s="1"/>
  <c r="E71" i="27" s="1"/>
  <c r="C72" i="27"/>
  <c r="D72" i="27" s="1"/>
  <c r="BU72" i="27" s="1"/>
  <c r="E72" i="27" s="1"/>
  <c r="C73" i="27"/>
  <c r="D73" i="27" s="1"/>
  <c r="BU73" i="27" s="1"/>
  <c r="E73" i="27" s="1"/>
  <c r="C74" i="27"/>
  <c r="D74" i="27" s="1"/>
  <c r="BU74" i="27" s="1"/>
  <c r="E74" i="27" s="1"/>
  <c r="C75" i="27"/>
  <c r="D75" i="27" s="1"/>
  <c r="BU75" i="27" s="1"/>
  <c r="E75" i="27" s="1"/>
  <c r="C76" i="27"/>
  <c r="D76" i="27" s="1"/>
  <c r="BU76" i="27" s="1"/>
  <c r="E76" i="27" s="1"/>
  <c r="C77" i="27"/>
  <c r="D77" i="27" s="1"/>
  <c r="BU77" i="27" s="1"/>
  <c r="E77" i="27" s="1"/>
  <c r="C78" i="27"/>
  <c r="D78" i="27" s="1"/>
  <c r="BU78" i="27" s="1"/>
  <c r="E78" i="27" s="1"/>
  <c r="C79" i="27"/>
  <c r="D79" i="27" s="1"/>
  <c r="BU79" i="27" s="1"/>
  <c r="E79" i="27" s="1"/>
  <c r="C80" i="27"/>
  <c r="D80" i="27" s="1"/>
  <c r="BU80" i="27" s="1"/>
  <c r="E80" i="27" s="1"/>
  <c r="C81" i="27"/>
  <c r="D81" i="27" s="1"/>
  <c r="BU81" i="27" s="1"/>
  <c r="E81" i="27" s="1"/>
  <c r="C82" i="27"/>
  <c r="D82" i="27" s="1"/>
  <c r="BU82" i="27" s="1"/>
  <c r="E82" i="27" s="1"/>
  <c r="C83" i="27"/>
  <c r="D83" i="27" s="1"/>
  <c r="BU83" i="27" s="1"/>
  <c r="E83" i="27" s="1"/>
  <c r="C84" i="27"/>
  <c r="D84" i="27" s="1"/>
  <c r="BU84" i="27" s="1"/>
  <c r="E84" i="27" s="1"/>
  <c r="C85" i="27"/>
  <c r="D85" i="27" s="1"/>
  <c r="BU85" i="27" s="1"/>
  <c r="E85" i="27" s="1"/>
  <c r="C86" i="27"/>
  <c r="D86" i="27" s="1"/>
  <c r="BU86" i="27" s="1"/>
  <c r="E86" i="27" s="1"/>
  <c r="C87" i="27"/>
  <c r="D87" i="27" s="1"/>
  <c r="BU87" i="27" s="1"/>
  <c r="E87" i="27" s="1"/>
  <c r="C88" i="27"/>
  <c r="D88" i="27" s="1"/>
  <c r="BU88" i="27" s="1"/>
  <c r="E88" i="27" s="1"/>
  <c r="C89" i="27"/>
  <c r="D89" i="27" s="1"/>
  <c r="BU89" i="27" s="1"/>
  <c r="E89" i="27" s="1"/>
  <c r="C90" i="27"/>
  <c r="D90" i="27" s="1"/>
  <c r="BU90" i="27" s="1"/>
  <c r="E90" i="27" s="1"/>
  <c r="C91" i="27"/>
  <c r="D91" i="27" s="1"/>
  <c r="BU91" i="27" s="1"/>
  <c r="E91" i="27" s="1"/>
  <c r="C92" i="27"/>
  <c r="D92" i="27" s="1"/>
  <c r="BU92" i="27" s="1"/>
  <c r="E92" i="27" s="1"/>
  <c r="C93" i="27"/>
  <c r="D93" i="27" s="1"/>
  <c r="BU93" i="27" s="1"/>
  <c r="E93" i="27" s="1"/>
  <c r="C94" i="27"/>
  <c r="D94" i="27" s="1"/>
  <c r="BU94" i="27" s="1"/>
  <c r="E94" i="27" s="1"/>
  <c r="C95" i="27"/>
  <c r="D95" i="27" s="1"/>
  <c r="BU95" i="27" s="1"/>
  <c r="E95" i="27" s="1"/>
  <c r="C96" i="27"/>
  <c r="D96" i="27" s="1"/>
  <c r="BU96" i="27" s="1"/>
  <c r="E96" i="27" s="1"/>
  <c r="C97" i="27"/>
  <c r="D97" i="27" s="1"/>
  <c r="BU97" i="27" s="1"/>
  <c r="E97" i="27" s="1"/>
  <c r="C98" i="27"/>
  <c r="D98" i="27" s="1"/>
  <c r="BU98" i="27" s="1"/>
  <c r="E98" i="27" s="1"/>
  <c r="C99" i="27"/>
  <c r="D99" i="27" s="1"/>
  <c r="BU99" i="27" s="1"/>
  <c r="E99" i="27" s="1"/>
  <c r="C100" i="27"/>
  <c r="D100" i="27" s="1"/>
  <c r="BU100" i="27" s="1"/>
  <c r="E100" i="27" s="1"/>
  <c r="C101" i="27"/>
  <c r="D101" i="27" s="1"/>
  <c r="BU101" i="27" s="1"/>
  <c r="E101" i="27" s="1"/>
  <c r="C102" i="27"/>
  <c r="D102" i="27" s="1"/>
  <c r="BU102" i="27" s="1"/>
  <c r="E102" i="27" s="1"/>
  <c r="C103" i="27"/>
  <c r="D103" i="27" s="1"/>
  <c r="BU103" i="27" s="1"/>
  <c r="E103" i="27" s="1"/>
  <c r="C104" i="27"/>
  <c r="D104" i="27" s="1"/>
  <c r="BU104" i="27" s="1"/>
  <c r="E104" i="27" s="1"/>
  <c r="C105" i="27"/>
  <c r="D105" i="27" s="1"/>
  <c r="BU105" i="27" s="1"/>
  <c r="E105" i="27" s="1"/>
  <c r="C106" i="27"/>
  <c r="D106" i="27" s="1"/>
  <c r="BU106" i="27" s="1"/>
  <c r="E106" i="27" s="1"/>
  <c r="C107" i="27"/>
  <c r="D107" i="27" s="1"/>
  <c r="BU107" i="27" s="1"/>
  <c r="E107" i="27" s="1"/>
  <c r="C108" i="27"/>
  <c r="D108" i="27" s="1"/>
  <c r="BU108" i="27" s="1"/>
  <c r="E108" i="27" s="1"/>
  <c r="C109" i="27"/>
  <c r="D109" i="27" s="1"/>
  <c r="BU109" i="27" s="1"/>
  <c r="E109" i="27" s="1"/>
  <c r="C110" i="27"/>
  <c r="D110" i="27" s="1"/>
  <c r="BU110" i="27" s="1"/>
  <c r="E110" i="27" s="1"/>
  <c r="C111" i="27"/>
  <c r="D111" i="27" s="1"/>
  <c r="BU111" i="27" s="1"/>
  <c r="E111" i="27" s="1"/>
  <c r="C112" i="27"/>
  <c r="D112" i="27" s="1"/>
  <c r="BU112" i="27" s="1"/>
  <c r="E112" i="27" s="1"/>
  <c r="C113" i="27"/>
  <c r="D113" i="27" s="1"/>
  <c r="BU113" i="27" s="1"/>
  <c r="E113" i="27" s="1"/>
  <c r="C114" i="27"/>
  <c r="D114" i="27" s="1"/>
  <c r="BU114" i="27" s="1"/>
  <c r="E114" i="27" s="1"/>
  <c r="C115" i="27"/>
  <c r="D115" i="27" s="1"/>
  <c r="BU115" i="27" s="1"/>
  <c r="E115" i="27" s="1"/>
  <c r="C116" i="27"/>
  <c r="D116" i="27" s="1"/>
  <c r="BU116" i="27" s="1"/>
  <c r="E116" i="27" s="1"/>
  <c r="C117" i="27"/>
  <c r="D117" i="27" s="1"/>
  <c r="BU117" i="27" s="1"/>
  <c r="E117" i="27" s="1"/>
  <c r="C118" i="27"/>
  <c r="D118" i="27" s="1"/>
  <c r="BU118" i="27" s="1"/>
  <c r="E118" i="27" s="1"/>
  <c r="C119" i="27"/>
  <c r="D119" i="27" s="1"/>
  <c r="BU119" i="27" s="1"/>
  <c r="E119" i="27" s="1"/>
  <c r="C120" i="27"/>
  <c r="D120" i="27" s="1"/>
  <c r="BU120" i="27" s="1"/>
  <c r="E120" i="27" s="1"/>
  <c r="C121" i="27"/>
  <c r="D121" i="27" s="1"/>
  <c r="BU121" i="27" s="1"/>
  <c r="E121" i="27" s="1"/>
  <c r="C122" i="27"/>
  <c r="D122" i="27" s="1"/>
  <c r="BU122" i="27" s="1"/>
  <c r="E122" i="27" s="1"/>
  <c r="C123" i="27"/>
  <c r="D123" i="27" s="1"/>
  <c r="BU123" i="27" s="1"/>
  <c r="E123" i="27" s="1"/>
  <c r="C124" i="27"/>
  <c r="D124" i="27" s="1"/>
  <c r="BU124" i="27" s="1"/>
  <c r="E124" i="27" s="1"/>
  <c r="C125" i="27"/>
  <c r="D125" i="27" s="1"/>
  <c r="BU125" i="27" s="1"/>
  <c r="E125" i="27" s="1"/>
  <c r="C126" i="27"/>
  <c r="D126" i="27" s="1"/>
  <c r="BU126" i="27" s="1"/>
  <c r="E126" i="27" s="1"/>
  <c r="C127" i="27"/>
  <c r="D127" i="27" s="1"/>
  <c r="B36" i="27"/>
  <c r="B37" i="27"/>
  <c r="B38" i="27"/>
  <c r="B39" i="27"/>
  <c r="B40" i="27"/>
  <c r="B41" i="27"/>
  <c r="B42" i="27"/>
  <c r="B43" i="27"/>
  <c r="B44" i="27"/>
  <c r="B45" i="27"/>
  <c r="B46" i="27"/>
  <c r="B47" i="27"/>
  <c r="B48" i="27"/>
  <c r="B49" i="27"/>
  <c r="B50" i="27"/>
  <c r="B51" i="27"/>
  <c r="B52" i="27"/>
  <c r="B53" i="27"/>
  <c r="B54" i="27"/>
  <c r="B55" i="27"/>
  <c r="B56" i="27"/>
  <c r="B57" i="27"/>
  <c r="B58" i="27"/>
  <c r="B59" i="27"/>
  <c r="B60" i="27"/>
  <c r="B61" i="27"/>
  <c r="B62" i="27"/>
  <c r="B63" i="27"/>
  <c r="B64" i="27"/>
  <c r="B65" i="27"/>
  <c r="B66" i="27"/>
  <c r="B67" i="27"/>
  <c r="B68" i="27"/>
  <c r="B69" i="27"/>
  <c r="B70" i="27"/>
  <c r="B71" i="27"/>
  <c r="B72" i="27"/>
  <c r="B73" i="27"/>
  <c r="B74" i="27"/>
  <c r="B75" i="27"/>
  <c r="B76" i="27"/>
  <c r="B77" i="27"/>
  <c r="B78" i="27"/>
  <c r="B79" i="27"/>
  <c r="B80" i="27"/>
  <c r="B81" i="27"/>
  <c r="B82" i="27"/>
  <c r="B83" i="27"/>
  <c r="B84" i="27"/>
  <c r="B85" i="27"/>
  <c r="B86" i="27"/>
  <c r="B87" i="27"/>
  <c r="B88" i="27"/>
  <c r="B89" i="27"/>
  <c r="B90" i="27"/>
  <c r="B91" i="27"/>
  <c r="B92" i="27"/>
  <c r="B93" i="27"/>
  <c r="B94" i="27"/>
  <c r="B95" i="27"/>
  <c r="B96" i="27"/>
  <c r="B97" i="27"/>
  <c r="B98" i="27"/>
  <c r="B99" i="27"/>
  <c r="B100" i="27"/>
  <c r="B101" i="27"/>
  <c r="B102" i="27"/>
  <c r="B103" i="27"/>
  <c r="B104" i="27"/>
  <c r="B105" i="27"/>
  <c r="B106" i="27"/>
  <c r="B107" i="27"/>
  <c r="B108" i="27"/>
  <c r="B109" i="27"/>
  <c r="B110" i="27"/>
  <c r="B111" i="27"/>
  <c r="B112" i="27"/>
  <c r="B113" i="27"/>
  <c r="B114" i="27"/>
  <c r="B115" i="27"/>
  <c r="B116" i="27"/>
  <c r="B117" i="27"/>
  <c r="B118" i="27"/>
  <c r="B119" i="27"/>
  <c r="B120" i="27"/>
  <c r="B121" i="27"/>
  <c r="B122" i="27"/>
  <c r="B123" i="27"/>
  <c r="B124" i="27"/>
  <c r="B125" i="27"/>
  <c r="B126" i="27"/>
  <c r="B127" i="27"/>
  <c r="C36" i="26"/>
  <c r="D36" i="26" s="1"/>
  <c r="BU36" i="26" s="1"/>
  <c r="E36" i="26" s="1"/>
  <c r="C37" i="26"/>
  <c r="D37" i="26" s="1"/>
  <c r="BU37" i="26" s="1"/>
  <c r="E37" i="26" s="1"/>
  <c r="C38" i="26"/>
  <c r="D38" i="26" s="1"/>
  <c r="BU38" i="26" s="1"/>
  <c r="E38" i="26" s="1"/>
  <c r="C39" i="26"/>
  <c r="D39" i="26" s="1"/>
  <c r="BU39" i="26" s="1"/>
  <c r="E39" i="26" s="1"/>
  <c r="C40" i="26"/>
  <c r="D40" i="26" s="1"/>
  <c r="BU40" i="26" s="1"/>
  <c r="E40" i="26" s="1"/>
  <c r="C41" i="26"/>
  <c r="D41" i="26" s="1"/>
  <c r="BU41" i="26" s="1"/>
  <c r="E41" i="26" s="1"/>
  <c r="C42" i="26"/>
  <c r="D42" i="26" s="1"/>
  <c r="BU42" i="26" s="1"/>
  <c r="E42" i="26" s="1"/>
  <c r="C43" i="26"/>
  <c r="D43" i="26" s="1"/>
  <c r="BU43" i="26" s="1"/>
  <c r="E43" i="26" s="1"/>
  <c r="C44" i="26"/>
  <c r="D44" i="26" s="1"/>
  <c r="BU44" i="26" s="1"/>
  <c r="E44" i="26" s="1"/>
  <c r="C45" i="26"/>
  <c r="D45" i="26" s="1"/>
  <c r="BU45" i="26" s="1"/>
  <c r="E45" i="26" s="1"/>
  <c r="C46" i="26"/>
  <c r="D46" i="26" s="1"/>
  <c r="BU46" i="26" s="1"/>
  <c r="E46" i="26" s="1"/>
  <c r="C47" i="26"/>
  <c r="D47" i="26" s="1"/>
  <c r="BU47" i="26" s="1"/>
  <c r="E47" i="26" s="1"/>
  <c r="C48" i="26"/>
  <c r="D48" i="26" s="1"/>
  <c r="BU48" i="26" s="1"/>
  <c r="E48" i="26" s="1"/>
  <c r="C49" i="26"/>
  <c r="D49" i="26" s="1"/>
  <c r="BU49" i="26" s="1"/>
  <c r="E49" i="26" s="1"/>
  <c r="C50" i="26"/>
  <c r="D50" i="26" s="1"/>
  <c r="BU50" i="26" s="1"/>
  <c r="E50" i="26" s="1"/>
  <c r="C51" i="26"/>
  <c r="D51" i="26" s="1"/>
  <c r="BU51" i="26" s="1"/>
  <c r="E51" i="26" s="1"/>
  <c r="C52" i="26"/>
  <c r="D52" i="26" s="1"/>
  <c r="BU52" i="26" s="1"/>
  <c r="E52" i="26" s="1"/>
  <c r="C53" i="26"/>
  <c r="D53" i="26" s="1"/>
  <c r="BU53" i="26" s="1"/>
  <c r="E53" i="26" s="1"/>
  <c r="C54" i="26"/>
  <c r="D54" i="26" s="1"/>
  <c r="BU54" i="26" s="1"/>
  <c r="E54" i="26" s="1"/>
  <c r="C55" i="26"/>
  <c r="D55" i="26" s="1"/>
  <c r="BU55" i="26" s="1"/>
  <c r="E55" i="26" s="1"/>
  <c r="C56" i="26"/>
  <c r="D56" i="26" s="1"/>
  <c r="BU56" i="26" s="1"/>
  <c r="E56" i="26" s="1"/>
  <c r="C57" i="26"/>
  <c r="D57" i="26" s="1"/>
  <c r="BU57" i="26" s="1"/>
  <c r="E57" i="26" s="1"/>
  <c r="C58" i="26"/>
  <c r="D58" i="26" s="1"/>
  <c r="BU58" i="26" s="1"/>
  <c r="E58" i="26" s="1"/>
  <c r="C59" i="26"/>
  <c r="D59" i="26" s="1"/>
  <c r="BU59" i="26" s="1"/>
  <c r="E59" i="26" s="1"/>
  <c r="C60" i="26"/>
  <c r="D60" i="26" s="1"/>
  <c r="BU60" i="26" s="1"/>
  <c r="E60" i="26" s="1"/>
  <c r="C61" i="26"/>
  <c r="D61" i="26" s="1"/>
  <c r="BU61" i="26" s="1"/>
  <c r="E61" i="26" s="1"/>
  <c r="C62" i="26"/>
  <c r="D62" i="26" s="1"/>
  <c r="BU62" i="26" s="1"/>
  <c r="E62" i="26" s="1"/>
  <c r="C63" i="26"/>
  <c r="D63" i="26" s="1"/>
  <c r="BU63" i="26" s="1"/>
  <c r="E63" i="26" s="1"/>
  <c r="C64" i="26"/>
  <c r="D64" i="26" s="1"/>
  <c r="BU64" i="26" s="1"/>
  <c r="E64" i="26" s="1"/>
  <c r="C65" i="26"/>
  <c r="D65" i="26" s="1"/>
  <c r="BU65" i="26" s="1"/>
  <c r="E65" i="26" s="1"/>
  <c r="C66" i="26"/>
  <c r="D66" i="26" s="1"/>
  <c r="BU66" i="26" s="1"/>
  <c r="E66" i="26" s="1"/>
  <c r="C67" i="26"/>
  <c r="D67" i="26" s="1"/>
  <c r="BU67" i="26" s="1"/>
  <c r="E67" i="26" s="1"/>
  <c r="C68" i="26"/>
  <c r="D68" i="26" s="1"/>
  <c r="BU68" i="26" s="1"/>
  <c r="E68" i="26" s="1"/>
  <c r="C69" i="26"/>
  <c r="D69" i="26" s="1"/>
  <c r="BU69" i="26" s="1"/>
  <c r="E69" i="26" s="1"/>
  <c r="C70" i="26"/>
  <c r="D70" i="26" s="1"/>
  <c r="BU70" i="26" s="1"/>
  <c r="E70" i="26" s="1"/>
  <c r="C71" i="26"/>
  <c r="D71" i="26" s="1"/>
  <c r="BU71" i="26" s="1"/>
  <c r="E71" i="26" s="1"/>
  <c r="C72" i="26"/>
  <c r="D72" i="26" s="1"/>
  <c r="BU72" i="26" s="1"/>
  <c r="E72" i="26" s="1"/>
  <c r="C73" i="26"/>
  <c r="D73" i="26" s="1"/>
  <c r="BU73" i="26" s="1"/>
  <c r="E73" i="26" s="1"/>
  <c r="C74" i="26"/>
  <c r="D74" i="26" s="1"/>
  <c r="BU74" i="26" s="1"/>
  <c r="E74" i="26" s="1"/>
  <c r="C75" i="26"/>
  <c r="D75" i="26" s="1"/>
  <c r="BU75" i="26" s="1"/>
  <c r="E75" i="26" s="1"/>
  <c r="C76" i="26"/>
  <c r="D76" i="26" s="1"/>
  <c r="BU76" i="26" s="1"/>
  <c r="E76" i="26" s="1"/>
  <c r="C77" i="26"/>
  <c r="D77" i="26" s="1"/>
  <c r="BU77" i="26" s="1"/>
  <c r="E77" i="26" s="1"/>
  <c r="C78" i="26"/>
  <c r="D78" i="26" s="1"/>
  <c r="BU78" i="26" s="1"/>
  <c r="E78" i="26" s="1"/>
  <c r="C79" i="26"/>
  <c r="D79" i="26" s="1"/>
  <c r="BU79" i="26" s="1"/>
  <c r="E79" i="26" s="1"/>
  <c r="C80" i="26"/>
  <c r="D80" i="26" s="1"/>
  <c r="BU80" i="26" s="1"/>
  <c r="E80" i="26" s="1"/>
  <c r="C81" i="26"/>
  <c r="D81" i="26" s="1"/>
  <c r="BU81" i="26" s="1"/>
  <c r="E81" i="26" s="1"/>
  <c r="C82" i="26"/>
  <c r="D82" i="26" s="1"/>
  <c r="BU82" i="26" s="1"/>
  <c r="E82" i="26" s="1"/>
  <c r="C83" i="26"/>
  <c r="D83" i="26" s="1"/>
  <c r="BU83" i="26" s="1"/>
  <c r="E83" i="26" s="1"/>
  <c r="C84" i="26"/>
  <c r="D84" i="26" s="1"/>
  <c r="BU84" i="26" s="1"/>
  <c r="E84" i="26" s="1"/>
  <c r="C85" i="26"/>
  <c r="D85" i="26" s="1"/>
  <c r="BU85" i="26" s="1"/>
  <c r="E85" i="26" s="1"/>
  <c r="C86" i="26"/>
  <c r="D86" i="26" s="1"/>
  <c r="BU86" i="26" s="1"/>
  <c r="E86" i="26" s="1"/>
  <c r="C87" i="26"/>
  <c r="D87" i="26" s="1"/>
  <c r="BU87" i="26" s="1"/>
  <c r="E87" i="26" s="1"/>
  <c r="C88" i="26"/>
  <c r="D88" i="26" s="1"/>
  <c r="BU88" i="26" s="1"/>
  <c r="E88" i="26" s="1"/>
  <c r="C89" i="26"/>
  <c r="D89" i="26" s="1"/>
  <c r="BU89" i="26" s="1"/>
  <c r="E89" i="26" s="1"/>
  <c r="C90" i="26"/>
  <c r="D90" i="26" s="1"/>
  <c r="BU90" i="26" s="1"/>
  <c r="E90" i="26" s="1"/>
  <c r="C91" i="26"/>
  <c r="D91" i="26" s="1"/>
  <c r="BU91" i="26" s="1"/>
  <c r="E91" i="26" s="1"/>
  <c r="C92" i="26"/>
  <c r="D92" i="26" s="1"/>
  <c r="BU92" i="26" s="1"/>
  <c r="E92" i="26" s="1"/>
  <c r="C93" i="26"/>
  <c r="D93" i="26" s="1"/>
  <c r="BU93" i="26" s="1"/>
  <c r="E93" i="26" s="1"/>
  <c r="C94" i="26"/>
  <c r="D94" i="26" s="1"/>
  <c r="BU94" i="26" s="1"/>
  <c r="E94" i="26" s="1"/>
  <c r="C95" i="26"/>
  <c r="D95" i="26" s="1"/>
  <c r="BU95" i="26" s="1"/>
  <c r="E95" i="26" s="1"/>
  <c r="C96" i="26"/>
  <c r="D96" i="26" s="1"/>
  <c r="BU96" i="26" s="1"/>
  <c r="E96" i="26" s="1"/>
  <c r="C97" i="26"/>
  <c r="D97" i="26" s="1"/>
  <c r="BU97" i="26" s="1"/>
  <c r="E97" i="26" s="1"/>
  <c r="C98" i="26"/>
  <c r="D98" i="26" s="1"/>
  <c r="BU98" i="26" s="1"/>
  <c r="E98" i="26" s="1"/>
  <c r="C99" i="26"/>
  <c r="D99" i="26" s="1"/>
  <c r="BU99" i="26" s="1"/>
  <c r="E99" i="26" s="1"/>
  <c r="C100" i="26"/>
  <c r="D100" i="26" s="1"/>
  <c r="BU100" i="26" s="1"/>
  <c r="E100" i="26" s="1"/>
  <c r="C101" i="26"/>
  <c r="D101" i="26" s="1"/>
  <c r="BU101" i="26" s="1"/>
  <c r="E101" i="26" s="1"/>
  <c r="C102" i="26"/>
  <c r="D102" i="26" s="1"/>
  <c r="BU102" i="26" s="1"/>
  <c r="E102" i="26" s="1"/>
  <c r="C103" i="26"/>
  <c r="D103" i="26" s="1"/>
  <c r="BU103" i="26" s="1"/>
  <c r="E103" i="26" s="1"/>
  <c r="C104" i="26"/>
  <c r="D104" i="26" s="1"/>
  <c r="BU104" i="26" s="1"/>
  <c r="E104" i="26" s="1"/>
  <c r="C105" i="26"/>
  <c r="D105" i="26" s="1"/>
  <c r="BU105" i="26" s="1"/>
  <c r="E105" i="26" s="1"/>
  <c r="C106" i="26"/>
  <c r="D106" i="26" s="1"/>
  <c r="BU106" i="26" s="1"/>
  <c r="E106" i="26" s="1"/>
  <c r="C107" i="26"/>
  <c r="D107" i="26" s="1"/>
  <c r="BU107" i="26" s="1"/>
  <c r="E107" i="26" s="1"/>
  <c r="C108" i="26"/>
  <c r="D108" i="26" s="1"/>
  <c r="BU108" i="26" s="1"/>
  <c r="E108" i="26" s="1"/>
  <c r="C109" i="26"/>
  <c r="D109" i="26" s="1"/>
  <c r="BU109" i="26" s="1"/>
  <c r="E109" i="26" s="1"/>
  <c r="C110" i="26"/>
  <c r="D110" i="26" s="1"/>
  <c r="BU110" i="26" s="1"/>
  <c r="E110" i="26" s="1"/>
  <c r="C111" i="26"/>
  <c r="D111" i="26" s="1"/>
  <c r="BU111" i="26" s="1"/>
  <c r="E111" i="26" s="1"/>
  <c r="C112" i="26"/>
  <c r="D112" i="26" s="1"/>
  <c r="BU112" i="26" s="1"/>
  <c r="E112" i="26" s="1"/>
  <c r="C113" i="26"/>
  <c r="D113" i="26" s="1"/>
  <c r="BU113" i="26" s="1"/>
  <c r="E113" i="26" s="1"/>
  <c r="C114" i="26"/>
  <c r="D114" i="26" s="1"/>
  <c r="BU114" i="26" s="1"/>
  <c r="E114" i="26" s="1"/>
  <c r="C115" i="26"/>
  <c r="D115" i="26" s="1"/>
  <c r="BU115" i="26" s="1"/>
  <c r="E115" i="26" s="1"/>
  <c r="C116" i="26"/>
  <c r="D116" i="26" s="1"/>
  <c r="BU116" i="26" s="1"/>
  <c r="E116" i="26" s="1"/>
  <c r="C117" i="26"/>
  <c r="D117" i="26" s="1"/>
  <c r="BU117" i="26" s="1"/>
  <c r="E117" i="26" s="1"/>
  <c r="C118" i="26"/>
  <c r="D118" i="26" s="1"/>
  <c r="BU118" i="26" s="1"/>
  <c r="E118" i="26" s="1"/>
  <c r="C119" i="26"/>
  <c r="D119" i="26" s="1"/>
  <c r="BU119" i="26" s="1"/>
  <c r="E119" i="26" s="1"/>
  <c r="C120" i="26"/>
  <c r="D120" i="26" s="1"/>
  <c r="BU120" i="26" s="1"/>
  <c r="E120" i="26" s="1"/>
  <c r="C121" i="26"/>
  <c r="D121" i="26" s="1"/>
  <c r="BU121" i="26" s="1"/>
  <c r="E121" i="26" s="1"/>
  <c r="C122" i="26"/>
  <c r="D122" i="26" s="1"/>
  <c r="BU122" i="26" s="1"/>
  <c r="E122" i="26" s="1"/>
  <c r="C123" i="26"/>
  <c r="D123" i="26" s="1"/>
  <c r="BU123" i="26" s="1"/>
  <c r="E123" i="26" s="1"/>
  <c r="C124" i="26"/>
  <c r="D124" i="26" s="1"/>
  <c r="BU124" i="26" s="1"/>
  <c r="E124" i="26" s="1"/>
  <c r="C125" i="26"/>
  <c r="D125" i="26" s="1"/>
  <c r="BU125" i="26" s="1"/>
  <c r="E125" i="26" s="1"/>
  <c r="C126" i="26"/>
  <c r="D126" i="26" s="1"/>
  <c r="BU126" i="26" s="1"/>
  <c r="E126" i="26" s="1"/>
  <c r="C127" i="26"/>
  <c r="D127" i="26" s="1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C36" i="2"/>
  <c r="D36" i="2" s="1"/>
  <c r="BU36" i="2" s="1"/>
  <c r="E36" i="2" s="1"/>
  <c r="C37" i="2"/>
  <c r="D37" i="2" s="1"/>
  <c r="BU37" i="2" s="1"/>
  <c r="E37" i="2" s="1"/>
  <c r="C38" i="2"/>
  <c r="D38" i="2" s="1"/>
  <c r="BU38" i="2" s="1"/>
  <c r="E38" i="2" s="1"/>
  <c r="C39" i="2"/>
  <c r="D39" i="2" s="1"/>
  <c r="BU39" i="2" s="1"/>
  <c r="E39" i="2" s="1"/>
  <c r="C40" i="2"/>
  <c r="D40" i="2" s="1"/>
  <c r="BU40" i="2" s="1"/>
  <c r="E40" i="2" s="1"/>
  <c r="C41" i="2"/>
  <c r="D41" i="2" s="1"/>
  <c r="BU41" i="2" s="1"/>
  <c r="E41" i="2" s="1"/>
  <c r="C42" i="2"/>
  <c r="D42" i="2" s="1"/>
  <c r="BU42" i="2" s="1"/>
  <c r="E42" i="2" s="1"/>
  <c r="C43" i="2"/>
  <c r="D43" i="2" s="1"/>
  <c r="BU43" i="2" s="1"/>
  <c r="E43" i="2" s="1"/>
  <c r="C44" i="2"/>
  <c r="D44" i="2" s="1"/>
  <c r="BU44" i="2" s="1"/>
  <c r="E44" i="2" s="1"/>
  <c r="C45" i="2"/>
  <c r="D45" i="2" s="1"/>
  <c r="BU45" i="2" s="1"/>
  <c r="E45" i="2" s="1"/>
  <c r="C46" i="2"/>
  <c r="D46" i="2" s="1"/>
  <c r="BU46" i="2" s="1"/>
  <c r="E46" i="2" s="1"/>
  <c r="C47" i="2"/>
  <c r="D47" i="2" s="1"/>
  <c r="BU47" i="2" s="1"/>
  <c r="E47" i="2" s="1"/>
  <c r="C48" i="2"/>
  <c r="D48" i="2" s="1"/>
  <c r="BU48" i="2" s="1"/>
  <c r="E48" i="2" s="1"/>
  <c r="C49" i="2"/>
  <c r="D49" i="2" s="1"/>
  <c r="BU49" i="2" s="1"/>
  <c r="E49" i="2" s="1"/>
  <c r="C50" i="2"/>
  <c r="D50" i="2" s="1"/>
  <c r="BU50" i="2" s="1"/>
  <c r="E50" i="2" s="1"/>
  <c r="C51" i="2"/>
  <c r="D51" i="2" s="1"/>
  <c r="BU51" i="2" s="1"/>
  <c r="E51" i="2" s="1"/>
  <c r="C52" i="2"/>
  <c r="D52" i="2" s="1"/>
  <c r="BU52" i="2" s="1"/>
  <c r="E52" i="2" s="1"/>
  <c r="C53" i="2"/>
  <c r="D53" i="2" s="1"/>
  <c r="BU53" i="2" s="1"/>
  <c r="E53" i="2" s="1"/>
  <c r="C54" i="2"/>
  <c r="D54" i="2" s="1"/>
  <c r="BU54" i="2" s="1"/>
  <c r="E54" i="2" s="1"/>
  <c r="C55" i="2"/>
  <c r="D55" i="2" s="1"/>
  <c r="BU55" i="2" s="1"/>
  <c r="E55" i="2" s="1"/>
  <c r="C56" i="2"/>
  <c r="D56" i="2" s="1"/>
  <c r="BU56" i="2" s="1"/>
  <c r="E56" i="2" s="1"/>
  <c r="C57" i="2"/>
  <c r="D57" i="2" s="1"/>
  <c r="BU57" i="2" s="1"/>
  <c r="E57" i="2" s="1"/>
  <c r="C58" i="2"/>
  <c r="D58" i="2" s="1"/>
  <c r="BU58" i="2" s="1"/>
  <c r="E58" i="2" s="1"/>
  <c r="C59" i="2"/>
  <c r="D59" i="2" s="1"/>
  <c r="BU59" i="2" s="1"/>
  <c r="E59" i="2" s="1"/>
  <c r="C60" i="2"/>
  <c r="D60" i="2" s="1"/>
  <c r="BU60" i="2" s="1"/>
  <c r="E60" i="2" s="1"/>
  <c r="C61" i="2"/>
  <c r="D61" i="2" s="1"/>
  <c r="BU61" i="2" s="1"/>
  <c r="E61" i="2" s="1"/>
  <c r="C62" i="2"/>
  <c r="D62" i="2" s="1"/>
  <c r="BU62" i="2" s="1"/>
  <c r="E62" i="2" s="1"/>
  <c r="C63" i="2"/>
  <c r="D63" i="2" s="1"/>
  <c r="BU63" i="2" s="1"/>
  <c r="E63" i="2" s="1"/>
  <c r="C64" i="2"/>
  <c r="D64" i="2" s="1"/>
  <c r="BU64" i="2" s="1"/>
  <c r="E64" i="2" s="1"/>
  <c r="C65" i="2"/>
  <c r="D65" i="2" s="1"/>
  <c r="BU65" i="2" s="1"/>
  <c r="E65" i="2" s="1"/>
  <c r="C66" i="2"/>
  <c r="D66" i="2" s="1"/>
  <c r="BU66" i="2" s="1"/>
  <c r="E66" i="2" s="1"/>
  <c r="C67" i="2"/>
  <c r="D67" i="2" s="1"/>
  <c r="BU67" i="2" s="1"/>
  <c r="E67" i="2" s="1"/>
  <c r="C68" i="2"/>
  <c r="D68" i="2" s="1"/>
  <c r="BU68" i="2" s="1"/>
  <c r="E68" i="2" s="1"/>
  <c r="C69" i="2"/>
  <c r="D69" i="2" s="1"/>
  <c r="BU69" i="2" s="1"/>
  <c r="E69" i="2" s="1"/>
  <c r="C70" i="2"/>
  <c r="D70" i="2" s="1"/>
  <c r="BU70" i="2" s="1"/>
  <c r="E70" i="2" s="1"/>
  <c r="C71" i="2"/>
  <c r="D71" i="2" s="1"/>
  <c r="BU71" i="2" s="1"/>
  <c r="E71" i="2" s="1"/>
  <c r="C72" i="2"/>
  <c r="D72" i="2" s="1"/>
  <c r="BU72" i="2" s="1"/>
  <c r="E72" i="2" s="1"/>
  <c r="C73" i="2"/>
  <c r="D73" i="2" s="1"/>
  <c r="BU73" i="2" s="1"/>
  <c r="E73" i="2" s="1"/>
  <c r="C74" i="2"/>
  <c r="D74" i="2" s="1"/>
  <c r="BU74" i="2" s="1"/>
  <c r="E74" i="2" s="1"/>
  <c r="C75" i="2"/>
  <c r="D75" i="2" s="1"/>
  <c r="BU75" i="2" s="1"/>
  <c r="E75" i="2" s="1"/>
  <c r="C76" i="2"/>
  <c r="D76" i="2" s="1"/>
  <c r="BU76" i="2" s="1"/>
  <c r="E76" i="2" s="1"/>
  <c r="C77" i="2"/>
  <c r="D77" i="2" s="1"/>
  <c r="BU77" i="2" s="1"/>
  <c r="E77" i="2" s="1"/>
  <c r="C78" i="2"/>
  <c r="D78" i="2" s="1"/>
  <c r="BU78" i="2" s="1"/>
  <c r="E78" i="2" s="1"/>
  <c r="C79" i="2"/>
  <c r="D79" i="2" s="1"/>
  <c r="BU79" i="2" s="1"/>
  <c r="E79" i="2" s="1"/>
  <c r="C80" i="2"/>
  <c r="D80" i="2" s="1"/>
  <c r="BU80" i="2" s="1"/>
  <c r="E80" i="2" s="1"/>
  <c r="C81" i="2"/>
  <c r="D81" i="2" s="1"/>
  <c r="BU81" i="2" s="1"/>
  <c r="E81" i="2" s="1"/>
  <c r="C82" i="2"/>
  <c r="D82" i="2" s="1"/>
  <c r="BU82" i="2" s="1"/>
  <c r="E82" i="2" s="1"/>
  <c r="C83" i="2"/>
  <c r="D83" i="2" s="1"/>
  <c r="BU83" i="2" s="1"/>
  <c r="E83" i="2" s="1"/>
  <c r="C84" i="2"/>
  <c r="D84" i="2" s="1"/>
  <c r="BU84" i="2" s="1"/>
  <c r="E84" i="2" s="1"/>
  <c r="C85" i="2"/>
  <c r="D85" i="2" s="1"/>
  <c r="BU85" i="2" s="1"/>
  <c r="E85" i="2" s="1"/>
  <c r="C86" i="2"/>
  <c r="D86" i="2" s="1"/>
  <c r="BU86" i="2" s="1"/>
  <c r="E86" i="2" s="1"/>
  <c r="C87" i="2"/>
  <c r="D87" i="2" s="1"/>
  <c r="BU87" i="2" s="1"/>
  <c r="E87" i="2" s="1"/>
  <c r="C88" i="2"/>
  <c r="D88" i="2" s="1"/>
  <c r="BU88" i="2" s="1"/>
  <c r="E88" i="2" s="1"/>
  <c r="C89" i="2"/>
  <c r="D89" i="2" s="1"/>
  <c r="BU89" i="2" s="1"/>
  <c r="E89" i="2" s="1"/>
  <c r="C90" i="2"/>
  <c r="D90" i="2" s="1"/>
  <c r="BU90" i="2" s="1"/>
  <c r="E90" i="2" s="1"/>
  <c r="C91" i="2"/>
  <c r="D91" i="2" s="1"/>
  <c r="BU91" i="2" s="1"/>
  <c r="E91" i="2" s="1"/>
  <c r="C92" i="2"/>
  <c r="D92" i="2" s="1"/>
  <c r="BU92" i="2" s="1"/>
  <c r="E92" i="2" s="1"/>
  <c r="C93" i="2"/>
  <c r="D93" i="2" s="1"/>
  <c r="BU93" i="2" s="1"/>
  <c r="E93" i="2" s="1"/>
  <c r="C94" i="2"/>
  <c r="D94" i="2" s="1"/>
  <c r="BU94" i="2" s="1"/>
  <c r="E94" i="2" s="1"/>
  <c r="C95" i="2"/>
  <c r="D95" i="2" s="1"/>
  <c r="BU95" i="2" s="1"/>
  <c r="E95" i="2" s="1"/>
  <c r="C96" i="2"/>
  <c r="D96" i="2" s="1"/>
  <c r="BU96" i="2" s="1"/>
  <c r="E96" i="2" s="1"/>
  <c r="C97" i="2"/>
  <c r="D97" i="2" s="1"/>
  <c r="BU97" i="2" s="1"/>
  <c r="E97" i="2" s="1"/>
  <c r="C98" i="2"/>
  <c r="D98" i="2" s="1"/>
  <c r="BU98" i="2" s="1"/>
  <c r="E98" i="2" s="1"/>
  <c r="C99" i="2"/>
  <c r="D99" i="2" s="1"/>
  <c r="BU99" i="2" s="1"/>
  <c r="E99" i="2" s="1"/>
  <c r="C100" i="2"/>
  <c r="D100" i="2" s="1"/>
  <c r="BU100" i="2" s="1"/>
  <c r="E100" i="2" s="1"/>
  <c r="C101" i="2"/>
  <c r="D101" i="2" s="1"/>
  <c r="BU101" i="2" s="1"/>
  <c r="E101" i="2" s="1"/>
  <c r="C102" i="2"/>
  <c r="D102" i="2" s="1"/>
  <c r="BU102" i="2" s="1"/>
  <c r="E102" i="2" s="1"/>
  <c r="C103" i="2"/>
  <c r="D103" i="2" s="1"/>
  <c r="BU103" i="2" s="1"/>
  <c r="E103" i="2" s="1"/>
  <c r="C104" i="2"/>
  <c r="D104" i="2" s="1"/>
  <c r="BU104" i="2" s="1"/>
  <c r="E104" i="2" s="1"/>
  <c r="C105" i="2"/>
  <c r="D105" i="2" s="1"/>
  <c r="BU105" i="2" s="1"/>
  <c r="E105" i="2" s="1"/>
  <c r="C106" i="2"/>
  <c r="D106" i="2" s="1"/>
  <c r="BU106" i="2" s="1"/>
  <c r="E106" i="2" s="1"/>
  <c r="C107" i="2"/>
  <c r="D107" i="2" s="1"/>
  <c r="BU107" i="2" s="1"/>
  <c r="E107" i="2" s="1"/>
  <c r="C108" i="2"/>
  <c r="D108" i="2" s="1"/>
  <c r="BU108" i="2" s="1"/>
  <c r="E108" i="2" s="1"/>
  <c r="C109" i="2"/>
  <c r="D109" i="2" s="1"/>
  <c r="BU109" i="2" s="1"/>
  <c r="E109" i="2" s="1"/>
  <c r="C110" i="2"/>
  <c r="D110" i="2" s="1"/>
  <c r="BU110" i="2" s="1"/>
  <c r="E110" i="2" s="1"/>
  <c r="C111" i="2"/>
  <c r="D111" i="2" s="1"/>
  <c r="BU111" i="2" s="1"/>
  <c r="E111" i="2" s="1"/>
  <c r="C112" i="2"/>
  <c r="D112" i="2" s="1"/>
  <c r="BU112" i="2" s="1"/>
  <c r="E112" i="2" s="1"/>
  <c r="C113" i="2"/>
  <c r="D113" i="2" s="1"/>
  <c r="BU113" i="2" s="1"/>
  <c r="E113" i="2" s="1"/>
  <c r="C114" i="2"/>
  <c r="D114" i="2" s="1"/>
  <c r="BU114" i="2" s="1"/>
  <c r="E114" i="2" s="1"/>
  <c r="C115" i="2"/>
  <c r="D115" i="2" s="1"/>
  <c r="BU115" i="2" s="1"/>
  <c r="E115" i="2" s="1"/>
  <c r="C116" i="2"/>
  <c r="D116" i="2" s="1"/>
  <c r="BU116" i="2" s="1"/>
  <c r="E116" i="2" s="1"/>
  <c r="C117" i="2"/>
  <c r="D117" i="2" s="1"/>
  <c r="BU117" i="2" s="1"/>
  <c r="E117" i="2" s="1"/>
  <c r="C118" i="2"/>
  <c r="D118" i="2" s="1"/>
  <c r="BU118" i="2" s="1"/>
  <c r="E118" i="2" s="1"/>
  <c r="C119" i="2"/>
  <c r="D119" i="2" s="1"/>
  <c r="BU119" i="2" s="1"/>
  <c r="E119" i="2" s="1"/>
  <c r="C120" i="2"/>
  <c r="D120" i="2" s="1"/>
  <c r="BU120" i="2" s="1"/>
  <c r="E120" i="2" s="1"/>
  <c r="C121" i="2"/>
  <c r="D121" i="2" s="1"/>
  <c r="BU121" i="2" s="1"/>
  <c r="E121" i="2" s="1"/>
  <c r="C122" i="2"/>
  <c r="D122" i="2" s="1"/>
  <c r="BU122" i="2" s="1"/>
  <c r="E122" i="2" s="1"/>
  <c r="C123" i="2"/>
  <c r="D123" i="2" s="1"/>
  <c r="BU123" i="2" s="1"/>
  <c r="E123" i="2" s="1"/>
  <c r="C124" i="2"/>
  <c r="D124" i="2" s="1"/>
  <c r="BU124" i="2" s="1"/>
  <c r="E124" i="2" s="1"/>
  <c r="C125" i="2"/>
  <c r="D125" i="2" s="1"/>
  <c r="BU125" i="2" s="1"/>
  <c r="E125" i="2" s="1"/>
  <c r="C126" i="2"/>
  <c r="D126" i="2" s="1"/>
  <c r="BU126" i="2" s="1"/>
  <c r="E126" i="2" s="1"/>
  <c r="C127" i="2"/>
  <c r="D127" i="2" s="1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C36" i="3"/>
  <c r="D36" i="3" s="1"/>
  <c r="C37" i="3"/>
  <c r="D37" i="3" s="1"/>
  <c r="C38" i="3"/>
  <c r="D38" i="3" s="1"/>
  <c r="C39" i="3"/>
  <c r="D39" i="3" s="1"/>
  <c r="C40" i="3"/>
  <c r="D40" i="3" s="1"/>
  <c r="C41" i="3"/>
  <c r="D41" i="3" s="1"/>
  <c r="C42" i="3"/>
  <c r="D42" i="3" s="1"/>
  <c r="C43" i="3"/>
  <c r="D43" i="3" s="1"/>
  <c r="C44" i="3"/>
  <c r="D44" i="3" s="1"/>
  <c r="C45" i="3"/>
  <c r="D45" i="3" s="1"/>
  <c r="C46" i="3"/>
  <c r="D46" i="3" s="1"/>
  <c r="C47" i="3"/>
  <c r="D47" i="3" s="1"/>
  <c r="C48" i="3"/>
  <c r="D48" i="3" s="1"/>
  <c r="C49" i="3"/>
  <c r="D49" i="3" s="1"/>
  <c r="C50" i="3"/>
  <c r="D50" i="3" s="1"/>
  <c r="C51" i="3"/>
  <c r="D51" i="3" s="1"/>
  <c r="C52" i="3"/>
  <c r="D52" i="3" s="1"/>
  <c r="C53" i="3"/>
  <c r="D53" i="3" s="1"/>
  <c r="C54" i="3"/>
  <c r="D54" i="3" s="1"/>
  <c r="C55" i="3"/>
  <c r="D55" i="3" s="1"/>
  <c r="C56" i="3"/>
  <c r="D56" i="3" s="1"/>
  <c r="C57" i="3"/>
  <c r="D57" i="3" s="1"/>
  <c r="C58" i="3"/>
  <c r="D58" i="3" s="1"/>
  <c r="C59" i="3"/>
  <c r="D59" i="3" s="1"/>
  <c r="C60" i="3"/>
  <c r="D60" i="3" s="1"/>
  <c r="C61" i="3"/>
  <c r="D61" i="3" s="1"/>
  <c r="C62" i="3"/>
  <c r="D62" i="3" s="1"/>
  <c r="C63" i="3"/>
  <c r="D63" i="3" s="1"/>
  <c r="C64" i="3"/>
  <c r="D64" i="3" s="1"/>
  <c r="C65" i="3"/>
  <c r="D65" i="3" s="1"/>
  <c r="C66" i="3"/>
  <c r="D66" i="3" s="1"/>
  <c r="C67" i="3"/>
  <c r="D67" i="3" s="1"/>
  <c r="C68" i="3"/>
  <c r="D68" i="3" s="1"/>
  <c r="C69" i="3"/>
  <c r="D69" i="3" s="1"/>
  <c r="C70" i="3"/>
  <c r="D70" i="3" s="1"/>
  <c r="C71" i="3"/>
  <c r="D71" i="3" s="1"/>
  <c r="C72" i="3"/>
  <c r="D72" i="3" s="1"/>
  <c r="C73" i="3"/>
  <c r="D73" i="3" s="1"/>
  <c r="C74" i="3"/>
  <c r="D74" i="3" s="1"/>
  <c r="C75" i="3"/>
  <c r="D75" i="3" s="1"/>
  <c r="C76" i="3"/>
  <c r="D76" i="3" s="1"/>
  <c r="C77" i="3"/>
  <c r="D77" i="3" s="1"/>
  <c r="C78" i="3"/>
  <c r="D78" i="3" s="1"/>
  <c r="C79" i="3"/>
  <c r="D79" i="3" s="1"/>
  <c r="C80" i="3"/>
  <c r="D80" i="3" s="1"/>
  <c r="C81" i="3"/>
  <c r="D81" i="3" s="1"/>
  <c r="C82" i="3"/>
  <c r="D82" i="3" s="1"/>
  <c r="C83" i="3"/>
  <c r="D83" i="3" s="1"/>
  <c r="C84" i="3"/>
  <c r="D84" i="3" s="1"/>
  <c r="C85" i="3"/>
  <c r="D85" i="3" s="1"/>
  <c r="C86" i="3"/>
  <c r="D86" i="3" s="1"/>
  <c r="C87" i="3"/>
  <c r="D87" i="3" s="1"/>
  <c r="C88" i="3"/>
  <c r="D88" i="3" s="1"/>
  <c r="C89" i="3"/>
  <c r="D89" i="3" s="1"/>
  <c r="C90" i="3"/>
  <c r="D90" i="3" s="1"/>
  <c r="C91" i="3"/>
  <c r="D91" i="3" s="1"/>
  <c r="C92" i="3"/>
  <c r="D92" i="3" s="1"/>
  <c r="C93" i="3"/>
  <c r="D93" i="3" s="1"/>
  <c r="C94" i="3"/>
  <c r="D94" i="3" s="1"/>
  <c r="C95" i="3"/>
  <c r="D95" i="3" s="1"/>
  <c r="C96" i="3"/>
  <c r="D96" i="3" s="1"/>
  <c r="C97" i="3"/>
  <c r="D97" i="3" s="1"/>
  <c r="C98" i="3"/>
  <c r="D98" i="3" s="1"/>
  <c r="C99" i="3"/>
  <c r="D99" i="3" s="1"/>
  <c r="C100" i="3"/>
  <c r="D100" i="3" s="1"/>
  <c r="C101" i="3"/>
  <c r="D101" i="3" s="1"/>
  <c r="C102" i="3"/>
  <c r="D102" i="3" s="1"/>
  <c r="C103" i="3"/>
  <c r="D103" i="3" s="1"/>
  <c r="C104" i="3"/>
  <c r="D104" i="3" s="1"/>
  <c r="C105" i="3"/>
  <c r="D105" i="3" s="1"/>
  <c r="C106" i="3"/>
  <c r="D106" i="3" s="1"/>
  <c r="C107" i="3"/>
  <c r="D107" i="3" s="1"/>
  <c r="C108" i="3"/>
  <c r="D108" i="3" s="1"/>
  <c r="C109" i="3"/>
  <c r="D109" i="3" s="1"/>
  <c r="C110" i="3"/>
  <c r="D110" i="3" s="1"/>
  <c r="C111" i="3"/>
  <c r="D111" i="3" s="1"/>
  <c r="C112" i="3"/>
  <c r="D112" i="3" s="1"/>
  <c r="C113" i="3"/>
  <c r="D113" i="3" s="1"/>
  <c r="C114" i="3"/>
  <c r="D114" i="3" s="1"/>
  <c r="C115" i="3"/>
  <c r="D115" i="3" s="1"/>
  <c r="C116" i="3"/>
  <c r="D116" i="3" s="1"/>
  <c r="C117" i="3"/>
  <c r="D117" i="3" s="1"/>
  <c r="C118" i="3"/>
  <c r="D118" i="3" s="1"/>
  <c r="C119" i="3"/>
  <c r="D119" i="3" s="1"/>
  <c r="C120" i="3"/>
  <c r="D120" i="3" s="1"/>
  <c r="C121" i="3"/>
  <c r="D121" i="3" s="1"/>
  <c r="C122" i="3"/>
  <c r="D122" i="3" s="1"/>
  <c r="C123" i="3"/>
  <c r="D123" i="3" s="1"/>
  <c r="C124" i="3"/>
  <c r="D124" i="3" s="1"/>
  <c r="C125" i="3"/>
  <c r="D125" i="3" s="1"/>
  <c r="C126" i="3"/>
  <c r="D126" i="3" s="1"/>
  <c r="C127" i="3"/>
  <c r="D127" i="3" s="1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AI57" i="3" l="1"/>
  <c r="AI58" i="3" s="1"/>
  <c r="AQ55" i="3"/>
  <c r="BO65" i="3"/>
  <c r="AP57" i="3"/>
  <c r="AP58" i="3" s="1"/>
  <c r="AO54" i="3"/>
  <c r="AO55" i="3" s="1"/>
  <c r="AK54" i="3"/>
  <c r="AJ54" i="3"/>
  <c r="AA45" i="3"/>
  <c r="AA46" i="3" s="1"/>
  <c r="AA47" i="3" s="1"/>
  <c r="AA48" i="3" s="1"/>
  <c r="AA49" i="3" s="1"/>
  <c r="AG55" i="3"/>
  <c r="AF57" i="3"/>
  <c r="AH58" i="3"/>
  <c r="AH59" i="3" s="1"/>
  <c r="AH60" i="3" s="1"/>
  <c r="AH61" i="3" s="1"/>
  <c r="AH62" i="3" s="1"/>
  <c r="AH63" i="3" s="1"/>
  <c r="AN54" i="3"/>
  <c r="AN55" i="3" s="1"/>
  <c r="AN56" i="3" s="1"/>
  <c r="AN57" i="3" s="1"/>
  <c r="AN58" i="3" s="1"/>
  <c r="AN59" i="3" s="1"/>
  <c r="AN60" i="3" s="1"/>
  <c r="AN61" i="3" s="1"/>
  <c r="AN62" i="3" s="1"/>
  <c r="AN63" i="3" s="1"/>
  <c r="AN64" i="3" s="1"/>
  <c r="AM55" i="3"/>
  <c r="AM56" i="3" s="1"/>
  <c r="AM57" i="3" s="1"/>
  <c r="AM58" i="3" s="1"/>
  <c r="AM59" i="3" s="1"/>
  <c r="AM60" i="3" s="1"/>
  <c r="AM61" i="3" s="1"/>
  <c r="AM62" i="3" s="1"/>
  <c r="AM63" i="3" s="1"/>
  <c r="AM64" i="3" s="1"/>
  <c r="AL54" i="3"/>
  <c r="AL55" i="3" s="1"/>
  <c r="AL56" i="3" s="1"/>
  <c r="AL57" i="3" s="1"/>
  <c r="AL58" i="3" s="1"/>
  <c r="AL59" i="3" s="1"/>
  <c r="AL60" i="3" s="1"/>
  <c r="AL61" i="3" s="1"/>
  <c r="AL62" i="3" s="1"/>
  <c r="AL63" i="3" s="1"/>
  <c r="AL64" i="3" s="1"/>
  <c r="Z46" i="3"/>
  <c r="Z47" i="3" s="1"/>
  <c r="Z48" i="3" s="1"/>
  <c r="Z49" i="3" s="1"/>
  <c r="Y47" i="3"/>
  <c r="Y48" i="3" s="1"/>
  <c r="Y49" i="3" s="1"/>
  <c r="X46" i="3"/>
  <c r="W47" i="3"/>
  <c r="W48" i="3" s="1"/>
  <c r="W49" i="3" s="1"/>
  <c r="BB54" i="3"/>
  <c r="AX57" i="3"/>
  <c r="AX58" i="3" s="1"/>
  <c r="AY54" i="3"/>
  <c r="AY55" i="3" s="1"/>
  <c r="BF57" i="3"/>
  <c r="BG61" i="3"/>
  <c r="BG62" i="3" s="1"/>
  <c r="BC58" i="3"/>
  <c r="BD57" i="3"/>
  <c r="BE58" i="3"/>
  <c r="BE59" i="3" s="1"/>
  <c r="BE60" i="3" s="1"/>
  <c r="BA56" i="3"/>
  <c r="BA57" i="3" s="1"/>
  <c r="BH57" i="3"/>
  <c r="AU59" i="3"/>
  <c r="AW56" i="3"/>
  <c r="AZ58" i="3"/>
  <c r="AV57" i="3"/>
  <c r="BI54" i="3"/>
  <c r="BU127" i="25"/>
  <c r="E127" i="25" s="1"/>
  <c r="BU127" i="24"/>
  <c r="E127" i="24" s="1"/>
  <c r="BU127" i="28"/>
  <c r="E127" i="28" s="1"/>
  <c r="BU127" i="27"/>
  <c r="E127" i="27" s="1"/>
  <c r="BU127" i="26"/>
  <c r="E127" i="26" s="1"/>
  <c r="BU127" i="2"/>
  <c r="E127" i="2" s="1"/>
  <c r="BU122" i="3"/>
  <c r="E122" i="3" s="1"/>
  <c r="BU118" i="3"/>
  <c r="E118" i="3" s="1"/>
  <c r="BU114" i="3"/>
  <c r="E114" i="3" s="1"/>
  <c r="BU110" i="3"/>
  <c r="E110" i="3" s="1"/>
  <c r="BU106" i="3"/>
  <c r="E106" i="3" s="1"/>
  <c r="BU102" i="3"/>
  <c r="E102" i="3" s="1"/>
  <c r="BU98" i="3"/>
  <c r="E98" i="3" s="1"/>
  <c r="BU94" i="3"/>
  <c r="E94" i="3" s="1"/>
  <c r="BU90" i="3"/>
  <c r="E90" i="3" s="1"/>
  <c r="BU86" i="3"/>
  <c r="E86" i="3" s="1"/>
  <c r="BU82" i="3"/>
  <c r="E82" i="3" s="1"/>
  <c r="BU78" i="3"/>
  <c r="E78" i="3" s="1"/>
  <c r="BU74" i="3"/>
  <c r="E74" i="3" s="1"/>
  <c r="BU70" i="3"/>
  <c r="E70" i="3" s="1"/>
  <c r="BU66" i="3"/>
  <c r="E66" i="3" s="1"/>
  <c r="BU62" i="3"/>
  <c r="E62" i="3" s="1"/>
  <c r="BU58" i="3"/>
  <c r="E58" i="3" s="1"/>
  <c r="BU54" i="3"/>
  <c r="E54" i="3" s="1"/>
  <c r="BU50" i="3"/>
  <c r="E50" i="3" s="1"/>
  <c r="BU46" i="3"/>
  <c r="E46" i="3" s="1"/>
  <c r="BU42" i="3"/>
  <c r="E42" i="3" s="1"/>
  <c r="BU38" i="3"/>
  <c r="E38" i="3" s="1"/>
  <c r="BU125" i="3"/>
  <c r="E125" i="3" s="1"/>
  <c r="BU121" i="3"/>
  <c r="E121" i="3" s="1"/>
  <c r="BU117" i="3"/>
  <c r="E117" i="3" s="1"/>
  <c r="BU113" i="3"/>
  <c r="E113" i="3" s="1"/>
  <c r="BU109" i="3"/>
  <c r="E109" i="3" s="1"/>
  <c r="BU105" i="3"/>
  <c r="E105" i="3" s="1"/>
  <c r="BU101" i="3"/>
  <c r="E101" i="3" s="1"/>
  <c r="BU97" i="3"/>
  <c r="E97" i="3" s="1"/>
  <c r="BU93" i="3"/>
  <c r="E93" i="3" s="1"/>
  <c r="BU89" i="3"/>
  <c r="E89" i="3" s="1"/>
  <c r="BU85" i="3"/>
  <c r="E85" i="3" s="1"/>
  <c r="BU81" i="3"/>
  <c r="E81" i="3" s="1"/>
  <c r="BU77" i="3"/>
  <c r="E77" i="3" s="1"/>
  <c r="BU73" i="3"/>
  <c r="E73" i="3" s="1"/>
  <c r="BU69" i="3"/>
  <c r="E69" i="3" s="1"/>
  <c r="BU65" i="3"/>
  <c r="E65" i="3" s="1"/>
  <c r="BU61" i="3"/>
  <c r="E61" i="3" s="1"/>
  <c r="BU57" i="3"/>
  <c r="E57" i="3" s="1"/>
  <c r="BU53" i="3"/>
  <c r="E53" i="3" s="1"/>
  <c r="BU49" i="3"/>
  <c r="E49" i="3" s="1"/>
  <c r="BU45" i="3"/>
  <c r="E45" i="3" s="1"/>
  <c r="BU41" i="3"/>
  <c r="E41" i="3" s="1"/>
  <c r="BU37" i="3"/>
  <c r="E37" i="3" s="1"/>
  <c r="BU124" i="3"/>
  <c r="E124" i="3" s="1"/>
  <c r="BU120" i="3"/>
  <c r="E120" i="3" s="1"/>
  <c r="BU116" i="3"/>
  <c r="E116" i="3" s="1"/>
  <c r="BU112" i="3"/>
  <c r="E112" i="3" s="1"/>
  <c r="BU108" i="3"/>
  <c r="E108" i="3" s="1"/>
  <c r="BU104" i="3"/>
  <c r="E104" i="3" s="1"/>
  <c r="BU100" i="3"/>
  <c r="E100" i="3" s="1"/>
  <c r="BU96" i="3"/>
  <c r="E96" i="3" s="1"/>
  <c r="BU92" i="3"/>
  <c r="E92" i="3" s="1"/>
  <c r="BU88" i="3"/>
  <c r="E88" i="3" s="1"/>
  <c r="BU84" i="3"/>
  <c r="E84" i="3" s="1"/>
  <c r="BU80" i="3"/>
  <c r="E80" i="3" s="1"/>
  <c r="BU76" i="3"/>
  <c r="E76" i="3" s="1"/>
  <c r="BU72" i="3"/>
  <c r="E72" i="3" s="1"/>
  <c r="BU68" i="3"/>
  <c r="E68" i="3" s="1"/>
  <c r="BU64" i="3"/>
  <c r="E64" i="3" s="1"/>
  <c r="BU60" i="3"/>
  <c r="E60" i="3" s="1"/>
  <c r="BU56" i="3"/>
  <c r="E56" i="3" s="1"/>
  <c r="BU52" i="3"/>
  <c r="E52" i="3" s="1"/>
  <c r="BU48" i="3"/>
  <c r="E48" i="3" s="1"/>
  <c r="BU44" i="3"/>
  <c r="E44" i="3" s="1"/>
  <c r="BU40" i="3"/>
  <c r="E40" i="3" s="1"/>
  <c r="BU36" i="3"/>
  <c r="E36" i="3" s="1"/>
  <c r="BU123" i="3"/>
  <c r="E123" i="3" s="1"/>
  <c r="BU119" i="3"/>
  <c r="E119" i="3" s="1"/>
  <c r="BU115" i="3"/>
  <c r="E115" i="3" s="1"/>
  <c r="BU111" i="3"/>
  <c r="E111" i="3" s="1"/>
  <c r="BU107" i="3"/>
  <c r="E107" i="3" s="1"/>
  <c r="BU103" i="3"/>
  <c r="E103" i="3" s="1"/>
  <c r="BU99" i="3"/>
  <c r="E99" i="3" s="1"/>
  <c r="BU95" i="3"/>
  <c r="E95" i="3" s="1"/>
  <c r="BU91" i="3"/>
  <c r="E91" i="3" s="1"/>
  <c r="BU87" i="3"/>
  <c r="E87" i="3" s="1"/>
  <c r="BU83" i="3"/>
  <c r="E83" i="3" s="1"/>
  <c r="BU79" i="3"/>
  <c r="E79" i="3" s="1"/>
  <c r="BU75" i="3"/>
  <c r="E75" i="3" s="1"/>
  <c r="BU71" i="3"/>
  <c r="E71" i="3" s="1"/>
  <c r="BU67" i="3"/>
  <c r="E67" i="3" s="1"/>
  <c r="BU63" i="3"/>
  <c r="E63" i="3" s="1"/>
  <c r="BU59" i="3"/>
  <c r="E59" i="3" s="1"/>
  <c r="BU55" i="3"/>
  <c r="E55" i="3" s="1"/>
  <c r="BU51" i="3"/>
  <c r="E51" i="3" s="1"/>
  <c r="BU47" i="3"/>
  <c r="E47" i="3" s="1"/>
  <c r="BU43" i="3"/>
  <c r="E43" i="3" s="1"/>
  <c r="BU39" i="3"/>
  <c r="E39" i="3" s="1"/>
  <c r="BU126" i="3"/>
  <c r="E126" i="3" s="1"/>
  <c r="BU127" i="3"/>
  <c r="E127" i="3" s="1"/>
  <c r="I128" i="27"/>
  <c r="J128" i="27"/>
  <c r="K128" i="27"/>
  <c r="L128" i="27"/>
  <c r="M128" i="27"/>
  <c r="AI59" i="3" l="1"/>
  <c r="AI60" i="3" s="1"/>
  <c r="AQ56" i="3"/>
  <c r="AP59" i="3"/>
  <c r="AP60" i="3" s="1"/>
  <c r="AP61" i="3" s="1"/>
  <c r="AO56" i="3"/>
  <c r="AO57" i="3" s="1"/>
  <c r="AO58" i="3" s="1"/>
  <c r="AO59" i="3" s="1"/>
  <c r="AO60" i="3" s="1"/>
  <c r="AO61" i="3" s="1"/>
  <c r="AO62" i="3" s="1"/>
  <c r="AO63" i="3" s="1"/>
  <c r="AO64" i="3" s="1"/>
  <c r="AK55" i="3"/>
  <c r="AJ55" i="3"/>
  <c r="AG56" i="3"/>
  <c r="AG57" i="3" s="1"/>
  <c r="AG58" i="3" s="1"/>
  <c r="AG59" i="3" s="1"/>
  <c r="AG60" i="3" s="1"/>
  <c r="AG61" i="3" s="1"/>
  <c r="AG62" i="3" s="1"/>
  <c r="AG63" i="3" s="1"/>
  <c r="AF58" i="3"/>
  <c r="AF59" i="3" s="1"/>
  <c r="AF60" i="3" s="1"/>
  <c r="X47" i="3"/>
  <c r="X48" i="3" s="1"/>
  <c r="X49" i="3" s="1"/>
  <c r="AX59" i="3"/>
  <c r="AX60" i="3" s="1"/>
  <c r="BB55" i="3"/>
  <c r="BB56" i="3" s="1"/>
  <c r="AY56" i="3"/>
  <c r="BF58" i="3"/>
  <c r="BF59" i="3" s="1"/>
  <c r="AV58" i="3"/>
  <c r="AV59" i="3" s="1"/>
  <c r="AV60" i="3" s="1"/>
  <c r="BG63" i="3"/>
  <c r="BA58" i="3"/>
  <c r="BD58" i="3"/>
  <c r="BH58" i="3"/>
  <c r="BE61" i="3"/>
  <c r="BE62" i="3" s="1"/>
  <c r="BE63" i="3" s="1"/>
  <c r="AZ59" i="3"/>
  <c r="AU60" i="3"/>
  <c r="AW57" i="3"/>
  <c r="BC59" i="3"/>
  <c r="BJ57" i="3"/>
  <c r="BJ58" i="3" s="1"/>
  <c r="BJ60" i="3" s="1"/>
  <c r="BJ61" i="3" s="1"/>
  <c r="BJ62" i="3" s="1"/>
  <c r="BI55" i="3"/>
  <c r="I128" i="26"/>
  <c r="J128" i="26"/>
  <c r="K128" i="26"/>
  <c r="L128" i="26"/>
  <c r="M128" i="26"/>
  <c r="N128" i="26"/>
  <c r="O128" i="26"/>
  <c r="P128" i="26"/>
  <c r="Q128" i="26"/>
  <c r="R128" i="26"/>
  <c r="S128" i="26"/>
  <c r="T128" i="26"/>
  <c r="U128" i="26"/>
  <c r="V128" i="26"/>
  <c r="W128" i="26"/>
  <c r="X128" i="26"/>
  <c r="Y128" i="26"/>
  <c r="Z128" i="26"/>
  <c r="AA128" i="26"/>
  <c r="AB128" i="26"/>
  <c r="AC128" i="26"/>
  <c r="AD128" i="26"/>
  <c r="AE128" i="26"/>
  <c r="AF128" i="26"/>
  <c r="AG128" i="26"/>
  <c r="AH128" i="26"/>
  <c r="AI128" i="26"/>
  <c r="AJ128" i="26"/>
  <c r="AK128" i="26"/>
  <c r="AL128" i="26"/>
  <c r="AM128" i="26"/>
  <c r="AN128" i="26"/>
  <c r="AO128" i="26"/>
  <c r="AP128" i="26"/>
  <c r="AQ128" i="26"/>
  <c r="AR128" i="26"/>
  <c r="AS128" i="26"/>
  <c r="AT128" i="26"/>
  <c r="AU128" i="26"/>
  <c r="AV128" i="26"/>
  <c r="AW128" i="26"/>
  <c r="AX128" i="26"/>
  <c r="AY128" i="26"/>
  <c r="AZ128" i="26"/>
  <c r="BA128" i="26"/>
  <c r="BB128" i="26"/>
  <c r="BC128" i="26"/>
  <c r="BD128" i="26"/>
  <c r="BE128" i="26"/>
  <c r="BF128" i="26"/>
  <c r="BG128" i="26"/>
  <c r="BH128" i="26"/>
  <c r="BI128" i="26"/>
  <c r="BJ128" i="26"/>
  <c r="BK128" i="26"/>
  <c r="BL128" i="26"/>
  <c r="BM128" i="26"/>
  <c r="BN128" i="26"/>
  <c r="BO128" i="26"/>
  <c r="BP128" i="26"/>
  <c r="BQ128" i="26"/>
  <c r="BR128" i="26"/>
  <c r="BS128" i="26"/>
  <c r="BT128" i="26"/>
  <c r="AI61" i="3" l="1"/>
  <c r="AI62" i="3" s="1"/>
  <c r="AI63" i="3" s="1"/>
  <c r="AQ57" i="3"/>
  <c r="AP62" i="3"/>
  <c r="AK56" i="3"/>
  <c r="AK57" i="3" s="1"/>
  <c r="AJ56" i="3"/>
  <c r="AJ57" i="3" s="1"/>
  <c r="AX61" i="3"/>
  <c r="AV61" i="3"/>
  <c r="AV62" i="3" s="1"/>
  <c r="AV63" i="3" s="1"/>
  <c r="BB57" i="3"/>
  <c r="BB58" i="3" s="1"/>
  <c r="AY57" i="3"/>
  <c r="BF60" i="3"/>
  <c r="BF61" i="3" s="1"/>
  <c r="BF62" i="3" s="1"/>
  <c r="AU61" i="3"/>
  <c r="BC60" i="3"/>
  <c r="AW58" i="3"/>
  <c r="AW59" i="3" s="1"/>
  <c r="BH59" i="3"/>
  <c r="AZ60" i="3"/>
  <c r="BA59" i="3"/>
  <c r="BG64" i="3"/>
  <c r="AX62" i="3"/>
  <c r="BE64" i="3"/>
  <c r="BE65" i="3" s="1"/>
  <c r="BD59" i="3"/>
  <c r="BD60" i="3" s="1"/>
  <c r="BJ63" i="3"/>
  <c r="BJ64" i="3" s="1"/>
  <c r="BJ65" i="3" s="1"/>
  <c r="BI56" i="3"/>
  <c r="BI57" i="3" s="1"/>
  <c r="BI58" i="3" s="1"/>
  <c r="BI59" i="3" s="1"/>
  <c r="BI60" i="3" s="1"/>
  <c r="BI61" i="3" s="1"/>
  <c r="BI62" i="3" s="1"/>
  <c r="BI63" i="3" s="1"/>
  <c r="BI64" i="3" s="1"/>
  <c r="BI65" i="3" s="1"/>
  <c r="C35" i="25"/>
  <c r="C34" i="25"/>
  <c r="D34" i="25" s="1"/>
  <c r="BU34" i="25" s="1"/>
  <c r="C33" i="25"/>
  <c r="D33" i="25" s="1"/>
  <c r="BU33" i="25" s="1"/>
  <c r="C32" i="25"/>
  <c r="D32" i="25" s="1"/>
  <c r="BU32" i="25" s="1"/>
  <c r="C31" i="25"/>
  <c r="D31" i="25" s="1"/>
  <c r="BU31" i="25" s="1"/>
  <c r="C30" i="25"/>
  <c r="D30" i="25" s="1"/>
  <c r="BU30" i="25" s="1"/>
  <c r="C29" i="25"/>
  <c r="D29" i="25" s="1"/>
  <c r="C25" i="25"/>
  <c r="D25" i="25" s="1"/>
  <c r="C24" i="25"/>
  <c r="D24" i="25" s="1"/>
  <c r="C23" i="25"/>
  <c r="D23" i="25" s="1"/>
  <c r="C22" i="25"/>
  <c r="D22" i="25" s="1"/>
  <c r="C21" i="25"/>
  <c r="D21" i="25" s="1"/>
  <c r="C20" i="25"/>
  <c r="D20" i="25" s="1"/>
  <c r="C19" i="25"/>
  <c r="D19" i="25" s="1"/>
  <c r="C18" i="25"/>
  <c r="D18" i="25" s="1"/>
  <c r="C17" i="25"/>
  <c r="D17" i="25" s="1"/>
  <c r="C16" i="25"/>
  <c r="D16" i="25" s="1"/>
  <c r="C13" i="25"/>
  <c r="D13" i="25" s="1"/>
  <c r="C12" i="25"/>
  <c r="D12" i="25" s="1"/>
  <c r="C11" i="25"/>
  <c r="D11" i="25" s="1"/>
  <c r="C10" i="25"/>
  <c r="D10" i="25" s="1"/>
  <c r="C9" i="25"/>
  <c r="D9" i="25" s="1"/>
  <c r="C8" i="25"/>
  <c r="D8" i="25" s="1"/>
  <c r="C35" i="24"/>
  <c r="C34" i="24"/>
  <c r="D34" i="24" s="1"/>
  <c r="BU34" i="24" s="1"/>
  <c r="C33" i="24"/>
  <c r="D33" i="24" s="1"/>
  <c r="BU33" i="24" s="1"/>
  <c r="C32" i="24"/>
  <c r="D32" i="24" s="1"/>
  <c r="BU32" i="24" s="1"/>
  <c r="C31" i="24"/>
  <c r="D31" i="24" s="1"/>
  <c r="BU31" i="24" s="1"/>
  <c r="C30" i="24"/>
  <c r="D30" i="24" s="1"/>
  <c r="BU30" i="24" s="1"/>
  <c r="C29" i="24"/>
  <c r="D29" i="24" s="1"/>
  <c r="C25" i="24"/>
  <c r="D25" i="24" s="1"/>
  <c r="C24" i="24"/>
  <c r="D24" i="24" s="1"/>
  <c r="C23" i="24"/>
  <c r="D23" i="24" s="1"/>
  <c r="C22" i="24"/>
  <c r="D22" i="24" s="1"/>
  <c r="C21" i="24"/>
  <c r="D21" i="24" s="1"/>
  <c r="C20" i="24"/>
  <c r="D20" i="24" s="1"/>
  <c r="C19" i="24"/>
  <c r="D19" i="24" s="1"/>
  <c r="C18" i="24"/>
  <c r="D18" i="24" s="1"/>
  <c r="C17" i="24"/>
  <c r="D17" i="24" s="1"/>
  <c r="C16" i="24"/>
  <c r="D16" i="24" s="1"/>
  <c r="C13" i="24"/>
  <c r="D13" i="24" s="1"/>
  <c r="C12" i="24"/>
  <c r="D12" i="24" s="1"/>
  <c r="C11" i="24"/>
  <c r="D11" i="24" s="1"/>
  <c r="C10" i="24"/>
  <c r="D10" i="24" s="1"/>
  <c r="C9" i="24"/>
  <c r="D9" i="24" s="1"/>
  <c r="C8" i="24"/>
  <c r="D8" i="24" s="1"/>
  <c r="C35" i="28"/>
  <c r="C34" i="28"/>
  <c r="D34" i="28" s="1"/>
  <c r="BU34" i="28" s="1"/>
  <c r="C33" i="28"/>
  <c r="D33" i="28" s="1"/>
  <c r="BU33" i="28" s="1"/>
  <c r="C32" i="28"/>
  <c r="D32" i="28" s="1"/>
  <c r="BU32" i="28" s="1"/>
  <c r="C31" i="28"/>
  <c r="D31" i="28" s="1"/>
  <c r="BU31" i="28" s="1"/>
  <c r="C30" i="28"/>
  <c r="D30" i="28" s="1"/>
  <c r="BU30" i="28" s="1"/>
  <c r="C29" i="28"/>
  <c r="D29" i="28" s="1"/>
  <c r="C25" i="28"/>
  <c r="D25" i="28" s="1"/>
  <c r="C24" i="28"/>
  <c r="D24" i="28" s="1"/>
  <c r="C23" i="28"/>
  <c r="D23" i="28" s="1"/>
  <c r="C22" i="28"/>
  <c r="D22" i="28" s="1"/>
  <c r="C21" i="28"/>
  <c r="D21" i="28" s="1"/>
  <c r="C20" i="28"/>
  <c r="D20" i="28" s="1"/>
  <c r="C19" i="28"/>
  <c r="D19" i="28" s="1"/>
  <c r="C18" i="28"/>
  <c r="D18" i="28" s="1"/>
  <c r="C17" i="28"/>
  <c r="D17" i="28" s="1"/>
  <c r="C16" i="28"/>
  <c r="D16" i="28" s="1"/>
  <c r="C13" i="28"/>
  <c r="D13" i="28" s="1"/>
  <c r="C12" i="28"/>
  <c r="D12" i="28" s="1"/>
  <c r="C11" i="28"/>
  <c r="D11" i="28" s="1"/>
  <c r="C10" i="28"/>
  <c r="D10" i="28" s="1"/>
  <c r="C9" i="28"/>
  <c r="D9" i="28" s="1"/>
  <c r="C8" i="28"/>
  <c r="D8" i="28" s="1"/>
  <c r="B35" i="28"/>
  <c r="B34" i="28"/>
  <c r="B33" i="28"/>
  <c r="B32" i="28"/>
  <c r="B31" i="28"/>
  <c r="B30" i="28"/>
  <c r="B29" i="28"/>
  <c r="B25" i="28"/>
  <c r="B24" i="28"/>
  <c r="B23" i="28"/>
  <c r="B22" i="28"/>
  <c r="B21" i="28"/>
  <c r="B20" i="28"/>
  <c r="B19" i="28"/>
  <c r="B18" i="28"/>
  <c r="B17" i="28"/>
  <c r="B16" i="28"/>
  <c r="B13" i="28"/>
  <c r="B12" i="28"/>
  <c r="B11" i="28"/>
  <c r="B10" i="28"/>
  <c r="B9" i="28"/>
  <c r="B8" i="28"/>
  <c r="C35" i="27"/>
  <c r="C34" i="27"/>
  <c r="D34" i="27" s="1"/>
  <c r="BU34" i="27" s="1"/>
  <c r="C33" i="27"/>
  <c r="D33" i="27" s="1"/>
  <c r="BU33" i="27" s="1"/>
  <c r="C32" i="27"/>
  <c r="D32" i="27" s="1"/>
  <c r="BU32" i="27" s="1"/>
  <c r="C31" i="27"/>
  <c r="D31" i="27" s="1"/>
  <c r="BU31" i="27" s="1"/>
  <c r="C30" i="27"/>
  <c r="D30" i="27" s="1"/>
  <c r="BU30" i="27" s="1"/>
  <c r="C29" i="27"/>
  <c r="D29" i="27" s="1"/>
  <c r="C25" i="27"/>
  <c r="D25" i="27" s="1"/>
  <c r="C24" i="27"/>
  <c r="D24" i="27" s="1"/>
  <c r="C23" i="27"/>
  <c r="D23" i="27" s="1"/>
  <c r="C22" i="27"/>
  <c r="D22" i="27" s="1"/>
  <c r="C21" i="27"/>
  <c r="D21" i="27" s="1"/>
  <c r="C20" i="27"/>
  <c r="D20" i="27" s="1"/>
  <c r="C19" i="27"/>
  <c r="D19" i="27" s="1"/>
  <c r="C18" i="27"/>
  <c r="D18" i="27" s="1"/>
  <c r="C17" i="27"/>
  <c r="D17" i="27" s="1"/>
  <c r="C16" i="27"/>
  <c r="D16" i="27" s="1"/>
  <c r="C13" i="27"/>
  <c r="D13" i="27" s="1"/>
  <c r="C12" i="27"/>
  <c r="D12" i="27" s="1"/>
  <c r="C11" i="27"/>
  <c r="D11" i="27" s="1"/>
  <c r="C10" i="27"/>
  <c r="D10" i="27" s="1"/>
  <c r="C9" i="27"/>
  <c r="D9" i="27" s="1"/>
  <c r="C8" i="27"/>
  <c r="D8" i="27" s="1"/>
  <c r="C35" i="26"/>
  <c r="C34" i="26"/>
  <c r="D34" i="26" s="1"/>
  <c r="BU34" i="26" s="1"/>
  <c r="C33" i="26"/>
  <c r="D33" i="26" s="1"/>
  <c r="BU33" i="26" s="1"/>
  <c r="C32" i="26"/>
  <c r="D32" i="26" s="1"/>
  <c r="BU32" i="26" s="1"/>
  <c r="C31" i="26"/>
  <c r="D31" i="26" s="1"/>
  <c r="BU31" i="26" s="1"/>
  <c r="C30" i="26"/>
  <c r="D30" i="26" s="1"/>
  <c r="BU30" i="26" s="1"/>
  <c r="C29" i="26"/>
  <c r="D29" i="26" s="1"/>
  <c r="C25" i="26"/>
  <c r="D25" i="26" s="1"/>
  <c r="C24" i="26"/>
  <c r="D24" i="26" s="1"/>
  <c r="C23" i="26"/>
  <c r="D23" i="26" s="1"/>
  <c r="C22" i="26"/>
  <c r="D22" i="26" s="1"/>
  <c r="C21" i="26"/>
  <c r="D21" i="26" s="1"/>
  <c r="C20" i="26"/>
  <c r="D20" i="26" s="1"/>
  <c r="C19" i="26"/>
  <c r="D19" i="26" s="1"/>
  <c r="C18" i="26"/>
  <c r="D18" i="26" s="1"/>
  <c r="C17" i="26"/>
  <c r="D17" i="26" s="1"/>
  <c r="C16" i="26"/>
  <c r="D16" i="26" s="1"/>
  <c r="C13" i="26"/>
  <c r="D13" i="26" s="1"/>
  <c r="C12" i="26"/>
  <c r="D12" i="26" s="1"/>
  <c r="C11" i="26"/>
  <c r="D11" i="26" s="1"/>
  <c r="C10" i="26"/>
  <c r="D10" i="26" s="1"/>
  <c r="C9" i="26"/>
  <c r="D9" i="26" s="1"/>
  <c r="C8" i="26"/>
  <c r="D8" i="26" s="1"/>
  <c r="B35" i="25"/>
  <c r="B34" i="25"/>
  <c r="B33" i="25"/>
  <c r="B32" i="25"/>
  <c r="B31" i="25"/>
  <c r="B30" i="25"/>
  <c r="B29" i="25"/>
  <c r="B25" i="25"/>
  <c r="B24" i="25"/>
  <c r="B23" i="25"/>
  <c r="B22" i="25"/>
  <c r="B21" i="25"/>
  <c r="B20" i="25"/>
  <c r="B19" i="25"/>
  <c r="B18" i="25"/>
  <c r="B17" i="25"/>
  <c r="B16" i="25"/>
  <c r="B13" i="25"/>
  <c r="B12" i="25"/>
  <c r="B11" i="25"/>
  <c r="B10" i="25"/>
  <c r="B9" i="25"/>
  <c r="B8" i="25"/>
  <c r="B35" i="24"/>
  <c r="B34" i="24"/>
  <c r="B33" i="24"/>
  <c r="B32" i="24"/>
  <c r="B31" i="24"/>
  <c r="B30" i="24"/>
  <c r="B29" i="24"/>
  <c r="B25" i="24"/>
  <c r="B24" i="24"/>
  <c r="B23" i="24"/>
  <c r="B22" i="24"/>
  <c r="B21" i="24"/>
  <c r="B20" i="24"/>
  <c r="B19" i="24"/>
  <c r="B18" i="24"/>
  <c r="B17" i="24"/>
  <c r="B16" i="24"/>
  <c r="B13" i="24"/>
  <c r="B12" i="24"/>
  <c r="B11" i="24"/>
  <c r="B10" i="24"/>
  <c r="B9" i="24"/>
  <c r="B8" i="24"/>
  <c r="B35" i="27"/>
  <c r="B34" i="27"/>
  <c r="B33" i="27"/>
  <c r="B32" i="27"/>
  <c r="B31" i="27"/>
  <c r="B30" i="27"/>
  <c r="B29" i="27"/>
  <c r="B25" i="27"/>
  <c r="B24" i="27"/>
  <c r="B23" i="27"/>
  <c r="B22" i="27"/>
  <c r="B21" i="27"/>
  <c r="B20" i="27"/>
  <c r="B19" i="27"/>
  <c r="B18" i="27"/>
  <c r="B17" i="27"/>
  <c r="B16" i="27"/>
  <c r="B13" i="27"/>
  <c r="B12" i="27"/>
  <c r="B11" i="27"/>
  <c r="B10" i="27"/>
  <c r="B9" i="27"/>
  <c r="B8" i="27"/>
  <c r="B35" i="26"/>
  <c r="B34" i="26"/>
  <c r="B33" i="26"/>
  <c r="B32" i="26"/>
  <c r="B31" i="26"/>
  <c r="B30" i="26"/>
  <c r="B29" i="26"/>
  <c r="B25" i="26"/>
  <c r="B24" i="26"/>
  <c r="B23" i="26"/>
  <c r="B22" i="26"/>
  <c r="B21" i="26"/>
  <c r="B20" i="26"/>
  <c r="B19" i="26"/>
  <c r="B18" i="26"/>
  <c r="B17" i="26"/>
  <c r="B16" i="26"/>
  <c r="B13" i="26"/>
  <c r="B12" i="26"/>
  <c r="B11" i="26"/>
  <c r="B10" i="26"/>
  <c r="B9" i="26"/>
  <c r="B8" i="26"/>
  <c r="AQ58" i="3" l="1"/>
  <c r="AP63" i="3"/>
  <c r="AP64" i="3" s="1"/>
  <c r="AK58" i="3"/>
  <c r="AK59" i="3" s="1"/>
  <c r="AK60" i="3" s="1"/>
  <c r="AK61" i="3" s="1"/>
  <c r="AK62" i="3" s="1"/>
  <c r="AK63" i="3" s="1"/>
  <c r="AK64" i="3" s="1"/>
  <c r="AJ58" i="3"/>
  <c r="AJ59" i="3" s="1"/>
  <c r="AJ60" i="3" s="1"/>
  <c r="AJ61" i="3" s="1"/>
  <c r="AJ62" i="3" s="1"/>
  <c r="AJ63" i="3" s="1"/>
  <c r="AV64" i="3"/>
  <c r="AV65" i="3" s="1"/>
  <c r="BB59" i="3"/>
  <c r="BB60" i="3" s="1"/>
  <c r="AY58" i="3"/>
  <c r="BF63" i="3"/>
  <c r="BF64" i="3" s="1"/>
  <c r="BF65" i="3" s="1"/>
  <c r="BA60" i="3"/>
  <c r="BA61" i="3" s="1"/>
  <c r="BA62" i="3" s="1"/>
  <c r="BA63" i="3" s="1"/>
  <c r="AW60" i="3"/>
  <c r="AW61" i="3" s="1"/>
  <c r="AU62" i="3"/>
  <c r="BD61" i="3"/>
  <c r="BD62" i="3" s="1"/>
  <c r="BD63" i="3" s="1"/>
  <c r="BD64" i="3" s="1"/>
  <c r="BD65" i="3" s="1"/>
  <c r="AX63" i="3"/>
  <c r="AZ61" i="3"/>
  <c r="BC61" i="3"/>
  <c r="BG65" i="3"/>
  <c r="BH60" i="3"/>
  <c r="D35" i="26"/>
  <c r="BU35" i="26" s="1"/>
  <c r="E35" i="26" s="1"/>
  <c r="H6" i="26"/>
  <c r="H27" i="26"/>
  <c r="H15" i="26"/>
  <c r="H1" i="26"/>
  <c r="H27" i="24"/>
  <c r="D35" i="24"/>
  <c r="BU35" i="24" s="1"/>
  <c r="E35" i="24" s="1"/>
  <c r="H6" i="24"/>
  <c r="H15" i="24"/>
  <c r="H1" i="24"/>
  <c r="D35" i="28"/>
  <c r="BU35" i="28" s="1"/>
  <c r="H6" i="28"/>
  <c r="H27" i="28"/>
  <c r="H15" i="28"/>
  <c r="H1" i="28"/>
  <c r="D35" i="27"/>
  <c r="BU35" i="27" s="1"/>
  <c r="E35" i="27" s="1"/>
  <c r="H15" i="27"/>
  <c r="H6" i="27"/>
  <c r="H1" i="27"/>
  <c r="H27" i="27"/>
  <c r="D35" i="25"/>
  <c r="BU35" i="25" s="1"/>
  <c r="H27" i="25"/>
  <c r="H6" i="25"/>
  <c r="H15" i="25"/>
  <c r="H1" i="25"/>
  <c r="E35" i="25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BE128" i="2"/>
  <c r="BF128" i="2"/>
  <c r="BG128" i="2"/>
  <c r="BH128" i="2"/>
  <c r="BI128" i="2"/>
  <c r="BJ128" i="2"/>
  <c r="BK128" i="2"/>
  <c r="BL128" i="2"/>
  <c r="BM128" i="2"/>
  <c r="BN128" i="2"/>
  <c r="BO128" i="2"/>
  <c r="BP128" i="2"/>
  <c r="BQ128" i="2"/>
  <c r="BR128" i="2"/>
  <c r="BS128" i="2"/>
  <c r="BT128" i="2"/>
  <c r="U128" i="2"/>
  <c r="V128" i="2"/>
  <c r="W128" i="2"/>
  <c r="Q128" i="2"/>
  <c r="R128" i="2"/>
  <c r="S128" i="2"/>
  <c r="M128" i="2"/>
  <c r="N128" i="2"/>
  <c r="O128" i="2"/>
  <c r="I128" i="2"/>
  <c r="J128" i="2"/>
  <c r="K128" i="2"/>
  <c r="BU9" i="26"/>
  <c r="E9" i="26" s="1"/>
  <c r="BU10" i="26"/>
  <c r="E10" i="26" s="1"/>
  <c r="BU11" i="26"/>
  <c r="E11" i="26" s="1"/>
  <c r="BU12" i="26"/>
  <c r="E12" i="26" s="1"/>
  <c r="BU13" i="26"/>
  <c r="E13" i="26" s="1"/>
  <c r="BU16" i="26"/>
  <c r="E16" i="26" s="1"/>
  <c r="BU17" i="26"/>
  <c r="E17" i="26" s="1"/>
  <c r="BU18" i="26"/>
  <c r="E18" i="26" s="1"/>
  <c r="BU19" i="26"/>
  <c r="E19" i="26" s="1"/>
  <c r="BU20" i="26"/>
  <c r="E20" i="26" s="1"/>
  <c r="BU21" i="26"/>
  <c r="E21" i="26" s="1"/>
  <c r="BU22" i="26"/>
  <c r="E22" i="26" s="1"/>
  <c r="BU23" i="26"/>
  <c r="E23" i="26" s="1"/>
  <c r="BU24" i="26"/>
  <c r="E24" i="26" s="1"/>
  <c r="BU25" i="26"/>
  <c r="E25" i="26" s="1"/>
  <c r="BU29" i="26"/>
  <c r="BU8" i="26"/>
  <c r="E8" i="26" s="1"/>
  <c r="BU9" i="28"/>
  <c r="E9" i="28" s="1"/>
  <c r="BU10" i="28"/>
  <c r="E10" i="28" s="1"/>
  <c r="BU11" i="28"/>
  <c r="E11" i="28" s="1"/>
  <c r="BU12" i="28"/>
  <c r="E12" i="28" s="1"/>
  <c r="BU13" i="28"/>
  <c r="E13" i="28" s="1"/>
  <c r="BU16" i="28"/>
  <c r="BU17" i="28"/>
  <c r="E17" i="28" s="1"/>
  <c r="BU18" i="28"/>
  <c r="E18" i="28" s="1"/>
  <c r="BU19" i="28"/>
  <c r="E19" i="28" s="1"/>
  <c r="BU20" i="28"/>
  <c r="E20" i="28" s="1"/>
  <c r="BU21" i="28"/>
  <c r="E21" i="28" s="1"/>
  <c r="BU22" i="28"/>
  <c r="E22" i="28" s="1"/>
  <c r="BU23" i="28"/>
  <c r="E23" i="28" s="1"/>
  <c r="BU24" i="28"/>
  <c r="E24" i="28" s="1"/>
  <c r="BU25" i="28"/>
  <c r="E25" i="28" s="1"/>
  <c r="BU29" i="28"/>
  <c r="BU8" i="28"/>
  <c r="E8" i="28" s="1"/>
  <c r="BU9" i="24"/>
  <c r="E9" i="24" s="1"/>
  <c r="BU10" i="24"/>
  <c r="E10" i="24" s="1"/>
  <c r="BU11" i="24"/>
  <c r="E11" i="24" s="1"/>
  <c r="BU12" i="24"/>
  <c r="E12" i="24" s="1"/>
  <c r="BU13" i="24"/>
  <c r="E13" i="24" s="1"/>
  <c r="BU16" i="24"/>
  <c r="E16" i="24" s="1"/>
  <c r="BU17" i="24"/>
  <c r="E17" i="24" s="1"/>
  <c r="BU18" i="24"/>
  <c r="E18" i="24" s="1"/>
  <c r="BU19" i="24"/>
  <c r="E19" i="24" s="1"/>
  <c r="BU20" i="24"/>
  <c r="E20" i="24" s="1"/>
  <c r="BU22" i="24"/>
  <c r="E22" i="24" s="1"/>
  <c r="BU23" i="24"/>
  <c r="E23" i="24" s="1"/>
  <c r="BU24" i="24"/>
  <c r="E24" i="24" s="1"/>
  <c r="BU25" i="24"/>
  <c r="E25" i="24" s="1"/>
  <c r="BU29" i="24"/>
  <c r="BU8" i="24"/>
  <c r="E8" i="24" s="1"/>
  <c r="BU9" i="27"/>
  <c r="E9" i="27" s="1"/>
  <c r="BU10" i="27"/>
  <c r="E10" i="27" s="1"/>
  <c r="BU11" i="27"/>
  <c r="E11" i="27" s="1"/>
  <c r="BU12" i="27"/>
  <c r="E12" i="27" s="1"/>
  <c r="BU13" i="27"/>
  <c r="E13" i="27" s="1"/>
  <c r="BU16" i="27"/>
  <c r="E16" i="27" s="1"/>
  <c r="BU17" i="27"/>
  <c r="E17" i="27" s="1"/>
  <c r="BU18" i="27"/>
  <c r="E18" i="27" s="1"/>
  <c r="BU19" i="27"/>
  <c r="E19" i="27" s="1"/>
  <c r="BU20" i="27"/>
  <c r="E20" i="27" s="1"/>
  <c r="BU21" i="27"/>
  <c r="E21" i="27" s="1"/>
  <c r="BU22" i="27"/>
  <c r="E22" i="27" s="1"/>
  <c r="BU23" i="27"/>
  <c r="E23" i="27" s="1"/>
  <c r="BU24" i="27"/>
  <c r="E24" i="27" s="1"/>
  <c r="BU25" i="27"/>
  <c r="E25" i="27" s="1"/>
  <c r="BU29" i="27"/>
  <c r="BU8" i="27"/>
  <c r="E8" i="27" s="1"/>
  <c r="Q128" i="27"/>
  <c r="R128" i="27"/>
  <c r="S128" i="27"/>
  <c r="T128" i="27"/>
  <c r="U128" i="27"/>
  <c r="V128" i="27"/>
  <c r="W128" i="27"/>
  <c r="X128" i="27"/>
  <c r="Y128" i="27"/>
  <c r="Z128" i="27"/>
  <c r="AA128" i="27"/>
  <c r="AB128" i="27"/>
  <c r="AC128" i="27"/>
  <c r="AD128" i="27"/>
  <c r="AE128" i="27"/>
  <c r="AF128" i="27"/>
  <c r="AG128" i="27"/>
  <c r="AH128" i="27"/>
  <c r="AI128" i="27"/>
  <c r="AJ128" i="27"/>
  <c r="AK128" i="27"/>
  <c r="AL128" i="27"/>
  <c r="AM128" i="27"/>
  <c r="AN128" i="27"/>
  <c r="AO128" i="27"/>
  <c r="AP128" i="27"/>
  <c r="AQ128" i="27"/>
  <c r="AR128" i="27"/>
  <c r="AS128" i="27"/>
  <c r="AT128" i="27"/>
  <c r="AU128" i="27"/>
  <c r="AV128" i="27"/>
  <c r="AW128" i="27"/>
  <c r="AX128" i="27"/>
  <c r="AY128" i="27"/>
  <c r="AZ128" i="27"/>
  <c r="BA128" i="27"/>
  <c r="BB128" i="27"/>
  <c r="BC128" i="27"/>
  <c r="BD128" i="27"/>
  <c r="BE128" i="27"/>
  <c r="BF128" i="27"/>
  <c r="BG128" i="27"/>
  <c r="BH128" i="27"/>
  <c r="BI128" i="27"/>
  <c r="BJ128" i="27"/>
  <c r="BK128" i="27"/>
  <c r="BL128" i="27"/>
  <c r="BM128" i="27"/>
  <c r="BN128" i="27"/>
  <c r="BO128" i="27"/>
  <c r="BP128" i="27"/>
  <c r="BQ128" i="27"/>
  <c r="BR128" i="27"/>
  <c r="BS128" i="27"/>
  <c r="BT128" i="27"/>
  <c r="N128" i="27"/>
  <c r="O128" i="27"/>
  <c r="BU9" i="25"/>
  <c r="E9" i="25" s="1"/>
  <c r="BU10" i="25"/>
  <c r="E10" i="25" s="1"/>
  <c r="BU11" i="25"/>
  <c r="E11" i="25" s="1"/>
  <c r="BU12" i="25"/>
  <c r="E12" i="25" s="1"/>
  <c r="BU13" i="25"/>
  <c r="E13" i="25" s="1"/>
  <c r="BU16" i="25"/>
  <c r="E16" i="25" s="1"/>
  <c r="BU17" i="25"/>
  <c r="E17" i="25" s="1"/>
  <c r="BU18" i="25"/>
  <c r="E18" i="25" s="1"/>
  <c r="BU19" i="25"/>
  <c r="E19" i="25" s="1"/>
  <c r="BU20" i="25"/>
  <c r="E20" i="25" s="1"/>
  <c r="BU22" i="25"/>
  <c r="E22" i="25" s="1"/>
  <c r="BU23" i="25"/>
  <c r="E23" i="25" s="1"/>
  <c r="BU24" i="25"/>
  <c r="E24" i="25" s="1"/>
  <c r="BU25" i="25"/>
  <c r="E25" i="25" s="1"/>
  <c r="BU29" i="25"/>
  <c r="BU8" i="25"/>
  <c r="E8" i="25" s="1"/>
  <c r="AG128" i="28"/>
  <c r="AH128" i="28"/>
  <c r="AI128" i="28"/>
  <c r="AJ128" i="28"/>
  <c r="AK128" i="28"/>
  <c r="AL128" i="28"/>
  <c r="AM128" i="28"/>
  <c r="AN128" i="28"/>
  <c r="AO128" i="28"/>
  <c r="AP128" i="28"/>
  <c r="AQ128" i="28"/>
  <c r="AR128" i="28"/>
  <c r="AS128" i="28"/>
  <c r="AT128" i="28"/>
  <c r="AU128" i="28"/>
  <c r="AV128" i="28"/>
  <c r="AW128" i="28"/>
  <c r="AX128" i="28"/>
  <c r="AY128" i="28"/>
  <c r="AZ128" i="28"/>
  <c r="BA128" i="28"/>
  <c r="BB128" i="28"/>
  <c r="BC128" i="28"/>
  <c r="BD128" i="28"/>
  <c r="BE128" i="28"/>
  <c r="BF128" i="28"/>
  <c r="BG128" i="28"/>
  <c r="BH128" i="28"/>
  <c r="BI128" i="28"/>
  <c r="BJ128" i="28"/>
  <c r="BK128" i="28"/>
  <c r="BL128" i="28"/>
  <c r="BM128" i="28"/>
  <c r="BN128" i="28"/>
  <c r="BO128" i="28"/>
  <c r="BP128" i="28"/>
  <c r="BQ128" i="28"/>
  <c r="BR128" i="28"/>
  <c r="BS128" i="28"/>
  <c r="BT128" i="28"/>
  <c r="Q128" i="28"/>
  <c r="R128" i="28"/>
  <c r="S128" i="28"/>
  <c r="M128" i="28"/>
  <c r="N128" i="28"/>
  <c r="O128" i="28"/>
  <c r="I128" i="28"/>
  <c r="J128" i="28"/>
  <c r="K128" i="28"/>
  <c r="I135" i="28"/>
  <c r="J135" i="28"/>
  <c r="K135" i="28"/>
  <c r="L135" i="28"/>
  <c r="M135" i="28"/>
  <c r="N135" i="28"/>
  <c r="O135" i="28"/>
  <c r="P135" i="28"/>
  <c r="Q135" i="28"/>
  <c r="R135" i="28"/>
  <c r="S135" i="28"/>
  <c r="T135" i="28"/>
  <c r="U135" i="28"/>
  <c r="V135" i="28"/>
  <c r="W135" i="28"/>
  <c r="X135" i="28"/>
  <c r="Y135" i="28"/>
  <c r="Z135" i="28"/>
  <c r="AA135" i="28"/>
  <c r="AB135" i="28"/>
  <c r="AC135" i="28"/>
  <c r="AD135" i="28"/>
  <c r="AE135" i="28"/>
  <c r="AF135" i="28"/>
  <c r="AG135" i="28"/>
  <c r="AH135" i="28"/>
  <c r="AI135" i="28"/>
  <c r="AJ135" i="28"/>
  <c r="AK135" i="28"/>
  <c r="AL135" i="28"/>
  <c r="AM135" i="28"/>
  <c r="AN135" i="28"/>
  <c r="AO135" i="28"/>
  <c r="AP135" i="28"/>
  <c r="AQ135" i="28"/>
  <c r="AR135" i="28"/>
  <c r="AS135" i="28"/>
  <c r="AT135" i="28"/>
  <c r="AU135" i="28"/>
  <c r="AV135" i="28"/>
  <c r="AW135" i="28"/>
  <c r="AX135" i="28"/>
  <c r="AY135" i="28"/>
  <c r="AZ135" i="28"/>
  <c r="BA135" i="28"/>
  <c r="BB135" i="28"/>
  <c r="BC135" i="28"/>
  <c r="BD135" i="28"/>
  <c r="BE135" i="28"/>
  <c r="BF135" i="28"/>
  <c r="BG135" i="28"/>
  <c r="BH135" i="28"/>
  <c r="BI135" i="28"/>
  <c r="BJ135" i="28"/>
  <c r="BK135" i="28"/>
  <c r="BL135" i="28"/>
  <c r="BM135" i="28"/>
  <c r="BN135" i="28"/>
  <c r="BO135" i="28"/>
  <c r="BP135" i="28"/>
  <c r="I136" i="28"/>
  <c r="J136" i="28"/>
  <c r="K136" i="28"/>
  <c r="L136" i="28"/>
  <c r="M136" i="28"/>
  <c r="N136" i="28"/>
  <c r="O136" i="28"/>
  <c r="P136" i="28"/>
  <c r="Q136" i="28"/>
  <c r="R136" i="28"/>
  <c r="S136" i="28"/>
  <c r="T136" i="28"/>
  <c r="U136" i="28"/>
  <c r="V136" i="28"/>
  <c r="W136" i="28"/>
  <c r="X136" i="28"/>
  <c r="Y136" i="28"/>
  <c r="Z136" i="28"/>
  <c r="AA136" i="28"/>
  <c r="AB136" i="28"/>
  <c r="AC136" i="28"/>
  <c r="AD136" i="28"/>
  <c r="AE136" i="28"/>
  <c r="AF136" i="28"/>
  <c r="AG136" i="28"/>
  <c r="AH136" i="28"/>
  <c r="AI136" i="28"/>
  <c r="AJ136" i="28"/>
  <c r="AK136" i="28"/>
  <c r="AL136" i="28"/>
  <c r="AM136" i="28"/>
  <c r="AN136" i="28"/>
  <c r="AO136" i="28"/>
  <c r="AP136" i="28"/>
  <c r="AQ136" i="28"/>
  <c r="AR136" i="28"/>
  <c r="AS136" i="28"/>
  <c r="AT136" i="28"/>
  <c r="AU136" i="28"/>
  <c r="AV136" i="28"/>
  <c r="AW136" i="28"/>
  <c r="AX136" i="28"/>
  <c r="AY136" i="28"/>
  <c r="AZ136" i="28"/>
  <c r="BA136" i="28"/>
  <c r="BB136" i="28"/>
  <c r="BC136" i="28"/>
  <c r="BD136" i="28"/>
  <c r="BE136" i="28"/>
  <c r="BF136" i="28"/>
  <c r="BG136" i="28"/>
  <c r="BH136" i="28"/>
  <c r="BI136" i="28"/>
  <c r="BJ136" i="28"/>
  <c r="BK136" i="28"/>
  <c r="BL136" i="28"/>
  <c r="BM136" i="28"/>
  <c r="BN136" i="28"/>
  <c r="BO136" i="28"/>
  <c r="BP136" i="28"/>
  <c r="I137" i="28"/>
  <c r="J137" i="28"/>
  <c r="K137" i="28"/>
  <c r="L137" i="28"/>
  <c r="M137" i="28"/>
  <c r="N137" i="28"/>
  <c r="O137" i="28"/>
  <c r="P137" i="28"/>
  <c r="Q137" i="28"/>
  <c r="R137" i="28"/>
  <c r="S137" i="28"/>
  <c r="T137" i="28"/>
  <c r="U137" i="28"/>
  <c r="V137" i="28"/>
  <c r="W137" i="28"/>
  <c r="X137" i="28"/>
  <c r="Y137" i="28"/>
  <c r="Z137" i="28"/>
  <c r="AA137" i="28"/>
  <c r="AB137" i="28"/>
  <c r="AC137" i="28"/>
  <c r="AD137" i="28"/>
  <c r="AE137" i="28"/>
  <c r="AF137" i="28"/>
  <c r="AG137" i="28"/>
  <c r="AH137" i="28"/>
  <c r="AI137" i="28"/>
  <c r="AJ137" i="28"/>
  <c r="AK137" i="28"/>
  <c r="AL137" i="28"/>
  <c r="AM137" i="28"/>
  <c r="AN137" i="28"/>
  <c r="AO137" i="28"/>
  <c r="AP137" i="28"/>
  <c r="AQ137" i="28"/>
  <c r="AR137" i="28"/>
  <c r="AS137" i="28"/>
  <c r="AT137" i="28"/>
  <c r="AU137" i="28"/>
  <c r="AV137" i="28"/>
  <c r="AW137" i="28"/>
  <c r="AX137" i="28"/>
  <c r="AY137" i="28"/>
  <c r="AZ137" i="28"/>
  <c r="BA137" i="28"/>
  <c r="BB137" i="28"/>
  <c r="BC137" i="28"/>
  <c r="BD137" i="28"/>
  <c r="BE137" i="28"/>
  <c r="BF137" i="28"/>
  <c r="BG137" i="28"/>
  <c r="BH137" i="28"/>
  <c r="BI137" i="28"/>
  <c r="BJ137" i="28"/>
  <c r="BK137" i="28"/>
  <c r="BL137" i="28"/>
  <c r="BM137" i="28"/>
  <c r="BN137" i="28"/>
  <c r="BO137" i="28"/>
  <c r="BP137" i="28"/>
  <c r="I138" i="28"/>
  <c r="J138" i="28"/>
  <c r="K138" i="28"/>
  <c r="L138" i="28"/>
  <c r="M138" i="28"/>
  <c r="N138" i="28"/>
  <c r="O138" i="28"/>
  <c r="P138" i="28"/>
  <c r="Q138" i="28"/>
  <c r="R138" i="28"/>
  <c r="S138" i="28"/>
  <c r="T138" i="28"/>
  <c r="U138" i="28"/>
  <c r="V138" i="28"/>
  <c r="W138" i="28"/>
  <c r="X138" i="28"/>
  <c r="Y138" i="28"/>
  <c r="Z138" i="28"/>
  <c r="AA138" i="28"/>
  <c r="AB138" i="28"/>
  <c r="AC138" i="28"/>
  <c r="AD138" i="28"/>
  <c r="AE138" i="28"/>
  <c r="AF138" i="28"/>
  <c r="AG138" i="28"/>
  <c r="AH138" i="28"/>
  <c r="AI138" i="28"/>
  <c r="AJ138" i="28"/>
  <c r="AK138" i="28"/>
  <c r="AL138" i="28"/>
  <c r="AM138" i="28"/>
  <c r="AN138" i="28"/>
  <c r="AO138" i="28"/>
  <c r="AP138" i="28"/>
  <c r="AQ138" i="28"/>
  <c r="AR138" i="28"/>
  <c r="AS138" i="28"/>
  <c r="AT138" i="28"/>
  <c r="AU138" i="28"/>
  <c r="AV138" i="28"/>
  <c r="AW138" i="28"/>
  <c r="AX138" i="28"/>
  <c r="AY138" i="28"/>
  <c r="AZ138" i="28"/>
  <c r="BA138" i="28"/>
  <c r="BB138" i="28"/>
  <c r="BC138" i="28"/>
  <c r="BD138" i="28"/>
  <c r="BE138" i="28"/>
  <c r="BF138" i="28"/>
  <c r="BG138" i="28"/>
  <c r="BH138" i="28"/>
  <c r="BI138" i="28"/>
  <c r="BJ138" i="28"/>
  <c r="BK138" i="28"/>
  <c r="BL138" i="28"/>
  <c r="BM138" i="28"/>
  <c r="BN138" i="28"/>
  <c r="BO138" i="28"/>
  <c r="BP138" i="28"/>
  <c r="I139" i="28"/>
  <c r="J139" i="28"/>
  <c r="K139" i="28"/>
  <c r="L139" i="28"/>
  <c r="M139" i="28"/>
  <c r="N139" i="28"/>
  <c r="O139" i="28"/>
  <c r="P139" i="28"/>
  <c r="Q139" i="28"/>
  <c r="R139" i="28"/>
  <c r="S139" i="28"/>
  <c r="T139" i="28"/>
  <c r="U139" i="28"/>
  <c r="V139" i="28"/>
  <c r="W139" i="28"/>
  <c r="X139" i="28"/>
  <c r="Y139" i="28"/>
  <c r="Z139" i="28"/>
  <c r="AA139" i="28"/>
  <c r="AB139" i="28"/>
  <c r="AC139" i="28"/>
  <c r="AD139" i="28"/>
  <c r="AE139" i="28"/>
  <c r="AF139" i="28"/>
  <c r="AG139" i="28"/>
  <c r="AH139" i="28"/>
  <c r="AI139" i="28"/>
  <c r="AJ139" i="28"/>
  <c r="AK139" i="28"/>
  <c r="AL139" i="28"/>
  <c r="AM139" i="28"/>
  <c r="AN139" i="28"/>
  <c r="AO139" i="28"/>
  <c r="AP139" i="28"/>
  <c r="AQ139" i="28"/>
  <c r="AR139" i="28"/>
  <c r="AS139" i="28"/>
  <c r="AT139" i="28"/>
  <c r="AU139" i="28"/>
  <c r="AV139" i="28"/>
  <c r="AW139" i="28"/>
  <c r="AX139" i="28"/>
  <c r="AY139" i="28"/>
  <c r="AZ139" i="28"/>
  <c r="BA139" i="28"/>
  <c r="BB139" i="28"/>
  <c r="BC139" i="28"/>
  <c r="BD139" i="28"/>
  <c r="BE139" i="28"/>
  <c r="BF139" i="28"/>
  <c r="BG139" i="28"/>
  <c r="BH139" i="28"/>
  <c r="BI139" i="28"/>
  <c r="BJ139" i="28"/>
  <c r="BK139" i="28"/>
  <c r="BL139" i="28"/>
  <c r="BM139" i="28"/>
  <c r="BN139" i="28"/>
  <c r="BO139" i="28"/>
  <c r="BP139" i="28"/>
  <c r="I140" i="28"/>
  <c r="J140" i="28"/>
  <c r="K140" i="28"/>
  <c r="L140" i="28"/>
  <c r="M140" i="28"/>
  <c r="N140" i="28"/>
  <c r="O140" i="28"/>
  <c r="P140" i="28"/>
  <c r="Q140" i="28"/>
  <c r="R140" i="28"/>
  <c r="S140" i="28"/>
  <c r="T140" i="28"/>
  <c r="U140" i="28"/>
  <c r="V140" i="28"/>
  <c r="W140" i="28"/>
  <c r="X140" i="28"/>
  <c r="Y140" i="28"/>
  <c r="Z140" i="28"/>
  <c r="AA140" i="28"/>
  <c r="AB140" i="28"/>
  <c r="AC140" i="28"/>
  <c r="AD140" i="28"/>
  <c r="AE140" i="28"/>
  <c r="AF140" i="28"/>
  <c r="AG140" i="28"/>
  <c r="AH140" i="28"/>
  <c r="AI140" i="28"/>
  <c r="AJ140" i="28"/>
  <c r="AK140" i="28"/>
  <c r="AL140" i="28"/>
  <c r="AM140" i="28"/>
  <c r="AN140" i="28"/>
  <c r="AO140" i="28"/>
  <c r="AP140" i="28"/>
  <c r="AQ140" i="28"/>
  <c r="AR140" i="28"/>
  <c r="AS140" i="28"/>
  <c r="AT140" i="28"/>
  <c r="AU140" i="28"/>
  <c r="AV140" i="28"/>
  <c r="AW140" i="28"/>
  <c r="AX140" i="28"/>
  <c r="AY140" i="28"/>
  <c r="AZ140" i="28"/>
  <c r="BA140" i="28"/>
  <c r="BB140" i="28"/>
  <c r="BC140" i="28"/>
  <c r="BD140" i="28"/>
  <c r="BE140" i="28"/>
  <c r="BF140" i="28"/>
  <c r="BG140" i="28"/>
  <c r="BH140" i="28"/>
  <c r="BI140" i="28"/>
  <c r="BJ140" i="28"/>
  <c r="BK140" i="28"/>
  <c r="BL140" i="28"/>
  <c r="BM140" i="28"/>
  <c r="BN140" i="28"/>
  <c r="BO140" i="28"/>
  <c r="BP140" i="28"/>
  <c r="I141" i="28"/>
  <c r="J141" i="28"/>
  <c r="K141" i="28"/>
  <c r="L141" i="28"/>
  <c r="M141" i="28"/>
  <c r="N141" i="28"/>
  <c r="O141" i="28"/>
  <c r="P141" i="28"/>
  <c r="Q141" i="28"/>
  <c r="R141" i="28"/>
  <c r="S141" i="28"/>
  <c r="T141" i="28"/>
  <c r="U141" i="28"/>
  <c r="V141" i="28"/>
  <c r="W141" i="28"/>
  <c r="X141" i="28"/>
  <c r="Y141" i="28"/>
  <c r="Z141" i="28"/>
  <c r="AA141" i="28"/>
  <c r="AB141" i="28"/>
  <c r="AC141" i="28"/>
  <c r="AD141" i="28"/>
  <c r="AE141" i="28"/>
  <c r="AF141" i="28"/>
  <c r="AG141" i="28"/>
  <c r="AH141" i="28"/>
  <c r="AI141" i="28"/>
  <c r="AJ141" i="28"/>
  <c r="AK141" i="28"/>
  <c r="AL141" i="28"/>
  <c r="AM141" i="28"/>
  <c r="AN141" i="28"/>
  <c r="AO141" i="28"/>
  <c r="AP141" i="28"/>
  <c r="AQ141" i="28"/>
  <c r="AR141" i="28"/>
  <c r="AS141" i="28"/>
  <c r="AT141" i="28"/>
  <c r="AU141" i="28"/>
  <c r="AV141" i="28"/>
  <c r="AW141" i="28"/>
  <c r="AX141" i="28"/>
  <c r="AY141" i="28"/>
  <c r="AZ141" i="28"/>
  <c r="BA141" i="28"/>
  <c r="BB141" i="28"/>
  <c r="BC141" i="28"/>
  <c r="BD141" i="28"/>
  <c r="BE141" i="28"/>
  <c r="BF141" i="28"/>
  <c r="BG141" i="28"/>
  <c r="BH141" i="28"/>
  <c r="BI141" i="28"/>
  <c r="BJ141" i="28"/>
  <c r="BK141" i="28"/>
  <c r="BL141" i="28"/>
  <c r="BM141" i="28"/>
  <c r="BN141" i="28"/>
  <c r="BO141" i="28"/>
  <c r="BP141" i="28"/>
  <c r="I142" i="28"/>
  <c r="J142" i="28"/>
  <c r="K142" i="28"/>
  <c r="L142" i="28"/>
  <c r="M142" i="28"/>
  <c r="N142" i="28"/>
  <c r="O142" i="28"/>
  <c r="P142" i="28"/>
  <c r="Q142" i="28"/>
  <c r="R142" i="28"/>
  <c r="S142" i="28"/>
  <c r="T142" i="28"/>
  <c r="U142" i="28"/>
  <c r="V142" i="28"/>
  <c r="W142" i="28"/>
  <c r="X142" i="28"/>
  <c r="Y142" i="28"/>
  <c r="Z142" i="28"/>
  <c r="AA142" i="28"/>
  <c r="AB142" i="28"/>
  <c r="AC142" i="28"/>
  <c r="AD142" i="28"/>
  <c r="AE142" i="28"/>
  <c r="AF142" i="28"/>
  <c r="AG142" i="28"/>
  <c r="AH142" i="28"/>
  <c r="AI142" i="28"/>
  <c r="AJ142" i="28"/>
  <c r="AK142" i="28"/>
  <c r="AL142" i="28"/>
  <c r="AM142" i="28"/>
  <c r="AN142" i="28"/>
  <c r="AO142" i="28"/>
  <c r="AP142" i="28"/>
  <c r="AQ142" i="28"/>
  <c r="AR142" i="28"/>
  <c r="AS142" i="28"/>
  <c r="AT142" i="28"/>
  <c r="AU142" i="28"/>
  <c r="AV142" i="28"/>
  <c r="AW142" i="28"/>
  <c r="AX142" i="28"/>
  <c r="AY142" i="28"/>
  <c r="AZ142" i="28"/>
  <c r="BA142" i="28"/>
  <c r="BB142" i="28"/>
  <c r="BC142" i="28"/>
  <c r="BD142" i="28"/>
  <c r="BE142" i="28"/>
  <c r="BF142" i="28"/>
  <c r="BG142" i="28"/>
  <c r="BH142" i="28"/>
  <c r="BI142" i="28"/>
  <c r="BJ142" i="28"/>
  <c r="BK142" i="28"/>
  <c r="BL142" i="28"/>
  <c r="BM142" i="28"/>
  <c r="BN142" i="28"/>
  <c r="BO142" i="28"/>
  <c r="BP142" i="28"/>
  <c r="I143" i="28"/>
  <c r="J143" i="28"/>
  <c r="K143" i="28"/>
  <c r="L143" i="28"/>
  <c r="M143" i="28"/>
  <c r="N143" i="28"/>
  <c r="O143" i="28"/>
  <c r="P143" i="28"/>
  <c r="Q143" i="28"/>
  <c r="R143" i="28"/>
  <c r="S143" i="28"/>
  <c r="T143" i="28"/>
  <c r="U143" i="28"/>
  <c r="V143" i="28"/>
  <c r="W143" i="28"/>
  <c r="X143" i="28"/>
  <c r="Y143" i="28"/>
  <c r="Z143" i="28"/>
  <c r="AA143" i="28"/>
  <c r="AB143" i="28"/>
  <c r="AC143" i="28"/>
  <c r="AD143" i="28"/>
  <c r="AE143" i="28"/>
  <c r="AF143" i="28"/>
  <c r="AG143" i="28"/>
  <c r="AH143" i="28"/>
  <c r="AI143" i="28"/>
  <c r="AJ143" i="28"/>
  <c r="AK143" i="28"/>
  <c r="AL143" i="28"/>
  <c r="AM143" i="28"/>
  <c r="AN143" i="28"/>
  <c r="AO143" i="28"/>
  <c r="AP143" i="28"/>
  <c r="AQ143" i="28"/>
  <c r="AR143" i="28"/>
  <c r="AS143" i="28"/>
  <c r="AT143" i="28"/>
  <c r="AU143" i="28"/>
  <c r="AV143" i="28"/>
  <c r="AW143" i="28"/>
  <c r="AX143" i="28"/>
  <c r="AY143" i="28"/>
  <c r="AZ143" i="28"/>
  <c r="BA143" i="28"/>
  <c r="BB143" i="28"/>
  <c r="BC143" i="28"/>
  <c r="BD143" i="28"/>
  <c r="BE143" i="28"/>
  <c r="BF143" i="28"/>
  <c r="BG143" i="28"/>
  <c r="BH143" i="28"/>
  <c r="BI143" i="28"/>
  <c r="BJ143" i="28"/>
  <c r="BK143" i="28"/>
  <c r="BL143" i="28"/>
  <c r="BM143" i="28"/>
  <c r="BN143" i="28"/>
  <c r="BO143" i="28"/>
  <c r="BP143" i="28"/>
  <c r="I144" i="28"/>
  <c r="J144" i="28"/>
  <c r="K144" i="28"/>
  <c r="L144" i="28"/>
  <c r="M144" i="28"/>
  <c r="N144" i="28"/>
  <c r="O144" i="28"/>
  <c r="P144" i="28"/>
  <c r="Q144" i="28"/>
  <c r="R144" i="28"/>
  <c r="S144" i="28"/>
  <c r="T144" i="28"/>
  <c r="U144" i="28"/>
  <c r="V144" i="28"/>
  <c r="W144" i="28"/>
  <c r="X144" i="28"/>
  <c r="Y144" i="28"/>
  <c r="Z144" i="28"/>
  <c r="AA144" i="28"/>
  <c r="AB144" i="28"/>
  <c r="AC144" i="28"/>
  <c r="AD144" i="28"/>
  <c r="AE144" i="28"/>
  <c r="AF144" i="28"/>
  <c r="AG144" i="28"/>
  <c r="AH144" i="28"/>
  <c r="AI144" i="28"/>
  <c r="AJ144" i="28"/>
  <c r="AK144" i="28"/>
  <c r="AL144" i="28"/>
  <c r="AM144" i="28"/>
  <c r="AN144" i="28"/>
  <c r="AO144" i="28"/>
  <c r="AP144" i="28"/>
  <c r="AQ144" i="28"/>
  <c r="AR144" i="28"/>
  <c r="AS144" i="28"/>
  <c r="AT144" i="28"/>
  <c r="AU144" i="28"/>
  <c r="AV144" i="28"/>
  <c r="AW144" i="28"/>
  <c r="AX144" i="28"/>
  <c r="AY144" i="28"/>
  <c r="AZ144" i="28"/>
  <c r="BA144" i="28"/>
  <c r="BB144" i="28"/>
  <c r="BC144" i="28"/>
  <c r="BD144" i="28"/>
  <c r="BE144" i="28"/>
  <c r="BF144" i="28"/>
  <c r="BG144" i="28"/>
  <c r="BH144" i="28"/>
  <c r="BI144" i="28"/>
  <c r="BJ144" i="28"/>
  <c r="BK144" i="28"/>
  <c r="BL144" i="28"/>
  <c r="BM144" i="28"/>
  <c r="BN144" i="28"/>
  <c r="BO144" i="28"/>
  <c r="BP144" i="28"/>
  <c r="I145" i="28"/>
  <c r="J145" i="28"/>
  <c r="K145" i="28"/>
  <c r="L145" i="28"/>
  <c r="M145" i="28"/>
  <c r="N145" i="28"/>
  <c r="O145" i="28"/>
  <c r="P145" i="28"/>
  <c r="Q145" i="28"/>
  <c r="R145" i="28"/>
  <c r="S145" i="28"/>
  <c r="T145" i="28"/>
  <c r="U145" i="28"/>
  <c r="V145" i="28"/>
  <c r="W145" i="28"/>
  <c r="X145" i="28"/>
  <c r="Y145" i="28"/>
  <c r="Z145" i="28"/>
  <c r="AA145" i="28"/>
  <c r="AB145" i="28"/>
  <c r="AC145" i="28"/>
  <c r="AD145" i="28"/>
  <c r="AE145" i="28"/>
  <c r="AF145" i="28"/>
  <c r="AG145" i="28"/>
  <c r="AH145" i="28"/>
  <c r="AI145" i="28"/>
  <c r="AJ145" i="28"/>
  <c r="AK145" i="28"/>
  <c r="AL145" i="28"/>
  <c r="AM145" i="28"/>
  <c r="AN145" i="28"/>
  <c r="AO145" i="28"/>
  <c r="AP145" i="28"/>
  <c r="AQ145" i="28"/>
  <c r="AR145" i="28"/>
  <c r="AS145" i="28"/>
  <c r="AT145" i="28"/>
  <c r="AU145" i="28"/>
  <c r="AV145" i="28"/>
  <c r="AW145" i="28"/>
  <c r="AX145" i="28"/>
  <c r="AY145" i="28"/>
  <c r="AZ145" i="28"/>
  <c r="BA145" i="28"/>
  <c r="BB145" i="28"/>
  <c r="BC145" i="28"/>
  <c r="BD145" i="28"/>
  <c r="BE145" i="28"/>
  <c r="BF145" i="28"/>
  <c r="BG145" i="28"/>
  <c r="BH145" i="28"/>
  <c r="BI145" i="28"/>
  <c r="BJ145" i="28"/>
  <c r="BK145" i="28"/>
  <c r="BL145" i="28"/>
  <c r="BM145" i="28"/>
  <c r="BN145" i="28"/>
  <c r="BO145" i="28"/>
  <c r="BP145" i="28"/>
  <c r="I146" i="28"/>
  <c r="J146" i="28"/>
  <c r="K146" i="28"/>
  <c r="L146" i="28"/>
  <c r="M146" i="28"/>
  <c r="N146" i="28"/>
  <c r="O146" i="28"/>
  <c r="P146" i="28"/>
  <c r="Q146" i="28"/>
  <c r="R146" i="28"/>
  <c r="S146" i="28"/>
  <c r="T146" i="28"/>
  <c r="U146" i="28"/>
  <c r="V146" i="28"/>
  <c r="W146" i="28"/>
  <c r="X146" i="28"/>
  <c r="Y146" i="28"/>
  <c r="Z146" i="28"/>
  <c r="AA146" i="28"/>
  <c r="AB146" i="28"/>
  <c r="AC146" i="28"/>
  <c r="AD146" i="28"/>
  <c r="AE146" i="28"/>
  <c r="AF146" i="28"/>
  <c r="AG146" i="28"/>
  <c r="AH146" i="28"/>
  <c r="AI146" i="28"/>
  <c r="AJ146" i="28"/>
  <c r="AK146" i="28"/>
  <c r="AL146" i="28"/>
  <c r="AM146" i="28"/>
  <c r="AN146" i="28"/>
  <c r="AO146" i="28"/>
  <c r="AP146" i="28"/>
  <c r="AQ146" i="28"/>
  <c r="AR146" i="28"/>
  <c r="AS146" i="28"/>
  <c r="AT146" i="28"/>
  <c r="AU146" i="28"/>
  <c r="AV146" i="28"/>
  <c r="AW146" i="28"/>
  <c r="AX146" i="28"/>
  <c r="AY146" i="28"/>
  <c r="AZ146" i="28"/>
  <c r="BA146" i="28"/>
  <c r="BB146" i="28"/>
  <c r="BC146" i="28"/>
  <c r="BD146" i="28"/>
  <c r="BE146" i="28"/>
  <c r="BF146" i="28"/>
  <c r="BG146" i="28"/>
  <c r="BH146" i="28"/>
  <c r="BI146" i="28"/>
  <c r="BJ146" i="28"/>
  <c r="BK146" i="28"/>
  <c r="BL146" i="28"/>
  <c r="BM146" i="28"/>
  <c r="BN146" i="28"/>
  <c r="BO146" i="28"/>
  <c r="BP146" i="28"/>
  <c r="I147" i="28"/>
  <c r="J147" i="28"/>
  <c r="K147" i="28"/>
  <c r="L147" i="28"/>
  <c r="M147" i="28"/>
  <c r="N147" i="28"/>
  <c r="O147" i="28"/>
  <c r="P147" i="28"/>
  <c r="Q147" i="28"/>
  <c r="R147" i="28"/>
  <c r="S147" i="28"/>
  <c r="T147" i="28"/>
  <c r="U147" i="28"/>
  <c r="V147" i="28"/>
  <c r="W147" i="28"/>
  <c r="X147" i="28"/>
  <c r="Y147" i="28"/>
  <c r="Z147" i="28"/>
  <c r="AA147" i="28"/>
  <c r="AB147" i="28"/>
  <c r="AC147" i="28"/>
  <c r="AD147" i="28"/>
  <c r="AE147" i="28"/>
  <c r="AF147" i="28"/>
  <c r="AG147" i="28"/>
  <c r="AH147" i="28"/>
  <c r="AI147" i="28"/>
  <c r="AJ147" i="28"/>
  <c r="AK147" i="28"/>
  <c r="AL147" i="28"/>
  <c r="AM147" i="28"/>
  <c r="AN147" i="28"/>
  <c r="AO147" i="28"/>
  <c r="AP147" i="28"/>
  <c r="AQ147" i="28"/>
  <c r="AR147" i="28"/>
  <c r="AS147" i="28"/>
  <c r="AT147" i="28"/>
  <c r="AU147" i="28"/>
  <c r="AV147" i="28"/>
  <c r="AW147" i="28"/>
  <c r="AX147" i="28"/>
  <c r="AY147" i="28"/>
  <c r="AZ147" i="28"/>
  <c r="BA147" i="28"/>
  <c r="BB147" i="28"/>
  <c r="BC147" i="28"/>
  <c r="BD147" i="28"/>
  <c r="BE147" i="28"/>
  <c r="BF147" i="28"/>
  <c r="BG147" i="28"/>
  <c r="BH147" i="28"/>
  <c r="BI147" i="28"/>
  <c r="BJ147" i="28"/>
  <c r="BK147" i="28"/>
  <c r="BL147" i="28"/>
  <c r="BM147" i="28"/>
  <c r="BN147" i="28"/>
  <c r="BO147" i="28"/>
  <c r="BP147" i="28"/>
  <c r="AC128" i="28"/>
  <c r="AD128" i="28"/>
  <c r="AE128" i="28"/>
  <c r="Y128" i="28"/>
  <c r="Z128" i="28"/>
  <c r="AA128" i="28"/>
  <c r="U128" i="28"/>
  <c r="V128" i="28"/>
  <c r="W128" i="28"/>
  <c r="AQ59" i="3" l="1"/>
  <c r="BB61" i="3"/>
  <c r="BB62" i="3" s="1"/>
  <c r="BB63" i="3" s="1"/>
  <c r="AY59" i="3"/>
  <c r="AW62" i="3"/>
  <c r="AW63" i="3" s="1"/>
  <c r="AW64" i="3" s="1"/>
  <c r="AW65" i="3" s="1"/>
  <c r="BC62" i="3"/>
  <c r="BC63" i="3" s="1"/>
  <c r="BC64" i="3" s="1"/>
  <c r="BC65" i="3" s="1"/>
  <c r="AZ62" i="3"/>
  <c r="AU63" i="3"/>
  <c r="AX64" i="3"/>
  <c r="BH61" i="3"/>
  <c r="BH62" i="3" s="1"/>
  <c r="BH63" i="3" s="1"/>
  <c r="BH64" i="3" s="1"/>
  <c r="BH65" i="3" s="1"/>
  <c r="AS120" i="3"/>
  <c r="BA64" i="3"/>
  <c r="BA65" i="3" s="1"/>
  <c r="BA120" i="3" s="1"/>
  <c r="I6" i="28"/>
  <c r="I1" i="28"/>
  <c r="I27" i="28"/>
  <c r="I15" i="28"/>
  <c r="I6" i="24"/>
  <c r="I27" i="24"/>
  <c r="I1" i="24"/>
  <c r="I15" i="24"/>
  <c r="I6" i="25"/>
  <c r="I27" i="25"/>
  <c r="I15" i="25"/>
  <c r="I1" i="25"/>
  <c r="I6" i="27"/>
  <c r="I27" i="27"/>
  <c r="I1" i="27"/>
  <c r="I15" i="27"/>
  <c r="I6" i="26"/>
  <c r="I1" i="26"/>
  <c r="I15" i="26"/>
  <c r="I27" i="26"/>
  <c r="E16" i="28"/>
  <c r="E35" i="28"/>
  <c r="A1" i="26"/>
  <c r="A5" i="27"/>
  <c r="A1" i="27"/>
  <c r="A5" i="28"/>
  <c r="A1" i="28"/>
  <c r="A5" i="24"/>
  <c r="A1" i="24"/>
  <c r="A5" i="25"/>
  <c r="A1" i="25"/>
  <c r="BP147" i="25"/>
  <c r="BO147" i="25"/>
  <c r="BN147" i="25"/>
  <c r="BM147" i="25"/>
  <c r="BL147" i="25"/>
  <c r="BK147" i="25"/>
  <c r="BJ147" i="25"/>
  <c r="BI147" i="25"/>
  <c r="BH147" i="25"/>
  <c r="BG147" i="25"/>
  <c r="BF147" i="25"/>
  <c r="BE147" i="25"/>
  <c r="BD147" i="25"/>
  <c r="BC147" i="25"/>
  <c r="BB147" i="25"/>
  <c r="BA147" i="25"/>
  <c r="AZ147" i="25"/>
  <c r="AY147" i="25"/>
  <c r="AX147" i="25"/>
  <c r="AW147" i="25"/>
  <c r="AV147" i="25"/>
  <c r="AU147" i="25"/>
  <c r="AT147" i="25"/>
  <c r="AS147" i="25"/>
  <c r="AR147" i="25"/>
  <c r="AQ147" i="25"/>
  <c r="AP147" i="25"/>
  <c r="AO147" i="25"/>
  <c r="AN147" i="25"/>
  <c r="AM147" i="25"/>
  <c r="AL147" i="25"/>
  <c r="AK147" i="25"/>
  <c r="AJ147" i="25"/>
  <c r="AI147" i="25"/>
  <c r="AH147" i="25"/>
  <c r="AG147" i="25"/>
  <c r="AF147" i="25"/>
  <c r="AE147" i="25"/>
  <c r="AD147" i="25"/>
  <c r="AC147" i="25"/>
  <c r="AB147" i="25"/>
  <c r="AA147" i="25"/>
  <c r="Z147" i="25"/>
  <c r="Y147" i="25"/>
  <c r="X147" i="25"/>
  <c r="W147" i="25"/>
  <c r="V147" i="25"/>
  <c r="U147" i="25"/>
  <c r="T147" i="25"/>
  <c r="S147" i="25"/>
  <c r="R147" i="25"/>
  <c r="Q147" i="25"/>
  <c r="P147" i="25"/>
  <c r="O147" i="25"/>
  <c r="N147" i="25"/>
  <c r="M147" i="25"/>
  <c r="L147" i="25"/>
  <c r="K147" i="25"/>
  <c r="J147" i="25"/>
  <c r="I147" i="25"/>
  <c r="H147" i="25"/>
  <c r="BP146" i="25"/>
  <c r="BO146" i="25"/>
  <c r="BN146" i="25"/>
  <c r="BM146" i="25"/>
  <c r="BL146" i="25"/>
  <c r="BK146" i="25"/>
  <c r="BJ146" i="25"/>
  <c r="BI146" i="25"/>
  <c r="BH146" i="25"/>
  <c r="BG146" i="25"/>
  <c r="BF146" i="25"/>
  <c r="BE146" i="25"/>
  <c r="BD146" i="25"/>
  <c r="BC146" i="25"/>
  <c r="BB146" i="25"/>
  <c r="BA146" i="25"/>
  <c r="AZ146" i="25"/>
  <c r="AY146" i="25"/>
  <c r="AX146" i="25"/>
  <c r="AW146" i="25"/>
  <c r="AV146" i="25"/>
  <c r="AU146" i="25"/>
  <c r="AT146" i="25"/>
  <c r="AS146" i="25"/>
  <c r="AR146" i="25"/>
  <c r="AQ146" i="25"/>
  <c r="AP146" i="25"/>
  <c r="AO146" i="25"/>
  <c r="AN146" i="25"/>
  <c r="AM146" i="25"/>
  <c r="AL146" i="25"/>
  <c r="AK146" i="25"/>
  <c r="AJ146" i="25"/>
  <c r="AI146" i="25"/>
  <c r="AH146" i="25"/>
  <c r="AG146" i="25"/>
  <c r="AF146" i="25"/>
  <c r="AE146" i="25"/>
  <c r="AD146" i="25"/>
  <c r="AC146" i="25"/>
  <c r="AB146" i="25"/>
  <c r="AA146" i="25"/>
  <c r="Z146" i="25"/>
  <c r="Y146" i="25"/>
  <c r="X146" i="25"/>
  <c r="W146" i="25"/>
  <c r="V146" i="25"/>
  <c r="U146" i="25"/>
  <c r="T146" i="25"/>
  <c r="S146" i="25"/>
  <c r="R146" i="25"/>
  <c r="Q146" i="25"/>
  <c r="P146" i="25"/>
  <c r="O146" i="25"/>
  <c r="N146" i="25"/>
  <c r="M146" i="25"/>
  <c r="L146" i="25"/>
  <c r="K146" i="25"/>
  <c r="J146" i="25"/>
  <c r="I146" i="25"/>
  <c r="H146" i="25"/>
  <c r="BP145" i="25"/>
  <c r="BO145" i="25"/>
  <c r="BN145" i="25"/>
  <c r="BM145" i="25"/>
  <c r="BL145" i="25"/>
  <c r="BK145" i="25"/>
  <c r="BJ145" i="25"/>
  <c r="BI145" i="25"/>
  <c r="BH145" i="25"/>
  <c r="BG145" i="25"/>
  <c r="BF145" i="25"/>
  <c r="BE145" i="25"/>
  <c r="BD145" i="25"/>
  <c r="BC145" i="25"/>
  <c r="BB145" i="25"/>
  <c r="BA145" i="25"/>
  <c r="AZ145" i="25"/>
  <c r="AY145" i="25"/>
  <c r="AX145" i="25"/>
  <c r="AW145" i="25"/>
  <c r="AV145" i="25"/>
  <c r="AU145" i="25"/>
  <c r="AT145" i="25"/>
  <c r="AS145" i="25"/>
  <c r="AR145" i="25"/>
  <c r="AQ145" i="25"/>
  <c r="AP145" i="25"/>
  <c r="AO145" i="25"/>
  <c r="AN145" i="25"/>
  <c r="AM145" i="25"/>
  <c r="AL145" i="25"/>
  <c r="AK145" i="25"/>
  <c r="AJ145" i="25"/>
  <c r="AI145" i="25"/>
  <c r="AH145" i="25"/>
  <c r="AG145" i="25"/>
  <c r="AF145" i="25"/>
  <c r="AE145" i="25"/>
  <c r="AD145" i="25"/>
  <c r="AC145" i="25"/>
  <c r="AB145" i="25"/>
  <c r="AA145" i="25"/>
  <c r="Z145" i="25"/>
  <c r="Y145" i="25"/>
  <c r="X145" i="25"/>
  <c r="W145" i="25"/>
  <c r="V145" i="25"/>
  <c r="U145" i="25"/>
  <c r="T145" i="25"/>
  <c r="S145" i="25"/>
  <c r="R145" i="25"/>
  <c r="Q145" i="25"/>
  <c r="P145" i="25"/>
  <c r="O145" i="25"/>
  <c r="N145" i="25"/>
  <c r="M145" i="25"/>
  <c r="L145" i="25"/>
  <c r="K145" i="25"/>
  <c r="J145" i="25"/>
  <c r="I145" i="25"/>
  <c r="H145" i="25"/>
  <c r="BP144" i="25"/>
  <c r="BO144" i="25"/>
  <c r="BN144" i="25"/>
  <c r="BM144" i="25"/>
  <c r="BL144" i="25"/>
  <c r="BK144" i="25"/>
  <c r="BJ144" i="25"/>
  <c r="BI144" i="25"/>
  <c r="BH144" i="25"/>
  <c r="BG144" i="25"/>
  <c r="BF144" i="25"/>
  <c r="BE144" i="25"/>
  <c r="BD144" i="25"/>
  <c r="BC144" i="25"/>
  <c r="BB144" i="25"/>
  <c r="BA144" i="25"/>
  <c r="AZ144" i="25"/>
  <c r="AY144" i="25"/>
  <c r="AX144" i="25"/>
  <c r="AW144" i="25"/>
  <c r="AV144" i="25"/>
  <c r="AU144" i="25"/>
  <c r="AT144" i="25"/>
  <c r="AS144" i="25"/>
  <c r="AR144" i="25"/>
  <c r="AQ144" i="25"/>
  <c r="AP144" i="25"/>
  <c r="AO144" i="25"/>
  <c r="AN144" i="25"/>
  <c r="AM144" i="25"/>
  <c r="AL144" i="25"/>
  <c r="AK144" i="25"/>
  <c r="AJ144" i="25"/>
  <c r="AI144" i="25"/>
  <c r="AH144" i="25"/>
  <c r="AG144" i="25"/>
  <c r="AF144" i="25"/>
  <c r="AE144" i="25"/>
  <c r="AD144" i="25"/>
  <c r="AC144" i="25"/>
  <c r="AB144" i="25"/>
  <c r="AA144" i="25"/>
  <c r="Z144" i="25"/>
  <c r="Y144" i="25"/>
  <c r="X144" i="25"/>
  <c r="W144" i="25"/>
  <c r="V144" i="25"/>
  <c r="U144" i="25"/>
  <c r="T144" i="25"/>
  <c r="S144" i="25"/>
  <c r="R144" i="25"/>
  <c r="Q144" i="25"/>
  <c r="P144" i="25"/>
  <c r="O144" i="25"/>
  <c r="N144" i="25"/>
  <c r="M144" i="25"/>
  <c r="L144" i="25"/>
  <c r="K144" i="25"/>
  <c r="J144" i="25"/>
  <c r="I144" i="25"/>
  <c r="H144" i="25"/>
  <c r="BP143" i="25"/>
  <c r="BO143" i="25"/>
  <c r="BN143" i="25"/>
  <c r="BM143" i="25"/>
  <c r="BL143" i="25"/>
  <c r="BK143" i="25"/>
  <c r="BJ143" i="25"/>
  <c r="BI143" i="25"/>
  <c r="BH143" i="25"/>
  <c r="BG143" i="25"/>
  <c r="BF143" i="25"/>
  <c r="BE143" i="25"/>
  <c r="BD143" i="25"/>
  <c r="BC143" i="25"/>
  <c r="BB143" i="25"/>
  <c r="BA143" i="25"/>
  <c r="AZ143" i="25"/>
  <c r="AY143" i="25"/>
  <c r="AX143" i="25"/>
  <c r="AW143" i="25"/>
  <c r="AV143" i="25"/>
  <c r="AU143" i="25"/>
  <c r="AT143" i="25"/>
  <c r="AS143" i="25"/>
  <c r="AR143" i="25"/>
  <c r="AQ143" i="25"/>
  <c r="AP143" i="25"/>
  <c r="AO143" i="25"/>
  <c r="AN143" i="25"/>
  <c r="AM143" i="25"/>
  <c r="AL143" i="25"/>
  <c r="AK143" i="25"/>
  <c r="AJ143" i="25"/>
  <c r="AI143" i="25"/>
  <c r="AH143" i="25"/>
  <c r="AG143" i="25"/>
  <c r="AF143" i="25"/>
  <c r="AE143" i="25"/>
  <c r="AD143" i="25"/>
  <c r="AC143" i="25"/>
  <c r="AB143" i="25"/>
  <c r="AA143" i="25"/>
  <c r="Z143" i="25"/>
  <c r="Y143" i="25"/>
  <c r="X143" i="25"/>
  <c r="W143" i="25"/>
  <c r="V143" i="25"/>
  <c r="U143" i="25"/>
  <c r="T143" i="25"/>
  <c r="S143" i="25"/>
  <c r="R143" i="25"/>
  <c r="Q143" i="25"/>
  <c r="P143" i="25"/>
  <c r="O143" i="25"/>
  <c r="N143" i="25"/>
  <c r="M143" i="25"/>
  <c r="L143" i="25"/>
  <c r="K143" i="25"/>
  <c r="J143" i="25"/>
  <c r="I143" i="25"/>
  <c r="H143" i="25"/>
  <c r="BP142" i="25"/>
  <c r="BO142" i="25"/>
  <c r="BN142" i="25"/>
  <c r="BM142" i="25"/>
  <c r="BL142" i="25"/>
  <c r="BK142" i="25"/>
  <c r="BJ142" i="25"/>
  <c r="BI142" i="25"/>
  <c r="BH142" i="25"/>
  <c r="BG142" i="25"/>
  <c r="BF142" i="25"/>
  <c r="BE142" i="25"/>
  <c r="BD142" i="25"/>
  <c r="BC142" i="25"/>
  <c r="BB142" i="25"/>
  <c r="BA142" i="25"/>
  <c r="AZ142" i="25"/>
  <c r="AY142" i="25"/>
  <c r="AX142" i="25"/>
  <c r="AW142" i="25"/>
  <c r="AV142" i="25"/>
  <c r="AU142" i="25"/>
  <c r="AT142" i="25"/>
  <c r="AS142" i="25"/>
  <c r="AR142" i="25"/>
  <c r="AQ142" i="25"/>
  <c r="AP142" i="25"/>
  <c r="AO142" i="25"/>
  <c r="AN142" i="25"/>
  <c r="AM142" i="25"/>
  <c r="AL142" i="25"/>
  <c r="AK142" i="25"/>
  <c r="AJ142" i="25"/>
  <c r="AI142" i="25"/>
  <c r="AH142" i="25"/>
  <c r="AG142" i="25"/>
  <c r="AF142" i="25"/>
  <c r="AE142" i="25"/>
  <c r="AD142" i="25"/>
  <c r="AC142" i="25"/>
  <c r="AB142" i="25"/>
  <c r="AA142" i="25"/>
  <c r="Z142" i="25"/>
  <c r="Y142" i="25"/>
  <c r="X142" i="25"/>
  <c r="W142" i="25"/>
  <c r="V142" i="25"/>
  <c r="U142" i="25"/>
  <c r="T142" i="25"/>
  <c r="S142" i="25"/>
  <c r="R142" i="25"/>
  <c r="Q142" i="25"/>
  <c r="P142" i="25"/>
  <c r="O142" i="25"/>
  <c r="N142" i="25"/>
  <c r="M142" i="25"/>
  <c r="L142" i="25"/>
  <c r="K142" i="25"/>
  <c r="J142" i="25"/>
  <c r="I142" i="25"/>
  <c r="H142" i="25"/>
  <c r="BP141" i="25"/>
  <c r="BO141" i="25"/>
  <c r="BN141" i="25"/>
  <c r="BM141" i="25"/>
  <c r="BL141" i="25"/>
  <c r="BK141" i="25"/>
  <c r="BJ141" i="25"/>
  <c r="BI141" i="25"/>
  <c r="BH141" i="25"/>
  <c r="BG141" i="25"/>
  <c r="BF141" i="25"/>
  <c r="BE141" i="25"/>
  <c r="BD141" i="25"/>
  <c r="BC141" i="25"/>
  <c r="BB141" i="25"/>
  <c r="BA141" i="25"/>
  <c r="AZ141" i="25"/>
  <c r="AY141" i="25"/>
  <c r="AX141" i="25"/>
  <c r="AW141" i="25"/>
  <c r="AV141" i="25"/>
  <c r="AU141" i="25"/>
  <c r="AT141" i="25"/>
  <c r="AS141" i="25"/>
  <c r="AR141" i="25"/>
  <c r="AQ141" i="25"/>
  <c r="AP141" i="25"/>
  <c r="AO141" i="25"/>
  <c r="AN141" i="25"/>
  <c r="AM141" i="25"/>
  <c r="AL141" i="25"/>
  <c r="AK141" i="25"/>
  <c r="AJ141" i="25"/>
  <c r="AI141" i="25"/>
  <c r="AH141" i="25"/>
  <c r="AG141" i="25"/>
  <c r="AF141" i="25"/>
  <c r="AE141" i="25"/>
  <c r="AD141" i="25"/>
  <c r="AC141" i="25"/>
  <c r="AB141" i="25"/>
  <c r="AA141" i="25"/>
  <c r="Z141" i="25"/>
  <c r="Y141" i="25"/>
  <c r="X141" i="25"/>
  <c r="W141" i="25"/>
  <c r="V141" i="25"/>
  <c r="U141" i="25"/>
  <c r="T141" i="25"/>
  <c r="S141" i="25"/>
  <c r="R141" i="25"/>
  <c r="Q141" i="25"/>
  <c r="P141" i="25"/>
  <c r="O141" i="25"/>
  <c r="N141" i="25"/>
  <c r="M141" i="25"/>
  <c r="L141" i="25"/>
  <c r="K141" i="25"/>
  <c r="J141" i="25"/>
  <c r="I141" i="25"/>
  <c r="H141" i="25"/>
  <c r="BP140" i="25"/>
  <c r="BO140" i="25"/>
  <c r="BN140" i="25"/>
  <c r="BM140" i="25"/>
  <c r="BL140" i="25"/>
  <c r="BK140" i="25"/>
  <c r="BJ140" i="25"/>
  <c r="BI140" i="25"/>
  <c r="BH140" i="25"/>
  <c r="BG140" i="25"/>
  <c r="BF140" i="25"/>
  <c r="BE140" i="25"/>
  <c r="BD140" i="25"/>
  <c r="BC140" i="25"/>
  <c r="BB140" i="25"/>
  <c r="BA140" i="25"/>
  <c r="AZ140" i="25"/>
  <c r="AY140" i="25"/>
  <c r="AX140" i="25"/>
  <c r="AW140" i="25"/>
  <c r="AV140" i="25"/>
  <c r="AU140" i="25"/>
  <c r="AT140" i="25"/>
  <c r="AS140" i="25"/>
  <c r="AR140" i="25"/>
  <c r="AQ140" i="25"/>
  <c r="AP140" i="25"/>
  <c r="AO140" i="25"/>
  <c r="AN140" i="25"/>
  <c r="AM140" i="25"/>
  <c r="AL140" i="25"/>
  <c r="AK140" i="25"/>
  <c r="AJ140" i="25"/>
  <c r="AI140" i="25"/>
  <c r="AH140" i="25"/>
  <c r="AG140" i="25"/>
  <c r="AF140" i="25"/>
  <c r="AE140" i="25"/>
  <c r="AD140" i="25"/>
  <c r="AC140" i="25"/>
  <c r="AB140" i="25"/>
  <c r="AA140" i="25"/>
  <c r="Z140" i="25"/>
  <c r="Y140" i="25"/>
  <c r="X140" i="25"/>
  <c r="W140" i="25"/>
  <c r="V140" i="25"/>
  <c r="U140" i="25"/>
  <c r="T140" i="25"/>
  <c r="S140" i="25"/>
  <c r="R140" i="25"/>
  <c r="Q140" i="25"/>
  <c r="P140" i="25"/>
  <c r="O140" i="25"/>
  <c r="N140" i="25"/>
  <c r="M140" i="25"/>
  <c r="L140" i="25"/>
  <c r="K140" i="25"/>
  <c r="J140" i="25"/>
  <c r="I140" i="25"/>
  <c r="H140" i="25"/>
  <c r="BP139" i="25"/>
  <c r="BO139" i="25"/>
  <c r="BN139" i="25"/>
  <c r="BM139" i="25"/>
  <c r="BL139" i="25"/>
  <c r="BK139" i="25"/>
  <c r="BJ139" i="25"/>
  <c r="BI139" i="25"/>
  <c r="BH139" i="25"/>
  <c r="BG139" i="25"/>
  <c r="BF139" i="25"/>
  <c r="BE139" i="25"/>
  <c r="BD139" i="25"/>
  <c r="BC139" i="25"/>
  <c r="BB139" i="25"/>
  <c r="BA139" i="25"/>
  <c r="AZ139" i="25"/>
  <c r="AY139" i="25"/>
  <c r="AX139" i="25"/>
  <c r="AW139" i="25"/>
  <c r="AV139" i="25"/>
  <c r="AU139" i="25"/>
  <c r="AT139" i="25"/>
  <c r="AS139" i="25"/>
  <c r="AR139" i="25"/>
  <c r="AQ139" i="25"/>
  <c r="AP139" i="25"/>
  <c r="AO139" i="25"/>
  <c r="AN139" i="25"/>
  <c r="AM139" i="25"/>
  <c r="AL139" i="25"/>
  <c r="AK139" i="25"/>
  <c r="AJ139" i="25"/>
  <c r="AI139" i="25"/>
  <c r="AH139" i="25"/>
  <c r="AG139" i="25"/>
  <c r="AF139" i="25"/>
  <c r="AE139" i="25"/>
  <c r="AD139" i="25"/>
  <c r="AC139" i="25"/>
  <c r="AB139" i="25"/>
  <c r="AA139" i="25"/>
  <c r="Z139" i="25"/>
  <c r="Y139" i="25"/>
  <c r="X139" i="25"/>
  <c r="W139" i="25"/>
  <c r="V139" i="25"/>
  <c r="U139" i="25"/>
  <c r="T139" i="25"/>
  <c r="S139" i="25"/>
  <c r="R139" i="25"/>
  <c r="Q139" i="25"/>
  <c r="P139" i="25"/>
  <c r="O139" i="25"/>
  <c r="N139" i="25"/>
  <c r="M139" i="25"/>
  <c r="L139" i="25"/>
  <c r="K139" i="25"/>
  <c r="J139" i="25"/>
  <c r="I139" i="25"/>
  <c r="H139" i="25"/>
  <c r="BP138" i="25"/>
  <c r="BO138" i="25"/>
  <c r="BN138" i="25"/>
  <c r="BM138" i="25"/>
  <c r="BL138" i="25"/>
  <c r="BK138" i="25"/>
  <c r="BJ138" i="25"/>
  <c r="BI138" i="25"/>
  <c r="BH138" i="25"/>
  <c r="BG138" i="25"/>
  <c r="BF138" i="25"/>
  <c r="BE138" i="25"/>
  <c r="BD138" i="25"/>
  <c r="BC138" i="25"/>
  <c r="BB138" i="25"/>
  <c r="BA138" i="25"/>
  <c r="AZ138" i="25"/>
  <c r="AY138" i="25"/>
  <c r="AX138" i="25"/>
  <c r="AW138" i="25"/>
  <c r="AV138" i="25"/>
  <c r="AU138" i="25"/>
  <c r="AT138" i="25"/>
  <c r="AS138" i="25"/>
  <c r="AR138" i="25"/>
  <c r="AQ138" i="25"/>
  <c r="AP138" i="25"/>
  <c r="AO138" i="25"/>
  <c r="AN138" i="25"/>
  <c r="AM138" i="25"/>
  <c r="AL138" i="25"/>
  <c r="AK138" i="25"/>
  <c r="AJ138" i="25"/>
  <c r="AI138" i="25"/>
  <c r="AH138" i="25"/>
  <c r="AG138" i="25"/>
  <c r="AF138" i="25"/>
  <c r="AE138" i="25"/>
  <c r="AD138" i="25"/>
  <c r="AC138" i="25"/>
  <c r="AB138" i="25"/>
  <c r="AA138" i="25"/>
  <c r="Z138" i="25"/>
  <c r="Y138" i="25"/>
  <c r="X138" i="25"/>
  <c r="W138" i="25"/>
  <c r="V138" i="25"/>
  <c r="U138" i="25"/>
  <c r="T138" i="25"/>
  <c r="S138" i="25"/>
  <c r="R138" i="25"/>
  <c r="Q138" i="25"/>
  <c r="P138" i="25"/>
  <c r="O138" i="25"/>
  <c r="N138" i="25"/>
  <c r="M138" i="25"/>
  <c r="L138" i="25"/>
  <c r="K138" i="25"/>
  <c r="J138" i="25"/>
  <c r="I138" i="25"/>
  <c r="H138" i="25"/>
  <c r="BP137" i="25"/>
  <c r="BO137" i="25"/>
  <c r="BN137" i="25"/>
  <c r="BM137" i="25"/>
  <c r="BL137" i="25"/>
  <c r="BK137" i="25"/>
  <c r="BJ137" i="25"/>
  <c r="BI137" i="25"/>
  <c r="BH137" i="25"/>
  <c r="BG137" i="25"/>
  <c r="BF137" i="25"/>
  <c r="BE137" i="25"/>
  <c r="BD137" i="25"/>
  <c r="BC137" i="25"/>
  <c r="BB137" i="25"/>
  <c r="BA137" i="25"/>
  <c r="AZ137" i="25"/>
  <c r="AY137" i="25"/>
  <c r="AX137" i="25"/>
  <c r="AW137" i="25"/>
  <c r="AV137" i="25"/>
  <c r="AU137" i="25"/>
  <c r="AT137" i="25"/>
  <c r="AS137" i="25"/>
  <c r="AR137" i="25"/>
  <c r="AQ137" i="25"/>
  <c r="AP137" i="25"/>
  <c r="AO137" i="25"/>
  <c r="AN137" i="25"/>
  <c r="AM137" i="25"/>
  <c r="AL137" i="25"/>
  <c r="AK137" i="25"/>
  <c r="AJ137" i="25"/>
  <c r="AI137" i="25"/>
  <c r="AH137" i="25"/>
  <c r="AG137" i="25"/>
  <c r="AF137" i="25"/>
  <c r="AE137" i="25"/>
  <c r="AD137" i="25"/>
  <c r="AC137" i="25"/>
  <c r="AB137" i="25"/>
  <c r="AA137" i="25"/>
  <c r="Z137" i="25"/>
  <c r="Y137" i="25"/>
  <c r="X137" i="25"/>
  <c r="W137" i="25"/>
  <c r="V137" i="25"/>
  <c r="U137" i="25"/>
  <c r="T137" i="25"/>
  <c r="S137" i="25"/>
  <c r="R137" i="25"/>
  <c r="Q137" i="25"/>
  <c r="P137" i="25"/>
  <c r="O137" i="25"/>
  <c r="N137" i="25"/>
  <c r="M137" i="25"/>
  <c r="L137" i="25"/>
  <c r="K137" i="25"/>
  <c r="J137" i="25"/>
  <c r="I137" i="25"/>
  <c r="H137" i="25"/>
  <c r="BP136" i="25"/>
  <c r="BO136" i="25"/>
  <c r="BN136" i="25"/>
  <c r="BM136" i="25"/>
  <c r="BL136" i="25"/>
  <c r="BK136" i="25"/>
  <c r="BJ136" i="25"/>
  <c r="BI136" i="25"/>
  <c r="BH136" i="25"/>
  <c r="BG136" i="25"/>
  <c r="BF136" i="25"/>
  <c r="BE136" i="25"/>
  <c r="BD136" i="25"/>
  <c r="BC136" i="25"/>
  <c r="BB136" i="25"/>
  <c r="BA136" i="25"/>
  <c r="AZ136" i="25"/>
  <c r="AY136" i="25"/>
  <c r="AX136" i="25"/>
  <c r="AW136" i="25"/>
  <c r="AV136" i="25"/>
  <c r="AU136" i="25"/>
  <c r="AT136" i="25"/>
  <c r="AS136" i="25"/>
  <c r="AR136" i="25"/>
  <c r="AQ136" i="25"/>
  <c r="AP136" i="25"/>
  <c r="AO136" i="25"/>
  <c r="AN136" i="25"/>
  <c r="AM136" i="25"/>
  <c r="AL136" i="25"/>
  <c r="AK136" i="25"/>
  <c r="AJ136" i="25"/>
  <c r="AI136" i="25"/>
  <c r="AH136" i="25"/>
  <c r="AG136" i="25"/>
  <c r="AF136" i="25"/>
  <c r="AE136" i="25"/>
  <c r="AD136" i="25"/>
  <c r="AC136" i="25"/>
  <c r="AB136" i="25"/>
  <c r="AA136" i="25"/>
  <c r="Z136" i="25"/>
  <c r="Y136" i="25"/>
  <c r="X136" i="25"/>
  <c r="W136" i="25"/>
  <c r="V136" i="25"/>
  <c r="U136" i="25"/>
  <c r="T136" i="25"/>
  <c r="S136" i="25"/>
  <c r="R136" i="25"/>
  <c r="Q136" i="25"/>
  <c r="P136" i="25"/>
  <c r="O136" i="25"/>
  <c r="N136" i="25"/>
  <c r="M136" i="25"/>
  <c r="L136" i="25"/>
  <c r="K136" i="25"/>
  <c r="J136" i="25"/>
  <c r="I136" i="25"/>
  <c r="H136" i="25"/>
  <c r="BP135" i="25"/>
  <c r="BO135" i="25"/>
  <c r="BN135" i="25"/>
  <c r="BM135" i="25"/>
  <c r="BL135" i="25"/>
  <c r="BK135" i="25"/>
  <c r="BJ135" i="25"/>
  <c r="BI135" i="25"/>
  <c r="BH135" i="25"/>
  <c r="BG135" i="25"/>
  <c r="BF135" i="25"/>
  <c r="BE135" i="25"/>
  <c r="BD135" i="25"/>
  <c r="BC135" i="25"/>
  <c r="BB135" i="25"/>
  <c r="BA135" i="25"/>
  <c r="AZ135" i="25"/>
  <c r="AY135" i="25"/>
  <c r="AX135" i="25"/>
  <c r="AW135" i="25"/>
  <c r="AV135" i="25"/>
  <c r="AU135" i="25"/>
  <c r="AT135" i="25"/>
  <c r="AS135" i="25"/>
  <c r="AR135" i="25"/>
  <c r="AQ135" i="25"/>
  <c r="AP135" i="25"/>
  <c r="AO135" i="25"/>
  <c r="AN135" i="25"/>
  <c r="AM135" i="25"/>
  <c r="AL135" i="25"/>
  <c r="AK135" i="25"/>
  <c r="AJ135" i="25"/>
  <c r="AI135" i="25"/>
  <c r="AH135" i="25"/>
  <c r="AG135" i="25"/>
  <c r="AF135" i="25"/>
  <c r="AE135" i="25"/>
  <c r="AD135" i="25"/>
  <c r="AC135" i="25"/>
  <c r="AB135" i="25"/>
  <c r="AA135" i="25"/>
  <c r="Z135" i="25"/>
  <c r="Y135" i="25"/>
  <c r="X135" i="25"/>
  <c r="W135" i="25"/>
  <c r="V135" i="25"/>
  <c r="U135" i="25"/>
  <c r="T135" i="25"/>
  <c r="S135" i="25"/>
  <c r="R135" i="25"/>
  <c r="Q135" i="25"/>
  <c r="P135" i="25"/>
  <c r="O135" i="25"/>
  <c r="N135" i="25"/>
  <c r="M135" i="25"/>
  <c r="L135" i="25"/>
  <c r="K135" i="25"/>
  <c r="J135" i="25"/>
  <c r="I135" i="25"/>
  <c r="H135" i="25"/>
  <c r="BT128" i="25"/>
  <c r="BP128" i="25"/>
  <c r="BL128" i="25"/>
  <c r="BH128" i="25"/>
  <c r="BG128" i="25"/>
  <c r="BF128" i="25"/>
  <c r="BE128" i="25"/>
  <c r="BD128" i="25"/>
  <c r="BC128" i="25"/>
  <c r="BB128" i="25"/>
  <c r="BA128" i="25"/>
  <c r="AZ128" i="25"/>
  <c r="AY128" i="25"/>
  <c r="AX128" i="25"/>
  <c r="AW128" i="25"/>
  <c r="AV128" i="25"/>
  <c r="AU128" i="25"/>
  <c r="AT128" i="25"/>
  <c r="AS128" i="25"/>
  <c r="AR128" i="25"/>
  <c r="AQ128" i="25"/>
  <c r="AP128" i="25"/>
  <c r="AO128" i="25"/>
  <c r="AN128" i="25"/>
  <c r="AM128" i="25"/>
  <c r="AL128" i="25"/>
  <c r="AK128" i="25"/>
  <c r="AJ128" i="25"/>
  <c r="AI128" i="25"/>
  <c r="AH128" i="25"/>
  <c r="AG128" i="25"/>
  <c r="AF128" i="25"/>
  <c r="AE128" i="25"/>
  <c r="AD128" i="25"/>
  <c r="AC128" i="25"/>
  <c r="AB128" i="25"/>
  <c r="AA128" i="25"/>
  <c r="Z128" i="25"/>
  <c r="Y128" i="25"/>
  <c r="X128" i="25"/>
  <c r="W128" i="25"/>
  <c r="V128" i="25"/>
  <c r="U128" i="25"/>
  <c r="T128" i="25"/>
  <c r="S128" i="25"/>
  <c r="R128" i="25"/>
  <c r="Q128" i="25"/>
  <c r="P128" i="25"/>
  <c r="O128" i="25"/>
  <c r="N128" i="25"/>
  <c r="M128" i="25"/>
  <c r="L128" i="25"/>
  <c r="K128" i="25"/>
  <c r="J128" i="25"/>
  <c r="I128" i="25"/>
  <c r="H128" i="25"/>
  <c r="BU21" i="25"/>
  <c r="E21" i="25" s="1"/>
  <c r="AQ60" i="3" l="1"/>
  <c r="BB64" i="3"/>
  <c r="BB65" i="3" s="1"/>
  <c r="AY60" i="3"/>
  <c r="AZ63" i="3"/>
  <c r="AZ64" i="3" s="1"/>
  <c r="AZ65" i="3" s="1"/>
  <c r="AZ120" i="3" s="1"/>
  <c r="AX65" i="3"/>
  <c r="AU64" i="3"/>
  <c r="J27" i="26"/>
  <c r="J15" i="26"/>
  <c r="J6" i="26"/>
  <c r="J1" i="26"/>
  <c r="J27" i="27"/>
  <c r="J6" i="27"/>
  <c r="J1" i="27"/>
  <c r="J15" i="27"/>
  <c r="J27" i="25"/>
  <c r="J15" i="25"/>
  <c r="J6" i="25"/>
  <c r="J1" i="25"/>
  <c r="J27" i="24"/>
  <c r="J6" i="24"/>
  <c r="J15" i="24"/>
  <c r="J1" i="24"/>
  <c r="J27" i="28"/>
  <c r="J1" i="28"/>
  <c r="J15" i="28"/>
  <c r="J6" i="28"/>
  <c r="BP147" i="24"/>
  <c r="BO147" i="24"/>
  <c r="BN147" i="24"/>
  <c r="BM147" i="24"/>
  <c r="BL147" i="24"/>
  <c r="BK147" i="24"/>
  <c r="BJ147" i="24"/>
  <c r="BI147" i="24"/>
  <c r="BH147" i="24"/>
  <c r="BG147" i="24"/>
  <c r="BF147" i="24"/>
  <c r="BE147" i="24"/>
  <c r="BD147" i="24"/>
  <c r="BC147" i="24"/>
  <c r="BB147" i="24"/>
  <c r="BA147" i="24"/>
  <c r="AZ147" i="24"/>
  <c r="AY147" i="24"/>
  <c r="AX147" i="24"/>
  <c r="AW147" i="24"/>
  <c r="AV147" i="24"/>
  <c r="AU147" i="24"/>
  <c r="AT147" i="24"/>
  <c r="AS147" i="24"/>
  <c r="AR147" i="24"/>
  <c r="AQ147" i="24"/>
  <c r="AP147" i="24"/>
  <c r="AO147" i="24"/>
  <c r="AN147" i="24"/>
  <c r="AM147" i="24"/>
  <c r="AL147" i="24"/>
  <c r="AK147" i="24"/>
  <c r="AJ147" i="24"/>
  <c r="AI147" i="24"/>
  <c r="AH147" i="24"/>
  <c r="AG147" i="24"/>
  <c r="AF147" i="24"/>
  <c r="AE147" i="24"/>
  <c r="AD147" i="24"/>
  <c r="AC147" i="24"/>
  <c r="AB147" i="24"/>
  <c r="AA147" i="24"/>
  <c r="Z147" i="24"/>
  <c r="Y147" i="24"/>
  <c r="X147" i="24"/>
  <c r="W147" i="24"/>
  <c r="V147" i="24"/>
  <c r="U147" i="24"/>
  <c r="T147" i="24"/>
  <c r="S147" i="24"/>
  <c r="R147" i="24"/>
  <c r="Q147" i="24"/>
  <c r="P147" i="24"/>
  <c r="O147" i="24"/>
  <c r="N147" i="24"/>
  <c r="M147" i="24"/>
  <c r="L147" i="24"/>
  <c r="K147" i="24"/>
  <c r="J147" i="24"/>
  <c r="I147" i="24"/>
  <c r="H147" i="24"/>
  <c r="BP146" i="24"/>
  <c r="BO146" i="24"/>
  <c r="BN146" i="24"/>
  <c r="BM146" i="24"/>
  <c r="BL146" i="24"/>
  <c r="BK146" i="24"/>
  <c r="BJ146" i="24"/>
  <c r="BI146" i="24"/>
  <c r="BH146" i="24"/>
  <c r="BG146" i="24"/>
  <c r="BF146" i="24"/>
  <c r="BE146" i="24"/>
  <c r="BD146" i="24"/>
  <c r="BC146" i="24"/>
  <c r="BB146" i="24"/>
  <c r="BA146" i="24"/>
  <c r="AZ146" i="24"/>
  <c r="AY146" i="24"/>
  <c r="AX146" i="24"/>
  <c r="AW146" i="24"/>
  <c r="AV146" i="24"/>
  <c r="AU146" i="24"/>
  <c r="AT146" i="24"/>
  <c r="AS146" i="24"/>
  <c r="AR146" i="24"/>
  <c r="AQ146" i="24"/>
  <c r="AP146" i="24"/>
  <c r="AO146" i="24"/>
  <c r="AN146" i="24"/>
  <c r="AM146" i="24"/>
  <c r="AL146" i="24"/>
  <c r="AK146" i="24"/>
  <c r="AJ146" i="24"/>
  <c r="AI146" i="24"/>
  <c r="AH146" i="24"/>
  <c r="AG146" i="24"/>
  <c r="AF146" i="24"/>
  <c r="AE146" i="24"/>
  <c r="AD146" i="24"/>
  <c r="AC146" i="24"/>
  <c r="AB146" i="24"/>
  <c r="AA146" i="24"/>
  <c r="Z146" i="24"/>
  <c r="Y146" i="24"/>
  <c r="X146" i="24"/>
  <c r="W146" i="24"/>
  <c r="V146" i="24"/>
  <c r="U146" i="24"/>
  <c r="T146" i="24"/>
  <c r="S146" i="24"/>
  <c r="R146" i="24"/>
  <c r="Q146" i="24"/>
  <c r="P146" i="24"/>
  <c r="O146" i="24"/>
  <c r="N146" i="24"/>
  <c r="M146" i="24"/>
  <c r="L146" i="24"/>
  <c r="K146" i="24"/>
  <c r="J146" i="24"/>
  <c r="I146" i="24"/>
  <c r="H146" i="24"/>
  <c r="BP145" i="24"/>
  <c r="BO145" i="24"/>
  <c r="BN145" i="24"/>
  <c r="BM145" i="24"/>
  <c r="BL145" i="24"/>
  <c r="BK145" i="24"/>
  <c r="BJ145" i="24"/>
  <c r="BI145" i="24"/>
  <c r="BH145" i="24"/>
  <c r="BG145" i="24"/>
  <c r="BF145" i="24"/>
  <c r="BE145" i="24"/>
  <c r="BD145" i="24"/>
  <c r="BC145" i="24"/>
  <c r="BB145" i="24"/>
  <c r="BA145" i="24"/>
  <c r="AZ145" i="24"/>
  <c r="AY145" i="24"/>
  <c r="AX145" i="24"/>
  <c r="AW145" i="24"/>
  <c r="AV145" i="24"/>
  <c r="AU145" i="24"/>
  <c r="AT145" i="24"/>
  <c r="AS145" i="24"/>
  <c r="AR145" i="24"/>
  <c r="AQ145" i="24"/>
  <c r="AP145" i="24"/>
  <c r="AO145" i="24"/>
  <c r="AN145" i="24"/>
  <c r="AM145" i="24"/>
  <c r="AL145" i="24"/>
  <c r="AK145" i="24"/>
  <c r="AJ145" i="24"/>
  <c r="AI145" i="24"/>
  <c r="AH145" i="24"/>
  <c r="AG145" i="24"/>
  <c r="AF145" i="24"/>
  <c r="AE145" i="24"/>
  <c r="AD145" i="24"/>
  <c r="AC145" i="24"/>
  <c r="AB145" i="24"/>
  <c r="AA145" i="24"/>
  <c r="Z145" i="24"/>
  <c r="Y145" i="24"/>
  <c r="X145" i="24"/>
  <c r="W145" i="24"/>
  <c r="V145" i="24"/>
  <c r="U145" i="24"/>
  <c r="T145" i="24"/>
  <c r="S145" i="24"/>
  <c r="R145" i="24"/>
  <c r="Q145" i="24"/>
  <c r="P145" i="24"/>
  <c r="O145" i="24"/>
  <c r="N145" i="24"/>
  <c r="M145" i="24"/>
  <c r="L145" i="24"/>
  <c r="K145" i="24"/>
  <c r="J145" i="24"/>
  <c r="I145" i="24"/>
  <c r="H145" i="24"/>
  <c r="BP144" i="24"/>
  <c r="BO144" i="24"/>
  <c r="BN144" i="24"/>
  <c r="BM144" i="24"/>
  <c r="BL144" i="24"/>
  <c r="BK144" i="24"/>
  <c r="BJ144" i="24"/>
  <c r="BI144" i="24"/>
  <c r="BH144" i="24"/>
  <c r="BG144" i="24"/>
  <c r="BF144" i="24"/>
  <c r="BE144" i="24"/>
  <c r="BD144" i="24"/>
  <c r="BC144" i="24"/>
  <c r="BB144" i="24"/>
  <c r="BA144" i="24"/>
  <c r="AZ144" i="24"/>
  <c r="AY144" i="24"/>
  <c r="AX144" i="24"/>
  <c r="AW144" i="24"/>
  <c r="AV144" i="24"/>
  <c r="AU144" i="24"/>
  <c r="AT144" i="24"/>
  <c r="AS144" i="24"/>
  <c r="AR144" i="24"/>
  <c r="AQ144" i="24"/>
  <c r="AP144" i="24"/>
  <c r="AO144" i="24"/>
  <c r="AN144" i="24"/>
  <c r="AM144" i="24"/>
  <c r="AL144" i="24"/>
  <c r="AK144" i="24"/>
  <c r="AJ144" i="24"/>
  <c r="AI144" i="24"/>
  <c r="AH144" i="24"/>
  <c r="AG144" i="24"/>
  <c r="AF144" i="24"/>
  <c r="AE144" i="24"/>
  <c r="AD144" i="24"/>
  <c r="AC144" i="24"/>
  <c r="AB144" i="24"/>
  <c r="AA144" i="24"/>
  <c r="Z144" i="24"/>
  <c r="Y144" i="24"/>
  <c r="X144" i="24"/>
  <c r="W144" i="24"/>
  <c r="V144" i="24"/>
  <c r="U144" i="24"/>
  <c r="T144" i="24"/>
  <c r="S144" i="24"/>
  <c r="R144" i="24"/>
  <c r="Q144" i="24"/>
  <c r="P144" i="24"/>
  <c r="O144" i="24"/>
  <c r="N144" i="24"/>
  <c r="M144" i="24"/>
  <c r="L144" i="24"/>
  <c r="K144" i="24"/>
  <c r="J144" i="24"/>
  <c r="I144" i="24"/>
  <c r="H144" i="24"/>
  <c r="BP143" i="24"/>
  <c r="BO143" i="24"/>
  <c r="BN143" i="24"/>
  <c r="BM143" i="24"/>
  <c r="BL143" i="24"/>
  <c r="BK143" i="24"/>
  <c r="BJ143" i="24"/>
  <c r="BI143" i="24"/>
  <c r="BH143" i="24"/>
  <c r="BG143" i="24"/>
  <c r="BF143" i="24"/>
  <c r="BE143" i="24"/>
  <c r="BD143" i="24"/>
  <c r="BC143" i="24"/>
  <c r="BB143" i="24"/>
  <c r="BA143" i="24"/>
  <c r="AZ143" i="24"/>
  <c r="AY143" i="24"/>
  <c r="AX143" i="24"/>
  <c r="AW143" i="24"/>
  <c r="AV143" i="24"/>
  <c r="AU143" i="24"/>
  <c r="AT143" i="24"/>
  <c r="AS143" i="24"/>
  <c r="AR143" i="24"/>
  <c r="AQ143" i="24"/>
  <c r="AP143" i="24"/>
  <c r="AO143" i="24"/>
  <c r="AN143" i="24"/>
  <c r="AM143" i="24"/>
  <c r="AL143" i="24"/>
  <c r="AK143" i="24"/>
  <c r="AJ143" i="24"/>
  <c r="AI143" i="24"/>
  <c r="AH143" i="24"/>
  <c r="AG143" i="24"/>
  <c r="AF143" i="24"/>
  <c r="AE143" i="24"/>
  <c r="AD143" i="24"/>
  <c r="AC143" i="24"/>
  <c r="AB143" i="24"/>
  <c r="AA143" i="24"/>
  <c r="Z143" i="24"/>
  <c r="Y143" i="24"/>
  <c r="X143" i="24"/>
  <c r="W143" i="24"/>
  <c r="V143" i="24"/>
  <c r="U143" i="24"/>
  <c r="T143" i="24"/>
  <c r="S143" i="24"/>
  <c r="R143" i="24"/>
  <c r="Q143" i="24"/>
  <c r="P143" i="24"/>
  <c r="O143" i="24"/>
  <c r="N143" i="24"/>
  <c r="M143" i="24"/>
  <c r="L143" i="24"/>
  <c r="K143" i="24"/>
  <c r="J143" i="24"/>
  <c r="I143" i="24"/>
  <c r="H143" i="24"/>
  <c r="BP142" i="24"/>
  <c r="BO142" i="24"/>
  <c r="BN142" i="24"/>
  <c r="BM142" i="24"/>
  <c r="BL142" i="24"/>
  <c r="BK142" i="24"/>
  <c r="BJ142" i="24"/>
  <c r="BI142" i="24"/>
  <c r="BH142" i="24"/>
  <c r="BG142" i="24"/>
  <c r="BF142" i="24"/>
  <c r="BE142" i="24"/>
  <c r="BD142" i="24"/>
  <c r="BC142" i="24"/>
  <c r="BB142" i="24"/>
  <c r="BA142" i="24"/>
  <c r="AZ142" i="24"/>
  <c r="AY142" i="24"/>
  <c r="AX142" i="24"/>
  <c r="AW142" i="24"/>
  <c r="AV142" i="24"/>
  <c r="AU142" i="24"/>
  <c r="AT142" i="24"/>
  <c r="AS142" i="24"/>
  <c r="AR142" i="24"/>
  <c r="AQ142" i="24"/>
  <c r="AP142" i="24"/>
  <c r="AO142" i="24"/>
  <c r="AN142" i="24"/>
  <c r="AM142" i="24"/>
  <c r="AL142" i="24"/>
  <c r="AK142" i="24"/>
  <c r="AJ142" i="24"/>
  <c r="AI142" i="24"/>
  <c r="AH142" i="24"/>
  <c r="AG142" i="24"/>
  <c r="AF142" i="24"/>
  <c r="AE142" i="24"/>
  <c r="AD142" i="24"/>
  <c r="AC142" i="24"/>
  <c r="AB142" i="24"/>
  <c r="AA142" i="24"/>
  <c r="Z142" i="24"/>
  <c r="Y142" i="24"/>
  <c r="X142" i="24"/>
  <c r="W142" i="24"/>
  <c r="V142" i="24"/>
  <c r="U142" i="24"/>
  <c r="T142" i="24"/>
  <c r="S142" i="24"/>
  <c r="R142" i="24"/>
  <c r="Q142" i="24"/>
  <c r="P142" i="24"/>
  <c r="O142" i="24"/>
  <c r="N142" i="24"/>
  <c r="M142" i="24"/>
  <c r="L142" i="24"/>
  <c r="K142" i="24"/>
  <c r="J142" i="24"/>
  <c r="I142" i="24"/>
  <c r="H142" i="24"/>
  <c r="BP141" i="24"/>
  <c r="BO141" i="24"/>
  <c r="BN141" i="24"/>
  <c r="BM141" i="24"/>
  <c r="BL141" i="24"/>
  <c r="BK141" i="24"/>
  <c r="BJ141" i="24"/>
  <c r="BI141" i="24"/>
  <c r="BH141" i="24"/>
  <c r="BG141" i="24"/>
  <c r="BF141" i="24"/>
  <c r="BE141" i="24"/>
  <c r="BD141" i="24"/>
  <c r="BC141" i="24"/>
  <c r="BB141" i="24"/>
  <c r="BA141" i="24"/>
  <c r="AZ141" i="24"/>
  <c r="AY141" i="24"/>
  <c r="AX141" i="24"/>
  <c r="AW141" i="24"/>
  <c r="AV141" i="24"/>
  <c r="AU141" i="24"/>
  <c r="AT141" i="24"/>
  <c r="AS141" i="24"/>
  <c r="AR141" i="24"/>
  <c r="AQ141" i="24"/>
  <c r="AP141" i="24"/>
  <c r="AO141" i="24"/>
  <c r="AN141" i="24"/>
  <c r="AM141" i="24"/>
  <c r="AL141" i="24"/>
  <c r="AK141" i="24"/>
  <c r="AJ141" i="24"/>
  <c r="AI141" i="24"/>
  <c r="AH141" i="24"/>
  <c r="AG141" i="24"/>
  <c r="AF141" i="24"/>
  <c r="AE141" i="24"/>
  <c r="AD141" i="24"/>
  <c r="AC141" i="24"/>
  <c r="AB141" i="24"/>
  <c r="AA141" i="24"/>
  <c r="Z141" i="24"/>
  <c r="Y141" i="24"/>
  <c r="X141" i="24"/>
  <c r="W141" i="24"/>
  <c r="V141" i="24"/>
  <c r="U141" i="24"/>
  <c r="T141" i="24"/>
  <c r="S141" i="24"/>
  <c r="R141" i="24"/>
  <c r="Q141" i="24"/>
  <c r="P141" i="24"/>
  <c r="O141" i="24"/>
  <c r="N141" i="24"/>
  <c r="M141" i="24"/>
  <c r="L141" i="24"/>
  <c r="K141" i="24"/>
  <c r="J141" i="24"/>
  <c r="I141" i="24"/>
  <c r="H141" i="24"/>
  <c r="BP140" i="24"/>
  <c r="BO140" i="24"/>
  <c r="BN140" i="24"/>
  <c r="BM140" i="24"/>
  <c r="BL140" i="24"/>
  <c r="BK140" i="24"/>
  <c r="BJ140" i="24"/>
  <c r="BI140" i="24"/>
  <c r="BH140" i="24"/>
  <c r="BG140" i="24"/>
  <c r="BF140" i="24"/>
  <c r="BE140" i="24"/>
  <c r="BD140" i="24"/>
  <c r="BC140" i="24"/>
  <c r="BB140" i="24"/>
  <c r="BA140" i="24"/>
  <c r="AZ140" i="24"/>
  <c r="AY140" i="24"/>
  <c r="AX140" i="24"/>
  <c r="AW140" i="24"/>
  <c r="AV140" i="24"/>
  <c r="AU140" i="24"/>
  <c r="AT140" i="24"/>
  <c r="AS140" i="24"/>
  <c r="AR140" i="24"/>
  <c r="AQ140" i="24"/>
  <c r="AP140" i="24"/>
  <c r="AO140" i="24"/>
  <c r="AN140" i="24"/>
  <c r="AM140" i="24"/>
  <c r="AL140" i="24"/>
  <c r="AK140" i="24"/>
  <c r="AJ140" i="24"/>
  <c r="AI140" i="24"/>
  <c r="AH140" i="24"/>
  <c r="AG140" i="24"/>
  <c r="AF140" i="24"/>
  <c r="AE140" i="24"/>
  <c r="AD140" i="24"/>
  <c r="AC140" i="24"/>
  <c r="AB140" i="24"/>
  <c r="AA140" i="24"/>
  <c r="Z140" i="24"/>
  <c r="Y140" i="24"/>
  <c r="X140" i="24"/>
  <c r="W140" i="24"/>
  <c r="V140" i="24"/>
  <c r="U140" i="24"/>
  <c r="T140" i="24"/>
  <c r="S140" i="24"/>
  <c r="R140" i="24"/>
  <c r="Q140" i="24"/>
  <c r="P140" i="24"/>
  <c r="O140" i="24"/>
  <c r="N140" i="24"/>
  <c r="M140" i="24"/>
  <c r="L140" i="24"/>
  <c r="K140" i="24"/>
  <c r="J140" i="24"/>
  <c r="I140" i="24"/>
  <c r="H140" i="24"/>
  <c r="BP139" i="24"/>
  <c r="BO139" i="24"/>
  <c r="BN139" i="24"/>
  <c r="BM139" i="24"/>
  <c r="BL139" i="24"/>
  <c r="BK139" i="24"/>
  <c r="BJ139" i="24"/>
  <c r="BI139" i="24"/>
  <c r="BH139" i="24"/>
  <c r="BG139" i="24"/>
  <c r="BF139" i="24"/>
  <c r="BE139" i="24"/>
  <c r="BD139" i="24"/>
  <c r="BC139" i="24"/>
  <c r="BB139" i="24"/>
  <c r="BA139" i="24"/>
  <c r="AZ139" i="24"/>
  <c r="AY139" i="24"/>
  <c r="AX139" i="24"/>
  <c r="AW139" i="24"/>
  <c r="AV139" i="24"/>
  <c r="AU139" i="24"/>
  <c r="AT139" i="24"/>
  <c r="AS139" i="24"/>
  <c r="AR139" i="24"/>
  <c r="AQ139" i="24"/>
  <c r="AP139" i="24"/>
  <c r="AO139" i="24"/>
  <c r="AN139" i="24"/>
  <c r="AM139" i="24"/>
  <c r="AL139" i="24"/>
  <c r="AK139" i="24"/>
  <c r="AJ139" i="24"/>
  <c r="AI139" i="24"/>
  <c r="AH139" i="24"/>
  <c r="AG139" i="24"/>
  <c r="AF139" i="24"/>
  <c r="AE139" i="24"/>
  <c r="AD139" i="24"/>
  <c r="AC139" i="24"/>
  <c r="AB139" i="24"/>
  <c r="AA139" i="24"/>
  <c r="Z139" i="24"/>
  <c r="Y139" i="24"/>
  <c r="X139" i="24"/>
  <c r="W139" i="24"/>
  <c r="V139" i="24"/>
  <c r="U139" i="24"/>
  <c r="T139" i="24"/>
  <c r="S139" i="24"/>
  <c r="R139" i="24"/>
  <c r="Q139" i="24"/>
  <c r="P139" i="24"/>
  <c r="O139" i="24"/>
  <c r="N139" i="24"/>
  <c r="M139" i="24"/>
  <c r="L139" i="24"/>
  <c r="K139" i="24"/>
  <c r="J139" i="24"/>
  <c r="I139" i="24"/>
  <c r="H139" i="24"/>
  <c r="BP138" i="24"/>
  <c r="BO138" i="24"/>
  <c r="BN138" i="24"/>
  <c r="BM138" i="24"/>
  <c r="BL138" i="24"/>
  <c r="BK138" i="24"/>
  <c r="BJ138" i="24"/>
  <c r="BI138" i="24"/>
  <c r="BH138" i="24"/>
  <c r="BG138" i="24"/>
  <c r="BF138" i="24"/>
  <c r="BE138" i="24"/>
  <c r="BD138" i="24"/>
  <c r="BC138" i="24"/>
  <c r="BB138" i="24"/>
  <c r="BA138" i="24"/>
  <c r="AZ138" i="24"/>
  <c r="AY138" i="24"/>
  <c r="AX138" i="24"/>
  <c r="AW138" i="24"/>
  <c r="AV138" i="24"/>
  <c r="AU138" i="24"/>
  <c r="AT138" i="24"/>
  <c r="AS138" i="24"/>
  <c r="AR138" i="24"/>
  <c r="AQ138" i="24"/>
  <c r="AP138" i="24"/>
  <c r="AO138" i="24"/>
  <c r="AN138" i="24"/>
  <c r="AM138" i="24"/>
  <c r="AL138" i="24"/>
  <c r="AK138" i="24"/>
  <c r="AJ138" i="24"/>
  <c r="AI138" i="24"/>
  <c r="AH138" i="24"/>
  <c r="AG138" i="24"/>
  <c r="AF138" i="24"/>
  <c r="AE138" i="24"/>
  <c r="AD138" i="24"/>
  <c r="AC138" i="24"/>
  <c r="AB138" i="24"/>
  <c r="AA138" i="24"/>
  <c r="Z138" i="24"/>
  <c r="Y138" i="24"/>
  <c r="X138" i="24"/>
  <c r="W138" i="24"/>
  <c r="V138" i="24"/>
  <c r="U138" i="24"/>
  <c r="T138" i="24"/>
  <c r="S138" i="24"/>
  <c r="R138" i="24"/>
  <c r="Q138" i="24"/>
  <c r="P138" i="24"/>
  <c r="O138" i="24"/>
  <c r="N138" i="24"/>
  <c r="M138" i="24"/>
  <c r="L138" i="24"/>
  <c r="K138" i="24"/>
  <c r="J138" i="24"/>
  <c r="I138" i="24"/>
  <c r="H138" i="24"/>
  <c r="BP137" i="24"/>
  <c r="BO137" i="24"/>
  <c r="BN137" i="24"/>
  <c r="BM137" i="24"/>
  <c r="BL137" i="24"/>
  <c r="BK137" i="24"/>
  <c r="BJ137" i="24"/>
  <c r="BI137" i="24"/>
  <c r="BH137" i="24"/>
  <c r="BG137" i="24"/>
  <c r="BF137" i="24"/>
  <c r="BE137" i="24"/>
  <c r="BD137" i="24"/>
  <c r="BC137" i="24"/>
  <c r="BB137" i="24"/>
  <c r="BA137" i="24"/>
  <c r="AZ137" i="24"/>
  <c r="AY137" i="24"/>
  <c r="AX137" i="24"/>
  <c r="AW137" i="24"/>
  <c r="AV137" i="24"/>
  <c r="AU137" i="24"/>
  <c r="AT137" i="24"/>
  <c r="AS137" i="24"/>
  <c r="AR137" i="24"/>
  <c r="AQ137" i="24"/>
  <c r="AP137" i="24"/>
  <c r="AO137" i="24"/>
  <c r="AN137" i="24"/>
  <c r="AM137" i="24"/>
  <c r="AL137" i="24"/>
  <c r="AK137" i="24"/>
  <c r="AJ137" i="24"/>
  <c r="AI137" i="24"/>
  <c r="AH137" i="24"/>
  <c r="AG137" i="24"/>
  <c r="AF137" i="24"/>
  <c r="AE137" i="24"/>
  <c r="AD137" i="24"/>
  <c r="AC137" i="24"/>
  <c r="AB137" i="24"/>
  <c r="AA137" i="24"/>
  <c r="Z137" i="24"/>
  <c r="Y137" i="24"/>
  <c r="X137" i="24"/>
  <c r="W137" i="24"/>
  <c r="V137" i="24"/>
  <c r="U137" i="24"/>
  <c r="T137" i="24"/>
  <c r="S137" i="24"/>
  <c r="R137" i="24"/>
  <c r="Q137" i="24"/>
  <c r="P137" i="24"/>
  <c r="O137" i="24"/>
  <c r="N137" i="24"/>
  <c r="M137" i="24"/>
  <c r="L137" i="24"/>
  <c r="K137" i="24"/>
  <c r="J137" i="24"/>
  <c r="I137" i="24"/>
  <c r="H137" i="24"/>
  <c r="BP136" i="24"/>
  <c r="BO136" i="24"/>
  <c r="BN136" i="24"/>
  <c r="BM136" i="24"/>
  <c r="BL136" i="24"/>
  <c r="BK136" i="24"/>
  <c r="BJ136" i="24"/>
  <c r="BI136" i="24"/>
  <c r="BH136" i="24"/>
  <c r="BG136" i="24"/>
  <c r="BF136" i="24"/>
  <c r="BE136" i="24"/>
  <c r="BD136" i="24"/>
  <c r="BC136" i="24"/>
  <c r="BB136" i="24"/>
  <c r="BA136" i="24"/>
  <c r="AZ136" i="24"/>
  <c r="AY136" i="24"/>
  <c r="AX136" i="24"/>
  <c r="AW136" i="24"/>
  <c r="AV136" i="24"/>
  <c r="AU136" i="24"/>
  <c r="AT136" i="24"/>
  <c r="AS136" i="24"/>
  <c r="AR136" i="24"/>
  <c r="AQ136" i="24"/>
  <c r="AP136" i="24"/>
  <c r="AO136" i="24"/>
  <c r="AN136" i="24"/>
  <c r="AM136" i="24"/>
  <c r="AL136" i="24"/>
  <c r="AK136" i="24"/>
  <c r="AJ136" i="24"/>
  <c r="AI136" i="24"/>
  <c r="AH136" i="24"/>
  <c r="AG136" i="24"/>
  <c r="AF136" i="24"/>
  <c r="AE136" i="24"/>
  <c r="AD136" i="24"/>
  <c r="AC136" i="24"/>
  <c r="AB136" i="24"/>
  <c r="AA136" i="24"/>
  <c r="Z136" i="24"/>
  <c r="Y136" i="24"/>
  <c r="X136" i="24"/>
  <c r="W136" i="24"/>
  <c r="V136" i="24"/>
  <c r="U136" i="24"/>
  <c r="T136" i="24"/>
  <c r="S136" i="24"/>
  <c r="R136" i="24"/>
  <c r="Q136" i="24"/>
  <c r="P136" i="24"/>
  <c r="O136" i="24"/>
  <c r="N136" i="24"/>
  <c r="M136" i="24"/>
  <c r="L136" i="24"/>
  <c r="K136" i="24"/>
  <c r="J136" i="24"/>
  <c r="I136" i="24"/>
  <c r="H136" i="24"/>
  <c r="BP135" i="24"/>
  <c r="BO135" i="24"/>
  <c r="BN135" i="24"/>
  <c r="BM135" i="24"/>
  <c r="BL135" i="24"/>
  <c r="BK135" i="24"/>
  <c r="BJ135" i="24"/>
  <c r="BI135" i="24"/>
  <c r="BH135" i="24"/>
  <c r="BG135" i="24"/>
  <c r="BF135" i="24"/>
  <c r="BE135" i="24"/>
  <c r="BD135" i="24"/>
  <c r="BC135" i="24"/>
  <c r="BB135" i="24"/>
  <c r="BA135" i="24"/>
  <c r="AZ135" i="24"/>
  <c r="AY135" i="24"/>
  <c r="AX135" i="24"/>
  <c r="AW135" i="24"/>
  <c r="AV135" i="24"/>
  <c r="AU135" i="24"/>
  <c r="AT135" i="24"/>
  <c r="AS135" i="24"/>
  <c r="AR135" i="24"/>
  <c r="AQ135" i="24"/>
  <c r="AP135" i="24"/>
  <c r="AO135" i="24"/>
  <c r="AN135" i="24"/>
  <c r="AM135" i="24"/>
  <c r="AL135" i="24"/>
  <c r="AK135" i="24"/>
  <c r="AJ135" i="24"/>
  <c r="AI135" i="24"/>
  <c r="AH135" i="24"/>
  <c r="AG135" i="24"/>
  <c r="AF135" i="24"/>
  <c r="AE135" i="24"/>
  <c r="AD135" i="24"/>
  <c r="AC135" i="24"/>
  <c r="AB135" i="24"/>
  <c r="AA135" i="24"/>
  <c r="Z135" i="24"/>
  <c r="Y135" i="24"/>
  <c r="X135" i="24"/>
  <c r="W135" i="24"/>
  <c r="V135" i="24"/>
  <c r="U135" i="24"/>
  <c r="T135" i="24"/>
  <c r="S135" i="24"/>
  <c r="R135" i="24"/>
  <c r="Q135" i="24"/>
  <c r="P135" i="24"/>
  <c r="O135" i="24"/>
  <c r="N135" i="24"/>
  <c r="M135" i="24"/>
  <c r="L135" i="24"/>
  <c r="K135" i="24"/>
  <c r="J135" i="24"/>
  <c r="I135" i="24"/>
  <c r="H135" i="24"/>
  <c r="BT128" i="24"/>
  <c r="BP128" i="24"/>
  <c r="BL128" i="24"/>
  <c r="BH128" i="24"/>
  <c r="BG128" i="24"/>
  <c r="BF128" i="24"/>
  <c r="BE128" i="24"/>
  <c r="BD128" i="24"/>
  <c r="BC128" i="24"/>
  <c r="BB128" i="24"/>
  <c r="BA128" i="24"/>
  <c r="AZ128" i="24"/>
  <c r="AY128" i="24"/>
  <c r="AX128" i="24"/>
  <c r="AW128" i="24"/>
  <c r="AV128" i="24"/>
  <c r="AU128" i="24"/>
  <c r="AT128" i="24"/>
  <c r="AS128" i="24"/>
  <c r="AR128" i="24"/>
  <c r="AQ128" i="24"/>
  <c r="AP128" i="24"/>
  <c r="AO128" i="24"/>
  <c r="AN128" i="24"/>
  <c r="AM128" i="24"/>
  <c r="AL128" i="24"/>
  <c r="AK128" i="24"/>
  <c r="AJ128" i="24"/>
  <c r="AI128" i="24"/>
  <c r="AH128" i="24"/>
  <c r="AG128" i="24"/>
  <c r="AF128" i="24"/>
  <c r="AE128" i="24"/>
  <c r="AD128" i="24"/>
  <c r="AC128" i="24"/>
  <c r="AB128" i="24"/>
  <c r="AA128" i="24"/>
  <c r="Z128" i="24"/>
  <c r="Y128" i="24"/>
  <c r="X128" i="24"/>
  <c r="W128" i="24"/>
  <c r="V128" i="24"/>
  <c r="U128" i="24"/>
  <c r="T128" i="24"/>
  <c r="S128" i="24"/>
  <c r="R128" i="24"/>
  <c r="Q128" i="24"/>
  <c r="P128" i="24"/>
  <c r="O128" i="24"/>
  <c r="N128" i="24"/>
  <c r="M128" i="24"/>
  <c r="L128" i="24"/>
  <c r="K128" i="24"/>
  <c r="J128" i="24"/>
  <c r="I128" i="24"/>
  <c r="H128" i="24"/>
  <c r="AQ61" i="3" l="1"/>
  <c r="BB120" i="3"/>
  <c r="AY61" i="3"/>
  <c r="AY62" i="3" s="1"/>
  <c r="AY63" i="3" s="1"/>
  <c r="AY64" i="3" s="1"/>
  <c r="AY65" i="3" s="1"/>
  <c r="K27" i="28"/>
  <c r="K1" i="28"/>
  <c r="K15" i="28"/>
  <c r="K6" i="28"/>
  <c r="K27" i="25"/>
  <c r="K15" i="25"/>
  <c r="K6" i="25"/>
  <c r="K1" i="25"/>
  <c r="K27" i="26"/>
  <c r="K15" i="26"/>
  <c r="K6" i="26"/>
  <c r="K1" i="26"/>
  <c r="K27" i="24"/>
  <c r="K1" i="24"/>
  <c r="K6" i="24"/>
  <c r="K15" i="24"/>
  <c r="K27" i="27"/>
  <c r="K15" i="27"/>
  <c r="K6" i="27"/>
  <c r="K1" i="27"/>
  <c r="BU21" i="24"/>
  <c r="E21" i="24" s="1"/>
  <c r="H147" i="28"/>
  <c r="H146" i="28"/>
  <c r="H145" i="28"/>
  <c r="H144" i="28"/>
  <c r="H143" i="28"/>
  <c r="H142" i="28"/>
  <c r="H141" i="28"/>
  <c r="H140" i="28"/>
  <c r="H139" i="28"/>
  <c r="H138" i="28"/>
  <c r="H137" i="28"/>
  <c r="H136" i="28"/>
  <c r="H135" i="28"/>
  <c r="AF128" i="28"/>
  <c r="AB128" i="28"/>
  <c r="X128" i="28"/>
  <c r="T128" i="28"/>
  <c r="P128" i="28"/>
  <c r="L128" i="28"/>
  <c r="H128" i="28"/>
  <c r="AQ62" i="3" l="1"/>
  <c r="AQ63" i="3" s="1"/>
  <c r="AY120" i="3"/>
  <c r="AT120" i="3"/>
  <c r="L27" i="24"/>
  <c r="L1" i="24"/>
  <c r="L15" i="24"/>
  <c r="L6" i="24"/>
  <c r="L27" i="25"/>
  <c r="L6" i="25"/>
  <c r="L15" i="25"/>
  <c r="L1" i="25"/>
  <c r="L27" i="28"/>
  <c r="L6" i="28"/>
  <c r="L1" i="28"/>
  <c r="L15" i="28"/>
  <c r="L27" i="27"/>
  <c r="L6" i="27"/>
  <c r="L15" i="27"/>
  <c r="L1" i="27"/>
  <c r="L27" i="26"/>
  <c r="L6" i="26"/>
  <c r="L1" i="26"/>
  <c r="L15" i="26"/>
  <c r="BP147" i="27"/>
  <c r="BO147" i="27"/>
  <c r="BN147" i="27"/>
  <c r="BM147" i="27"/>
  <c r="BL147" i="27"/>
  <c r="BK147" i="27"/>
  <c r="BJ147" i="27"/>
  <c r="BI147" i="27"/>
  <c r="BH147" i="27"/>
  <c r="BG147" i="27"/>
  <c r="BF147" i="27"/>
  <c r="BE147" i="27"/>
  <c r="BD147" i="27"/>
  <c r="BC147" i="27"/>
  <c r="BB147" i="27"/>
  <c r="BA147" i="27"/>
  <c r="AZ147" i="27"/>
  <c r="AY147" i="27"/>
  <c r="AX147" i="27"/>
  <c r="AW147" i="27"/>
  <c r="AV147" i="27"/>
  <c r="AU147" i="27"/>
  <c r="AT147" i="27"/>
  <c r="AS147" i="27"/>
  <c r="AR147" i="27"/>
  <c r="AQ147" i="27"/>
  <c r="AP147" i="27"/>
  <c r="AO147" i="27"/>
  <c r="AN147" i="27"/>
  <c r="AM147" i="27"/>
  <c r="AL147" i="27"/>
  <c r="AK147" i="27"/>
  <c r="AJ147" i="27"/>
  <c r="AI147" i="27"/>
  <c r="AH147" i="27"/>
  <c r="AG147" i="27"/>
  <c r="AF147" i="27"/>
  <c r="AE147" i="27"/>
  <c r="AD147" i="27"/>
  <c r="AC147" i="27"/>
  <c r="AB147" i="27"/>
  <c r="AA147" i="27"/>
  <c r="Z147" i="27"/>
  <c r="Y147" i="27"/>
  <c r="X147" i="27"/>
  <c r="W147" i="27"/>
  <c r="V147" i="27"/>
  <c r="U147" i="27"/>
  <c r="T147" i="27"/>
  <c r="S147" i="27"/>
  <c r="R147" i="27"/>
  <c r="Q147" i="27"/>
  <c r="P147" i="27"/>
  <c r="O147" i="27"/>
  <c r="N147" i="27"/>
  <c r="M147" i="27"/>
  <c r="L147" i="27"/>
  <c r="K147" i="27"/>
  <c r="J147" i="27"/>
  <c r="I147" i="27"/>
  <c r="H147" i="27"/>
  <c r="BP146" i="27"/>
  <c r="BO146" i="27"/>
  <c r="BN146" i="27"/>
  <c r="BM146" i="27"/>
  <c r="BL146" i="27"/>
  <c r="BK146" i="27"/>
  <c r="BJ146" i="27"/>
  <c r="BI146" i="27"/>
  <c r="BH146" i="27"/>
  <c r="BG146" i="27"/>
  <c r="BF146" i="27"/>
  <c r="BE146" i="27"/>
  <c r="BD146" i="27"/>
  <c r="BC146" i="27"/>
  <c r="BB146" i="27"/>
  <c r="BA146" i="27"/>
  <c r="AZ146" i="27"/>
  <c r="AY146" i="27"/>
  <c r="AX146" i="27"/>
  <c r="AW146" i="27"/>
  <c r="AV146" i="27"/>
  <c r="AU146" i="27"/>
  <c r="AT146" i="27"/>
  <c r="AS146" i="27"/>
  <c r="AR146" i="27"/>
  <c r="AQ146" i="27"/>
  <c r="AP146" i="27"/>
  <c r="AO146" i="27"/>
  <c r="AN146" i="27"/>
  <c r="AM146" i="27"/>
  <c r="AL146" i="27"/>
  <c r="AK146" i="27"/>
  <c r="AJ146" i="27"/>
  <c r="AI146" i="27"/>
  <c r="AH146" i="27"/>
  <c r="AG146" i="27"/>
  <c r="AF146" i="27"/>
  <c r="AE146" i="27"/>
  <c r="AD146" i="27"/>
  <c r="AC146" i="27"/>
  <c r="AB146" i="27"/>
  <c r="AA146" i="27"/>
  <c r="Z146" i="27"/>
  <c r="Y146" i="27"/>
  <c r="X146" i="27"/>
  <c r="W146" i="27"/>
  <c r="V146" i="27"/>
  <c r="U146" i="27"/>
  <c r="T146" i="27"/>
  <c r="S146" i="27"/>
  <c r="R146" i="27"/>
  <c r="Q146" i="27"/>
  <c r="P146" i="27"/>
  <c r="O146" i="27"/>
  <c r="N146" i="27"/>
  <c r="M146" i="27"/>
  <c r="L146" i="27"/>
  <c r="K146" i="27"/>
  <c r="J146" i="27"/>
  <c r="I146" i="27"/>
  <c r="H146" i="27"/>
  <c r="BP145" i="27"/>
  <c r="BO145" i="27"/>
  <c r="BN145" i="27"/>
  <c r="BM145" i="27"/>
  <c r="BL145" i="27"/>
  <c r="BK145" i="27"/>
  <c r="BJ145" i="27"/>
  <c r="BI145" i="27"/>
  <c r="BH145" i="27"/>
  <c r="BG145" i="27"/>
  <c r="BF145" i="27"/>
  <c r="BE145" i="27"/>
  <c r="BD145" i="27"/>
  <c r="BC145" i="27"/>
  <c r="BB145" i="27"/>
  <c r="BA145" i="27"/>
  <c r="AZ145" i="27"/>
  <c r="AY145" i="27"/>
  <c r="AX145" i="27"/>
  <c r="AW145" i="27"/>
  <c r="AV145" i="27"/>
  <c r="AU145" i="27"/>
  <c r="AT145" i="27"/>
  <c r="AS145" i="27"/>
  <c r="AR145" i="27"/>
  <c r="AQ145" i="27"/>
  <c r="AP145" i="27"/>
  <c r="AO145" i="27"/>
  <c r="AN145" i="27"/>
  <c r="AM145" i="27"/>
  <c r="AL145" i="27"/>
  <c r="AK145" i="27"/>
  <c r="AJ145" i="27"/>
  <c r="AI145" i="27"/>
  <c r="AH145" i="27"/>
  <c r="AG145" i="27"/>
  <c r="AF145" i="27"/>
  <c r="AE145" i="27"/>
  <c r="AD145" i="27"/>
  <c r="AC145" i="27"/>
  <c r="AB145" i="27"/>
  <c r="AA145" i="27"/>
  <c r="Z145" i="27"/>
  <c r="Y145" i="27"/>
  <c r="X145" i="27"/>
  <c r="W145" i="27"/>
  <c r="V145" i="27"/>
  <c r="U145" i="27"/>
  <c r="T145" i="27"/>
  <c r="S145" i="27"/>
  <c r="R145" i="27"/>
  <c r="Q145" i="27"/>
  <c r="P145" i="27"/>
  <c r="O145" i="27"/>
  <c r="N145" i="27"/>
  <c r="M145" i="27"/>
  <c r="L145" i="27"/>
  <c r="K145" i="27"/>
  <c r="J145" i="27"/>
  <c r="I145" i="27"/>
  <c r="H145" i="27"/>
  <c r="BP144" i="27"/>
  <c r="BO144" i="27"/>
  <c r="BN144" i="27"/>
  <c r="BM144" i="27"/>
  <c r="BL144" i="27"/>
  <c r="BK144" i="27"/>
  <c r="BJ144" i="27"/>
  <c r="BI144" i="27"/>
  <c r="BH144" i="27"/>
  <c r="BG144" i="27"/>
  <c r="BF144" i="27"/>
  <c r="BE144" i="27"/>
  <c r="BD144" i="27"/>
  <c r="BC144" i="27"/>
  <c r="BB144" i="27"/>
  <c r="BA144" i="27"/>
  <c r="AZ144" i="27"/>
  <c r="AY144" i="27"/>
  <c r="AX144" i="27"/>
  <c r="AW144" i="27"/>
  <c r="AV144" i="27"/>
  <c r="AU144" i="27"/>
  <c r="AT144" i="27"/>
  <c r="AS144" i="27"/>
  <c r="AR144" i="27"/>
  <c r="AQ144" i="27"/>
  <c r="AP144" i="27"/>
  <c r="AO144" i="27"/>
  <c r="AN144" i="27"/>
  <c r="AM144" i="27"/>
  <c r="AL144" i="27"/>
  <c r="AK144" i="27"/>
  <c r="AJ144" i="27"/>
  <c r="AI144" i="27"/>
  <c r="AH144" i="27"/>
  <c r="AG144" i="27"/>
  <c r="AF144" i="27"/>
  <c r="AE144" i="27"/>
  <c r="AD144" i="27"/>
  <c r="AC144" i="27"/>
  <c r="AB144" i="27"/>
  <c r="AA144" i="27"/>
  <c r="Z144" i="27"/>
  <c r="Y144" i="27"/>
  <c r="X144" i="27"/>
  <c r="W144" i="27"/>
  <c r="V144" i="27"/>
  <c r="U144" i="27"/>
  <c r="T144" i="27"/>
  <c r="S144" i="27"/>
  <c r="R144" i="27"/>
  <c r="Q144" i="27"/>
  <c r="P144" i="27"/>
  <c r="O144" i="27"/>
  <c r="N144" i="27"/>
  <c r="M144" i="27"/>
  <c r="L144" i="27"/>
  <c r="K144" i="27"/>
  <c r="J144" i="27"/>
  <c r="I144" i="27"/>
  <c r="H144" i="27"/>
  <c r="BP143" i="27"/>
  <c r="BO143" i="27"/>
  <c r="BN143" i="27"/>
  <c r="BM143" i="27"/>
  <c r="BL143" i="27"/>
  <c r="BK143" i="27"/>
  <c r="BJ143" i="27"/>
  <c r="BI143" i="27"/>
  <c r="BH143" i="27"/>
  <c r="BG143" i="27"/>
  <c r="BF143" i="27"/>
  <c r="BE143" i="27"/>
  <c r="BD143" i="27"/>
  <c r="BC143" i="27"/>
  <c r="BB143" i="27"/>
  <c r="BA143" i="27"/>
  <c r="AZ143" i="27"/>
  <c r="AY143" i="27"/>
  <c r="AX143" i="27"/>
  <c r="AW143" i="27"/>
  <c r="AV143" i="27"/>
  <c r="AU143" i="27"/>
  <c r="AT143" i="27"/>
  <c r="AS143" i="27"/>
  <c r="AR143" i="27"/>
  <c r="AQ143" i="27"/>
  <c r="AP143" i="27"/>
  <c r="AO143" i="27"/>
  <c r="AN143" i="27"/>
  <c r="AM143" i="27"/>
  <c r="AL143" i="27"/>
  <c r="AK143" i="27"/>
  <c r="AJ143" i="27"/>
  <c r="AI143" i="27"/>
  <c r="AH143" i="27"/>
  <c r="AG143" i="27"/>
  <c r="AF143" i="27"/>
  <c r="AE143" i="27"/>
  <c r="AD143" i="27"/>
  <c r="AC143" i="27"/>
  <c r="AB143" i="27"/>
  <c r="AA143" i="27"/>
  <c r="Z143" i="27"/>
  <c r="Y143" i="27"/>
  <c r="X143" i="27"/>
  <c r="W143" i="27"/>
  <c r="V143" i="27"/>
  <c r="U143" i="27"/>
  <c r="T143" i="27"/>
  <c r="S143" i="27"/>
  <c r="R143" i="27"/>
  <c r="Q143" i="27"/>
  <c r="P143" i="27"/>
  <c r="O143" i="27"/>
  <c r="N143" i="27"/>
  <c r="M143" i="27"/>
  <c r="L143" i="27"/>
  <c r="K143" i="27"/>
  <c r="J143" i="27"/>
  <c r="I143" i="27"/>
  <c r="H143" i="27"/>
  <c r="BP142" i="27"/>
  <c r="BO142" i="27"/>
  <c r="BN142" i="27"/>
  <c r="BM142" i="27"/>
  <c r="BL142" i="27"/>
  <c r="BK142" i="27"/>
  <c r="BJ142" i="27"/>
  <c r="BI142" i="27"/>
  <c r="BH142" i="27"/>
  <c r="BG142" i="27"/>
  <c r="BF142" i="27"/>
  <c r="BE142" i="27"/>
  <c r="BD142" i="27"/>
  <c r="BC142" i="27"/>
  <c r="BB142" i="27"/>
  <c r="BA142" i="27"/>
  <c r="AZ142" i="27"/>
  <c r="AY142" i="27"/>
  <c r="AX142" i="27"/>
  <c r="AW142" i="27"/>
  <c r="AV142" i="27"/>
  <c r="AU142" i="27"/>
  <c r="AT142" i="27"/>
  <c r="AS142" i="27"/>
  <c r="AR142" i="27"/>
  <c r="AQ142" i="27"/>
  <c r="AP142" i="27"/>
  <c r="AO142" i="27"/>
  <c r="AN142" i="27"/>
  <c r="AM142" i="27"/>
  <c r="AL142" i="27"/>
  <c r="AK142" i="27"/>
  <c r="AJ142" i="27"/>
  <c r="AI142" i="27"/>
  <c r="AH142" i="27"/>
  <c r="AG142" i="27"/>
  <c r="AF142" i="27"/>
  <c r="AE142" i="27"/>
  <c r="AD142" i="27"/>
  <c r="AC142" i="27"/>
  <c r="AB142" i="27"/>
  <c r="AA142" i="27"/>
  <c r="Z142" i="27"/>
  <c r="Y142" i="27"/>
  <c r="X142" i="27"/>
  <c r="W142" i="27"/>
  <c r="V142" i="27"/>
  <c r="U142" i="27"/>
  <c r="T142" i="27"/>
  <c r="S142" i="27"/>
  <c r="R142" i="27"/>
  <c r="Q142" i="27"/>
  <c r="P142" i="27"/>
  <c r="O142" i="27"/>
  <c r="N142" i="27"/>
  <c r="M142" i="27"/>
  <c r="L142" i="27"/>
  <c r="K142" i="27"/>
  <c r="J142" i="27"/>
  <c r="I142" i="27"/>
  <c r="H142" i="27"/>
  <c r="BP141" i="27"/>
  <c r="BO141" i="27"/>
  <c r="BN141" i="27"/>
  <c r="BM141" i="27"/>
  <c r="BL141" i="27"/>
  <c r="BK141" i="27"/>
  <c r="BJ141" i="27"/>
  <c r="BI141" i="27"/>
  <c r="BH141" i="27"/>
  <c r="BG141" i="27"/>
  <c r="BF141" i="27"/>
  <c r="BE141" i="27"/>
  <c r="BD141" i="27"/>
  <c r="BC141" i="27"/>
  <c r="BB141" i="27"/>
  <c r="BA141" i="27"/>
  <c r="AZ141" i="27"/>
  <c r="AY141" i="27"/>
  <c r="AX141" i="27"/>
  <c r="AW141" i="27"/>
  <c r="AV141" i="27"/>
  <c r="AU141" i="27"/>
  <c r="AT141" i="27"/>
  <c r="AS141" i="27"/>
  <c r="AR141" i="27"/>
  <c r="AQ141" i="27"/>
  <c r="AP141" i="27"/>
  <c r="AO141" i="27"/>
  <c r="AN141" i="27"/>
  <c r="AM141" i="27"/>
  <c r="AL141" i="27"/>
  <c r="AK141" i="27"/>
  <c r="AJ141" i="27"/>
  <c r="AI141" i="27"/>
  <c r="AH141" i="27"/>
  <c r="AG141" i="27"/>
  <c r="AF141" i="27"/>
  <c r="AE141" i="27"/>
  <c r="AD141" i="27"/>
  <c r="AC141" i="27"/>
  <c r="AB141" i="27"/>
  <c r="AA141" i="27"/>
  <c r="Z141" i="27"/>
  <c r="Y141" i="27"/>
  <c r="X141" i="27"/>
  <c r="W141" i="27"/>
  <c r="V141" i="27"/>
  <c r="U141" i="27"/>
  <c r="T141" i="27"/>
  <c r="S141" i="27"/>
  <c r="R141" i="27"/>
  <c r="Q141" i="27"/>
  <c r="P141" i="27"/>
  <c r="O141" i="27"/>
  <c r="N141" i="27"/>
  <c r="M141" i="27"/>
  <c r="L141" i="27"/>
  <c r="K141" i="27"/>
  <c r="J141" i="27"/>
  <c r="I141" i="27"/>
  <c r="H141" i="27"/>
  <c r="BP140" i="27"/>
  <c r="BO140" i="27"/>
  <c r="BN140" i="27"/>
  <c r="BM140" i="27"/>
  <c r="BL140" i="27"/>
  <c r="BK140" i="27"/>
  <c r="BJ140" i="27"/>
  <c r="BI140" i="27"/>
  <c r="BH140" i="27"/>
  <c r="BG140" i="27"/>
  <c r="BF140" i="27"/>
  <c r="BE140" i="27"/>
  <c r="BD140" i="27"/>
  <c r="BC140" i="27"/>
  <c r="BB140" i="27"/>
  <c r="BA140" i="27"/>
  <c r="AZ140" i="27"/>
  <c r="AY140" i="27"/>
  <c r="AX140" i="27"/>
  <c r="AW140" i="27"/>
  <c r="AV140" i="27"/>
  <c r="AU140" i="27"/>
  <c r="AT140" i="27"/>
  <c r="AS140" i="27"/>
  <c r="AR140" i="27"/>
  <c r="AQ140" i="27"/>
  <c r="AP140" i="27"/>
  <c r="AO140" i="27"/>
  <c r="AN140" i="27"/>
  <c r="AM140" i="27"/>
  <c r="AL140" i="27"/>
  <c r="AK140" i="27"/>
  <c r="AJ140" i="27"/>
  <c r="AI140" i="27"/>
  <c r="AH140" i="27"/>
  <c r="AG140" i="27"/>
  <c r="AF140" i="27"/>
  <c r="AE140" i="27"/>
  <c r="AD140" i="27"/>
  <c r="AC140" i="27"/>
  <c r="AB140" i="27"/>
  <c r="AA140" i="27"/>
  <c r="Z140" i="27"/>
  <c r="Y140" i="27"/>
  <c r="X140" i="27"/>
  <c r="W140" i="27"/>
  <c r="V140" i="27"/>
  <c r="U140" i="27"/>
  <c r="T140" i="27"/>
  <c r="S140" i="27"/>
  <c r="R140" i="27"/>
  <c r="Q140" i="27"/>
  <c r="P140" i="27"/>
  <c r="O140" i="27"/>
  <c r="N140" i="27"/>
  <c r="M140" i="27"/>
  <c r="L140" i="27"/>
  <c r="K140" i="27"/>
  <c r="J140" i="27"/>
  <c r="I140" i="27"/>
  <c r="H140" i="27"/>
  <c r="BP139" i="27"/>
  <c r="BO139" i="27"/>
  <c r="BN139" i="27"/>
  <c r="BM139" i="27"/>
  <c r="BL139" i="27"/>
  <c r="BK139" i="27"/>
  <c r="BJ139" i="27"/>
  <c r="BI139" i="27"/>
  <c r="BH139" i="27"/>
  <c r="BG139" i="27"/>
  <c r="BF139" i="27"/>
  <c r="BE139" i="27"/>
  <c r="BD139" i="27"/>
  <c r="BC139" i="27"/>
  <c r="BB139" i="27"/>
  <c r="BA139" i="27"/>
  <c r="AZ139" i="27"/>
  <c r="AY139" i="27"/>
  <c r="AX139" i="27"/>
  <c r="AW139" i="27"/>
  <c r="AV139" i="27"/>
  <c r="AU139" i="27"/>
  <c r="AT139" i="27"/>
  <c r="AS139" i="27"/>
  <c r="AR139" i="27"/>
  <c r="AQ139" i="27"/>
  <c r="AP139" i="27"/>
  <c r="AO139" i="27"/>
  <c r="AN139" i="27"/>
  <c r="AM139" i="27"/>
  <c r="AL139" i="27"/>
  <c r="AK139" i="27"/>
  <c r="AJ139" i="27"/>
  <c r="AI139" i="27"/>
  <c r="AH139" i="27"/>
  <c r="AG139" i="27"/>
  <c r="AF139" i="27"/>
  <c r="AE139" i="27"/>
  <c r="AD139" i="27"/>
  <c r="AC139" i="27"/>
  <c r="AB139" i="27"/>
  <c r="AA139" i="27"/>
  <c r="Z139" i="27"/>
  <c r="Y139" i="27"/>
  <c r="X139" i="27"/>
  <c r="W139" i="27"/>
  <c r="V139" i="27"/>
  <c r="U139" i="27"/>
  <c r="T139" i="27"/>
  <c r="S139" i="27"/>
  <c r="R139" i="27"/>
  <c r="Q139" i="27"/>
  <c r="P139" i="27"/>
  <c r="O139" i="27"/>
  <c r="N139" i="27"/>
  <c r="M139" i="27"/>
  <c r="L139" i="27"/>
  <c r="K139" i="27"/>
  <c r="J139" i="27"/>
  <c r="I139" i="27"/>
  <c r="H139" i="27"/>
  <c r="BP138" i="27"/>
  <c r="BO138" i="27"/>
  <c r="BN138" i="27"/>
  <c r="BM138" i="27"/>
  <c r="BL138" i="27"/>
  <c r="BK138" i="27"/>
  <c r="BJ138" i="27"/>
  <c r="BI138" i="27"/>
  <c r="BH138" i="27"/>
  <c r="BG138" i="27"/>
  <c r="BF138" i="27"/>
  <c r="BE138" i="27"/>
  <c r="BD138" i="27"/>
  <c r="BC138" i="27"/>
  <c r="BB138" i="27"/>
  <c r="BA138" i="27"/>
  <c r="AZ138" i="27"/>
  <c r="AY138" i="27"/>
  <c r="AX138" i="27"/>
  <c r="AW138" i="27"/>
  <c r="AV138" i="27"/>
  <c r="AU138" i="27"/>
  <c r="AT138" i="27"/>
  <c r="AS138" i="27"/>
  <c r="AR138" i="27"/>
  <c r="AQ138" i="27"/>
  <c r="AP138" i="27"/>
  <c r="AO138" i="27"/>
  <c r="AN138" i="27"/>
  <c r="AM138" i="27"/>
  <c r="AL138" i="27"/>
  <c r="AK138" i="27"/>
  <c r="AJ138" i="27"/>
  <c r="AI138" i="27"/>
  <c r="AH138" i="27"/>
  <c r="AG138" i="27"/>
  <c r="AF138" i="27"/>
  <c r="AE138" i="27"/>
  <c r="AD138" i="27"/>
  <c r="AC138" i="27"/>
  <c r="AB138" i="27"/>
  <c r="AA138" i="27"/>
  <c r="Z138" i="27"/>
  <c r="Y138" i="27"/>
  <c r="X138" i="27"/>
  <c r="W138" i="27"/>
  <c r="V138" i="27"/>
  <c r="U138" i="27"/>
  <c r="T138" i="27"/>
  <c r="S138" i="27"/>
  <c r="R138" i="27"/>
  <c r="Q138" i="27"/>
  <c r="P138" i="27"/>
  <c r="O138" i="27"/>
  <c r="N138" i="27"/>
  <c r="M138" i="27"/>
  <c r="L138" i="27"/>
  <c r="K138" i="27"/>
  <c r="J138" i="27"/>
  <c r="I138" i="27"/>
  <c r="H138" i="27"/>
  <c r="BP137" i="27"/>
  <c r="BO137" i="27"/>
  <c r="BN137" i="27"/>
  <c r="BM137" i="27"/>
  <c r="BL137" i="27"/>
  <c r="BK137" i="27"/>
  <c r="BJ137" i="27"/>
  <c r="BI137" i="27"/>
  <c r="BH137" i="27"/>
  <c r="BG137" i="27"/>
  <c r="BF137" i="27"/>
  <c r="BE137" i="27"/>
  <c r="BD137" i="27"/>
  <c r="BC137" i="27"/>
  <c r="BB137" i="27"/>
  <c r="BA137" i="27"/>
  <c r="AZ137" i="27"/>
  <c r="AY137" i="27"/>
  <c r="AX137" i="27"/>
  <c r="AW137" i="27"/>
  <c r="AV137" i="27"/>
  <c r="AU137" i="27"/>
  <c r="AT137" i="27"/>
  <c r="AS137" i="27"/>
  <c r="AR137" i="27"/>
  <c r="AQ137" i="27"/>
  <c r="AP137" i="27"/>
  <c r="AO137" i="27"/>
  <c r="AN137" i="27"/>
  <c r="AM137" i="27"/>
  <c r="AL137" i="27"/>
  <c r="AK137" i="27"/>
  <c r="AJ137" i="27"/>
  <c r="AI137" i="27"/>
  <c r="AH137" i="27"/>
  <c r="AG137" i="27"/>
  <c r="AF137" i="27"/>
  <c r="AE137" i="27"/>
  <c r="AD137" i="27"/>
  <c r="AC137" i="27"/>
  <c r="AB137" i="27"/>
  <c r="AA137" i="27"/>
  <c r="Z137" i="27"/>
  <c r="Y137" i="27"/>
  <c r="X137" i="27"/>
  <c r="W137" i="27"/>
  <c r="V137" i="27"/>
  <c r="U137" i="27"/>
  <c r="T137" i="27"/>
  <c r="S137" i="27"/>
  <c r="R137" i="27"/>
  <c r="Q137" i="27"/>
  <c r="P137" i="27"/>
  <c r="O137" i="27"/>
  <c r="N137" i="27"/>
  <c r="M137" i="27"/>
  <c r="L137" i="27"/>
  <c r="K137" i="27"/>
  <c r="J137" i="27"/>
  <c r="I137" i="27"/>
  <c r="H137" i="27"/>
  <c r="BP136" i="27"/>
  <c r="BO136" i="27"/>
  <c r="BN136" i="27"/>
  <c r="BM136" i="27"/>
  <c r="BL136" i="27"/>
  <c r="BK136" i="27"/>
  <c r="BJ136" i="27"/>
  <c r="BI136" i="27"/>
  <c r="BH136" i="27"/>
  <c r="BG136" i="27"/>
  <c r="BF136" i="27"/>
  <c r="BE136" i="27"/>
  <c r="BD136" i="27"/>
  <c r="BC136" i="27"/>
  <c r="BB136" i="27"/>
  <c r="BA136" i="27"/>
  <c r="AZ136" i="27"/>
  <c r="AY136" i="27"/>
  <c r="AX136" i="27"/>
  <c r="AW136" i="27"/>
  <c r="AV136" i="27"/>
  <c r="AU136" i="27"/>
  <c r="AT136" i="27"/>
  <c r="AS136" i="27"/>
  <c r="AR136" i="27"/>
  <c r="AQ136" i="27"/>
  <c r="AP136" i="27"/>
  <c r="AO136" i="27"/>
  <c r="AN136" i="27"/>
  <c r="AM136" i="27"/>
  <c r="AL136" i="27"/>
  <c r="AK136" i="27"/>
  <c r="AJ136" i="27"/>
  <c r="AI136" i="27"/>
  <c r="AH136" i="27"/>
  <c r="AG136" i="27"/>
  <c r="AF136" i="27"/>
  <c r="AE136" i="27"/>
  <c r="AD136" i="27"/>
  <c r="AC136" i="27"/>
  <c r="AB136" i="27"/>
  <c r="AA136" i="27"/>
  <c r="Z136" i="27"/>
  <c r="Y136" i="27"/>
  <c r="X136" i="27"/>
  <c r="W136" i="27"/>
  <c r="V136" i="27"/>
  <c r="U136" i="27"/>
  <c r="T136" i="27"/>
  <c r="S136" i="27"/>
  <c r="R136" i="27"/>
  <c r="Q136" i="27"/>
  <c r="P136" i="27"/>
  <c r="O136" i="27"/>
  <c r="N136" i="27"/>
  <c r="M136" i="27"/>
  <c r="L136" i="27"/>
  <c r="K136" i="27"/>
  <c r="J136" i="27"/>
  <c r="I136" i="27"/>
  <c r="H136" i="27"/>
  <c r="BP135" i="27"/>
  <c r="BO135" i="27"/>
  <c r="BN135" i="27"/>
  <c r="BM135" i="27"/>
  <c r="BL135" i="27"/>
  <c r="BK135" i="27"/>
  <c r="BJ135" i="27"/>
  <c r="BI135" i="27"/>
  <c r="BH135" i="27"/>
  <c r="BG135" i="27"/>
  <c r="BF135" i="27"/>
  <c r="BE135" i="27"/>
  <c r="BD135" i="27"/>
  <c r="BC135" i="27"/>
  <c r="BB135" i="27"/>
  <c r="BA135" i="27"/>
  <c r="AZ135" i="27"/>
  <c r="AY135" i="27"/>
  <c r="AX135" i="27"/>
  <c r="AW135" i="27"/>
  <c r="AV135" i="27"/>
  <c r="AU135" i="27"/>
  <c r="AT135" i="27"/>
  <c r="AS135" i="27"/>
  <c r="AR135" i="27"/>
  <c r="AQ135" i="27"/>
  <c r="AP135" i="27"/>
  <c r="AO135" i="27"/>
  <c r="AN135" i="27"/>
  <c r="AM135" i="27"/>
  <c r="AL135" i="27"/>
  <c r="AK135" i="27"/>
  <c r="AJ135" i="27"/>
  <c r="AI135" i="27"/>
  <c r="AH135" i="27"/>
  <c r="AG135" i="27"/>
  <c r="AF135" i="27"/>
  <c r="AE135" i="27"/>
  <c r="AD135" i="27"/>
  <c r="AC135" i="27"/>
  <c r="AB135" i="27"/>
  <c r="AA135" i="27"/>
  <c r="Z135" i="27"/>
  <c r="Y135" i="27"/>
  <c r="X135" i="27"/>
  <c r="W135" i="27"/>
  <c r="V135" i="27"/>
  <c r="U135" i="27"/>
  <c r="T135" i="27"/>
  <c r="S135" i="27"/>
  <c r="R135" i="27"/>
  <c r="Q135" i="27"/>
  <c r="P135" i="27"/>
  <c r="O135" i="27"/>
  <c r="N135" i="27"/>
  <c r="M135" i="27"/>
  <c r="L135" i="27"/>
  <c r="K135" i="27"/>
  <c r="J135" i="27"/>
  <c r="I135" i="27"/>
  <c r="H135" i="27"/>
  <c r="P128" i="27"/>
  <c r="H128" i="27"/>
  <c r="A5" i="26"/>
  <c r="BP147" i="26"/>
  <c r="BO147" i="26"/>
  <c r="BN147" i="26"/>
  <c r="BM147" i="26"/>
  <c r="BL147" i="26"/>
  <c r="BK147" i="26"/>
  <c r="BJ147" i="26"/>
  <c r="BI147" i="26"/>
  <c r="BH147" i="26"/>
  <c r="BG147" i="26"/>
  <c r="BF147" i="26"/>
  <c r="BE147" i="26"/>
  <c r="BD147" i="26"/>
  <c r="BC147" i="26"/>
  <c r="BB147" i="26"/>
  <c r="BA147" i="26"/>
  <c r="AZ147" i="26"/>
  <c r="AY147" i="26"/>
  <c r="AX147" i="26"/>
  <c r="AW147" i="26"/>
  <c r="AV147" i="26"/>
  <c r="AU147" i="26"/>
  <c r="AT147" i="26"/>
  <c r="AS147" i="26"/>
  <c r="AR147" i="26"/>
  <c r="AQ147" i="26"/>
  <c r="AP147" i="26"/>
  <c r="AO147" i="26"/>
  <c r="AN147" i="26"/>
  <c r="AM147" i="26"/>
  <c r="AL147" i="26"/>
  <c r="AK147" i="26"/>
  <c r="AJ147" i="26"/>
  <c r="AI147" i="26"/>
  <c r="AH147" i="26"/>
  <c r="AG147" i="26"/>
  <c r="AF147" i="26"/>
  <c r="AE147" i="26"/>
  <c r="AD147" i="26"/>
  <c r="AC147" i="26"/>
  <c r="AB147" i="26"/>
  <c r="AA147" i="26"/>
  <c r="Z147" i="26"/>
  <c r="Y147" i="26"/>
  <c r="X147" i="26"/>
  <c r="W147" i="26"/>
  <c r="V147" i="26"/>
  <c r="U147" i="26"/>
  <c r="T147" i="26"/>
  <c r="S147" i="26"/>
  <c r="R147" i="26"/>
  <c r="Q147" i="26"/>
  <c r="P147" i="26"/>
  <c r="O147" i="26"/>
  <c r="N147" i="26"/>
  <c r="M147" i="26"/>
  <c r="L147" i="26"/>
  <c r="K147" i="26"/>
  <c r="J147" i="26"/>
  <c r="I147" i="26"/>
  <c r="H147" i="26"/>
  <c r="BP146" i="26"/>
  <c r="BO146" i="26"/>
  <c r="BN146" i="26"/>
  <c r="BM146" i="26"/>
  <c r="BL146" i="26"/>
  <c r="BK146" i="26"/>
  <c r="BJ146" i="26"/>
  <c r="BI146" i="26"/>
  <c r="BH146" i="26"/>
  <c r="BG146" i="26"/>
  <c r="BF146" i="26"/>
  <c r="BE146" i="26"/>
  <c r="BD146" i="26"/>
  <c r="BC146" i="26"/>
  <c r="BB146" i="26"/>
  <c r="BA146" i="26"/>
  <c r="AZ146" i="26"/>
  <c r="AY146" i="26"/>
  <c r="AX146" i="26"/>
  <c r="AW146" i="26"/>
  <c r="AV146" i="26"/>
  <c r="AU146" i="26"/>
  <c r="AT146" i="26"/>
  <c r="AS146" i="26"/>
  <c r="AR146" i="26"/>
  <c r="AQ146" i="26"/>
  <c r="AP146" i="26"/>
  <c r="AO146" i="26"/>
  <c r="AN146" i="26"/>
  <c r="AM146" i="26"/>
  <c r="AL146" i="26"/>
  <c r="AK146" i="26"/>
  <c r="AJ146" i="26"/>
  <c r="AI146" i="26"/>
  <c r="AH146" i="26"/>
  <c r="AG146" i="26"/>
  <c r="AF146" i="26"/>
  <c r="AE146" i="26"/>
  <c r="AD146" i="26"/>
  <c r="AC146" i="26"/>
  <c r="AB146" i="26"/>
  <c r="AA146" i="26"/>
  <c r="Z146" i="26"/>
  <c r="Y146" i="26"/>
  <c r="X146" i="26"/>
  <c r="W146" i="26"/>
  <c r="V146" i="26"/>
  <c r="U146" i="26"/>
  <c r="T146" i="26"/>
  <c r="S146" i="26"/>
  <c r="R146" i="26"/>
  <c r="Q146" i="26"/>
  <c r="P146" i="26"/>
  <c r="O146" i="26"/>
  <c r="N146" i="26"/>
  <c r="M146" i="26"/>
  <c r="L146" i="26"/>
  <c r="K146" i="26"/>
  <c r="J146" i="26"/>
  <c r="I146" i="26"/>
  <c r="H146" i="26"/>
  <c r="BP145" i="26"/>
  <c r="BO145" i="26"/>
  <c r="BN145" i="26"/>
  <c r="BM145" i="26"/>
  <c r="BL145" i="26"/>
  <c r="BK145" i="26"/>
  <c r="BJ145" i="26"/>
  <c r="BI145" i="26"/>
  <c r="BH145" i="26"/>
  <c r="BG145" i="26"/>
  <c r="BF145" i="26"/>
  <c r="BE145" i="26"/>
  <c r="BD145" i="26"/>
  <c r="BC145" i="26"/>
  <c r="BB145" i="26"/>
  <c r="BA145" i="26"/>
  <c r="AZ145" i="26"/>
  <c r="AY145" i="26"/>
  <c r="AX145" i="26"/>
  <c r="AW145" i="26"/>
  <c r="AV145" i="26"/>
  <c r="AU145" i="26"/>
  <c r="AT145" i="26"/>
  <c r="AS145" i="26"/>
  <c r="AR145" i="26"/>
  <c r="AQ145" i="26"/>
  <c r="AP145" i="26"/>
  <c r="AO145" i="26"/>
  <c r="AN145" i="26"/>
  <c r="AM145" i="26"/>
  <c r="AL145" i="26"/>
  <c r="AK145" i="26"/>
  <c r="AJ145" i="26"/>
  <c r="AI145" i="26"/>
  <c r="AH145" i="26"/>
  <c r="AG145" i="26"/>
  <c r="AF145" i="26"/>
  <c r="AE145" i="26"/>
  <c r="AD145" i="26"/>
  <c r="AC145" i="26"/>
  <c r="AB145" i="26"/>
  <c r="AA145" i="26"/>
  <c r="Z145" i="26"/>
  <c r="Y145" i="26"/>
  <c r="X145" i="26"/>
  <c r="W145" i="26"/>
  <c r="V145" i="26"/>
  <c r="U145" i="26"/>
  <c r="T145" i="26"/>
  <c r="S145" i="26"/>
  <c r="R145" i="26"/>
  <c r="Q145" i="26"/>
  <c r="P145" i="26"/>
  <c r="O145" i="26"/>
  <c r="N145" i="26"/>
  <c r="M145" i="26"/>
  <c r="L145" i="26"/>
  <c r="K145" i="26"/>
  <c r="J145" i="26"/>
  <c r="I145" i="26"/>
  <c r="H145" i="26"/>
  <c r="BP144" i="26"/>
  <c r="BO144" i="26"/>
  <c r="BN144" i="26"/>
  <c r="BM144" i="26"/>
  <c r="BL144" i="26"/>
  <c r="BK144" i="26"/>
  <c r="BJ144" i="26"/>
  <c r="BI144" i="26"/>
  <c r="BH144" i="26"/>
  <c r="BG144" i="26"/>
  <c r="BF144" i="26"/>
  <c r="BE144" i="26"/>
  <c r="BD144" i="26"/>
  <c r="BC144" i="26"/>
  <c r="BB144" i="26"/>
  <c r="BA144" i="26"/>
  <c r="AZ144" i="26"/>
  <c r="AY144" i="26"/>
  <c r="AX144" i="26"/>
  <c r="AW144" i="26"/>
  <c r="AV144" i="26"/>
  <c r="AU144" i="26"/>
  <c r="AT144" i="26"/>
  <c r="AS144" i="26"/>
  <c r="AR144" i="26"/>
  <c r="AQ144" i="26"/>
  <c r="AP144" i="26"/>
  <c r="AO144" i="26"/>
  <c r="AN144" i="26"/>
  <c r="AM144" i="26"/>
  <c r="AL144" i="26"/>
  <c r="AK144" i="26"/>
  <c r="AJ144" i="26"/>
  <c r="AI144" i="26"/>
  <c r="AH144" i="26"/>
  <c r="AG144" i="26"/>
  <c r="AF144" i="26"/>
  <c r="AE144" i="26"/>
  <c r="AD144" i="26"/>
  <c r="AC144" i="26"/>
  <c r="AB144" i="26"/>
  <c r="AA144" i="26"/>
  <c r="Z144" i="26"/>
  <c r="Y144" i="26"/>
  <c r="X144" i="26"/>
  <c r="W144" i="26"/>
  <c r="V144" i="26"/>
  <c r="U144" i="26"/>
  <c r="T144" i="26"/>
  <c r="S144" i="26"/>
  <c r="R144" i="26"/>
  <c r="Q144" i="26"/>
  <c r="P144" i="26"/>
  <c r="O144" i="26"/>
  <c r="N144" i="26"/>
  <c r="M144" i="26"/>
  <c r="L144" i="26"/>
  <c r="K144" i="26"/>
  <c r="J144" i="26"/>
  <c r="I144" i="26"/>
  <c r="H144" i="26"/>
  <c r="BP143" i="26"/>
  <c r="BO143" i="26"/>
  <c r="BN143" i="26"/>
  <c r="BM143" i="26"/>
  <c r="BL143" i="26"/>
  <c r="BK143" i="26"/>
  <c r="BJ143" i="26"/>
  <c r="BI143" i="26"/>
  <c r="BH143" i="26"/>
  <c r="BG143" i="26"/>
  <c r="BF143" i="26"/>
  <c r="BE143" i="26"/>
  <c r="BD143" i="26"/>
  <c r="BC143" i="26"/>
  <c r="BB143" i="26"/>
  <c r="BA143" i="26"/>
  <c r="AZ143" i="26"/>
  <c r="AY143" i="26"/>
  <c r="AX143" i="26"/>
  <c r="AW143" i="26"/>
  <c r="AV143" i="26"/>
  <c r="AU143" i="26"/>
  <c r="AT143" i="26"/>
  <c r="AS143" i="26"/>
  <c r="AR143" i="26"/>
  <c r="AQ143" i="26"/>
  <c r="AP143" i="26"/>
  <c r="AO143" i="26"/>
  <c r="AN143" i="26"/>
  <c r="AM143" i="26"/>
  <c r="AL143" i="26"/>
  <c r="AK143" i="26"/>
  <c r="AJ143" i="26"/>
  <c r="AI143" i="26"/>
  <c r="AH143" i="26"/>
  <c r="AG143" i="26"/>
  <c r="AF143" i="26"/>
  <c r="AE143" i="26"/>
  <c r="AD143" i="26"/>
  <c r="AC143" i="26"/>
  <c r="AB143" i="26"/>
  <c r="AA143" i="26"/>
  <c r="Z143" i="26"/>
  <c r="Y143" i="26"/>
  <c r="X143" i="26"/>
  <c r="W143" i="26"/>
  <c r="V143" i="26"/>
  <c r="U143" i="26"/>
  <c r="T143" i="26"/>
  <c r="S143" i="26"/>
  <c r="R143" i="26"/>
  <c r="Q143" i="26"/>
  <c r="P143" i="26"/>
  <c r="O143" i="26"/>
  <c r="N143" i="26"/>
  <c r="M143" i="26"/>
  <c r="L143" i="26"/>
  <c r="K143" i="26"/>
  <c r="J143" i="26"/>
  <c r="I143" i="26"/>
  <c r="H143" i="26"/>
  <c r="BP142" i="26"/>
  <c r="BO142" i="26"/>
  <c r="BN142" i="26"/>
  <c r="BM142" i="26"/>
  <c r="BL142" i="26"/>
  <c r="BK142" i="26"/>
  <c r="BJ142" i="26"/>
  <c r="BI142" i="26"/>
  <c r="BH142" i="26"/>
  <c r="BG142" i="26"/>
  <c r="BF142" i="26"/>
  <c r="BE142" i="26"/>
  <c r="BD142" i="26"/>
  <c r="BC142" i="26"/>
  <c r="BB142" i="26"/>
  <c r="BA142" i="26"/>
  <c r="AZ142" i="26"/>
  <c r="AY142" i="26"/>
  <c r="AX142" i="26"/>
  <c r="AW142" i="26"/>
  <c r="AV142" i="26"/>
  <c r="AU142" i="26"/>
  <c r="AT142" i="26"/>
  <c r="AS142" i="26"/>
  <c r="AR142" i="26"/>
  <c r="AQ142" i="26"/>
  <c r="AP142" i="26"/>
  <c r="AO142" i="26"/>
  <c r="AN142" i="26"/>
  <c r="AM142" i="26"/>
  <c r="AL142" i="26"/>
  <c r="AK142" i="26"/>
  <c r="AJ142" i="26"/>
  <c r="AI142" i="26"/>
  <c r="AH142" i="26"/>
  <c r="AG142" i="26"/>
  <c r="AF142" i="26"/>
  <c r="AE142" i="26"/>
  <c r="AD142" i="26"/>
  <c r="AC142" i="26"/>
  <c r="AB142" i="26"/>
  <c r="AA142" i="26"/>
  <c r="Z142" i="26"/>
  <c r="Y142" i="26"/>
  <c r="X142" i="26"/>
  <c r="W142" i="26"/>
  <c r="V142" i="26"/>
  <c r="U142" i="26"/>
  <c r="T142" i="26"/>
  <c r="S142" i="26"/>
  <c r="R142" i="26"/>
  <c r="Q142" i="26"/>
  <c r="P142" i="26"/>
  <c r="O142" i="26"/>
  <c r="N142" i="26"/>
  <c r="M142" i="26"/>
  <c r="L142" i="26"/>
  <c r="K142" i="26"/>
  <c r="J142" i="26"/>
  <c r="I142" i="26"/>
  <c r="H142" i="26"/>
  <c r="BP141" i="26"/>
  <c r="BO141" i="26"/>
  <c r="BN141" i="26"/>
  <c r="BM141" i="26"/>
  <c r="BL141" i="26"/>
  <c r="BK141" i="26"/>
  <c r="BJ141" i="26"/>
  <c r="BI141" i="26"/>
  <c r="BH141" i="26"/>
  <c r="BG141" i="26"/>
  <c r="BF141" i="26"/>
  <c r="BE141" i="26"/>
  <c r="BD141" i="26"/>
  <c r="BC141" i="26"/>
  <c r="BB141" i="26"/>
  <c r="BA141" i="26"/>
  <c r="AZ141" i="26"/>
  <c r="AY141" i="26"/>
  <c r="AX141" i="26"/>
  <c r="AW141" i="26"/>
  <c r="AV141" i="26"/>
  <c r="AU141" i="26"/>
  <c r="AT141" i="26"/>
  <c r="AS141" i="26"/>
  <c r="AR141" i="26"/>
  <c r="AQ141" i="26"/>
  <c r="AP141" i="26"/>
  <c r="AO141" i="26"/>
  <c r="AN141" i="26"/>
  <c r="AM141" i="26"/>
  <c r="AL141" i="26"/>
  <c r="AK141" i="26"/>
  <c r="AJ141" i="26"/>
  <c r="AI141" i="26"/>
  <c r="AH141" i="26"/>
  <c r="AG141" i="26"/>
  <c r="AF141" i="26"/>
  <c r="AE141" i="26"/>
  <c r="AD141" i="26"/>
  <c r="AC141" i="26"/>
  <c r="AB141" i="26"/>
  <c r="AA141" i="26"/>
  <c r="Z141" i="26"/>
  <c r="Y141" i="26"/>
  <c r="X141" i="26"/>
  <c r="W141" i="26"/>
  <c r="V141" i="26"/>
  <c r="U141" i="26"/>
  <c r="T141" i="26"/>
  <c r="S141" i="26"/>
  <c r="R141" i="26"/>
  <c r="Q141" i="26"/>
  <c r="P141" i="26"/>
  <c r="O141" i="26"/>
  <c r="N141" i="26"/>
  <c r="M141" i="26"/>
  <c r="L141" i="26"/>
  <c r="K141" i="26"/>
  <c r="J141" i="26"/>
  <c r="I141" i="26"/>
  <c r="H141" i="26"/>
  <c r="BP140" i="26"/>
  <c r="BO140" i="26"/>
  <c r="BN140" i="26"/>
  <c r="BM140" i="26"/>
  <c r="BL140" i="26"/>
  <c r="BK140" i="26"/>
  <c r="BJ140" i="26"/>
  <c r="BI140" i="26"/>
  <c r="BH140" i="26"/>
  <c r="BG140" i="26"/>
  <c r="BF140" i="26"/>
  <c r="BE140" i="26"/>
  <c r="BD140" i="26"/>
  <c r="BC140" i="26"/>
  <c r="BB140" i="26"/>
  <c r="BA140" i="26"/>
  <c r="AZ140" i="26"/>
  <c r="AY140" i="26"/>
  <c r="AX140" i="26"/>
  <c r="AW140" i="26"/>
  <c r="AV140" i="26"/>
  <c r="AU140" i="26"/>
  <c r="AT140" i="26"/>
  <c r="AS140" i="26"/>
  <c r="AR140" i="26"/>
  <c r="AQ140" i="26"/>
  <c r="AP140" i="26"/>
  <c r="AO140" i="26"/>
  <c r="AN140" i="26"/>
  <c r="AM140" i="26"/>
  <c r="AL140" i="26"/>
  <c r="AK140" i="26"/>
  <c r="AJ140" i="26"/>
  <c r="AI140" i="26"/>
  <c r="AH140" i="26"/>
  <c r="AG140" i="26"/>
  <c r="AF140" i="26"/>
  <c r="AE140" i="26"/>
  <c r="AD140" i="26"/>
  <c r="AC140" i="26"/>
  <c r="AB140" i="26"/>
  <c r="AA140" i="26"/>
  <c r="Z140" i="26"/>
  <c r="Y140" i="26"/>
  <c r="X140" i="26"/>
  <c r="W140" i="26"/>
  <c r="V140" i="26"/>
  <c r="U140" i="26"/>
  <c r="T140" i="26"/>
  <c r="S140" i="26"/>
  <c r="R140" i="26"/>
  <c r="Q140" i="26"/>
  <c r="P140" i="26"/>
  <c r="O140" i="26"/>
  <c r="N140" i="26"/>
  <c r="M140" i="26"/>
  <c r="L140" i="26"/>
  <c r="K140" i="26"/>
  <c r="J140" i="26"/>
  <c r="I140" i="26"/>
  <c r="H140" i="26"/>
  <c r="BP139" i="26"/>
  <c r="BO139" i="26"/>
  <c r="BN139" i="26"/>
  <c r="BM139" i="26"/>
  <c r="BL139" i="26"/>
  <c r="BK139" i="26"/>
  <c r="BJ139" i="26"/>
  <c r="BI139" i="26"/>
  <c r="BH139" i="26"/>
  <c r="BG139" i="26"/>
  <c r="BF139" i="26"/>
  <c r="BE139" i="26"/>
  <c r="BD139" i="26"/>
  <c r="BC139" i="26"/>
  <c r="BB139" i="26"/>
  <c r="BA139" i="26"/>
  <c r="AZ139" i="26"/>
  <c r="AY139" i="26"/>
  <c r="AX139" i="26"/>
  <c r="AW139" i="26"/>
  <c r="AV139" i="26"/>
  <c r="AU139" i="26"/>
  <c r="AT139" i="26"/>
  <c r="AS139" i="26"/>
  <c r="AR139" i="26"/>
  <c r="AQ139" i="26"/>
  <c r="AP139" i="26"/>
  <c r="AO139" i="26"/>
  <c r="AN139" i="26"/>
  <c r="AM139" i="26"/>
  <c r="AL139" i="26"/>
  <c r="AK139" i="26"/>
  <c r="AJ139" i="26"/>
  <c r="AI139" i="26"/>
  <c r="AH139" i="26"/>
  <c r="AG139" i="26"/>
  <c r="AF139" i="26"/>
  <c r="AE139" i="26"/>
  <c r="AD139" i="26"/>
  <c r="AC139" i="26"/>
  <c r="AB139" i="26"/>
  <c r="AA139" i="26"/>
  <c r="Z139" i="26"/>
  <c r="Y139" i="26"/>
  <c r="X139" i="26"/>
  <c r="W139" i="26"/>
  <c r="V139" i="26"/>
  <c r="U139" i="26"/>
  <c r="T139" i="26"/>
  <c r="S139" i="26"/>
  <c r="R139" i="26"/>
  <c r="Q139" i="26"/>
  <c r="P139" i="26"/>
  <c r="O139" i="26"/>
  <c r="N139" i="26"/>
  <c r="M139" i="26"/>
  <c r="L139" i="26"/>
  <c r="K139" i="26"/>
  <c r="J139" i="26"/>
  <c r="I139" i="26"/>
  <c r="H139" i="26"/>
  <c r="BP138" i="26"/>
  <c r="BO138" i="26"/>
  <c r="BN138" i="26"/>
  <c r="BM138" i="26"/>
  <c r="BL138" i="26"/>
  <c r="BK138" i="26"/>
  <c r="BJ138" i="26"/>
  <c r="BI138" i="26"/>
  <c r="BH138" i="26"/>
  <c r="BG138" i="26"/>
  <c r="BF138" i="26"/>
  <c r="BE138" i="26"/>
  <c r="BD138" i="26"/>
  <c r="BC138" i="26"/>
  <c r="BB138" i="26"/>
  <c r="BA138" i="26"/>
  <c r="AZ138" i="26"/>
  <c r="AY138" i="26"/>
  <c r="AX138" i="26"/>
  <c r="AW138" i="26"/>
  <c r="AV138" i="26"/>
  <c r="AU138" i="26"/>
  <c r="AT138" i="26"/>
  <c r="AS138" i="26"/>
  <c r="AR138" i="26"/>
  <c r="AQ138" i="26"/>
  <c r="AP138" i="26"/>
  <c r="AO138" i="26"/>
  <c r="AN138" i="26"/>
  <c r="AM138" i="26"/>
  <c r="AL138" i="26"/>
  <c r="AK138" i="26"/>
  <c r="AJ138" i="26"/>
  <c r="AI138" i="26"/>
  <c r="AH138" i="26"/>
  <c r="AG138" i="26"/>
  <c r="AF138" i="26"/>
  <c r="AE138" i="26"/>
  <c r="AD138" i="26"/>
  <c r="AC138" i="26"/>
  <c r="AB138" i="26"/>
  <c r="AA138" i="26"/>
  <c r="Z138" i="26"/>
  <c r="Y138" i="26"/>
  <c r="X138" i="26"/>
  <c r="W138" i="26"/>
  <c r="V138" i="26"/>
  <c r="U138" i="26"/>
  <c r="T138" i="26"/>
  <c r="S138" i="26"/>
  <c r="R138" i="26"/>
  <c r="Q138" i="26"/>
  <c r="P138" i="26"/>
  <c r="O138" i="26"/>
  <c r="N138" i="26"/>
  <c r="M138" i="26"/>
  <c r="L138" i="26"/>
  <c r="K138" i="26"/>
  <c r="J138" i="26"/>
  <c r="I138" i="26"/>
  <c r="H138" i="26"/>
  <c r="BP137" i="26"/>
  <c r="BO137" i="26"/>
  <c r="BN137" i="26"/>
  <c r="BM137" i="26"/>
  <c r="BL137" i="26"/>
  <c r="BK137" i="26"/>
  <c r="BJ137" i="26"/>
  <c r="BI137" i="26"/>
  <c r="BH137" i="26"/>
  <c r="BG137" i="26"/>
  <c r="BF137" i="26"/>
  <c r="BE137" i="26"/>
  <c r="BD137" i="26"/>
  <c r="BC137" i="26"/>
  <c r="BB137" i="26"/>
  <c r="BA137" i="26"/>
  <c r="AZ137" i="26"/>
  <c r="AY137" i="26"/>
  <c r="AX137" i="26"/>
  <c r="AW137" i="26"/>
  <c r="AV137" i="26"/>
  <c r="AU137" i="26"/>
  <c r="AT137" i="26"/>
  <c r="AS137" i="26"/>
  <c r="AR137" i="26"/>
  <c r="AQ137" i="26"/>
  <c r="AP137" i="26"/>
  <c r="AO137" i="26"/>
  <c r="AN137" i="26"/>
  <c r="AM137" i="26"/>
  <c r="AL137" i="26"/>
  <c r="AK137" i="26"/>
  <c r="AJ137" i="26"/>
  <c r="AI137" i="26"/>
  <c r="AH137" i="26"/>
  <c r="AG137" i="26"/>
  <c r="AF137" i="26"/>
  <c r="AE137" i="26"/>
  <c r="AD137" i="26"/>
  <c r="AC137" i="26"/>
  <c r="AB137" i="26"/>
  <c r="AA137" i="26"/>
  <c r="Z137" i="26"/>
  <c r="Y137" i="26"/>
  <c r="X137" i="26"/>
  <c r="W137" i="26"/>
  <c r="V137" i="26"/>
  <c r="U137" i="26"/>
  <c r="T137" i="26"/>
  <c r="S137" i="26"/>
  <c r="R137" i="26"/>
  <c r="Q137" i="26"/>
  <c r="P137" i="26"/>
  <c r="O137" i="26"/>
  <c r="N137" i="26"/>
  <c r="M137" i="26"/>
  <c r="L137" i="26"/>
  <c r="K137" i="26"/>
  <c r="J137" i="26"/>
  <c r="I137" i="26"/>
  <c r="H137" i="26"/>
  <c r="BP136" i="26"/>
  <c r="BO136" i="26"/>
  <c r="BN136" i="26"/>
  <c r="BM136" i="26"/>
  <c r="BL136" i="26"/>
  <c r="BK136" i="26"/>
  <c r="BJ136" i="26"/>
  <c r="BI136" i="26"/>
  <c r="BH136" i="26"/>
  <c r="BG136" i="26"/>
  <c r="BF136" i="26"/>
  <c r="BE136" i="26"/>
  <c r="BD136" i="26"/>
  <c r="BC136" i="26"/>
  <c r="BB136" i="26"/>
  <c r="BA136" i="26"/>
  <c r="AZ136" i="26"/>
  <c r="AY136" i="26"/>
  <c r="AX136" i="26"/>
  <c r="AW136" i="26"/>
  <c r="AV136" i="26"/>
  <c r="AU136" i="26"/>
  <c r="AT136" i="26"/>
  <c r="AS136" i="26"/>
  <c r="AR136" i="26"/>
  <c r="AQ136" i="26"/>
  <c r="AP136" i="26"/>
  <c r="AO136" i="26"/>
  <c r="AN136" i="26"/>
  <c r="AM136" i="26"/>
  <c r="AL136" i="26"/>
  <c r="AK136" i="26"/>
  <c r="AJ136" i="26"/>
  <c r="AI136" i="26"/>
  <c r="AH136" i="26"/>
  <c r="AG136" i="26"/>
  <c r="AF136" i="26"/>
  <c r="AE136" i="26"/>
  <c r="AD136" i="26"/>
  <c r="AC136" i="26"/>
  <c r="AB136" i="26"/>
  <c r="AA136" i="26"/>
  <c r="Z136" i="26"/>
  <c r="Y136" i="26"/>
  <c r="X136" i="26"/>
  <c r="W136" i="26"/>
  <c r="V136" i="26"/>
  <c r="U136" i="26"/>
  <c r="T136" i="26"/>
  <c r="S136" i="26"/>
  <c r="R136" i="26"/>
  <c r="Q136" i="26"/>
  <c r="P136" i="26"/>
  <c r="O136" i="26"/>
  <c r="N136" i="26"/>
  <c r="M136" i="26"/>
  <c r="L136" i="26"/>
  <c r="K136" i="26"/>
  <c r="J136" i="26"/>
  <c r="I136" i="26"/>
  <c r="H136" i="26"/>
  <c r="BP135" i="26"/>
  <c r="BO135" i="26"/>
  <c r="BN135" i="26"/>
  <c r="BM135" i="26"/>
  <c r="BL135" i="26"/>
  <c r="BK135" i="26"/>
  <c r="BJ135" i="26"/>
  <c r="BI135" i="26"/>
  <c r="BH135" i="26"/>
  <c r="BG135" i="26"/>
  <c r="BF135" i="26"/>
  <c r="BE135" i="26"/>
  <c r="BD135" i="26"/>
  <c r="BC135" i="26"/>
  <c r="BB135" i="26"/>
  <c r="BA135" i="26"/>
  <c r="AZ135" i="26"/>
  <c r="AY135" i="26"/>
  <c r="AX135" i="26"/>
  <c r="AW135" i="26"/>
  <c r="AV135" i="26"/>
  <c r="AU135" i="26"/>
  <c r="AT135" i="26"/>
  <c r="AS135" i="26"/>
  <c r="AR135" i="26"/>
  <c r="AQ135" i="26"/>
  <c r="AP135" i="26"/>
  <c r="AO135" i="26"/>
  <c r="AN135" i="26"/>
  <c r="AM135" i="26"/>
  <c r="AL135" i="26"/>
  <c r="AK135" i="26"/>
  <c r="AJ135" i="26"/>
  <c r="AI135" i="26"/>
  <c r="AH135" i="26"/>
  <c r="AG135" i="26"/>
  <c r="AF135" i="26"/>
  <c r="AE135" i="26"/>
  <c r="AD135" i="26"/>
  <c r="AC135" i="26"/>
  <c r="AB135" i="26"/>
  <c r="AA135" i="26"/>
  <c r="Z135" i="26"/>
  <c r="Y135" i="26"/>
  <c r="X135" i="26"/>
  <c r="W135" i="26"/>
  <c r="V135" i="26"/>
  <c r="U135" i="26"/>
  <c r="T135" i="26"/>
  <c r="S135" i="26"/>
  <c r="R135" i="26"/>
  <c r="Q135" i="26"/>
  <c r="P135" i="26"/>
  <c r="O135" i="26"/>
  <c r="N135" i="26"/>
  <c r="M135" i="26"/>
  <c r="L135" i="26"/>
  <c r="K135" i="26"/>
  <c r="J135" i="26"/>
  <c r="I135" i="26"/>
  <c r="H135" i="26"/>
  <c r="H128" i="26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BE135" i="2"/>
  <c r="BF135" i="2"/>
  <c r="BG135" i="2"/>
  <c r="BH135" i="2"/>
  <c r="BI135" i="2"/>
  <c r="BJ135" i="2"/>
  <c r="BK135" i="2"/>
  <c r="BL135" i="2"/>
  <c r="BM135" i="2"/>
  <c r="BN135" i="2"/>
  <c r="BO135" i="2"/>
  <c r="BP135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BE136" i="2"/>
  <c r="BF136" i="2"/>
  <c r="BG136" i="2"/>
  <c r="BH136" i="2"/>
  <c r="BI136" i="2"/>
  <c r="BJ136" i="2"/>
  <c r="BK136" i="2"/>
  <c r="BL136" i="2"/>
  <c r="BM136" i="2"/>
  <c r="BN136" i="2"/>
  <c r="BO136" i="2"/>
  <c r="BP136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BE137" i="2"/>
  <c r="BF137" i="2"/>
  <c r="BG137" i="2"/>
  <c r="BH137" i="2"/>
  <c r="BI137" i="2"/>
  <c r="BJ137" i="2"/>
  <c r="BK137" i="2"/>
  <c r="BL137" i="2"/>
  <c r="BM137" i="2"/>
  <c r="BN137" i="2"/>
  <c r="BO137" i="2"/>
  <c r="BP137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BE138" i="2"/>
  <c r="BF138" i="2"/>
  <c r="BG138" i="2"/>
  <c r="BH138" i="2"/>
  <c r="BI138" i="2"/>
  <c r="BJ138" i="2"/>
  <c r="BK138" i="2"/>
  <c r="BL138" i="2"/>
  <c r="BM138" i="2"/>
  <c r="BN138" i="2"/>
  <c r="BO138" i="2"/>
  <c r="BP138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BE139" i="2"/>
  <c r="BF139" i="2"/>
  <c r="BG139" i="2"/>
  <c r="BH139" i="2"/>
  <c r="BI139" i="2"/>
  <c r="BJ139" i="2"/>
  <c r="BK139" i="2"/>
  <c r="BL139" i="2"/>
  <c r="BM139" i="2"/>
  <c r="BN139" i="2"/>
  <c r="BO139" i="2"/>
  <c r="BP139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BE140" i="2"/>
  <c r="BF140" i="2"/>
  <c r="BG140" i="2"/>
  <c r="BH140" i="2"/>
  <c r="BI140" i="2"/>
  <c r="BJ140" i="2"/>
  <c r="BK140" i="2"/>
  <c r="BL140" i="2"/>
  <c r="BM140" i="2"/>
  <c r="BN140" i="2"/>
  <c r="BO140" i="2"/>
  <c r="BP140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BE141" i="2"/>
  <c r="BF141" i="2"/>
  <c r="BG141" i="2"/>
  <c r="BH141" i="2"/>
  <c r="BI141" i="2"/>
  <c r="BJ141" i="2"/>
  <c r="BK141" i="2"/>
  <c r="BL141" i="2"/>
  <c r="BM141" i="2"/>
  <c r="BN141" i="2"/>
  <c r="BO141" i="2"/>
  <c r="BP141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BE142" i="2"/>
  <c r="BF142" i="2"/>
  <c r="BG142" i="2"/>
  <c r="BH142" i="2"/>
  <c r="BI142" i="2"/>
  <c r="BJ142" i="2"/>
  <c r="BK142" i="2"/>
  <c r="BL142" i="2"/>
  <c r="BM142" i="2"/>
  <c r="BN142" i="2"/>
  <c r="BO142" i="2"/>
  <c r="BP142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BE143" i="2"/>
  <c r="BF143" i="2"/>
  <c r="BG143" i="2"/>
  <c r="BH143" i="2"/>
  <c r="BI143" i="2"/>
  <c r="BJ143" i="2"/>
  <c r="BK143" i="2"/>
  <c r="BL143" i="2"/>
  <c r="BM143" i="2"/>
  <c r="BN143" i="2"/>
  <c r="BO143" i="2"/>
  <c r="BP143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BE144" i="2"/>
  <c r="BF144" i="2"/>
  <c r="BG144" i="2"/>
  <c r="BH144" i="2"/>
  <c r="BI144" i="2"/>
  <c r="BJ144" i="2"/>
  <c r="BK144" i="2"/>
  <c r="BL144" i="2"/>
  <c r="BM144" i="2"/>
  <c r="BN144" i="2"/>
  <c r="BO144" i="2"/>
  <c r="BP144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BE145" i="2"/>
  <c r="BF145" i="2"/>
  <c r="BG145" i="2"/>
  <c r="BH145" i="2"/>
  <c r="BI145" i="2"/>
  <c r="BJ145" i="2"/>
  <c r="BK145" i="2"/>
  <c r="BL145" i="2"/>
  <c r="BM145" i="2"/>
  <c r="BN145" i="2"/>
  <c r="BO145" i="2"/>
  <c r="BP145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BE146" i="2"/>
  <c r="BF146" i="2"/>
  <c r="BG146" i="2"/>
  <c r="BH146" i="2"/>
  <c r="BI146" i="2"/>
  <c r="BJ146" i="2"/>
  <c r="BK146" i="2"/>
  <c r="BL146" i="2"/>
  <c r="BM146" i="2"/>
  <c r="BN146" i="2"/>
  <c r="BO146" i="2"/>
  <c r="BP146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BE147" i="2"/>
  <c r="BF147" i="2"/>
  <c r="BG147" i="2"/>
  <c r="BH147" i="2"/>
  <c r="BI147" i="2"/>
  <c r="BJ147" i="2"/>
  <c r="BK147" i="2"/>
  <c r="BL147" i="2"/>
  <c r="BM147" i="2"/>
  <c r="BN147" i="2"/>
  <c r="BO147" i="2"/>
  <c r="BP147" i="2"/>
  <c r="AQ64" i="3" l="1"/>
  <c r="AV120" i="3"/>
  <c r="M27" i="24"/>
  <c r="M15" i="24"/>
  <c r="M6" i="24"/>
  <c r="M1" i="24"/>
  <c r="M27" i="26"/>
  <c r="M15" i="26"/>
  <c r="M6" i="26"/>
  <c r="M1" i="26"/>
  <c r="M27" i="27"/>
  <c r="M1" i="27"/>
  <c r="M15" i="27"/>
  <c r="M6" i="27"/>
  <c r="M27" i="28"/>
  <c r="M15" i="28"/>
  <c r="M6" i="28"/>
  <c r="M1" i="28"/>
  <c r="M27" i="25"/>
  <c r="M6" i="25"/>
  <c r="M15" i="25"/>
  <c r="M1" i="25"/>
  <c r="BE128" i="3"/>
  <c r="BF128" i="3"/>
  <c r="BG128" i="3"/>
  <c r="BA128" i="3"/>
  <c r="BB128" i="3"/>
  <c r="BC128" i="3"/>
  <c r="AY128" i="3"/>
  <c r="AS128" i="3"/>
  <c r="AT128" i="3"/>
  <c r="AO128" i="3"/>
  <c r="AK128" i="3"/>
  <c r="AL128" i="3"/>
  <c r="AM128" i="3"/>
  <c r="AG128" i="3"/>
  <c r="AH128" i="3"/>
  <c r="AI128" i="3"/>
  <c r="AC128" i="3"/>
  <c r="AD128" i="3"/>
  <c r="AE128" i="3"/>
  <c r="Y128" i="3"/>
  <c r="Z128" i="3"/>
  <c r="AA128" i="3"/>
  <c r="U128" i="3"/>
  <c r="V128" i="3"/>
  <c r="W128" i="3"/>
  <c r="Q128" i="3"/>
  <c r="R128" i="3"/>
  <c r="S128" i="3"/>
  <c r="M128" i="3"/>
  <c r="N128" i="3"/>
  <c r="O128" i="3"/>
  <c r="I128" i="3"/>
  <c r="J128" i="3"/>
  <c r="K128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Y135" i="3"/>
  <c r="Z135" i="3"/>
  <c r="AA135" i="3"/>
  <c r="AB135" i="3"/>
  <c r="AC135" i="3"/>
  <c r="AD135" i="3"/>
  <c r="AE135" i="3"/>
  <c r="AF135" i="3"/>
  <c r="AG135" i="3"/>
  <c r="AH135" i="3"/>
  <c r="AI135" i="3"/>
  <c r="AJ135" i="3"/>
  <c r="AK135" i="3"/>
  <c r="AL135" i="3"/>
  <c r="AM135" i="3"/>
  <c r="AN135" i="3"/>
  <c r="AO135" i="3"/>
  <c r="AS135" i="3"/>
  <c r="AT135" i="3"/>
  <c r="AY135" i="3"/>
  <c r="AZ135" i="3"/>
  <c r="BA135" i="3"/>
  <c r="BB135" i="3"/>
  <c r="BC135" i="3"/>
  <c r="BD135" i="3"/>
  <c r="BE135" i="3"/>
  <c r="BF135" i="3"/>
  <c r="BG135" i="3"/>
  <c r="BH135" i="3"/>
  <c r="BI135" i="3"/>
  <c r="BJ135" i="3"/>
  <c r="BK135" i="3"/>
  <c r="BL135" i="3"/>
  <c r="BM135" i="3"/>
  <c r="BN135" i="3"/>
  <c r="BO135" i="3"/>
  <c r="BP135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Y136" i="3"/>
  <c r="Z136" i="3"/>
  <c r="AA136" i="3"/>
  <c r="AB136" i="3"/>
  <c r="AC136" i="3"/>
  <c r="AD136" i="3"/>
  <c r="AE136" i="3"/>
  <c r="AF136" i="3"/>
  <c r="AG136" i="3"/>
  <c r="AH136" i="3"/>
  <c r="AI136" i="3"/>
  <c r="AJ136" i="3"/>
  <c r="AK136" i="3"/>
  <c r="AL136" i="3"/>
  <c r="AM136" i="3"/>
  <c r="AN136" i="3"/>
  <c r="AO136" i="3"/>
  <c r="AS136" i="3"/>
  <c r="AT136" i="3"/>
  <c r="AY136" i="3"/>
  <c r="AZ136" i="3"/>
  <c r="BA136" i="3"/>
  <c r="BB136" i="3"/>
  <c r="BC136" i="3"/>
  <c r="BD136" i="3"/>
  <c r="BE136" i="3"/>
  <c r="BF136" i="3"/>
  <c r="BG136" i="3"/>
  <c r="BH136" i="3"/>
  <c r="BI136" i="3"/>
  <c r="BJ136" i="3"/>
  <c r="BK136" i="3"/>
  <c r="BL136" i="3"/>
  <c r="BM136" i="3"/>
  <c r="BN136" i="3"/>
  <c r="BO136" i="3"/>
  <c r="BP136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Y137" i="3"/>
  <c r="Z137" i="3"/>
  <c r="AA137" i="3"/>
  <c r="AB137" i="3"/>
  <c r="AC137" i="3"/>
  <c r="AD137" i="3"/>
  <c r="AE137" i="3"/>
  <c r="AF137" i="3"/>
  <c r="AG137" i="3"/>
  <c r="AH137" i="3"/>
  <c r="AI137" i="3"/>
  <c r="AJ137" i="3"/>
  <c r="AK137" i="3"/>
  <c r="AL137" i="3"/>
  <c r="AM137" i="3"/>
  <c r="AN137" i="3"/>
  <c r="AO137" i="3"/>
  <c r="AS137" i="3"/>
  <c r="AT137" i="3"/>
  <c r="AY137" i="3"/>
  <c r="AZ137" i="3"/>
  <c r="BA137" i="3"/>
  <c r="BB137" i="3"/>
  <c r="BC137" i="3"/>
  <c r="BD137" i="3"/>
  <c r="BE137" i="3"/>
  <c r="BF137" i="3"/>
  <c r="BG137" i="3"/>
  <c r="BH137" i="3"/>
  <c r="BI137" i="3"/>
  <c r="BJ137" i="3"/>
  <c r="BK137" i="3"/>
  <c r="BL137" i="3"/>
  <c r="BM137" i="3"/>
  <c r="BN137" i="3"/>
  <c r="BO137" i="3"/>
  <c r="BP137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Y138" i="3"/>
  <c r="Z138" i="3"/>
  <c r="AA138" i="3"/>
  <c r="AB138" i="3"/>
  <c r="AC138" i="3"/>
  <c r="AD138" i="3"/>
  <c r="AE138" i="3"/>
  <c r="AF138" i="3"/>
  <c r="AG138" i="3"/>
  <c r="AH138" i="3"/>
  <c r="AI138" i="3"/>
  <c r="AJ138" i="3"/>
  <c r="AK138" i="3"/>
  <c r="AL138" i="3"/>
  <c r="AM138" i="3"/>
  <c r="AN138" i="3"/>
  <c r="AO138" i="3"/>
  <c r="AS138" i="3"/>
  <c r="AT138" i="3"/>
  <c r="AY138" i="3"/>
  <c r="AZ138" i="3"/>
  <c r="BA138" i="3"/>
  <c r="BB138" i="3"/>
  <c r="BC138" i="3"/>
  <c r="BD138" i="3"/>
  <c r="BE138" i="3"/>
  <c r="BF138" i="3"/>
  <c r="BG138" i="3"/>
  <c r="BH138" i="3"/>
  <c r="BI138" i="3"/>
  <c r="BJ138" i="3"/>
  <c r="BK138" i="3"/>
  <c r="BL138" i="3"/>
  <c r="BM138" i="3"/>
  <c r="BN138" i="3"/>
  <c r="BO138" i="3"/>
  <c r="BP138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Y139" i="3"/>
  <c r="Z139" i="3"/>
  <c r="AA139" i="3"/>
  <c r="AB139" i="3"/>
  <c r="AC139" i="3"/>
  <c r="AD139" i="3"/>
  <c r="AE139" i="3"/>
  <c r="AF139" i="3"/>
  <c r="AG139" i="3"/>
  <c r="AH139" i="3"/>
  <c r="AI139" i="3"/>
  <c r="AJ139" i="3"/>
  <c r="AK139" i="3"/>
  <c r="AL139" i="3"/>
  <c r="AM139" i="3"/>
  <c r="AN139" i="3"/>
  <c r="AO139" i="3"/>
  <c r="AS139" i="3"/>
  <c r="AT139" i="3"/>
  <c r="AY139" i="3"/>
  <c r="AZ139" i="3"/>
  <c r="BA139" i="3"/>
  <c r="BB139" i="3"/>
  <c r="BC139" i="3"/>
  <c r="BD139" i="3"/>
  <c r="BE139" i="3"/>
  <c r="BF139" i="3"/>
  <c r="BG139" i="3"/>
  <c r="BH139" i="3"/>
  <c r="BI139" i="3"/>
  <c r="BJ139" i="3"/>
  <c r="BK139" i="3"/>
  <c r="BL139" i="3"/>
  <c r="BM139" i="3"/>
  <c r="BN139" i="3"/>
  <c r="BO139" i="3"/>
  <c r="BP139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Y140" i="3"/>
  <c r="Z140" i="3"/>
  <c r="AA140" i="3"/>
  <c r="AB140" i="3"/>
  <c r="AC140" i="3"/>
  <c r="AD140" i="3"/>
  <c r="AE140" i="3"/>
  <c r="AF140" i="3"/>
  <c r="AG140" i="3"/>
  <c r="AH140" i="3"/>
  <c r="AI140" i="3"/>
  <c r="AJ140" i="3"/>
  <c r="AK140" i="3"/>
  <c r="AL140" i="3"/>
  <c r="AM140" i="3"/>
  <c r="AN140" i="3"/>
  <c r="AO140" i="3"/>
  <c r="AS140" i="3"/>
  <c r="AT140" i="3"/>
  <c r="AY140" i="3"/>
  <c r="AZ140" i="3"/>
  <c r="BA140" i="3"/>
  <c r="BB140" i="3"/>
  <c r="BC140" i="3"/>
  <c r="BD140" i="3"/>
  <c r="BE140" i="3"/>
  <c r="BF140" i="3"/>
  <c r="BG140" i="3"/>
  <c r="BH140" i="3"/>
  <c r="BI140" i="3"/>
  <c r="BJ140" i="3"/>
  <c r="BK140" i="3"/>
  <c r="BL140" i="3"/>
  <c r="BM140" i="3"/>
  <c r="BN140" i="3"/>
  <c r="BO140" i="3"/>
  <c r="BP140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Y141" i="3"/>
  <c r="Z141" i="3"/>
  <c r="AA141" i="3"/>
  <c r="AB141" i="3"/>
  <c r="AC141" i="3"/>
  <c r="AD141" i="3"/>
  <c r="AE141" i="3"/>
  <c r="AF141" i="3"/>
  <c r="AG141" i="3"/>
  <c r="AH141" i="3"/>
  <c r="AI141" i="3"/>
  <c r="AJ141" i="3"/>
  <c r="AK141" i="3"/>
  <c r="AL141" i="3"/>
  <c r="AM141" i="3"/>
  <c r="AN141" i="3"/>
  <c r="AO141" i="3"/>
  <c r="AS141" i="3"/>
  <c r="AT141" i="3"/>
  <c r="AY141" i="3"/>
  <c r="AZ141" i="3"/>
  <c r="BA141" i="3"/>
  <c r="BB141" i="3"/>
  <c r="BC141" i="3"/>
  <c r="BD141" i="3"/>
  <c r="BE141" i="3"/>
  <c r="BF141" i="3"/>
  <c r="BG141" i="3"/>
  <c r="BH141" i="3"/>
  <c r="BI141" i="3"/>
  <c r="BJ141" i="3"/>
  <c r="BK141" i="3"/>
  <c r="BL141" i="3"/>
  <c r="BM141" i="3"/>
  <c r="BN141" i="3"/>
  <c r="BO141" i="3"/>
  <c r="BP141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Y142" i="3"/>
  <c r="Z142" i="3"/>
  <c r="AA142" i="3"/>
  <c r="AB142" i="3"/>
  <c r="AC142" i="3"/>
  <c r="AD142" i="3"/>
  <c r="AE142" i="3"/>
  <c r="AF142" i="3"/>
  <c r="AG142" i="3"/>
  <c r="AH142" i="3"/>
  <c r="AI142" i="3"/>
  <c r="AJ142" i="3"/>
  <c r="AK142" i="3"/>
  <c r="AL142" i="3"/>
  <c r="AM142" i="3"/>
  <c r="AN142" i="3"/>
  <c r="AO142" i="3"/>
  <c r="AS142" i="3"/>
  <c r="AT142" i="3"/>
  <c r="AY142" i="3"/>
  <c r="AZ142" i="3"/>
  <c r="BA142" i="3"/>
  <c r="BB142" i="3"/>
  <c r="BC142" i="3"/>
  <c r="BD142" i="3"/>
  <c r="BE142" i="3"/>
  <c r="BF142" i="3"/>
  <c r="BG142" i="3"/>
  <c r="BH142" i="3"/>
  <c r="BI142" i="3"/>
  <c r="BJ142" i="3"/>
  <c r="BK142" i="3"/>
  <c r="BL142" i="3"/>
  <c r="BM142" i="3"/>
  <c r="BN142" i="3"/>
  <c r="BO142" i="3"/>
  <c r="BP142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Y143" i="3"/>
  <c r="Z143" i="3"/>
  <c r="AA143" i="3"/>
  <c r="AB143" i="3"/>
  <c r="AC143" i="3"/>
  <c r="AD143" i="3"/>
  <c r="AE143" i="3"/>
  <c r="AF143" i="3"/>
  <c r="AG143" i="3"/>
  <c r="AH143" i="3"/>
  <c r="AI143" i="3"/>
  <c r="AJ143" i="3"/>
  <c r="AK143" i="3"/>
  <c r="AL143" i="3"/>
  <c r="AM143" i="3"/>
  <c r="AN143" i="3"/>
  <c r="AO143" i="3"/>
  <c r="AS143" i="3"/>
  <c r="AT143" i="3"/>
  <c r="AY143" i="3"/>
  <c r="AZ143" i="3"/>
  <c r="BA143" i="3"/>
  <c r="BB143" i="3"/>
  <c r="BC143" i="3"/>
  <c r="BD143" i="3"/>
  <c r="BE143" i="3"/>
  <c r="BF143" i="3"/>
  <c r="BG143" i="3"/>
  <c r="BH143" i="3"/>
  <c r="BI143" i="3"/>
  <c r="BJ143" i="3"/>
  <c r="BK143" i="3"/>
  <c r="BL143" i="3"/>
  <c r="BM143" i="3"/>
  <c r="BN143" i="3"/>
  <c r="BO143" i="3"/>
  <c r="BP143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Y144" i="3"/>
  <c r="Z144" i="3"/>
  <c r="AA144" i="3"/>
  <c r="AB144" i="3"/>
  <c r="AC144" i="3"/>
  <c r="AD144" i="3"/>
  <c r="AE144" i="3"/>
  <c r="AF144" i="3"/>
  <c r="AG144" i="3"/>
  <c r="AH144" i="3"/>
  <c r="AI144" i="3"/>
  <c r="AJ144" i="3"/>
  <c r="AK144" i="3"/>
  <c r="AL144" i="3"/>
  <c r="AM144" i="3"/>
  <c r="AN144" i="3"/>
  <c r="AO144" i="3"/>
  <c r="AS144" i="3"/>
  <c r="AT144" i="3"/>
  <c r="AY144" i="3"/>
  <c r="AZ144" i="3"/>
  <c r="BA144" i="3"/>
  <c r="BB144" i="3"/>
  <c r="BC144" i="3"/>
  <c r="BD144" i="3"/>
  <c r="BE144" i="3"/>
  <c r="BF144" i="3"/>
  <c r="BG144" i="3"/>
  <c r="BH144" i="3"/>
  <c r="BI144" i="3"/>
  <c r="BJ144" i="3"/>
  <c r="BK144" i="3"/>
  <c r="BL144" i="3"/>
  <c r="BM144" i="3"/>
  <c r="BN144" i="3"/>
  <c r="BO144" i="3"/>
  <c r="BP144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Y145" i="3"/>
  <c r="Z145" i="3"/>
  <c r="AA145" i="3"/>
  <c r="AB145" i="3"/>
  <c r="AC145" i="3"/>
  <c r="AD145" i="3"/>
  <c r="AE145" i="3"/>
  <c r="AF145" i="3"/>
  <c r="AG145" i="3"/>
  <c r="AH145" i="3"/>
  <c r="AI145" i="3"/>
  <c r="AJ145" i="3"/>
  <c r="AK145" i="3"/>
  <c r="AL145" i="3"/>
  <c r="AM145" i="3"/>
  <c r="AN145" i="3"/>
  <c r="AO145" i="3"/>
  <c r="AS145" i="3"/>
  <c r="AT145" i="3"/>
  <c r="AY145" i="3"/>
  <c r="AZ145" i="3"/>
  <c r="BA145" i="3"/>
  <c r="BB145" i="3"/>
  <c r="BC145" i="3"/>
  <c r="BD145" i="3"/>
  <c r="BE145" i="3"/>
  <c r="BF145" i="3"/>
  <c r="BG145" i="3"/>
  <c r="BH145" i="3"/>
  <c r="BI145" i="3"/>
  <c r="BJ145" i="3"/>
  <c r="BK145" i="3"/>
  <c r="BL145" i="3"/>
  <c r="BM145" i="3"/>
  <c r="BN145" i="3"/>
  <c r="BO145" i="3"/>
  <c r="BP145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Y146" i="3"/>
  <c r="Z146" i="3"/>
  <c r="AA146" i="3"/>
  <c r="AB146" i="3"/>
  <c r="AC146" i="3"/>
  <c r="AD146" i="3"/>
  <c r="AE146" i="3"/>
  <c r="AF146" i="3"/>
  <c r="AG146" i="3"/>
  <c r="AH146" i="3"/>
  <c r="AI146" i="3"/>
  <c r="AJ146" i="3"/>
  <c r="AK146" i="3"/>
  <c r="AL146" i="3"/>
  <c r="AM146" i="3"/>
  <c r="AN146" i="3"/>
  <c r="AO146" i="3"/>
  <c r="AS146" i="3"/>
  <c r="AT146" i="3"/>
  <c r="AY146" i="3"/>
  <c r="AZ146" i="3"/>
  <c r="BA146" i="3"/>
  <c r="BB146" i="3"/>
  <c r="BC146" i="3"/>
  <c r="BD146" i="3"/>
  <c r="BE146" i="3"/>
  <c r="BF146" i="3"/>
  <c r="BG146" i="3"/>
  <c r="BH146" i="3"/>
  <c r="BI146" i="3"/>
  <c r="BJ146" i="3"/>
  <c r="BK146" i="3"/>
  <c r="BL146" i="3"/>
  <c r="BM146" i="3"/>
  <c r="BN146" i="3"/>
  <c r="BO146" i="3"/>
  <c r="BP146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Y147" i="3"/>
  <c r="Z147" i="3"/>
  <c r="AA147" i="3"/>
  <c r="AB147" i="3"/>
  <c r="AC147" i="3"/>
  <c r="AD147" i="3"/>
  <c r="AE147" i="3"/>
  <c r="AF147" i="3"/>
  <c r="AG147" i="3"/>
  <c r="AH147" i="3"/>
  <c r="AI147" i="3"/>
  <c r="AJ147" i="3"/>
  <c r="AK147" i="3"/>
  <c r="AL147" i="3"/>
  <c r="AM147" i="3"/>
  <c r="AN147" i="3"/>
  <c r="AO147" i="3"/>
  <c r="AS147" i="3"/>
  <c r="AT147" i="3"/>
  <c r="AY147" i="3"/>
  <c r="AZ147" i="3"/>
  <c r="BA147" i="3"/>
  <c r="BB147" i="3"/>
  <c r="BC147" i="3"/>
  <c r="BD147" i="3"/>
  <c r="BE147" i="3"/>
  <c r="BF147" i="3"/>
  <c r="BG147" i="3"/>
  <c r="BH147" i="3"/>
  <c r="BI147" i="3"/>
  <c r="BJ147" i="3"/>
  <c r="BK147" i="3"/>
  <c r="BL147" i="3"/>
  <c r="BM147" i="3"/>
  <c r="BN147" i="3"/>
  <c r="BO147" i="3"/>
  <c r="BP147" i="3"/>
  <c r="AW120" i="3" l="1"/>
  <c r="AX120" i="3"/>
  <c r="AV144" i="3"/>
  <c r="AV142" i="3"/>
  <c r="AV138" i="3"/>
  <c r="AV137" i="3"/>
  <c r="AV136" i="3"/>
  <c r="AV135" i="3"/>
  <c r="AV147" i="3"/>
  <c r="AV146" i="3"/>
  <c r="AV145" i="3"/>
  <c r="AV143" i="3"/>
  <c r="AV141" i="3"/>
  <c r="AV140" i="3"/>
  <c r="AV139" i="3"/>
  <c r="N27" i="27"/>
  <c r="N1" i="27"/>
  <c r="N15" i="27"/>
  <c r="N6" i="27"/>
  <c r="N27" i="28"/>
  <c r="N6" i="28"/>
  <c r="N1" i="28"/>
  <c r="N15" i="28"/>
  <c r="N27" i="26"/>
  <c r="N15" i="26"/>
  <c r="N6" i="26"/>
  <c r="N1" i="26"/>
  <c r="N27" i="24"/>
  <c r="N15" i="24"/>
  <c r="N6" i="24"/>
  <c r="N1" i="24"/>
  <c r="N27" i="25"/>
  <c r="N15" i="25"/>
  <c r="N6" i="25"/>
  <c r="N1" i="25"/>
  <c r="AR120" i="3" l="1"/>
  <c r="AX145" i="3"/>
  <c r="AX141" i="3"/>
  <c r="AX137" i="3"/>
  <c r="AW137" i="3"/>
  <c r="AW141" i="3"/>
  <c r="AW143" i="3"/>
  <c r="AX146" i="3"/>
  <c r="AX138" i="3"/>
  <c r="AW144" i="3"/>
  <c r="AX128" i="3"/>
  <c r="AX144" i="3"/>
  <c r="AX140" i="3"/>
  <c r="AX136" i="3"/>
  <c r="AW146" i="3"/>
  <c r="AW135" i="3"/>
  <c r="AW139" i="3"/>
  <c r="AW140" i="3"/>
  <c r="AX142" i="3"/>
  <c r="AW142" i="3"/>
  <c r="AW147" i="3"/>
  <c r="AX147" i="3"/>
  <c r="AX143" i="3"/>
  <c r="AX139" i="3"/>
  <c r="AX135" i="3"/>
  <c r="AW145" i="3"/>
  <c r="AW128" i="3"/>
  <c r="AW136" i="3"/>
  <c r="AW138" i="3"/>
  <c r="O27" i="24"/>
  <c r="O6" i="24"/>
  <c r="O1" i="24"/>
  <c r="O15" i="24"/>
  <c r="O27" i="27"/>
  <c r="O15" i="27"/>
  <c r="O6" i="27"/>
  <c r="O1" i="27"/>
  <c r="O27" i="25"/>
  <c r="O15" i="25"/>
  <c r="O6" i="25"/>
  <c r="O1" i="25"/>
  <c r="O27" i="26"/>
  <c r="O15" i="26"/>
  <c r="O1" i="26"/>
  <c r="O6" i="26"/>
  <c r="O27" i="28"/>
  <c r="O1" i="28"/>
  <c r="O15" i="28"/>
  <c r="O6" i="28"/>
  <c r="C17" i="3"/>
  <c r="D17" i="3" s="1"/>
  <c r="C18" i="3"/>
  <c r="D18" i="3" s="1"/>
  <c r="C19" i="3"/>
  <c r="D19" i="3" s="1"/>
  <c r="C20" i="3"/>
  <c r="D20" i="3" s="1"/>
  <c r="C21" i="3"/>
  <c r="D21" i="3" s="1"/>
  <c r="C22" i="3"/>
  <c r="D22" i="3" s="1"/>
  <c r="C23" i="3"/>
  <c r="D23" i="3" s="1"/>
  <c r="C24" i="3"/>
  <c r="D24" i="3" s="1"/>
  <c r="C25" i="3"/>
  <c r="D25" i="3" s="1"/>
  <c r="B17" i="3"/>
  <c r="B18" i="3"/>
  <c r="B19" i="3"/>
  <c r="B20" i="3"/>
  <c r="B21" i="3"/>
  <c r="B22" i="3"/>
  <c r="B23" i="3"/>
  <c r="B24" i="3"/>
  <c r="B25" i="3"/>
  <c r="AP140" i="3" l="1"/>
  <c r="AP146" i="3"/>
  <c r="AP141" i="3"/>
  <c r="AP138" i="3"/>
  <c r="AP147" i="3"/>
  <c r="AP139" i="3"/>
  <c r="AP144" i="3"/>
  <c r="AP136" i="3"/>
  <c r="AP145" i="3"/>
  <c r="AP137" i="3"/>
  <c r="AP142" i="3"/>
  <c r="AP128" i="3"/>
  <c r="AP143" i="3"/>
  <c r="AP135" i="3"/>
  <c r="AR145" i="3"/>
  <c r="AR136" i="3"/>
  <c r="AR144" i="3"/>
  <c r="AR139" i="3"/>
  <c r="AU120" i="3"/>
  <c r="AU137" i="3" s="1"/>
  <c r="AR143" i="3"/>
  <c r="AR142" i="3"/>
  <c r="AR138" i="3"/>
  <c r="AR147" i="3"/>
  <c r="AR141" i="3"/>
  <c r="AR135" i="3"/>
  <c r="AR137" i="3"/>
  <c r="AR146" i="3"/>
  <c r="AR140" i="3"/>
  <c r="P27" i="28"/>
  <c r="P1" i="28"/>
  <c r="P15" i="28"/>
  <c r="P6" i="28"/>
  <c r="P27" i="26"/>
  <c r="P6" i="26"/>
  <c r="P1" i="26"/>
  <c r="P15" i="26"/>
  <c r="P27" i="25"/>
  <c r="P6" i="25"/>
  <c r="P1" i="25"/>
  <c r="P15" i="25"/>
  <c r="P27" i="27"/>
  <c r="P15" i="27"/>
  <c r="P6" i="27"/>
  <c r="P1" i="27"/>
  <c r="P27" i="24"/>
  <c r="P6" i="24"/>
  <c r="P1" i="24"/>
  <c r="P15" i="24"/>
  <c r="BU25" i="3"/>
  <c r="E25" i="3" s="1"/>
  <c r="BU21" i="3"/>
  <c r="E21" i="3" s="1"/>
  <c r="BU17" i="3"/>
  <c r="E17" i="3" s="1"/>
  <c r="BU24" i="3"/>
  <c r="E24" i="3" s="1"/>
  <c r="BU20" i="3"/>
  <c r="E20" i="3" s="1"/>
  <c r="BU23" i="3"/>
  <c r="E23" i="3" s="1"/>
  <c r="BU19" i="3"/>
  <c r="E19" i="3" s="1"/>
  <c r="BU22" i="3"/>
  <c r="E22" i="3" s="1"/>
  <c r="BU18" i="3"/>
  <c r="E18" i="3" s="1"/>
  <c r="AU146" i="3" l="1"/>
  <c r="AU144" i="3"/>
  <c r="AU136" i="3"/>
  <c r="AU145" i="3"/>
  <c r="AU147" i="3"/>
  <c r="AU128" i="3"/>
  <c r="AU135" i="3"/>
  <c r="AU139" i="3"/>
  <c r="AU140" i="3"/>
  <c r="AU143" i="3"/>
  <c r="AU141" i="3"/>
  <c r="AU142" i="3"/>
  <c r="AU138" i="3"/>
  <c r="Q27" i="27"/>
  <c r="Q15" i="27"/>
  <c r="Q6" i="27"/>
  <c r="Q1" i="27"/>
  <c r="Q27" i="24"/>
  <c r="Q6" i="24"/>
  <c r="Q1" i="24"/>
  <c r="Q15" i="24"/>
  <c r="Q27" i="25"/>
  <c r="Q15" i="25"/>
  <c r="Q6" i="25"/>
  <c r="Q1" i="25"/>
  <c r="Q27" i="26"/>
  <c r="Q15" i="26"/>
  <c r="Q6" i="26"/>
  <c r="Q1" i="26"/>
  <c r="Q27" i="28"/>
  <c r="Q1" i="28"/>
  <c r="Q15" i="28"/>
  <c r="Q6" i="28"/>
  <c r="C35" i="2"/>
  <c r="C34" i="2"/>
  <c r="D34" i="2" s="1"/>
  <c r="BU34" i="2" s="1"/>
  <c r="C33" i="2"/>
  <c r="D33" i="2" s="1"/>
  <c r="BU33" i="2" s="1"/>
  <c r="C32" i="2"/>
  <c r="D32" i="2" s="1"/>
  <c r="BU32" i="2" s="1"/>
  <c r="C31" i="2"/>
  <c r="D31" i="2" s="1"/>
  <c r="BU31" i="2" s="1"/>
  <c r="C30" i="2"/>
  <c r="D30" i="2" s="1"/>
  <c r="BU30" i="2" s="1"/>
  <c r="C29" i="2"/>
  <c r="D29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3" i="2"/>
  <c r="D13" i="2" s="1"/>
  <c r="C12" i="2"/>
  <c r="D12" i="2" s="1"/>
  <c r="C11" i="2"/>
  <c r="D11" i="2" s="1"/>
  <c r="C10" i="2"/>
  <c r="D10" i="2" s="1"/>
  <c r="C9" i="2"/>
  <c r="D9" i="2" s="1"/>
  <c r="C8" i="2"/>
  <c r="D8" i="2" s="1"/>
  <c r="B35" i="2"/>
  <c r="B34" i="2"/>
  <c r="B33" i="2"/>
  <c r="B32" i="2"/>
  <c r="B31" i="2"/>
  <c r="B30" i="2"/>
  <c r="B29" i="2"/>
  <c r="B25" i="2"/>
  <c r="B24" i="2"/>
  <c r="B23" i="2"/>
  <c r="B22" i="2"/>
  <c r="B21" i="2"/>
  <c r="B20" i="2"/>
  <c r="B19" i="2"/>
  <c r="B18" i="2"/>
  <c r="B17" i="2"/>
  <c r="B16" i="2"/>
  <c r="B13" i="2"/>
  <c r="B12" i="2"/>
  <c r="B11" i="2"/>
  <c r="B10" i="2"/>
  <c r="B9" i="2"/>
  <c r="B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X128" i="2"/>
  <c r="T128" i="2"/>
  <c r="P128" i="2"/>
  <c r="L128" i="2"/>
  <c r="H128" i="2"/>
  <c r="R27" i="26" l="1"/>
  <c r="R15" i="26"/>
  <c r="R6" i="26"/>
  <c r="R1" i="26"/>
  <c r="R27" i="25"/>
  <c r="R15" i="25"/>
  <c r="R6" i="25"/>
  <c r="R1" i="25"/>
  <c r="R27" i="27"/>
  <c r="R15" i="27"/>
  <c r="R6" i="27"/>
  <c r="R1" i="27"/>
  <c r="D35" i="2"/>
  <c r="BU35" i="2" s="1"/>
  <c r="E35" i="2" s="1"/>
  <c r="H15" i="2"/>
  <c r="H27" i="2"/>
  <c r="H6" i="2"/>
  <c r="H1" i="2"/>
  <c r="R27" i="28"/>
  <c r="R1" i="28"/>
  <c r="R15" i="28"/>
  <c r="R6" i="28"/>
  <c r="R27" i="24"/>
  <c r="R6" i="24"/>
  <c r="R1" i="24"/>
  <c r="R15" i="24"/>
  <c r="BU12" i="2"/>
  <c r="E12" i="2" s="1"/>
  <c r="BU22" i="2"/>
  <c r="E22" i="2" s="1"/>
  <c r="BU18" i="2"/>
  <c r="E18" i="2" s="1"/>
  <c r="BU8" i="2"/>
  <c r="E8" i="2" s="1"/>
  <c r="BU20" i="2"/>
  <c r="E20" i="2" s="1"/>
  <c r="BU11" i="2"/>
  <c r="E11" i="2" s="1"/>
  <c r="BU17" i="2"/>
  <c r="E17" i="2" s="1"/>
  <c r="BU21" i="2"/>
  <c r="E21" i="2" s="1"/>
  <c r="BU25" i="2"/>
  <c r="E25" i="2" s="1"/>
  <c r="BU9" i="2"/>
  <c r="E9" i="2" s="1"/>
  <c r="BU13" i="2"/>
  <c r="E13" i="2" s="1"/>
  <c r="BU19" i="2"/>
  <c r="E19" i="2" s="1"/>
  <c r="BU23" i="2"/>
  <c r="E23" i="2" s="1"/>
  <c r="BU10" i="2"/>
  <c r="E10" i="2" s="1"/>
  <c r="BU16" i="2"/>
  <c r="E16" i="2" s="1"/>
  <c r="BU24" i="2"/>
  <c r="E24" i="2" s="1"/>
  <c r="BU29" i="2"/>
  <c r="T128" i="3"/>
  <c r="H135" i="3"/>
  <c r="H128" i="3"/>
  <c r="L128" i="3"/>
  <c r="P128" i="3"/>
  <c r="AB128" i="3"/>
  <c r="AF128" i="3"/>
  <c r="AJ128" i="3"/>
  <c r="AN128" i="3"/>
  <c r="AR128" i="3"/>
  <c r="AV128" i="3"/>
  <c r="AZ128" i="3"/>
  <c r="BD128" i="3"/>
  <c r="BH128" i="3"/>
  <c r="BL128" i="3"/>
  <c r="BP128" i="3"/>
  <c r="BT128" i="3"/>
  <c r="X128" i="3"/>
  <c r="C16" i="3"/>
  <c r="D16" i="3" s="1"/>
  <c r="B16" i="3"/>
  <c r="B35" i="3"/>
  <c r="C35" i="3"/>
  <c r="B11" i="3"/>
  <c r="C10" i="3"/>
  <c r="D10" i="3" s="1"/>
  <c r="B10" i="3"/>
  <c r="C9" i="3"/>
  <c r="D9" i="3" s="1"/>
  <c r="B9" i="3"/>
  <c r="C11" i="3"/>
  <c r="D11" i="3" s="1"/>
  <c r="C12" i="3"/>
  <c r="D12" i="3" s="1"/>
  <c r="C13" i="3"/>
  <c r="D13" i="3" s="1"/>
  <c r="B12" i="3"/>
  <c r="B13" i="3"/>
  <c r="C8" i="3"/>
  <c r="D8" i="3" s="1"/>
  <c r="B8" i="3"/>
  <c r="C30" i="3"/>
  <c r="D30" i="3" s="1"/>
  <c r="BU30" i="3" s="1"/>
  <c r="C31" i="3"/>
  <c r="D31" i="3" s="1"/>
  <c r="BU31" i="3" s="1"/>
  <c r="C32" i="3"/>
  <c r="D32" i="3" s="1"/>
  <c r="BU32" i="3" s="1"/>
  <c r="C33" i="3"/>
  <c r="D33" i="3" s="1"/>
  <c r="BU33" i="3" s="1"/>
  <c r="C34" i="3"/>
  <c r="D34" i="3" s="1"/>
  <c r="BU34" i="3" s="1"/>
  <c r="B30" i="3"/>
  <c r="B31" i="3"/>
  <c r="B32" i="3"/>
  <c r="B33" i="3"/>
  <c r="B34" i="3"/>
  <c r="C29" i="3"/>
  <c r="D29" i="3" s="1"/>
  <c r="A5" i="3"/>
  <c r="AQ120" i="3" l="1"/>
  <c r="AQ128" i="3" s="1"/>
  <c r="S27" i="28"/>
  <c r="S6" i="28"/>
  <c r="S1" i="28"/>
  <c r="S15" i="28"/>
  <c r="I6" i="2"/>
  <c r="I27" i="2"/>
  <c r="I15" i="2"/>
  <c r="I1" i="2"/>
  <c r="H27" i="3"/>
  <c r="H1" i="3"/>
  <c r="H15" i="3"/>
  <c r="H6" i="3"/>
  <c r="D35" i="3"/>
  <c r="BU35" i="3" s="1"/>
  <c r="E35" i="3" s="1"/>
  <c r="S27" i="24"/>
  <c r="S6" i="24"/>
  <c r="S1" i="24"/>
  <c r="S15" i="24"/>
  <c r="S27" i="27"/>
  <c r="S15" i="27"/>
  <c r="S6" i="27"/>
  <c r="S1" i="27"/>
  <c r="S27" i="25"/>
  <c r="S15" i="25"/>
  <c r="S6" i="25"/>
  <c r="S1" i="25"/>
  <c r="S27" i="26"/>
  <c r="S15" i="26"/>
  <c r="S6" i="26"/>
  <c r="S1" i="26"/>
  <c r="BU13" i="3"/>
  <c r="E13" i="3" s="1"/>
  <c r="BU11" i="3"/>
  <c r="E11" i="3" s="1"/>
  <c r="BU12" i="3"/>
  <c r="E12" i="3" s="1"/>
  <c r="BU10" i="3"/>
  <c r="E10" i="3" s="1"/>
  <c r="BU8" i="3"/>
  <c r="E8" i="3" s="1"/>
  <c r="BU29" i="3"/>
  <c r="BU9" i="3"/>
  <c r="E9" i="3" s="1"/>
  <c r="BU16" i="3"/>
  <c r="E16" i="3" s="1"/>
  <c r="H147" i="3"/>
  <c r="H146" i="3"/>
  <c r="H145" i="3"/>
  <c r="H144" i="3"/>
  <c r="H143" i="3"/>
  <c r="H142" i="3"/>
  <c r="H141" i="3"/>
  <c r="H140" i="3"/>
  <c r="H139" i="3"/>
  <c r="H138" i="3"/>
  <c r="H137" i="3"/>
  <c r="H136" i="3"/>
  <c r="C132" i="1"/>
  <c r="U124" i="1" s="1"/>
  <c r="B5" i="25" s="1"/>
  <c r="A1" i="2"/>
  <c r="A1" i="3"/>
  <c r="B29" i="3"/>
  <c r="A5" i="2"/>
  <c r="AQ138" i="3" l="1"/>
  <c r="AQ144" i="3"/>
  <c r="AQ142" i="3"/>
  <c r="AQ137" i="3"/>
  <c r="AQ135" i="3"/>
  <c r="AQ146" i="3"/>
  <c r="AQ143" i="3"/>
  <c r="AQ145" i="3"/>
  <c r="AQ147" i="3"/>
  <c r="AQ139" i="3"/>
  <c r="AQ140" i="3"/>
  <c r="AQ136" i="3"/>
  <c r="AQ141" i="3"/>
  <c r="T27" i="25"/>
  <c r="T6" i="25"/>
  <c r="T15" i="25"/>
  <c r="T1" i="25"/>
  <c r="I6" i="3"/>
  <c r="I27" i="3"/>
  <c r="I1" i="3"/>
  <c r="I15" i="3"/>
  <c r="T27" i="26"/>
  <c r="T6" i="26"/>
  <c r="T1" i="26"/>
  <c r="T15" i="26"/>
  <c r="T27" i="27"/>
  <c r="T6" i="27"/>
  <c r="T15" i="27"/>
  <c r="T1" i="27"/>
  <c r="T27" i="24"/>
  <c r="T1" i="24"/>
  <c r="T15" i="24"/>
  <c r="T6" i="24"/>
  <c r="T27" i="28"/>
  <c r="T15" i="28"/>
  <c r="T6" i="28"/>
  <c r="T1" i="28"/>
  <c r="J27" i="2"/>
  <c r="J1" i="2"/>
  <c r="J6" i="2"/>
  <c r="J15" i="2"/>
  <c r="C5" i="25"/>
  <c r="L124" i="1"/>
  <c r="B5" i="27" s="1"/>
  <c r="C124" i="1"/>
  <c r="O124" i="1"/>
  <c r="B5" i="28" s="1"/>
  <c r="F124" i="1"/>
  <c r="R124" i="1"/>
  <c r="B5" i="24" s="1"/>
  <c r="I124" i="1"/>
  <c r="B5" i="26" s="1"/>
  <c r="U27" i="24" l="1"/>
  <c r="U6" i="24"/>
  <c r="U1" i="24"/>
  <c r="U15" i="24"/>
  <c r="K27" i="2"/>
  <c r="K6" i="2"/>
  <c r="K1" i="2"/>
  <c r="K15" i="2"/>
  <c r="U27" i="28"/>
  <c r="U1" i="28"/>
  <c r="U15" i="28"/>
  <c r="U6" i="28"/>
  <c r="U27" i="27"/>
  <c r="U15" i="27"/>
  <c r="U6" i="27"/>
  <c r="U1" i="27"/>
  <c r="U27" i="26"/>
  <c r="U15" i="26"/>
  <c r="U6" i="26"/>
  <c r="U1" i="26"/>
  <c r="U27" i="25"/>
  <c r="U15" i="25"/>
  <c r="U6" i="25"/>
  <c r="U1" i="25"/>
  <c r="J1" i="3"/>
  <c r="J15" i="3"/>
  <c r="J6" i="3"/>
  <c r="J27" i="3"/>
  <c r="C5" i="26"/>
  <c r="B5" i="3"/>
  <c r="C5" i="3"/>
  <c r="C5" i="24"/>
  <c r="B5" i="2"/>
  <c r="C5" i="2"/>
  <c r="C5" i="27"/>
  <c r="C5" i="28"/>
  <c r="V27" i="28" l="1"/>
  <c r="V1" i="28"/>
  <c r="V6" i="28"/>
  <c r="V15" i="28"/>
  <c r="K15" i="3"/>
  <c r="K1" i="3"/>
  <c r="K6" i="3"/>
  <c r="K27" i="3"/>
  <c r="V27" i="25"/>
  <c r="V15" i="25"/>
  <c r="V6" i="25"/>
  <c r="V1" i="25"/>
  <c r="V27" i="26"/>
  <c r="V15" i="26"/>
  <c r="V6" i="26"/>
  <c r="V1" i="26"/>
  <c r="V27" i="27"/>
  <c r="V15" i="27"/>
  <c r="V6" i="27"/>
  <c r="V1" i="27"/>
  <c r="L27" i="2"/>
  <c r="L15" i="2"/>
  <c r="L6" i="2"/>
  <c r="L1" i="2"/>
  <c r="V27" i="24"/>
  <c r="V6" i="24"/>
  <c r="V1" i="24"/>
  <c r="V15" i="24"/>
  <c r="M27" i="2" l="1"/>
  <c r="M15" i="2"/>
  <c r="M6" i="2"/>
  <c r="M1" i="2"/>
  <c r="W27" i="27"/>
  <c r="W15" i="27"/>
  <c r="W6" i="27"/>
  <c r="W1" i="27"/>
  <c r="W27" i="26"/>
  <c r="W6" i="26"/>
  <c r="W1" i="26"/>
  <c r="W15" i="26"/>
  <c r="W27" i="25"/>
  <c r="W6" i="25"/>
  <c r="W15" i="25"/>
  <c r="W1" i="25"/>
  <c r="L27" i="3"/>
  <c r="L1" i="3"/>
  <c r="L15" i="3"/>
  <c r="L6" i="3"/>
  <c r="W27" i="28"/>
  <c r="W15" i="28"/>
  <c r="W6" i="28"/>
  <c r="W1" i="28"/>
  <c r="W27" i="24"/>
  <c r="W1" i="24"/>
  <c r="W15" i="24"/>
  <c r="W6" i="24"/>
  <c r="X27" i="24" l="1"/>
  <c r="X6" i="24"/>
  <c r="X1" i="24"/>
  <c r="X15" i="24"/>
  <c r="M6" i="3"/>
  <c r="M15" i="3"/>
  <c r="M1" i="3"/>
  <c r="M27" i="3"/>
  <c r="X27" i="28"/>
  <c r="X1" i="28"/>
  <c r="X15" i="28"/>
  <c r="X6" i="28"/>
  <c r="X27" i="27"/>
  <c r="X15" i="27"/>
  <c r="X6" i="27"/>
  <c r="X1" i="27"/>
  <c r="N27" i="2"/>
  <c r="N15" i="2"/>
  <c r="N6" i="2"/>
  <c r="N1" i="2"/>
  <c r="X27" i="25"/>
  <c r="X6" i="25"/>
  <c r="X15" i="25"/>
  <c r="X1" i="25"/>
  <c r="X27" i="26"/>
  <c r="X6" i="26"/>
  <c r="X1" i="26"/>
  <c r="X15" i="26"/>
  <c r="O27" i="2" l="1"/>
  <c r="O6" i="2"/>
  <c r="O1" i="2"/>
  <c r="O15" i="2"/>
  <c r="Y27" i="27"/>
  <c r="Y1" i="27"/>
  <c r="Y15" i="27"/>
  <c r="Y6" i="27"/>
  <c r="Y27" i="26"/>
  <c r="Y1" i="26"/>
  <c r="Y15" i="26"/>
  <c r="Y6" i="26"/>
  <c r="Y27" i="24"/>
  <c r="Y6" i="24"/>
  <c r="Y15" i="24"/>
  <c r="Y1" i="24"/>
  <c r="Y27" i="28"/>
  <c r="Y6" i="28"/>
  <c r="Y1" i="28"/>
  <c r="Y15" i="28"/>
  <c r="Y27" i="25"/>
  <c r="Y6" i="25"/>
  <c r="Y15" i="25"/>
  <c r="Y1" i="25"/>
  <c r="N6" i="3"/>
  <c r="N1" i="3"/>
  <c r="N15" i="3"/>
  <c r="N27" i="3"/>
  <c r="Z27" i="27" l="1"/>
  <c r="Z15" i="27"/>
  <c r="Z6" i="27"/>
  <c r="Z1" i="27"/>
  <c r="Z27" i="25"/>
  <c r="Z6" i="25"/>
  <c r="Z1" i="25"/>
  <c r="Z15" i="25"/>
  <c r="Z27" i="28"/>
  <c r="Z15" i="28"/>
  <c r="Z6" i="28"/>
  <c r="Z1" i="28"/>
  <c r="Z27" i="24"/>
  <c r="Z1" i="24"/>
  <c r="Z15" i="24"/>
  <c r="Z6" i="24"/>
  <c r="P27" i="2"/>
  <c r="P6" i="2"/>
  <c r="P1" i="2"/>
  <c r="P15" i="2"/>
  <c r="Z27" i="26"/>
  <c r="Z6" i="26"/>
  <c r="Z1" i="26"/>
  <c r="Z15" i="26"/>
  <c r="O6" i="3"/>
  <c r="O15" i="3"/>
  <c r="O1" i="3"/>
  <c r="O27" i="3"/>
  <c r="AA27" i="28" l="1"/>
  <c r="AA6" i="28"/>
  <c r="AA1" i="28"/>
  <c r="AA15" i="28"/>
  <c r="AA27" i="27"/>
  <c r="AA1" i="27"/>
  <c r="AA15" i="27"/>
  <c r="AA6" i="27"/>
  <c r="AA27" i="24"/>
  <c r="AA15" i="24"/>
  <c r="AA1" i="24"/>
  <c r="AA6" i="24"/>
  <c r="AA27" i="26"/>
  <c r="AA6" i="26"/>
  <c r="AA1" i="26"/>
  <c r="AA15" i="26"/>
  <c r="AA27" i="25"/>
  <c r="AA6" i="25"/>
  <c r="AA1" i="25"/>
  <c r="AA15" i="25"/>
  <c r="Q27" i="2"/>
  <c r="Q6" i="2"/>
  <c r="Q1" i="2"/>
  <c r="Q15" i="2"/>
  <c r="P6" i="3"/>
  <c r="P27" i="3"/>
  <c r="P15" i="3"/>
  <c r="P1" i="3"/>
  <c r="AB27" i="27" l="1"/>
  <c r="AB6" i="27"/>
  <c r="AB1" i="27"/>
  <c r="AB15" i="27"/>
  <c r="AB27" i="25"/>
  <c r="AB6" i="25"/>
  <c r="AB1" i="25"/>
  <c r="AB15" i="25"/>
  <c r="AB27" i="28"/>
  <c r="AB15" i="28"/>
  <c r="AB6" i="28"/>
  <c r="AB1" i="28"/>
  <c r="AB27" i="24"/>
  <c r="AB1" i="24"/>
  <c r="AB15" i="24"/>
  <c r="AB6" i="24"/>
  <c r="R27" i="2"/>
  <c r="R6" i="2"/>
  <c r="R1" i="2"/>
  <c r="R15" i="2"/>
  <c r="AB27" i="26"/>
  <c r="AB6" i="26"/>
  <c r="AB1" i="26"/>
  <c r="AB15" i="26"/>
  <c r="Q6" i="3"/>
  <c r="Q27" i="3"/>
  <c r="Q1" i="3"/>
  <c r="Q15" i="3"/>
  <c r="AC27" i="28" l="1"/>
  <c r="AC1" i="28"/>
  <c r="AC15" i="28"/>
  <c r="AC6" i="28"/>
  <c r="AC27" i="26"/>
  <c r="AC15" i="26"/>
  <c r="AC6" i="26"/>
  <c r="AC1" i="26"/>
  <c r="AC27" i="25"/>
  <c r="AC15" i="25"/>
  <c r="AC6" i="25"/>
  <c r="AC1" i="25"/>
  <c r="AC27" i="27"/>
  <c r="AC15" i="27"/>
  <c r="AC6" i="27"/>
  <c r="AC1" i="27"/>
  <c r="AC27" i="24"/>
  <c r="AC6" i="24"/>
  <c r="AC1" i="24"/>
  <c r="AC15" i="24"/>
  <c r="S27" i="2"/>
  <c r="S6" i="2"/>
  <c r="S15" i="2"/>
  <c r="S1" i="2"/>
  <c r="R6" i="3"/>
  <c r="R1" i="3"/>
  <c r="R27" i="3"/>
  <c r="R15" i="3"/>
  <c r="AD27" i="28" l="1"/>
  <c r="AD1" i="28"/>
  <c r="AD15" i="28"/>
  <c r="AD6" i="28"/>
  <c r="AD27" i="27"/>
  <c r="AD15" i="27"/>
  <c r="AD1" i="27"/>
  <c r="AD6" i="27"/>
  <c r="AD27" i="25"/>
  <c r="AD15" i="25"/>
  <c r="AD6" i="25"/>
  <c r="AD1" i="25"/>
  <c r="AD27" i="26"/>
  <c r="AD15" i="26"/>
  <c r="AD6" i="26"/>
  <c r="AD1" i="26"/>
  <c r="T27" i="2"/>
  <c r="T15" i="2"/>
  <c r="T1" i="2"/>
  <c r="T6" i="2"/>
  <c r="AD27" i="24"/>
  <c r="AD6" i="24"/>
  <c r="AD1" i="24"/>
  <c r="AD15" i="24"/>
  <c r="S6" i="3"/>
  <c r="S15" i="3"/>
  <c r="S27" i="3"/>
  <c r="S1" i="3"/>
  <c r="U27" i="2" l="1"/>
  <c r="U6" i="2"/>
  <c r="U1" i="2"/>
  <c r="U15" i="2"/>
  <c r="AE27" i="27"/>
  <c r="AE15" i="27"/>
  <c r="AE6" i="27"/>
  <c r="AE1" i="27"/>
  <c r="AE27" i="28"/>
  <c r="AE1" i="28"/>
  <c r="AE15" i="28"/>
  <c r="AE6" i="28"/>
  <c r="AE27" i="26"/>
  <c r="AE15" i="26"/>
  <c r="AE6" i="26"/>
  <c r="AE1" i="26"/>
  <c r="AE27" i="25"/>
  <c r="AE15" i="25"/>
  <c r="AE6" i="25"/>
  <c r="AE1" i="25"/>
  <c r="AE27" i="24"/>
  <c r="AE6" i="24"/>
  <c r="AE1" i="24"/>
  <c r="AE15" i="24"/>
  <c r="T6" i="3"/>
  <c r="T27" i="3"/>
  <c r="T1" i="3"/>
  <c r="T15" i="3"/>
  <c r="AF27" i="25" l="1"/>
  <c r="AF6" i="25"/>
  <c r="AF15" i="25"/>
  <c r="AF1" i="25"/>
  <c r="AF27" i="27"/>
  <c r="AF6" i="27"/>
  <c r="AF1" i="27"/>
  <c r="AF15" i="27"/>
  <c r="AF27" i="28"/>
  <c r="AF15" i="28"/>
  <c r="AF6" i="28"/>
  <c r="AF1" i="28"/>
  <c r="V27" i="2"/>
  <c r="V6" i="2"/>
  <c r="V15" i="2"/>
  <c r="V1" i="2"/>
  <c r="AF27" i="26"/>
  <c r="AF6" i="26"/>
  <c r="AF1" i="26"/>
  <c r="AF15" i="26"/>
  <c r="AF27" i="24"/>
  <c r="AF1" i="24"/>
  <c r="AF15" i="24"/>
  <c r="AF6" i="24"/>
  <c r="U6" i="3"/>
  <c r="U27" i="3"/>
  <c r="U15" i="3"/>
  <c r="U1" i="3"/>
  <c r="AG27" i="24" l="1"/>
  <c r="AG6" i="24"/>
  <c r="AG1" i="24"/>
  <c r="AG15" i="24"/>
  <c r="AG27" i="28"/>
  <c r="AG1" i="28"/>
  <c r="AG15" i="28"/>
  <c r="AG6" i="28"/>
  <c r="W27" i="2"/>
  <c r="W1" i="2"/>
  <c r="W15" i="2"/>
  <c r="W6" i="2"/>
  <c r="AG27" i="27"/>
  <c r="AG15" i="27"/>
  <c r="AG6" i="27"/>
  <c r="AG1" i="27"/>
  <c r="AG27" i="25"/>
  <c r="AG15" i="25"/>
  <c r="AG6" i="25"/>
  <c r="AG1" i="25"/>
  <c r="AG27" i="26"/>
  <c r="AG15" i="26"/>
  <c r="AG6" i="26"/>
  <c r="AG1" i="26"/>
  <c r="V6" i="3"/>
  <c r="V1" i="3"/>
  <c r="V15" i="3"/>
  <c r="V27" i="3"/>
  <c r="AH27" i="27" l="1"/>
  <c r="AH15" i="27"/>
  <c r="AH6" i="27"/>
  <c r="AH1" i="27"/>
  <c r="AH27" i="28"/>
  <c r="AH1" i="28"/>
  <c r="AH15" i="28"/>
  <c r="AH6" i="28"/>
  <c r="AH27" i="24"/>
  <c r="AH6" i="24"/>
  <c r="AH1" i="24"/>
  <c r="AH15" i="24"/>
  <c r="X27" i="2"/>
  <c r="X6" i="2"/>
  <c r="X1" i="2"/>
  <c r="X15" i="2"/>
  <c r="AH27" i="26"/>
  <c r="AH15" i="26"/>
  <c r="AH6" i="26"/>
  <c r="AH1" i="26"/>
  <c r="AH27" i="25"/>
  <c r="AH15" i="25"/>
  <c r="AH6" i="25"/>
  <c r="AH1" i="25"/>
  <c r="W6" i="3"/>
  <c r="W15" i="3"/>
  <c r="W1" i="3"/>
  <c r="W27" i="3"/>
  <c r="AI27" i="28" l="1"/>
  <c r="AI1" i="28"/>
  <c r="AI15" i="28"/>
  <c r="AI6" i="28"/>
  <c r="AI27" i="26"/>
  <c r="AI15" i="26"/>
  <c r="AI6" i="26"/>
  <c r="AI1" i="26"/>
  <c r="AI27" i="27"/>
  <c r="AI15" i="27"/>
  <c r="AI6" i="27"/>
  <c r="AI1" i="27"/>
  <c r="Y27" i="2"/>
  <c r="Y15" i="2"/>
  <c r="Y6" i="2"/>
  <c r="Y1" i="2"/>
  <c r="AI27" i="25"/>
  <c r="AI15" i="25"/>
  <c r="AI6" i="25"/>
  <c r="AI1" i="25"/>
  <c r="AI27" i="24"/>
  <c r="AI6" i="24"/>
  <c r="AI1" i="24"/>
  <c r="AI15" i="24"/>
  <c r="X6" i="3"/>
  <c r="X27" i="3"/>
  <c r="X1" i="3"/>
  <c r="X15" i="3"/>
  <c r="AJ27" i="28" l="1"/>
  <c r="AJ15" i="28"/>
  <c r="AJ6" i="28"/>
  <c r="AJ1" i="28"/>
  <c r="AJ27" i="25"/>
  <c r="AJ6" i="25"/>
  <c r="AJ1" i="25"/>
  <c r="AJ15" i="25"/>
  <c r="Z27" i="2"/>
  <c r="Z6" i="2"/>
  <c r="Z1" i="2"/>
  <c r="Z15" i="2"/>
  <c r="AJ27" i="27"/>
  <c r="AJ6" i="27"/>
  <c r="AJ1" i="27"/>
  <c r="AJ15" i="27"/>
  <c r="AJ27" i="26"/>
  <c r="AJ6" i="26"/>
  <c r="AJ1" i="26"/>
  <c r="AJ15" i="26"/>
  <c r="AJ27" i="24"/>
  <c r="AJ1" i="24"/>
  <c r="AJ15" i="24"/>
  <c r="AJ6" i="24"/>
  <c r="Y6" i="3"/>
  <c r="Y1" i="3"/>
  <c r="Y27" i="3"/>
  <c r="Y15" i="3"/>
  <c r="AK27" i="28" l="1"/>
  <c r="AK1" i="28"/>
  <c r="AK15" i="28"/>
  <c r="AK6" i="28"/>
  <c r="AK27" i="24"/>
  <c r="AK6" i="24"/>
  <c r="AK1" i="24"/>
  <c r="AK15" i="24"/>
  <c r="AK27" i="27"/>
  <c r="AK15" i="27"/>
  <c r="AK1" i="27"/>
  <c r="AK6" i="27"/>
  <c r="AK27" i="25"/>
  <c r="AK15" i="25"/>
  <c r="AK6" i="25"/>
  <c r="AK1" i="25"/>
  <c r="AK27" i="26"/>
  <c r="AK15" i="26"/>
  <c r="AK6" i="26"/>
  <c r="AK1" i="26"/>
  <c r="AA27" i="2"/>
  <c r="AA15" i="2"/>
  <c r="AA1" i="2"/>
  <c r="AA6" i="2"/>
  <c r="Z6" i="3"/>
  <c r="Z1" i="3"/>
  <c r="Z15" i="3"/>
  <c r="Z27" i="3"/>
  <c r="AL27" i="27" l="1"/>
  <c r="AL15" i="27"/>
  <c r="AL6" i="27"/>
  <c r="AL1" i="27"/>
  <c r="AL27" i="28"/>
  <c r="AL1" i="28"/>
  <c r="AL15" i="28"/>
  <c r="AL6" i="28"/>
  <c r="AL27" i="26"/>
  <c r="AL15" i="26"/>
  <c r="AL6" i="26"/>
  <c r="AL1" i="26"/>
  <c r="AL27" i="25"/>
  <c r="AL15" i="25"/>
  <c r="AL6" i="25"/>
  <c r="AL1" i="25"/>
  <c r="AL27" i="24"/>
  <c r="AL6" i="24"/>
  <c r="AL1" i="24"/>
  <c r="AL15" i="24"/>
  <c r="AB27" i="2"/>
  <c r="AB1" i="2"/>
  <c r="AB15" i="2"/>
  <c r="AB6" i="2"/>
  <c r="AA6" i="3"/>
  <c r="AA15" i="3"/>
  <c r="AA27" i="3"/>
  <c r="AA1" i="3"/>
  <c r="AC27" i="2" l="1"/>
  <c r="AC6" i="2"/>
  <c r="AC1" i="2"/>
  <c r="AC15" i="2"/>
  <c r="AM27" i="28"/>
  <c r="AM1" i="28"/>
  <c r="AM6" i="28"/>
  <c r="AM15" i="28"/>
  <c r="AM27" i="25"/>
  <c r="AM15" i="25"/>
  <c r="AM6" i="25"/>
  <c r="AM1" i="25"/>
  <c r="AM27" i="26"/>
  <c r="AM15" i="26"/>
  <c r="AM6" i="26"/>
  <c r="AM1" i="26"/>
  <c r="AM27" i="27"/>
  <c r="AM15" i="27"/>
  <c r="AM6" i="27"/>
  <c r="AM1" i="27"/>
  <c r="AM27" i="24"/>
  <c r="AM6" i="24"/>
  <c r="AM1" i="24"/>
  <c r="AM15" i="24"/>
  <c r="AB6" i="3"/>
  <c r="AB27" i="3"/>
  <c r="AB1" i="3"/>
  <c r="AB15" i="3"/>
  <c r="AN27" i="27" l="1"/>
  <c r="AN6" i="27"/>
  <c r="AN15" i="27"/>
  <c r="AN1" i="27"/>
  <c r="AN27" i="26"/>
  <c r="AN6" i="26"/>
  <c r="AN1" i="26"/>
  <c r="AN15" i="26"/>
  <c r="AN27" i="25"/>
  <c r="AN6" i="25"/>
  <c r="AN15" i="25"/>
  <c r="AN1" i="25"/>
  <c r="AN27" i="28"/>
  <c r="AN15" i="28"/>
  <c r="AN6" i="28"/>
  <c r="AN1" i="28"/>
  <c r="AD27" i="2"/>
  <c r="AD6" i="2"/>
  <c r="AD1" i="2"/>
  <c r="AD15" i="2"/>
  <c r="AN27" i="24"/>
  <c r="AN1" i="24"/>
  <c r="AN15" i="24"/>
  <c r="AN6" i="24"/>
  <c r="AC6" i="3"/>
  <c r="AC15" i="3"/>
  <c r="AC1" i="3"/>
  <c r="AC27" i="3"/>
  <c r="AO27" i="28" l="1"/>
  <c r="AO1" i="28"/>
  <c r="AO15" i="28"/>
  <c r="AO6" i="28"/>
  <c r="AO27" i="24"/>
  <c r="AO6" i="24"/>
  <c r="AO1" i="24"/>
  <c r="AO15" i="24"/>
  <c r="AO27" i="25"/>
  <c r="AO15" i="25"/>
  <c r="AO6" i="25"/>
  <c r="AO1" i="25"/>
  <c r="AO27" i="26"/>
  <c r="AO15" i="26"/>
  <c r="AO6" i="26"/>
  <c r="AO1" i="26"/>
  <c r="AO27" i="27"/>
  <c r="AO15" i="27"/>
  <c r="AO6" i="27"/>
  <c r="AO1" i="27"/>
  <c r="AE27" i="2"/>
  <c r="AE6" i="2"/>
  <c r="AE1" i="2"/>
  <c r="AE15" i="2"/>
  <c r="AD6" i="3"/>
  <c r="AD1" i="3"/>
  <c r="AD15" i="3"/>
  <c r="AD27" i="3"/>
  <c r="AP27" i="28" l="1"/>
  <c r="AP1" i="28"/>
  <c r="AP6" i="28"/>
  <c r="AP15" i="28"/>
  <c r="AP27" i="27"/>
  <c r="AP15" i="27"/>
  <c r="AP6" i="27"/>
  <c r="AP1" i="27"/>
  <c r="AP27" i="26"/>
  <c r="AP15" i="26"/>
  <c r="AP6" i="26"/>
  <c r="AP1" i="26"/>
  <c r="AP27" i="25"/>
  <c r="AP15" i="25"/>
  <c r="AP6" i="25"/>
  <c r="AP1" i="25"/>
  <c r="AF27" i="2"/>
  <c r="AF1" i="2"/>
  <c r="AF15" i="2"/>
  <c r="AF6" i="2"/>
  <c r="AP27" i="24"/>
  <c r="AP6" i="24"/>
  <c r="AP1" i="24"/>
  <c r="AP15" i="24"/>
  <c r="AE6" i="3"/>
  <c r="AE15" i="3"/>
  <c r="AE1" i="3"/>
  <c r="AE27" i="3"/>
  <c r="AG27" i="2" l="1"/>
  <c r="AG6" i="2"/>
  <c r="AG1" i="2"/>
  <c r="AG15" i="2"/>
  <c r="AQ27" i="25"/>
  <c r="AQ15" i="25"/>
  <c r="AQ1" i="25"/>
  <c r="AQ6" i="25"/>
  <c r="AQ27" i="26"/>
  <c r="AQ15" i="26"/>
  <c r="AQ1" i="26"/>
  <c r="AQ6" i="26"/>
  <c r="AQ27" i="27"/>
  <c r="AQ15" i="27"/>
  <c r="AQ6" i="27"/>
  <c r="AQ1" i="27"/>
  <c r="AQ27" i="28"/>
  <c r="AQ1" i="28"/>
  <c r="AQ15" i="28"/>
  <c r="AQ6" i="28"/>
  <c r="AQ27" i="24"/>
  <c r="AQ6" i="24"/>
  <c r="AQ1" i="24"/>
  <c r="AQ15" i="24"/>
  <c r="AF6" i="3"/>
  <c r="AF27" i="3"/>
  <c r="AF15" i="3"/>
  <c r="AF1" i="3"/>
  <c r="AR27" i="25" l="1"/>
  <c r="AR6" i="25"/>
  <c r="AR1" i="25"/>
  <c r="AR15" i="25"/>
  <c r="AH27" i="2"/>
  <c r="AH6" i="2"/>
  <c r="AH1" i="2"/>
  <c r="AH15" i="2"/>
  <c r="AR27" i="28"/>
  <c r="AR15" i="28"/>
  <c r="AR6" i="28"/>
  <c r="AR1" i="28"/>
  <c r="AR27" i="26"/>
  <c r="AR6" i="26"/>
  <c r="AR1" i="26"/>
  <c r="AR15" i="26"/>
  <c r="AR27" i="27"/>
  <c r="AR6" i="27"/>
  <c r="AR15" i="27"/>
  <c r="AR1" i="27"/>
  <c r="AR27" i="24"/>
  <c r="AR1" i="24"/>
  <c r="AR6" i="24"/>
  <c r="AR15" i="24"/>
  <c r="AG6" i="3"/>
  <c r="AG27" i="3"/>
  <c r="AG1" i="3"/>
  <c r="AG15" i="3"/>
  <c r="AS27" i="24" l="1"/>
  <c r="AS6" i="24"/>
  <c r="AS1" i="24"/>
  <c r="AS15" i="24"/>
  <c r="AS27" i="28"/>
  <c r="AS1" i="28"/>
  <c r="AS15" i="28"/>
  <c r="AS6" i="28"/>
  <c r="AS27" i="27"/>
  <c r="AS15" i="27"/>
  <c r="AS6" i="27"/>
  <c r="AS1" i="27"/>
  <c r="AI27" i="2"/>
  <c r="AI6" i="2"/>
  <c r="AI1" i="2"/>
  <c r="AI15" i="2"/>
  <c r="AS27" i="25"/>
  <c r="AS15" i="25"/>
  <c r="AS6" i="25"/>
  <c r="AS1" i="25"/>
  <c r="AS27" i="26"/>
  <c r="AS15" i="26"/>
  <c r="AS6" i="26"/>
  <c r="AS1" i="26"/>
  <c r="AH6" i="3"/>
  <c r="AH1" i="3"/>
  <c r="AH27" i="3"/>
  <c r="AH15" i="3"/>
  <c r="AT27" i="25" l="1"/>
  <c r="AT15" i="25"/>
  <c r="AT6" i="25"/>
  <c r="AT1" i="25"/>
  <c r="AT27" i="27"/>
  <c r="AT15" i="27"/>
  <c r="AT6" i="27"/>
  <c r="AT1" i="27"/>
  <c r="AT27" i="28"/>
  <c r="AT1" i="28"/>
  <c r="AT6" i="28"/>
  <c r="AT15" i="28"/>
  <c r="AT27" i="26"/>
  <c r="AT15" i="26"/>
  <c r="AT6" i="26"/>
  <c r="AT1" i="26"/>
  <c r="AT27" i="24"/>
  <c r="AT6" i="24"/>
  <c r="AT1" i="24"/>
  <c r="AT15" i="24"/>
  <c r="AJ27" i="2"/>
  <c r="AJ1" i="2"/>
  <c r="AJ15" i="2"/>
  <c r="AJ6" i="2"/>
  <c r="AI6" i="3"/>
  <c r="AI15" i="3"/>
  <c r="AI27" i="3"/>
  <c r="AI1" i="3"/>
  <c r="AK27" i="2" l="1"/>
  <c r="AK6" i="2"/>
  <c r="AK15" i="2"/>
  <c r="AK1" i="2"/>
  <c r="AU27" i="26"/>
  <c r="AU15" i="26"/>
  <c r="AU6" i="26"/>
  <c r="AU1" i="26"/>
  <c r="AU27" i="28"/>
  <c r="AU1" i="28"/>
  <c r="AU15" i="28"/>
  <c r="AU6" i="28"/>
  <c r="AU27" i="27"/>
  <c r="AU15" i="27"/>
  <c r="AU6" i="27"/>
  <c r="AU1" i="27"/>
  <c r="AU27" i="25"/>
  <c r="AU15" i="25"/>
  <c r="AU6" i="25"/>
  <c r="AU1" i="25"/>
  <c r="AU27" i="24"/>
  <c r="AU6" i="24"/>
  <c r="AU1" i="24"/>
  <c r="AU15" i="24"/>
  <c r="AJ6" i="3"/>
  <c r="AJ27" i="3"/>
  <c r="AJ15" i="3"/>
  <c r="AJ1" i="3"/>
  <c r="AV27" i="27" l="1"/>
  <c r="AV6" i="27"/>
  <c r="AV1" i="27"/>
  <c r="AV15" i="27"/>
  <c r="AV27" i="26"/>
  <c r="AV6" i="26"/>
  <c r="AV1" i="26"/>
  <c r="AV15" i="26"/>
  <c r="AV27" i="28"/>
  <c r="AV15" i="28"/>
  <c r="AV1" i="28"/>
  <c r="AV6" i="28"/>
  <c r="AV27" i="24"/>
  <c r="AV1" i="24"/>
  <c r="AV6" i="24"/>
  <c r="AV15" i="24"/>
  <c r="AL27" i="2"/>
  <c r="AL6" i="2"/>
  <c r="AL1" i="2"/>
  <c r="AL15" i="2"/>
  <c r="AV27" i="25"/>
  <c r="AV6" i="25"/>
  <c r="AV1" i="25"/>
  <c r="AV15" i="25"/>
  <c r="AK6" i="3"/>
  <c r="AK15" i="3"/>
  <c r="AK1" i="3"/>
  <c r="AK27" i="3"/>
  <c r="AW27" i="28" l="1"/>
  <c r="AW1" i="28"/>
  <c r="AW15" i="28"/>
  <c r="AW6" i="28"/>
  <c r="AW27" i="24"/>
  <c r="AW6" i="24"/>
  <c r="AW1" i="24"/>
  <c r="AW15" i="24"/>
  <c r="AM27" i="2"/>
  <c r="AM6" i="2"/>
  <c r="AM1" i="2"/>
  <c r="AM15" i="2"/>
  <c r="AW27" i="26"/>
  <c r="AW15" i="26"/>
  <c r="AW6" i="26"/>
  <c r="AW1" i="26"/>
  <c r="AW27" i="27"/>
  <c r="AW15" i="27"/>
  <c r="AW6" i="27"/>
  <c r="AW1" i="27"/>
  <c r="AW27" i="25"/>
  <c r="AW15" i="25"/>
  <c r="AW6" i="25"/>
  <c r="AW1" i="25"/>
  <c r="AL6" i="3"/>
  <c r="AL1" i="3"/>
  <c r="AL15" i="3"/>
  <c r="AL27" i="3"/>
  <c r="AX27" i="28" l="1"/>
  <c r="AX1" i="28"/>
  <c r="AX15" i="28"/>
  <c r="AX6" i="28"/>
  <c r="AX27" i="26"/>
  <c r="AX15" i="26"/>
  <c r="AX6" i="26"/>
  <c r="AX1" i="26"/>
  <c r="AN27" i="2"/>
  <c r="AN1" i="2"/>
  <c r="AN6" i="2"/>
  <c r="AN15" i="2"/>
  <c r="AX27" i="24"/>
  <c r="AX6" i="24"/>
  <c r="AX1" i="24"/>
  <c r="AX15" i="24"/>
  <c r="AX27" i="25"/>
  <c r="AX15" i="25"/>
  <c r="AX6" i="25"/>
  <c r="AX1" i="25"/>
  <c r="AX27" i="27"/>
  <c r="AX15" i="27"/>
  <c r="AX6" i="27"/>
  <c r="AX1" i="27"/>
  <c r="AM6" i="3"/>
  <c r="AM15" i="3"/>
  <c r="AM1" i="3"/>
  <c r="AM27" i="3"/>
  <c r="AY27" i="28" l="1"/>
  <c r="AY1" i="28"/>
  <c r="AY6" i="28"/>
  <c r="AY15" i="28"/>
  <c r="AY27" i="25"/>
  <c r="AY15" i="25"/>
  <c r="AY1" i="25"/>
  <c r="AY6" i="25"/>
  <c r="AO27" i="2"/>
  <c r="AO6" i="2"/>
  <c r="AO15" i="2"/>
  <c r="AO1" i="2"/>
  <c r="AY27" i="26"/>
  <c r="AY15" i="26"/>
  <c r="AY6" i="26"/>
  <c r="AY1" i="26"/>
  <c r="AY27" i="27"/>
  <c r="AY15" i="27"/>
  <c r="AY6" i="27"/>
  <c r="AY1" i="27"/>
  <c r="AY27" i="24"/>
  <c r="AY6" i="24"/>
  <c r="AY1" i="24"/>
  <c r="AY15" i="24"/>
  <c r="AN6" i="3"/>
  <c r="AN27" i="3"/>
  <c r="AN15" i="3"/>
  <c r="AN1" i="3"/>
  <c r="AZ27" i="25" l="1"/>
  <c r="AZ6" i="25"/>
  <c r="AZ1" i="25"/>
  <c r="AZ15" i="25"/>
  <c r="AZ27" i="27"/>
  <c r="AZ6" i="27"/>
  <c r="AZ1" i="27"/>
  <c r="AZ15" i="27"/>
  <c r="AZ27" i="26"/>
  <c r="AZ6" i="26"/>
  <c r="AZ1" i="26"/>
  <c r="AZ15" i="26"/>
  <c r="AZ27" i="28"/>
  <c r="AZ15" i="28"/>
  <c r="AZ6" i="28"/>
  <c r="AZ1" i="28"/>
  <c r="AP27" i="2"/>
  <c r="AP6" i="2"/>
  <c r="AP1" i="2"/>
  <c r="AP15" i="2"/>
  <c r="AZ27" i="24"/>
  <c r="AZ1" i="24"/>
  <c r="AZ15" i="24"/>
  <c r="AZ6" i="24"/>
  <c r="AO6" i="3"/>
  <c r="AO1" i="3"/>
  <c r="AO27" i="3"/>
  <c r="AO15" i="3"/>
  <c r="BA27" i="28" l="1"/>
  <c r="BA1" i="28"/>
  <c r="BA15" i="28"/>
  <c r="BA6" i="28"/>
  <c r="BA27" i="27"/>
  <c r="BA15" i="27"/>
  <c r="BA6" i="27"/>
  <c r="BA1" i="27"/>
  <c r="BA27" i="25"/>
  <c r="BA15" i="25"/>
  <c r="BA6" i="25"/>
  <c r="BA1" i="25"/>
  <c r="BA27" i="24"/>
  <c r="BA6" i="24"/>
  <c r="BA15" i="24"/>
  <c r="BA1" i="24"/>
  <c r="AQ27" i="2"/>
  <c r="AQ6" i="2"/>
  <c r="AQ1" i="2"/>
  <c r="AQ15" i="2"/>
  <c r="BA27" i="26"/>
  <c r="BA15" i="26"/>
  <c r="BA6" i="26"/>
  <c r="BA1" i="26"/>
  <c r="AP6" i="3"/>
  <c r="AP1" i="3"/>
  <c r="AP27" i="3"/>
  <c r="AP15" i="3"/>
  <c r="BB27" i="28" l="1"/>
  <c r="BB1" i="28"/>
  <c r="BB15" i="28"/>
  <c r="BB6" i="28"/>
  <c r="BB27" i="26"/>
  <c r="BB15" i="26"/>
  <c r="BB6" i="26"/>
  <c r="BB1" i="26"/>
  <c r="BB27" i="25"/>
  <c r="BB15" i="25"/>
  <c r="BB6" i="25"/>
  <c r="BB1" i="25"/>
  <c r="BB27" i="27"/>
  <c r="BB1" i="27"/>
  <c r="BB15" i="27"/>
  <c r="BB6" i="27"/>
  <c r="AR27" i="2"/>
  <c r="AR1" i="2"/>
  <c r="AR15" i="2"/>
  <c r="AR6" i="2"/>
  <c r="BB27" i="24"/>
  <c r="BB6" i="24"/>
  <c r="BB1" i="24"/>
  <c r="BB15" i="24"/>
  <c r="AQ6" i="3"/>
  <c r="AQ15" i="3"/>
  <c r="AQ27" i="3"/>
  <c r="AQ1" i="3"/>
  <c r="BC27" i="27" l="1"/>
  <c r="BC15" i="27"/>
  <c r="BC6" i="27"/>
  <c r="BC1" i="27"/>
  <c r="BC27" i="28"/>
  <c r="BC1" i="28"/>
  <c r="BC15" i="28"/>
  <c r="BC6" i="28"/>
  <c r="BC27" i="25"/>
  <c r="BC15" i="25"/>
  <c r="BC6" i="25"/>
  <c r="BC1" i="25"/>
  <c r="BC27" i="26"/>
  <c r="BC15" i="26"/>
  <c r="BC6" i="26"/>
  <c r="BC1" i="26"/>
  <c r="AS27" i="2"/>
  <c r="AS6" i="2"/>
  <c r="AS1" i="2"/>
  <c r="AS15" i="2"/>
  <c r="BC27" i="24"/>
  <c r="BC6" i="24"/>
  <c r="BC1" i="24"/>
  <c r="BC15" i="24"/>
  <c r="AR6" i="3"/>
  <c r="AR27" i="3"/>
  <c r="AR1" i="3"/>
  <c r="AR15" i="3"/>
  <c r="BD27" i="28" l="1"/>
  <c r="BD15" i="28"/>
  <c r="BD6" i="28"/>
  <c r="BD1" i="28"/>
  <c r="BD27" i="26"/>
  <c r="BD6" i="26"/>
  <c r="BD1" i="26"/>
  <c r="BD15" i="26"/>
  <c r="BD27" i="25"/>
  <c r="BD6" i="25"/>
  <c r="BD15" i="25"/>
  <c r="BD1" i="25"/>
  <c r="BD27" i="27"/>
  <c r="BD6" i="27"/>
  <c r="BD15" i="27"/>
  <c r="BD1" i="27"/>
  <c r="AT27" i="2"/>
  <c r="AT6" i="2"/>
  <c r="AT1" i="2"/>
  <c r="AT15" i="2"/>
  <c r="BD27" i="24"/>
  <c r="BD1" i="24"/>
  <c r="BD15" i="24"/>
  <c r="BD6" i="24"/>
  <c r="AS6" i="3"/>
  <c r="AS27" i="3"/>
  <c r="AS15" i="3"/>
  <c r="AS1" i="3"/>
  <c r="BE27" i="28" l="1"/>
  <c r="BE1" i="28"/>
  <c r="BE15" i="28"/>
  <c r="BE6" i="28"/>
  <c r="BE27" i="24"/>
  <c r="BE6" i="24"/>
  <c r="BE1" i="24"/>
  <c r="BE15" i="24"/>
  <c r="AU27" i="2"/>
  <c r="AU6" i="2"/>
  <c r="AU1" i="2"/>
  <c r="AU15" i="2"/>
  <c r="BE27" i="25"/>
  <c r="BE15" i="25"/>
  <c r="BE6" i="25"/>
  <c r="BE1" i="25"/>
  <c r="BE27" i="26"/>
  <c r="BE15" i="26"/>
  <c r="BE6" i="26"/>
  <c r="BE1" i="26"/>
  <c r="BE27" i="27"/>
  <c r="BE15" i="27"/>
  <c r="BE1" i="27"/>
  <c r="BE6" i="27"/>
  <c r="AT6" i="3"/>
  <c r="AT1" i="3"/>
  <c r="AT15" i="3"/>
  <c r="AT27" i="3"/>
  <c r="BF27" i="28" l="1"/>
  <c r="BF1" i="28"/>
  <c r="BF15" i="28"/>
  <c r="BF6" i="28"/>
  <c r="BF27" i="27"/>
  <c r="BF15" i="27"/>
  <c r="BF6" i="27"/>
  <c r="BF1" i="27"/>
  <c r="BF27" i="26"/>
  <c r="BF15" i="26"/>
  <c r="BF6" i="26"/>
  <c r="BF1" i="26"/>
  <c r="BF27" i="25"/>
  <c r="BF15" i="25"/>
  <c r="BF6" i="25"/>
  <c r="BF1" i="25"/>
  <c r="AV27" i="2"/>
  <c r="AV1" i="2"/>
  <c r="AV15" i="2"/>
  <c r="AV6" i="2"/>
  <c r="BF27" i="24"/>
  <c r="BF6" i="24"/>
  <c r="BF1" i="24"/>
  <c r="BF15" i="24"/>
  <c r="AU6" i="3"/>
  <c r="AU15" i="3"/>
  <c r="AU27" i="3"/>
  <c r="AU1" i="3"/>
  <c r="BG27" i="28" l="1"/>
  <c r="BG1" i="28"/>
  <c r="BG15" i="28"/>
  <c r="BG6" i="28"/>
  <c r="AW27" i="2"/>
  <c r="AW6" i="2"/>
  <c r="AW1" i="2"/>
  <c r="AW15" i="2"/>
  <c r="BG27" i="25"/>
  <c r="BG15" i="25"/>
  <c r="BG6" i="25"/>
  <c r="BG1" i="25"/>
  <c r="BG27" i="26"/>
  <c r="BG15" i="26"/>
  <c r="BG6" i="26"/>
  <c r="BG1" i="26"/>
  <c r="BG27" i="27"/>
  <c r="BG15" i="27"/>
  <c r="BG1" i="27"/>
  <c r="BG6" i="27"/>
  <c r="BG27" i="24"/>
  <c r="BG6" i="24"/>
  <c r="BG1" i="24"/>
  <c r="BG15" i="24"/>
  <c r="AV6" i="3"/>
  <c r="AV27" i="3"/>
  <c r="AV15" i="3"/>
  <c r="AV1" i="3"/>
  <c r="BH27" i="27" l="1"/>
  <c r="BH6" i="27"/>
  <c r="BH1" i="27"/>
  <c r="BH15" i="27"/>
  <c r="BH27" i="28"/>
  <c r="BH15" i="28"/>
  <c r="BH1" i="28"/>
  <c r="BH6" i="28"/>
  <c r="BH27" i="26"/>
  <c r="BH6" i="26"/>
  <c r="BH1" i="26"/>
  <c r="BH15" i="26"/>
  <c r="BH27" i="25"/>
  <c r="BH6" i="25"/>
  <c r="BH15" i="25"/>
  <c r="BH1" i="25"/>
  <c r="BH27" i="24"/>
  <c r="BH1" i="24"/>
  <c r="BH15" i="24"/>
  <c r="BH6" i="24"/>
  <c r="AX27" i="2"/>
  <c r="AX6" i="2"/>
  <c r="AX1" i="2"/>
  <c r="AX15" i="2"/>
  <c r="AW6" i="3"/>
  <c r="AW1" i="3"/>
  <c r="AW15" i="3"/>
  <c r="AW27" i="3"/>
  <c r="BI27" i="28" l="1"/>
  <c r="BI1" i="28"/>
  <c r="BI15" i="28"/>
  <c r="BI6" i="28"/>
  <c r="BI27" i="26"/>
  <c r="BI15" i="26"/>
  <c r="BI6" i="26"/>
  <c r="BI1" i="26"/>
  <c r="BI27" i="27"/>
  <c r="BI15" i="27"/>
  <c r="BI6" i="27"/>
  <c r="BI1" i="27"/>
  <c r="BI27" i="24"/>
  <c r="BI6" i="24"/>
  <c r="BI1" i="24"/>
  <c r="BI15" i="24"/>
  <c r="AY27" i="2"/>
  <c r="AY6" i="2"/>
  <c r="AY1" i="2"/>
  <c r="AY15" i="2"/>
  <c r="BI27" i="25"/>
  <c r="BI15" i="25"/>
  <c r="BI6" i="25"/>
  <c r="BI1" i="25"/>
  <c r="AX6" i="3"/>
  <c r="AX1" i="3"/>
  <c r="AX27" i="3"/>
  <c r="AX15" i="3"/>
  <c r="BJ27" i="28" l="1"/>
  <c r="BJ1" i="28"/>
  <c r="BJ15" i="28"/>
  <c r="BJ6" i="28"/>
  <c r="BJ27" i="25"/>
  <c r="BJ15" i="25"/>
  <c r="BJ6" i="25"/>
  <c r="BJ1" i="25"/>
  <c r="BJ27" i="27"/>
  <c r="BJ15" i="27"/>
  <c r="BJ6" i="27"/>
  <c r="BJ1" i="27"/>
  <c r="BJ27" i="26"/>
  <c r="BJ15" i="26"/>
  <c r="BJ6" i="26"/>
  <c r="BJ1" i="26"/>
  <c r="AZ27" i="2"/>
  <c r="AZ1" i="2"/>
  <c r="AZ15" i="2"/>
  <c r="AZ6" i="2"/>
  <c r="BJ27" i="24"/>
  <c r="BJ6" i="24"/>
  <c r="BJ1" i="24"/>
  <c r="BJ15" i="24"/>
  <c r="AY6" i="3"/>
  <c r="AY15" i="3"/>
  <c r="AY1" i="3"/>
  <c r="AY27" i="3"/>
  <c r="BK27" i="28" l="1"/>
  <c r="BK1" i="28"/>
  <c r="BK15" i="28"/>
  <c r="BK6" i="28"/>
  <c r="BK27" i="27"/>
  <c r="BK15" i="27"/>
  <c r="BK6" i="27"/>
  <c r="BK1" i="27"/>
  <c r="BK27" i="25"/>
  <c r="BK15" i="25"/>
  <c r="BK6" i="25"/>
  <c r="BK1" i="25"/>
  <c r="BA27" i="2"/>
  <c r="BA6" i="2"/>
  <c r="BA1" i="2"/>
  <c r="BA15" i="2"/>
  <c r="BK27" i="26"/>
  <c r="BK15" i="26"/>
  <c r="BK6" i="26"/>
  <c r="BK1" i="26"/>
  <c r="BK27" i="24"/>
  <c r="BK6" i="24"/>
  <c r="BK1" i="24"/>
  <c r="BK15" i="24"/>
  <c r="AZ6" i="3"/>
  <c r="AZ27" i="3"/>
  <c r="AZ1" i="3"/>
  <c r="AZ15" i="3"/>
  <c r="BL27" i="28" l="1"/>
  <c r="BL15" i="28"/>
  <c r="BL6" i="28"/>
  <c r="BL1" i="28"/>
  <c r="BL27" i="26"/>
  <c r="BL6" i="26"/>
  <c r="BL1" i="26"/>
  <c r="BL15" i="26"/>
  <c r="BL27" i="25"/>
  <c r="BL6" i="25"/>
  <c r="BL15" i="25"/>
  <c r="BL1" i="25"/>
  <c r="BL27" i="27"/>
  <c r="BL6" i="27"/>
  <c r="BL1" i="27"/>
  <c r="BL15" i="27"/>
  <c r="BL27" i="24"/>
  <c r="BL1" i="24"/>
  <c r="BL15" i="24"/>
  <c r="BL6" i="24"/>
  <c r="BB27" i="2"/>
  <c r="BB6" i="2"/>
  <c r="BB1" i="2"/>
  <c r="BB15" i="2"/>
  <c r="BA6" i="3"/>
  <c r="BA15" i="3"/>
  <c r="BA1" i="3"/>
  <c r="BA27" i="3"/>
  <c r="BM27" i="28" l="1"/>
  <c r="BM1" i="28"/>
  <c r="BM15" i="28"/>
  <c r="BM6" i="28"/>
  <c r="BM27" i="25"/>
  <c r="BM15" i="25"/>
  <c r="BM6" i="25"/>
  <c r="BM1" i="25"/>
  <c r="BM27" i="26"/>
  <c r="BM15" i="26"/>
  <c r="BM6" i="26"/>
  <c r="BM1" i="26"/>
  <c r="BM27" i="24"/>
  <c r="BM6" i="24"/>
  <c r="BM1" i="24"/>
  <c r="BM15" i="24"/>
  <c r="BC27" i="2"/>
  <c r="BC6" i="2"/>
  <c r="BC1" i="2"/>
  <c r="BC15" i="2"/>
  <c r="BM27" i="27"/>
  <c r="BM15" i="27"/>
  <c r="BM1" i="27"/>
  <c r="BM6" i="27"/>
  <c r="BB6" i="3"/>
  <c r="BB1" i="3"/>
  <c r="BB27" i="3"/>
  <c r="BB15" i="3"/>
  <c r="BN27" i="28" l="1"/>
  <c r="BN1" i="28"/>
  <c r="BN15" i="28"/>
  <c r="BN6" i="28"/>
  <c r="BN27" i="27"/>
  <c r="BN15" i="27"/>
  <c r="BN6" i="27"/>
  <c r="BN1" i="27"/>
  <c r="BN27" i="26"/>
  <c r="BN15" i="26"/>
  <c r="BN1" i="26"/>
  <c r="BN6" i="26"/>
  <c r="BN27" i="25"/>
  <c r="BN15" i="25"/>
  <c r="BN6" i="25"/>
  <c r="BN1" i="25"/>
  <c r="BD27" i="2"/>
  <c r="BD1" i="2"/>
  <c r="BD15" i="2"/>
  <c r="BD6" i="2"/>
  <c r="BN27" i="24"/>
  <c r="BN6" i="24"/>
  <c r="BN1" i="24"/>
  <c r="BN15" i="24"/>
  <c r="BC6" i="3"/>
  <c r="BC15" i="3"/>
  <c r="BC1" i="3"/>
  <c r="BC27" i="3"/>
  <c r="BE27" i="2" l="1"/>
  <c r="BE6" i="2"/>
  <c r="BE1" i="2"/>
  <c r="BE15" i="2"/>
  <c r="BO27" i="24"/>
  <c r="BO6" i="24"/>
  <c r="BO1" i="24"/>
  <c r="BO15" i="24"/>
  <c r="BO27" i="26"/>
  <c r="BO15" i="26"/>
  <c r="BO6" i="26"/>
  <c r="BO1" i="26"/>
  <c r="BO27" i="28"/>
  <c r="BO1" i="28"/>
  <c r="BO15" i="28"/>
  <c r="BO6" i="28"/>
  <c r="BO27" i="25"/>
  <c r="BO15" i="25"/>
  <c r="BO6" i="25"/>
  <c r="BO1" i="25"/>
  <c r="BO27" i="27"/>
  <c r="BO6" i="27"/>
  <c r="BO15" i="27"/>
  <c r="BO1" i="27"/>
  <c r="BD6" i="3"/>
  <c r="BD27" i="3"/>
  <c r="BD15" i="3"/>
  <c r="BD1" i="3"/>
  <c r="BP27" i="26" l="1"/>
  <c r="BP6" i="26"/>
  <c r="BP1" i="26"/>
  <c r="BP15" i="26"/>
  <c r="BP27" i="28"/>
  <c r="BP15" i="28"/>
  <c r="BP6" i="28"/>
  <c r="BP1" i="28"/>
  <c r="BP27" i="25"/>
  <c r="BP6" i="25"/>
  <c r="BP15" i="25"/>
  <c r="BP1" i="25"/>
  <c r="BP27" i="27"/>
  <c r="BP6" i="27"/>
  <c r="BP15" i="27"/>
  <c r="BP1" i="27"/>
  <c r="BP27" i="24"/>
  <c r="BP1" i="24"/>
  <c r="BP15" i="24"/>
  <c r="BP6" i="24"/>
  <c r="BF27" i="2"/>
  <c r="BF6" i="2"/>
  <c r="BF1" i="2"/>
  <c r="BF15" i="2"/>
  <c r="BE6" i="3"/>
  <c r="BE27" i="3"/>
  <c r="BE1" i="3"/>
  <c r="BE15" i="3"/>
  <c r="BQ27" i="28" l="1"/>
  <c r="BQ1" i="28"/>
  <c r="BQ15" i="28"/>
  <c r="BQ6" i="28"/>
  <c r="BQ27" i="24"/>
  <c r="BQ6" i="24"/>
  <c r="BQ1" i="24"/>
  <c r="BQ15" i="24"/>
  <c r="BG27" i="2"/>
  <c r="BG6" i="2"/>
  <c r="BG1" i="2"/>
  <c r="BG15" i="2"/>
  <c r="BQ27" i="27"/>
  <c r="BQ15" i="27"/>
  <c r="BQ6" i="27"/>
  <c r="BQ1" i="27"/>
  <c r="BQ27" i="25"/>
  <c r="BQ15" i="25"/>
  <c r="BQ6" i="25"/>
  <c r="BQ1" i="25"/>
  <c r="BQ27" i="26"/>
  <c r="BQ15" i="26"/>
  <c r="BQ6" i="26"/>
  <c r="BQ1" i="26"/>
  <c r="BF6" i="3"/>
  <c r="BF1" i="3"/>
  <c r="BF27" i="3"/>
  <c r="BF15" i="3"/>
  <c r="BR27" i="28" l="1"/>
  <c r="BR1" i="28"/>
  <c r="BR15" i="28"/>
  <c r="BR6" i="28"/>
  <c r="BR27" i="25"/>
  <c r="BR15" i="25"/>
  <c r="BR6" i="25"/>
  <c r="BR1" i="25"/>
  <c r="BR27" i="26"/>
  <c r="BR15" i="26"/>
  <c r="BR1" i="26"/>
  <c r="BR6" i="26"/>
  <c r="BR27" i="27"/>
  <c r="BR15" i="27"/>
  <c r="BR6" i="27"/>
  <c r="BR1" i="27"/>
  <c r="BH27" i="2"/>
  <c r="BH1" i="2"/>
  <c r="BH15" i="2"/>
  <c r="BH6" i="2"/>
  <c r="BR27" i="24"/>
  <c r="BR6" i="24"/>
  <c r="BR1" i="24"/>
  <c r="BR15" i="24"/>
  <c r="BG6" i="3"/>
  <c r="BG15" i="3"/>
  <c r="BG1" i="3"/>
  <c r="BG27" i="3"/>
  <c r="BS27" i="28" l="1"/>
  <c r="BS1" i="28"/>
  <c r="BS15" i="28"/>
  <c r="BS6" i="28"/>
  <c r="BS27" i="25"/>
  <c r="BS15" i="25"/>
  <c r="BS6" i="25"/>
  <c r="BS1" i="25"/>
  <c r="BI27" i="2"/>
  <c r="BI6" i="2"/>
  <c r="BI1" i="2"/>
  <c r="BI15" i="2"/>
  <c r="BS27" i="26"/>
  <c r="BS15" i="26"/>
  <c r="BS6" i="26"/>
  <c r="BS1" i="26"/>
  <c r="BS27" i="27"/>
  <c r="BS15" i="27"/>
  <c r="BS6" i="27"/>
  <c r="BS1" i="27"/>
  <c r="BS27" i="24"/>
  <c r="BS6" i="24"/>
  <c r="BS1" i="24"/>
  <c r="BS15" i="24"/>
  <c r="BH6" i="3"/>
  <c r="BH27" i="3"/>
  <c r="BH1" i="3"/>
  <c r="BH15" i="3"/>
  <c r="BT27" i="28" l="1"/>
  <c r="BT15" i="28"/>
  <c r="BT6" i="28"/>
  <c r="BT1" i="28"/>
  <c r="BT27" i="27"/>
  <c r="BT6" i="27"/>
  <c r="BT1" i="27"/>
  <c r="BT15" i="27"/>
  <c r="BT27" i="25"/>
  <c r="BT6" i="25"/>
  <c r="BT1" i="25"/>
  <c r="BT15" i="25"/>
  <c r="BT27" i="26"/>
  <c r="BT6" i="26"/>
  <c r="BT15" i="26"/>
  <c r="BT1" i="26"/>
  <c r="BT27" i="24"/>
  <c r="BT1" i="24"/>
  <c r="BT15" i="24"/>
  <c r="BT6" i="24"/>
  <c r="BJ27" i="2"/>
  <c r="BJ6" i="2"/>
  <c r="BJ1" i="2"/>
  <c r="BJ15" i="2"/>
  <c r="BI6" i="3"/>
  <c r="BI27" i="3"/>
  <c r="BI15" i="3"/>
  <c r="BI1" i="3"/>
  <c r="BK27" i="2" l="1"/>
  <c r="BK6" i="2"/>
  <c r="BK1" i="2"/>
  <c r="BK15" i="2"/>
  <c r="BJ6" i="3"/>
  <c r="BJ1" i="3"/>
  <c r="BJ15" i="3"/>
  <c r="BJ27" i="3"/>
  <c r="BL27" i="2" l="1"/>
  <c r="BL1" i="2"/>
  <c r="BL15" i="2"/>
  <c r="BL6" i="2"/>
  <c r="BK6" i="3"/>
  <c r="BK15" i="3"/>
  <c r="BK1" i="3"/>
  <c r="BK27" i="3"/>
  <c r="BM27" i="2" l="1"/>
  <c r="BM6" i="2"/>
  <c r="BM1" i="2"/>
  <c r="BM15" i="2"/>
  <c r="BL6" i="3"/>
  <c r="BL27" i="3"/>
  <c r="BL15" i="3"/>
  <c r="BL1" i="3"/>
  <c r="BN27" i="2" l="1"/>
  <c r="BN6" i="2"/>
  <c r="BN1" i="2"/>
  <c r="BN15" i="2"/>
  <c r="BM6" i="3"/>
  <c r="BM27" i="3"/>
  <c r="BM1" i="3"/>
  <c r="BM15" i="3"/>
  <c r="BO27" i="2" l="1"/>
  <c r="BO6" i="2"/>
  <c r="BO1" i="2"/>
  <c r="BO15" i="2"/>
  <c r="BN6" i="3"/>
  <c r="BN1" i="3"/>
  <c r="BN15" i="3"/>
  <c r="BN27" i="3"/>
  <c r="BP27" i="2" l="1"/>
  <c r="BP1" i="2"/>
  <c r="BP15" i="2"/>
  <c r="BP6" i="2"/>
  <c r="BO6" i="3"/>
  <c r="BO15" i="3"/>
  <c r="BO1" i="3"/>
  <c r="BO27" i="3"/>
  <c r="BQ27" i="2" l="1"/>
  <c r="BQ6" i="2"/>
  <c r="BQ1" i="2"/>
  <c r="BQ15" i="2"/>
  <c r="BP6" i="3"/>
  <c r="BP27" i="3"/>
  <c r="BP1" i="3"/>
  <c r="BP15" i="3"/>
  <c r="BR27" i="2" l="1"/>
  <c r="BR6" i="2"/>
  <c r="BR1" i="2"/>
  <c r="BR15" i="2"/>
  <c r="BQ6" i="3"/>
  <c r="BQ27" i="3"/>
  <c r="BQ15" i="3"/>
  <c r="BQ1" i="3"/>
  <c r="BS27" i="2" l="1"/>
  <c r="BS6" i="2"/>
  <c r="BS15" i="2"/>
  <c r="BS1" i="2"/>
  <c r="BR6" i="3"/>
  <c r="BR1" i="3"/>
  <c r="BR15" i="3"/>
  <c r="BR27" i="3"/>
  <c r="BT27" i="2" l="1"/>
  <c r="BT1" i="2"/>
  <c r="BT15" i="2"/>
  <c r="BT6" i="2"/>
  <c r="BS6" i="3"/>
  <c r="BS15" i="3"/>
  <c r="BS1" i="3"/>
  <c r="BS27" i="3"/>
  <c r="BT6" i="3" l="1"/>
  <c r="BT27" i="3"/>
  <c r="BT15" i="3"/>
  <c r="BT1" i="3"/>
</calcChain>
</file>

<file path=xl/comments1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comments2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comments3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comments4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comments5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comments6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comments7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sharedStrings.xml><?xml version="1.0" encoding="utf-8"?>
<sst xmlns="http://schemas.openxmlformats.org/spreadsheetml/2006/main" count="6663" uniqueCount="141">
  <si>
    <t>FRCST CM</t>
  </si>
  <si>
    <t>NBR REEL CM</t>
  </si>
  <si>
    <t>ECART</t>
  </si>
  <si>
    <t>SHIFT</t>
  </si>
  <si>
    <t>départ de break</t>
  </si>
  <si>
    <t>depart de 
lunch</t>
  </si>
  <si>
    <t>L</t>
  </si>
  <si>
    <t>/</t>
  </si>
  <si>
    <t>TOTAL CAISSES</t>
  </si>
  <si>
    <t>CM DISPO + HORAIRES</t>
  </si>
  <si>
    <t>CM transferé(s) :</t>
  </si>
  <si>
    <t>CM absent :</t>
  </si>
  <si>
    <t>CM en formation</t>
  </si>
  <si>
    <t>Infos divers</t>
  </si>
  <si>
    <t>,</t>
  </si>
  <si>
    <t>F</t>
  </si>
  <si>
    <t>cmo</t>
  </si>
  <si>
    <t xml:space="preserve">DIMANCHE </t>
  </si>
  <si>
    <t>LUNDI</t>
  </si>
  <si>
    <t>MARDI</t>
  </si>
  <si>
    <t>MERCREDI</t>
  </si>
  <si>
    <t>JEUDI</t>
  </si>
  <si>
    <t>VENDREDI</t>
  </si>
  <si>
    <t>SAMEDI</t>
  </si>
  <si>
    <t>TOTAL</t>
  </si>
  <si>
    <t>FCST</t>
  </si>
  <si>
    <t>Date</t>
  </si>
  <si>
    <t>FLOOR 1</t>
  </si>
  <si>
    <t>Support Caisse</t>
  </si>
  <si>
    <t>SOAD</t>
  </si>
  <si>
    <t>HASSINA</t>
  </si>
  <si>
    <t>DINAMIC SHIFT</t>
  </si>
  <si>
    <t>MI-TEMPS</t>
  </si>
  <si>
    <t>NOMS</t>
  </si>
  <si>
    <t>Pandora</t>
  </si>
  <si>
    <t>LES LEGENDES Semaine</t>
  </si>
  <si>
    <t xml:space="preserve">ECART </t>
  </si>
  <si>
    <t>AURELIE</t>
  </si>
  <si>
    <t>BESOIN</t>
  </si>
  <si>
    <t>BYOLS</t>
  </si>
  <si>
    <t>LOTS</t>
  </si>
  <si>
    <t>MC</t>
  </si>
  <si>
    <t>OP</t>
  </si>
  <si>
    <t>IN</t>
  </si>
  <si>
    <t>OUT</t>
  </si>
  <si>
    <t>NOM</t>
  </si>
  <si>
    <t>vente</t>
  </si>
  <si>
    <t>B</t>
  </si>
  <si>
    <t>TEMPS</t>
  </si>
  <si>
    <t>LAURA MU STAR TRADER</t>
  </si>
  <si>
    <t>Camille et Laurine RDV cqp 13h15-15h</t>
  </si>
  <si>
    <t>VENTE</t>
  </si>
  <si>
    <t>CC</t>
  </si>
  <si>
    <t>TDC</t>
  </si>
  <si>
    <t>RTW</t>
  </si>
  <si>
    <t>RGT</t>
  </si>
  <si>
    <t>SHOP</t>
  </si>
  <si>
    <t>ANTHONY ETIQUETAGE</t>
  </si>
  <si>
    <t>laurine sir mk</t>
  </si>
  <si>
    <t>melanie carts</t>
  </si>
  <si>
    <t>karen carts</t>
  </si>
  <si>
    <t>marine sir mk</t>
  </si>
  <si>
    <t>anais etiquetage</t>
  </si>
  <si>
    <t>daisy cx</t>
  </si>
  <si>
    <t>daisy c4</t>
  </si>
  <si>
    <t>alexandre b etiquetage</t>
  </si>
  <si>
    <t>paco carts</t>
  </si>
  <si>
    <t>ophelie etiquetage</t>
  </si>
  <si>
    <t>sc/pps</t>
  </si>
  <si>
    <t>fcst</t>
  </si>
  <si>
    <t>reel</t>
  </si>
  <si>
    <t>OUT-IN</t>
  </si>
  <si>
    <t>05.05.2019</t>
  </si>
  <si>
    <t xml:space="preserve"> CHARLENE</t>
  </si>
  <si>
    <t xml:space="preserve"> SOAD</t>
  </si>
  <si>
    <t xml:space="preserve"> ALEXANDRE</t>
  </si>
  <si>
    <t xml:space="preserve"> MICHELA</t>
  </si>
  <si>
    <t xml:space="preserve"> MARISA</t>
  </si>
  <si>
    <t xml:space="preserve"> OPHELIE</t>
  </si>
  <si>
    <t xml:space="preserve"> MIKE</t>
  </si>
  <si>
    <t xml:space="preserve"> LAURA</t>
  </si>
  <si>
    <t xml:space="preserve"> JULIAN</t>
  </si>
  <si>
    <t xml:space="preserve"> LOUISE</t>
  </si>
  <si>
    <t xml:space="preserve"> MELINE</t>
  </si>
  <si>
    <t xml:space="preserve"> ALADIN</t>
  </si>
  <si>
    <t xml:space="preserve"> LYDIE</t>
  </si>
  <si>
    <t xml:space="preserve"> LAIA</t>
  </si>
  <si>
    <t xml:space="preserve"> ROMAIN</t>
  </si>
  <si>
    <t xml:space="preserve"> IRIS</t>
  </si>
  <si>
    <t xml:space="preserve"> HASSINA</t>
  </si>
  <si>
    <t xml:space="preserve"> AUDE</t>
  </si>
  <si>
    <t xml:space="preserve"> JULIE</t>
  </si>
  <si>
    <t xml:space="preserve"> CANDY</t>
  </si>
  <si>
    <t xml:space="preserve"> DAVID</t>
  </si>
  <si>
    <t xml:space="preserve"> PAGNA</t>
  </si>
  <si>
    <t xml:space="preserve"> SOLENN</t>
  </si>
  <si>
    <t xml:space="preserve"> QUENTIN</t>
  </si>
  <si>
    <t xml:space="preserve"> SIKE BEM</t>
  </si>
  <si>
    <t xml:space="preserve"> CELIA</t>
  </si>
  <si>
    <t xml:space="preserve"> CARLA</t>
  </si>
  <si>
    <t xml:space="preserve"> ALICE</t>
  </si>
  <si>
    <t xml:space="preserve"> DAISY</t>
  </si>
  <si>
    <t xml:space="preserve"> LANCELOT</t>
  </si>
  <si>
    <t xml:space="preserve"> ANTHONY</t>
  </si>
  <si>
    <t>06.05.2019</t>
  </si>
  <si>
    <t xml:space="preserve"> CHARLOTTE</t>
  </si>
  <si>
    <t xml:space="preserve"> DALIA</t>
  </si>
  <si>
    <t xml:space="preserve"> LILIAN</t>
  </si>
  <si>
    <t xml:space="preserve"> REMI</t>
  </si>
  <si>
    <t xml:space="preserve"> FATOUMATA</t>
  </si>
  <si>
    <t xml:space="preserve"> RUBEN</t>
  </si>
  <si>
    <t xml:space="preserve"> OLFA</t>
  </si>
  <si>
    <t xml:space="preserve"> MAGALI</t>
  </si>
  <si>
    <t xml:space="preserve"> KARINE</t>
  </si>
  <si>
    <t xml:space="preserve"> ANAIS</t>
  </si>
  <si>
    <t xml:space="preserve"> KAREN KANITHA</t>
  </si>
  <si>
    <t xml:space="preserve"> CAMILLE</t>
  </si>
  <si>
    <t>07.05.2019</t>
  </si>
  <si>
    <t xml:space="preserve"> ISARA</t>
  </si>
  <si>
    <t xml:space="preserve"> OLYMPE</t>
  </si>
  <si>
    <t xml:space="preserve"> ESTELLE OCEANE</t>
  </si>
  <si>
    <t xml:space="preserve"> VIRGINIE</t>
  </si>
  <si>
    <t xml:space="preserve"> PHILIPPINE</t>
  </si>
  <si>
    <t xml:space="preserve"> LUCA</t>
  </si>
  <si>
    <t>08.05.2019</t>
  </si>
  <si>
    <t xml:space="preserve"> CLAIRE</t>
  </si>
  <si>
    <t>09.05.2019</t>
  </si>
  <si>
    <t xml:space="preserve"> MARINE</t>
  </si>
  <si>
    <t>10.05.2019</t>
  </si>
  <si>
    <t xml:space="preserve"> MEGANE</t>
  </si>
  <si>
    <t xml:space="preserve"> ERICKA</t>
  </si>
  <si>
    <t xml:space="preserve"> MAGALY MYRIAM</t>
  </si>
  <si>
    <t>11.05.2019</t>
  </si>
  <si>
    <t xml:space="preserve"> RUBEN DISPO</t>
  </si>
  <si>
    <t xml:space="preserve"> IRIS DISPO</t>
  </si>
  <si>
    <t xml:space="preserve"> LYDIE DISPO</t>
  </si>
  <si>
    <t xml:space="preserve"> AUDE DISPO</t>
  </si>
  <si>
    <t xml:space="preserve"> CLAIRE </t>
  </si>
  <si>
    <t>KARINE</t>
  </si>
  <si>
    <t>KAREN</t>
  </si>
  <si>
    <t>LILIAN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</si>
</sst>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3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2"/>
      <color rgb="FFFFFF00"/>
      <name val="Arial"/>
      <family val="2"/>
    </font>
    <font>
      <sz val="10"/>
      <color rgb="FFFFFF00"/>
      <name val="Arial"/>
      <family val="2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b/>
      <sz val="16"/>
      <name val="Arial"/>
      <family val="2"/>
    </font>
    <font>
      <b/>
      <sz val="12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2"/>
      <color theme="1"/>
      <name val="Arial"/>
      <family val="2"/>
    </font>
    <font>
      <b/>
      <sz val="14"/>
      <name val="Arial"/>
      <family val="2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sz val="12"/>
      <color theme="1"/>
      <name val="Times New Roman"/>
      <family val="1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Arial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Times New Roman"/>
      <family val="1"/>
    </font>
    <font>
      <b/>
      <sz val="18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408000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indexed="58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391">
    <xf numFmtId="0" fontId="0" fillId="0" borderId="0" xfId="0"/>
    <xf numFmtId="0" fontId="0" fillId="0" borderId="0" xfId="0" applyBorder="1"/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 applyProtection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20" xfId="0" applyFont="1" applyFill="1" applyBorder="1"/>
    <xf numFmtId="0" fontId="2" fillId="3" borderId="21" xfId="0" applyFont="1" applyFill="1" applyBorder="1"/>
    <xf numFmtId="0" fontId="2" fillId="3" borderId="0" xfId="0" applyFont="1" applyFill="1" applyBorder="1"/>
    <xf numFmtId="0" fontId="0" fillId="3" borderId="0" xfId="0" applyFill="1" applyBorder="1"/>
    <xf numFmtId="0" fontId="2" fillId="3" borderId="23" xfId="0" applyFont="1" applyFill="1" applyBorder="1"/>
    <xf numFmtId="0" fontId="2" fillId="3" borderId="24" xfId="0" applyFont="1" applyFill="1" applyBorder="1"/>
    <xf numFmtId="0" fontId="2" fillId="3" borderId="4" xfId="0" applyFont="1" applyFill="1" applyBorder="1"/>
    <xf numFmtId="0" fontId="2" fillId="3" borderId="27" xfId="0" applyFont="1" applyFill="1" applyBorder="1"/>
    <xf numFmtId="0" fontId="0" fillId="3" borderId="6" xfId="0" applyFill="1" applyBorder="1"/>
    <xf numFmtId="0" fontId="2" fillId="3" borderId="6" xfId="0" applyFont="1" applyFill="1" applyBorder="1"/>
    <xf numFmtId="0" fontId="0" fillId="3" borderId="27" xfId="0" applyFill="1" applyBorder="1"/>
    <xf numFmtId="0" fontId="2" fillId="3" borderId="28" xfId="0" applyFont="1" applyFill="1" applyBorder="1"/>
    <xf numFmtId="0" fontId="0" fillId="3" borderId="28" xfId="0" applyFill="1" applyBorder="1"/>
    <xf numFmtId="0" fontId="0" fillId="3" borderId="21" xfId="0" applyFill="1" applyBorder="1"/>
    <xf numFmtId="0" fontId="0" fillId="3" borderId="20" xfId="0" applyFill="1" applyBorder="1"/>
    <xf numFmtId="0" fontId="0" fillId="6" borderId="19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7" fillId="0" borderId="8" xfId="1" applyNumberFormat="1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0" fontId="5" fillId="0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19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44" xfId="0" applyFont="1" applyFill="1" applyBorder="1" applyAlignment="1" applyProtection="1">
      <alignment horizontal="center" vertical="center"/>
      <protection locked="0"/>
    </xf>
    <xf numFmtId="0" fontId="11" fillId="0" borderId="40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2" fillId="0" borderId="27" xfId="0" applyFont="1" applyFill="1" applyBorder="1"/>
    <xf numFmtId="0" fontId="2" fillId="0" borderId="0" xfId="0" applyFont="1" applyFill="1" applyBorder="1"/>
    <xf numFmtId="0" fontId="0" fillId="3" borderId="23" xfId="0" applyFill="1" applyBorder="1" applyAlignment="1"/>
    <xf numFmtId="0" fontId="0" fillId="3" borderId="24" xfId="0" applyFill="1" applyBorder="1" applyAlignment="1"/>
    <xf numFmtId="0" fontId="0" fillId="3" borderId="4" xfId="0" applyFill="1" applyBorder="1" applyAlignment="1"/>
    <xf numFmtId="0" fontId="19" fillId="3" borderId="27" xfId="0" applyFont="1" applyFill="1" applyBorder="1"/>
    <xf numFmtId="0" fontId="0" fillId="3" borderId="27" xfId="0" applyFill="1" applyBorder="1" applyAlignment="1"/>
    <xf numFmtId="0" fontId="0" fillId="3" borderId="0" xfId="0" applyFill="1" applyBorder="1" applyAlignment="1"/>
    <xf numFmtId="0" fontId="0" fillId="3" borderId="6" xfId="0" applyFill="1" applyBorder="1" applyAlignment="1"/>
    <xf numFmtId="0" fontId="0" fillId="3" borderId="20" xfId="0" applyFill="1" applyBorder="1" applyAlignment="1"/>
    <xf numFmtId="0" fontId="0" fillId="3" borderId="28" xfId="0" applyFill="1" applyBorder="1" applyAlignment="1"/>
    <xf numFmtId="0" fontId="0" fillId="3" borderId="21" xfId="0" applyFill="1" applyBorder="1" applyAlignment="1"/>
    <xf numFmtId="0" fontId="0" fillId="12" borderId="13" xfId="0" applyFill="1" applyBorder="1" applyAlignment="1">
      <alignment horizontal="center" vertical="center"/>
    </xf>
    <xf numFmtId="0" fontId="2" fillId="2" borderId="29" xfId="0" applyFont="1" applyFill="1" applyBorder="1" applyAlignment="1" applyProtection="1">
      <alignment horizontal="center" vertical="center"/>
      <protection locked="0"/>
    </xf>
    <xf numFmtId="0" fontId="2" fillId="2" borderId="20" xfId="0" applyFont="1" applyFill="1" applyBorder="1"/>
    <xf numFmtId="0" fontId="2" fillId="2" borderId="22" xfId="0" applyFont="1" applyFill="1" applyBorder="1"/>
    <xf numFmtId="16" fontId="7" fillId="5" borderId="3" xfId="1" applyNumberFormat="1" applyFont="1" applyFill="1" applyBorder="1" applyAlignment="1">
      <alignment horizontal="center" vertical="center"/>
    </xf>
    <xf numFmtId="0" fontId="2" fillId="13" borderId="8" xfId="0" applyFont="1" applyFill="1" applyBorder="1" applyAlignment="1" applyProtection="1">
      <alignment horizontal="center" vertical="center"/>
      <protection locked="0"/>
    </xf>
    <xf numFmtId="0" fontId="2" fillId="13" borderId="29" xfId="0" applyFont="1" applyFill="1" applyBorder="1" applyAlignment="1" applyProtection="1">
      <alignment horizontal="center" vertical="center"/>
      <protection locked="0"/>
    </xf>
    <xf numFmtId="0" fontId="19" fillId="10" borderId="31" xfId="0" applyFont="1" applyFill="1" applyBorder="1" applyAlignment="1">
      <alignment horizontal="center" vertical="center"/>
    </xf>
    <xf numFmtId="0" fontId="2" fillId="10" borderId="17" xfId="0" applyFont="1" applyFill="1" applyBorder="1" applyAlignment="1" applyProtection="1">
      <alignment horizontal="center" vertical="center"/>
      <protection locked="0"/>
    </xf>
    <xf numFmtId="0" fontId="0" fillId="14" borderId="10" xfId="0" applyFill="1" applyBorder="1"/>
    <xf numFmtId="0" fontId="2" fillId="14" borderId="14" xfId="0" applyFont="1" applyFill="1" applyBorder="1" applyAlignment="1" applyProtection="1">
      <alignment horizontal="center" vertical="center"/>
      <protection locked="0"/>
    </xf>
    <xf numFmtId="0" fontId="2" fillId="14" borderId="18" xfId="0" applyFont="1" applyFill="1" applyBorder="1" applyAlignment="1" applyProtection="1">
      <alignment horizontal="center" vertical="center"/>
      <protection locked="0"/>
    </xf>
    <xf numFmtId="0" fontId="19" fillId="14" borderId="8" xfId="0" applyFont="1" applyFill="1" applyBorder="1" applyAlignment="1">
      <alignment horizontal="center" vertical="center"/>
    </xf>
    <xf numFmtId="0" fontId="19" fillId="14" borderId="12" xfId="0" applyFont="1" applyFill="1" applyBorder="1" applyAlignment="1">
      <alignment horizontal="center" vertical="center"/>
    </xf>
    <xf numFmtId="0" fontId="19" fillId="14" borderId="17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19" fillId="13" borderId="30" xfId="0" applyFont="1" applyFill="1" applyBorder="1" applyAlignment="1">
      <alignment horizontal="center" vertical="center"/>
    </xf>
    <xf numFmtId="0" fontId="19" fillId="13" borderId="31" xfId="0" applyFont="1" applyFill="1" applyBorder="1" applyAlignment="1">
      <alignment horizontal="center" vertical="center"/>
    </xf>
    <xf numFmtId="0" fontId="2" fillId="13" borderId="38" xfId="0" applyFont="1" applyFill="1" applyBorder="1" applyAlignment="1" applyProtection="1">
      <alignment horizontal="center" vertical="center"/>
      <protection locked="0"/>
    </xf>
    <xf numFmtId="0" fontId="2" fillId="13" borderId="46" xfId="0" applyFont="1" applyFill="1" applyBorder="1" applyAlignment="1" applyProtection="1">
      <alignment horizontal="center" vertical="center"/>
      <protection locked="0"/>
    </xf>
    <xf numFmtId="0" fontId="2" fillId="2" borderId="28" xfId="0" applyFont="1" applyFill="1" applyBorder="1"/>
    <xf numFmtId="0" fontId="0" fillId="15" borderId="23" xfId="0" applyFill="1" applyBorder="1"/>
    <xf numFmtId="0" fontId="0" fillId="15" borderId="4" xfId="0" applyFill="1" applyBorder="1"/>
    <xf numFmtId="0" fontId="0" fillId="15" borderId="20" xfId="0" applyFill="1" applyBorder="1"/>
    <xf numFmtId="0" fontId="0" fillId="15" borderId="21" xfId="0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28" xfId="0" applyFill="1" applyBorder="1"/>
    <xf numFmtId="0" fontId="0" fillId="5" borderId="21" xfId="0" applyFill="1" applyBorder="1"/>
    <xf numFmtId="0" fontId="9" fillId="10" borderId="8" xfId="0" applyFont="1" applyFill="1" applyBorder="1" applyAlignment="1" applyProtection="1">
      <alignment horizontal="center" vertical="center" wrapText="1"/>
      <protection locked="0"/>
    </xf>
    <xf numFmtId="0" fontId="10" fillId="10" borderId="12" xfId="0" applyFont="1" applyFill="1" applyBorder="1" applyAlignment="1"/>
    <xf numFmtId="0" fontId="2" fillId="10" borderId="12" xfId="0" applyFont="1" applyFill="1" applyBorder="1" applyAlignment="1" applyProtection="1">
      <alignment horizontal="center" vertical="center"/>
      <protection locked="0"/>
    </xf>
    <xf numFmtId="0" fontId="20" fillId="0" borderId="3" xfId="1" applyNumberFormat="1" applyFont="1" applyBorder="1" applyAlignment="1">
      <alignment horizontal="center"/>
    </xf>
    <xf numFmtId="0" fontId="22" fillId="10" borderId="2" xfId="0" applyFont="1" applyFill="1" applyBorder="1" applyAlignment="1">
      <alignment horizontal="center" vertical="center"/>
    </xf>
    <xf numFmtId="0" fontId="22" fillId="9" borderId="2" xfId="1" applyNumberFormat="1" applyFont="1" applyFill="1" applyBorder="1" applyAlignment="1">
      <alignment horizontal="center" vertical="center"/>
    </xf>
    <xf numFmtId="0" fontId="22" fillId="10" borderId="2" xfId="1" applyNumberFormat="1" applyFont="1" applyFill="1" applyBorder="1" applyAlignment="1">
      <alignment horizontal="center" vertical="center"/>
    </xf>
    <xf numFmtId="0" fontId="7" fillId="2" borderId="2" xfId="1" applyNumberFormat="1" applyFont="1" applyFill="1" applyBorder="1" applyAlignment="1">
      <alignment horizontal="center" vertical="center"/>
    </xf>
    <xf numFmtId="0" fontId="7" fillId="2" borderId="2" xfId="1" applyNumberFormat="1" applyFont="1" applyFill="1" applyBorder="1" applyAlignment="1" applyProtection="1">
      <alignment horizontal="center" vertical="center"/>
      <protection locked="0"/>
    </xf>
    <xf numFmtId="0" fontId="20" fillId="0" borderId="3" xfId="1" applyNumberFormat="1" applyFont="1" applyFill="1" applyBorder="1" applyAlignment="1">
      <alignment horizontal="center"/>
    </xf>
    <xf numFmtId="0" fontId="21" fillId="10" borderId="2" xfId="0" applyFont="1" applyFill="1" applyBorder="1" applyAlignment="1">
      <alignment horizontal="center" vertical="center"/>
    </xf>
    <xf numFmtId="0" fontId="7" fillId="0" borderId="30" xfId="1" applyNumberFormat="1" applyFont="1" applyBorder="1" applyAlignment="1">
      <alignment horizontal="center" vertical="center" wrapText="1"/>
    </xf>
    <xf numFmtId="0" fontId="7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7" fillId="8" borderId="2" xfId="1" applyNumberFormat="1" applyFont="1" applyFill="1" applyBorder="1" applyAlignment="1">
      <alignment horizontal="center"/>
    </xf>
    <xf numFmtId="0" fontId="0" fillId="15" borderId="24" xfId="0" applyFill="1" applyBorder="1"/>
    <xf numFmtId="0" fontId="0" fillId="15" borderId="28" xfId="0" applyFill="1" applyBorder="1"/>
    <xf numFmtId="0" fontId="7" fillId="11" borderId="8" xfId="1" applyNumberFormat="1" applyFont="1" applyFill="1" applyBorder="1" applyAlignment="1">
      <alignment horizontal="center" vertical="center"/>
    </xf>
    <xf numFmtId="0" fontId="7" fillId="11" borderId="2" xfId="0" applyNumberFormat="1" applyFont="1" applyFill="1" applyBorder="1" applyAlignment="1" applyProtection="1">
      <alignment horizontal="center" vertical="center"/>
      <protection locked="0"/>
    </xf>
    <xf numFmtId="0" fontId="7" fillId="5" borderId="2" xfId="1" applyNumberFormat="1" applyFont="1" applyFill="1" applyBorder="1" applyAlignment="1">
      <alignment horizontal="center" vertical="center"/>
    </xf>
    <xf numFmtId="0" fontId="20" fillId="0" borderId="3" xfId="1" applyNumberFormat="1" applyFont="1" applyFill="1" applyBorder="1" applyAlignment="1">
      <alignment horizontal="center" vertical="center"/>
    </xf>
    <xf numFmtId="0" fontId="2" fillId="14" borderId="47" xfId="0" applyFont="1" applyFill="1" applyBorder="1" applyAlignment="1" applyProtection="1">
      <alignment horizontal="center" vertical="center"/>
      <protection locked="0"/>
    </xf>
    <xf numFmtId="0" fontId="2" fillId="14" borderId="49" xfId="0" applyFont="1" applyFill="1" applyBorder="1" applyAlignment="1" applyProtection="1">
      <alignment horizontal="center" vertical="center"/>
      <protection locked="0"/>
    </xf>
    <xf numFmtId="0" fontId="19" fillId="10" borderId="30" xfId="0" applyFont="1" applyFill="1" applyBorder="1" applyAlignment="1">
      <alignment horizontal="center" vertical="center"/>
    </xf>
    <xf numFmtId="0" fontId="19" fillId="10" borderId="32" xfId="0" applyFont="1" applyFill="1" applyBorder="1" applyAlignment="1">
      <alignment horizontal="center" vertical="center"/>
    </xf>
    <xf numFmtId="0" fontId="0" fillId="5" borderId="24" xfId="0" applyFill="1" applyBorder="1"/>
    <xf numFmtId="0" fontId="0" fillId="5" borderId="4" xfId="0" applyFill="1" applyBorder="1"/>
    <xf numFmtId="0" fontId="0" fillId="5" borderId="23" xfId="0" applyFill="1" applyBorder="1"/>
    <xf numFmtId="0" fontId="0" fillId="5" borderId="27" xfId="0" applyFill="1" applyBorder="1"/>
    <xf numFmtId="0" fontId="0" fillId="5" borderId="20" xfId="0" applyFill="1" applyBorder="1"/>
    <xf numFmtId="0" fontId="0" fillId="0" borderId="27" xfId="0" applyBorder="1"/>
    <xf numFmtId="0" fontId="0" fillId="0" borderId="6" xfId="0" applyBorder="1"/>
    <xf numFmtId="0" fontId="0" fillId="15" borderId="0" xfId="0" applyFill="1" applyBorder="1"/>
    <xf numFmtId="0" fontId="0" fillId="15" borderId="27" xfId="0" applyFill="1" applyBorder="1"/>
    <xf numFmtId="0" fontId="0" fillId="15" borderId="6" xfId="0" applyFill="1" applyBorder="1"/>
    <xf numFmtId="0" fontId="0" fillId="17" borderId="0" xfId="0" applyFill="1"/>
    <xf numFmtId="0" fontId="0" fillId="4" borderId="0" xfId="0" applyFill="1"/>
    <xf numFmtId="0" fontId="30" fillId="18" borderId="27" xfId="0" applyFont="1" applyFill="1" applyBorder="1"/>
    <xf numFmtId="0" fontId="0" fillId="0" borderId="0" xfId="0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3" fillId="9" borderId="2" xfId="1" applyNumberFormat="1" applyFont="1" applyFill="1" applyBorder="1" applyAlignment="1">
      <alignment horizontal="center" vertical="center"/>
    </xf>
    <xf numFmtId="0" fontId="7" fillId="5" borderId="3" xfId="1" applyNumberFormat="1" applyFont="1" applyFill="1" applyBorder="1" applyAlignment="1">
      <alignment horizontal="center" vertical="center"/>
    </xf>
    <xf numFmtId="0" fontId="0" fillId="15" borderId="23" xfId="0" applyFill="1" applyBorder="1" applyAlignment="1">
      <alignment horizontal="center" vertical="center"/>
    </xf>
    <xf numFmtId="0" fontId="0" fillId="15" borderId="27" xfId="0" applyFill="1" applyBorder="1" applyAlignment="1">
      <alignment horizontal="center" vertical="center"/>
    </xf>
    <xf numFmtId="0" fontId="0" fillId="15" borderId="20" xfId="0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19" fillId="3" borderId="0" xfId="0" applyFont="1" applyFill="1" applyBorder="1"/>
    <xf numFmtId="0" fontId="19" fillId="13" borderId="32" xfId="0" applyFont="1" applyFill="1" applyBorder="1" applyAlignment="1">
      <alignment horizontal="center" vertical="center"/>
    </xf>
    <xf numFmtId="0" fontId="31" fillId="2" borderId="41" xfId="0" applyFont="1" applyFill="1" applyBorder="1" applyAlignment="1">
      <alignment horizontal="center" vertical="center"/>
    </xf>
    <xf numFmtId="0" fontId="2" fillId="13" borderId="21" xfId="0" applyFont="1" applyFill="1" applyBorder="1" applyAlignment="1" applyProtection="1">
      <alignment horizontal="center" vertical="center"/>
      <protection locked="0"/>
    </xf>
    <xf numFmtId="0" fontId="2" fillId="13" borderId="22" xfId="0" applyFont="1" applyFill="1" applyBorder="1" applyAlignment="1" applyProtection="1">
      <alignment horizontal="center" vertical="center"/>
      <protection locked="0"/>
    </xf>
    <xf numFmtId="0" fontId="2" fillId="10" borderId="45" xfId="0" applyFont="1" applyFill="1" applyBorder="1" applyAlignment="1" applyProtection="1">
      <alignment horizontal="center" vertical="center"/>
      <protection locked="0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8" fillId="19" borderId="13" xfId="0" applyFont="1" applyFill="1" applyBorder="1" applyAlignment="1" applyProtection="1">
      <alignment horizontal="center"/>
      <protection locked="0"/>
    </xf>
    <xf numFmtId="164" fontId="19" fillId="14" borderId="33" xfId="0" applyNumberFormat="1" applyFont="1" applyFill="1" applyBorder="1" applyAlignment="1">
      <alignment horizontal="center" vertical="center"/>
    </xf>
    <xf numFmtId="164" fontId="19" fillId="14" borderId="34" xfId="0" applyNumberFormat="1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4" fontId="12" fillId="0" borderId="3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164" fontId="19" fillId="10" borderId="30" xfId="0" applyNumberFormat="1" applyFont="1" applyFill="1" applyBorder="1" applyAlignment="1">
      <alignment horizontal="center" vertical="center"/>
    </xf>
    <xf numFmtId="164" fontId="19" fillId="10" borderId="31" xfId="0" applyNumberFormat="1" applyFont="1" applyFill="1" applyBorder="1" applyAlignment="1">
      <alignment horizontal="center" vertical="center"/>
    </xf>
    <xf numFmtId="164" fontId="19" fillId="10" borderId="32" xfId="0" applyNumberFormat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164" fontId="19" fillId="13" borderId="30" xfId="0" applyNumberFormat="1" applyFont="1" applyFill="1" applyBorder="1" applyAlignment="1">
      <alignment horizontal="center" vertical="center"/>
    </xf>
    <xf numFmtId="164" fontId="19" fillId="13" borderId="8" xfId="0" applyNumberFormat="1" applyFont="1" applyFill="1" applyBorder="1" applyAlignment="1">
      <alignment horizontal="center" vertical="center"/>
    </xf>
    <xf numFmtId="164" fontId="19" fillId="13" borderId="31" xfId="0" applyNumberFormat="1" applyFont="1" applyFill="1" applyBorder="1" applyAlignment="1">
      <alignment horizontal="center" vertical="center"/>
    </xf>
    <xf numFmtId="164" fontId="19" fillId="13" borderId="12" xfId="0" applyNumberFormat="1" applyFont="1" applyFill="1" applyBorder="1" applyAlignment="1">
      <alignment horizontal="center" vertical="center"/>
    </xf>
    <xf numFmtId="164" fontId="19" fillId="13" borderId="32" xfId="0" applyNumberFormat="1" applyFont="1" applyFill="1" applyBorder="1" applyAlignment="1">
      <alignment horizontal="center" vertical="center"/>
    </xf>
    <xf numFmtId="164" fontId="19" fillId="13" borderId="17" xfId="0" applyNumberFormat="1" applyFont="1" applyFill="1" applyBorder="1" applyAlignment="1">
      <alignment horizontal="center" vertical="center"/>
    </xf>
    <xf numFmtId="164" fontId="31" fillId="2" borderId="41" xfId="0" applyNumberFormat="1" applyFont="1" applyFill="1" applyBorder="1" applyAlignment="1">
      <alignment horizontal="center" vertical="center"/>
    </xf>
    <xf numFmtId="164" fontId="31" fillId="2" borderId="29" xfId="0" applyNumberFormat="1" applyFont="1" applyFill="1" applyBorder="1" applyAlignment="1">
      <alignment horizontal="center" vertical="center"/>
    </xf>
    <xf numFmtId="0" fontId="0" fillId="17" borderId="1" xfId="0" applyFill="1" applyBorder="1"/>
    <xf numFmtId="0" fontId="0" fillId="17" borderId="26" xfId="0" applyFill="1" applyBorder="1"/>
    <xf numFmtId="164" fontId="0" fillId="0" borderId="0" xfId="0" applyNumberFormat="1"/>
    <xf numFmtId="0" fontId="9" fillId="10" borderId="30" xfId="0" applyFont="1" applyFill="1" applyBorder="1" applyAlignment="1" applyProtection="1">
      <alignment horizontal="center" vertical="center" wrapText="1"/>
      <protection locked="0"/>
    </xf>
    <xf numFmtId="0" fontId="10" fillId="10" borderId="31" xfId="0" applyFont="1" applyFill="1" applyBorder="1" applyAlignment="1"/>
    <xf numFmtId="0" fontId="2" fillId="10" borderId="31" xfId="0" applyFont="1" applyFill="1" applyBorder="1" applyAlignment="1" applyProtection="1">
      <alignment horizontal="center" vertical="center"/>
      <protection locked="0"/>
    </xf>
    <xf numFmtId="0" fontId="2" fillId="10" borderId="32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18" fillId="0" borderId="0" xfId="0" applyFont="1" applyBorder="1" applyAlignment="1" applyProtection="1">
      <alignment wrapText="1"/>
      <protection locked="0"/>
    </xf>
    <xf numFmtId="0" fontId="1" fillId="0" borderId="0" xfId="0" applyFont="1" applyBorder="1" applyAlignment="1">
      <alignment wrapText="1"/>
    </xf>
    <xf numFmtId="0" fontId="0" fillId="0" borderId="24" xfId="0" applyFill="1" applyBorder="1" applyAlignment="1">
      <alignment horizontal="left"/>
    </xf>
    <xf numFmtId="0" fontId="7" fillId="5" borderId="25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0" fillId="0" borderId="24" xfId="0" applyFill="1" applyBorder="1" applyAlignment="1">
      <alignment horizontal="left"/>
    </xf>
    <xf numFmtId="0" fontId="7" fillId="5" borderId="25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/>
      <protection locked="0"/>
    </xf>
    <xf numFmtId="14" fontId="25" fillId="0" borderId="24" xfId="0" applyNumberFormat="1" applyFont="1" applyBorder="1" applyAlignment="1" applyProtection="1">
      <alignment vertical="center"/>
      <protection locked="0"/>
    </xf>
    <xf numFmtId="0" fontId="1" fillId="0" borderId="0" xfId="0" applyFont="1" applyBorder="1" applyAlignment="1">
      <alignment vertical="center"/>
    </xf>
    <xf numFmtId="14" fontId="25" fillId="0" borderId="0" xfId="0" applyNumberFormat="1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protection locked="0"/>
    </xf>
    <xf numFmtId="0" fontId="35" fillId="0" borderId="2" xfId="0" applyFont="1" applyBorder="1" applyAlignment="1">
      <alignment horizontal="center" vertical="center"/>
    </xf>
    <xf numFmtId="0" fontId="36" fillId="0" borderId="2" xfId="0" applyFont="1" applyBorder="1" applyAlignment="1" applyProtection="1">
      <alignment horizontal="center" vertical="center"/>
      <protection locked="0"/>
    </xf>
    <xf numFmtId="0" fontId="0" fillId="6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20" fontId="2" fillId="0" borderId="2" xfId="0" applyNumberFormat="1" applyFont="1" applyBorder="1" applyAlignment="1" applyProtection="1">
      <alignment horizontal="center" vertical="center"/>
      <protection locked="0"/>
    </xf>
    <xf numFmtId="165" fontId="0" fillId="0" borderId="0" xfId="0" applyNumberFormat="1"/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0" fillId="0" borderId="24" xfId="0" applyFill="1" applyBorder="1" applyAlignment="1">
      <alignment horizontal="left"/>
    </xf>
    <xf numFmtId="0" fontId="7" fillId="5" borderId="25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  <protection locked="0"/>
    </xf>
    <xf numFmtId="16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7" fillId="3" borderId="4" xfId="0" applyNumberFormat="1" applyFont="1" applyFill="1" applyBorder="1" applyAlignment="1" applyProtection="1">
      <alignment horizontal="center" vertical="center"/>
      <protection locked="0"/>
    </xf>
    <xf numFmtId="164" fontId="2" fillId="2" borderId="44" xfId="0" applyNumberFormat="1" applyFont="1" applyFill="1" applyBorder="1" applyAlignment="1" applyProtection="1">
      <alignment horizontal="center" vertical="center"/>
      <protection locked="0"/>
    </xf>
    <xf numFmtId="164" fontId="2" fillId="13" borderId="38" xfId="0" applyNumberFormat="1" applyFont="1" applyFill="1" applyBorder="1" applyAlignment="1" applyProtection="1">
      <alignment horizontal="center" vertical="center"/>
      <protection locked="0"/>
    </xf>
    <xf numFmtId="164" fontId="2" fillId="13" borderId="46" xfId="0" applyNumberFormat="1" applyFont="1" applyFill="1" applyBorder="1" applyAlignment="1" applyProtection="1">
      <alignment horizontal="center" vertical="center"/>
      <protection locked="0"/>
    </xf>
    <xf numFmtId="164" fontId="2" fillId="13" borderId="21" xfId="0" applyNumberFormat="1" applyFont="1" applyFill="1" applyBorder="1" applyAlignment="1" applyProtection="1">
      <alignment horizontal="center" vertical="center"/>
      <protection locked="0"/>
    </xf>
    <xf numFmtId="164" fontId="2" fillId="2" borderId="22" xfId="0" applyNumberFormat="1" applyFont="1" applyFill="1" applyBorder="1"/>
    <xf numFmtId="164" fontId="2" fillId="2" borderId="46" xfId="0" applyNumberFormat="1" applyFont="1" applyFill="1" applyBorder="1" applyAlignment="1" applyProtection="1">
      <alignment horizontal="center" vertical="center"/>
      <protection locked="0"/>
    </xf>
    <xf numFmtId="0" fontId="9" fillId="10" borderId="38" xfId="0" applyFont="1" applyFill="1" applyBorder="1" applyAlignment="1" applyProtection="1">
      <alignment horizontal="center" vertical="center" wrapText="1"/>
      <protection locked="0"/>
    </xf>
    <xf numFmtId="0" fontId="10" fillId="10" borderId="39" xfId="0" applyFont="1" applyFill="1" applyBorder="1" applyAlignment="1"/>
    <xf numFmtId="0" fontId="2" fillId="10" borderId="39" xfId="0" applyFont="1" applyFill="1" applyBorder="1" applyAlignment="1" applyProtection="1">
      <alignment horizontal="center" vertical="center"/>
      <protection locked="0"/>
    </xf>
    <xf numFmtId="0" fontId="0" fillId="14" borderId="48" xfId="0" applyFill="1" applyBorder="1"/>
    <xf numFmtId="0" fontId="0" fillId="0" borderId="24" xfId="0" applyFill="1" applyBorder="1" applyAlignment="1">
      <alignment horizontal="left"/>
    </xf>
    <xf numFmtId="0" fontId="7" fillId="5" borderId="25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  <protection locked="0"/>
    </xf>
    <xf numFmtId="0" fontId="18" fillId="0" borderId="0" xfId="0" applyFont="1" applyBorder="1" applyAlignment="1" applyProtection="1">
      <alignment wrapText="1"/>
      <protection locked="0"/>
    </xf>
    <xf numFmtId="0" fontId="1" fillId="0" borderId="0" xfId="0" applyFont="1" applyBorder="1" applyAlignment="1">
      <alignment wrapText="1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0" fillId="0" borderId="24" xfId="0" applyFill="1" applyBorder="1" applyAlignment="1">
      <alignment horizontal="left"/>
    </xf>
    <xf numFmtId="0" fontId="7" fillId="5" borderId="25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  <protection locked="0"/>
    </xf>
    <xf numFmtId="0" fontId="18" fillId="0" borderId="0" xfId="0" applyFont="1" applyBorder="1" applyAlignment="1" applyProtection="1">
      <alignment wrapText="1"/>
      <protection locked="0"/>
    </xf>
    <xf numFmtId="0" fontId="1" fillId="0" borderId="0" xfId="0" applyFont="1" applyBorder="1" applyAlignment="1">
      <alignment wrapText="1"/>
    </xf>
    <xf numFmtId="20" fontId="0" fillId="0" borderId="0" xfId="0" applyNumberFormat="1"/>
    <xf numFmtId="164" fontId="19" fillId="2" borderId="29" xfId="0" applyNumberFormat="1" applyFont="1" applyFill="1" applyBorder="1" applyAlignment="1">
      <alignment horizontal="center" vertical="center"/>
    </xf>
    <xf numFmtId="0" fontId="8" fillId="19" borderId="9" xfId="0" applyFont="1" applyFill="1" applyBorder="1" applyAlignment="1" applyProtection="1">
      <alignment horizontal="center"/>
      <protection locked="0"/>
    </xf>
    <xf numFmtId="0" fontId="8" fillId="19" borderId="11" xfId="0" applyFont="1" applyFill="1" applyBorder="1" applyAlignment="1" applyProtection="1">
      <alignment horizontal="center"/>
      <protection locked="0"/>
    </xf>
    <xf numFmtId="0" fontId="8" fillId="19" borderId="52" xfId="0" applyFont="1" applyFill="1" applyBorder="1" applyAlignment="1" applyProtection="1">
      <alignment horizontal="center"/>
      <protection locked="0"/>
    </xf>
    <xf numFmtId="0" fontId="8" fillId="19" borderId="14" xfId="0" applyFont="1" applyFill="1" applyBorder="1" applyAlignment="1" applyProtection="1">
      <alignment horizontal="center"/>
      <protection locked="0"/>
    </xf>
    <xf numFmtId="0" fontId="8" fillId="22" borderId="11" xfId="0" applyFont="1" applyFill="1" applyBorder="1" applyAlignment="1" applyProtection="1">
      <alignment horizontal="center"/>
      <protection locked="0"/>
    </xf>
    <xf numFmtId="0" fontId="8" fillId="22" borderId="13" xfId="0" applyFont="1" applyFill="1" applyBorder="1" applyAlignment="1" applyProtection="1">
      <alignment horizontal="center"/>
      <protection locked="0"/>
    </xf>
    <xf numFmtId="0" fontId="8" fillId="19" borderId="15" xfId="0" applyFont="1" applyFill="1" applyBorder="1" applyAlignment="1" applyProtection="1">
      <alignment horizontal="center"/>
      <protection locked="0"/>
    </xf>
    <xf numFmtId="0" fontId="8" fillId="19" borderId="16" xfId="0" applyFont="1" applyFill="1" applyBorder="1" applyAlignment="1" applyProtection="1">
      <alignment horizontal="center"/>
      <protection locked="0"/>
    </xf>
    <xf numFmtId="0" fontId="8" fillId="22" borderId="16" xfId="0" applyFont="1" applyFill="1" applyBorder="1" applyAlignment="1" applyProtection="1">
      <alignment horizontal="center"/>
      <protection locked="0"/>
    </xf>
    <xf numFmtId="0" fontId="8" fillId="19" borderId="53" xfId="0" applyFont="1" applyFill="1" applyBorder="1" applyAlignment="1" applyProtection="1">
      <alignment horizontal="center"/>
      <protection locked="0"/>
    </xf>
    <xf numFmtId="0" fontId="8" fillId="19" borderId="18" xfId="0" applyFont="1" applyFill="1" applyBorder="1" applyAlignment="1" applyProtection="1">
      <alignment horizontal="center"/>
      <protection locked="0"/>
    </xf>
    <xf numFmtId="164" fontId="37" fillId="14" borderId="38" xfId="0" applyNumberFormat="1" applyFont="1" applyFill="1" applyBorder="1" applyAlignment="1">
      <alignment horizontal="center"/>
    </xf>
    <xf numFmtId="164" fontId="37" fillId="14" borderId="39" xfId="0" applyNumberFormat="1" applyFont="1" applyFill="1" applyBorder="1" applyAlignment="1">
      <alignment horizontal="center"/>
    </xf>
    <xf numFmtId="164" fontId="37" fillId="14" borderId="45" xfId="0" applyNumberFormat="1" applyFont="1" applyFill="1" applyBorder="1" applyAlignment="1">
      <alignment horizontal="center"/>
    </xf>
    <xf numFmtId="164" fontId="19" fillId="14" borderId="8" xfId="0" applyNumberFormat="1" applyFont="1" applyFill="1" applyBorder="1" applyAlignment="1">
      <alignment horizontal="center" vertical="center"/>
    </xf>
    <xf numFmtId="164" fontId="19" fillId="14" borderId="12" xfId="0" applyNumberFormat="1" applyFont="1" applyFill="1" applyBorder="1" applyAlignment="1">
      <alignment horizontal="center" vertical="center"/>
    </xf>
    <xf numFmtId="164" fontId="19" fillId="14" borderId="17" xfId="0" applyNumberFormat="1" applyFont="1" applyFill="1" applyBorder="1" applyAlignment="1">
      <alignment horizontal="center" vertical="center"/>
    </xf>
    <xf numFmtId="164" fontId="2" fillId="10" borderId="38" xfId="0" applyNumberFormat="1" applyFont="1" applyFill="1" applyBorder="1" applyAlignment="1" applyProtection="1">
      <alignment horizontal="center" vertical="center"/>
      <protection locked="0"/>
    </xf>
    <xf numFmtId="164" fontId="2" fillId="10" borderId="39" xfId="0" applyNumberFormat="1" applyFont="1" applyFill="1" applyBorder="1" applyAlignment="1" applyProtection="1">
      <alignment horizontal="center" vertical="center"/>
      <protection locked="0"/>
    </xf>
    <xf numFmtId="164" fontId="2" fillId="10" borderId="45" xfId="0" applyNumberFormat="1" applyFont="1" applyFill="1" applyBorder="1" applyAlignment="1" applyProtection="1">
      <alignment horizontal="center" vertical="center"/>
      <protection locked="0"/>
    </xf>
    <xf numFmtId="164" fontId="19" fillId="10" borderId="8" xfId="0" applyNumberFormat="1" applyFont="1" applyFill="1" applyBorder="1" applyAlignment="1">
      <alignment horizontal="center" vertical="center"/>
    </xf>
    <xf numFmtId="164" fontId="19" fillId="10" borderId="12" xfId="0" applyNumberFormat="1" applyFont="1" applyFill="1" applyBorder="1" applyAlignment="1">
      <alignment horizontal="center" vertical="center"/>
    </xf>
    <xf numFmtId="164" fontId="19" fillId="10" borderId="17" xfId="0" applyNumberFormat="1" applyFont="1" applyFill="1" applyBorder="1" applyAlignment="1">
      <alignment horizontal="center" vertical="center"/>
    </xf>
    <xf numFmtId="164" fontId="19" fillId="13" borderId="13" xfId="0" applyNumberFormat="1" applyFont="1" applyFill="1" applyBorder="1" applyAlignment="1">
      <alignment horizontal="center" vertical="center"/>
    </xf>
    <xf numFmtId="0" fontId="8" fillId="22" borderId="7" xfId="0" applyFont="1" applyFill="1" applyBorder="1" applyAlignment="1" applyProtection="1">
      <alignment horizontal="center"/>
      <protection locked="0"/>
    </xf>
    <xf numFmtId="0" fontId="8" fillId="19" borderId="10" xfId="0" applyFont="1" applyFill="1" applyBorder="1" applyAlignment="1" applyProtection="1">
      <alignment horizontal="center"/>
      <protection locked="0"/>
    </xf>
    <xf numFmtId="0" fontId="8" fillId="22" borderId="19" xfId="0" applyFont="1" applyFill="1" applyBorder="1" applyAlignment="1" applyProtection="1">
      <alignment horizontal="center"/>
      <protection locked="0"/>
    </xf>
    <xf numFmtId="0" fontId="8" fillId="19" borderId="19" xfId="0" applyFont="1" applyFill="1" applyBorder="1" applyAlignment="1" applyProtection="1">
      <alignment horizontal="center"/>
      <protection locked="0"/>
    </xf>
    <xf numFmtId="0" fontId="8" fillId="19" borderId="54" xfId="0" applyFont="1" applyFill="1" applyBorder="1" applyAlignment="1" applyProtection="1">
      <alignment horizontal="center"/>
      <protection locked="0"/>
    </xf>
    <xf numFmtId="0" fontId="8" fillId="19" borderId="43" xfId="0" applyFont="1" applyFill="1" applyBorder="1" applyAlignment="1" applyProtection="1">
      <alignment horizontal="center"/>
      <protection locked="0"/>
    </xf>
    <xf numFmtId="0" fontId="8" fillId="19" borderId="42" xfId="0" applyFont="1" applyFill="1" applyBorder="1" applyAlignment="1" applyProtection="1">
      <alignment horizontal="center"/>
      <protection locked="0"/>
    </xf>
    <xf numFmtId="164" fontId="2" fillId="14" borderId="38" xfId="0" applyNumberFormat="1" applyFont="1" applyFill="1" applyBorder="1" applyAlignment="1" applyProtection="1">
      <alignment horizontal="center" vertical="center"/>
      <protection locked="0"/>
    </xf>
    <xf numFmtId="164" fontId="2" fillId="14" borderId="39" xfId="0" applyNumberFormat="1" applyFont="1" applyFill="1" applyBorder="1" applyAlignment="1" applyProtection="1">
      <alignment horizontal="center" vertical="center"/>
      <protection locked="0"/>
    </xf>
    <xf numFmtId="164" fontId="2" fillId="14" borderId="45" xfId="0" applyNumberFormat="1" applyFont="1" applyFill="1" applyBorder="1" applyAlignment="1" applyProtection="1">
      <alignment horizontal="center" vertical="center"/>
      <protection locked="0"/>
    </xf>
    <xf numFmtId="164" fontId="31" fillId="2" borderId="46" xfId="0" applyNumberFormat="1" applyFont="1" applyFill="1" applyBorder="1" applyAlignment="1" applyProtection="1">
      <alignment horizontal="center" vertical="center"/>
      <protection locked="0"/>
    </xf>
    <xf numFmtId="164" fontId="2" fillId="14" borderId="38" xfId="0" applyNumberFormat="1" applyFont="1" applyFill="1" applyBorder="1" applyAlignment="1">
      <alignment horizontal="center" vertical="center"/>
    </xf>
    <xf numFmtId="164" fontId="2" fillId="14" borderId="39" xfId="0" applyNumberFormat="1" applyFont="1" applyFill="1" applyBorder="1" applyAlignment="1">
      <alignment horizontal="center" vertical="center"/>
    </xf>
    <xf numFmtId="164" fontId="2" fillId="14" borderId="45" xfId="0" applyNumberFormat="1" applyFont="1" applyFill="1" applyBorder="1" applyAlignment="1">
      <alignment horizontal="center" vertical="center"/>
    </xf>
    <xf numFmtId="0" fontId="8" fillId="19" borderId="47" xfId="0" applyFont="1" applyFill="1" applyBorder="1" applyAlignment="1" applyProtection="1">
      <alignment horizontal="center"/>
      <protection locked="0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31" fillId="4" borderId="41" xfId="0" applyFont="1" applyFill="1" applyBorder="1" applyAlignment="1">
      <alignment horizontal="center" vertical="center"/>
    </xf>
    <xf numFmtId="0" fontId="2" fillId="13" borderId="30" xfId="0" applyFont="1" applyFill="1" applyBorder="1" applyAlignment="1" applyProtection="1">
      <alignment horizontal="center" vertical="center"/>
      <protection locked="0"/>
    </xf>
    <xf numFmtId="0" fontId="2" fillId="13" borderId="41" xfId="0" applyFont="1" applyFill="1" applyBorder="1" applyAlignment="1" applyProtection="1">
      <alignment horizontal="center" vertical="center"/>
      <protection locked="0"/>
    </xf>
    <xf numFmtId="0" fontId="2" fillId="13" borderId="20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 vertical="center"/>
      <protection locked="0"/>
    </xf>
    <xf numFmtId="0" fontId="2" fillId="2" borderId="50" xfId="0" applyFont="1" applyFill="1" applyBorder="1" applyAlignment="1" applyProtection="1">
      <alignment horizontal="center" vertical="center"/>
      <protection locked="0"/>
    </xf>
    <xf numFmtId="0" fontId="8" fillId="22" borderId="9" xfId="0" applyFont="1" applyFill="1" applyBorder="1" applyAlignment="1" applyProtection="1">
      <alignment horizontal="center"/>
      <protection locked="0"/>
    </xf>
    <xf numFmtId="0" fontId="31" fillId="10" borderId="31" xfId="0" applyFont="1" applyFill="1" applyBorder="1" applyAlignment="1">
      <alignment horizontal="center" vertical="center"/>
    </xf>
    <xf numFmtId="0" fontId="33" fillId="10" borderId="2" xfId="0" applyFont="1" applyFill="1" applyBorder="1" applyAlignment="1">
      <alignment horizontal="center" vertical="center"/>
    </xf>
    <xf numFmtId="164" fontId="21" fillId="9" borderId="2" xfId="1" applyNumberFormat="1" applyFont="1" applyFill="1" applyBorder="1" applyAlignment="1">
      <alignment horizontal="center" vertical="center" wrapText="1"/>
    </xf>
    <xf numFmtId="164" fontId="21" fillId="10" borderId="2" xfId="1" applyNumberFormat="1" applyFont="1" applyFill="1" applyBorder="1" applyAlignment="1">
      <alignment horizontal="center" vertical="center" wrapText="1"/>
    </xf>
    <xf numFmtId="0" fontId="11" fillId="23" borderId="9" xfId="0" applyFont="1" applyFill="1" applyBorder="1" applyAlignment="1" applyProtection="1">
      <alignment horizontal="center"/>
      <protection locked="0"/>
    </xf>
    <xf numFmtId="0" fontId="11" fillId="23" borderId="13" xfId="0" applyFont="1" applyFill="1" applyBorder="1" applyAlignment="1" applyProtection="1">
      <alignment horizontal="center"/>
      <protection locked="0"/>
    </xf>
    <xf numFmtId="0" fontId="8" fillId="19" borderId="49" xfId="0" applyFont="1" applyFill="1" applyBorder="1" applyAlignment="1" applyProtection="1">
      <alignment horizontal="center"/>
      <protection locked="0"/>
    </xf>
    <xf numFmtId="0" fontId="8" fillId="23" borderId="13" xfId="0" applyFont="1" applyFill="1" applyBorder="1" applyAlignment="1" applyProtection="1">
      <alignment horizontal="center"/>
      <protection locked="0"/>
    </xf>
    <xf numFmtId="0" fontId="8" fillId="23" borderId="19" xfId="0" applyFont="1" applyFill="1" applyBorder="1" applyAlignment="1" applyProtection="1">
      <alignment horizontal="center"/>
      <protection locked="0"/>
    </xf>
    <xf numFmtId="20" fontId="2" fillId="0" borderId="3" xfId="0" applyNumberFormat="1" applyFont="1" applyBorder="1" applyAlignment="1" applyProtection="1">
      <alignment horizontal="center" vertical="center"/>
      <protection locked="0"/>
    </xf>
    <xf numFmtId="0" fontId="0" fillId="14" borderId="51" xfId="0" applyFill="1" applyBorder="1"/>
    <xf numFmtId="0" fontId="2" fillId="14" borderId="52" xfId="0" applyFont="1" applyFill="1" applyBorder="1" applyAlignment="1" applyProtection="1">
      <alignment horizontal="center" vertical="center"/>
      <protection locked="0"/>
    </xf>
    <xf numFmtId="0" fontId="2" fillId="14" borderId="53" xfId="0" applyFont="1" applyFill="1" applyBorder="1" applyAlignment="1" applyProtection="1">
      <alignment horizontal="center" vertical="center"/>
      <protection locked="0"/>
    </xf>
    <xf numFmtId="0" fontId="7" fillId="0" borderId="23" xfId="1" applyNumberFormat="1" applyFont="1" applyBorder="1" applyAlignment="1">
      <alignment horizontal="center" vertical="center" wrapText="1"/>
    </xf>
    <xf numFmtId="2" fontId="7" fillId="0" borderId="8" xfId="1" applyNumberFormat="1" applyFont="1" applyBorder="1" applyAlignment="1">
      <alignment horizontal="center" vertical="center"/>
    </xf>
    <xf numFmtId="46" fontId="7" fillId="0" borderId="3" xfId="1" applyNumberFormat="1" applyFont="1" applyBorder="1" applyAlignment="1">
      <alignment horizontal="center" vertical="center"/>
    </xf>
    <xf numFmtId="46" fontId="7" fillId="5" borderId="2" xfId="0" applyNumberFormat="1" applyFont="1" applyFill="1" applyBorder="1" applyAlignment="1" applyProtection="1">
      <alignment horizontal="center" vertical="center"/>
      <protection locked="0"/>
    </xf>
    <xf numFmtId="46" fontId="7" fillId="0" borderId="2" xfId="1" applyNumberFormat="1" applyFont="1" applyFill="1" applyBorder="1" applyAlignment="1" applyProtection="1">
      <alignment horizontal="center" vertical="center"/>
      <protection locked="0"/>
    </xf>
    <xf numFmtId="46" fontId="23" fillId="0" borderId="0" xfId="0" applyNumberFormat="1" applyFont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0" fillId="2" borderId="0" xfId="0" applyFill="1"/>
    <xf numFmtId="46" fontId="23" fillId="2" borderId="0" xfId="0" applyNumberFormat="1" applyFont="1" applyFill="1" applyAlignment="1">
      <alignment horizontal="center" vertical="center"/>
    </xf>
    <xf numFmtId="46" fontId="33" fillId="2" borderId="0" xfId="0" applyNumberFormat="1" applyFont="1" applyFill="1" applyAlignment="1">
      <alignment horizontal="center" vertical="center"/>
    </xf>
    <xf numFmtId="0" fontId="8" fillId="19" borderId="13" xfId="0" applyFont="1" applyFill="1" applyBorder="1" applyAlignment="1" applyProtection="1">
      <alignment horizontal="center"/>
      <protection locked="0"/>
    </xf>
    <xf numFmtId="164" fontId="21" fillId="13" borderId="2" xfId="1" applyNumberFormat="1" applyFont="1" applyFill="1" applyBorder="1" applyAlignment="1">
      <alignment horizontal="center" vertical="center"/>
    </xf>
    <xf numFmtId="0" fontId="22" fillId="13" borderId="2" xfId="0" applyFont="1" applyFill="1" applyBorder="1" applyAlignment="1">
      <alignment horizontal="center" vertical="center"/>
    </xf>
    <xf numFmtId="0" fontId="21" fillId="13" borderId="2" xfId="1" applyNumberFormat="1" applyFont="1" applyFill="1" applyBorder="1" applyAlignment="1">
      <alignment horizontal="center"/>
    </xf>
    <xf numFmtId="0" fontId="21" fillId="13" borderId="2" xfId="1" applyNumberFormat="1" applyFont="1" applyFill="1" applyBorder="1" applyAlignment="1">
      <alignment horizontal="center" vertical="center"/>
    </xf>
    <xf numFmtId="0" fontId="33" fillId="9" borderId="2" xfId="0" applyFont="1" applyFill="1" applyBorder="1" applyAlignment="1">
      <alignment horizontal="center" vertical="center"/>
    </xf>
    <xf numFmtId="164" fontId="22" fillId="9" borderId="2" xfId="1" applyNumberFormat="1" applyFont="1" applyFill="1" applyBorder="1" applyAlignment="1">
      <alignment horizontal="center" vertical="center"/>
    </xf>
    <xf numFmtId="164" fontId="21" fillId="16" borderId="2" xfId="1" applyNumberFormat="1" applyFont="1" applyFill="1" applyBorder="1" applyAlignment="1">
      <alignment horizontal="center" vertical="center" wrapText="1"/>
    </xf>
    <xf numFmtId="0" fontId="33" fillId="2" borderId="2" xfId="0" applyFont="1" applyFill="1" applyBorder="1" applyAlignment="1">
      <alignment horizontal="center" vertical="center"/>
    </xf>
    <xf numFmtId="0" fontId="33" fillId="2" borderId="2" xfId="0" applyNumberFormat="1" applyFont="1" applyFill="1" applyBorder="1" applyAlignment="1">
      <alignment horizontal="center" vertical="center"/>
    </xf>
    <xf numFmtId="0" fontId="22" fillId="2" borderId="2" xfId="0" applyFont="1" applyFill="1" applyBorder="1" applyAlignment="1">
      <alignment horizontal="center" vertical="center"/>
    </xf>
    <xf numFmtId="164" fontId="21" fillId="20" borderId="2" xfId="1" applyNumberFormat="1" applyFont="1" applyFill="1" applyBorder="1" applyAlignment="1">
      <alignment horizontal="center" vertical="center" wrapText="1"/>
    </xf>
    <xf numFmtId="0" fontId="33" fillId="20" borderId="2" xfId="0" applyFont="1" applyFill="1" applyBorder="1" applyAlignment="1">
      <alignment horizontal="center" vertical="center"/>
    </xf>
    <xf numFmtId="0" fontId="33" fillId="20" borderId="2" xfId="0" applyNumberFormat="1" applyFont="1" applyFill="1" applyBorder="1" applyAlignment="1">
      <alignment horizontal="center" vertical="center"/>
    </xf>
    <xf numFmtId="0" fontId="22" fillId="20" borderId="2" xfId="0" applyFont="1" applyFill="1" applyBorder="1" applyAlignment="1">
      <alignment horizontal="center" vertical="center"/>
    </xf>
    <xf numFmtId="0" fontId="22" fillId="0" borderId="2" xfId="0" applyFont="1" applyFill="1" applyBorder="1" applyAlignment="1">
      <alignment horizontal="center" vertical="center"/>
    </xf>
    <xf numFmtId="164" fontId="21" fillId="21" borderId="2" xfId="1" applyNumberFormat="1" applyFont="1" applyFill="1" applyBorder="1" applyAlignment="1">
      <alignment horizontal="center" vertical="center" wrapText="1"/>
    </xf>
    <xf numFmtId="0" fontId="33" fillId="21" borderId="2" xfId="0" applyFont="1" applyFill="1" applyBorder="1" applyAlignment="1">
      <alignment horizontal="center" vertical="center"/>
    </xf>
    <xf numFmtId="0" fontId="33" fillId="21" borderId="2" xfId="0" applyNumberFormat="1" applyFont="1" applyFill="1" applyBorder="1" applyAlignment="1">
      <alignment horizontal="center" vertical="center"/>
    </xf>
    <xf numFmtId="164" fontId="21" fillId="11" borderId="2" xfId="1" applyNumberFormat="1" applyFont="1" applyFill="1" applyBorder="1" applyAlignment="1">
      <alignment horizontal="center" vertical="center" wrapText="1"/>
    </xf>
    <xf numFmtId="0" fontId="22" fillId="11" borderId="2" xfId="0" applyFont="1" applyFill="1" applyBorder="1" applyAlignment="1">
      <alignment horizontal="center" vertical="center"/>
    </xf>
    <xf numFmtId="0" fontId="22" fillId="21" borderId="2" xfId="0" applyFont="1" applyFill="1" applyBorder="1" applyAlignment="1">
      <alignment horizontal="center" vertical="center"/>
    </xf>
    <xf numFmtId="164" fontId="7" fillId="20" borderId="2" xfId="1" applyNumberFormat="1" applyFont="1" applyFill="1" applyBorder="1" applyAlignment="1">
      <alignment horizontal="center" vertical="center" wrapText="1"/>
    </xf>
    <xf numFmtId="0" fontId="7" fillId="2" borderId="2" xfId="1" applyFont="1" applyFill="1" applyBorder="1" applyAlignment="1">
      <alignment horizontal="center" vertical="center" wrapText="1"/>
    </xf>
    <xf numFmtId="0" fontId="17" fillId="2" borderId="2" xfId="1" applyFont="1" applyFill="1" applyBorder="1" applyAlignment="1">
      <alignment horizontal="center" vertical="center" wrapText="1"/>
    </xf>
    <xf numFmtId="0" fontId="33" fillId="9" borderId="2" xfId="0" applyNumberFormat="1" applyFont="1" applyFill="1" applyBorder="1" applyAlignment="1">
      <alignment horizontal="center" vertical="center"/>
    </xf>
    <xf numFmtId="0" fontId="22" fillId="9" borderId="2" xfId="0" applyFont="1" applyFill="1" applyBorder="1" applyAlignment="1">
      <alignment horizontal="center" vertical="center"/>
    </xf>
    <xf numFmtId="0" fontId="33" fillId="10" borderId="2" xfId="0" applyNumberFormat="1" applyFont="1" applyFill="1" applyBorder="1" applyAlignment="1">
      <alignment horizontal="center" vertical="center"/>
    </xf>
    <xf numFmtId="164" fontId="21" fillId="13" borderId="2" xfId="1" applyNumberFormat="1" applyFont="1" applyFill="1" applyBorder="1" applyAlignment="1">
      <alignment horizontal="center" vertical="center" wrapText="1"/>
    </xf>
    <xf numFmtId="0" fontId="33" fillId="13" borderId="2" xfId="0" applyFont="1" applyFill="1" applyBorder="1" applyAlignment="1">
      <alignment horizontal="center" vertical="center"/>
    </xf>
    <xf numFmtId="0" fontId="33" fillId="18" borderId="2" xfId="0" applyFont="1" applyFill="1" applyBorder="1" applyAlignment="1">
      <alignment horizontal="center" vertical="center"/>
    </xf>
    <xf numFmtId="0" fontId="33" fillId="4" borderId="2" xfId="0" applyFont="1" applyFill="1" applyBorder="1" applyAlignment="1">
      <alignment horizontal="center" vertical="center"/>
    </xf>
    <xf numFmtId="0" fontId="16" fillId="7" borderId="23" xfId="1" applyNumberFormat="1" applyFont="1" applyFill="1" applyBorder="1" applyAlignment="1">
      <alignment horizontal="center" vertical="center"/>
    </xf>
    <xf numFmtId="0" fontId="16" fillId="7" borderId="24" xfId="1" applyNumberFormat="1" applyFont="1" applyFill="1" applyBorder="1" applyAlignment="1">
      <alignment horizontal="center" vertical="center"/>
    </xf>
    <xf numFmtId="0" fontId="16" fillId="7" borderId="4" xfId="1" applyNumberFormat="1" applyFont="1" applyFill="1" applyBorder="1" applyAlignment="1">
      <alignment horizontal="center" vertical="center"/>
    </xf>
    <xf numFmtId="0" fontId="7" fillId="11" borderId="1" xfId="1" applyNumberFormat="1" applyFont="1" applyFill="1" applyBorder="1" applyAlignment="1">
      <alignment horizontal="center" vertical="center"/>
    </xf>
    <xf numFmtId="0" fontId="7" fillId="11" borderId="25" xfId="1" applyNumberFormat="1" applyFont="1" applyFill="1" applyBorder="1" applyAlignment="1">
      <alignment horizontal="center" vertical="center"/>
    </xf>
    <xf numFmtId="0" fontId="7" fillId="11" borderId="26" xfId="1" applyNumberFormat="1" applyFon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0" fontId="9" fillId="4" borderId="9" xfId="0" applyFont="1" applyFill="1" applyBorder="1" applyAlignment="1" applyProtection="1">
      <alignment horizontal="center" vertical="center" wrapText="1"/>
      <protection locked="0"/>
    </xf>
    <xf numFmtId="0" fontId="9" fillId="4" borderId="36" xfId="0" applyFont="1" applyFill="1" applyBorder="1" applyAlignment="1" applyProtection="1">
      <alignment horizontal="center" vertical="center" wrapText="1"/>
      <protection locked="0"/>
    </xf>
    <xf numFmtId="164" fontId="26" fillId="3" borderId="9" xfId="0" applyNumberFormat="1" applyFont="1" applyFill="1" applyBorder="1" applyAlignment="1">
      <alignment horizontal="center" vertical="center"/>
    </xf>
    <xf numFmtId="164" fontId="0" fillId="0" borderId="36" xfId="0" applyNumberFormat="1" applyFont="1" applyBorder="1" applyAlignment="1">
      <alignment horizontal="center"/>
    </xf>
    <xf numFmtId="20" fontId="2" fillId="0" borderId="9" xfId="0" applyNumberFormat="1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0" fillId="0" borderId="23" xfId="0" applyFill="1" applyBorder="1" applyAlignment="1">
      <alignment horizontal="left"/>
    </xf>
    <xf numFmtId="0" fontId="0" fillId="0" borderId="24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32" fillId="4" borderId="23" xfId="0" applyFont="1" applyFill="1" applyBorder="1" applyAlignment="1">
      <alignment horizontal="center" vertical="center"/>
    </xf>
    <xf numFmtId="0" fontId="32" fillId="4" borderId="24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7" fillId="5" borderId="26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12" fillId="5" borderId="26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5" borderId="25" xfId="0" applyFont="1" applyFill="1" applyBorder="1" applyAlignment="1">
      <alignment horizontal="center" vertical="center"/>
    </xf>
    <xf numFmtId="0" fontId="13" fillId="5" borderId="26" xfId="0" applyFont="1" applyFill="1" applyBorder="1" applyAlignment="1">
      <alignment horizontal="center" vertical="center"/>
    </xf>
    <xf numFmtId="164" fontId="7" fillId="3" borderId="3" xfId="0" applyNumberFormat="1" applyFont="1" applyFill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/>
    </xf>
    <xf numFmtId="0" fontId="7" fillId="2" borderId="3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/>
    </xf>
    <xf numFmtId="164" fontId="7" fillId="3" borderId="3" xfId="0" applyNumberFormat="1" applyFont="1" applyFill="1" applyBorder="1" applyAlignment="1" applyProtection="1">
      <alignment horizontal="center" vertical="center"/>
      <protection locked="0"/>
    </xf>
    <xf numFmtId="164" fontId="37" fillId="0" borderId="22" xfId="0" applyNumberFormat="1" applyFont="1" applyBorder="1" applyAlignment="1">
      <alignment horizontal="center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10" fillId="4" borderId="22" xfId="0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/>
    </xf>
    <xf numFmtId="0" fontId="26" fillId="3" borderId="9" xfId="0" applyFont="1" applyFill="1" applyBorder="1" applyAlignment="1" applyProtection="1">
      <alignment horizontal="center" vertical="center"/>
      <protection locked="0"/>
    </xf>
    <xf numFmtId="0" fontId="0" fillId="0" borderId="36" xfId="0" applyFont="1" applyBorder="1" applyAlignment="1">
      <alignment horizontal="center"/>
    </xf>
    <xf numFmtId="0" fontId="10" fillId="4" borderId="36" xfId="0" applyFont="1" applyFill="1" applyBorder="1" applyAlignment="1">
      <alignment horizontal="center"/>
    </xf>
    <xf numFmtId="14" fontId="24" fillId="0" borderId="24" xfId="0" applyNumberFormat="1" applyFont="1" applyBorder="1" applyAlignment="1" applyProtection="1">
      <alignment horizontal="center" vertical="center"/>
      <protection locked="0"/>
    </xf>
    <xf numFmtId="14" fontId="24" fillId="0" borderId="4" xfId="0" applyNumberFormat="1" applyFont="1" applyBorder="1" applyAlignment="1" applyProtection="1">
      <alignment horizontal="center" vertical="center"/>
      <protection locked="0"/>
    </xf>
    <xf numFmtId="14" fontId="24" fillId="0" borderId="28" xfId="0" applyNumberFormat="1" applyFont="1" applyBorder="1" applyAlignment="1" applyProtection="1">
      <alignment horizontal="center" vertical="center"/>
      <protection locked="0"/>
    </xf>
    <xf numFmtId="14" fontId="24" fillId="0" borderId="21" xfId="0" applyNumberFormat="1" applyFont="1" applyBorder="1" applyAlignment="1" applyProtection="1">
      <alignment horizontal="center" vertical="center"/>
      <protection locked="0"/>
    </xf>
    <xf numFmtId="14" fontId="25" fillId="0" borderId="24" xfId="0" applyNumberFormat="1" applyFont="1" applyBorder="1" applyAlignment="1" applyProtection="1">
      <alignment horizontal="center" vertical="center"/>
      <protection locked="0"/>
    </xf>
    <xf numFmtId="14" fontId="25" fillId="0" borderId="4" xfId="0" applyNumberFormat="1" applyFont="1" applyBorder="1" applyAlignment="1" applyProtection="1">
      <alignment horizontal="center" vertical="center"/>
      <protection locked="0"/>
    </xf>
    <xf numFmtId="14" fontId="25" fillId="0" borderId="28" xfId="0" applyNumberFormat="1" applyFont="1" applyBorder="1" applyAlignment="1" applyProtection="1">
      <alignment horizontal="center" vertical="center"/>
      <protection locked="0"/>
    </xf>
    <xf numFmtId="14" fontId="25" fillId="0" borderId="21" xfId="0" applyNumberFormat="1" applyFont="1" applyBorder="1" applyAlignment="1" applyProtection="1">
      <alignment horizontal="center" vertical="center"/>
      <protection locked="0"/>
    </xf>
    <xf numFmtId="0" fontId="26" fillId="3" borderId="9" xfId="0" applyFont="1" applyFill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27" fillId="0" borderId="22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27" fillId="0" borderId="36" xfId="0" applyFont="1" applyBorder="1" applyAlignment="1">
      <alignment horizontal="center"/>
    </xf>
    <xf numFmtId="164" fontId="7" fillId="3" borderId="22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4" xfId="1"/>
  </cellStyles>
  <dxfs count="118"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ill>
        <patternFill>
          <bgColor theme="1" tint="0.499984740745262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5</xdr:row>
          <xdr:rowOff>28575</xdr:rowOff>
        </xdr:from>
        <xdr:to>
          <xdr:col>1</xdr:col>
          <xdr:colOff>590550</xdr:colOff>
          <xdr:row>5</xdr:row>
          <xdr:rowOff>361950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9525</xdr:rowOff>
        </xdr:from>
        <xdr:to>
          <xdr:col>4</xdr:col>
          <xdr:colOff>571500</xdr:colOff>
          <xdr:row>5</xdr:row>
          <xdr:rowOff>361950</xdr:rowOff>
        </xdr:to>
        <xdr:sp macro="" textlink="">
          <xdr:nvSpPr>
            <xdr:cNvPr id="41987" name="Button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19050</xdr:rowOff>
        </xdr:from>
        <xdr:to>
          <xdr:col>7</xdr:col>
          <xdr:colOff>561975</xdr:colOff>
          <xdr:row>5</xdr:row>
          <xdr:rowOff>361950</xdr:rowOff>
        </xdr:to>
        <xdr:sp macro="" textlink="">
          <xdr:nvSpPr>
            <xdr:cNvPr id="41988" name="Button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5</xdr:row>
          <xdr:rowOff>9525</xdr:rowOff>
        </xdr:from>
        <xdr:to>
          <xdr:col>10</xdr:col>
          <xdr:colOff>561975</xdr:colOff>
          <xdr:row>5</xdr:row>
          <xdr:rowOff>361950</xdr:rowOff>
        </xdr:to>
        <xdr:sp macro="" textlink="">
          <xdr:nvSpPr>
            <xdr:cNvPr id="41989" name="Button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428625</xdr:colOff>
          <xdr:row>5</xdr:row>
          <xdr:rowOff>9525</xdr:rowOff>
        </xdr:from>
        <xdr:to>
          <xdr:col>13</xdr:col>
          <xdr:colOff>552450</xdr:colOff>
          <xdr:row>5</xdr:row>
          <xdr:rowOff>361950</xdr:rowOff>
        </xdr:to>
        <xdr:sp macro="" textlink="">
          <xdr:nvSpPr>
            <xdr:cNvPr id="41991" name="Button 7" hidden="1">
              <a:extLst>
                <a:ext uri="{63B3BB69-23CF-44E3-9099-C40C66FF867C}">
                  <a14:compatExt spid="_x0000_s419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390525</xdr:colOff>
          <xdr:row>5</xdr:row>
          <xdr:rowOff>9525</xdr:rowOff>
        </xdr:from>
        <xdr:to>
          <xdr:col>16</xdr:col>
          <xdr:colOff>495300</xdr:colOff>
          <xdr:row>5</xdr:row>
          <xdr:rowOff>361950</xdr:rowOff>
        </xdr:to>
        <xdr:sp macro="" textlink="">
          <xdr:nvSpPr>
            <xdr:cNvPr id="41992" name="Button 8" hidden="1">
              <a:extLst>
                <a:ext uri="{63B3BB69-23CF-44E3-9099-C40C66FF867C}">
                  <a14:compatExt spid="_x0000_s419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5</xdr:row>
          <xdr:rowOff>0</xdr:rowOff>
        </xdr:from>
        <xdr:to>
          <xdr:col>19</xdr:col>
          <xdr:colOff>514350</xdr:colOff>
          <xdr:row>5</xdr:row>
          <xdr:rowOff>361950</xdr:rowOff>
        </xdr:to>
        <xdr:sp macro="" textlink="">
          <xdr:nvSpPr>
            <xdr:cNvPr id="41993" name="Button 9" hidden="1">
              <a:extLst>
                <a:ext uri="{63B3BB69-23CF-44E3-9099-C40C66FF867C}">
                  <a14:compatExt spid="_x0000_s41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129</xdr:row>
          <xdr:rowOff>161925</xdr:rowOff>
        </xdr:from>
        <xdr:to>
          <xdr:col>8</xdr:col>
          <xdr:colOff>1381125</xdr:colOff>
          <xdr:row>132</xdr:row>
          <xdr:rowOff>47625</xdr:rowOff>
        </xdr:to>
        <xdr:sp macro="" textlink="">
          <xdr:nvSpPr>
            <xdr:cNvPr id="41995" name="Button 11" hidden="1">
              <a:extLst>
                <a:ext uri="{63B3BB69-23CF-44E3-9099-C40C66FF867C}">
                  <a14:compatExt spid="_x0000_s419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135</xdr:row>
          <xdr:rowOff>0</xdr:rowOff>
        </xdr:from>
        <xdr:to>
          <xdr:col>8</xdr:col>
          <xdr:colOff>1381125</xdr:colOff>
          <xdr:row>137</xdr:row>
          <xdr:rowOff>19050</xdr:rowOff>
        </xdr:to>
        <xdr:sp macro="" textlink="">
          <xdr:nvSpPr>
            <xdr:cNvPr id="41997" name="Button 13" hidden="1">
              <a:extLst>
                <a:ext uri="{63B3BB69-23CF-44E3-9099-C40C66FF867C}">
                  <a14:compatExt spid="_x0000_s419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PROTEGER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127</xdr:row>
          <xdr:rowOff>28575</xdr:rowOff>
        </xdr:from>
        <xdr:to>
          <xdr:col>2</xdr:col>
          <xdr:colOff>1266825</xdr:colOff>
          <xdr:row>127</xdr:row>
          <xdr:rowOff>447675</xdr:rowOff>
        </xdr:to>
        <xdr:sp macro="" textlink="">
          <xdr:nvSpPr>
            <xdr:cNvPr id="41998" name="CommandButton1" hidden="1">
              <a:extLst>
                <a:ext uri="{63B3BB69-23CF-44E3-9099-C40C66FF867C}">
                  <a14:compatExt spid="_x0000_s419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127</xdr:row>
          <xdr:rowOff>19050</xdr:rowOff>
        </xdr:from>
        <xdr:to>
          <xdr:col>5</xdr:col>
          <xdr:colOff>1428750</xdr:colOff>
          <xdr:row>127</xdr:row>
          <xdr:rowOff>457200</xdr:rowOff>
        </xdr:to>
        <xdr:sp macro="" textlink="">
          <xdr:nvSpPr>
            <xdr:cNvPr id="41999" name="CommandButton2" hidden="1">
              <a:extLst>
                <a:ext uri="{63B3BB69-23CF-44E3-9099-C40C66FF867C}">
                  <a14:compatExt spid="_x0000_s419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127</xdr:row>
          <xdr:rowOff>28575</xdr:rowOff>
        </xdr:from>
        <xdr:to>
          <xdr:col>8</xdr:col>
          <xdr:colOff>1447800</xdr:colOff>
          <xdr:row>127</xdr:row>
          <xdr:rowOff>457200</xdr:rowOff>
        </xdr:to>
        <xdr:sp macro="" textlink="">
          <xdr:nvSpPr>
            <xdr:cNvPr id="42000" name="CommandButton3" hidden="1">
              <a:extLst>
                <a:ext uri="{63B3BB69-23CF-44E3-9099-C40C66FF867C}">
                  <a14:compatExt spid="_x0000_s420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127</xdr:row>
          <xdr:rowOff>19050</xdr:rowOff>
        </xdr:from>
        <xdr:to>
          <xdr:col>12</xdr:col>
          <xdr:colOff>0</xdr:colOff>
          <xdr:row>127</xdr:row>
          <xdr:rowOff>457200</xdr:rowOff>
        </xdr:to>
        <xdr:sp macro="" textlink="">
          <xdr:nvSpPr>
            <xdr:cNvPr id="42001" name="CommandButton4" hidden="1">
              <a:extLst>
                <a:ext uri="{63B3BB69-23CF-44E3-9099-C40C66FF867C}">
                  <a14:compatExt spid="_x0000_s420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127</xdr:row>
          <xdr:rowOff>19050</xdr:rowOff>
        </xdr:from>
        <xdr:to>
          <xdr:col>15</xdr:col>
          <xdr:colOff>9525</xdr:colOff>
          <xdr:row>127</xdr:row>
          <xdr:rowOff>466725</xdr:rowOff>
        </xdr:to>
        <xdr:sp macro="" textlink="">
          <xdr:nvSpPr>
            <xdr:cNvPr id="42002" name="CommandButton5" hidden="1">
              <a:extLst>
                <a:ext uri="{63B3BB69-23CF-44E3-9099-C40C66FF867C}">
                  <a14:compatExt spid="_x0000_s420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127</xdr:row>
          <xdr:rowOff>28575</xdr:rowOff>
        </xdr:from>
        <xdr:to>
          <xdr:col>17</xdr:col>
          <xdr:colOff>1733550</xdr:colOff>
          <xdr:row>127</xdr:row>
          <xdr:rowOff>457200</xdr:rowOff>
        </xdr:to>
        <xdr:sp macro="" textlink="">
          <xdr:nvSpPr>
            <xdr:cNvPr id="42003" name="CommandButton6" hidden="1">
              <a:extLst>
                <a:ext uri="{63B3BB69-23CF-44E3-9099-C40C66FF867C}">
                  <a14:compatExt spid="_x0000_s420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127</xdr:row>
          <xdr:rowOff>28575</xdr:rowOff>
        </xdr:from>
        <xdr:to>
          <xdr:col>21</xdr:col>
          <xdr:colOff>0</xdr:colOff>
          <xdr:row>127</xdr:row>
          <xdr:rowOff>447675</xdr:rowOff>
        </xdr:to>
        <xdr:sp macro="" textlink="">
          <xdr:nvSpPr>
            <xdr:cNvPr id="42004" name="CommandButton7" hidden="1">
              <a:extLst>
                <a:ext uri="{63B3BB69-23CF-44E3-9099-C40C66FF867C}">
                  <a14:compatExt spid="_x0000_s420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666750</xdr:colOff>
      <xdr:row>5</xdr:row>
      <xdr:rowOff>243416</xdr:rowOff>
    </xdr:from>
    <xdr:to>
      <xdr:col>2</xdr:col>
      <xdr:colOff>338666</xdr:colOff>
      <xdr:row>9</xdr:row>
      <xdr:rowOff>63501</xdr:rowOff>
    </xdr:to>
    <xdr:cxnSp macro="">
      <xdr:nvCxnSpPr>
        <xdr:cNvPr id="3" name="Straight Arrow Connector 2"/>
        <xdr:cNvCxnSpPr/>
      </xdr:nvCxnSpPr>
      <xdr:spPr>
        <a:xfrm flipH="1" flipV="1">
          <a:off x="1629833" y="1248833"/>
          <a:ext cx="635000" cy="80433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2</xdr:col>
      <xdr:colOff>359833</xdr:colOff>
      <xdr:row>9</xdr:row>
      <xdr:rowOff>84666</xdr:rowOff>
    </xdr:from>
    <xdr:ext cx="7967117" cy="530658"/>
    <xdr:sp macro="" textlink="">
      <xdr:nvSpPr>
        <xdr:cNvPr id="6" name="TextBox 5"/>
        <xdr:cNvSpPr txBox="1"/>
      </xdr:nvSpPr>
      <xdr:spPr>
        <a:xfrm>
          <a:off x="2286000" y="2074333"/>
          <a:ext cx="7967117" cy="530658"/>
        </a:xfrm>
        <a:prstGeom prst="rect">
          <a:avLst/>
        </a:prstGeom>
        <a:solidFill>
          <a:schemeClr val="tx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CLICK POUR</a:t>
          </a:r>
          <a:r>
            <a:rPr lang="fr-FR" sz="2800" b="1" baseline="0">
              <a:solidFill>
                <a:srgbClr val="FF0000"/>
              </a:solidFill>
            </a:rPr>
            <a:t> AFFICHER L'ONGLET AVEC MDP "MK90"</a:t>
          </a:r>
          <a:endParaRPr lang="fr-FR" sz="2800" b="1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134</xdr:row>
          <xdr:rowOff>9525</xdr:rowOff>
        </xdr:from>
        <xdr:to>
          <xdr:col>1</xdr:col>
          <xdr:colOff>1409700</xdr:colOff>
          <xdr:row>138</xdr:row>
          <xdr:rowOff>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139</xdr:row>
          <xdr:rowOff>85725</xdr:rowOff>
        </xdr:from>
        <xdr:to>
          <xdr:col>1</xdr:col>
          <xdr:colOff>1390650</xdr:colOff>
          <xdr:row>143</xdr:row>
          <xdr:rowOff>123825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135</xdr:row>
          <xdr:rowOff>85725</xdr:rowOff>
        </xdr:from>
        <xdr:to>
          <xdr:col>2</xdr:col>
          <xdr:colOff>38100</xdr:colOff>
          <xdr:row>139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142</xdr:row>
          <xdr:rowOff>152400</xdr:rowOff>
        </xdr:from>
        <xdr:to>
          <xdr:col>2</xdr:col>
          <xdr:colOff>19050</xdr:colOff>
          <xdr:row>146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135</xdr:row>
          <xdr:rowOff>85725</xdr:rowOff>
        </xdr:from>
        <xdr:to>
          <xdr:col>2</xdr:col>
          <xdr:colOff>200025</xdr:colOff>
          <xdr:row>139</xdr:row>
          <xdr:rowOff>76200</xdr:rowOff>
        </xdr:to>
        <xdr:sp macro="" textlink="">
          <xdr:nvSpPr>
            <xdr:cNvPr id="36868" name="Button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142</xdr:row>
          <xdr:rowOff>114300</xdr:rowOff>
        </xdr:from>
        <xdr:to>
          <xdr:col>2</xdr:col>
          <xdr:colOff>171450</xdr:colOff>
          <xdr:row>146</xdr:row>
          <xdr:rowOff>152400</xdr:rowOff>
        </xdr:to>
        <xdr:sp macro="" textlink="">
          <xdr:nvSpPr>
            <xdr:cNvPr id="36869" name="Butto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134</xdr:row>
          <xdr:rowOff>123825</xdr:rowOff>
        </xdr:from>
        <xdr:to>
          <xdr:col>2</xdr:col>
          <xdr:colOff>276225</xdr:colOff>
          <xdr:row>138</xdr:row>
          <xdr:rowOff>114300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142</xdr:row>
          <xdr:rowOff>85725</xdr:rowOff>
        </xdr:from>
        <xdr:to>
          <xdr:col>2</xdr:col>
          <xdr:colOff>285750</xdr:colOff>
          <xdr:row>146</xdr:row>
          <xdr:rowOff>142875</xdr:rowOff>
        </xdr:to>
        <xdr:sp macro="" textlink="">
          <xdr:nvSpPr>
            <xdr:cNvPr id="37893" name="Button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561975</xdr:colOff>
          <xdr:row>135</xdr:row>
          <xdr:rowOff>38100</xdr:rowOff>
        </xdr:from>
        <xdr:to>
          <xdr:col>2</xdr:col>
          <xdr:colOff>95250</xdr:colOff>
          <xdr:row>139</xdr:row>
          <xdr:rowOff>19050</xdr:rowOff>
        </xdr:to>
        <xdr:sp macro="" textlink="">
          <xdr:nvSpPr>
            <xdr:cNvPr id="38916" name="Button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142</xdr:row>
          <xdr:rowOff>123825</xdr:rowOff>
        </xdr:from>
        <xdr:to>
          <xdr:col>2</xdr:col>
          <xdr:colOff>66675</xdr:colOff>
          <xdr:row>146</xdr:row>
          <xdr:rowOff>142875</xdr:rowOff>
        </xdr:to>
        <xdr:sp macro="" textlink="">
          <xdr:nvSpPr>
            <xdr:cNvPr id="38917" name="Button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134</xdr:row>
          <xdr:rowOff>161925</xdr:rowOff>
        </xdr:from>
        <xdr:to>
          <xdr:col>1</xdr:col>
          <xdr:colOff>1419225</xdr:colOff>
          <xdr:row>138</xdr:row>
          <xdr:rowOff>161925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142</xdr:row>
          <xdr:rowOff>104775</xdr:rowOff>
        </xdr:from>
        <xdr:to>
          <xdr:col>1</xdr:col>
          <xdr:colOff>1419225</xdr:colOff>
          <xdr:row>146</xdr:row>
          <xdr:rowOff>152400</xdr:rowOff>
        </xdr:to>
        <xdr:sp macro="" textlink="">
          <xdr:nvSpPr>
            <xdr:cNvPr id="34822" name="Button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134</xdr:row>
          <xdr:rowOff>104775</xdr:rowOff>
        </xdr:from>
        <xdr:to>
          <xdr:col>2</xdr:col>
          <xdr:colOff>28575</xdr:colOff>
          <xdr:row>138</xdr:row>
          <xdr:rowOff>104775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142</xdr:row>
          <xdr:rowOff>66675</xdr:rowOff>
        </xdr:from>
        <xdr:to>
          <xdr:col>2</xdr:col>
          <xdr:colOff>28575</xdr:colOff>
          <xdr:row>146</xdr:row>
          <xdr:rowOff>114300</xdr:rowOff>
        </xdr:to>
        <xdr:sp macro="" textlink="">
          <xdr:nvSpPr>
            <xdr:cNvPr id="35846" name="Button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6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2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3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4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5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mments" Target="../comments6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mments" Target="../comments7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B147"/>
  <sheetViews>
    <sheetView tabSelected="1" zoomScale="90" zoomScaleNormal="90" workbookViewId="0">
      <selection activeCell="B12" sqref="B12"/>
    </sheetView>
  </sheetViews>
  <sheetFormatPr defaultColWidth="9.140625" defaultRowHeight="15.75" customHeight="1" x14ac:dyDescent="0.25"/>
  <cols>
    <col min="1" max="2" width="14.42578125" bestFit="1" customWidth="1"/>
    <col min="3" max="3" width="26.42578125" bestFit="1" customWidth="1"/>
    <col min="4" max="4" width="11.140625" customWidth="1"/>
    <col min="5" max="5" width="11" customWidth="1"/>
    <col min="6" max="6" width="21.7109375" customWidth="1"/>
    <col min="7" max="7" width="12.85546875" customWidth="1"/>
    <col min="8" max="8" width="12.42578125" customWidth="1"/>
    <col min="9" max="9" width="28.85546875" bestFit="1" customWidth="1"/>
    <col min="10" max="10" width="16.85546875" customWidth="1"/>
    <col min="11" max="11" width="15" customWidth="1"/>
    <col min="12" max="12" width="22.7109375" customWidth="1"/>
    <col min="13" max="13" width="13.28515625" customWidth="1"/>
    <col min="14" max="14" width="12.7109375" customWidth="1"/>
    <col min="15" max="15" width="20.85546875" customWidth="1"/>
    <col min="16" max="16" width="14.85546875" customWidth="1"/>
    <col min="17" max="17" width="13" customWidth="1"/>
    <col min="18" max="18" width="26.42578125" customWidth="1"/>
    <col min="19" max="19" width="12.7109375" customWidth="1"/>
    <col min="20" max="20" width="12.28515625" customWidth="1"/>
    <col min="21" max="21" width="23.28515625" customWidth="1"/>
    <col min="22" max="22" width="17" style="126" customWidth="1"/>
    <col min="23" max="25" width="10.42578125" bestFit="1" customWidth="1"/>
    <col min="26" max="26" width="15.140625" bestFit="1" customWidth="1"/>
    <col min="27" max="28" width="10.42578125" bestFit="1" customWidth="1"/>
  </cols>
  <sheetData>
    <row r="1" spans="1:28" ht="15.75" customHeight="1" thickBot="1" x14ac:dyDescent="0.3">
      <c r="A1" s="99" t="s">
        <v>69</v>
      </c>
      <c r="B1" s="99"/>
      <c r="C1" s="287">
        <v>248</v>
      </c>
      <c r="D1" s="105"/>
      <c r="E1" s="105"/>
      <c r="F1" s="31">
        <v>305</v>
      </c>
      <c r="G1" s="105"/>
      <c r="H1" s="105"/>
      <c r="I1" s="31">
        <v>307</v>
      </c>
      <c r="J1" s="105"/>
      <c r="K1" s="105"/>
      <c r="L1" s="31">
        <v>277</v>
      </c>
      <c r="M1" s="105"/>
      <c r="N1" s="105"/>
      <c r="O1" s="31">
        <v>255</v>
      </c>
      <c r="P1" s="105"/>
      <c r="Q1" s="105"/>
      <c r="R1" s="31">
        <v>240</v>
      </c>
      <c r="S1" s="105"/>
      <c r="T1" s="105"/>
      <c r="U1" s="31">
        <v>298</v>
      </c>
      <c r="V1" s="127"/>
    </row>
    <row r="2" spans="1:28" ht="15.75" customHeight="1" thickBot="1" x14ac:dyDescent="0.3">
      <c r="A2" s="286" t="s">
        <v>69</v>
      </c>
      <c r="B2" s="286"/>
      <c r="C2" s="288">
        <f>C1/24</f>
        <v>10.333333333333334</v>
      </c>
      <c r="D2" s="106"/>
      <c r="E2" s="106"/>
      <c r="F2" s="288">
        <f t="shared" ref="F2:U2" si="0">F1/24</f>
        <v>12.708333333333334</v>
      </c>
      <c r="G2" s="106"/>
      <c r="H2" s="106"/>
      <c r="I2" s="288">
        <f t="shared" si="0"/>
        <v>12.791666666666666</v>
      </c>
      <c r="J2" s="106"/>
      <c r="K2" s="106"/>
      <c r="L2" s="288">
        <f>L1/24</f>
        <v>11.541666666666666</v>
      </c>
      <c r="M2" s="106"/>
      <c r="N2" s="106"/>
      <c r="O2" s="288">
        <f t="shared" si="0"/>
        <v>10.625</v>
      </c>
      <c r="P2" s="106"/>
      <c r="Q2" s="106"/>
      <c r="R2" s="288">
        <f t="shared" si="0"/>
        <v>10</v>
      </c>
      <c r="S2" s="106"/>
      <c r="T2" s="106"/>
      <c r="U2" s="288">
        <f t="shared" si="0"/>
        <v>12.416666666666666</v>
      </c>
      <c r="V2" s="127"/>
    </row>
    <row r="3" spans="1:28" ht="15.75" customHeight="1" thickBot="1" x14ac:dyDescent="0.3">
      <c r="A3" s="100" t="s">
        <v>70</v>
      </c>
      <c r="B3" s="100"/>
      <c r="C3" s="289">
        <f>V124</f>
        <v>12.420138888926886</v>
      </c>
      <c r="D3" s="106"/>
      <c r="E3" s="106"/>
      <c r="F3" s="289">
        <f>W124</f>
        <v>9.7986111111604259</v>
      </c>
      <c r="G3" s="106"/>
      <c r="H3" s="106"/>
      <c r="I3" s="289">
        <f>X124</f>
        <v>9.7187500000582077</v>
      </c>
      <c r="J3" s="106"/>
      <c r="K3" s="106"/>
      <c r="L3" s="289">
        <f>Y124</f>
        <v>10.399305555605679</v>
      </c>
      <c r="M3" s="106"/>
      <c r="N3" s="106"/>
      <c r="O3" s="289">
        <f>Z124</f>
        <v>11.510416666715173</v>
      </c>
      <c r="P3" s="106"/>
      <c r="Q3" s="106"/>
      <c r="R3" s="289">
        <f>AA124</f>
        <v>12.34722222226992</v>
      </c>
      <c r="S3" s="106"/>
      <c r="T3" s="106"/>
      <c r="U3" s="289">
        <f>AB124</f>
        <v>11.725694444459805</v>
      </c>
      <c r="V3" s="127"/>
    </row>
    <row r="4" spans="1:28" ht="15.75" customHeight="1" thickBot="1" x14ac:dyDescent="0.3">
      <c r="A4" s="100" t="s">
        <v>36</v>
      </c>
      <c r="B4" s="100"/>
      <c r="C4" s="290">
        <f>C3-C2</f>
        <v>2.0868055555935516</v>
      </c>
      <c r="D4" s="106"/>
      <c r="E4" s="106"/>
      <c r="F4" s="290">
        <f t="shared" ref="F4:U4" si="1">F3-F2</f>
        <v>-2.909722222172908</v>
      </c>
      <c r="G4" s="106"/>
      <c r="H4" s="106"/>
      <c r="I4" s="290">
        <f t="shared" si="1"/>
        <v>-3.0729166666084584</v>
      </c>
      <c r="J4" s="106"/>
      <c r="K4" s="106"/>
      <c r="L4" s="290">
        <f t="shared" si="1"/>
        <v>-1.1423611110609873</v>
      </c>
      <c r="M4" s="106"/>
      <c r="N4" s="106"/>
      <c r="O4" s="290">
        <f t="shared" si="1"/>
        <v>0.88541666671517305</v>
      </c>
      <c r="P4" s="106"/>
      <c r="Q4" s="106"/>
      <c r="R4" s="290">
        <f t="shared" si="1"/>
        <v>2.3472222222699202</v>
      </c>
      <c r="S4" s="106"/>
      <c r="T4" s="106"/>
      <c r="U4" s="290">
        <f t="shared" si="1"/>
        <v>-0.69097222220686128</v>
      </c>
      <c r="V4" s="291">
        <f>+SUM(C4:U4)</f>
        <v>-2.4965277774705701</v>
      </c>
    </row>
    <row r="5" spans="1:28" ht="15.75" customHeight="1" thickBot="1" x14ac:dyDescent="0.3">
      <c r="A5" s="328" t="s">
        <v>35</v>
      </c>
      <c r="B5" s="329"/>
      <c r="C5" s="329"/>
      <c r="D5" s="329"/>
      <c r="E5" s="329"/>
      <c r="F5" s="329"/>
      <c r="G5" s="329"/>
      <c r="H5" s="329"/>
      <c r="I5" s="329"/>
      <c r="J5" s="329"/>
      <c r="K5" s="329"/>
      <c r="L5" s="329"/>
      <c r="M5" s="329"/>
      <c r="N5" s="329"/>
      <c r="O5" s="329"/>
      <c r="P5" s="329"/>
      <c r="Q5" s="329"/>
      <c r="R5" s="329"/>
      <c r="S5" s="329"/>
      <c r="T5" s="329"/>
      <c r="U5" s="330"/>
      <c r="V5" s="127"/>
    </row>
    <row r="6" spans="1:28" ht="30" customHeight="1" thickBot="1" x14ac:dyDescent="0.3">
      <c r="A6" s="331"/>
      <c r="B6" s="332"/>
      <c r="C6" s="332"/>
      <c r="D6" s="332"/>
      <c r="E6" s="332"/>
      <c r="F6" s="332"/>
      <c r="G6" s="332"/>
      <c r="H6" s="332"/>
      <c r="I6" s="332"/>
      <c r="J6" s="332"/>
      <c r="K6" s="332"/>
      <c r="L6" s="332"/>
      <c r="M6" s="332"/>
      <c r="N6" s="332"/>
      <c r="O6" s="332"/>
      <c r="P6" s="332"/>
      <c r="Q6" s="332"/>
      <c r="R6" s="332"/>
      <c r="S6" s="332"/>
      <c r="T6" s="332"/>
      <c r="U6" s="333"/>
      <c r="V6" s="127"/>
    </row>
    <row r="7" spans="1:28" ht="15.75" customHeight="1" thickBot="1" x14ac:dyDescent="0.3">
      <c r="A7" s="107" t="s">
        <v>26</v>
      </c>
      <c r="B7" s="132" t="s">
        <v>17</v>
      </c>
      <c r="C7" s="62" t="s">
        <v>72</v>
      </c>
      <c r="D7" s="107" t="s">
        <v>26</v>
      </c>
      <c r="E7" s="132" t="s">
        <v>18</v>
      </c>
      <c r="F7" s="62" t="str">
        <f>TEXT(SUBSTITUTE(datedimanche,".","/")+1,"jj.mm.aaaa")</f>
        <v>06.05.2019</v>
      </c>
      <c r="G7" s="107" t="s">
        <v>26</v>
      </c>
      <c r="H7" s="132" t="s">
        <v>19</v>
      </c>
      <c r="I7" s="62" t="str">
        <f>TEXT(SUBSTITUTE(datedimanche,".","/")+2,"jj.mm.aaaa")</f>
        <v>07.05.2019</v>
      </c>
      <c r="J7" s="107" t="s">
        <v>26</v>
      </c>
      <c r="K7" s="132" t="s">
        <v>20</v>
      </c>
      <c r="L7" s="62" t="str">
        <f>TEXT(SUBSTITUTE(datedimanche,".","/")+3,"jj.mm.aaaa")</f>
        <v>08.05.2019</v>
      </c>
      <c r="M7" s="107" t="s">
        <v>26</v>
      </c>
      <c r="N7" s="132" t="s">
        <v>21</v>
      </c>
      <c r="O7" s="62" t="str">
        <f>TEXT(SUBSTITUTE(datedimanche,".","/")+4,"jj.mm.aaaa")</f>
        <v>09.05.2019</v>
      </c>
      <c r="P7" s="107" t="s">
        <v>26</v>
      </c>
      <c r="Q7" s="132" t="s">
        <v>22</v>
      </c>
      <c r="R7" s="62" t="str">
        <f>TEXT(SUBSTITUTE(datedimanche,".","/")+5,"jj.mm.aaaa")</f>
        <v>10.05.2019</v>
      </c>
      <c r="S7" s="107" t="s">
        <v>26</v>
      </c>
      <c r="T7" s="132" t="s">
        <v>23</v>
      </c>
      <c r="U7" s="62" t="str">
        <f>TEXT(SUBSTITUTE(datedimanche,".","/")+6,"jj.mm.aaaa")</f>
        <v>11.05.2019</v>
      </c>
      <c r="V7" s="127"/>
    </row>
    <row r="8" spans="1:28" ht="15.75" customHeight="1" thickBot="1" x14ac:dyDescent="0.3">
      <c r="A8" s="108" t="s">
        <v>43</v>
      </c>
      <c r="B8" s="108" t="s">
        <v>44</v>
      </c>
      <c r="C8" s="91" t="s">
        <v>45</v>
      </c>
      <c r="D8" s="108" t="s">
        <v>43</v>
      </c>
      <c r="E8" s="108" t="s">
        <v>44</v>
      </c>
      <c r="F8" s="97" t="s">
        <v>45</v>
      </c>
      <c r="G8" s="108" t="s">
        <v>43</v>
      </c>
      <c r="H8" s="108" t="s">
        <v>44</v>
      </c>
      <c r="I8" s="97" t="s">
        <v>45</v>
      </c>
      <c r="J8" s="108" t="s">
        <v>43</v>
      </c>
      <c r="K8" s="108" t="s">
        <v>44</v>
      </c>
      <c r="L8" s="97" t="s">
        <v>45</v>
      </c>
      <c r="M8" s="108" t="s">
        <v>43</v>
      </c>
      <c r="N8" s="108" t="s">
        <v>44</v>
      </c>
      <c r="O8" s="97" t="s">
        <v>45</v>
      </c>
      <c r="P8" s="108" t="s">
        <v>43</v>
      </c>
      <c r="Q8" s="108" t="s">
        <v>44</v>
      </c>
      <c r="R8" s="97" t="s">
        <v>22</v>
      </c>
      <c r="S8" s="108" t="s">
        <v>43</v>
      </c>
      <c r="T8" s="108" t="s">
        <v>44</v>
      </c>
      <c r="U8" s="91" t="s">
        <v>45</v>
      </c>
      <c r="V8" s="292" t="s">
        <v>71</v>
      </c>
      <c r="W8" s="293"/>
      <c r="X8" s="293"/>
      <c r="Y8" s="293"/>
      <c r="Z8" s="293"/>
      <c r="AA8" s="293"/>
      <c r="AB8" s="293"/>
    </row>
    <row r="9" spans="1:28" ht="15.75" customHeight="1" thickBot="1" x14ac:dyDescent="0.3">
      <c r="A9" s="297"/>
      <c r="B9" s="297"/>
      <c r="C9" s="298"/>
      <c r="D9" s="297"/>
      <c r="E9" s="297"/>
      <c r="F9" s="298"/>
      <c r="G9" s="297"/>
      <c r="H9" s="297"/>
      <c r="I9" s="298"/>
      <c r="J9" s="297"/>
      <c r="K9" s="297"/>
      <c r="L9" s="298"/>
      <c r="M9" s="297"/>
      <c r="N9" s="297"/>
      <c r="O9" s="298"/>
      <c r="P9" s="297"/>
      <c r="Q9" s="297"/>
      <c r="R9" s="299"/>
      <c r="S9" s="297"/>
      <c r="T9" s="297"/>
      <c r="U9" s="298"/>
      <c r="V9" s="294"/>
      <c r="W9" s="294"/>
      <c r="X9" s="294"/>
      <c r="Y9" s="294"/>
      <c r="Z9" s="294"/>
      <c r="AA9" s="294"/>
      <c r="AB9" s="295"/>
    </row>
    <row r="10" spans="1:28" ht="15.75" customHeight="1" thickBot="1" x14ac:dyDescent="0.3">
      <c r="A10" s="297"/>
      <c r="B10" s="297"/>
      <c r="C10" s="298"/>
      <c r="D10" s="297"/>
      <c r="E10" s="297"/>
      <c r="F10" s="299"/>
      <c r="G10" s="297"/>
      <c r="H10" s="297"/>
      <c r="I10" s="298"/>
      <c r="J10" s="297"/>
      <c r="K10" s="297"/>
      <c r="L10" s="299"/>
      <c r="M10" s="297"/>
      <c r="N10" s="297"/>
      <c r="O10" s="299"/>
      <c r="P10" s="297"/>
      <c r="Q10" s="297"/>
      <c r="R10" s="298"/>
      <c r="S10" s="297"/>
      <c r="T10" s="297"/>
      <c r="U10" s="299"/>
      <c r="V10" s="294"/>
      <c r="W10" s="294"/>
      <c r="X10" s="294"/>
      <c r="Y10" s="294"/>
      <c r="Z10" s="294"/>
      <c r="AA10" s="294"/>
      <c r="AB10" s="295"/>
    </row>
    <row r="11" spans="1:28" ht="15.75" customHeight="1" thickBot="1" x14ac:dyDescent="0.3">
      <c r="A11" s="297"/>
      <c r="B11" s="297"/>
      <c r="C11" s="298"/>
      <c r="D11" s="297"/>
      <c r="E11" s="297"/>
      <c r="F11" s="298"/>
      <c r="G11" s="297"/>
      <c r="H11" s="297"/>
      <c r="I11" s="299"/>
      <c r="J11" s="297"/>
      <c r="K11" s="297"/>
      <c r="L11" s="298"/>
      <c r="M11" s="297"/>
      <c r="N11" s="297"/>
      <c r="O11" s="298"/>
      <c r="P11" s="297"/>
      <c r="Q11" s="297"/>
      <c r="R11" s="298"/>
      <c r="S11" s="297"/>
      <c r="T11" s="297"/>
      <c r="U11" s="298"/>
      <c r="V11" s="294"/>
      <c r="W11" s="294"/>
      <c r="X11" s="294"/>
      <c r="Y11" s="294"/>
      <c r="Z11" s="294"/>
      <c r="AA11" s="294"/>
      <c r="AB11" s="295"/>
    </row>
    <row r="12" spans="1:28" ht="15.75" customHeight="1" thickBot="1" x14ac:dyDescent="0.3">
      <c r="A12" s="297"/>
      <c r="B12" s="297"/>
      <c r="C12" s="298"/>
      <c r="D12" s="297"/>
      <c r="E12" s="297"/>
      <c r="F12" s="299"/>
      <c r="G12" s="297"/>
      <c r="H12" s="297"/>
      <c r="I12" s="299"/>
      <c r="J12" s="297"/>
      <c r="K12" s="297"/>
      <c r="L12" s="299"/>
      <c r="M12" s="297"/>
      <c r="N12" s="297"/>
      <c r="O12" s="299"/>
      <c r="P12" s="297"/>
      <c r="Q12" s="297"/>
      <c r="R12" s="299"/>
      <c r="S12" s="297"/>
      <c r="T12" s="297"/>
      <c r="U12" s="299"/>
      <c r="V12" s="294">
        <f t="shared" ref="V12:V75" si="2">B12-A12</f>
        <v>0</v>
      </c>
      <c r="W12" s="294">
        <f t="shared" ref="W12:W75" si="3">E12-D12</f>
        <v>0</v>
      </c>
      <c r="X12" s="294">
        <f t="shared" ref="X12:X75" si="4">H12-G12</f>
        <v>0</v>
      </c>
      <c r="Y12" s="294">
        <f t="shared" ref="Y12:Y75" si="5">K12-J12</f>
        <v>0</v>
      </c>
      <c r="Z12" s="294">
        <f t="shared" ref="Z12:Z75" si="6">N12-M12</f>
        <v>0</v>
      </c>
      <c r="AA12" s="294">
        <f t="shared" ref="AA12:AA75" si="7">Q12-P12</f>
        <v>0</v>
      </c>
      <c r="AB12" s="295">
        <f t="shared" ref="AB12:AB75" si="8">T12-S12</f>
        <v>0</v>
      </c>
    </row>
    <row r="13" spans="1:28" ht="15.75" customHeight="1" thickBot="1" x14ac:dyDescent="0.3">
      <c r="A13" s="324"/>
      <c r="B13" s="324"/>
      <c r="C13" s="325"/>
      <c r="D13" s="297"/>
      <c r="E13" s="297"/>
      <c r="F13" s="299"/>
      <c r="G13" s="297"/>
      <c r="H13" s="297"/>
      <c r="I13" s="299"/>
      <c r="J13" s="297"/>
      <c r="K13" s="297"/>
      <c r="L13" s="299"/>
      <c r="M13" s="297"/>
      <c r="N13" s="297"/>
      <c r="O13" s="299"/>
      <c r="P13" s="324">
        <v>43595.482638888891</v>
      </c>
      <c r="Q13" s="324">
        <v>43595.809027777781</v>
      </c>
      <c r="R13" s="327" t="s">
        <v>133</v>
      </c>
      <c r="S13" s="297"/>
      <c r="T13" s="297"/>
      <c r="U13" s="300"/>
      <c r="V13" s="294">
        <f t="shared" si="2"/>
        <v>0</v>
      </c>
      <c r="W13" s="294">
        <f t="shared" si="3"/>
        <v>0</v>
      </c>
      <c r="X13" s="294">
        <f t="shared" si="4"/>
        <v>0</v>
      </c>
      <c r="Y13" s="294">
        <f t="shared" si="5"/>
        <v>0</v>
      </c>
      <c r="Z13" s="294">
        <f t="shared" si="6"/>
        <v>0</v>
      </c>
      <c r="AA13" s="294">
        <f t="shared" si="7"/>
        <v>0.32638888889050577</v>
      </c>
      <c r="AB13" s="295">
        <f t="shared" si="8"/>
        <v>0</v>
      </c>
    </row>
    <row r="14" spans="1:28" ht="15.75" customHeight="1" thickBot="1" x14ac:dyDescent="0.3">
      <c r="A14" s="297"/>
      <c r="B14" s="297"/>
      <c r="C14" s="298"/>
      <c r="D14" s="297"/>
      <c r="E14" s="297"/>
      <c r="F14" s="299"/>
      <c r="G14" s="297"/>
      <c r="H14" s="297"/>
      <c r="I14" s="299"/>
      <c r="J14" s="297"/>
      <c r="K14" s="297"/>
      <c r="L14" s="299"/>
      <c r="M14" s="297"/>
      <c r="N14" s="297"/>
      <c r="O14" s="299"/>
      <c r="P14" s="297"/>
      <c r="Q14" s="297"/>
      <c r="R14" s="299"/>
      <c r="S14" s="297"/>
      <c r="T14" s="297"/>
      <c r="U14" s="299"/>
      <c r="V14" s="294">
        <f t="shared" si="2"/>
        <v>0</v>
      </c>
      <c r="W14" s="294">
        <f t="shared" si="3"/>
        <v>0</v>
      </c>
      <c r="X14" s="294">
        <f t="shared" si="4"/>
        <v>0</v>
      </c>
      <c r="Y14" s="294">
        <f t="shared" si="5"/>
        <v>0</v>
      </c>
      <c r="Z14" s="294">
        <f t="shared" si="6"/>
        <v>0</v>
      </c>
      <c r="AA14" s="294">
        <f t="shared" si="7"/>
        <v>0</v>
      </c>
      <c r="AB14" s="295">
        <f t="shared" si="8"/>
        <v>0</v>
      </c>
    </row>
    <row r="15" spans="1:28" ht="15.75" customHeight="1" thickBot="1" x14ac:dyDescent="0.3">
      <c r="A15" s="275">
        <v>43590.315972222219</v>
      </c>
      <c r="B15" s="275">
        <v>43590.642361111109</v>
      </c>
      <c r="C15" s="301" t="s">
        <v>73</v>
      </c>
      <c r="D15" s="275">
        <v>43591.315972222219</v>
      </c>
      <c r="E15" s="275">
        <v>43591.736111111109</v>
      </c>
      <c r="F15" s="321" t="s">
        <v>79</v>
      </c>
      <c r="G15" s="275">
        <v>43592.315972222219</v>
      </c>
      <c r="H15" s="275">
        <v>43592.642361111109</v>
      </c>
      <c r="I15" s="322" t="s">
        <v>118</v>
      </c>
      <c r="J15" s="275">
        <v>43593.315972222219</v>
      </c>
      <c r="K15" s="275">
        <v>43593.736111111109</v>
      </c>
      <c r="L15" s="322" t="s">
        <v>119</v>
      </c>
      <c r="M15" s="275">
        <v>43594.315972222219</v>
      </c>
      <c r="N15" s="275">
        <v>43594.642361111109</v>
      </c>
      <c r="O15" s="301" t="s">
        <v>118</v>
      </c>
      <c r="P15" s="275">
        <v>43595.315972222219</v>
      </c>
      <c r="Q15" s="275">
        <v>43595.642361111109</v>
      </c>
      <c r="R15" s="322" t="s">
        <v>29</v>
      </c>
      <c r="S15" s="275">
        <v>43596.315972222219</v>
      </c>
      <c r="T15" s="275">
        <v>43596.642361111109</v>
      </c>
      <c r="U15" s="322" t="s">
        <v>118</v>
      </c>
      <c r="V15" s="294">
        <f t="shared" si="2"/>
        <v>0.32638888889050577</v>
      </c>
      <c r="W15" s="294">
        <f t="shared" si="3"/>
        <v>0.42013888889050577</v>
      </c>
      <c r="X15" s="294">
        <f t="shared" si="4"/>
        <v>0.32638888889050577</v>
      </c>
      <c r="Y15" s="294">
        <f t="shared" si="5"/>
        <v>0.42013888889050577</v>
      </c>
      <c r="Z15" s="294">
        <f t="shared" si="6"/>
        <v>0.32638888889050577</v>
      </c>
      <c r="AA15" s="294">
        <f t="shared" si="7"/>
        <v>0.32638888889050577</v>
      </c>
      <c r="AB15" s="295">
        <f t="shared" si="8"/>
        <v>0.32638888889050577</v>
      </c>
    </row>
    <row r="16" spans="1:28" ht="15.75" customHeight="1" thickBot="1" x14ac:dyDescent="0.3">
      <c r="A16" s="275">
        <v>43590.357638888891</v>
      </c>
      <c r="B16" s="275">
        <v>43590.684027777781</v>
      </c>
      <c r="C16" s="301" t="s">
        <v>80</v>
      </c>
      <c r="D16" s="275">
        <v>43591.357638888891</v>
      </c>
      <c r="E16" s="275">
        <v>43591.684027777781</v>
      </c>
      <c r="F16" s="301" t="s">
        <v>107</v>
      </c>
      <c r="G16" s="275">
        <v>43592.357638888891</v>
      </c>
      <c r="H16" s="275">
        <v>43592.684027777781</v>
      </c>
      <c r="I16" s="301" t="s">
        <v>108</v>
      </c>
      <c r="J16" s="275">
        <v>43593.357638888891</v>
      </c>
      <c r="K16" s="275">
        <v>43593.684027777781</v>
      </c>
      <c r="L16" s="301" t="s">
        <v>118</v>
      </c>
      <c r="M16" s="275">
        <v>43594.357638888891</v>
      </c>
      <c r="N16" s="275">
        <v>43594.684027777781</v>
      </c>
      <c r="O16" s="301" t="s">
        <v>119</v>
      </c>
      <c r="P16" s="275">
        <v>43595.357638888891</v>
      </c>
      <c r="Q16" s="275">
        <v>43595.684027777781</v>
      </c>
      <c r="R16" s="322" t="s">
        <v>118</v>
      </c>
      <c r="S16" s="275">
        <v>43596.357638888891</v>
      </c>
      <c r="T16" s="275">
        <v>43596.569444444445</v>
      </c>
      <c r="U16" s="322" t="s">
        <v>119</v>
      </c>
      <c r="V16" s="294">
        <f t="shared" si="2"/>
        <v>0.32638888889050577</v>
      </c>
      <c r="W16" s="294">
        <f t="shared" si="3"/>
        <v>0.32638888889050577</v>
      </c>
      <c r="X16" s="294">
        <f t="shared" si="4"/>
        <v>0.32638888889050577</v>
      </c>
      <c r="Y16" s="294">
        <f t="shared" si="5"/>
        <v>0.32638888889050577</v>
      </c>
      <c r="Z16" s="294">
        <f t="shared" si="6"/>
        <v>0.32638888889050577</v>
      </c>
      <c r="AA16" s="294">
        <f t="shared" si="7"/>
        <v>0.32638888889050577</v>
      </c>
      <c r="AB16" s="295">
        <f t="shared" si="8"/>
        <v>0.21180555555474712</v>
      </c>
    </row>
    <row r="17" spans="1:28" ht="15.75" customHeight="1" thickBot="1" x14ac:dyDescent="0.3">
      <c r="A17" s="275">
        <v>43590.440972222219</v>
      </c>
      <c r="B17" s="275">
        <v>43590.767361111109</v>
      </c>
      <c r="C17" s="301" t="s">
        <v>84</v>
      </c>
      <c r="D17" s="275">
        <v>43591.482638888891</v>
      </c>
      <c r="E17" s="275">
        <v>43591.809027777781</v>
      </c>
      <c r="F17" s="321" t="s">
        <v>113</v>
      </c>
      <c r="G17" s="275">
        <v>43592.440972222219</v>
      </c>
      <c r="H17" s="275">
        <v>43592.767361111109</v>
      </c>
      <c r="I17" s="322" t="s">
        <v>111</v>
      </c>
      <c r="J17" s="275">
        <v>43593.482638888891</v>
      </c>
      <c r="K17" s="275">
        <v>43593.809027777781</v>
      </c>
      <c r="L17" s="301" t="s">
        <v>101</v>
      </c>
      <c r="M17" s="275">
        <v>43594.461805555555</v>
      </c>
      <c r="N17" s="275">
        <v>43594.913194444445</v>
      </c>
      <c r="O17" s="322" t="s">
        <v>127</v>
      </c>
      <c r="P17" s="275">
        <v>43595.482638888891</v>
      </c>
      <c r="Q17" s="275">
        <v>43595.715277777781</v>
      </c>
      <c r="R17" s="322" t="s">
        <v>94</v>
      </c>
      <c r="S17" s="275">
        <v>43596.482638888891</v>
      </c>
      <c r="T17" s="275">
        <v>43596.829861111109</v>
      </c>
      <c r="U17" s="322" t="s">
        <v>109</v>
      </c>
      <c r="V17" s="294">
        <f t="shared" si="2"/>
        <v>0.32638888889050577</v>
      </c>
      <c r="W17" s="294">
        <f t="shared" si="3"/>
        <v>0.32638888889050577</v>
      </c>
      <c r="X17" s="294">
        <f t="shared" si="4"/>
        <v>0.32638888889050577</v>
      </c>
      <c r="Y17" s="294">
        <f t="shared" si="5"/>
        <v>0.32638888889050577</v>
      </c>
      <c r="Z17" s="294">
        <f t="shared" si="6"/>
        <v>0.45138888889050577</v>
      </c>
      <c r="AA17" s="294">
        <f t="shared" si="7"/>
        <v>0.23263888889050577</v>
      </c>
      <c r="AB17" s="295">
        <f t="shared" si="8"/>
        <v>0.34722222221898846</v>
      </c>
    </row>
    <row r="18" spans="1:28" ht="15.75" customHeight="1" thickBot="1" x14ac:dyDescent="0.3">
      <c r="A18" s="275">
        <v>43590.628472222219</v>
      </c>
      <c r="B18" s="275">
        <v>43590.954861111109</v>
      </c>
      <c r="C18" s="301" t="s">
        <v>101</v>
      </c>
      <c r="D18" s="275">
        <v>43591.586805555555</v>
      </c>
      <c r="E18" s="275">
        <v>43591.913194444445</v>
      </c>
      <c r="F18" s="321" t="s">
        <v>115</v>
      </c>
      <c r="G18" s="275">
        <v>43592.482638888891</v>
      </c>
      <c r="H18" s="275">
        <v>43592.913194444445</v>
      </c>
      <c r="I18" s="301" t="s">
        <v>121</v>
      </c>
      <c r="J18" s="275">
        <v>43593.565972222219</v>
      </c>
      <c r="K18" s="275">
        <v>43593.954861111109</v>
      </c>
      <c r="L18" s="301" t="s">
        <v>122</v>
      </c>
      <c r="M18" s="275">
        <v>43594.586805555555</v>
      </c>
      <c r="N18" s="275">
        <v>43594.913194444445</v>
      </c>
      <c r="O18" s="301" t="s">
        <v>73</v>
      </c>
      <c r="P18" s="275">
        <v>43595.586805555555</v>
      </c>
      <c r="Q18" s="275">
        <v>43595.913194444445</v>
      </c>
      <c r="R18" s="322" t="s">
        <v>76</v>
      </c>
      <c r="S18" s="275">
        <v>43596.565972222219</v>
      </c>
      <c r="T18" s="275">
        <v>43596.954861111109</v>
      </c>
      <c r="U18" s="322" t="s">
        <v>130</v>
      </c>
      <c r="V18" s="294">
        <f t="shared" si="2"/>
        <v>0.32638888889050577</v>
      </c>
      <c r="W18" s="294">
        <f t="shared" si="3"/>
        <v>0.32638888889050577</v>
      </c>
      <c r="X18" s="294">
        <f t="shared" si="4"/>
        <v>0.43055555555474712</v>
      </c>
      <c r="Y18" s="294">
        <f t="shared" si="5"/>
        <v>0.38888888889050577</v>
      </c>
      <c r="Z18" s="294">
        <f t="shared" si="6"/>
        <v>0.32638888889050577</v>
      </c>
      <c r="AA18" s="294">
        <f t="shared" si="7"/>
        <v>0.32638888889050577</v>
      </c>
      <c r="AB18" s="295">
        <f t="shared" si="8"/>
        <v>0.38888888889050577</v>
      </c>
    </row>
    <row r="19" spans="1:28" ht="15.75" customHeight="1" thickBot="1" x14ac:dyDescent="0.3">
      <c r="A19" s="275"/>
      <c r="B19" s="275"/>
      <c r="C19" s="275"/>
      <c r="D19" s="275"/>
      <c r="E19" s="275"/>
      <c r="F19" s="93"/>
      <c r="G19" s="93"/>
      <c r="H19" s="93"/>
      <c r="I19" s="93"/>
      <c r="J19" s="93"/>
      <c r="K19" s="93"/>
      <c r="L19" s="93"/>
      <c r="M19" s="302"/>
      <c r="N19" s="302"/>
      <c r="O19" s="93"/>
      <c r="P19" s="275"/>
      <c r="Q19" s="275"/>
      <c r="R19" s="93"/>
      <c r="S19" s="275"/>
      <c r="T19" s="275"/>
      <c r="U19" s="93"/>
      <c r="V19" s="294">
        <f t="shared" si="2"/>
        <v>0</v>
      </c>
      <c r="W19" s="294">
        <f t="shared" si="3"/>
        <v>0</v>
      </c>
      <c r="X19" s="294">
        <f t="shared" si="4"/>
        <v>0</v>
      </c>
      <c r="Y19" s="294">
        <f t="shared" si="5"/>
        <v>0</v>
      </c>
      <c r="Z19" s="294">
        <f t="shared" si="6"/>
        <v>0</v>
      </c>
      <c r="AA19" s="294">
        <f t="shared" si="7"/>
        <v>0</v>
      </c>
      <c r="AB19" s="295">
        <f t="shared" si="8"/>
        <v>0</v>
      </c>
    </row>
    <row r="20" spans="1:28" ht="15.75" customHeight="1" thickBot="1" x14ac:dyDescent="0.3">
      <c r="A20" s="275"/>
      <c r="B20" s="275"/>
      <c r="C20" s="131"/>
      <c r="D20" s="275"/>
      <c r="E20" s="275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275"/>
      <c r="Q20" s="275"/>
      <c r="R20" s="93"/>
      <c r="S20" s="275"/>
      <c r="T20" s="275"/>
      <c r="U20" s="93"/>
      <c r="V20" s="294">
        <f t="shared" si="2"/>
        <v>0</v>
      </c>
      <c r="W20" s="294">
        <f t="shared" si="3"/>
        <v>0</v>
      </c>
      <c r="X20" s="294">
        <f t="shared" si="4"/>
        <v>0</v>
      </c>
      <c r="Y20" s="294">
        <f t="shared" si="5"/>
        <v>0</v>
      </c>
      <c r="Z20" s="294">
        <f t="shared" si="6"/>
        <v>0</v>
      </c>
      <c r="AA20" s="294">
        <f t="shared" si="7"/>
        <v>0</v>
      </c>
      <c r="AB20" s="295">
        <f t="shared" si="8"/>
        <v>0</v>
      </c>
    </row>
    <row r="21" spans="1:28" ht="15.75" customHeight="1" thickBot="1" x14ac:dyDescent="0.3">
      <c r="A21" s="276">
        <v>43590.440972222219</v>
      </c>
      <c r="B21" s="276">
        <v>43590.767361111109</v>
      </c>
      <c r="C21" s="274" t="s">
        <v>82</v>
      </c>
      <c r="D21" s="276">
        <v>43591.440972222219</v>
      </c>
      <c r="E21" s="276">
        <v>43591.767361111109</v>
      </c>
      <c r="F21" s="323" t="s">
        <v>111</v>
      </c>
      <c r="G21" s="276">
        <v>43592.440972222219</v>
      </c>
      <c r="H21" s="276">
        <v>43592.684027777781</v>
      </c>
      <c r="I21" s="92" t="s">
        <v>81</v>
      </c>
      <c r="J21" s="276">
        <v>43593.440972222219</v>
      </c>
      <c r="K21" s="276">
        <v>43593.652777777781</v>
      </c>
      <c r="L21" s="92" t="s">
        <v>81</v>
      </c>
      <c r="M21" s="276">
        <v>43594.357638888891</v>
      </c>
      <c r="N21" s="276">
        <v>43594.538194444445</v>
      </c>
      <c r="O21" s="92" t="s">
        <v>105</v>
      </c>
      <c r="P21" s="276">
        <v>43595.440972222219</v>
      </c>
      <c r="Q21" s="276">
        <v>43595.767361111109</v>
      </c>
      <c r="R21" s="92" t="s">
        <v>111</v>
      </c>
      <c r="S21" s="276">
        <v>43596.440972222219</v>
      </c>
      <c r="T21" s="276">
        <v>43596.767361111109</v>
      </c>
      <c r="U21" s="274" t="s">
        <v>101</v>
      </c>
      <c r="V21" s="294">
        <f t="shared" si="2"/>
        <v>0.32638888889050577</v>
      </c>
      <c r="W21" s="294">
        <f t="shared" si="3"/>
        <v>0.32638888889050577</v>
      </c>
      <c r="X21" s="294">
        <f t="shared" si="4"/>
        <v>0.24305555556202307</v>
      </c>
      <c r="Y21" s="294">
        <f t="shared" si="5"/>
        <v>0.21180555556202307</v>
      </c>
      <c r="Z21" s="294">
        <f t="shared" si="6"/>
        <v>0.18055555555474712</v>
      </c>
      <c r="AA21" s="294">
        <f t="shared" si="7"/>
        <v>0.32638888889050577</v>
      </c>
      <c r="AB21" s="295">
        <f t="shared" si="8"/>
        <v>0.32638888889050577</v>
      </c>
    </row>
    <row r="22" spans="1:28" ht="15.75" customHeight="1" thickBot="1" x14ac:dyDescent="0.3">
      <c r="A22" s="276">
        <v>43590.440972222219</v>
      </c>
      <c r="B22" s="276">
        <v>43590.767361111109</v>
      </c>
      <c r="C22" s="274" t="s">
        <v>80</v>
      </c>
      <c r="D22" s="276">
        <v>43591.440972222219</v>
      </c>
      <c r="E22" s="276">
        <v>43591.663194444445</v>
      </c>
      <c r="F22" s="323" t="s">
        <v>109</v>
      </c>
      <c r="G22" s="276">
        <v>43592.482638888891</v>
      </c>
      <c r="H22" s="276">
        <v>43592.809027777781</v>
      </c>
      <c r="I22" s="92" t="s">
        <v>80</v>
      </c>
      <c r="J22" s="276">
        <v>43593.440972222219</v>
      </c>
      <c r="K22" s="276">
        <v>43593.652777777781</v>
      </c>
      <c r="L22" s="92" t="s">
        <v>75</v>
      </c>
      <c r="M22" s="276">
        <v>43594.357638888891</v>
      </c>
      <c r="N22" s="276">
        <v>43594.569444444445</v>
      </c>
      <c r="O22" s="92" t="s">
        <v>79</v>
      </c>
      <c r="P22" s="276">
        <v>43595.440972222219</v>
      </c>
      <c r="Q22" s="276">
        <v>43595.767361111109</v>
      </c>
      <c r="R22" s="92" t="s">
        <v>120</v>
      </c>
      <c r="S22" s="276">
        <v>43596.440972222219</v>
      </c>
      <c r="T22" s="276">
        <v>43596.767361111109</v>
      </c>
      <c r="U22" s="92" t="s">
        <v>79</v>
      </c>
      <c r="V22" s="294">
        <f t="shared" si="2"/>
        <v>0.32638888889050577</v>
      </c>
      <c r="W22" s="294">
        <f t="shared" si="3"/>
        <v>0.22222222222626442</v>
      </c>
      <c r="X22" s="294">
        <f t="shared" si="4"/>
        <v>0.32638888889050577</v>
      </c>
      <c r="Y22" s="294">
        <f t="shared" si="5"/>
        <v>0.21180555556202307</v>
      </c>
      <c r="Z22" s="294">
        <f t="shared" si="6"/>
        <v>0.21180555555474712</v>
      </c>
      <c r="AA22" s="294">
        <f t="shared" si="7"/>
        <v>0.32638888889050577</v>
      </c>
      <c r="AB22" s="295">
        <f t="shared" si="8"/>
        <v>0.32638888889050577</v>
      </c>
    </row>
    <row r="23" spans="1:28" ht="15.75" customHeight="1" thickBot="1" x14ac:dyDescent="0.3">
      <c r="A23" s="276">
        <v>43590.482638888891</v>
      </c>
      <c r="B23" s="276">
        <v>43590.809027777781</v>
      </c>
      <c r="C23" s="274" t="s">
        <v>86</v>
      </c>
      <c r="D23" s="276">
        <v>43591.482638888891</v>
      </c>
      <c r="E23" s="276">
        <v>43591.809027777781</v>
      </c>
      <c r="F23" s="323" t="s">
        <v>79</v>
      </c>
      <c r="G23" s="276">
        <v>43592.524305555555</v>
      </c>
      <c r="H23" s="276">
        <v>43592.913194444445</v>
      </c>
      <c r="I23" s="92" t="s">
        <v>122</v>
      </c>
      <c r="J23" s="276">
        <v>43593.534722222219</v>
      </c>
      <c r="K23" s="276">
        <v>43593.954861111109</v>
      </c>
      <c r="L23" s="92" t="s">
        <v>123</v>
      </c>
      <c r="M23" s="276">
        <v>43594.440972222219</v>
      </c>
      <c r="N23" s="276">
        <v>43594.767361111109</v>
      </c>
      <c r="O23" s="274" t="s">
        <v>96</v>
      </c>
      <c r="P23" s="276">
        <v>43595.440972222219</v>
      </c>
      <c r="Q23" s="276">
        <v>43595.767361111109</v>
      </c>
      <c r="R23" s="274" t="s">
        <v>116</v>
      </c>
      <c r="S23" s="276">
        <v>43596.482638888891</v>
      </c>
      <c r="T23" s="276">
        <v>43596.715277777781</v>
      </c>
      <c r="U23" s="274" t="s">
        <v>94</v>
      </c>
      <c r="V23" s="294">
        <f t="shared" si="2"/>
        <v>0.32638888889050577</v>
      </c>
      <c r="W23" s="294">
        <f t="shared" si="3"/>
        <v>0.32638888889050577</v>
      </c>
      <c r="X23" s="294">
        <f t="shared" si="4"/>
        <v>0.38888888889050577</v>
      </c>
      <c r="Y23" s="294">
        <f t="shared" si="5"/>
        <v>0.42013888889050577</v>
      </c>
      <c r="Z23" s="294">
        <f t="shared" si="6"/>
        <v>0.32638888889050577</v>
      </c>
      <c r="AA23" s="294">
        <f t="shared" si="7"/>
        <v>0.32638888889050577</v>
      </c>
      <c r="AB23" s="295">
        <f t="shared" si="8"/>
        <v>0.23263888889050577</v>
      </c>
    </row>
    <row r="24" spans="1:28" ht="15.75" customHeight="1" thickBot="1" x14ac:dyDescent="0.3">
      <c r="A24" s="276">
        <v>43590.482638888891</v>
      </c>
      <c r="B24" s="276">
        <v>43590.809027777781</v>
      </c>
      <c r="C24" s="274" t="s">
        <v>80</v>
      </c>
      <c r="D24" s="276">
        <v>43591.482638888891</v>
      </c>
      <c r="E24" s="276">
        <v>43591.809027777781</v>
      </c>
      <c r="F24" s="323" t="s">
        <v>75</v>
      </c>
      <c r="G24" s="276">
        <v>43592.482638888891</v>
      </c>
      <c r="H24" s="276">
        <v>43592.746527777781</v>
      </c>
      <c r="I24" s="92" t="s">
        <v>88</v>
      </c>
      <c r="J24" s="276">
        <v>43593.628472222219</v>
      </c>
      <c r="K24" s="276">
        <v>43593.954861111109</v>
      </c>
      <c r="L24" s="274" t="s">
        <v>73</v>
      </c>
      <c r="M24" s="276">
        <v>43594.440972222219</v>
      </c>
      <c r="N24" s="276">
        <v>43594.767361111109</v>
      </c>
      <c r="O24" s="274" t="s">
        <v>111</v>
      </c>
      <c r="P24" s="276">
        <v>43595.482638888891</v>
      </c>
      <c r="Q24" s="276">
        <v>43595.746527777781</v>
      </c>
      <c r="R24" s="327" t="s">
        <v>135</v>
      </c>
      <c r="S24" s="276">
        <v>43596.482638888891</v>
      </c>
      <c r="T24" s="276">
        <v>43596.694444444445</v>
      </c>
      <c r="U24" s="92" t="s">
        <v>121</v>
      </c>
      <c r="V24" s="294">
        <f t="shared" si="2"/>
        <v>0.32638888889050577</v>
      </c>
      <c r="W24" s="294">
        <f t="shared" si="3"/>
        <v>0.32638888889050577</v>
      </c>
      <c r="X24" s="294">
        <f t="shared" si="4"/>
        <v>0.26388888889050577</v>
      </c>
      <c r="Y24" s="294">
        <f t="shared" si="5"/>
        <v>0.32638888889050577</v>
      </c>
      <c r="Z24" s="294">
        <f t="shared" si="6"/>
        <v>0.32638888889050577</v>
      </c>
      <c r="AA24" s="294">
        <f t="shared" si="7"/>
        <v>0.26388888889050577</v>
      </c>
      <c r="AB24" s="295">
        <f t="shared" si="8"/>
        <v>0.21180555555474712</v>
      </c>
    </row>
    <row r="25" spans="1:28" ht="15.75" customHeight="1" thickBot="1" x14ac:dyDescent="0.3">
      <c r="A25" s="276">
        <v>43590.482638888891</v>
      </c>
      <c r="B25" s="276">
        <v>43590.809027777781</v>
      </c>
      <c r="C25" s="274" t="s">
        <v>88</v>
      </c>
      <c r="D25" s="276">
        <v>43591.586805555555</v>
      </c>
      <c r="E25" s="276">
        <v>43591.913194444445</v>
      </c>
      <c r="F25" s="323" t="s">
        <v>92</v>
      </c>
      <c r="G25" s="276">
        <v>43592.586805555555</v>
      </c>
      <c r="H25" s="276">
        <v>43592.913194444445</v>
      </c>
      <c r="I25" s="92" t="s">
        <v>115</v>
      </c>
      <c r="J25" s="276">
        <v>43593.628472222219</v>
      </c>
      <c r="K25" s="276">
        <v>43593.954861111109</v>
      </c>
      <c r="L25" s="274" t="s">
        <v>92</v>
      </c>
      <c r="M25" s="276">
        <v>43594.440972222219</v>
      </c>
      <c r="N25" s="276">
        <v>43594.767361111109</v>
      </c>
      <c r="O25" s="92" t="s">
        <v>116</v>
      </c>
      <c r="P25" s="276">
        <v>43595.482638888891</v>
      </c>
      <c r="Q25" s="276">
        <v>43595.829861111109</v>
      </c>
      <c r="R25" s="327" t="s">
        <v>136</v>
      </c>
      <c r="S25" s="276">
        <v>43596.482638888891</v>
      </c>
      <c r="T25" s="276">
        <v>43596.850694444445</v>
      </c>
      <c r="U25" s="92" t="s">
        <v>88</v>
      </c>
      <c r="V25" s="294">
        <f t="shared" si="2"/>
        <v>0.32638888889050577</v>
      </c>
      <c r="W25" s="294">
        <f t="shared" si="3"/>
        <v>0.32638888889050577</v>
      </c>
      <c r="X25" s="294">
        <f t="shared" si="4"/>
        <v>0.32638888889050577</v>
      </c>
      <c r="Y25" s="294">
        <f t="shared" si="5"/>
        <v>0.32638888889050577</v>
      </c>
      <c r="Z25" s="294">
        <f t="shared" si="6"/>
        <v>0.32638888889050577</v>
      </c>
      <c r="AA25" s="294">
        <f t="shared" si="7"/>
        <v>0.34722222221898846</v>
      </c>
      <c r="AB25" s="295">
        <f t="shared" si="8"/>
        <v>0.36805555555474712</v>
      </c>
    </row>
    <row r="26" spans="1:28" ht="15.75" customHeight="1" thickBot="1" x14ac:dyDescent="0.3">
      <c r="A26" s="276">
        <v>43590.607638888891</v>
      </c>
      <c r="B26" s="276">
        <v>43590.954861111109</v>
      </c>
      <c r="C26" s="274" t="s">
        <v>93</v>
      </c>
      <c r="D26" s="276">
        <v>43591.565972222219</v>
      </c>
      <c r="E26" s="276">
        <v>43591.913194444445</v>
      </c>
      <c r="F26" s="323" t="s">
        <v>93</v>
      </c>
      <c r="G26" s="276">
        <v>43592.586805555555</v>
      </c>
      <c r="H26" s="276">
        <v>43592.913194444445</v>
      </c>
      <c r="I26" s="92" t="s">
        <v>93</v>
      </c>
      <c r="J26" s="276">
        <v>43593.565972222219</v>
      </c>
      <c r="K26" s="276">
        <v>43593.954861111109</v>
      </c>
      <c r="L26" s="274" t="s">
        <v>93</v>
      </c>
      <c r="M26" s="276">
        <v>43594.586805555555</v>
      </c>
      <c r="N26" s="276">
        <v>43594.913194444445</v>
      </c>
      <c r="O26" s="274" t="s">
        <v>122</v>
      </c>
      <c r="P26" s="276">
        <v>43595.482638888891</v>
      </c>
      <c r="Q26" s="276">
        <v>43595.715277777781</v>
      </c>
      <c r="R26" s="92" t="s">
        <v>121</v>
      </c>
      <c r="S26" s="276">
        <v>43596.711805555555</v>
      </c>
      <c r="T26" s="276">
        <v>43596.954861111109</v>
      </c>
      <c r="U26" s="92" t="s">
        <v>122</v>
      </c>
      <c r="V26" s="294">
        <f t="shared" si="2"/>
        <v>0.34722222221898846</v>
      </c>
      <c r="W26" s="294">
        <f t="shared" si="3"/>
        <v>0.34722222222626442</v>
      </c>
      <c r="X26" s="294">
        <f t="shared" si="4"/>
        <v>0.32638888889050577</v>
      </c>
      <c r="Y26" s="294">
        <f t="shared" si="5"/>
        <v>0.38888888889050577</v>
      </c>
      <c r="Z26" s="294">
        <f t="shared" si="6"/>
        <v>0.32638888889050577</v>
      </c>
      <c r="AA26" s="294">
        <f t="shared" si="7"/>
        <v>0.23263888889050577</v>
      </c>
      <c r="AB26" s="295">
        <f t="shared" si="8"/>
        <v>0.24305555555474712</v>
      </c>
    </row>
    <row r="27" spans="1:28" ht="15.75" customHeight="1" thickBot="1" x14ac:dyDescent="0.3">
      <c r="A27" s="276">
        <v>43590.628472222219</v>
      </c>
      <c r="B27" s="276">
        <v>43590.954861111109</v>
      </c>
      <c r="C27" s="274" t="s">
        <v>102</v>
      </c>
      <c r="D27" s="276"/>
      <c r="E27" s="276"/>
      <c r="F27" s="92"/>
      <c r="G27" s="276"/>
      <c r="H27" s="276"/>
      <c r="I27" s="92"/>
      <c r="J27" s="276">
        <v>43593.565972222219</v>
      </c>
      <c r="K27" s="276">
        <v>43593.954861111109</v>
      </c>
      <c r="L27" s="274" t="s">
        <v>121</v>
      </c>
      <c r="M27" s="276">
        <v>43594.586805555555</v>
      </c>
      <c r="N27" s="276">
        <v>43594.913194444445</v>
      </c>
      <c r="O27" s="92" t="s">
        <v>76</v>
      </c>
      <c r="P27" s="276">
        <v>43595.586805555555</v>
      </c>
      <c r="Q27" s="276">
        <v>43595.913194444445</v>
      </c>
      <c r="R27" s="92" t="s">
        <v>127</v>
      </c>
      <c r="S27" s="276">
        <v>43596.711805555555</v>
      </c>
      <c r="T27" s="276">
        <v>43596.954861111109</v>
      </c>
      <c r="U27" s="92" t="s">
        <v>116</v>
      </c>
      <c r="V27" s="294">
        <f t="shared" si="2"/>
        <v>0.32638888889050577</v>
      </c>
      <c r="W27" s="294">
        <f t="shared" si="3"/>
        <v>0</v>
      </c>
      <c r="X27" s="294">
        <f t="shared" si="4"/>
        <v>0</v>
      </c>
      <c r="Y27" s="294">
        <f t="shared" si="5"/>
        <v>0.38888888889050577</v>
      </c>
      <c r="Z27" s="294">
        <f t="shared" si="6"/>
        <v>0.32638888889050577</v>
      </c>
      <c r="AA27" s="294">
        <f t="shared" si="7"/>
        <v>0.32638888889050577</v>
      </c>
      <c r="AB27" s="295">
        <f t="shared" si="8"/>
        <v>0.24305555555474712</v>
      </c>
    </row>
    <row r="28" spans="1:28" ht="15.75" customHeight="1" thickBot="1" x14ac:dyDescent="0.3">
      <c r="A28" s="276"/>
      <c r="B28" s="276"/>
      <c r="C28" s="274"/>
      <c r="D28" s="276"/>
      <c r="E28" s="276"/>
      <c r="F28" s="92"/>
      <c r="G28" s="276"/>
      <c r="H28" s="276"/>
      <c r="I28" s="92"/>
      <c r="J28" s="276"/>
      <c r="K28" s="276"/>
      <c r="L28" s="92"/>
      <c r="M28" s="276">
        <v>43594.670138888891</v>
      </c>
      <c r="N28" s="276">
        <v>43594.913194444445</v>
      </c>
      <c r="O28" s="92" t="s">
        <v>114</v>
      </c>
      <c r="P28" s="276">
        <v>43595.586805555555</v>
      </c>
      <c r="Q28" s="276">
        <v>43595.913194444445</v>
      </c>
      <c r="R28" s="92" t="s">
        <v>73</v>
      </c>
      <c r="S28" s="276">
        <v>43596.732638888891</v>
      </c>
      <c r="T28" s="276">
        <v>43596.954861111109</v>
      </c>
      <c r="U28" s="92" t="s">
        <v>127</v>
      </c>
      <c r="V28" s="294">
        <f t="shared" si="2"/>
        <v>0</v>
      </c>
      <c r="W28" s="294">
        <f t="shared" si="3"/>
        <v>0</v>
      </c>
      <c r="X28" s="294">
        <f t="shared" si="4"/>
        <v>0</v>
      </c>
      <c r="Y28" s="294">
        <f t="shared" si="5"/>
        <v>0</v>
      </c>
      <c r="Z28" s="294">
        <f t="shared" si="6"/>
        <v>0.24305555555474712</v>
      </c>
      <c r="AA28" s="294">
        <f t="shared" si="7"/>
        <v>0.32638888889050577</v>
      </c>
      <c r="AB28" s="295">
        <f t="shared" si="8"/>
        <v>0.22222222221898846</v>
      </c>
    </row>
    <row r="29" spans="1:28" ht="15.75" customHeight="1" thickBot="1" x14ac:dyDescent="0.3">
      <c r="A29" s="276"/>
      <c r="B29" s="276"/>
      <c r="C29" s="274"/>
      <c r="D29" s="276"/>
      <c r="E29" s="276"/>
      <c r="F29" s="92"/>
      <c r="G29" s="276"/>
      <c r="H29" s="276"/>
      <c r="I29" s="94"/>
      <c r="J29" s="276"/>
      <c r="K29" s="276"/>
      <c r="L29" s="92"/>
      <c r="M29" s="276">
        <v>43594.711805555555</v>
      </c>
      <c r="N29" s="276">
        <v>43594.913194444445</v>
      </c>
      <c r="O29" s="92" t="s">
        <v>93</v>
      </c>
      <c r="P29" s="276">
        <v>43595.670138888891</v>
      </c>
      <c r="Q29" s="276">
        <v>43595.913194444445</v>
      </c>
      <c r="R29" s="92" t="s">
        <v>116</v>
      </c>
      <c r="S29" s="276"/>
      <c r="T29" s="276"/>
      <c r="U29" s="98"/>
      <c r="V29" s="294">
        <f t="shared" si="2"/>
        <v>0</v>
      </c>
      <c r="W29" s="294">
        <f t="shared" si="3"/>
        <v>0</v>
      </c>
      <c r="X29" s="294">
        <f t="shared" si="4"/>
        <v>0</v>
      </c>
      <c r="Y29" s="294">
        <f t="shared" si="5"/>
        <v>0</v>
      </c>
      <c r="Z29" s="294">
        <f t="shared" si="6"/>
        <v>0.20138888889050577</v>
      </c>
      <c r="AA29" s="294">
        <f t="shared" si="7"/>
        <v>0.24305555555474712</v>
      </c>
      <c r="AB29" s="295">
        <f t="shared" si="8"/>
        <v>0</v>
      </c>
    </row>
    <row r="30" spans="1:28" ht="15.75" customHeight="1" thickBot="1" x14ac:dyDescent="0.3">
      <c r="A30" s="276"/>
      <c r="B30" s="276"/>
      <c r="C30" s="274"/>
      <c r="D30" s="276"/>
      <c r="E30" s="276"/>
      <c r="F30" s="323"/>
      <c r="G30" s="276"/>
      <c r="H30" s="276"/>
      <c r="I30" s="94"/>
      <c r="J30" s="276"/>
      <c r="K30" s="276"/>
      <c r="L30" s="94"/>
      <c r="M30" s="276"/>
      <c r="N30" s="276"/>
      <c r="O30" s="92"/>
      <c r="P30" s="276"/>
      <c r="Q30" s="276"/>
      <c r="R30" s="94"/>
      <c r="S30" s="276"/>
      <c r="T30" s="276"/>
      <c r="U30" s="94"/>
      <c r="V30" s="294">
        <f t="shared" si="2"/>
        <v>0</v>
      </c>
      <c r="W30" s="294">
        <f t="shared" si="3"/>
        <v>0</v>
      </c>
      <c r="X30" s="294">
        <f t="shared" si="4"/>
        <v>0</v>
      </c>
      <c r="Y30" s="294">
        <f t="shared" si="5"/>
        <v>0</v>
      </c>
      <c r="Z30" s="294">
        <f t="shared" si="6"/>
        <v>0</v>
      </c>
      <c r="AA30" s="294">
        <f t="shared" si="7"/>
        <v>0</v>
      </c>
      <c r="AB30" s="295">
        <f t="shared" si="8"/>
        <v>0</v>
      </c>
    </row>
    <row r="31" spans="1:28" ht="15.75" customHeight="1" thickBot="1" x14ac:dyDescent="0.3">
      <c r="A31" s="303">
        <v>43590.326388888891</v>
      </c>
      <c r="B31" s="303">
        <v>43590.652777777781</v>
      </c>
      <c r="C31" s="304" t="s">
        <v>74</v>
      </c>
      <c r="D31" s="303">
        <v>43591.326388888891</v>
      </c>
      <c r="E31" s="303">
        <v>43591.652777777781</v>
      </c>
      <c r="F31" s="305" t="s">
        <v>76</v>
      </c>
      <c r="G31" s="303">
        <v>43592.326388888891</v>
      </c>
      <c r="H31" s="303">
        <v>43592.746527777781</v>
      </c>
      <c r="I31" s="306" t="s">
        <v>119</v>
      </c>
      <c r="J31" s="303">
        <v>43593.326388888891</v>
      </c>
      <c r="K31" s="303">
        <v>43593.746527777781</v>
      </c>
      <c r="L31" s="306" t="s">
        <v>105</v>
      </c>
      <c r="M31" s="303">
        <v>43594.326388888891</v>
      </c>
      <c r="N31" s="303">
        <v>43594.652777777781</v>
      </c>
      <c r="O31" s="306" t="s">
        <v>74</v>
      </c>
      <c r="P31" s="303">
        <v>43595.326388888891</v>
      </c>
      <c r="Q31" s="303">
        <v>43595.746527777781</v>
      </c>
      <c r="R31" s="306" t="s">
        <v>102</v>
      </c>
      <c r="S31" s="303">
        <v>43596.326388888891</v>
      </c>
      <c r="T31" s="303">
        <v>43596.652777777781</v>
      </c>
      <c r="U31" s="306" t="s">
        <v>91</v>
      </c>
      <c r="V31" s="294">
        <f t="shared" si="2"/>
        <v>0.32638888889050577</v>
      </c>
      <c r="W31" s="294">
        <f t="shared" si="3"/>
        <v>0.32638888889050577</v>
      </c>
      <c r="X31" s="294">
        <f t="shared" si="4"/>
        <v>0.42013888889050577</v>
      </c>
      <c r="Y31" s="294">
        <f t="shared" si="5"/>
        <v>0.42013888889050577</v>
      </c>
      <c r="Z31" s="294">
        <f t="shared" si="6"/>
        <v>0.32638888889050577</v>
      </c>
      <c r="AA31" s="294">
        <f t="shared" si="7"/>
        <v>0.42013888889050577</v>
      </c>
      <c r="AB31" s="295">
        <f t="shared" si="8"/>
        <v>0.32638888889050577</v>
      </c>
    </row>
    <row r="32" spans="1:28" ht="15.75" customHeight="1" thickBot="1" x14ac:dyDescent="0.3">
      <c r="A32" s="303">
        <v>43590.326388888891</v>
      </c>
      <c r="B32" s="303">
        <v>43590.694444444445</v>
      </c>
      <c r="C32" s="304" t="s">
        <v>75</v>
      </c>
      <c r="D32" s="303">
        <v>43591.326388888891</v>
      </c>
      <c r="E32" s="303">
        <v>43591.746527777781</v>
      </c>
      <c r="F32" s="305" t="s">
        <v>77</v>
      </c>
      <c r="G32" s="303">
        <v>43592.326388888891</v>
      </c>
      <c r="H32" s="303">
        <v>43592.652777777781</v>
      </c>
      <c r="I32" s="304" t="s">
        <v>79</v>
      </c>
      <c r="J32" s="303">
        <v>43593.326388888891</v>
      </c>
      <c r="K32" s="303">
        <v>43593.538194444445</v>
      </c>
      <c r="L32" s="306" t="s">
        <v>77</v>
      </c>
      <c r="M32" s="303">
        <v>43594.326388888891</v>
      </c>
      <c r="N32" s="303">
        <v>43594.538194444445</v>
      </c>
      <c r="O32" s="304" t="s">
        <v>77</v>
      </c>
      <c r="P32" s="303">
        <v>43595.326388888891</v>
      </c>
      <c r="Q32" s="303">
        <v>43595.652777777781</v>
      </c>
      <c r="R32" s="306" t="s">
        <v>140</v>
      </c>
      <c r="S32" s="303">
        <v>43596.326388888891</v>
      </c>
      <c r="T32" s="303">
        <v>43596.694444444445</v>
      </c>
      <c r="U32" s="306" t="s">
        <v>98</v>
      </c>
      <c r="V32" s="294">
        <f t="shared" si="2"/>
        <v>0.36805555555474712</v>
      </c>
      <c r="W32" s="294">
        <f t="shared" si="3"/>
        <v>0.42013888889050577</v>
      </c>
      <c r="X32" s="294">
        <f t="shared" si="4"/>
        <v>0.32638888889050577</v>
      </c>
      <c r="Y32" s="294">
        <f t="shared" si="5"/>
        <v>0.21180555555474712</v>
      </c>
      <c r="Z32" s="294">
        <f t="shared" si="6"/>
        <v>0.21180555555474712</v>
      </c>
      <c r="AA32" s="294">
        <f t="shared" si="7"/>
        <v>0.32638888889050577</v>
      </c>
      <c r="AB32" s="295">
        <f t="shared" si="8"/>
        <v>0.36805555555474712</v>
      </c>
    </row>
    <row r="33" spans="1:28" ht="15.75" customHeight="1" thickBot="1" x14ac:dyDescent="0.3">
      <c r="A33" s="303">
        <v>43590.326388888891</v>
      </c>
      <c r="B33" s="303">
        <v>43590.652777777781</v>
      </c>
      <c r="C33" s="304" t="s">
        <v>76</v>
      </c>
      <c r="D33" s="303">
        <v>43591.326388888891</v>
      </c>
      <c r="E33" s="303">
        <v>43591.746527777781</v>
      </c>
      <c r="F33" s="304" t="s">
        <v>105</v>
      </c>
      <c r="G33" s="303">
        <v>43592.326388888891</v>
      </c>
      <c r="H33" s="303">
        <v>43592.652777777781</v>
      </c>
      <c r="I33" s="304" t="s">
        <v>77</v>
      </c>
      <c r="J33" s="303">
        <v>43593.326388888891</v>
      </c>
      <c r="K33" s="303">
        <v>43593.652777777781</v>
      </c>
      <c r="L33" s="306" t="s">
        <v>74</v>
      </c>
      <c r="M33" s="303">
        <v>43594.326388888891</v>
      </c>
      <c r="N33" s="303">
        <v>43594.652777777781</v>
      </c>
      <c r="O33" s="306" t="s">
        <v>107</v>
      </c>
      <c r="P33" s="303">
        <v>43595.336805555555</v>
      </c>
      <c r="Q33" s="303">
        <v>43595.663194444445</v>
      </c>
      <c r="R33" s="306" t="s">
        <v>106</v>
      </c>
      <c r="S33" s="303">
        <v>43596.326388888891</v>
      </c>
      <c r="T33" s="303">
        <v>43596.652777777781</v>
      </c>
      <c r="U33" s="306" t="s">
        <v>74</v>
      </c>
      <c r="V33" s="294">
        <f t="shared" si="2"/>
        <v>0.32638888889050577</v>
      </c>
      <c r="W33" s="294">
        <f t="shared" si="3"/>
        <v>0.42013888889050577</v>
      </c>
      <c r="X33" s="294">
        <f t="shared" si="4"/>
        <v>0.32638888889050577</v>
      </c>
      <c r="Y33" s="294">
        <f t="shared" si="5"/>
        <v>0.32638888889050577</v>
      </c>
      <c r="Z33" s="294">
        <f t="shared" si="6"/>
        <v>0.32638888889050577</v>
      </c>
      <c r="AA33" s="294">
        <f t="shared" si="7"/>
        <v>0.32638888889050577</v>
      </c>
      <c r="AB33" s="295">
        <f t="shared" si="8"/>
        <v>0.32638888889050577</v>
      </c>
    </row>
    <row r="34" spans="1:28" ht="15.75" customHeight="1" thickBot="1" x14ac:dyDescent="0.3">
      <c r="A34" s="303">
        <v>43590.357638888891</v>
      </c>
      <c r="B34" s="303">
        <v>43590.777777777781</v>
      </c>
      <c r="C34" s="304" t="s">
        <v>77</v>
      </c>
      <c r="D34" s="303">
        <v>43591.336805555555</v>
      </c>
      <c r="E34" s="303">
        <v>43591.663194444445</v>
      </c>
      <c r="F34" s="304" t="s">
        <v>106</v>
      </c>
      <c r="G34" s="303">
        <v>43592.336805555555</v>
      </c>
      <c r="H34" s="303">
        <v>43592.663194444445</v>
      </c>
      <c r="I34" s="304" t="s">
        <v>106</v>
      </c>
      <c r="J34" s="303">
        <v>43593.357638888891</v>
      </c>
      <c r="K34" s="303">
        <v>43593.569444444445</v>
      </c>
      <c r="L34" s="306" t="s">
        <v>79</v>
      </c>
      <c r="M34" s="303">
        <v>43594.336805555555</v>
      </c>
      <c r="N34" s="303">
        <v>43594.663194444445</v>
      </c>
      <c r="O34" s="306" t="s">
        <v>106</v>
      </c>
      <c r="P34" s="303"/>
      <c r="Q34" s="303"/>
      <c r="R34" s="306"/>
      <c r="S34" s="303">
        <v>43596.357638888891</v>
      </c>
      <c r="T34" s="303">
        <v>43596.777777777781</v>
      </c>
      <c r="U34" s="306" t="s">
        <v>102</v>
      </c>
      <c r="V34" s="294">
        <f t="shared" si="2"/>
        <v>0.42013888889050577</v>
      </c>
      <c r="W34" s="294">
        <f t="shared" si="3"/>
        <v>0.32638888889050577</v>
      </c>
      <c r="X34" s="294">
        <f t="shared" si="4"/>
        <v>0.32638888889050577</v>
      </c>
      <c r="Y34" s="294">
        <f t="shared" si="5"/>
        <v>0.21180555555474712</v>
      </c>
      <c r="Z34" s="294">
        <f t="shared" si="6"/>
        <v>0.32638888889050577</v>
      </c>
      <c r="AA34" s="294">
        <f t="shared" si="7"/>
        <v>0</v>
      </c>
      <c r="AB34" s="295">
        <f t="shared" si="8"/>
        <v>0.42013888889050577</v>
      </c>
    </row>
    <row r="35" spans="1:28" ht="15.75" customHeight="1" thickBot="1" x14ac:dyDescent="0.3">
      <c r="A35" s="303"/>
      <c r="B35" s="303"/>
      <c r="C35" s="304"/>
      <c r="D35" s="303"/>
      <c r="E35" s="303"/>
      <c r="F35" s="304"/>
      <c r="G35" s="303"/>
      <c r="H35" s="303"/>
      <c r="I35" s="304"/>
      <c r="J35" s="303"/>
      <c r="K35" s="303"/>
      <c r="L35" s="306"/>
      <c r="M35" s="303"/>
      <c r="N35" s="303"/>
      <c r="O35" s="306"/>
      <c r="P35" s="303"/>
      <c r="Q35" s="303"/>
      <c r="R35" s="306"/>
      <c r="S35" s="303"/>
      <c r="T35" s="303"/>
      <c r="U35" s="306"/>
      <c r="V35" s="294">
        <f t="shared" si="2"/>
        <v>0</v>
      </c>
      <c r="W35" s="294">
        <f t="shared" si="3"/>
        <v>0</v>
      </c>
      <c r="X35" s="294">
        <f t="shared" si="4"/>
        <v>0</v>
      </c>
      <c r="Y35" s="294">
        <f t="shared" si="5"/>
        <v>0</v>
      </c>
      <c r="Z35" s="294">
        <f t="shared" si="6"/>
        <v>0</v>
      </c>
      <c r="AA35" s="294">
        <f t="shared" si="7"/>
        <v>0</v>
      </c>
      <c r="AB35" s="295">
        <f t="shared" si="8"/>
        <v>0</v>
      </c>
    </row>
    <row r="36" spans="1:28" ht="15.75" customHeight="1" thickBot="1" x14ac:dyDescent="0.3">
      <c r="A36" s="307"/>
      <c r="B36" s="307"/>
      <c r="C36" s="308"/>
      <c r="D36" s="307"/>
      <c r="E36" s="307"/>
      <c r="F36" s="309"/>
      <c r="G36" s="307"/>
      <c r="H36" s="307"/>
      <c r="I36" s="310"/>
      <c r="J36" s="307"/>
      <c r="K36" s="307"/>
      <c r="L36" s="310"/>
      <c r="M36" s="307"/>
      <c r="N36" s="307"/>
      <c r="O36" s="310"/>
      <c r="P36" s="307"/>
      <c r="Q36" s="307"/>
      <c r="R36" s="310"/>
      <c r="S36" s="307"/>
      <c r="T36" s="307"/>
      <c r="U36" s="310"/>
      <c r="V36" s="294">
        <f t="shared" si="2"/>
        <v>0</v>
      </c>
      <c r="W36" s="294">
        <f t="shared" si="3"/>
        <v>0</v>
      </c>
      <c r="X36" s="294">
        <f t="shared" si="4"/>
        <v>0</v>
      </c>
      <c r="Y36" s="294">
        <f t="shared" si="5"/>
        <v>0</v>
      </c>
      <c r="Z36" s="294">
        <f t="shared" si="6"/>
        <v>0</v>
      </c>
      <c r="AA36" s="294">
        <f t="shared" si="7"/>
        <v>0</v>
      </c>
      <c r="AB36" s="295">
        <f t="shared" si="8"/>
        <v>0</v>
      </c>
    </row>
    <row r="37" spans="1:28" ht="15.75" customHeight="1" thickBot="1" x14ac:dyDescent="0.3">
      <c r="A37" s="303">
        <v>43590.357638888891</v>
      </c>
      <c r="B37" s="303">
        <v>43590.684027777781</v>
      </c>
      <c r="C37" s="304" t="s">
        <v>78</v>
      </c>
      <c r="D37" s="303">
        <v>43591.357638888891</v>
      </c>
      <c r="E37" s="303">
        <v>43591.684027777781</v>
      </c>
      <c r="F37" s="305" t="s">
        <v>80</v>
      </c>
      <c r="G37" s="303">
        <v>43592.357638888891</v>
      </c>
      <c r="H37" s="303">
        <v>43592.684027777781</v>
      </c>
      <c r="I37" s="306" t="s">
        <v>105</v>
      </c>
      <c r="J37" s="303">
        <v>43593.357638888891</v>
      </c>
      <c r="K37" s="303">
        <v>43593.684027777781</v>
      </c>
      <c r="L37" s="306" t="s">
        <v>96</v>
      </c>
      <c r="M37" s="303">
        <v>43594.357638888891</v>
      </c>
      <c r="N37" s="303">
        <v>43594.684027777781</v>
      </c>
      <c r="O37" s="306" t="s">
        <v>120</v>
      </c>
      <c r="P37" s="303">
        <v>43595.357638888891</v>
      </c>
      <c r="Q37" s="303">
        <v>43595.600694444445</v>
      </c>
      <c r="R37" s="306" t="s">
        <v>105</v>
      </c>
      <c r="S37" s="303">
        <v>43596.357638888891</v>
      </c>
      <c r="T37" s="303">
        <v>43596.777777777781</v>
      </c>
      <c r="U37" s="306" t="s">
        <v>103</v>
      </c>
      <c r="V37" s="294">
        <f t="shared" si="2"/>
        <v>0.32638888889050577</v>
      </c>
      <c r="W37" s="294">
        <f t="shared" si="3"/>
        <v>0.32638888889050577</v>
      </c>
      <c r="X37" s="294">
        <f t="shared" si="4"/>
        <v>0.32638888889050577</v>
      </c>
      <c r="Y37" s="294">
        <f t="shared" si="5"/>
        <v>0.32638888889050577</v>
      </c>
      <c r="Z37" s="294">
        <f t="shared" si="6"/>
        <v>0.32638888889050577</v>
      </c>
      <c r="AA37" s="294">
        <f t="shared" si="7"/>
        <v>0.24305555555474712</v>
      </c>
      <c r="AB37" s="295">
        <f t="shared" si="8"/>
        <v>0.42013888889050577</v>
      </c>
    </row>
    <row r="38" spans="1:28" ht="15.75" customHeight="1" thickBot="1" x14ac:dyDescent="0.3">
      <c r="A38" s="303">
        <v>43590.357638888891</v>
      </c>
      <c r="B38" s="303">
        <v>43590.777777777781</v>
      </c>
      <c r="C38" s="304" t="s">
        <v>79</v>
      </c>
      <c r="D38" s="303">
        <v>43591.357638888891</v>
      </c>
      <c r="E38" s="303">
        <v>43591.684027777781</v>
      </c>
      <c r="F38" s="304" t="s">
        <v>108</v>
      </c>
      <c r="G38" s="303">
        <v>43592.357638888891</v>
      </c>
      <c r="H38" s="303">
        <v>43592.684027777781</v>
      </c>
      <c r="I38" s="306" t="s">
        <v>80</v>
      </c>
      <c r="J38" s="303">
        <v>43593.357638888891</v>
      </c>
      <c r="K38" s="303">
        <v>43593.684027777781</v>
      </c>
      <c r="L38" s="306" t="s">
        <v>120</v>
      </c>
      <c r="M38" s="303">
        <v>43594.357638888891</v>
      </c>
      <c r="N38" s="303">
        <v>43594.684027777781</v>
      </c>
      <c r="O38" s="306" t="s">
        <v>115</v>
      </c>
      <c r="P38" s="303">
        <v>43595.357638888891</v>
      </c>
      <c r="Q38" s="303">
        <v>43595.569444444445</v>
      </c>
      <c r="R38" s="306" t="s">
        <v>119</v>
      </c>
      <c r="S38" s="303">
        <v>43596.357638888891</v>
      </c>
      <c r="T38" s="303">
        <v>43596.777777777781</v>
      </c>
      <c r="U38" s="306" t="s">
        <v>75</v>
      </c>
      <c r="V38" s="294">
        <f t="shared" si="2"/>
        <v>0.42013888889050577</v>
      </c>
      <c r="W38" s="294">
        <f t="shared" si="3"/>
        <v>0.32638888889050577</v>
      </c>
      <c r="X38" s="294">
        <f t="shared" si="4"/>
        <v>0.32638888889050577</v>
      </c>
      <c r="Y38" s="294">
        <f t="shared" si="5"/>
        <v>0.32638888889050577</v>
      </c>
      <c r="Z38" s="294">
        <f t="shared" si="6"/>
        <v>0.32638888889050577</v>
      </c>
      <c r="AA38" s="294">
        <f t="shared" si="7"/>
        <v>0.21180555555474712</v>
      </c>
      <c r="AB38" s="295">
        <f t="shared" si="8"/>
        <v>0.42013888889050577</v>
      </c>
    </row>
    <row r="39" spans="1:28" ht="15.75" customHeight="1" thickBot="1" x14ac:dyDescent="0.3">
      <c r="A39" s="307"/>
      <c r="B39" s="307"/>
      <c r="C39" s="308"/>
      <c r="D39" s="307"/>
      <c r="E39" s="307"/>
      <c r="F39" s="308"/>
      <c r="G39" s="307">
        <v>43592.357638888891</v>
      </c>
      <c r="H39" s="307">
        <v>43592.684027777781</v>
      </c>
      <c r="I39" s="308" t="s">
        <v>107</v>
      </c>
      <c r="J39" s="307"/>
      <c r="K39" s="307"/>
      <c r="L39" s="310"/>
      <c r="M39" s="307"/>
      <c r="N39" s="307"/>
      <c r="O39" s="310"/>
      <c r="P39" s="307"/>
      <c r="Q39" s="307"/>
      <c r="R39" s="310"/>
      <c r="S39" s="307"/>
      <c r="T39" s="307"/>
      <c r="U39" s="310"/>
      <c r="V39" s="294">
        <f t="shared" si="2"/>
        <v>0</v>
      </c>
      <c r="W39" s="294">
        <f t="shared" si="3"/>
        <v>0</v>
      </c>
      <c r="X39" s="294">
        <f t="shared" si="4"/>
        <v>0.32638888889050577</v>
      </c>
      <c r="Y39" s="294">
        <f t="shared" si="5"/>
        <v>0</v>
      </c>
      <c r="Z39" s="294">
        <f t="shared" si="6"/>
        <v>0</v>
      </c>
      <c r="AA39" s="294">
        <f t="shared" si="7"/>
        <v>0</v>
      </c>
      <c r="AB39" s="295">
        <f t="shared" si="8"/>
        <v>0</v>
      </c>
    </row>
    <row r="40" spans="1:28" ht="15.75" customHeight="1" thickBot="1" x14ac:dyDescent="0.3">
      <c r="A40" s="303">
        <v>43590.399305555555</v>
      </c>
      <c r="B40" s="303">
        <v>43590.819444444445</v>
      </c>
      <c r="C40" s="304" t="s">
        <v>81</v>
      </c>
      <c r="D40" s="303">
        <v>43591.399305555555</v>
      </c>
      <c r="E40" s="303">
        <v>43591.725694444445</v>
      </c>
      <c r="F40" s="305" t="s">
        <v>96</v>
      </c>
      <c r="G40" s="303">
        <v>43592.399305555555</v>
      </c>
      <c r="H40" s="303">
        <v>43592.725694444445</v>
      </c>
      <c r="I40" s="306" t="s">
        <v>120</v>
      </c>
      <c r="J40" s="303">
        <v>43593.399305555555</v>
      </c>
      <c r="K40" s="303">
        <v>43593.725694444445</v>
      </c>
      <c r="L40" s="306" t="s">
        <v>90</v>
      </c>
      <c r="M40" s="303">
        <v>43594.399305555555</v>
      </c>
      <c r="N40" s="303">
        <v>43594.819444444445</v>
      </c>
      <c r="O40" s="306" t="s">
        <v>103</v>
      </c>
      <c r="P40" s="303">
        <v>43595.399305555555</v>
      </c>
      <c r="Q40" s="303">
        <v>43595.725694444445</v>
      </c>
      <c r="R40" s="306" t="s">
        <v>108</v>
      </c>
      <c r="S40" s="303">
        <v>43596.399305555555</v>
      </c>
      <c r="T40" s="303">
        <v>43596.767361111109</v>
      </c>
      <c r="U40" s="306" t="s">
        <v>97</v>
      </c>
      <c r="V40" s="294">
        <f t="shared" si="2"/>
        <v>0.42013888889050577</v>
      </c>
      <c r="W40" s="294">
        <f t="shared" si="3"/>
        <v>0.32638888889050577</v>
      </c>
      <c r="X40" s="294">
        <f t="shared" si="4"/>
        <v>0.32638888889050577</v>
      </c>
      <c r="Y40" s="294">
        <f t="shared" si="5"/>
        <v>0.32638888889050577</v>
      </c>
      <c r="Z40" s="294">
        <f t="shared" si="6"/>
        <v>0.42013888889050577</v>
      </c>
      <c r="AA40" s="294">
        <f t="shared" si="7"/>
        <v>0.32638888889050577</v>
      </c>
      <c r="AB40" s="295">
        <f t="shared" si="8"/>
        <v>0.36805555555474712</v>
      </c>
    </row>
    <row r="41" spans="1:28" ht="15.75" customHeight="1" thickBot="1" x14ac:dyDescent="0.3">
      <c r="A41" s="303">
        <v>43590.440972222219</v>
      </c>
      <c r="B41" s="303">
        <v>43590.767361111109</v>
      </c>
      <c r="C41" s="304" t="s">
        <v>83</v>
      </c>
      <c r="D41" s="303">
        <v>43591.440972222219</v>
      </c>
      <c r="E41" s="303">
        <v>43591.767361111109</v>
      </c>
      <c r="F41" s="305" t="s">
        <v>112</v>
      </c>
      <c r="G41" s="303">
        <v>43592.440972222219</v>
      </c>
      <c r="H41" s="303">
        <v>43592.638888888891</v>
      </c>
      <c r="I41" s="306" t="s">
        <v>82</v>
      </c>
      <c r="J41" s="303">
        <v>43593.440972222219</v>
      </c>
      <c r="K41" s="303">
        <v>43593.767361111109</v>
      </c>
      <c r="L41" s="304" t="s">
        <v>110</v>
      </c>
      <c r="M41" s="303">
        <v>43594.482638888891</v>
      </c>
      <c r="N41" s="303">
        <v>43594.809027777781</v>
      </c>
      <c r="O41" s="306" t="s">
        <v>113</v>
      </c>
      <c r="P41" s="303">
        <v>43595.440972222219</v>
      </c>
      <c r="Q41" s="303">
        <v>43595.861111111109</v>
      </c>
      <c r="R41" s="306" t="s">
        <v>100</v>
      </c>
      <c r="S41" s="303">
        <v>43596.440972222219</v>
      </c>
      <c r="T41" s="303">
        <v>43596.861111111109</v>
      </c>
      <c r="U41" s="306" t="s">
        <v>100</v>
      </c>
      <c r="V41" s="294">
        <f t="shared" si="2"/>
        <v>0.32638888889050577</v>
      </c>
      <c r="W41" s="294">
        <f t="shared" si="3"/>
        <v>0.32638888889050577</v>
      </c>
      <c r="X41" s="294">
        <f t="shared" si="4"/>
        <v>0.19791666667151731</v>
      </c>
      <c r="Y41" s="294">
        <f t="shared" si="5"/>
        <v>0.32638888889050577</v>
      </c>
      <c r="Z41" s="294">
        <f t="shared" si="6"/>
        <v>0.32638888889050577</v>
      </c>
      <c r="AA41" s="294">
        <f t="shared" si="7"/>
        <v>0.42013888889050577</v>
      </c>
      <c r="AB41" s="295">
        <f t="shared" si="8"/>
        <v>0.42013888889050577</v>
      </c>
    </row>
    <row r="42" spans="1:28" ht="15.75" customHeight="1" thickBot="1" x14ac:dyDescent="0.3">
      <c r="A42" s="303">
        <v>43590.482638888891</v>
      </c>
      <c r="B42" s="303">
        <v>43590.809027777781</v>
      </c>
      <c r="C42" s="304" t="s">
        <v>87</v>
      </c>
      <c r="D42" s="303">
        <v>43591.440972222219</v>
      </c>
      <c r="E42" s="303">
        <v>43591.767361111109</v>
      </c>
      <c r="F42" s="305" t="s">
        <v>110</v>
      </c>
      <c r="G42" s="303">
        <v>43592.440972222219</v>
      </c>
      <c r="H42" s="303">
        <v>43592.652777777781</v>
      </c>
      <c r="I42" s="304" t="s">
        <v>75</v>
      </c>
      <c r="J42" s="303">
        <v>43593.440972222219</v>
      </c>
      <c r="K42" s="303">
        <v>43593.767361111109</v>
      </c>
      <c r="L42" s="306" t="s">
        <v>112</v>
      </c>
      <c r="M42" s="303">
        <v>43594.440972222219</v>
      </c>
      <c r="N42" s="303">
        <v>43594.767361111109</v>
      </c>
      <c r="O42" s="306" t="s">
        <v>108</v>
      </c>
      <c r="P42" s="303">
        <v>43595.440972222219</v>
      </c>
      <c r="Q42" s="303">
        <v>43595.767361111109</v>
      </c>
      <c r="R42" s="306" t="s">
        <v>113</v>
      </c>
      <c r="S42" s="303">
        <v>43596.440972222219</v>
      </c>
      <c r="T42" s="303">
        <v>43596.767361111109</v>
      </c>
      <c r="U42" s="306" t="s">
        <v>111</v>
      </c>
      <c r="V42" s="294">
        <f t="shared" si="2"/>
        <v>0.32638888889050577</v>
      </c>
      <c r="W42" s="294">
        <f t="shared" si="3"/>
        <v>0.32638888889050577</v>
      </c>
      <c r="X42" s="294">
        <f t="shared" si="4"/>
        <v>0.21180555556202307</v>
      </c>
      <c r="Y42" s="294">
        <f t="shared" si="5"/>
        <v>0.32638888889050577</v>
      </c>
      <c r="Z42" s="294">
        <f t="shared" si="6"/>
        <v>0.32638888889050577</v>
      </c>
      <c r="AA42" s="294">
        <f t="shared" si="7"/>
        <v>0.32638888889050577</v>
      </c>
      <c r="AB42" s="295">
        <f t="shared" si="8"/>
        <v>0.32638888889050577</v>
      </c>
    </row>
    <row r="43" spans="1:28" ht="15.75" customHeight="1" thickBot="1" x14ac:dyDescent="0.3">
      <c r="A43" s="303">
        <v>43590.482638888891</v>
      </c>
      <c r="B43" s="303">
        <v>43590.881944444445</v>
      </c>
      <c r="C43" s="304" t="s">
        <v>85</v>
      </c>
      <c r="D43" s="303">
        <v>43591.440972222219</v>
      </c>
      <c r="E43" s="303">
        <v>43591.767361111109</v>
      </c>
      <c r="F43" s="305" t="s">
        <v>81</v>
      </c>
      <c r="G43" s="303">
        <v>43592.440972222219</v>
      </c>
      <c r="H43" s="303">
        <v>43592.767361111109</v>
      </c>
      <c r="I43" s="306" t="s">
        <v>110</v>
      </c>
      <c r="J43" s="303">
        <v>43593.482638888891</v>
      </c>
      <c r="K43" s="303">
        <v>43593.809027777781</v>
      </c>
      <c r="L43" s="306" t="s">
        <v>116</v>
      </c>
      <c r="M43" s="303">
        <v>43594.482638888891</v>
      </c>
      <c r="N43" s="303">
        <v>43594.809027777781</v>
      </c>
      <c r="O43" s="306" t="s">
        <v>85</v>
      </c>
      <c r="P43" s="303">
        <v>43595.440972222219</v>
      </c>
      <c r="Q43" s="303">
        <v>43595.767361111109</v>
      </c>
      <c r="R43" s="306" t="s">
        <v>101</v>
      </c>
      <c r="S43" s="303">
        <v>43596.482638888891</v>
      </c>
      <c r="T43" s="303">
        <v>43596.829861111109</v>
      </c>
      <c r="U43" s="306" t="s">
        <v>90</v>
      </c>
      <c r="V43" s="294">
        <f t="shared" si="2"/>
        <v>0.39930555555474712</v>
      </c>
      <c r="W43" s="294">
        <f t="shared" si="3"/>
        <v>0.32638888889050577</v>
      </c>
      <c r="X43" s="294">
        <f t="shared" si="4"/>
        <v>0.32638888889050577</v>
      </c>
      <c r="Y43" s="294">
        <f t="shared" si="5"/>
        <v>0.32638888889050577</v>
      </c>
      <c r="Z43" s="294">
        <f t="shared" si="6"/>
        <v>0.32638888889050577</v>
      </c>
      <c r="AA43" s="294">
        <f t="shared" si="7"/>
        <v>0.32638888889050577</v>
      </c>
      <c r="AB43" s="295">
        <f t="shared" si="8"/>
        <v>0.34722222221898846</v>
      </c>
    </row>
    <row r="44" spans="1:28" ht="15.75" customHeight="1" thickBot="1" x14ac:dyDescent="0.3">
      <c r="A44" s="303">
        <v>43590.482638888891</v>
      </c>
      <c r="B44" s="303">
        <v>43590.902777777781</v>
      </c>
      <c r="C44" s="304" t="s">
        <v>75</v>
      </c>
      <c r="D44" s="303">
        <v>43591.482638888891</v>
      </c>
      <c r="E44" s="303">
        <v>43591.746527777781</v>
      </c>
      <c r="F44" s="305" t="s">
        <v>88</v>
      </c>
      <c r="G44" s="303">
        <v>43592.482638888891</v>
      </c>
      <c r="H44" s="303">
        <v>43592.788194444445</v>
      </c>
      <c r="I44" s="306" t="s">
        <v>90</v>
      </c>
      <c r="J44" s="303">
        <v>43593.482638888891</v>
      </c>
      <c r="K44" s="303">
        <v>43593.809027777781</v>
      </c>
      <c r="L44" s="306" t="s">
        <v>139</v>
      </c>
      <c r="M44" s="303">
        <v>43594.482638888891</v>
      </c>
      <c r="N44" s="303">
        <v>43594.809027777781</v>
      </c>
      <c r="O44" s="306" t="s">
        <v>112</v>
      </c>
      <c r="P44" s="303">
        <v>43595.482638888891</v>
      </c>
      <c r="Q44" s="303">
        <v>43595.809027777781</v>
      </c>
      <c r="R44" s="306" t="s">
        <v>112</v>
      </c>
      <c r="S44" s="303">
        <v>43596.482638888891</v>
      </c>
      <c r="T44" s="303">
        <v>43596.704861111109</v>
      </c>
      <c r="U44" s="304" t="s">
        <v>85</v>
      </c>
      <c r="V44" s="294">
        <f t="shared" si="2"/>
        <v>0.42013888889050577</v>
      </c>
      <c r="W44" s="294">
        <f t="shared" si="3"/>
        <v>0.26388888889050577</v>
      </c>
      <c r="X44" s="294">
        <f t="shared" si="4"/>
        <v>0.30555555555474712</v>
      </c>
      <c r="Y44" s="294">
        <f t="shared" si="5"/>
        <v>0.32638888889050577</v>
      </c>
      <c r="Z44" s="294">
        <f t="shared" si="6"/>
        <v>0.32638888889050577</v>
      </c>
      <c r="AA44" s="294">
        <f t="shared" si="7"/>
        <v>0.32638888889050577</v>
      </c>
      <c r="AB44" s="295">
        <f t="shared" si="8"/>
        <v>0.22222222221898846</v>
      </c>
    </row>
    <row r="45" spans="1:28" ht="15.75" customHeight="1" thickBot="1" x14ac:dyDescent="0.3">
      <c r="A45" s="303">
        <v>43590.482638888891</v>
      </c>
      <c r="B45" s="303">
        <v>43590.902777777781</v>
      </c>
      <c r="C45" s="304" t="s">
        <v>79</v>
      </c>
      <c r="D45" s="303">
        <v>43591.482638888891</v>
      </c>
      <c r="E45" s="303">
        <v>43591.809027777781</v>
      </c>
      <c r="F45" s="305" t="s">
        <v>80</v>
      </c>
      <c r="G45" s="303">
        <v>43592.482638888891</v>
      </c>
      <c r="H45" s="303">
        <v>43592.809027777781</v>
      </c>
      <c r="I45" s="306" t="s">
        <v>113</v>
      </c>
      <c r="J45" s="303"/>
      <c r="K45" s="303"/>
      <c r="L45" s="304"/>
      <c r="M45" s="303">
        <v>43594.482638888891</v>
      </c>
      <c r="N45" s="303">
        <v>43594.809027777781</v>
      </c>
      <c r="O45" s="306" t="s">
        <v>101</v>
      </c>
      <c r="P45" s="303">
        <v>43595.482638888891</v>
      </c>
      <c r="Q45" s="303">
        <v>43595.809027777781</v>
      </c>
      <c r="R45" s="306" t="s">
        <v>96</v>
      </c>
      <c r="S45" s="303">
        <v>43596.482638888891</v>
      </c>
      <c r="T45" s="303">
        <v>43596.871527777781</v>
      </c>
      <c r="U45" s="304" t="s">
        <v>129</v>
      </c>
      <c r="V45" s="294">
        <f t="shared" si="2"/>
        <v>0.42013888889050577</v>
      </c>
      <c r="W45" s="294">
        <f t="shared" si="3"/>
        <v>0.32638888889050577</v>
      </c>
      <c r="X45" s="294">
        <f t="shared" si="4"/>
        <v>0.32638888889050577</v>
      </c>
      <c r="Y45" s="294">
        <f t="shared" si="5"/>
        <v>0</v>
      </c>
      <c r="Z45" s="294">
        <f t="shared" si="6"/>
        <v>0.32638888889050577</v>
      </c>
      <c r="AA45" s="294">
        <f t="shared" si="7"/>
        <v>0.32638888889050577</v>
      </c>
      <c r="AB45" s="295">
        <f t="shared" si="8"/>
        <v>0.38888888889050577</v>
      </c>
    </row>
    <row r="46" spans="1:28" ht="15.75" customHeight="1" thickBot="1" x14ac:dyDescent="0.3">
      <c r="A46" s="307"/>
      <c r="B46" s="307"/>
      <c r="C46" s="308"/>
      <c r="D46" s="307"/>
      <c r="E46" s="307"/>
      <c r="F46" s="309"/>
      <c r="G46" s="307"/>
      <c r="H46" s="307"/>
      <c r="I46" s="308"/>
      <c r="J46" s="307"/>
      <c r="K46" s="307"/>
      <c r="L46" s="310"/>
      <c r="M46" s="307"/>
      <c r="N46" s="307"/>
      <c r="O46" s="308"/>
      <c r="P46" s="307">
        <v>43595.482638888891</v>
      </c>
      <c r="Q46" s="307">
        <v>43595.850694444445</v>
      </c>
      <c r="R46" s="327" t="s">
        <v>134</v>
      </c>
      <c r="S46" s="307"/>
      <c r="T46" s="307"/>
      <c r="U46" s="310"/>
      <c r="V46" s="294">
        <f t="shared" si="2"/>
        <v>0</v>
      </c>
      <c r="W46" s="294">
        <f t="shared" si="3"/>
        <v>0</v>
      </c>
      <c r="X46" s="294">
        <f t="shared" si="4"/>
        <v>0</v>
      </c>
      <c r="Y46" s="294">
        <f t="shared" si="5"/>
        <v>0</v>
      </c>
      <c r="Z46" s="294">
        <f t="shared" si="6"/>
        <v>0</v>
      </c>
      <c r="AA46" s="294">
        <f t="shared" si="7"/>
        <v>0.36805555555474712</v>
      </c>
      <c r="AB46" s="295">
        <f t="shared" si="8"/>
        <v>0</v>
      </c>
    </row>
    <row r="47" spans="1:28" ht="15.75" customHeight="1" thickBot="1" x14ac:dyDescent="0.3">
      <c r="A47" s="307"/>
      <c r="B47" s="307"/>
      <c r="C47" s="308"/>
      <c r="D47" s="307"/>
      <c r="E47" s="307"/>
      <c r="F47" s="309"/>
      <c r="G47" s="307"/>
      <c r="H47" s="307"/>
      <c r="I47" s="310"/>
      <c r="J47" s="307"/>
      <c r="K47" s="307"/>
      <c r="L47" s="310"/>
      <c r="M47" s="307"/>
      <c r="N47" s="307"/>
      <c r="O47" s="308"/>
      <c r="P47" s="307"/>
      <c r="Q47" s="307"/>
      <c r="R47" s="308"/>
      <c r="S47" s="307"/>
      <c r="T47" s="307"/>
      <c r="U47" s="308"/>
      <c r="V47" s="294">
        <f t="shared" si="2"/>
        <v>0</v>
      </c>
      <c r="W47" s="294">
        <f t="shared" si="3"/>
        <v>0</v>
      </c>
      <c r="X47" s="294">
        <f t="shared" si="4"/>
        <v>0</v>
      </c>
      <c r="Y47" s="294">
        <f t="shared" si="5"/>
        <v>0</v>
      </c>
      <c r="Z47" s="294">
        <f t="shared" si="6"/>
        <v>0</v>
      </c>
      <c r="AA47" s="294">
        <f t="shared" si="7"/>
        <v>0</v>
      </c>
      <c r="AB47" s="295">
        <f t="shared" si="8"/>
        <v>0</v>
      </c>
    </row>
    <row r="48" spans="1:28" ht="15.75" customHeight="1" thickBot="1" x14ac:dyDescent="0.3">
      <c r="A48" s="307"/>
      <c r="B48" s="307"/>
      <c r="C48" s="308"/>
      <c r="D48" s="307"/>
      <c r="E48" s="307"/>
      <c r="F48" s="309"/>
      <c r="G48" s="307"/>
      <c r="H48" s="307"/>
      <c r="I48" s="310"/>
      <c r="J48" s="307"/>
      <c r="K48" s="307"/>
      <c r="L48" s="310"/>
      <c r="M48" s="307"/>
      <c r="N48" s="307"/>
      <c r="O48" s="310"/>
      <c r="P48" s="307"/>
      <c r="Q48" s="307"/>
      <c r="R48" s="310"/>
      <c r="S48" s="307"/>
      <c r="T48" s="307"/>
      <c r="U48" s="310"/>
      <c r="V48" s="294">
        <f t="shared" si="2"/>
        <v>0</v>
      </c>
      <c r="W48" s="294">
        <f t="shared" si="3"/>
        <v>0</v>
      </c>
      <c r="X48" s="294">
        <f t="shared" si="4"/>
        <v>0</v>
      </c>
      <c r="Y48" s="294">
        <f t="shared" si="5"/>
        <v>0</v>
      </c>
      <c r="Z48" s="294">
        <f t="shared" si="6"/>
        <v>0</v>
      </c>
      <c r="AA48" s="294">
        <f t="shared" si="7"/>
        <v>0</v>
      </c>
      <c r="AB48" s="295">
        <f t="shared" si="8"/>
        <v>0</v>
      </c>
    </row>
    <row r="49" spans="1:28" ht="15.75" customHeight="1" thickBot="1" x14ac:dyDescent="0.3">
      <c r="A49" s="307"/>
      <c r="B49" s="307"/>
      <c r="C49" s="308"/>
      <c r="D49" s="307"/>
      <c r="E49" s="307"/>
      <c r="F49" s="309"/>
      <c r="G49" s="307"/>
      <c r="H49" s="307"/>
      <c r="I49" s="308"/>
      <c r="J49" s="307"/>
      <c r="K49" s="307"/>
      <c r="L49" s="310"/>
      <c r="M49" s="307"/>
      <c r="N49" s="307"/>
      <c r="O49" s="310"/>
      <c r="P49" s="307"/>
      <c r="Q49" s="307"/>
      <c r="R49" s="310"/>
      <c r="S49" s="307"/>
      <c r="T49" s="307"/>
      <c r="U49" s="310"/>
      <c r="V49" s="294">
        <f t="shared" si="2"/>
        <v>0</v>
      </c>
      <c r="W49" s="294">
        <f t="shared" si="3"/>
        <v>0</v>
      </c>
      <c r="X49" s="294">
        <f t="shared" si="4"/>
        <v>0</v>
      </c>
      <c r="Y49" s="294">
        <f t="shared" si="5"/>
        <v>0</v>
      </c>
      <c r="Z49" s="294">
        <f t="shared" si="6"/>
        <v>0</v>
      </c>
      <c r="AA49" s="294">
        <f t="shared" si="7"/>
        <v>0</v>
      </c>
      <c r="AB49" s="295">
        <f t="shared" si="8"/>
        <v>0</v>
      </c>
    </row>
    <row r="50" spans="1:28" ht="15.75" customHeight="1" thickBot="1" x14ac:dyDescent="0.3">
      <c r="A50" s="303">
        <v>43590.565972222219</v>
      </c>
      <c r="B50" s="303">
        <v>43590.954861111109</v>
      </c>
      <c r="C50" s="304" t="s">
        <v>90</v>
      </c>
      <c r="D50" s="303">
        <v>43591.524305555555</v>
      </c>
      <c r="E50" s="303">
        <v>43591.913194444445</v>
      </c>
      <c r="F50" s="305" t="s">
        <v>94</v>
      </c>
      <c r="G50" s="303">
        <v>43592.534722222219</v>
      </c>
      <c r="H50" s="303">
        <v>43592.913194444445</v>
      </c>
      <c r="I50" s="306" t="s">
        <v>123</v>
      </c>
      <c r="J50" s="303">
        <v>43593.565972222219</v>
      </c>
      <c r="K50" s="303">
        <v>43593.954861111109</v>
      </c>
      <c r="L50" s="306" t="s">
        <v>85</v>
      </c>
      <c r="M50" s="303">
        <v>43594.482638888891</v>
      </c>
      <c r="N50" s="303">
        <v>43594.829861111109</v>
      </c>
      <c r="O50" s="306" t="s">
        <v>94</v>
      </c>
      <c r="P50" s="303">
        <v>43595.524305555555</v>
      </c>
      <c r="Q50" s="303">
        <v>43595.913194444445</v>
      </c>
      <c r="R50" s="311" t="s">
        <v>82</v>
      </c>
      <c r="S50" s="303">
        <v>43596.565972222219</v>
      </c>
      <c r="T50" s="303">
        <v>43596.954861111109</v>
      </c>
      <c r="U50" s="306" t="s">
        <v>82</v>
      </c>
      <c r="V50" s="294">
        <f t="shared" si="2"/>
        <v>0.38888888889050577</v>
      </c>
      <c r="W50" s="294">
        <f t="shared" si="3"/>
        <v>0.38888888889050577</v>
      </c>
      <c r="X50" s="294">
        <f t="shared" si="4"/>
        <v>0.37847222222626442</v>
      </c>
      <c r="Y50" s="294">
        <f t="shared" si="5"/>
        <v>0.38888888889050577</v>
      </c>
      <c r="Z50" s="294">
        <f t="shared" si="6"/>
        <v>0.34722222221898846</v>
      </c>
      <c r="AA50" s="294">
        <f t="shared" si="7"/>
        <v>0.38888888889050577</v>
      </c>
      <c r="AB50" s="295">
        <f t="shared" si="8"/>
        <v>0.38888888889050577</v>
      </c>
    </row>
    <row r="51" spans="1:28" ht="15.75" customHeight="1" thickBot="1" x14ac:dyDescent="0.3">
      <c r="A51" s="303">
        <v>43590.565972222219</v>
      </c>
      <c r="B51" s="303">
        <v>43590.892361111109</v>
      </c>
      <c r="C51" s="304" t="s">
        <v>91</v>
      </c>
      <c r="D51" s="303">
        <v>43591.545138888891</v>
      </c>
      <c r="E51" s="303">
        <v>43591.913194444445</v>
      </c>
      <c r="F51" s="305" t="s">
        <v>114</v>
      </c>
      <c r="G51" s="303">
        <v>43592.545138888891</v>
      </c>
      <c r="H51" s="303">
        <v>43592.913194444445</v>
      </c>
      <c r="I51" s="306" t="s">
        <v>114</v>
      </c>
      <c r="J51" s="303">
        <v>43593.565972222219</v>
      </c>
      <c r="K51" s="303">
        <v>43593.954861111109</v>
      </c>
      <c r="L51" s="304" t="s">
        <v>138</v>
      </c>
      <c r="M51" s="303">
        <v>43594.482638888891</v>
      </c>
      <c r="N51" s="303">
        <v>43594.809027777781</v>
      </c>
      <c r="O51" s="306" t="s">
        <v>121</v>
      </c>
      <c r="P51" s="303">
        <v>43595.524305555555</v>
      </c>
      <c r="Q51" s="303">
        <v>43595.913194444445</v>
      </c>
      <c r="R51" s="311" t="s">
        <v>129</v>
      </c>
      <c r="S51" s="303">
        <v>43596.565972222219</v>
      </c>
      <c r="T51" s="303">
        <v>43596.892361111109</v>
      </c>
      <c r="U51" s="306" t="s">
        <v>78</v>
      </c>
      <c r="V51" s="294">
        <f t="shared" si="2"/>
        <v>0.32638888889050577</v>
      </c>
      <c r="W51" s="294">
        <f t="shared" si="3"/>
        <v>0.36805555555474712</v>
      </c>
      <c r="X51" s="294">
        <f t="shared" si="4"/>
        <v>0.36805555555474712</v>
      </c>
      <c r="Y51" s="294">
        <f t="shared" si="5"/>
        <v>0.38888888889050577</v>
      </c>
      <c r="Z51" s="294">
        <f t="shared" si="6"/>
        <v>0.32638888889050577</v>
      </c>
      <c r="AA51" s="294">
        <f t="shared" si="7"/>
        <v>0.38888888889050577</v>
      </c>
      <c r="AB51" s="295">
        <f t="shared" si="8"/>
        <v>0.32638888889050577</v>
      </c>
    </row>
    <row r="52" spans="1:28" ht="15.75" customHeight="1" thickBot="1" x14ac:dyDescent="0.3">
      <c r="A52" s="303">
        <v>43590.565972222219</v>
      </c>
      <c r="B52" s="303">
        <v>43590.892361111109</v>
      </c>
      <c r="C52" s="304" t="s">
        <v>92</v>
      </c>
      <c r="D52" s="303">
        <v>43591.586805555555</v>
      </c>
      <c r="E52" s="303">
        <v>43591.913194444445</v>
      </c>
      <c r="F52" s="305" t="s">
        <v>91</v>
      </c>
      <c r="G52" s="303">
        <v>43592.565972222219</v>
      </c>
      <c r="H52" s="303">
        <v>43592.777777777781</v>
      </c>
      <c r="I52" s="306" t="s">
        <v>79</v>
      </c>
      <c r="J52" s="303">
        <v>43593.565972222219</v>
      </c>
      <c r="K52" s="303">
        <v>43593.954861111109</v>
      </c>
      <c r="L52" s="304" t="s">
        <v>116</v>
      </c>
      <c r="M52" s="303">
        <v>43594.482638888891</v>
      </c>
      <c r="N52" s="303">
        <v>43594.809027777781</v>
      </c>
      <c r="O52" s="306" t="s">
        <v>110</v>
      </c>
      <c r="P52" s="303">
        <v>43595.524305555555</v>
      </c>
      <c r="Q52" s="303">
        <v>43595.913194444445</v>
      </c>
      <c r="R52" s="311" t="s">
        <v>109</v>
      </c>
      <c r="S52" s="303">
        <v>43596.565972222219</v>
      </c>
      <c r="T52" s="303">
        <v>43596.954861111109</v>
      </c>
      <c r="U52" s="306" t="s">
        <v>81</v>
      </c>
      <c r="V52" s="294">
        <f t="shared" si="2"/>
        <v>0.32638888889050577</v>
      </c>
      <c r="W52" s="294">
        <f t="shared" si="3"/>
        <v>0.32638888889050577</v>
      </c>
      <c r="X52" s="294">
        <f t="shared" si="4"/>
        <v>0.21180555556202307</v>
      </c>
      <c r="Y52" s="294">
        <f t="shared" si="5"/>
        <v>0.38888888889050577</v>
      </c>
      <c r="Z52" s="294">
        <f t="shared" si="6"/>
        <v>0.32638888889050577</v>
      </c>
      <c r="AA52" s="294">
        <f t="shared" si="7"/>
        <v>0.38888888889050577</v>
      </c>
      <c r="AB52" s="295">
        <f t="shared" si="8"/>
        <v>0.38888888889050577</v>
      </c>
    </row>
    <row r="53" spans="1:28" ht="15.75" customHeight="1" thickBot="1" x14ac:dyDescent="0.3">
      <c r="A53" s="303">
        <v>43590.565972222219</v>
      </c>
      <c r="B53" s="303">
        <v>43590.954861111109</v>
      </c>
      <c r="C53" s="304" t="s">
        <v>93</v>
      </c>
      <c r="D53" s="303">
        <v>43591.666666666664</v>
      </c>
      <c r="E53" s="303">
        <v>43591.913194444445</v>
      </c>
      <c r="F53" s="305" t="s">
        <v>116</v>
      </c>
      <c r="G53" s="303">
        <v>43592.586805555555</v>
      </c>
      <c r="H53" s="303">
        <v>43592.913194444445</v>
      </c>
      <c r="I53" s="306" t="s">
        <v>116</v>
      </c>
      <c r="J53" s="303">
        <v>43593.565972222219</v>
      </c>
      <c r="K53" s="303">
        <v>43593.954861111109</v>
      </c>
      <c r="L53" s="326" t="s">
        <v>38</v>
      </c>
      <c r="M53" s="303">
        <v>43594.524305555555</v>
      </c>
      <c r="N53" s="303">
        <v>43594.913194444445</v>
      </c>
      <c r="O53" s="306" t="s">
        <v>109</v>
      </c>
      <c r="P53" s="303">
        <v>43595.524305555555</v>
      </c>
      <c r="Q53" s="303">
        <v>43595.913194444445</v>
      </c>
      <c r="R53" s="311" t="s">
        <v>130</v>
      </c>
      <c r="S53" s="303">
        <v>43596.565972222219</v>
      </c>
      <c r="T53" s="303">
        <v>43596.892361111109</v>
      </c>
      <c r="U53" s="306" t="s">
        <v>76</v>
      </c>
      <c r="V53" s="294">
        <f t="shared" si="2"/>
        <v>0.38888888889050577</v>
      </c>
      <c r="W53" s="294">
        <f t="shared" si="3"/>
        <v>0.24652777778101154</v>
      </c>
      <c r="X53" s="294">
        <f t="shared" si="4"/>
        <v>0.32638888889050577</v>
      </c>
      <c r="Y53" s="294">
        <f t="shared" si="5"/>
        <v>0.38888888889050577</v>
      </c>
      <c r="Z53" s="294">
        <f t="shared" si="6"/>
        <v>0.38888888889050577</v>
      </c>
      <c r="AA53" s="294">
        <f t="shared" si="7"/>
        <v>0.38888888889050577</v>
      </c>
      <c r="AB53" s="295">
        <f t="shared" si="8"/>
        <v>0.32638888889050577</v>
      </c>
    </row>
    <row r="54" spans="1:28" ht="15.75" customHeight="1" thickBot="1" x14ac:dyDescent="0.3">
      <c r="A54" s="303">
        <v>43590.565972222219</v>
      </c>
      <c r="B54" s="303">
        <v>43590.954861111109</v>
      </c>
      <c r="C54" s="304" t="s">
        <v>94</v>
      </c>
      <c r="D54" s="303">
        <v>43591.701388888891</v>
      </c>
      <c r="E54" s="303">
        <v>43591.913194444445</v>
      </c>
      <c r="F54" s="305" t="s">
        <v>100</v>
      </c>
      <c r="G54" s="303">
        <v>43592.586805555555</v>
      </c>
      <c r="H54" s="303">
        <v>43592.913194444445</v>
      </c>
      <c r="I54" s="306" t="s">
        <v>91</v>
      </c>
      <c r="J54" s="303">
        <v>43593.607638888891</v>
      </c>
      <c r="K54" s="303">
        <v>43593.954861111109</v>
      </c>
      <c r="L54" s="304" t="s">
        <v>114</v>
      </c>
      <c r="M54" s="303">
        <v>43594.524305555555</v>
      </c>
      <c r="N54" s="303">
        <v>43594.913194444445</v>
      </c>
      <c r="O54" s="306" t="s">
        <v>116</v>
      </c>
      <c r="P54" s="303">
        <v>43595.524305555555</v>
      </c>
      <c r="Q54" s="303">
        <v>43595.913194444445</v>
      </c>
      <c r="R54" s="306" t="s">
        <v>90</v>
      </c>
      <c r="S54" s="303">
        <v>43596.565972222219</v>
      </c>
      <c r="T54" s="303">
        <v>43596.892361111109</v>
      </c>
      <c r="U54" s="306" t="s">
        <v>80</v>
      </c>
      <c r="V54" s="294">
        <f t="shared" si="2"/>
        <v>0.38888888889050577</v>
      </c>
      <c r="W54" s="294">
        <f t="shared" si="3"/>
        <v>0.21180555555474712</v>
      </c>
      <c r="X54" s="294">
        <f t="shared" si="4"/>
        <v>0.32638888889050577</v>
      </c>
      <c r="Y54" s="294">
        <f t="shared" si="5"/>
        <v>0.34722222221898846</v>
      </c>
      <c r="Z54" s="294">
        <f t="shared" si="6"/>
        <v>0.38888888889050577</v>
      </c>
      <c r="AA54" s="294">
        <f t="shared" si="7"/>
        <v>0.38888888889050577</v>
      </c>
      <c r="AB54" s="295">
        <f t="shared" si="8"/>
        <v>0.32638888889050577</v>
      </c>
    </row>
    <row r="55" spans="1:28" ht="15.75" customHeight="1" thickBot="1" x14ac:dyDescent="0.3">
      <c r="A55" s="303">
        <v>43590.565972222219</v>
      </c>
      <c r="B55" s="303">
        <v>43590.892361111109</v>
      </c>
      <c r="C55" s="304" t="s">
        <v>95</v>
      </c>
      <c r="D55" s="303">
        <v>43591.701388888891</v>
      </c>
      <c r="E55" s="303">
        <v>43591.913194444445</v>
      </c>
      <c r="F55" s="305" t="s">
        <v>103</v>
      </c>
      <c r="G55" s="303">
        <v>43592.586805555555</v>
      </c>
      <c r="H55" s="303">
        <v>43592.913194444445</v>
      </c>
      <c r="I55" s="306" t="s">
        <v>92</v>
      </c>
      <c r="J55" s="303">
        <v>43593.628472222219</v>
      </c>
      <c r="K55" s="303">
        <v>43593.954861111109</v>
      </c>
      <c r="L55" s="326" t="s">
        <v>38</v>
      </c>
      <c r="M55" s="303">
        <v>43594.565972222219</v>
      </c>
      <c r="N55" s="303">
        <v>43594.913194444445</v>
      </c>
      <c r="O55" s="306" t="s">
        <v>123</v>
      </c>
      <c r="P55" s="303">
        <v>43595.565972222219</v>
      </c>
      <c r="Q55" s="303">
        <v>43595.75</v>
      </c>
      <c r="R55" s="306" t="s">
        <v>123</v>
      </c>
      <c r="S55" s="303">
        <v>43596.565972222219</v>
      </c>
      <c r="T55" s="303">
        <v>43596.788194444445</v>
      </c>
      <c r="U55" s="306" t="s">
        <v>131</v>
      </c>
      <c r="V55" s="294">
        <f t="shared" si="2"/>
        <v>0.32638888889050577</v>
      </c>
      <c r="W55" s="294">
        <f t="shared" si="3"/>
        <v>0.21180555555474712</v>
      </c>
      <c r="X55" s="294">
        <f t="shared" si="4"/>
        <v>0.32638888889050577</v>
      </c>
      <c r="Y55" s="294">
        <f t="shared" si="5"/>
        <v>0.32638888889050577</v>
      </c>
      <c r="Z55" s="294">
        <f t="shared" si="6"/>
        <v>0.34722222222626442</v>
      </c>
      <c r="AA55" s="294">
        <f t="shared" si="7"/>
        <v>0.18402777778101154</v>
      </c>
      <c r="AB55" s="295">
        <f t="shared" si="8"/>
        <v>0.22222222222626442</v>
      </c>
    </row>
    <row r="56" spans="1:28" ht="15.75" customHeight="1" thickBot="1" x14ac:dyDescent="0.3">
      <c r="A56" s="303">
        <v>43590.565972222219</v>
      </c>
      <c r="B56" s="303">
        <v>43590.954861111109</v>
      </c>
      <c r="C56" s="304" t="s">
        <v>96</v>
      </c>
      <c r="D56" s="303">
        <v>43591.701388888891</v>
      </c>
      <c r="E56" s="303">
        <v>43591.913194444445</v>
      </c>
      <c r="F56" s="305" t="s">
        <v>102</v>
      </c>
      <c r="G56" s="303">
        <v>43592.701388888891</v>
      </c>
      <c r="H56" s="303">
        <v>43592.913194444445</v>
      </c>
      <c r="I56" s="306" t="s">
        <v>102</v>
      </c>
      <c r="J56" s="303">
        <v>43593.628472222219</v>
      </c>
      <c r="K56" s="303">
        <v>43593.954861111109</v>
      </c>
      <c r="L56" s="304" t="s">
        <v>125</v>
      </c>
      <c r="M56" s="303">
        <v>43594.586805555555</v>
      </c>
      <c r="N56" s="303">
        <v>43594.913194444445</v>
      </c>
      <c r="O56" s="306" t="s">
        <v>125</v>
      </c>
      <c r="P56" s="303">
        <v>43595.565972222219</v>
      </c>
      <c r="Q56" s="303">
        <v>43595.788194444445</v>
      </c>
      <c r="R56" s="304" t="s">
        <v>131</v>
      </c>
      <c r="S56" s="303">
        <v>43596.565972222219</v>
      </c>
      <c r="T56" s="303">
        <v>43596.815972222219</v>
      </c>
      <c r="U56" s="306" t="s">
        <v>123</v>
      </c>
      <c r="V56" s="294">
        <f t="shared" si="2"/>
        <v>0.38888888889050577</v>
      </c>
      <c r="W56" s="294">
        <f t="shared" si="3"/>
        <v>0.21180555555474712</v>
      </c>
      <c r="X56" s="294">
        <f t="shared" si="4"/>
        <v>0.21180555555474712</v>
      </c>
      <c r="Y56" s="294">
        <f t="shared" si="5"/>
        <v>0.32638888889050577</v>
      </c>
      <c r="Z56" s="294">
        <f t="shared" si="6"/>
        <v>0.32638888889050577</v>
      </c>
      <c r="AA56" s="294">
        <f t="shared" si="7"/>
        <v>0.22222222222626442</v>
      </c>
      <c r="AB56" s="295">
        <f t="shared" si="8"/>
        <v>0.25</v>
      </c>
    </row>
    <row r="57" spans="1:28" ht="15.75" customHeight="1" thickBot="1" x14ac:dyDescent="0.3">
      <c r="A57" s="303">
        <v>43590.586805555555</v>
      </c>
      <c r="B57" s="303">
        <v>43590.954861111109</v>
      </c>
      <c r="C57" s="304" t="s">
        <v>97</v>
      </c>
      <c r="D57" s="303">
        <v>43591.722222222219</v>
      </c>
      <c r="E57" s="303">
        <v>43591.913194444445</v>
      </c>
      <c r="F57" s="305" t="s">
        <v>90</v>
      </c>
      <c r="G57" s="303">
        <v>43592.701388888891</v>
      </c>
      <c r="H57" s="303">
        <v>43592.913194444445</v>
      </c>
      <c r="I57" s="304" t="s">
        <v>100</v>
      </c>
      <c r="J57" s="303">
        <v>43593.628472222219</v>
      </c>
      <c r="K57" s="303">
        <v>43593.954861111109</v>
      </c>
      <c r="L57" s="304" t="s">
        <v>78</v>
      </c>
      <c r="M57" s="303">
        <v>43594.586805555555</v>
      </c>
      <c r="N57" s="303">
        <v>43594.913194444445</v>
      </c>
      <c r="O57" s="306" t="s">
        <v>78</v>
      </c>
      <c r="P57" s="303">
        <v>43595.586805555555</v>
      </c>
      <c r="Q57" s="303">
        <v>43595.913194444445</v>
      </c>
      <c r="R57" s="304" t="s">
        <v>78</v>
      </c>
      <c r="S57" s="303">
        <v>43596.586805555555</v>
      </c>
      <c r="T57" s="303">
        <v>43596.954861111109</v>
      </c>
      <c r="U57" s="306" t="s">
        <v>75</v>
      </c>
      <c r="V57" s="294">
        <f t="shared" si="2"/>
        <v>0.36805555555474712</v>
      </c>
      <c r="W57" s="294">
        <f t="shared" si="3"/>
        <v>0.19097222222626442</v>
      </c>
      <c r="X57" s="294">
        <f t="shared" si="4"/>
        <v>0.21180555555474712</v>
      </c>
      <c r="Y57" s="294">
        <f t="shared" si="5"/>
        <v>0.32638888889050577</v>
      </c>
      <c r="Z57" s="294">
        <f t="shared" si="6"/>
        <v>0.32638888889050577</v>
      </c>
      <c r="AA57" s="294">
        <f t="shared" si="7"/>
        <v>0.32638888889050577</v>
      </c>
      <c r="AB57" s="295">
        <f t="shared" si="8"/>
        <v>0.36805555555474712</v>
      </c>
    </row>
    <row r="58" spans="1:28" ht="15.75" customHeight="1" thickBot="1" x14ac:dyDescent="0.3">
      <c r="A58" s="303">
        <v>43590.586805555555</v>
      </c>
      <c r="B58" s="303">
        <v>43590.954861111109</v>
      </c>
      <c r="C58" s="304" t="s">
        <v>98</v>
      </c>
      <c r="D58" s="303"/>
      <c r="E58" s="303"/>
      <c r="F58" s="305"/>
      <c r="G58" s="303"/>
      <c r="H58" s="303"/>
      <c r="I58" s="306"/>
      <c r="J58" s="303">
        <v>43593.628472222219</v>
      </c>
      <c r="K58" s="303">
        <v>43593.954861111109</v>
      </c>
      <c r="L58" s="304" t="s">
        <v>91</v>
      </c>
      <c r="M58" s="303">
        <v>43594.586805555555</v>
      </c>
      <c r="N58" s="303">
        <v>43594.913194444445</v>
      </c>
      <c r="O58" s="306" t="s">
        <v>92</v>
      </c>
      <c r="P58" s="303">
        <v>43595.586805555555</v>
      </c>
      <c r="Q58" s="303">
        <v>43595.913194444445</v>
      </c>
      <c r="R58" s="306" t="s">
        <v>80</v>
      </c>
      <c r="S58" s="303">
        <v>43596.607638888891</v>
      </c>
      <c r="T58" s="303">
        <v>43596.954861111109</v>
      </c>
      <c r="U58" s="306" t="s">
        <v>90</v>
      </c>
      <c r="V58" s="294">
        <f t="shared" si="2"/>
        <v>0.36805555555474712</v>
      </c>
      <c r="W58" s="294">
        <f t="shared" si="3"/>
        <v>0</v>
      </c>
      <c r="X58" s="294">
        <f t="shared" si="4"/>
        <v>0</v>
      </c>
      <c r="Y58" s="294">
        <f t="shared" si="5"/>
        <v>0.32638888889050577</v>
      </c>
      <c r="Z58" s="294">
        <f t="shared" si="6"/>
        <v>0.32638888889050577</v>
      </c>
      <c r="AA58" s="294">
        <f t="shared" si="7"/>
        <v>0.32638888889050577</v>
      </c>
      <c r="AB58" s="295">
        <f t="shared" si="8"/>
        <v>0.34722222221898846</v>
      </c>
    </row>
    <row r="59" spans="1:28" ht="15.75" customHeight="1" thickBot="1" x14ac:dyDescent="0.3">
      <c r="A59" s="303">
        <v>43590.586805555555</v>
      </c>
      <c r="B59" s="303">
        <v>43590.954861111109</v>
      </c>
      <c r="C59" s="304" t="s">
        <v>99</v>
      </c>
      <c r="D59" s="303"/>
      <c r="E59" s="303"/>
      <c r="F59" s="305"/>
      <c r="G59" s="303"/>
      <c r="H59" s="303"/>
      <c r="I59" s="304"/>
      <c r="J59" s="303"/>
      <c r="K59" s="303"/>
      <c r="L59" s="304"/>
      <c r="M59" s="303">
        <v>43594.628472222219</v>
      </c>
      <c r="N59" s="303">
        <v>43594.913194444445</v>
      </c>
      <c r="O59" s="306" t="s">
        <v>90</v>
      </c>
      <c r="P59" s="303">
        <v>43595.670138888891</v>
      </c>
      <c r="Q59" s="303">
        <v>43595.913194444445</v>
      </c>
      <c r="R59" s="306" t="s">
        <v>114</v>
      </c>
      <c r="S59" s="303">
        <v>43596.628472222219</v>
      </c>
      <c r="T59" s="303">
        <v>43596.954861111109</v>
      </c>
      <c r="U59" s="306" t="s">
        <v>73</v>
      </c>
      <c r="V59" s="294">
        <f t="shared" si="2"/>
        <v>0.36805555555474712</v>
      </c>
      <c r="W59" s="294">
        <f t="shared" si="3"/>
        <v>0</v>
      </c>
      <c r="X59" s="294">
        <f t="shared" si="4"/>
        <v>0</v>
      </c>
      <c r="Y59" s="294">
        <f t="shared" si="5"/>
        <v>0</v>
      </c>
      <c r="Z59" s="294">
        <f t="shared" si="6"/>
        <v>0.28472222222626442</v>
      </c>
      <c r="AA59" s="294">
        <f t="shared" si="7"/>
        <v>0.24305555555474712</v>
      </c>
      <c r="AB59" s="295">
        <f t="shared" si="8"/>
        <v>0.32638888889050577</v>
      </c>
    </row>
    <row r="60" spans="1:28" ht="15.75" customHeight="1" thickBot="1" x14ac:dyDescent="0.3">
      <c r="A60" s="303">
        <v>43590.628472222219</v>
      </c>
      <c r="B60" s="303">
        <v>43590.954861111109</v>
      </c>
      <c r="C60" s="304" t="s">
        <v>100</v>
      </c>
      <c r="D60" s="303"/>
      <c r="E60" s="303"/>
      <c r="F60" s="305"/>
      <c r="G60" s="303"/>
      <c r="H60" s="303"/>
      <c r="I60" s="306"/>
      <c r="J60" s="303"/>
      <c r="K60" s="303"/>
      <c r="L60" s="304"/>
      <c r="M60" s="303"/>
      <c r="N60" s="303"/>
      <c r="O60" s="306"/>
      <c r="P60" s="303">
        <v>43595.670138888891</v>
      </c>
      <c r="Q60" s="303">
        <v>43595.913194444445</v>
      </c>
      <c r="R60" s="306" t="s">
        <v>122</v>
      </c>
      <c r="S60" s="303">
        <v>43596.628472222219</v>
      </c>
      <c r="T60" s="303">
        <v>43596.954861111109</v>
      </c>
      <c r="U60" s="306" t="s">
        <v>80</v>
      </c>
      <c r="V60" s="294">
        <f t="shared" si="2"/>
        <v>0.32638888889050577</v>
      </c>
      <c r="W60" s="294">
        <f t="shared" si="3"/>
        <v>0</v>
      </c>
      <c r="X60" s="294">
        <f t="shared" si="4"/>
        <v>0</v>
      </c>
      <c r="Y60" s="294">
        <f t="shared" si="5"/>
        <v>0</v>
      </c>
      <c r="Z60" s="294">
        <f t="shared" si="6"/>
        <v>0</v>
      </c>
      <c r="AA60" s="294">
        <f t="shared" si="7"/>
        <v>0.24305555555474712</v>
      </c>
      <c r="AB60" s="295">
        <f t="shared" si="8"/>
        <v>0.32638888889050577</v>
      </c>
    </row>
    <row r="61" spans="1:28" ht="15.75" customHeight="1" thickBot="1" x14ac:dyDescent="0.3">
      <c r="A61" s="303">
        <v>43590.743055555555</v>
      </c>
      <c r="B61" s="303">
        <v>43590.954861111109</v>
      </c>
      <c r="C61" s="304" t="s">
        <v>103</v>
      </c>
      <c r="D61" s="303"/>
      <c r="E61" s="303"/>
      <c r="F61" s="305"/>
      <c r="G61" s="303"/>
      <c r="H61" s="303"/>
      <c r="I61" s="306"/>
      <c r="J61" s="303"/>
      <c r="K61" s="303"/>
      <c r="L61" s="304"/>
      <c r="M61" s="303"/>
      <c r="N61" s="303"/>
      <c r="O61" s="306"/>
      <c r="P61" s="303">
        <v>43595.586805555555</v>
      </c>
      <c r="Q61" s="303">
        <v>43595.913194444445</v>
      </c>
      <c r="R61" s="304" t="s">
        <v>137</v>
      </c>
      <c r="S61" s="303"/>
      <c r="T61" s="303"/>
      <c r="U61" s="306"/>
      <c r="V61" s="294">
        <f t="shared" si="2"/>
        <v>0.21180555555474712</v>
      </c>
      <c r="W61" s="294">
        <f t="shared" si="3"/>
        <v>0</v>
      </c>
      <c r="X61" s="294">
        <f t="shared" si="4"/>
        <v>0</v>
      </c>
      <c r="Y61" s="294">
        <f t="shared" si="5"/>
        <v>0</v>
      </c>
      <c r="Z61" s="294">
        <f t="shared" si="6"/>
        <v>0</v>
      </c>
      <c r="AA61" s="294">
        <f t="shared" si="7"/>
        <v>0.32638888889050577</v>
      </c>
      <c r="AB61" s="295">
        <f t="shared" si="8"/>
        <v>0</v>
      </c>
    </row>
    <row r="62" spans="1:28" ht="15.75" customHeight="1" thickBot="1" x14ac:dyDescent="0.3">
      <c r="A62" s="307"/>
      <c r="B62" s="307"/>
      <c r="C62" s="308"/>
      <c r="D62" s="307"/>
      <c r="E62" s="307"/>
      <c r="F62" s="309"/>
      <c r="G62" s="307"/>
      <c r="H62" s="307"/>
      <c r="I62" s="310"/>
      <c r="J62" s="307"/>
      <c r="K62" s="307"/>
      <c r="L62" s="308"/>
      <c r="M62" s="307"/>
      <c r="N62" s="307"/>
      <c r="O62" s="310"/>
      <c r="P62" s="307"/>
      <c r="Q62" s="307"/>
      <c r="R62" s="308"/>
      <c r="S62" s="307"/>
      <c r="T62" s="307"/>
      <c r="U62" s="310"/>
      <c r="V62" s="294">
        <f t="shared" si="2"/>
        <v>0</v>
      </c>
      <c r="W62" s="294">
        <f t="shared" si="3"/>
        <v>0</v>
      </c>
      <c r="X62" s="294">
        <f t="shared" si="4"/>
        <v>0</v>
      </c>
      <c r="Y62" s="294">
        <f t="shared" si="5"/>
        <v>0</v>
      </c>
      <c r="Z62" s="294">
        <f t="shared" si="6"/>
        <v>0</v>
      </c>
      <c r="AA62" s="294">
        <f t="shared" si="7"/>
        <v>0</v>
      </c>
      <c r="AB62" s="295">
        <f t="shared" si="8"/>
        <v>0</v>
      </c>
    </row>
    <row r="63" spans="1:28" ht="15.75" customHeight="1" thickBot="1" x14ac:dyDescent="0.3">
      <c r="A63" s="307"/>
      <c r="B63" s="307"/>
      <c r="C63" s="308"/>
      <c r="D63" s="307"/>
      <c r="E63" s="307"/>
      <c r="F63" s="309"/>
      <c r="G63" s="307"/>
      <c r="H63" s="307"/>
      <c r="I63" s="308"/>
      <c r="J63" s="307"/>
      <c r="K63" s="307"/>
      <c r="L63" s="308"/>
      <c r="M63" s="307"/>
      <c r="N63" s="307"/>
      <c r="O63" s="308"/>
      <c r="P63" s="307"/>
      <c r="Q63" s="307"/>
      <c r="R63" s="308"/>
      <c r="S63" s="307"/>
      <c r="T63" s="307"/>
      <c r="U63" s="310"/>
      <c r="V63" s="294">
        <f t="shared" si="2"/>
        <v>0</v>
      </c>
      <c r="W63" s="294">
        <f t="shared" si="3"/>
        <v>0</v>
      </c>
      <c r="X63" s="294">
        <f t="shared" si="4"/>
        <v>0</v>
      </c>
      <c r="Y63" s="294">
        <f t="shared" si="5"/>
        <v>0</v>
      </c>
      <c r="Z63" s="294">
        <f t="shared" si="6"/>
        <v>0</v>
      </c>
      <c r="AA63" s="294">
        <f t="shared" si="7"/>
        <v>0</v>
      </c>
      <c r="AB63" s="295">
        <f t="shared" si="8"/>
        <v>0</v>
      </c>
    </row>
    <row r="64" spans="1:28" ht="15.75" customHeight="1" thickBot="1" x14ac:dyDescent="0.3">
      <c r="A64" s="307"/>
      <c r="B64" s="307"/>
      <c r="C64" s="308"/>
      <c r="D64" s="307"/>
      <c r="E64" s="307"/>
      <c r="F64" s="309"/>
      <c r="G64" s="307"/>
      <c r="H64" s="307"/>
      <c r="I64" s="310"/>
      <c r="J64" s="307"/>
      <c r="K64" s="307"/>
      <c r="L64" s="308"/>
      <c r="M64" s="307"/>
      <c r="N64" s="307"/>
      <c r="O64" s="310"/>
      <c r="P64" s="307"/>
      <c r="Q64" s="307"/>
      <c r="R64" s="308"/>
      <c r="S64" s="307"/>
      <c r="T64" s="307"/>
      <c r="U64" s="310"/>
      <c r="V64" s="294">
        <f t="shared" si="2"/>
        <v>0</v>
      </c>
      <c r="W64" s="294">
        <f t="shared" si="3"/>
        <v>0</v>
      </c>
      <c r="X64" s="294">
        <f t="shared" si="4"/>
        <v>0</v>
      </c>
      <c r="Y64" s="294">
        <f t="shared" si="5"/>
        <v>0</v>
      </c>
      <c r="Z64" s="294">
        <f t="shared" si="6"/>
        <v>0</v>
      </c>
      <c r="AA64" s="294">
        <f t="shared" si="7"/>
        <v>0</v>
      </c>
      <c r="AB64" s="295">
        <f t="shared" si="8"/>
        <v>0</v>
      </c>
    </row>
    <row r="65" spans="1:28" ht="15.75" customHeight="1" thickBot="1" x14ac:dyDescent="0.3">
      <c r="A65" s="307"/>
      <c r="B65" s="307"/>
      <c r="C65" s="308"/>
      <c r="D65" s="307"/>
      <c r="E65" s="307"/>
      <c r="F65" s="309"/>
      <c r="G65" s="307"/>
      <c r="H65" s="307"/>
      <c r="I65" s="310"/>
      <c r="J65" s="307"/>
      <c r="K65" s="307"/>
      <c r="L65" s="308"/>
      <c r="M65" s="307"/>
      <c r="N65" s="307"/>
      <c r="O65" s="310"/>
      <c r="P65" s="307"/>
      <c r="Q65" s="307"/>
      <c r="R65" s="308"/>
      <c r="S65" s="307"/>
      <c r="T65" s="307"/>
      <c r="U65" s="310"/>
      <c r="V65" s="294">
        <f t="shared" si="2"/>
        <v>0</v>
      </c>
      <c r="W65" s="294">
        <f t="shared" si="3"/>
        <v>0</v>
      </c>
      <c r="X65" s="294">
        <f t="shared" si="4"/>
        <v>0</v>
      </c>
      <c r="Y65" s="294">
        <f t="shared" si="5"/>
        <v>0</v>
      </c>
      <c r="Z65" s="294">
        <f t="shared" si="6"/>
        <v>0</v>
      </c>
      <c r="AA65" s="294">
        <f t="shared" si="7"/>
        <v>0</v>
      </c>
      <c r="AB65" s="295">
        <f t="shared" si="8"/>
        <v>0</v>
      </c>
    </row>
    <row r="66" spans="1:28" ht="15.75" customHeight="1" thickBot="1" x14ac:dyDescent="0.3">
      <c r="A66" s="303"/>
      <c r="B66" s="303"/>
      <c r="C66" s="304"/>
      <c r="D66" s="303"/>
      <c r="E66" s="303"/>
      <c r="F66" s="305"/>
      <c r="G66" s="303"/>
      <c r="H66" s="303"/>
      <c r="I66" s="306"/>
      <c r="J66" s="303"/>
      <c r="K66" s="303"/>
      <c r="L66" s="304"/>
      <c r="M66" s="303"/>
      <c r="N66" s="303"/>
      <c r="O66" s="306"/>
      <c r="P66" s="303"/>
      <c r="Q66" s="303"/>
      <c r="R66" s="306"/>
      <c r="S66" s="303"/>
      <c r="T66" s="303"/>
      <c r="U66" s="306"/>
      <c r="V66" s="294">
        <f t="shared" si="2"/>
        <v>0</v>
      </c>
      <c r="W66" s="294">
        <f t="shared" si="3"/>
        <v>0</v>
      </c>
      <c r="X66" s="294">
        <f t="shared" si="4"/>
        <v>0</v>
      </c>
      <c r="Y66" s="294">
        <f t="shared" si="5"/>
        <v>0</v>
      </c>
      <c r="Z66" s="294">
        <f t="shared" si="6"/>
        <v>0</v>
      </c>
      <c r="AA66" s="294">
        <f t="shared" si="7"/>
        <v>0</v>
      </c>
      <c r="AB66" s="295">
        <f t="shared" si="8"/>
        <v>0</v>
      </c>
    </row>
    <row r="67" spans="1:28" ht="15.75" customHeight="1" thickBot="1" x14ac:dyDescent="0.3">
      <c r="A67" s="303"/>
      <c r="B67" s="303"/>
      <c r="C67" s="304"/>
      <c r="D67" s="303"/>
      <c r="E67" s="303"/>
      <c r="F67" s="305"/>
      <c r="G67" s="303"/>
      <c r="H67" s="303"/>
      <c r="I67" s="306"/>
      <c r="J67" s="303"/>
      <c r="K67" s="303"/>
      <c r="L67" s="304"/>
      <c r="M67" s="303"/>
      <c r="N67" s="303"/>
      <c r="O67" s="306"/>
      <c r="P67" s="303"/>
      <c r="Q67" s="303"/>
      <c r="R67" s="306"/>
      <c r="S67" s="303"/>
      <c r="T67" s="303"/>
      <c r="U67" s="306"/>
      <c r="V67" s="294">
        <f t="shared" si="2"/>
        <v>0</v>
      </c>
      <c r="W67" s="294">
        <f t="shared" si="3"/>
        <v>0</v>
      </c>
      <c r="X67" s="294">
        <f t="shared" si="4"/>
        <v>0</v>
      </c>
      <c r="Y67" s="294">
        <f t="shared" si="5"/>
        <v>0</v>
      </c>
      <c r="Z67" s="294">
        <f t="shared" si="6"/>
        <v>0</v>
      </c>
      <c r="AA67" s="294">
        <f t="shared" si="7"/>
        <v>0</v>
      </c>
      <c r="AB67" s="295">
        <f t="shared" si="8"/>
        <v>0</v>
      </c>
    </row>
    <row r="68" spans="1:28" ht="15.75" customHeight="1" thickBot="1" x14ac:dyDescent="0.3">
      <c r="A68" s="303"/>
      <c r="B68" s="303"/>
      <c r="C68" s="304"/>
      <c r="D68" s="303"/>
      <c r="E68" s="303"/>
      <c r="F68" s="305"/>
      <c r="G68" s="303"/>
      <c r="H68" s="303"/>
      <c r="I68" s="306"/>
      <c r="J68" s="303"/>
      <c r="K68" s="303"/>
      <c r="L68" s="304"/>
      <c r="M68" s="303"/>
      <c r="N68" s="303"/>
      <c r="O68" s="306"/>
      <c r="P68" s="303"/>
      <c r="Q68" s="303"/>
      <c r="R68" s="306"/>
      <c r="S68" s="303"/>
      <c r="T68" s="303"/>
      <c r="U68" s="306"/>
      <c r="V68" s="294">
        <f t="shared" si="2"/>
        <v>0</v>
      </c>
      <c r="W68" s="294">
        <f t="shared" si="3"/>
        <v>0</v>
      </c>
      <c r="X68" s="294">
        <f t="shared" si="4"/>
        <v>0</v>
      </c>
      <c r="Y68" s="294">
        <f t="shared" si="5"/>
        <v>0</v>
      </c>
      <c r="Z68" s="294">
        <f t="shared" si="6"/>
        <v>0</v>
      </c>
      <c r="AA68" s="294">
        <f t="shared" si="7"/>
        <v>0</v>
      </c>
      <c r="AB68" s="295">
        <f t="shared" si="8"/>
        <v>0</v>
      </c>
    </row>
    <row r="69" spans="1:28" ht="15.75" customHeight="1" thickBot="1" x14ac:dyDescent="0.3">
      <c r="A69" s="303"/>
      <c r="B69" s="303"/>
      <c r="C69" s="304"/>
      <c r="D69" s="303"/>
      <c r="E69" s="303"/>
      <c r="F69" s="305"/>
      <c r="G69" s="303"/>
      <c r="H69" s="303"/>
      <c r="I69" s="306"/>
      <c r="J69" s="303"/>
      <c r="K69" s="303"/>
      <c r="L69" s="304"/>
      <c r="M69" s="303"/>
      <c r="N69" s="303"/>
      <c r="O69" s="306"/>
      <c r="P69" s="303"/>
      <c r="Q69" s="303"/>
      <c r="R69" s="306"/>
      <c r="S69" s="303"/>
      <c r="T69" s="303"/>
      <c r="U69" s="306"/>
      <c r="V69" s="294">
        <f t="shared" si="2"/>
        <v>0</v>
      </c>
      <c r="W69" s="294">
        <f t="shared" si="3"/>
        <v>0</v>
      </c>
      <c r="X69" s="294">
        <f t="shared" si="4"/>
        <v>0</v>
      </c>
      <c r="Y69" s="294">
        <f t="shared" si="5"/>
        <v>0</v>
      </c>
      <c r="Z69" s="294">
        <f t="shared" si="6"/>
        <v>0</v>
      </c>
      <c r="AA69" s="294">
        <f t="shared" si="7"/>
        <v>0</v>
      </c>
      <c r="AB69" s="295">
        <f t="shared" si="8"/>
        <v>0</v>
      </c>
    </row>
    <row r="70" spans="1:28" ht="15.75" customHeight="1" thickBot="1" x14ac:dyDescent="0.3">
      <c r="A70" s="303"/>
      <c r="B70" s="303"/>
      <c r="C70" s="304"/>
      <c r="D70" s="303"/>
      <c r="E70" s="303"/>
      <c r="F70" s="305"/>
      <c r="G70" s="303"/>
      <c r="H70" s="303"/>
      <c r="I70" s="306"/>
      <c r="J70" s="303"/>
      <c r="K70" s="303"/>
      <c r="L70" s="304"/>
      <c r="M70" s="303"/>
      <c r="N70" s="303"/>
      <c r="O70" s="306"/>
      <c r="P70" s="303"/>
      <c r="Q70" s="303"/>
      <c r="R70" s="306"/>
      <c r="S70" s="303"/>
      <c r="T70" s="303"/>
      <c r="U70" s="306"/>
      <c r="V70" s="294">
        <f t="shared" si="2"/>
        <v>0</v>
      </c>
      <c r="W70" s="294">
        <f t="shared" si="3"/>
        <v>0</v>
      </c>
      <c r="X70" s="294">
        <f t="shared" si="4"/>
        <v>0</v>
      </c>
      <c r="Y70" s="294">
        <f t="shared" si="5"/>
        <v>0</v>
      </c>
      <c r="Z70" s="294">
        <f t="shared" si="6"/>
        <v>0</v>
      </c>
      <c r="AA70" s="294">
        <f t="shared" si="7"/>
        <v>0</v>
      </c>
      <c r="AB70" s="295">
        <f t="shared" si="8"/>
        <v>0</v>
      </c>
    </row>
    <row r="71" spans="1:28" ht="15.75" customHeight="1" thickBot="1" x14ac:dyDescent="0.3">
      <c r="A71" s="303"/>
      <c r="B71" s="303"/>
      <c r="C71" s="304"/>
      <c r="D71" s="303"/>
      <c r="E71" s="303"/>
      <c r="F71" s="305"/>
      <c r="G71" s="303"/>
      <c r="H71" s="303"/>
      <c r="I71" s="306"/>
      <c r="J71" s="303"/>
      <c r="K71" s="303"/>
      <c r="L71" s="304"/>
      <c r="M71" s="303"/>
      <c r="N71" s="303"/>
      <c r="O71" s="306"/>
      <c r="P71" s="303"/>
      <c r="Q71" s="303"/>
      <c r="R71" s="306"/>
      <c r="S71" s="303"/>
      <c r="T71" s="303"/>
      <c r="U71" s="306"/>
      <c r="V71" s="294">
        <f t="shared" si="2"/>
        <v>0</v>
      </c>
      <c r="W71" s="294">
        <f t="shared" si="3"/>
        <v>0</v>
      </c>
      <c r="X71" s="294">
        <f t="shared" si="4"/>
        <v>0</v>
      </c>
      <c r="Y71" s="294">
        <f t="shared" si="5"/>
        <v>0</v>
      </c>
      <c r="Z71" s="294">
        <f t="shared" si="6"/>
        <v>0</v>
      </c>
      <c r="AA71" s="294">
        <f t="shared" si="7"/>
        <v>0</v>
      </c>
      <c r="AB71" s="295">
        <f t="shared" si="8"/>
        <v>0</v>
      </c>
    </row>
    <row r="72" spans="1:28" ht="15.75" customHeight="1" thickBot="1" x14ac:dyDescent="0.3">
      <c r="A72" s="303"/>
      <c r="B72" s="303"/>
      <c r="C72" s="304"/>
      <c r="D72" s="303"/>
      <c r="E72" s="303"/>
      <c r="F72" s="305"/>
      <c r="G72" s="303"/>
      <c r="H72" s="303"/>
      <c r="I72" s="306"/>
      <c r="J72" s="303"/>
      <c r="K72" s="303"/>
      <c r="L72" s="304"/>
      <c r="M72" s="303"/>
      <c r="N72" s="303"/>
      <c r="O72" s="306"/>
      <c r="P72" s="303"/>
      <c r="Q72" s="303"/>
      <c r="R72" s="306"/>
      <c r="S72" s="303"/>
      <c r="T72" s="303"/>
      <c r="U72" s="306"/>
      <c r="V72" s="294">
        <f t="shared" si="2"/>
        <v>0</v>
      </c>
      <c r="W72" s="294">
        <f t="shared" si="3"/>
        <v>0</v>
      </c>
      <c r="X72" s="294">
        <f t="shared" si="4"/>
        <v>0</v>
      </c>
      <c r="Y72" s="294">
        <f t="shared" si="5"/>
        <v>0</v>
      </c>
      <c r="Z72" s="294">
        <f t="shared" si="6"/>
        <v>0</v>
      </c>
      <c r="AA72" s="294">
        <f t="shared" si="7"/>
        <v>0</v>
      </c>
      <c r="AB72" s="295">
        <f t="shared" si="8"/>
        <v>0</v>
      </c>
    </row>
    <row r="73" spans="1:28" ht="15.75" customHeight="1" thickBot="1" x14ac:dyDescent="0.3">
      <c r="A73" s="303"/>
      <c r="B73" s="303"/>
      <c r="C73" s="304"/>
      <c r="D73" s="303"/>
      <c r="E73" s="303"/>
      <c r="F73" s="305"/>
      <c r="G73" s="303"/>
      <c r="H73" s="303"/>
      <c r="I73" s="306"/>
      <c r="J73" s="303"/>
      <c r="K73" s="303"/>
      <c r="L73" s="304"/>
      <c r="M73" s="303"/>
      <c r="N73" s="303"/>
      <c r="O73" s="306"/>
      <c r="P73" s="303"/>
      <c r="Q73" s="303"/>
      <c r="R73" s="304"/>
      <c r="S73" s="303"/>
      <c r="T73" s="303"/>
      <c r="U73" s="306"/>
      <c r="V73" s="294">
        <f t="shared" si="2"/>
        <v>0</v>
      </c>
      <c r="W73" s="294">
        <f t="shared" si="3"/>
        <v>0</v>
      </c>
      <c r="X73" s="294">
        <f t="shared" si="4"/>
        <v>0</v>
      </c>
      <c r="Y73" s="294">
        <f t="shared" si="5"/>
        <v>0</v>
      </c>
      <c r="Z73" s="294">
        <f t="shared" si="6"/>
        <v>0</v>
      </c>
      <c r="AA73" s="294">
        <f t="shared" si="7"/>
        <v>0</v>
      </c>
      <c r="AB73" s="295">
        <f t="shared" si="8"/>
        <v>0</v>
      </c>
    </row>
    <row r="74" spans="1:28" ht="15.75" customHeight="1" thickBot="1" x14ac:dyDescent="0.3">
      <c r="A74" s="303"/>
      <c r="B74" s="303"/>
      <c r="C74" s="304"/>
      <c r="D74" s="303"/>
      <c r="E74" s="303"/>
      <c r="F74" s="305"/>
      <c r="G74" s="303"/>
      <c r="H74" s="303"/>
      <c r="I74" s="306"/>
      <c r="J74" s="303"/>
      <c r="K74" s="303"/>
      <c r="L74" s="304"/>
      <c r="M74" s="303"/>
      <c r="N74" s="303"/>
      <c r="O74" s="306"/>
      <c r="P74" s="303"/>
      <c r="Q74" s="303"/>
      <c r="R74" s="306"/>
      <c r="S74" s="303"/>
      <c r="T74" s="303"/>
      <c r="U74" s="306"/>
      <c r="V74" s="294">
        <f t="shared" si="2"/>
        <v>0</v>
      </c>
      <c r="W74" s="294">
        <f t="shared" si="3"/>
        <v>0</v>
      </c>
      <c r="X74" s="294">
        <f t="shared" si="4"/>
        <v>0</v>
      </c>
      <c r="Y74" s="294">
        <f t="shared" si="5"/>
        <v>0</v>
      </c>
      <c r="Z74" s="294">
        <f t="shared" si="6"/>
        <v>0</v>
      </c>
      <c r="AA74" s="294">
        <f t="shared" si="7"/>
        <v>0</v>
      </c>
      <c r="AB74" s="295">
        <f t="shared" si="8"/>
        <v>0</v>
      </c>
    </row>
    <row r="75" spans="1:28" ht="15.75" customHeight="1" thickBot="1" x14ac:dyDescent="0.3">
      <c r="A75" s="303"/>
      <c r="B75" s="303"/>
      <c r="C75" s="304"/>
      <c r="D75" s="303"/>
      <c r="E75" s="303"/>
      <c r="F75" s="305"/>
      <c r="G75" s="303"/>
      <c r="H75" s="303"/>
      <c r="I75" s="306"/>
      <c r="J75" s="303"/>
      <c r="K75" s="303"/>
      <c r="L75" s="304"/>
      <c r="M75" s="303"/>
      <c r="N75" s="303"/>
      <c r="O75" s="306"/>
      <c r="P75" s="303"/>
      <c r="Q75" s="303"/>
      <c r="R75" s="306"/>
      <c r="S75" s="303"/>
      <c r="T75" s="303"/>
      <c r="U75" s="306"/>
      <c r="V75" s="294">
        <f t="shared" si="2"/>
        <v>0</v>
      </c>
      <c r="W75" s="294">
        <f t="shared" si="3"/>
        <v>0</v>
      </c>
      <c r="X75" s="294">
        <f t="shared" si="4"/>
        <v>0</v>
      </c>
      <c r="Y75" s="294">
        <f t="shared" si="5"/>
        <v>0</v>
      </c>
      <c r="Z75" s="294">
        <f t="shared" si="6"/>
        <v>0</v>
      </c>
      <c r="AA75" s="294">
        <f t="shared" si="7"/>
        <v>0</v>
      </c>
      <c r="AB75" s="295">
        <f t="shared" si="8"/>
        <v>0</v>
      </c>
    </row>
    <row r="76" spans="1:28" ht="15.75" customHeight="1" thickBot="1" x14ac:dyDescent="0.3">
      <c r="A76" s="303"/>
      <c r="B76" s="303"/>
      <c r="C76" s="304"/>
      <c r="D76" s="303"/>
      <c r="E76" s="303"/>
      <c r="F76" s="305"/>
      <c r="G76" s="303"/>
      <c r="H76" s="303"/>
      <c r="I76" s="306"/>
      <c r="J76" s="303"/>
      <c r="K76" s="303"/>
      <c r="L76" s="304"/>
      <c r="M76" s="303"/>
      <c r="N76" s="303"/>
      <c r="O76" s="306"/>
      <c r="P76" s="303"/>
      <c r="Q76" s="303"/>
      <c r="R76" s="306"/>
      <c r="S76" s="303"/>
      <c r="T76" s="303"/>
      <c r="U76" s="306"/>
      <c r="V76" s="294">
        <f t="shared" ref="V76:V123" si="9">B76-A76</f>
        <v>0</v>
      </c>
      <c r="W76" s="294">
        <f t="shared" ref="W76:W123" si="10">E76-D76</f>
        <v>0</v>
      </c>
      <c r="X76" s="294">
        <f t="shared" ref="X76:X123" si="11">H76-G76</f>
        <v>0</v>
      </c>
      <c r="Y76" s="294">
        <f t="shared" ref="Y76:Y123" si="12">K76-J76</f>
        <v>0</v>
      </c>
      <c r="Z76" s="294">
        <f t="shared" ref="Z76:Z123" si="13">N76-M76</f>
        <v>0</v>
      </c>
      <c r="AA76" s="294">
        <f t="shared" ref="AA76:AA123" si="14">Q76-P76</f>
        <v>0</v>
      </c>
      <c r="AB76" s="295">
        <f t="shared" ref="AB76:AB123" si="15">T76-S76</f>
        <v>0</v>
      </c>
    </row>
    <row r="77" spans="1:28" ht="15.75" customHeight="1" thickBot="1" x14ac:dyDescent="0.3">
      <c r="A77" s="303"/>
      <c r="B77" s="303"/>
      <c r="C77" s="304"/>
      <c r="D77" s="303"/>
      <c r="E77" s="303"/>
      <c r="F77" s="305"/>
      <c r="G77" s="303"/>
      <c r="H77" s="303"/>
      <c r="I77" s="306"/>
      <c r="J77" s="303"/>
      <c r="K77" s="303"/>
      <c r="L77" s="304"/>
      <c r="M77" s="303"/>
      <c r="N77" s="303"/>
      <c r="O77" s="306"/>
      <c r="P77" s="303"/>
      <c r="Q77" s="303"/>
      <c r="R77" s="304"/>
      <c r="S77" s="303"/>
      <c r="T77" s="303"/>
      <c r="U77" s="306"/>
      <c r="V77" s="294">
        <f t="shared" si="9"/>
        <v>0</v>
      </c>
      <c r="W77" s="294">
        <f t="shared" si="10"/>
        <v>0</v>
      </c>
      <c r="X77" s="294">
        <f t="shared" si="11"/>
        <v>0</v>
      </c>
      <c r="Y77" s="294">
        <f t="shared" si="12"/>
        <v>0</v>
      </c>
      <c r="Z77" s="294">
        <f t="shared" si="13"/>
        <v>0</v>
      </c>
      <c r="AA77" s="294">
        <f t="shared" si="14"/>
        <v>0</v>
      </c>
      <c r="AB77" s="295">
        <f t="shared" si="15"/>
        <v>0</v>
      </c>
    </row>
    <row r="78" spans="1:28" ht="15.75" customHeight="1" thickBot="1" x14ac:dyDescent="0.3">
      <c r="A78" s="303"/>
      <c r="B78" s="303"/>
      <c r="C78" s="304"/>
      <c r="D78" s="303"/>
      <c r="E78" s="303"/>
      <c r="F78" s="305"/>
      <c r="G78" s="303"/>
      <c r="H78" s="303"/>
      <c r="I78" s="306"/>
      <c r="J78" s="303"/>
      <c r="K78" s="303"/>
      <c r="L78" s="304"/>
      <c r="M78" s="303"/>
      <c r="N78" s="303"/>
      <c r="O78" s="306"/>
      <c r="P78" s="303"/>
      <c r="Q78" s="303"/>
      <c r="R78" s="306"/>
      <c r="S78" s="303"/>
      <c r="T78" s="303"/>
      <c r="U78" s="306"/>
      <c r="V78" s="294">
        <f t="shared" si="9"/>
        <v>0</v>
      </c>
      <c r="W78" s="294">
        <f t="shared" si="10"/>
        <v>0</v>
      </c>
      <c r="X78" s="294">
        <f t="shared" si="11"/>
        <v>0</v>
      </c>
      <c r="Y78" s="294">
        <f t="shared" si="12"/>
        <v>0</v>
      </c>
      <c r="Z78" s="294">
        <f t="shared" si="13"/>
        <v>0</v>
      </c>
      <c r="AA78" s="294">
        <f t="shared" si="14"/>
        <v>0</v>
      </c>
      <c r="AB78" s="295">
        <f t="shared" si="15"/>
        <v>0</v>
      </c>
    </row>
    <row r="79" spans="1:28" ht="15.75" customHeight="1" thickBot="1" x14ac:dyDescent="0.3">
      <c r="A79" s="303"/>
      <c r="B79" s="303"/>
      <c r="C79" s="304"/>
      <c r="D79" s="303"/>
      <c r="E79" s="303"/>
      <c r="F79" s="305"/>
      <c r="G79" s="303"/>
      <c r="H79" s="303"/>
      <c r="I79" s="306"/>
      <c r="J79" s="303"/>
      <c r="K79" s="303"/>
      <c r="L79" s="304"/>
      <c r="M79" s="303"/>
      <c r="N79" s="303"/>
      <c r="O79" s="306"/>
      <c r="P79" s="303"/>
      <c r="Q79" s="303"/>
      <c r="R79" s="306"/>
      <c r="S79" s="303"/>
      <c r="T79" s="303"/>
      <c r="U79" s="306"/>
      <c r="V79" s="294">
        <f t="shared" si="9"/>
        <v>0</v>
      </c>
      <c r="W79" s="294">
        <f t="shared" si="10"/>
        <v>0</v>
      </c>
      <c r="X79" s="294">
        <f t="shared" si="11"/>
        <v>0</v>
      </c>
      <c r="Y79" s="294">
        <f t="shared" si="12"/>
        <v>0</v>
      </c>
      <c r="Z79" s="294">
        <f t="shared" si="13"/>
        <v>0</v>
      </c>
      <c r="AA79" s="294">
        <f t="shared" si="14"/>
        <v>0</v>
      </c>
      <c r="AB79" s="295">
        <f t="shared" si="15"/>
        <v>0</v>
      </c>
    </row>
    <row r="80" spans="1:28" ht="15.75" customHeight="1" thickBot="1" x14ac:dyDescent="0.3">
      <c r="A80" s="303"/>
      <c r="B80" s="303"/>
      <c r="C80" s="304"/>
      <c r="D80" s="303"/>
      <c r="E80" s="303"/>
      <c r="F80" s="305"/>
      <c r="G80" s="303"/>
      <c r="H80" s="303"/>
      <c r="I80" s="306"/>
      <c r="J80" s="303"/>
      <c r="K80" s="303"/>
      <c r="L80" s="304"/>
      <c r="M80" s="303"/>
      <c r="N80" s="303"/>
      <c r="O80" s="306"/>
      <c r="P80" s="303"/>
      <c r="Q80" s="303"/>
      <c r="R80" s="306"/>
      <c r="S80" s="303"/>
      <c r="T80" s="303"/>
      <c r="U80" s="306"/>
      <c r="V80" s="294">
        <f t="shared" si="9"/>
        <v>0</v>
      </c>
      <c r="W80" s="294">
        <f t="shared" si="10"/>
        <v>0</v>
      </c>
      <c r="X80" s="294">
        <f t="shared" si="11"/>
        <v>0</v>
      </c>
      <c r="Y80" s="294">
        <f t="shared" si="12"/>
        <v>0</v>
      </c>
      <c r="Z80" s="294">
        <f t="shared" si="13"/>
        <v>0</v>
      </c>
      <c r="AA80" s="294">
        <f t="shared" si="14"/>
        <v>0</v>
      </c>
      <c r="AB80" s="295">
        <f t="shared" si="15"/>
        <v>0</v>
      </c>
    </row>
    <row r="81" spans="1:28" ht="15.75" customHeight="1" thickBot="1" x14ac:dyDescent="0.3">
      <c r="A81" s="303"/>
      <c r="B81" s="303"/>
      <c r="C81" s="304"/>
      <c r="D81" s="303"/>
      <c r="E81" s="303"/>
      <c r="F81" s="305"/>
      <c r="G81" s="303"/>
      <c r="H81" s="303"/>
      <c r="I81" s="306"/>
      <c r="J81" s="303"/>
      <c r="K81" s="303"/>
      <c r="L81" s="304"/>
      <c r="M81" s="303"/>
      <c r="N81" s="303"/>
      <c r="O81" s="306"/>
      <c r="P81" s="303"/>
      <c r="Q81" s="303"/>
      <c r="R81" s="306"/>
      <c r="S81" s="303"/>
      <c r="T81" s="303"/>
      <c r="U81" s="306"/>
      <c r="V81" s="294">
        <f t="shared" si="9"/>
        <v>0</v>
      </c>
      <c r="W81" s="294">
        <f t="shared" si="10"/>
        <v>0</v>
      </c>
      <c r="X81" s="294">
        <f t="shared" si="11"/>
        <v>0</v>
      </c>
      <c r="Y81" s="294">
        <f t="shared" si="12"/>
        <v>0</v>
      </c>
      <c r="Z81" s="294">
        <f t="shared" si="13"/>
        <v>0</v>
      </c>
      <c r="AA81" s="294">
        <f t="shared" si="14"/>
        <v>0</v>
      </c>
      <c r="AB81" s="295">
        <f t="shared" si="15"/>
        <v>0</v>
      </c>
    </row>
    <row r="82" spans="1:28" ht="15.75" customHeight="1" thickBot="1" x14ac:dyDescent="0.3">
      <c r="A82" s="303"/>
      <c r="B82" s="303"/>
      <c r="C82" s="304"/>
      <c r="D82" s="303"/>
      <c r="E82" s="303"/>
      <c r="F82" s="305"/>
      <c r="G82" s="303"/>
      <c r="H82" s="303"/>
      <c r="I82" s="306"/>
      <c r="J82" s="303"/>
      <c r="K82" s="303"/>
      <c r="L82" s="304"/>
      <c r="M82" s="303"/>
      <c r="N82" s="303"/>
      <c r="O82" s="306"/>
      <c r="P82" s="303"/>
      <c r="Q82" s="303"/>
      <c r="R82" s="306"/>
      <c r="S82" s="303"/>
      <c r="T82" s="303"/>
      <c r="U82" s="306"/>
      <c r="V82" s="294">
        <f t="shared" si="9"/>
        <v>0</v>
      </c>
      <c r="W82" s="294">
        <f t="shared" si="10"/>
        <v>0</v>
      </c>
      <c r="X82" s="294">
        <f t="shared" si="11"/>
        <v>0</v>
      </c>
      <c r="Y82" s="294">
        <f t="shared" si="12"/>
        <v>0</v>
      </c>
      <c r="Z82" s="294">
        <f t="shared" si="13"/>
        <v>0</v>
      </c>
      <c r="AA82" s="294">
        <f t="shared" si="14"/>
        <v>0</v>
      </c>
      <c r="AB82" s="295">
        <f t="shared" si="15"/>
        <v>0</v>
      </c>
    </row>
    <row r="83" spans="1:28" ht="15.75" customHeight="1" thickBot="1" x14ac:dyDescent="0.3">
      <c r="A83" s="303"/>
      <c r="B83" s="303"/>
      <c r="C83" s="304"/>
      <c r="D83" s="303"/>
      <c r="E83" s="303"/>
      <c r="F83" s="305"/>
      <c r="G83" s="303"/>
      <c r="H83" s="303"/>
      <c r="I83" s="306"/>
      <c r="J83" s="303"/>
      <c r="K83" s="303"/>
      <c r="L83" s="304"/>
      <c r="M83" s="303"/>
      <c r="N83" s="303"/>
      <c r="O83" s="306"/>
      <c r="P83" s="303"/>
      <c r="Q83" s="303"/>
      <c r="R83" s="306"/>
      <c r="S83" s="303"/>
      <c r="T83" s="303"/>
      <c r="U83" s="306"/>
      <c r="V83" s="294">
        <f t="shared" si="9"/>
        <v>0</v>
      </c>
      <c r="W83" s="294">
        <f t="shared" si="10"/>
        <v>0</v>
      </c>
      <c r="X83" s="294">
        <f t="shared" si="11"/>
        <v>0</v>
      </c>
      <c r="Y83" s="294">
        <f t="shared" si="12"/>
        <v>0</v>
      </c>
      <c r="Z83" s="294">
        <f t="shared" si="13"/>
        <v>0</v>
      </c>
      <c r="AA83" s="294">
        <f t="shared" si="14"/>
        <v>0</v>
      </c>
      <c r="AB83" s="295">
        <f t="shared" si="15"/>
        <v>0</v>
      </c>
    </row>
    <row r="84" spans="1:28" ht="15.75" customHeight="1" thickBot="1" x14ac:dyDescent="0.3">
      <c r="A84" s="303"/>
      <c r="B84" s="303"/>
      <c r="C84" s="304"/>
      <c r="D84" s="303"/>
      <c r="E84" s="303"/>
      <c r="F84" s="305"/>
      <c r="G84" s="303"/>
      <c r="H84" s="303"/>
      <c r="I84" s="306"/>
      <c r="J84" s="303"/>
      <c r="K84" s="303"/>
      <c r="L84" s="304"/>
      <c r="M84" s="303"/>
      <c r="N84" s="303"/>
      <c r="O84" s="306"/>
      <c r="P84" s="303"/>
      <c r="Q84" s="303"/>
      <c r="R84" s="306"/>
      <c r="S84" s="303"/>
      <c r="T84" s="303"/>
      <c r="U84" s="304"/>
      <c r="V84" s="294">
        <f t="shared" si="9"/>
        <v>0</v>
      </c>
      <c r="W84" s="294">
        <f t="shared" si="10"/>
        <v>0</v>
      </c>
      <c r="X84" s="294">
        <f t="shared" si="11"/>
        <v>0</v>
      </c>
      <c r="Y84" s="294">
        <f t="shared" si="12"/>
        <v>0</v>
      </c>
      <c r="Z84" s="294">
        <f t="shared" si="13"/>
        <v>0</v>
      </c>
      <c r="AA84" s="294">
        <f t="shared" si="14"/>
        <v>0</v>
      </c>
      <c r="AB84" s="295">
        <f t="shared" si="15"/>
        <v>0</v>
      </c>
    </row>
    <row r="85" spans="1:28" ht="15.75" customHeight="1" thickBot="1" x14ac:dyDescent="0.3">
      <c r="A85" s="303"/>
      <c r="B85" s="303"/>
      <c r="C85" s="304"/>
      <c r="D85" s="303"/>
      <c r="E85" s="303"/>
      <c r="F85" s="305"/>
      <c r="G85" s="303"/>
      <c r="H85" s="303"/>
      <c r="I85" s="306"/>
      <c r="J85" s="303"/>
      <c r="K85" s="303"/>
      <c r="L85" s="304"/>
      <c r="M85" s="303"/>
      <c r="N85" s="303"/>
      <c r="O85" s="306"/>
      <c r="P85" s="303"/>
      <c r="Q85" s="303"/>
      <c r="R85" s="306"/>
      <c r="S85" s="303"/>
      <c r="T85" s="303"/>
      <c r="U85" s="306"/>
      <c r="V85" s="294">
        <f t="shared" si="9"/>
        <v>0</v>
      </c>
      <c r="W85" s="294">
        <f t="shared" si="10"/>
        <v>0</v>
      </c>
      <c r="X85" s="294">
        <f t="shared" si="11"/>
        <v>0</v>
      </c>
      <c r="Y85" s="294">
        <f t="shared" si="12"/>
        <v>0</v>
      </c>
      <c r="Z85" s="294">
        <f t="shared" si="13"/>
        <v>0</v>
      </c>
      <c r="AA85" s="294">
        <f t="shared" si="14"/>
        <v>0</v>
      </c>
      <c r="AB85" s="295">
        <f t="shared" si="15"/>
        <v>0</v>
      </c>
    </row>
    <row r="86" spans="1:28" ht="15.75" customHeight="1" thickBot="1" x14ac:dyDescent="0.3">
      <c r="A86" s="303"/>
      <c r="B86" s="303"/>
      <c r="C86" s="304"/>
      <c r="D86" s="303"/>
      <c r="E86" s="303"/>
      <c r="F86" s="305"/>
      <c r="G86" s="303"/>
      <c r="H86" s="303"/>
      <c r="I86" s="306"/>
      <c r="J86" s="303"/>
      <c r="K86" s="303"/>
      <c r="L86" s="304"/>
      <c r="M86" s="303"/>
      <c r="N86" s="303"/>
      <c r="O86" s="306"/>
      <c r="P86" s="303"/>
      <c r="Q86" s="303"/>
      <c r="R86" s="306"/>
      <c r="S86" s="303"/>
      <c r="T86" s="303"/>
      <c r="U86" s="306"/>
      <c r="V86" s="294">
        <f t="shared" si="9"/>
        <v>0</v>
      </c>
      <c r="W86" s="294">
        <f t="shared" si="10"/>
        <v>0</v>
      </c>
      <c r="X86" s="294">
        <f t="shared" si="11"/>
        <v>0</v>
      </c>
      <c r="Y86" s="294">
        <f t="shared" si="12"/>
        <v>0</v>
      </c>
      <c r="Z86" s="294">
        <f t="shared" si="13"/>
        <v>0</v>
      </c>
      <c r="AA86" s="294">
        <f t="shared" si="14"/>
        <v>0</v>
      </c>
      <c r="AB86" s="295">
        <f t="shared" si="15"/>
        <v>0</v>
      </c>
    </row>
    <row r="87" spans="1:28" ht="15.75" customHeight="1" thickBot="1" x14ac:dyDescent="0.3">
      <c r="A87" s="303"/>
      <c r="B87" s="303"/>
      <c r="C87" s="304"/>
      <c r="D87" s="303"/>
      <c r="E87" s="303"/>
      <c r="F87" s="305"/>
      <c r="G87" s="303"/>
      <c r="H87" s="303"/>
      <c r="I87" s="306"/>
      <c r="J87" s="303"/>
      <c r="K87" s="303"/>
      <c r="L87" s="304"/>
      <c r="M87" s="303"/>
      <c r="N87" s="303"/>
      <c r="O87" s="306"/>
      <c r="P87" s="303"/>
      <c r="Q87" s="303"/>
      <c r="R87" s="306"/>
      <c r="S87" s="303"/>
      <c r="T87" s="303"/>
      <c r="U87" s="306"/>
      <c r="V87" s="294">
        <f t="shared" si="9"/>
        <v>0</v>
      </c>
      <c r="W87" s="294">
        <f t="shared" si="10"/>
        <v>0</v>
      </c>
      <c r="X87" s="294">
        <f t="shared" si="11"/>
        <v>0</v>
      </c>
      <c r="Y87" s="294">
        <f t="shared" si="12"/>
        <v>0</v>
      </c>
      <c r="Z87" s="294">
        <f t="shared" si="13"/>
        <v>0</v>
      </c>
      <c r="AA87" s="294">
        <f t="shared" si="14"/>
        <v>0</v>
      </c>
      <c r="AB87" s="295">
        <f t="shared" si="15"/>
        <v>0</v>
      </c>
    </row>
    <row r="88" spans="1:28" ht="15.75" customHeight="1" thickBot="1" x14ac:dyDescent="0.3">
      <c r="A88" s="303"/>
      <c r="B88" s="303"/>
      <c r="C88" s="304"/>
      <c r="D88" s="303"/>
      <c r="E88" s="303"/>
      <c r="F88" s="305"/>
      <c r="G88" s="303"/>
      <c r="H88" s="303"/>
      <c r="I88" s="306"/>
      <c r="J88" s="303"/>
      <c r="K88" s="303"/>
      <c r="L88" s="304"/>
      <c r="M88" s="303"/>
      <c r="N88" s="303"/>
      <c r="O88" s="306"/>
      <c r="P88" s="303"/>
      <c r="Q88" s="303"/>
      <c r="R88" s="306"/>
      <c r="S88" s="303"/>
      <c r="T88" s="303"/>
      <c r="U88" s="306"/>
      <c r="V88" s="294">
        <f t="shared" si="9"/>
        <v>0</v>
      </c>
      <c r="W88" s="294">
        <f t="shared" si="10"/>
        <v>0</v>
      </c>
      <c r="X88" s="294">
        <f t="shared" si="11"/>
        <v>0</v>
      </c>
      <c r="Y88" s="294">
        <f t="shared" si="12"/>
        <v>0</v>
      </c>
      <c r="Z88" s="294">
        <f t="shared" si="13"/>
        <v>0</v>
      </c>
      <c r="AA88" s="294">
        <f t="shared" si="14"/>
        <v>0</v>
      </c>
      <c r="AB88" s="295">
        <f t="shared" si="15"/>
        <v>0</v>
      </c>
    </row>
    <row r="89" spans="1:28" ht="15.75" customHeight="1" thickBot="1" x14ac:dyDescent="0.3">
      <c r="A89" s="303"/>
      <c r="B89" s="303"/>
      <c r="C89" s="304"/>
      <c r="D89" s="303"/>
      <c r="E89" s="303"/>
      <c r="F89" s="305"/>
      <c r="G89" s="303"/>
      <c r="H89" s="303"/>
      <c r="I89" s="306"/>
      <c r="J89" s="303"/>
      <c r="K89" s="303"/>
      <c r="L89" s="304"/>
      <c r="M89" s="303"/>
      <c r="N89" s="303"/>
      <c r="O89" s="306"/>
      <c r="P89" s="303"/>
      <c r="Q89" s="303"/>
      <c r="R89" s="306"/>
      <c r="S89" s="303"/>
      <c r="T89" s="303"/>
      <c r="U89" s="306"/>
      <c r="V89" s="294">
        <f t="shared" si="9"/>
        <v>0</v>
      </c>
      <c r="W89" s="294">
        <f t="shared" si="10"/>
        <v>0</v>
      </c>
      <c r="X89" s="294">
        <f t="shared" si="11"/>
        <v>0</v>
      </c>
      <c r="Y89" s="294">
        <f t="shared" si="12"/>
        <v>0</v>
      </c>
      <c r="Z89" s="294">
        <f t="shared" si="13"/>
        <v>0</v>
      </c>
      <c r="AA89" s="294">
        <f t="shared" si="14"/>
        <v>0</v>
      </c>
      <c r="AB89" s="295">
        <f t="shared" si="15"/>
        <v>0</v>
      </c>
    </row>
    <row r="90" spans="1:28" ht="15.75" customHeight="1" thickBot="1" x14ac:dyDescent="0.3">
      <c r="A90" s="303"/>
      <c r="B90" s="303"/>
      <c r="C90" s="304"/>
      <c r="D90" s="303"/>
      <c r="E90" s="303"/>
      <c r="F90" s="305"/>
      <c r="G90" s="303"/>
      <c r="H90" s="303"/>
      <c r="I90" s="306"/>
      <c r="J90" s="303"/>
      <c r="K90" s="303"/>
      <c r="L90" s="304"/>
      <c r="M90" s="303"/>
      <c r="N90" s="303"/>
      <c r="O90" s="306"/>
      <c r="P90" s="303"/>
      <c r="Q90" s="303"/>
      <c r="R90" s="306"/>
      <c r="S90" s="303"/>
      <c r="T90" s="303"/>
      <c r="U90" s="306"/>
      <c r="V90" s="294">
        <f t="shared" si="9"/>
        <v>0</v>
      </c>
      <c r="W90" s="294">
        <f t="shared" si="10"/>
        <v>0</v>
      </c>
      <c r="X90" s="294">
        <f t="shared" si="11"/>
        <v>0</v>
      </c>
      <c r="Y90" s="294">
        <f t="shared" si="12"/>
        <v>0</v>
      </c>
      <c r="Z90" s="294">
        <f t="shared" si="13"/>
        <v>0</v>
      </c>
      <c r="AA90" s="294">
        <f t="shared" si="14"/>
        <v>0</v>
      </c>
      <c r="AB90" s="295">
        <f t="shared" si="15"/>
        <v>0</v>
      </c>
    </row>
    <row r="91" spans="1:28" ht="15.75" customHeight="1" thickBot="1" x14ac:dyDescent="0.3">
      <c r="A91" s="303"/>
      <c r="B91" s="303"/>
      <c r="C91" s="304"/>
      <c r="D91" s="303"/>
      <c r="E91" s="303"/>
      <c r="F91" s="305"/>
      <c r="G91" s="303"/>
      <c r="H91" s="303"/>
      <c r="I91" s="306"/>
      <c r="J91" s="303"/>
      <c r="K91" s="303"/>
      <c r="L91" s="304"/>
      <c r="M91" s="303"/>
      <c r="N91" s="303"/>
      <c r="O91" s="306"/>
      <c r="P91" s="303"/>
      <c r="Q91" s="303"/>
      <c r="R91" s="306"/>
      <c r="S91" s="303"/>
      <c r="T91" s="303"/>
      <c r="U91" s="306"/>
      <c r="V91" s="294">
        <f t="shared" si="9"/>
        <v>0</v>
      </c>
      <c r="W91" s="294">
        <f t="shared" si="10"/>
        <v>0</v>
      </c>
      <c r="X91" s="294">
        <f t="shared" si="11"/>
        <v>0</v>
      </c>
      <c r="Y91" s="294">
        <f t="shared" si="12"/>
        <v>0</v>
      </c>
      <c r="Z91" s="294">
        <f t="shared" si="13"/>
        <v>0</v>
      </c>
      <c r="AA91" s="294">
        <f t="shared" si="14"/>
        <v>0</v>
      </c>
      <c r="AB91" s="295">
        <f t="shared" si="15"/>
        <v>0</v>
      </c>
    </row>
    <row r="92" spans="1:28" ht="15.75" customHeight="1" thickBot="1" x14ac:dyDescent="0.3">
      <c r="A92" s="303"/>
      <c r="B92" s="303"/>
      <c r="C92" s="304"/>
      <c r="D92" s="303"/>
      <c r="E92" s="303"/>
      <c r="F92" s="305"/>
      <c r="G92" s="303"/>
      <c r="H92" s="303"/>
      <c r="I92" s="306"/>
      <c r="J92" s="303"/>
      <c r="K92" s="303"/>
      <c r="L92" s="304"/>
      <c r="M92" s="303"/>
      <c r="N92" s="303"/>
      <c r="O92" s="306"/>
      <c r="P92" s="303"/>
      <c r="Q92" s="303"/>
      <c r="R92" s="306"/>
      <c r="S92" s="303"/>
      <c r="T92" s="303"/>
      <c r="U92" s="306"/>
      <c r="V92" s="294">
        <f t="shared" si="9"/>
        <v>0</v>
      </c>
      <c r="W92" s="294">
        <f t="shared" si="10"/>
        <v>0</v>
      </c>
      <c r="X92" s="294">
        <f t="shared" si="11"/>
        <v>0</v>
      </c>
      <c r="Y92" s="294">
        <f t="shared" si="12"/>
        <v>0</v>
      </c>
      <c r="Z92" s="294">
        <f t="shared" si="13"/>
        <v>0</v>
      </c>
      <c r="AA92" s="294">
        <f t="shared" si="14"/>
        <v>0</v>
      </c>
      <c r="AB92" s="295">
        <f t="shared" si="15"/>
        <v>0</v>
      </c>
    </row>
    <row r="93" spans="1:28" ht="15.75" customHeight="1" thickBot="1" x14ac:dyDescent="0.3">
      <c r="A93" s="303"/>
      <c r="B93" s="303"/>
      <c r="C93" s="304"/>
      <c r="D93" s="303"/>
      <c r="E93" s="303"/>
      <c r="F93" s="305"/>
      <c r="G93" s="303"/>
      <c r="H93" s="303"/>
      <c r="I93" s="306"/>
      <c r="J93" s="303"/>
      <c r="K93" s="303"/>
      <c r="L93" s="304"/>
      <c r="M93" s="303"/>
      <c r="N93" s="303"/>
      <c r="O93" s="306"/>
      <c r="P93" s="303"/>
      <c r="Q93" s="303"/>
      <c r="R93" s="306"/>
      <c r="S93" s="303"/>
      <c r="T93" s="303"/>
      <c r="U93" s="306"/>
      <c r="V93" s="294">
        <f t="shared" si="9"/>
        <v>0</v>
      </c>
      <c r="W93" s="294">
        <f t="shared" si="10"/>
        <v>0</v>
      </c>
      <c r="X93" s="294">
        <f t="shared" si="11"/>
        <v>0</v>
      </c>
      <c r="Y93" s="294">
        <f t="shared" si="12"/>
        <v>0</v>
      </c>
      <c r="Z93" s="294">
        <f t="shared" si="13"/>
        <v>0</v>
      </c>
      <c r="AA93" s="294">
        <f t="shared" si="14"/>
        <v>0</v>
      </c>
      <c r="AB93" s="295">
        <f t="shared" si="15"/>
        <v>0</v>
      </c>
    </row>
    <row r="94" spans="1:28" ht="15.75" customHeight="1" thickBot="1" x14ac:dyDescent="0.3">
      <c r="A94" s="303"/>
      <c r="B94" s="303"/>
      <c r="C94" s="304"/>
      <c r="D94" s="303"/>
      <c r="E94" s="303"/>
      <c r="F94" s="305"/>
      <c r="G94" s="303"/>
      <c r="H94" s="303"/>
      <c r="I94" s="306"/>
      <c r="J94" s="303"/>
      <c r="K94" s="303"/>
      <c r="L94" s="304"/>
      <c r="M94" s="303"/>
      <c r="N94" s="303"/>
      <c r="O94" s="306"/>
      <c r="P94" s="303"/>
      <c r="Q94" s="303"/>
      <c r="R94" s="306"/>
      <c r="S94" s="303"/>
      <c r="T94" s="303"/>
      <c r="U94" s="306"/>
      <c r="V94" s="294">
        <f t="shared" si="9"/>
        <v>0</v>
      </c>
      <c r="W94" s="294">
        <f t="shared" si="10"/>
        <v>0</v>
      </c>
      <c r="X94" s="294">
        <f t="shared" si="11"/>
        <v>0</v>
      </c>
      <c r="Y94" s="294">
        <f t="shared" si="12"/>
        <v>0</v>
      </c>
      <c r="Z94" s="294">
        <f t="shared" si="13"/>
        <v>0</v>
      </c>
      <c r="AA94" s="294">
        <f t="shared" si="14"/>
        <v>0</v>
      </c>
      <c r="AB94" s="295">
        <f t="shared" si="15"/>
        <v>0</v>
      </c>
    </row>
    <row r="95" spans="1:28" ht="15.75" customHeight="1" thickBot="1" x14ac:dyDescent="0.3">
      <c r="A95" s="303"/>
      <c r="B95" s="303"/>
      <c r="C95" s="304"/>
      <c r="D95" s="303"/>
      <c r="E95" s="303"/>
      <c r="F95" s="305"/>
      <c r="G95" s="303"/>
      <c r="H95" s="303"/>
      <c r="I95" s="306"/>
      <c r="J95" s="303"/>
      <c r="K95" s="303"/>
      <c r="L95" s="304"/>
      <c r="M95" s="303"/>
      <c r="N95" s="303"/>
      <c r="O95" s="306"/>
      <c r="P95" s="303"/>
      <c r="Q95" s="303"/>
      <c r="R95" s="306"/>
      <c r="S95" s="303"/>
      <c r="T95" s="303"/>
      <c r="U95" s="306"/>
      <c r="V95" s="294">
        <f t="shared" si="9"/>
        <v>0</v>
      </c>
      <c r="W95" s="294">
        <f t="shared" si="10"/>
        <v>0</v>
      </c>
      <c r="X95" s="294">
        <f t="shared" si="11"/>
        <v>0</v>
      </c>
      <c r="Y95" s="294">
        <f t="shared" si="12"/>
        <v>0</v>
      </c>
      <c r="Z95" s="294">
        <f t="shared" si="13"/>
        <v>0</v>
      </c>
      <c r="AA95" s="294">
        <f t="shared" si="14"/>
        <v>0</v>
      </c>
      <c r="AB95" s="295">
        <f t="shared" si="15"/>
        <v>0</v>
      </c>
    </row>
    <row r="96" spans="1:28" ht="15.75" customHeight="1" thickBot="1" x14ac:dyDescent="0.3">
      <c r="A96" s="303"/>
      <c r="B96" s="303"/>
      <c r="C96" s="304"/>
      <c r="D96" s="303"/>
      <c r="E96" s="303"/>
      <c r="F96" s="305"/>
      <c r="G96" s="303"/>
      <c r="H96" s="303"/>
      <c r="I96" s="306"/>
      <c r="J96" s="303"/>
      <c r="K96" s="303"/>
      <c r="L96" s="304"/>
      <c r="M96" s="303"/>
      <c r="N96" s="303"/>
      <c r="O96" s="306"/>
      <c r="P96" s="303"/>
      <c r="Q96" s="303"/>
      <c r="R96" s="306"/>
      <c r="S96" s="303"/>
      <c r="T96" s="303"/>
      <c r="U96" s="306"/>
      <c r="V96" s="294">
        <f t="shared" si="9"/>
        <v>0</v>
      </c>
      <c r="W96" s="294">
        <f t="shared" si="10"/>
        <v>0</v>
      </c>
      <c r="X96" s="294">
        <f t="shared" si="11"/>
        <v>0</v>
      </c>
      <c r="Y96" s="294">
        <f t="shared" si="12"/>
        <v>0</v>
      </c>
      <c r="Z96" s="294">
        <f t="shared" si="13"/>
        <v>0</v>
      </c>
      <c r="AA96" s="294">
        <f t="shared" si="14"/>
        <v>0</v>
      </c>
      <c r="AB96" s="295">
        <f t="shared" si="15"/>
        <v>0</v>
      </c>
    </row>
    <row r="97" spans="1:28" ht="15.75" customHeight="1" thickBot="1" x14ac:dyDescent="0.3">
      <c r="A97" s="303"/>
      <c r="B97" s="303"/>
      <c r="C97" s="304"/>
      <c r="D97" s="303"/>
      <c r="E97" s="303"/>
      <c r="F97" s="305"/>
      <c r="G97" s="303"/>
      <c r="H97" s="303"/>
      <c r="I97" s="306"/>
      <c r="J97" s="303"/>
      <c r="K97" s="303"/>
      <c r="L97" s="304"/>
      <c r="M97" s="303"/>
      <c r="N97" s="303"/>
      <c r="O97" s="306"/>
      <c r="P97" s="303"/>
      <c r="Q97" s="303"/>
      <c r="R97" s="306"/>
      <c r="S97" s="303"/>
      <c r="T97" s="303"/>
      <c r="U97" s="306"/>
      <c r="V97" s="294">
        <f t="shared" si="9"/>
        <v>0</v>
      </c>
      <c r="W97" s="294">
        <f t="shared" si="10"/>
        <v>0</v>
      </c>
      <c r="X97" s="294">
        <f t="shared" si="11"/>
        <v>0</v>
      </c>
      <c r="Y97" s="294">
        <f t="shared" si="12"/>
        <v>0</v>
      </c>
      <c r="Z97" s="294">
        <f t="shared" si="13"/>
        <v>0</v>
      </c>
      <c r="AA97" s="294">
        <f t="shared" si="14"/>
        <v>0</v>
      </c>
      <c r="AB97" s="295">
        <f t="shared" si="15"/>
        <v>0</v>
      </c>
    </row>
    <row r="98" spans="1:28" ht="15.75" customHeight="1" thickBot="1" x14ac:dyDescent="0.3">
      <c r="A98" s="303"/>
      <c r="B98" s="303"/>
      <c r="C98" s="304"/>
      <c r="D98" s="303"/>
      <c r="E98" s="303"/>
      <c r="F98" s="305"/>
      <c r="G98" s="303"/>
      <c r="H98" s="303"/>
      <c r="I98" s="306"/>
      <c r="J98" s="303"/>
      <c r="K98" s="303"/>
      <c r="L98" s="304"/>
      <c r="M98" s="303"/>
      <c r="N98" s="303"/>
      <c r="O98" s="306"/>
      <c r="P98" s="303"/>
      <c r="Q98" s="303"/>
      <c r="R98" s="306"/>
      <c r="S98" s="303"/>
      <c r="T98" s="303"/>
      <c r="U98" s="306"/>
      <c r="V98" s="294">
        <f t="shared" si="9"/>
        <v>0</v>
      </c>
      <c r="W98" s="294">
        <f t="shared" si="10"/>
        <v>0</v>
      </c>
      <c r="X98" s="294">
        <f t="shared" si="11"/>
        <v>0</v>
      </c>
      <c r="Y98" s="294">
        <f t="shared" si="12"/>
        <v>0</v>
      </c>
      <c r="Z98" s="294">
        <f t="shared" si="13"/>
        <v>0</v>
      </c>
      <c r="AA98" s="294">
        <f t="shared" si="14"/>
        <v>0</v>
      </c>
      <c r="AB98" s="295">
        <f t="shared" si="15"/>
        <v>0</v>
      </c>
    </row>
    <row r="99" spans="1:28" ht="15.75" customHeight="1" thickBot="1" x14ac:dyDescent="0.3">
      <c r="A99" s="303"/>
      <c r="B99" s="303"/>
      <c r="C99" s="304"/>
      <c r="D99" s="303"/>
      <c r="E99" s="303"/>
      <c r="F99" s="305"/>
      <c r="G99" s="303"/>
      <c r="H99" s="303"/>
      <c r="I99" s="306"/>
      <c r="J99" s="303"/>
      <c r="K99" s="303"/>
      <c r="L99" s="304"/>
      <c r="M99" s="303"/>
      <c r="N99" s="303"/>
      <c r="O99" s="306"/>
      <c r="P99" s="303"/>
      <c r="Q99" s="303"/>
      <c r="R99" s="306"/>
      <c r="S99" s="303"/>
      <c r="T99" s="303"/>
      <c r="U99" s="306"/>
      <c r="V99" s="294">
        <f t="shared" si="9"/>
        <v>0</v>
      </c>
      <c r="W99" s="294">
        <f t="shared" si="10"/>
        <v>0</v>
      </c>
      <c r="X99" s="294">
        <f t="shared" si="11"/>
        <v>0</v>
      </c>
      <c r="Y99" s="294">
        <f t="shared" si="12"/>
        <v>0</v>
      </c>
      <c r="Z99" s="294">
        <f t="shared" si="13"/>
        <v>0</v>
      </c>
      <c r="AA99" s="294">
        <f t="shared" si="14"/>
        <v>0</v>
      </c>
      <c r="AB99" s="295">
        <f t="shared" si="15"/>
        <v>0</v>
      </c>
    </row>
    <row r="100" spans="1:28" ht="15.75" customHeight="1" thickBot="1" x14ac:dyDescent="0.3">
      <c r="A100" s="303"/>
      <c r="B100" s="303"/>
      <c r="C100" s="304"/>
      <c r="D100" s="303"/>
      <c r="E100" s="303"/>
      <c r="F100" s="305"/>
      <c r="G100" s="303"/>
      <c r="H100" s="303"/>
      <c r="I100" s="306"/>
      <c r="J100" s="303"/>
      <c r="K100" s="303"/>
      <c r="L100" s="304"/>
      <c r="M100" s="303"/>
      <c r="N100" s="303"/>
      <c r="O100" s="306"/>
      <c r="P100" s="303"/>
      <c r="Q100" s="303"/>
      <c r="R100" s="306"/>
      <c r="S100" s="303"/>
      <c r="T100" s="303"/>
      <c r="U100" s="306"/>
      <c r="V100" s="294">
        <f t="shared" si="9"/>
        <v>0</v>
      </c>
      <c r="W100" s="294">
        <f t="shared" si="10"/>
        <v>0</v>
      </c>
      <c r="X100" s="294">
        <f t="shared" si="11"/>
        <v>0</v>
      </c>
      <c r="Y100" s="294">
        <f t="shared" si="12"/>
        <v>0</v>
      </c>
      <c r="Z100" s="294">
        <f t="shared" si="13"/>
        <v>0</v>
      </c>
      <c r="AA100" s="294">
        <f t="shared" si="14"/>
        <v>0</v>
      </c>
      <c r="AB100" s="295">
        <f t="shared" si="15"/>
        <v>0</v>
      </c>
    </row>
    <row r="101" spans="1:28" ht="15.75" customHeight="1" thickBot="1" x14ac:dyDescent="0.3">
      <c r="A101" s="303"/>
      <c r="B101" s="303"/>
      <c r="C101" s="304"/>
      <c r="D101" s="303"/>
      <c r="E101" s="303"/>
      <c r="F101" s="305"/>
      <c r="G101" s="303"/>
      <c r="H101" s="303"/>
      <c r="I101" s="306"/>
      <c r="J101" s="303"/>
      <c r="K101" s="303"/>
      <c r="L101" s="306"/>
      <c r="M101" s="303"/>
      <c r="N101" s="303"/>
      <c r="O101" s="306"/>
      <c r="P101" s="303"/>
      <c r="Q101" s="303"/>
      <c r="R101" s="306"/>
      <c r="S101" s="303"/>
      <c r="T101" s="303"/>
      <c r="U101" s="306"/>
      <c r="V101" s="294">
        <f t="shared" si="9"/>
        <v>0</v>
      </c>
      <c r="W101" s="294">
        <f t="shared" si="10"/>
        <v>0</v>
      </c>
      <c r="X101" s="294">
        <f t="shared" si="11"/>
        <v>0</v>
      </c>
      <c r="Y101" s="294">
        <f t="shared" si="12"/>
        <v>0</v>
      </c>
      <c r="Z101" s="294">
        <f t="shared" si="13"/>
        <v>0</v>
      </c>
      <c r="AA101" s="294">
        <f t="shared" si="14"/>
        <v>0</v>
      </c>
      <c r="AB101" s="295">
        <f t="shared" si="15"/>
        <v>0</v>
      </c>
    </row>
    <row r="102" spans="1:28" ht="15.75" customHeight="1" thickBot="1" x14ac:dyDescent="0.3">
      <c r="A102" s="303"/>
      <c r="B102" s="303"/>
      <c r="C102" s="304"/>
      <c r="D102" s="303"/>
      <c r="E102" s="303"/>
      <c r="F102" s="305"/>
      <c r="G102" s="303"/>
      <c r="H102" s="303"/>
      <c r="I102" s="306"/>
      <c r="J102" s="303"/>
      <c r="K102" s="303"/>
      <c r="L102" s="306"/>
      <c r="M102" s="303"/>
      <c r="N102" s="303"/>
      <c r="O102" s="306"/>
      <c r="P102" s="303"/>
      <c r="Q102" s="303"/>
      <c r="R102" s="306"/>
      <c r="S102" s="303"/>
      <c r="T102" s="303"/>
      <c r="U102" s="306"/>
      <c r="V102" s="294">
        <f t="shared" si="9"/>
        <v>0</v>
      </c>
      <c r="W102" s="294">
        <f t="shared" si="10"/>
        <v>0</v>
      </c>
      <c r="X102" s="294">
        <f t="shared" si="11"/>
        <v>0</v>
      </c>
      <c r="Y102" s="294">
        <f t="shared" si="12"/>
        <v>0</v>
      </c>
      <c r="Z102" s="294">
        <f t="shared" si="13"/>
        <v>0</v>
      </c>
      <c r="AA102" s="294">
        <f t="shared" si="14"/>
        <v>0</v>
      </c>
      <c r="AB102" s="295">
        <f t="shared" si="15"/>
        <v>0</v>
      </c>
    </row>
    <row r="103" spans="1:28" ht="15.75" customHeight="1" thickBot="1" x14ac:dyDescent="0.3">
      <c r="A103" s="307"/>
      <c r="B103" s="307"/>
      <c r="C103" s="308"/>
      <c r="D103" s="307"/>
      <c r="E103" s="307"/>
      <c r="F103" s="309"/>
      <c r="G103" s="307"/>
      <c r="H103" s="307"/>
      <c r="I103" s="310"/>
      <c r="J103" s="307"/>
      <c r="K103" s="307"/>
      <c r="L103" s="310"/>
      <c r="M103" s="307"/>
      <c r="N103" s="307"/>
      <c r="O103" s="310"/>
      <c r="P103" s="307"/>
      <c r="Q103" s="307"/>
      <c r="R103" s="310"/>
      <c r="S103" s="307"/>
      <c r="T103" s="307"/>
      <c r="U103" s="310"/>
      <c r="V103" s="294">
        <f t="shared" si="9"/>
        <v>0</v>
      </c>
      <c r="W103" s="294">
        <f t="shared" si="10"/>
        <v>0</v>
      </c>
      <c r="X103" s="294">
        <f t="shared" si="11"/>
        <v>0</v>
      </c>
      <c r="Y103" s="294">
        <f t="shared" si="12"/>
        <v>0</v>
      </c>
      <c r="Z103" s="294">
        <f t="shared" si="13"/>
        <v>0</v>
      </c>
      <c r="AA103" s="294">
        <f t="shared" si="14"/>
        <v>0</v>
      </c>
      <c r="AB103" s="295">
        <f t="shared" si="15"/>
        <v>0</v>
      </c>
    </row>
    <row r="104" spans="1:28" ht="15.75" customHeight="1" thickBot="1" x14ac:dyDescent="0.3">
      <c r="A104" s="307"/>
      <c r="B104" s="307"/>
      <c r="C104" s="308"/>
      <c r="D104" s="307"/>
      <c r="E104" s="307"/>
      <c r="F104" s="309"/>
      <c r="G104" s="307"/>
      <c r="H104" s="307"/>
      <c r="I104" s="310"/>
      <c r="J104" s="307"/>
      <c r="K104" s="307"/>
      <c r="L104" s="310"/>
      <c r="M104" s="307"/>
      <c r="N104" s="307"/>
      <c r="O104" s="310"/>
      <c r="P104" s="307"/>
      <c r="Q104" s="307"/>
      <c r="R104" s="310"/>
      <c r="S104" s="307"/>
      <c r="T104" s="307"/>
      <c r="U104" s="310"/>
      <c r="V104" s="294">
        <f t="shared" si="9"/>
        <v>0</v>
      </c>
      <c r="W104" s="294">
        <f t="shared" si="10"/>
        <v>0</v>
      </c>
      <c r="X104" s="294">
        <f t="shared" si="11"/>
        <v>0</v>
      </c>
      <c r="Y104" s="294">
        <f t="shared" si="12"/>
        <v>0</v>
      </c>
      <c r="Z104" s="294">
        <f t="shared" si="13"/>
        <v>0</v>
      </c>
      <c r="AA104" s="294">
        <f t="shared" si="14"/>
        <v>0</v>
      </c>
      <c r="AB104" s="295">
        <f t="shared" si="15"/>
        <v>0</v>
      </c>
    </row>
    <row r="105" spans="1:28" ht="15.75" customHeight="1" thickBot="1" x14ac:dyDescent="0.3">
      <c r="A105" s="307"/>
      <c r="B105" s="307"/>
      <c r="C105" s="308"/>
      <c r="D105" s="307"/>
      <c r="E105" s="307"/>
      <c r="F105" s="309"/>
      <c r="G105" s="307"/>
      <c r="H105" s="307"/>
      <c r="I105" s="310"/>
      <c r="J105" s="307"/>
      <c r="K105" s="307"/>
      <c r="L105" s="310"/>
      <c r="M105" s="307"/>
      <c r="N105" s="307"/>
      <c r="O105" s="310"/>
      <c r="P105" s="307"/>
      <c r="Q105" s="307"/>
      <c r="R105" s="310"/>
      <c r="S105" s="307"/>
      <c r="T105" s="307"/>
      <c r="U105" s="310"/>
      <c r="V105" s="294">
        <f t="shared" si="9"/>
        <v>0</v>
      </c>
      <c r="W105" s="294">
        <f t="shared" si="10"/>
        <v>0</v>
      </c>
      <c r="X105" s="294">
        <f t="shared" si="11"/>
        <v>0</v>
      </c>
      <c r="Y105" s="294">
        <f t="shared" si="12"/>
        <v>0</v>
      </c>
      <c r="Z105" s="294">
        <f t="shared" si="13"/>
        <v>0</v>
      </c>
      <c r="AA105" s="294">
        <f t="shared" si="14"/>
        <v>0</v>
      </c>
      <c r="AB105" s="295">
        <f t="shared" si="15"/>
        <v>0</v>
      </c>
    </row>
    <row r="106" spans="1:28" ht="15.75" customHeight="1" thickBot="1" x14ac:dyDescent="0.3">
      <c r="A106" s="307"/>
      <c r="B106" s="307"/>
      <c r="C106" s="308"/>
      <c r="D106" s="307"/>
      <c r="E106" s="307"/>
      <c r="F106" s="309"/>
      <c r="G106" s="307"/>
      <c r="H106" s="307"/>
      <c r="I106" s="310"/>
      <c r="J106" s="307"/>
      <c r="K106" s="307"/>
      <c r="L106" s="310"/>
      <c r="M106" s="307"/>
      <c r="N106" s="307"/>
      <c r="O106" s="310"/>
      <c r="P106" s="307"/>
      <c r="Q106" s="307"/>
      <c r="R106" s="310"/>
      <c r="S106" s="307"/>
      <c r="T106" s="307"/>
      <c r="U106" s="310"/>
      <c r="V106" s="294">
        <f t="shared" si="9"/>
        <v>0</v>
      </c>
      <c r="W106" s="294">
        <f t="shared" si="10"/>
        <v>0</v>
      </c>
      <c r="X106" s="294">
        <f t="shared" si="11"/>
        <v>0</v>
      </c>
      <c r="Y106" s="294">
        <f t="shared" si="12"/>
        <v>0</v>
      </c>
      <c r="Z106" s="294">
        <f t="shared" si="13"/>
        <v>0</v>
      </c>
      <c r="AA106" s="294">
        <f t="shared" si="14"/>
        <v>0</v>
      </c>
      <c r="AB106" s="295">
        <f t="shared" si="15"/>
        <v>0</v>
      </c>
    </row>
    <row r="107" spans="1:28" ht="15.75" customHeight="1" thickBot="1" x14ac:dyDescent="0.3">
      <c r="A107" s="307"/>
      <c r="B107" s="307"/>
      <c r="C107" s="308"/>
      <c r="D107" s="307"/>
      <c r="E107" s="307"/>
      <c r="F107" s="309"/>
      <c r="G107" s="307"/>
      <c r="H107" s="307"/>
      <c r="I107" s="310"/>
      <c r="J107" s="307"/>
      <c r="K107" s="307"/>
      <c r="L107" s="310"/>
      <c r="M107" s="307"/>
      <c r="N107" s="307"/>
      <c r="O107" s="310"/>
      <c r="P107" s="307"/>
      <c r="Q107" s="307"/>
      <c r="R107" s="310"/>
      <c r="S107" s="307"/>
      <c r="T107" s="307"/>
      <c r="U107" s="310"/>
      <c r="V107" s="294">
        <f t="shared" si="9"/>
        <v>0</v>
      </c>
      <c r="W107" s="294">
        <f t="shared" si="10"/>
        <v>0</v>
      </c>
      <c r="X107" s="294">
        <f t="shared" si="11"/>
        <v>0</v>
      </c>
      <c r="Y107" s="294">
        <f t="shared" si="12"/>
        <v>0</v>
      </c>
      <c r="Z107" s="294">
        <f t="shared" si="13"/>
        <v>0</v>
      </c>
      <c r="AA107" s="294">
        <f t="shared" si="14"/>
        <v>0</v>
      </c>
      <c r="AB107" s="295">
        <f t="shared" si="15"/>
        <v>0</v>
      </c>
    </row>
    <row r="108" spans="1:28" ht="15.75" customHeight="1" thickBot="1" x14ac:dyDescent="0.3">
      <c r="A108" s="307"/>
      <c r="B108" s="307"/>
      <c r="C108" s="308"/>
      <c r="D108" s="307"/>
      <c r="E108" s="307"/>
      <c r="F108" s="309"/>
      <c r="G108" s="307"/>
      <c r="H108" s="307"/>
      <c r="I108" s="310"/>
      <c r="J108" s="307"/>
      <c r="K108" s="307"/>
      <c r="L108" s="310"/>
      <c r="M108" s="307"/>
      <c r="N108" s="307"/>
      <c r="O108" s="310"/>
      <c r="P108" s="307"/>
      <c r="Q108" s="307"/>
      <c r="R108" s="310"/>
      <c r="S108" s="307"/>
      <c r="T108" s="307"/>
      <c r="U108" s="310"/>
      <c r="V108" s="294">
        <f t="shared" si="9"/>
        <v>0</v>
      </c>
      <c r="W108" s="294">
        <f t="shared" si="10"/>
        <v>0</v>
      </c>
      <c r="X108" s="294">
        <f t="shared" si="11"/>
        <v>0</v>
      </c>
      <c r="Y108" s="294">
        <f t="shared" si="12"/>
        <v>0</v>
      </c>
      <c r="Z108" s="294">
        <f t="shared" si="13"/>
        <v>0</v>
      </c>
      <c r="AA108" s="294">
        <f t="shared" si="14"/>
        <v>0</v>
      </c>
      <c r="AB108" s="295">
        <f t="shared" si="15"/>
        <v>0</v>
      </c>
    </row>
    <row r="109" spans="1:28" ht="15.75" customHeight="1" thickBot="1" x14ac:dyDescent="0.3">
      <c r="A109" s="307"/>
      <c r="B109" s="307"/>
      <c r="C109" s="308"/>
      <c r="D109" s="307"/>
      <c r="E109" s="307"/>
      <c r="F109" s="309"/>
      <c r="G109" s="307"/>
      <c r="H109" s="307"/>
      <c r="I109" s="310"/>
      <c r="J109" s="307"/>
      <c r="K109" s="307"/>
      <c r="L109" s="310"/>
      <c r="M109" s="307"/>
      <c r="N109" s="307"/>
      <c r="O109" s="310"/>
      <c r="P109" s="307"/>
      <c r="Q109" s="307"/>
      <c r="R109" s="310"/>
      <c r="S109" s="307"/>
      <c r="T109" s="307"/>
      <c r="U109" s="310"/>
      <c r="V109" s="294">
        <f t="shared" si="9"/>
        <v>0</v>
      </c>
      <c r="W109" s="294">
        <f t="shared" si="10"/>
        <v>0</v>
      </c>
      <c r="X109" s="294">
        <f t="shared" si="11"/>
        <v>0</v>
      </c>
      <c r="Y109" s="294">
        <f t="shared" si="12"/>
        <v>0</v>
      </c>
      <c r="Z109" s="294">
        <f t="shared" si="13"/>
        <v>0</v>
      </c>
      <c r="AA109" s="294">
        <f t="shared" si="14"/>
        <v>0</v>
      </c>
      <c r="AB109" s="295">
        <f t="shared" si="15"/>
        <v>0</v>
      </c>
    </row>
    <row r="110" spans="1:28" ht="15.75" customHeight="1" thickBot="1" x14ac:dyDescent="0.3">
      <c r="A110" s="307"/>
      <c r="B110" s="307"/>
      <c r="C110" s="308"/>
      <c r="D110" s="307"/>
      <c r="E110" s="307"/>
      <c r="F110" s="309"/>
      <c r="G110" s="307"/>
      <c r="H110" s="307"/>
      <c r="I110" s="310"/>
      <c r="J110" s="307"/>
      <c r="K110" s="307"/>
      <c r="L110" s="310"/>
      <c r="M110" s="307"/>
      <c r="N110" s="307"/>
      <c r="O110" s="310"/>
      <c r="P110" s="307"/>
      <c r="Q110" s="307"/>
      <c r="R110" s="310"/>
      <c r="S110" s="307"/>
      <c r="T110" s="307"/>
      <c r="U110" s="310"/>
      <c r="V110" s="294">
        <f t="shared" si="9"/>
        <v>0</v>
      </c>
      <c r="W110" s="294">
        <f t="shared" si="10"/>
        <v>0</v>
      </c>
      <c r="X110" s="294">
        <f t="shared" si="11"/>
        <v>0</v>
      </c>
      <c r="Y110" s="294">
        <f t="shared" si="12"/>
        <v>0</v>
      </c>
      <c r="Z110" s="294">
        <f t="shared" si="13"/>
        <v>0</v>
      </c>
      <c r="AA110" s="294">
        <f t="shared" si="14"/>
        <v>0</v>
      </c>
      <c r="AB110" s="295">
        <f t="shared" si="15"/>
        <v>0</v>
      </c>
    </row>
    <row r="111" spans="1:28" ht="15.75" customHeight="1" thickBot="1" x14ac:dyDescent="0.3">
      <c r="A111" s="307"/>
      <c r="B111" s="307"/>
      <c r="C111" s="308"/>
      <c r="D111" s="307"/>
      <c r="E111" s="307"/>
      <c r="F111" s="309"/>
      <c r="G111" s="307"/>
      <c r="H111" s="307"/>
      <c r="I111" s="310"/>
      <c r="J111" s="307"/>
      <c r="K111" s="307"/>
      <c r="L111" s="310"/>
      <c r="M111" s="307"/>
      <c r="N111" s="307"/>
      <c r="O111" s="310"/>
      <c r="P111" s="307"/>
      <c r="Q111" s="307"/>
      <c r="R111" s="310"/>
      <c r="S111" s="307"/>
      <c r="T111" s="307"/>
      <c r="U111" s="310"/>
      <c r="V111" s="294">
        <f t="shared" si="9"/>
        <v>0</v>
      </c>
      <c r="W111" s="294">
        <f t="shared" si="10"/>
        <v>0</v>
      </c>
      <c r="X111" s="294">
        <f t="shared" si="11"/>
        <v>0</v>
      </c>
      <c r="Y111" s="294">
        <f t="shared" si="12"/>
        <v>0</v>
      </c>
      <c r="Z111" s="294">
        <f t="shared" si="13"/>
        <v>0</v>
      </c>
      <c r="AA111" s="294">
        <f t="shared" si="14"/>
        <v>0</v>
      </c>
      <c r="AB111" s="295">
        <f t="shared" si="15"/>
        <v>0</v>
      </c>
    </row>
    <row r="112" spans="1:28" ht="15.75" customHeight="1" thickBot="1" x14ac:dyDescent="0.3">
      <c r="A112" s="307"/>
      <c r="B112" s="307"/>
      <c r="C112" s="308"/>
      <c r="D112" s="307"/>
      <c r="E112" s="307"/>
      <c r="F112" s="309"/>
      <c r="G112" s="307"/>
      <c r="H112" s="307"/>
      <c r="I112" s="310"/>
      <c r="J112" s="307"/>
      <c r="K112" s="307"/>
      <c r="L112" s="310"/>
      <c r="M112" s="307"/>
      <c r="N112" s="307"/>
      <c r="O112" s="310"/>
      <c r="P112" s="307"/>
      <c r="Q112" s="307"/>
      <c r="R112" s="310"/>
      <c r="S112" s="307"/>
      <c r="T112" s="307"/>
      <c r="U112" s="310"/>
      <c r="V112" s="294">
        <f t="shared" si="9"/>
        <v>0</v>
      </c>
      <c r="W112" s="294">
        <f t="shared" si="10"/>
        <v>0</v>
      </c>
      <c r="X112" s="294">
        <f t="shared" si="11"/>
        <v>0</v>
      </c>
      <c r="Y112" s="294">
        <f t="shared" si="12"/>
        <v>0</v>
      </c>
      <c r="Z112" s="294">
        <f t="shared" si="13"/>
        <v>0</v>
      </c>
      <c r="AA112" s="294">
        <f t="shared" si="14"/>
        <v>0</v>
      </c>
      <c r="AB112" s="295">
        <f t="shared" si="15"/>
        <v>0</v>
      </c>
    </row>
    <row r="113" spans="1:28" ht="15.75" customHeight="1" thickBot="1" x14ac:dyDescent="0.3">
      <c r="A113" s="307"/>
      <c r="B113" s="307"/>
      <c r="C113" s="308"/>
      <c r="D113" s="307"/>
      <c r="E113" s="307"/>
      <c r="F113" s="309"/>
      <c r="G113" s="307"/>
      <c r="H113" s="307"/>
      <c r="I113" s="310"/>
      <c r="J113" s="307"/>
      <c r="K113" s="307"/>
      <c r="L113" s="310"/>
      <c r="M113" s="307"/>
      <c r="N113" s="307"/>
      <c r="O113" s="310"/>
      <c r="P113" s="307"/>
      <c r="Q113" s="307"/>
      <c r="R113" s="310"/>
      <c r="S113" s="307"/>
      <c r="T113" s="307"/>
      <c r="U113" s="310"/>
      <c r="V113" s="294">
        <f t="shared" si="9"/>
        <v>0</v>
      </c>
      <c r="W113" s="294">
        <f t="shared" si="10"/>
        <v>0</v>
      </c>
      <c r="X113" s="294">
        <f t="shared" si="11"/>
        <v>0</v>
      </c>
      <c r="Y113" s="294">
        <f t="shared" si="12"/>
        <v>0</v>
      </c>
      <c r="Z113" s="294">
        <f t="shared" si="13"/>
        <v>0</v>
      </c>
      <c r="AA113" s="294">
        <f t="shared" si="14"/>
        <v>0</v>
      </c>
      <c r="AB113" s="295">
        <f t="shared" si="15"/>
        <v>0</v>
      </c>
    </row>
    <row r="114" spans="1:28" ht="15.75" customHeight="1" thickBot="1" x14ac:dyDescent="0.3">
      <c r="A114" s="307"/>
      <c r="B114" s="307"/>
      <c r="C114" s="308"/>
      <c r="D114" s="307"/>
      <c r="E114" s="307"/>
      <c r="F114" s="309"/>
      <c r="G114" s="307"/>
      <c r="H114" s="307"/>
      <c r="I114" s="310"/>
      <c r="J114" s="307"/>
      <c r="K114" s="307"/>
      <c r="L114" s="310"/>
      <c r="M114" s="307"/>
      <c r="N114" s="307"/>
      <c r="O114" s="310"/>
      <c r="P114" s="307"/>
      <c r="Q114" s="307"/>
      <c r="R114" s="310"/>
      <c r="S114" s="307"/>
      <c r="T114" s="307"/>
      <c r="U114" s="310"/>
      <c r="V114" s="294">
        <f t="shared" si="9"/>
        <v>0</v>
      </c>
      <c r="W114" s="294">
        <f t="shared" si="10"/>
        <v>0</v>
      </c>
      <c r="X114" s="294">
        <f t="shared" si="11"/>
        <v>0</v>
      </c>
      <c r="Y114" s="294">
        <f t="shared" si="12"/>
        <v>0</v>
      </c>
      <c r="Z114" s="294">
        <f t="shared" si="13"/>
        <v>0</v>
      </c>
      <c r="AA114" s="294">
        <f t="shared" si="14"/>
        <v>0</v>
      </c>
      <c r="AB114" s="295">
        <f t="shared" si="15"/>
        <v>0</v>
      </c>
    </row>
    <row r="115" spans="1:28" ht="15.75" customHeight="1" thickBot="1" x14ac:dyDescent="0.3">
      <c r="A115" s="307"/>
      <c r="B115" s="307"/>
      <c r="C115" s="308"/>
      <c r="D115" s="307"/>
      <c r="E115" s="307"/>
      <c r="F115" s="309"/>
      <c r="G115" s="307"/>
      <c r="H115" s="307"/>
      <c r="I115" s="310"/>
      <c r="J115" s="307"/>
      <c r="K115" s="307"/>
      <c r="L115" s="310"/>
      <c r="M115" s="307"/>
      <c r="N115" s="307"/>
      <c r="O115" s="310"/>
      <c r="P115" s="307"/>
      <c r="Q115" s="307"/>
      <c r="R115" s="310"/>
      <c r="S115" s="307"/>
      <c r="T115" s="307"/>
      <c r="U115" s="310"/>
      <c r="V115" s="294">
        <f t="shared" si="9"/>
        <v>0</v>
      </c>
      <c r="W115" s="294">
        <f t="shared" si="10"/>
        <v>0</v>
      </c>
      <c r="X115" s="294">
        <f t="shared" si="11"/>
        <v>0</v>
      </c>
      <c r="Y115" s="294">
        <f t="shared" si="12"/>
        <v>0</v>
      </c>
      <c r="Z115" s="294">
        <f t="shared" si="13"/>
        <v>0</v>
      </c>
      <c r="AA115" s="294">
        <f t="shared" si="14"/>
        <v>0</v>
      </c>
      <c r="AB115" s="295">
        <f t="shared" si="15"/>
        <v>0</v>
      </c>
    </row>
    <row r="116" spans="1:28" ht="15.75" customHeight="1" thickBot="1" x14ac:dyDescent="0.3">
      <c r="A116" s="312">
        <v>43590.6875</v>
      </c>
      <c r="B116" s="312">
        <v>43590.819444444445</v>
      </c>
      <c r="C116" s="313" t="s">
        <v>89</v>
      </c>
      <c r="D116" s="312">
        <v>43591.493055555555</v>
      </c>
      <c r="E116" s="312">
        <v>43591.819444444445</v>
      </c>
      <c r="F116" s="314" t="s">
        <v>89</v>
      </c>
      <c r="G116" s="315"/>
      <c r="H116" s="315"/>
      <c r="I116" s="316"/>
      <c r="J116" s="315"/>
      <c r="K116" s="315"/>
      <c r="L116" s="316"/>
      <c r="M116" s="312">
        <v>43594.493055555555</v>
      </c>
      <c r="N116" s="312">
        <v>43594.819444444445</v>
      </c>
      <c r="O116" s="317" t="s">
        <v>89</v>
      </c>
      <c r="P116" s="312">
        <v>43595.493055555555</v>
      </c>
      <c r="Q116" s="312">
        <v>43595.819444444445</v>
      </c>
      <c r="R116" s="317" t="s">
        <v>89</v>
      </c>
      <c r="S116" s="312">
        <v>43596.493055555555</v>
      </c>
      <c r="T116" s="312">
        <v>43596.819444444445</v>
      </c>
      <c r="U116" s="313" t="s">
        <v>89</v>
      </c>
      <c r="V116" s="294">
        <f t="shared" si="9"/>
        <v>0.13194444444525288</v>
      </c>
      <c r="W116" s="294">
        <f t="shared" si="10"/>
        <v>0.32638888889050577</v>
      </c>
      <c r="X116" s="294">
        <f t="shared" si="11"/>
        <v>0</v>
      </c>
      <c r="Y116" s="294">
        <f t="shared" si="12"/>
        <v>0</v>
      </c>
      <c r="Z116" s="294">
        <f t="shared" si="13"/>
        <v>0.32638888889050577</v>
      </c>
      <c r="AA116" s="294">
        <f t="shared" si="14"/>
        <v>0.32638888889050577</v>
      </c>
      <c r="AB116" s="295">
        <f t="shared" si="15"/>
        <v>0.32638888889050577</v>
      </c>
    </row>
    <row r="117" spans="1:28" ht="15.75" customHeight="1" thickBot="1" x14ac:dyDescent="0.3">
      <c r="A117" s="307"/>
      <c r="B117" s="307"/>
      <c r="C117" s="308"/>
      <c r="D117" s="307"/>
      <c r="E117" s="307"/>
      <c r="F117" s="309"/>
      <c r="G117" s="307"/>
      <c r="H117" s="307"/>
      <c r="I117" s="310"/>
      <c r="J117" s="307"/>
      <c r="K117" s="307"/>
      <c r="L117" s="310"/>
      <c r="M117" s="307"/>
      <c r="N117" s="307"/>
      <c r="O117" s="310"/>
      <c r="P117" s="307"/>
      <c r="Q117" s="307"/>
      <c r="R117" s="310"/>
      <c r="S117" s="307"/>
      <c r="T117" s="307"/>
      <c r="U117" s="310"/>
      <c r="V117" s="294">
        <f t="shared" si="9"/>
        <v>0</v>
      </c>
      <c r="W117" s="294">
        <f t="shared" si="10"/>
        <v>0</v>
      </c>
      <c r="X117" s="294">
        <f t="shared" si="11"/>
        <v>0</v>
      </c>
      <c r="Y117" s="294">
        <f t="shared" si="12"/>
        <v>0</v>
      </c>
      <c r="Z117" s="294">
        <f t="shared" si="13"/>
        <v>0</v>
      </c>
      <c r="AA117" s="294">
        <f t="shared" si="14"/>
        <v>0</v>
      </c>
      <c r="AB117" s="295">
        <f t="shared" si="15"/>
        <v>0</v>
      </c>
    </row>
    <row r="118" spans="1:28" ht="15.75" customHeight="1" thickBot="1" x14ac:dyDescent="0.3">
      <c r="A118" s="307"/>
      <c r="B118" s="307"/>
      <c r="C118" s="308"/>
      <c r="D118" s="307"/>
      <c r="E118" s="307"/>
      <c r="F118" s="309"/>
      <c r="G118" s="307"/>
      <c r="H118" s="307"/>
      <c r="I118" s="310"/>
      <c r="J118" s="307"/>
      <c r="K118" s="307"/>
      <c r="L118" s="310"/>
      <c r="M118" s="307"/>
      <c r="N118" s="307"/>
      <c r="O118" s="310"/>
      <c r="P118" s="307"/>
      <c r="Q118" s="307"/>
      <c r="R118" s="310"/>
      <c r="S118" s="307"/>
      <c r="T118" s="307"/>
      <c r="U118" s="310"/>
      <c r="V118" s="294">
        <f t="shared" si="9"/>
        <v>0</v>
      </c>
      <c r="W118" s="294">
        <f t="shared" si="10"/>
        <v>0</v>
      </c>
      <c r="X118" s="294">
        <f t="shared" si="11"/>
        <v>0</v>
      </c>
      <c r="Y118" s="294">
        <f t="shared" si="12"/>
        <v>0</v>
      </c>
      <c r="Z118" s="294">
        <f t="shared" si="13"/>
        <v>0</v>
      </c>
      <c r="AA118" s="294">
        <f t="shared" si="14"/>
        <v>0</v>
      </c>
      <c r="AB118" s="295">
        <f t="shared" si="15"/>
        <v>0</v>
      </c>
    </row>
    <row r="119" spans="1:28" ht="15.75" customHeight="1" thickBot="1" x14ac:dyDescent="0.3">
      <c r="A119" s="307"/>
      <c r="B119" s="307"/>
      <c r="C119" s="308"/>
      <c r="D119" s="307"/>
      <c r="E119" s="307"/>
      <c r="F119" s="309"/>
      <c r="G119" s="307"/>
      <c r="H119" s="307"/>
      <c r="I119" s="310"/>
      <c r="J119" s="307"/>
      <c r="K119" s="307"/>
      <c r="L119" s="310"/>
      <c r="M119" s="307"/>
      <c r="N119" s="307"/>
      <c r="O119" s="310"/>
      <c r="P119" s="307"/>
      <c r="Q119" s="307"/>
      <c r="R119" s="310"/>
      <c r="S119" s="307"/>
      <c r="T119" s="307"/>
      <c r="U119" s="310"/>
      <c r="V119" s="294">
        <f t="shared" si="9"/>
        <v>0</v>
      </c>
      <c r="W119" s="294">
        <f t="shared" si="10"/>
        <v>0</v>
      </c>
      <c r="X119" s="294">
        <f t="shared" si="11"/>
        <v>0</v>
      </c>
      <c r="Y119" s="294">
        <f t="shared" si="12"/>
        <v>0</v>
      </c>
      <c r="Z119" s="294">
        <f t="shared" si="13"/>
        <v>0</v>
      </c>
      <c r="AA119" s="294">
        <f t="shared" si="14"/>
        <v>0</v>
      </c>
      <c r="AB119" s="295">
        <f t="shared" si="15"/>
        <v>0</v>
      </c>
    </row>
    <row r="120" spans="1:28" ht="15.75" customHeight="1" thickBot="1" x14ac:dyDescent="0.3">
      <c r="A120" s="307"/>
      <c r="B120" s="307"/>
      <c r="C120" s="308"/>
      <c r="D120" s="307"/>
      <c r="E120" s="307"/>
      <c r="F120" s="309"/>
      <c r="G120" s="307"/>
      <c r="H120" s="307"/>
      <c r="I120" s="310"/>
      <c r="J120" s="307"/>
      <c r="K120" s="307"/>
      <c r="L120" s="310"/>
      <c r="M120" s="307"/>
      <c r="N120" s="307"/>
      <c r="O120" s="310"/>
      <c r="P120" s="307"/>
      <c r="Q120" s="307"/>
      <c r="R120" s="310"/>
      <c r="S120" s="307"/>
      <c r="T120" s="307"/>
      <c r="U120" s="310"/>
      <c r="V120" s="294">
        <f t="shared" si="9"/>
        <v>0</v>
      </c>
      <c r="W120" s="294">
        <f t="shared" si="10"/>
        <v>0</v>
      </c>
      <c r="X120" s="294">
        <f t="shared" si="11"/>
        <v>0</v>
      </c>
      <c r="Y120" s="294">
        <f t="shared" si="12"/>
        <v>0</v>
      </c>
      <c r="Z120" s="294">
        <f t="shared" si="13"/>
        <v>0</v>
      </c>
      <c r="AA120" s="294">
        <f t="shared" si="14"/>
        <v>0</v>
      </c>
      <c r="AB120" s="295">
        <f t="shared" si="15"/>
        <v>0</v>
      </c>
    </row>
    <row r="121" spans="1:28" ht="15.75" customHeight="1" thickBot="1" x14ac:dyDescent="0.3">
      <c r="A121" s="307"/>
      <c r="B121" s="307"/>
      <c r="C121" s="308"/>
      <c r="D121" s="307"/>
      <c r="E121" s="307"/>
      <c r="F121" s="309"/>
      <c r="G121" s="307"/>
      <c r="H121" s="307"/>
      <c r="I121" s="310"/>
      <c r="J121" s="307"/>
      <c r="K121" s="307"/>
      <c r="L121" s="310"/>
      <c r="M121" s="307"/>
      <c r="N121" s="307"/>
      <c r="O121" s="310"/>
      <c r="P121" s="307"/>
      <c r="Q121" s="307"/>
      <c r="R121" s="310"/>
      <c r="S121" s="307"/>
      <c r="T121" s="307"/>
      <c r="U121" s="310"/>
      <c r="V121" s="294">
        <f t="shared" si="9"/>
        <v>0</v>
      </c>
      <c r="W121" s="294">
        <f t="shared" si="10"/>
        <v>0</v>
      </c>
      <c r="X121" s="294">
        <f t="shared" si="11"/>
        <v>0</v>
      </c>
      <c r="Y121" s="294">
        <f t="shared" si="12"/>
        <v>0</v>
      </c>
      <c r="Z121" s="294">
        <f t="shared" si="13"/>
        <v>0</v>
      </c>
      <c r="AA121" s="294">
        <f t="shared" si="14"/>
        <v>0</v>
      </c>
      <c r="AB121" s="295">
        <f t="shared" si="15"/>
        <v>0</v>
      </c>
    </row>
    <row r="122" spans="1:28" ht="15.75" customHeight="1" thickBot="1" x14ac:dyDescent="0.3">
      <c r="A122" s="318"/>
      <c r="B122" s="318"/>
      <c r="C122" s="308"/>
      <c r="D122" s="307"/>
      <c r="E122" s="307"/>
      <c r="F122" s="309"/>
      <c r="G122" s="307"/>
      <c r="H122" s="307"/>
      <c r="I122" s="310"/>
      <c r="J122" s="307"/>
      <c r="K122" s="307"/>
      <c r="L122" s="310"/>
      <c r="M122" s="307"/>
      <c r="N122" s="307"/>
      <c r="O122" s="310"/>
      <c r="P122" s="307"/>
      <c r="Q122" s="307"/>
      <c r="R122" s="310"/>
      <c r="S122" s="307"/>
      <c r="T122" s="307"/>
      <c r="U122" s="310"/>
      <c r="V122" s="294">
        <f t="shared" si="9"/>
        <v>0</v>
      </c>
      <c r="W122" s="294">
        <f t="shared" si="10"/>
        <v>0</v>
      </c>
      <c r="X122" s="294">
        <f t="shared" si="11"/>
        <v>0</v>
      </c>
      <c r="Y122" s="294">
        <f t="shared" si="12"/>
        <v>0</v>
      </c>
      <c r="Z122" s="294">
        <f t="shared" si="13"/>
        <v>0</v>
      </c>
      <c r="AA122" s="294">
        <f t="shared" si="14"/>
        <v>0</v>
      </c>
      <c r="AB122" s="295">
        <f t="shared" si="15"/>
        <v>0</v>
      </c>
    </row>
    <row r="123" spans="1:28" ht="15.75" customHeight="1" thickBot="1" x14ac:dyDescent="0.3">
      <c r="A123" s="318"/>
      <c r="B123" s="318"/>
      <c r="C123" s="308"/>
      <c r="D123" s="307"/>
      <c r="E123" s="307"/>
      <c r="F123" s="309"/>
      <c r="G123" s="307"/>
      <c r="H123" s="307"/>
      <c r="I123" s="310"/>
      <c r="J123" s="307"/>
      <c r="K123" s="307"/>
      <c r="L123" s="310"/>
      <c r="M123" s="307"/>
      <c r="N123" s="307"/>
      <c r="O123" s="310"/>
      <c r="P123" s="307"/>
      <c r="Q123" s="307"/>
      <c r="R123" s="310"/>
      <c r="S123" s="307"/>
      <c r="T123" s="307"/>
      <c r="U123" s="310"/>
      <c r="V123" s="294">
        <f t="shared" si="9"/>
        <v>0</v>
      </c>
      <c r="W123" s="294">
        <f t="shared" si="10"/>
        <v>0</v>
      </c>
      <c r="X123" s="294">
        <f t="shared" si="11"/>
        <v>0</v>
      </c>
      <c r="Y123" s="294">
        <f t="shared" si="12"/>
        <v>0</v>
      </c>
      <c r="Z123" s="294">
        <f t="shared" si="13"/>
        <v>0</v>
      </c>
      <c r="AA123" s="294">
        <f t="shared" si="14"/>
        <v>0</v>
      </c>
      <c r="AB123" s="295">
        <f t="shared" si="15"/>
        <v>0</v>
      </c>
    </row>
    <row r="124" spans="1:28" ht="15.75" customHeight="1" thickBot="1" x14ac:dyDescent="0.3">
      <c r="A124" s="102" t="s">
        <v>24</v>
      </c>
      <c r="B124" s="102"/>
      <c r="C124" s="95">
        <f>SUMPRODUCT(COUNTIF(C15:C123,C$129:C$147)*(F$129:F$147))</f>
        <v>36</v>
      </c>
      <c r="D124" s="95"/>
      <c r="E124" s="95"/>
      <c r="F124" s="95">
        <f>SUMPRODUCT(COUNTIF(F15:F123,C$129:C$147)*(F$129:F$147))</f>
        <v>31</v>
      </c>
      <c r="G124" s="95"/>
      <c r="H124" s="95"/>
      <c r="I124" s="95">
        <f>SUMPRODUCT(COUNTIF(I15:I123,C$129:C$147)*(F$129:F$147))</f>
        <v>31</v>
      </c>
      <c r="J124" s="95"/>
      <c r="K124" s="95"/>
      <c r="L124" s="95">
        <f>SUMPRODUCT(COUNTIF(L15:L123,C$129:C$147)*(F$129:F$147))</f>
        <v>29</v>
      </c>
      <c r="M124" s="95"/>
      <c r="N124" s="95"/>
      <c r="O124" s="95">
        <f>SUMPRODUCT(COUNTIF(O15:O123,C$129:C$147)*(F$129:F$147))</f>
        <v>36</v>
      </c>
      <c r="P124" s="95"/>
      <c r="Q124" s="95"/>
      <c r="R124" s="95">
        <f>SUMPRODUCT(COUNTIF(R15:R123,C$129:C$147)*(F$129:F$147))</f>
        <v>37.5</v>
      </c>
      <c r="S124" s="95"/>
      <c r="T124" s="95"/>
      <c r="U124" s="95">
        <f>SUMPRODUCT(COUNTIF(U15:U123,C$129:C$147)*(F$129:F$147))</f>
        <v>36</v>
      </c>
      <c r="V124" s="294">
        <f>SUM(V12:V123)</f>
        <v>12.420138888926886</v>
      </c>
      <c r="W124" s="294">
        <f t="shared" ref="W124:AB124" si="16">SUM(W12:W123)</f>
        <v>9.7986111111604259</v>
      </c>
      <c r="X124" s="294">
        <f t="shared" si="16"/>
        <v>9.7187500000582077</v>
      </c>
      <c r="Y124" s="294">
        <f t="shared" si="16"/>
        <v>10.399305555605679</v>
      </c>
      <c r="Z124" s="294">
        <f t="shared" si="16"/>
        <v>11.510416666715173</v>
      </c>
      <c r="AA124" s="294">
        <f t="shared" si="16"/>
        <v>12.34722222226992</v>
      </c>
      <c r="AB124" s="294">
        <f t="shared" si="16"/>
        <v>11.725694444459805</v>
      </c>
    </row>
    <row r="125" spans="1:28" ht="15.75" customHeight="1" thickBot="1" x14ac:dyDescent="0.3">
      <c r="A125" s="102" t="s">
        <v>25</v>
      </c>
      <c r="B125" s="102"/>
      <c r="C125" s="96"/>
      <c r="D125" s="96"/>
      <c r="E125" s="96"/>
      <c r="F125" s="96"/>
      <c r="G125" s="96"/>
      <c r="H125" s="96"/>
      <c r="I125" s="96"/>
      <c r="J125" s="96"/>
      <c r="K125" s="96"/>
      <c r="L125" s="96"/>
      <c r="M125" s="96"/>
      <c r="N125" s="96"/>
      <c r="O125" s="96"/>
      <c r="P125" s="96"/>
      <c r="Q125" s="96"/>
      <c r="R125" s="96"/>
      <c r="S125" s="96"/>
      <c r="T125" s="96"/>
      <c r="U125" s="96"/>
    </row>
    <row r="126" spans="1:28" ht="15.75" customHeight="1" thickBot="1" x14ac:dyDescent="0.3">
      <c r="A126" s="102"/>
      <c r="B126" s="102"/>
      <c r="C126" s="319"/>
      <c r="D126" s="319"/>
      <c r="E126" s="319"/>
      <c r="F126" s="320"/>
      <c r="G126" s="320"/>
      <c r="H126" s="320"/>
      <c r="I126" s="320"/>
      <c r="J126" s="320"/>
      <c r="K126" s="320"/>
      <c r="L126" s="320"/>
      <c r="M126" s="320"/>
      <c r="N126" s="320"/>
      <c r="O126" s="320"/>
      <c r="P126" s="320"/>
      <c r="Q126" s="320"/>
      <c r="R126" s="320"/>
      <c r="S126" s="320"/>
      <c r="T126" s="320"/>
      <c r="U126" s="320"/>
    </row>
    <row r="127" spans="1:28" ht="15.75" customHeight="1" thickBot="1" x14ac:dyDescent="0.3">
      <c r="C127" t="s">
        <v>72</v>
      </c>
      <c r="F127" t="s">
        <v>104</v>
      </c>
      <c r="I127" t="s">
        <v>117</v>
      </c>
      <c r="L127" t="s">
        <v>124</v>
      </c>
      <c r="O127" t="s">
        <v>126</v>
      </c>
      <c r="R127" t="s">
        <v>128</v>
      </c>
      <c r="U127" t="s">
        <v>132</v>
      </c>
    </row>
    <row r="128" spans="1:28" ht="38.25" customHeight="1" thickBot="1" x14ac:dyDescent="0.3">
      <c r="A128" s="123"/>
      <c r="B128" s="163"/>
      <c r="C128" s="164"/>
      <c r="D128" s="123"/>
      <c r="E128" s="163"/>
      <c r="F128" s="164"/>
      <c r="G128" s="123"/>
      <c r="H128" s="163"/>
      <c r="I128" s="164"/>
      <c r="J128" s="123"/>
      <c r="K128" s="163"/>
      <c r="L128" s="164"/>
      <c r="M128" s="123"/>
      <c r="N128" s="163"/>
      <c r="O128" s="164"/>
      <c r="P128" s="123"/>
      <c r="Q128" s="163"/>
      <c r="R128" s="164"/>
      <c r="S128" s="123"/>
      <c r="T128" s="163"/>
      <c r="U128" s="164"/>
    </row>
    <row r="129" spans="1:9" ht="21" customHeight="1" x14ac:dyDescent="0.25">
      <c r="A129" s="337" t="s">
        <v>32</v>
      </c>
      <c r="B129" s="133"/>
      <c r="C129" s="80" t="s">
        <v>37</v>
      </c>
      <c r="D129" s="103"/>
      <c r="E129" s="103"/>
      <c r="F129" s="81">
        <v>-1</v>
      </c>
    </row>
    <row r="130" spans="1:9" ht="15.75" customHeight="1" x14ac:dyDescent="0.25">
      <c r="A130" s="338"/>
      <c r="B130" s="134"/>
      <c r="C130" s="121" t="s">
        <v>29</v>
      </c>
      <c r="D130" s="120"/>
      <c r="E130" s="120"/>
      <c r="F130" s="122">
        <v>-0.5</v>
      </c>
      <c r="I130" s="123"/>
    </row>
    <row r="131" spans="1:9" ht="15.75" customHeight="1" thickBot="1" x14ac:dyDescent="0.3">
      <c r="A131" s="339"/>
      <c r="B131" s="135"/>
      <c r="C131" s="82" t="s">
        <v>30</v>
      </c>
      <c r="D131" s="104"/>
      <c r="E131" s="104"/>
      <c r="F131" s="83">
        <v>-0.5</v>
      </c>
      <c r="I131" s="123"/>
    </row>
    <row r="132" spans="1:9" ht="15.75" customHeight="1" thickBot="1" x14ac:dyDescent="0.3">
      <c r="A132" s="101" t="s">
        <v>33</v>
      </c>
      <c r="B132" s="136"/>
      <c r="C132" s="118" t="str">
        <f>"*"</f>
        <v>*</v>
      </c>
      <c r="D132" s="1"/>
      <c r="E132" s="1"/>
      <c r="F132" s="119">
        <v>1</v>
      </c>
      <c r="I132" s="123"/>
    </row>
    <row r="133" spans="1:9" ht="15.75" customHeight="1" x14ac:dyDescent="0.25">
      <c r="A133" s="334" t="s">
        <v>31</v>
      </c>
      <c r="B133" s="128"/>
      <c r="C133" s="115"/>
      <c r="D133" s="113"/>
      <c r="E133" s="113"/>
      <c r="F133" s="114"/>
      <c r="I133" s="123"/>
    </row>
    <row r="134" spans="1:9" ht="15.75" customHeight="1" x14ac:dyDescent="0.25">
      <c r="A134" s="335"/>
      <c r="B134" s="129"/>
      <c r="C134" s="116"/>
      <c r="D134" s="84"/>
      <c r="E134" s="84"/>
      <c r="F134" s="85"/>
    </row>
    <row r="135" spans="1:9" ht="15.75" customHeight="1" x14ac:dyDescent="0.25">
      <c r="A135" s="335"/>
      <c r="B135" s="129"/>
      <c r="C135" s="116"/>
      <c r="D135" s="84"/>
      <c r="E135" s="84"/>
      <c r="F135" s="85"/>
      <c r="I135" s="124"/>
    </row>
    <row r="136" spans="1:9" ht="15.75" customHeight="1" x14ac:dyDescent="0.25">
      <c r="A136" s="335"/>
      <c r="B136" s="129"/>
      <c r="C136" s="116"/>
      <c r="D136" s="84"/>
      <c r="E136" s="84"/>
      <c r="F136" s="85"/>
      <c r="I136" s="124"/>
    </row>
    <row r="137" spans="1:9" ht="15.75" customHeight="1" x14ac:dyDescent="0.25">
      <c r="A137" s="335"/>
      <c r="B137" s="129"/>
      <c r="C137" s="116"/>
      <c r="D137" s="84"/>
      <c r="E137" s="84"/>
      <c r="F137" s="85"/>
      <c r="I137" s="124"/>
    </row>
    <row r="138" spans="1:9" ht="15.75" customHeight="1" x14ac:dyDescent="0.25">
      <c r="A138" s="335"/>
      <c r="B138" s="129"/>
      <c r="C138" s="116"/>
      <c r="D138" s="84"/>
      <c r="E138" s="84"/>
      <c r="F138" s="85"/>
      <c r="I138" s="124"/>
    </row>
    <row r="139" spans="1:9" ht="15.75" customHeight="1" x14ac:dyDescent="0.25">
      <c r="A139" s="335"/>
      <c r="B139" s="129"/>
      <c r="C139" s="116"/>
      <c r="D139" s="84"/>
      <c r="E139" s="84"/>
      <c r="F139" s="85"/>
    </row>
    <row r="140" spans="1:9" ht="15.75" customHeight="1" x14ac:dyDescent="0.25">
      <c r="A140" s="335"/>
      <c r="B140" s="129"/>
      <c r="C140" s="116"/>
      <c r="D140" s="84"/>
      <c r="E140" s="84"/>
      <c r="F140" s="85"/>
    </row>
    <row r="141" spans="1:9" ht="15.75" customHeight="1" x14ac:dyDescent="0.25">
      <c r="A141" s="335"/>
      <c r="B141" s="129"/>
      <c r="C141" s="116"/>
      <c r="D141" s="84"/>
      <c r="E141" s="84"/>
      <c r="F141" s="85"/>
    </row>
    <row r="142" spans="1:9" ht="15.75" customHeight="1" thickBot="1" x14ac:dyDescent="0.3">
      <c r="A142" s="336"/>
      <c r="B142" s="129"/>
      <c r="C142" s="116"/>
      <c r="D142" s="84"/>
      <c r="E142" s="84"/>
      <c r="F142" s="85">
        <v>-1</v>
      </c>
    </row>
    <row r="143" spans="1:9" ht="15.75" customHeight="1" x14ac:dyDescent="0.25">
      <c r="C143" s="125" t="s">
        <v>38</v>
      </c>
      <c r="D143" s="84"/>
      <c r="E143" s="84"/>
      <c r="F143" s="85">
        <v>-1</v>
      </c>
    </row>
    <row r="144" spans="1:9" ht="15.75" customHeight="1" x14ac:dyDescent="0.25">
      <c r="C144" s="116"/>
      <c r="D144" s="84"/>
      <c r="E144" s="84"/>
      <c r="F144" s="85"/>
    </row>
    <row r="145" spans="3:6" ht="15.75" customHeight="1" x14ac:dyDescent="0.25">
      <c r="C145" s="116"/>
      <c r="D145" s="84"/>
      <c r="E145" s="84"/>
      <c r="F145" s="85"/>
    </row>
    <row r="146" spans="3:6" ht="15.75" customHeight="1" x14ac:dyDescent="0.25">
      <c r="C146" s="116"/>
      <c r="D146" s="84"/>
      <c r="E146" s="84"/>
      <c r="F146" s="85"/>
    </row>
    <row r="147" spans="3:6" ht="15.75" customHeight="1" thickBot="1" x14ac:dyDescent="0.3">
      <c r="C147" s="117"/>
      <c r="D147" s="86"/>
      <c r="E147" s="86"/>
      <c r="F147" s="87"/>
    </row>
  </sheetData>
  <sheetProtection sheet="1" objects="1" scenarios="1"/>
  <mergeCells count="4">
    <mergeCell ref="A5:U5"/>
    <mergeCell ref="A6:U6"/>
    <mergeCell ref="A133:A142"/>
    <mergeCell ref="A129:A131"/>
  </mergeCells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42004" r:id="rId4" name="CommandButton7">
          <controlPr defaultSize="0" autoLine="0" r:id="rId5">
            <anchor moveWithCells="1">
              <from>
                <xdr:col>19</xdr:col>
                <xdr:colOff>28575</xdr:colOff>
                <xdr:row>127</xdr:row>
                <xdr:rowOff>28575</xdr:rowOff>
              </from>
              <to>
                <xdr:col>21</xdr:col>
                <xdr:colOff>0</xdr:colOff>
                <xdr:row>127</xdr:row>
                <xdr:rowOff>447675</xdr:rowOff>
              </to>
            </anchor>
          </controlPr>
        </control>
      </mc:Choice>
      <mc:Fallback>
        <control shapeId="42004" r:id="rId4" name="CommandButton7"/>
      </mc:Fallback>
    </mc:AlternateContent>
    <mc:AlternateContent xmlns:mc="http://schemas.openxmlformats.org/markup-compatibility/2006">
      <mc:Choice Requires="x14">
        <control shapeId="42003" r:id="rId6" name="CommandButton6">
          <controlPr defaultSize="0" autoLine="0" r:id="rId7">
            <anchor moveWithCells="1">
              <from>
                <xdr:col>16</xdr:col>
                <xdr:colOff>19050</xdr:colOff>
                <xdr:row>127</xdr:row>
                <xdr:rowOff>28575</xdr:rowOff>
              </from>
              <to>
                <xdr:col>17</xdr:col>
                <xdr:colOff>1733550</xdr:colOff>
                <xdr:row>127</xdr:row>
                <xdr:rowOff>457200</xdr:rowOff>
              </to>
            </anchor>
          </controlPr>
        </control>
      </mc:Choice>
      <mc:Fallback>
        <control shapeId="42003" r:id="rId6" name="CommandButton6"/>
      </mc:Fallback>
    </mc:AlternateContent>
    <mc:AlternateContent xmlns:mc="http://schemas.openxmlformats.org/markup-compatibility/2006">
      <mc:Choice Requires="x14">
        <control shapeId="42002" r:id="rId8" name="CommandButton5">
          <controlPr defaultSize="0" autoLine="0" r:id="rId9">
            <anchor moveWithCells="1">
              <from>
                <xdr:col>13</xdr:col>
                <xdr:colOff>28575</xdr:colOff>
                <xdr:row>127</xdr:row>
                <xdr:rowOff>19050</xdr:rowOff>
              </from>
              <to>
                <xdr:col>15</xdr:col>
                <xdr:colOff>9525</xdr:colOff>
                <xdr:row>127</xdr:row>
                <xdr:rowOff>466725</xdr:rowOff>
              </to>
            </anchor>
          </controlPr>
        </control>
      </mc:Choice>
      <mc:Fallback>
        <control shapeId="42002" r:id="rId8" name="CommandButton5"/>
      </mc:Fallback>
    </mc:AlternateContent>
    <mc:AlternateContent xmlns:mc="http://schemas.openxmlformats.org/markup-compatibility/2006">
      <mc:Choice Requires="x14">
        <control shapeId="42001" r:id="rId10" name="CommandButton4">
          <controlPr defaultSize="0" autoLine="0" r:id="rId11">
            <anchor moveWithCells="1">
              <from>
                <xdr:col>10</xdr:col>
                <xdr:colOff>28575</xdr:colOff>
                <xdr:row>127</xdr:row>
                <xdr:rowOff>19050</xdr:rowOff>
              </from>
              <to>
                <xdr:col>12</xdr:col>
                <xdr:colOff>0</xdr:colOff>
                <xdr:row>127</xdr:row>
                <xdr:rowOff>457200</xdr:rowOff>
              </to>
            </anchor>
          </controlPr>
        </control>
      </mc:Choice>
      <mc:Fallback>
        <control shapeId="42001" r:id="rId10" name="CommandButton4"/>
      </mc:Fallback>
    </mc:AlternateContent>
    <mc:AlternateContent xmlns:mc="http://schemas.openxmlformats.org/markup-compatibility/2006">
      <mc:Choice Requires="x14">
        <control shapeId="42000" r:id="rId12" name="CommandButton3">
          <controlPr defaultSize="0" autoLine="0" r:id="rId13">
            <anchor moveWithCells="1">
              <from>
                <xdr:col>7</xdr:col>
                <xdr:colOff>19050</xdr:colOff>
                <xdr:row>127</xdr:row>
                <xdr:rowOff>28575</xdr:rowOff>
              </from>
              <to>
                <xdr:col>8</xdr:col>
                <xdr:colOff>1447800</xdr:colOff>
                <xdr:row>127</xdr:row>
                <xdr:rowOff>457200</xdr:rowOff>
              </to>
            </anchor>
          </controlPr>
        </control>
      </mc:Choice>
      <mc:Fallback>
        <control shapeId="42000" r:id="rId12" name="CommandButton3"/>
      </mc:Fallback>
    </mc:AlternateContent>
    <mc:AlternateContent xmlns:mc="http://schemas.openxmlformats.org/markup-compatibility/2006">
      <mc:Choice Requires="x14">
        <control shapeId="41999" r:id="rId14" name="CommandButton2">
          <controlPr defaultSize="0" autoLine="0" r:id="rId15">
            <anchor moveWithCells="1">
              <from>
                <xdr:col>4</xdr:col>
                <xdr:colOff>19050</xdr:colOff>
                <xdr:row>127</xdr:row>
                <xdr:rowOff>19050</xdr:rowOff>
              </from>
              <to>
                <xdr:col>5</xdr:col>
                <xdr:colOff>1428750</xdr:colOff>
                <xdr:row>127</xdr:row>
                <xdr:rowOff>457200</xdr:rowOff>
              </to>
            </anchor>
          </controlPr>
        </control>
      </mc:Choice>
      <mc:Fallback>
        <control shapeId="41999" r:id="rId14" name="CommandButton2"/>
      </mc:Fallback>
    </mc:AlternateContent>
    <mc:AlternateContent xmlns:mc="http://schemas.openxmlformats.org/markup-compatibility/2006">
      <mc:Choice Requires="x14">
        <control shapeId="41998" r:id="rId16" name="CommandButton1">
          <controlPr defaultSize="0" autoLine="0" r:id="rId17">
            <anchor moveWithCells="1">
              <from>
                <xdr:col>1</xdr:col>
                <xdr:colOff>19050</xdr:colOff>
                <xdr:row>127</xdr:row>
                <xdr:rowOff>28575</xdr:rowOff>
              </from>
              <to>
                <xdr:col>2</xdr:col>
                <xdr:colOff>1266825</xdr:colOff>
                <xdr:row>127</xdr:row>
                <xdr:rowOff>447675</xdr:rowOff>
              </to>
            </anchor>
          </controlPr>
        </control>
      </mc:Choice>
      <mc:Fallback>
        <control shapeId="41998" r:id="rId16" name="CommandButton1"/>
      </mc:Fallback>
    </mc:AlternateContent>
    <mc:AlternateContent xmlns:mc="http://schemas.openxmlformats.org/markup-compatibility/2006">
      <mc:Choice Requires="x14">
        <control shapeId="41985" r:id="rId18" name="Button 1">
          <controlPr defaultSize="0" print="0" autoFill="0" autoPict="0" macro="[0]!Buttondimanche_Click">
            <anchor moveWithCells="1" sizeWithCells="1">
              <from>
                <xdr:col>0</xdr:col>
                <xdr:colOff>219075</xdr:colOff>
                <xdr:row>5</xdr:row>
                <xdr:rowOff>28575</xdr:rowOff>
              </from>
              <to>
                <xdr:col>1</xdr:col>
                <xdr:colOff>590550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87" r:id="rId19" name="Button 3">
          <controlPr defaultSize="0" print="0" autoFill="0" autoPict="0" macro="[0]!Buttonlundi_Click">
            <anchor moveWithCells="1" sizeWithCells="1">
              <from>
                <xdr:col>3</xdr:col>
                <xdr:colOff>285750</xdr:colOff>
                <xdr:row>5</xdr:row>
                <xdr:rowOff>9525</xdr:rowOff>
              </from>
              <to>
                <xdr:col>4</xdr:col>
                <xdr:colOff>571500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88" r:id="rId20" name="Button 4">
          <controlPr defaultSize="0" print="0" autoFill="0" autoPict="0" macro="[0]!Buttonmardi_Click">
            <anchor moveWithCells="1" sizeWithCells="1">
              <from>
                <xdr:col>6</xdr:col>
                <xdr:colOff>400050</xdr:colOff>
                <xdr:row>5</xdr:row>
                <xdr:rowOff>19050</xdr:rowOff>
              </from>
              <to>
                <xdr:col>7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89" r:id="rId21" name="Button 5">
          <controlPr defaultSize="0" print="0" autoFill="0" autoPict="0" macro="[0]!Buttonmercredi_Click">
            <anchor moveWithCells="1" sizeWithCells="1">
              <from>
                <xdr:col>9</xdr:col>
                <xdr:colOff>457200</xdr:colOff>
                <xdr:row>5</xdr:row>
                <xdr:rowOff>9525</xdr:rowOff>
              </from>
              <to>
                <xdr:col>10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91" r:id="rId22" name="Button 7">
          <controlPr defaultSize="0" print="0" autoFill="0" autoPict="0" macro="[0]!Buttonjeudi_Click">
            <anchor moveWithCells="1" sizeWithCells="1">
              <from>
                <xdr:col>12</xdr:col>
                <xdr:colOff>428625</xdr:colOff>
                <xdr:row>5</xdr:row>
                <xdr:rowOff>9525</xdr:rowOff>
              </from>
              <to>
                <xdr:col>13</xdr:col>
                <xdr:colOff>552450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92" r:id="rId23" name="Button 8">
          <controlPr defaultSize="0" print="0" autoFill="0" autoPict="0" macro="[0]!Buttonvendredi_Click">
            <anchor moveWithCells="1" sizeWithCells="1">
              <from>
                <xdr:col>15</xdr:col>
                <xdr:colOff>390525</xdr:colOff>
                <xdr:row>5</xdr:row>
                <xdr:rowOff>9525</xdr:rowOff>
              </from>
              <to>
                <xdr:col>16</xdr:col>
                <xdr:colOff>495300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93" r:id="rId24" name="Button 9">
          <controlPr defaultSize="0" print="0" autoFill="0" autoPict="0" macro="[0]!Buttonsamedi_Click">
            <anchor moveWithCells="1" sizeWithCells="1">
              <from>
                <xdr:col>18</xdr:col>
                <xdr:colOff>342900</xdr:colOff>
                <xdr:row>5</xdr:row>
                <xdr:rowOff>0</xdr:rowOff>
              </from>
              <to>
                <xdr:col>19</xdr:col>
                <xdr:colOff>514350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95" r:id="rId25" name="Button 11">
          <controlPr defaultSize="0" print="0" autoFill="0" autoPict="0" macro="[0]!déprotège">
            <anchor moveWithCells="1" sizeWithCells="1">
              <from>
                <xdr:col>8</xdr:col>
                <xdr:colOff>85725</xdr:colOff>
                <xdr:row>129</xdr:row>
                <xdr:rowOff>161925</xdr:rowOff>
              </from>
              <to>
                <xdr:col>8</xdr:col>
                <xdr:colOff>1381125</xdr:colOff>
                <xdr:row>132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997" r:id="rId26" name="Button 13">
          <controlPr defaultSize="0" print="0" autoFill="0" autoPict="0" macro="[0]!protège">
            <anchor moveWithCells="1" sizeWithCells="1">
              <from>
                <xdr:col>8</xdr:col>
                <xdr:colOff>85725</xdr:colOff>
                <xdr:row>135</xdr:row>
                <xdr:rowOff>0</xdr:rowOff>
              </from>
              <to>
                <xdr:col>8</xdr:col>
                <xdr:colOff>1381125</xdr:colOff>
                <xdr:row>137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BV147"/>
  <sheetViews>
    <sheetView showGridLines="0" zoomScale="90" zoomScaleNormal="90" zoomScaleSheetLayoutView="100" workbookViewId="0">
      <pane xSplit="7" topLeftCell="H1" activePane="topRight" state="frozen"/>
      <selection pane="topRight" activeCell="J55" sqref="J55"/>
    </sheetView>
  </sheetViews>
  <sheetFormatPr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2" width="7.7109375" customWidth="1"/>
  </cols>
  <sheetData>
    <row r="1" spans="1:73" ht="20.25" customHeight="1" thickBot="1" x14ac:dyDescent="0.3">
      <c r="A1" s="375" t="str">
        <f>datedimanche</f>
        <v>05.05.2019</v>
      </c>
      <c r="B1" s="375"/>
      <c r="C1" s="375"/>
      <c r="D1" s="376"/>
      <c r="E1" s="2"/>
      <c r="F1" s="2"/>
      <c r="G1" s="2"/>
      <c r="H1" s="189">
        <f>DATE(YEAR($C$35),MONTH($C$35),DAY($C$35))+(8/24)</f>
        <v>43590.333333333336</v>
      </c>
      <c r="I1" s="189">
        <f>H$6+(15/24/60)</f>
        <v>43590.34375</v>
      </c>
      <c r="J1" s="189">
        <f t="shared" ref="J1:BT1" si="0">I$6+(15/24/60)</f>
        <v>43590.354166666664</v>
      </c>
      <c r="K1" s="189">
        <f t="shared" si="0"/>
        <v>43590.364583333328</v>
      </c>
      <c r="L1" s="189">
        <f t="shared" si="0"/>
        <v>43590.374999999993</v>
      </c>
      <c r="M1" s="189">
        <f t="shared" si="0"/>
        <v>43590.385416666657</v>
      </c>
      <c r="N1" s="189">
        <f t="shared" si="0"/>
        <v>43590.395833333321</v>
      </c>
      <c r="O1" s="189">
        <f t="shared" si="0"/>
        <v>43590.406249999985</v>
      </c>
      <c r="P1" s="189">
        <f t="shared" si="0"/>
        <v>43590.41666666665</v>
      </c>
      <c r="Q1" s="189">
        <f t="shared" si="0"/>
        <v>43590.427083333314</v>
      </c>
      <c r="R1" s="189">
        <f t="shared" si="0"/>
        <v>43590.437499999978</v>
      </c>
      <c r="S1" s="189">
        <f t="shared" si="0"/>
        <v>43590.447916666642</v>
      </c>
      <c r="T1" s="189">
        <f t="shared" si="0"/>
        <v>43590.458333333307</v>
      </c>
      <c r="U1" s="189">
        <f t="shared" si="0"/>
        <v>43590.468749999971</v>
      </c>
      <c r="V1" s="189">
        <f t="shared" si="0"/>
        <v>43590.479166666635</v>
      </c>
      <c r="W1" s="189">
        <f t="shared" si="0"/>
        <v>43590.489583333299</v>
      </c>
      <c r="X1" s="189">
        <f t="shared" si="0"/>
        <v>43590.499999999964</v>
      </c>
      <c r="Y1" s="189">
        <f t="shared" si="0"/>
        <v>43590.510416666628</v>
      </c>
      <c r="Z1" s="189">
        <f t="shared" si="0"/>
        <v>43590.520833333292</v>
      </c>
      <c r="AA1" s="189">
        <f t="shared" si="0"/>
        <v>43590.531249999956</v>
      </c>
      <c r="AB1" s="189">
        <f t="shared" si="0"/>
        <v>43590.541666666621</v>
      </c>
      <c r="AC1" s="189">
        <f t="shared" si="0"/>
        <v>43590.552083333285</v>
      </c>
      <c r="AD1" s="189">
        <f t="shared" si="0"/>
        <v>43590.562499999949</v>
      </c>
      <c r="AE1" s="189">
        <f t="shared" si="0"/>
        <v>43590.572916666613</v>
      </c>
      <c r="AF1" s="189">
        <f t="shared" si="0"/>
        <v>43590.583333333278</v>
      </c>
      <c r="AG1" s="189">
        <f t="shared" si="0"/>
        <v>43590.593749999942</v>
      </c>
      <c r="AH1" s="189">
        <f t="shared" si="0"/>
        <v>43590.604166666606</v>
      </c>
      <c r="AI1" s="189">
        <f t="shared" si="0"/>
        <v>43590.61458333327</v>
      </c>
      <c r="AJ1" s="189">
        <f t="shared" si="0"/>
        <v>43590.624999999935</v>
      </c>
      <c r="AK1" s="189">
        <f t="shared" si="0"/>
        <v>43590.635416666599</v>
      </c>
      <c r="AL1" s="189">
        <f t="shared" si="0"/>
        <v>43590.645833333263</v>
      </c>
      <c r="AM1" s="189">
        <f t="shared" si="0"/>
        <v>43590.656249999927</v>
      </c>
      <c r="AN1" s="189">
        <f t="shared" si="0"/>
        <v>43590.666666666591</v>
      </c>
      <c r="AO1" s="189">
        <f t="shared" si="0"/>
        <v>43590.677083333256</v>
      </c>
      <c r="AP1" s="189">
        <f t="shared" si="0"/>
        <v>43590.68749999992</v>
      </c>
      <c r="AQ1" s="189">
        <f t="shared" si="0"/>
        <v>43590.697916666584</v>
      </c>
      <c r="AR1" s="189">
        <f t="shared" si="0"/>
        <v>43590.708333333248</v>
      </c>
      <c r="AS1" s="189">
        <f t="shared" si="0"/>
        <v>43590.718749999913</v>
      </c>
      <c r="AT1" s="189">
        <f t="shared" si="0"/>
        <v>43590.729166666577</v>
      </c>
      <c r="AU1" s="189">
        <f t="shared" si="0"/>
        <v>43590.739583333241</v>
      </c>
      <c r="AV1" s="189">
        <f t="shared" si="0"/>
        <v>43590.749999999905</v>
      </c>
      <c r="AW1" s="189">
        <f t="shared" si="0"/>
        <v>43590.76041666657</v>
      </c>
      <c r="AX1" s="189">
        <f t="shared" si="0"/>
        <v>43590.770833333234</v>
      </c>
      <c r="AY1" s="189">
        <f t="shared" si="0"/>
        <v>43590.781249999898</v>
      </c>
      <c r="AZ1" s="189">
        <f t="shared" si="0"/>
        <v>43590.791666666562</v>
      </c>
      <c r="BA1" s="189">
        <f t="shared" si="0"/>
        <v>43590.802083333227</v>
      </c>
      <c r="BB1" s="189">
        <f t="shared" si="0"/>
        <v>43590.812499999891</v>
      </c>
      <c r="BC1" s="189">
        <f t="shared" si="0"/>
        <v>43590.822916666555</v>
      </c>
      <c r="BD1" s="189">
        <f t="shared" si="0"/>
        <v>43590.833333333219</v>
      </c>
      <c r="BE1" s="189">
        <f t="shared" si="0"/>
        <v>43590.843749999884</v>
      </c>
      <c r="BF1" s="189">
        <f t="shared" si="0"/>
        <v>43590.854166666548</v>
      </c>
      <c r="BG1" s="189">
        <f t="shared" si="0"/>
        <v>43590.864583333212</v>
      </c>
      <c r="BH1" s="189">
        <f t="shared" si="0"/>
        <v>43590.874999999876</v>
      </c>
      <c r="BI1" s="189">
        <f t="shared" si="0"/>
        <v>43590.885416666541</v>
      </c>
      <c r="BJ1" s="189">
        <f t="shared" si="0"/>
        <v>43590.895833333205</v>
      </c>
      <c r="BK1" s="189">
        <f t="shared" si="0"/>
        <v>43590.906249999869</v>
      </c>
      <c r="BL1" s="189">
        <f t="shared" si="0"/>
        <v>43590.916666666533</v>
      </c>
      <c r="BM1" s="189">
        <f t="shared" si="0"/>
        <v>43590.927083333198</v>
      </c>
      <c r="BN1" s="189">
        <f t="shared" si="0"/>
        <v>43590.937499999862</v>
      </c>
      <c r="BO1" s="189">
        <f t="shared" si="0"/>
        <v>43590.947916666526</v>
      </c>
      <c r="BP1" s="189">
        <f t="shared" si="0"/>
        <v>43590.95833333319</v>
      </c>
      <c r="BQ1" s="189">
        <f t="shared" si="0"/>
        <v>43590.968749999854</v>
      </c>
      <c r="BR1" s="189">
        <f t="shared" si="0"/>
        <v>43590.979166666519</v>
      </c>
      <c r="BS1" s="189">
        <f t="shared" si="0"/>
        <v>43590.989583333183</v>
      </c>
      <c r="BT1" s="189">
        <f t="shared" si="0"/>
        <v>43590.999999999847</v>
      </c>
    </row>
    <row r="2" spans="1:73" ht="15.75" customHeight="1" thickBot="1" x14ac:dyDescent="0.3">
      <c r="A2" s="377"/>
      <c r="B2" s="377"/>
      <c r="C2" s="377"/>
      <c r="D2" s="378"/>
      <c r="E2" s="2"/>
      <c r="F2" s="2"/>
      <c r="G2" s="2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3"/>
      <c r="V2" s="183"/>
      <c r="W2" s="18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</row>
    <row r="3" spans="1:73" ht="15.75" customHeight="1" thickBot="1" x14ac:dyDescent="0.3">
      <c r="A3" s="1"/>
      <c r="B3" s="130"/>
      <c r="F3" s="182"/>
      <c r="G3" s="182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</row>
    <row r="4" spans="1:73" ht="18" customHeight="1" thickBot="1" x14ac:dyDescent="0.55000000000000004">
      <c r="A4" s="185" t="s">
        <v>0</v>
      </c>
      <c r="B4" s="185" t="s">
        <v>1</v>
      </c>
      <c r="C4" s="186" t="s">
        <v>2</v>
      </c>
      <c r="F4" s="184"/>
      <c r="G4" s="184"/>
      <c r="H4" s="171"/>
      <c r="I4" s="171"/>
      <c r="J4" s="171"/>
      <c r="K4" s="171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  <c r="Y4" s="172"/>
      <c r="Z4" s="172"/>
      <c r="AA4" s="172"/>
      <c r="AB4" s="172"/>
      <c r="AC4" s="172"/>
      <c r="AD4" s="172"/>
      <c r="AE4" s="172"/>
      <c r="AF4" s="172"/>
      <c r="AG4" s="172"/>
      <c r="AH4" s="172"/>
      <c r="AI4" s="172"/>
      <c r="AJ4" s="172"/>
      <c r="AK4" s="172"/>
      <c r="AL4" s="172"/>
      <c r="AM4" s="172"/>
      <c r="AN4" s="172"/>
      <c r="AO4" s="172"/>
      <c r="AP4" s="172"/>
      <c r="AQ4" s="172"/>
      <c r="AR4" s="172"/>
      <c r="AS4" s="172"/>
      <c r="AT4" s="172"/>
      <c r="AU4" s="172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</row>
    <row r="5" spans="1:73" ht="19.5" customHeight="1" thickBot="1" x14ac:dyDescent="0.55000000000000004">
      <c r="A5" s="36">
        <f xml:space="preserve"> fctdimanche</f>
        <v>12.420138888926886</v>
      </c>
      <c r="B5" s="7">
        <f>REELDIMANCHE</f>
        <v>248</v>
      </c>
      <c r="C5" s="8">
        <f>ECARTDIMANCHE</f>
        <v>2.0868055555935516</v>
      </c>
      <c r="D5" s="32"/>
      <c r="E5" s="32"/>
      <c r="F5" s="170"/>
      <c r="G5" s="170"/>
      <c r="H5" s="2"/>
      <c r="I5" s="2"/>
      <c r="J5" s="2"/>
      <c r="K5" s="2"/>
      <c r="L5" s="3"/>
      <c r="M5" s="3"/>
      <c r="N5" s="3"/>
      <c r="O5" s="3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</row>
    <row r="6" spans="1:73" ht="15" customHeight="1" x14ac:dyDescent="0.25">
      <c r="A6" s="3"/>
      <c r="B6" s="370" t="s">
        <v>28</v>
      </c>
      <c r="C6" s="342" t="s">
        <v>3</v>
      </c>
      <c r="D6" s="342" t="s">
        <v>3</v>
      </c>
      <c r="E6" s="372" t="s">
        <v>48</v>
      </c>
      <c r="F6" s="340" t="s">
        <v>4</v>
      </c>
      <c r="G6" s="340" t="s">
        <v>5</v>
      </c>
      <c r="H6" s="344">
        <f>DATE(YEAR($C$35),MONTH($C$35),DAY($C$35))+(8/24)</f>
        <v>43590.333333333336</v>
      </c>
      <c r="I6" s="344">
        <f>H$6+(15/24/60)</f>
        <v>43590.34375</v>
      </c>
      <c r="J6" s="344">
        <f t="shared" ref="J6:BT6" si="1">I$6+(15/24/60)</f>
        <v>43590.354166666664</v>
      </c>
      <c r="K6" s="344">
        <f t="shared" si="1"/>
        <v>43590.364583333328</v>
      </c>
      <c r="L6" s="344">
        <f t="shared" si="1"/>
        <v>43590.374999999993</v>
      </c>
      <c r="M6" s="344">
        <f t="shared" si="1"/>
        <v>43590.385416666657</v>
      </c>
      <c r="N6" s="344">
        <f t="shared" si="1"/>
        <v>43590.395833333321</v>
      </c>
      <c r="O6" s="344">
        <f t="shared" si="1"/>
        <v>43590.406249999985</v>
      </c>
      <c r="P6" s="344">
        <f t="shared" si="1"/>
        <v>43590.41666666665</v>
      </c>
      <c r="Q6" s="344">
        <f t="shared" si="1"/>
        <v>43590.427083333314</v>
      </c>
      <c r="R6" s="344">
        <f t="shared" si="1"/>
        <v>43590.437499999978</v>
      </c>
      <c r="S6" s="344">
        <f t="shared" si="1"/>
        <v>43590.447916666642</v>
      </c>
      <c r="T6" s="344">
        <f t="shared" si="1"/>
        <v>43590.458333333307</v>
      </c>
      <c r="U6" s="344">
        <f t="shared" si="1"/>
        <v>43590.468749999971</v>
      </c>
      <c r="V6" s="344">
        <f t="shared" si="1"/>
        <v>43590.479166666635</v>
      </c>
      <c r="W6" s="344">
        <f t="shared" si="1"/>
        <v>43590.489583333299</v>
      </c>
      <c r="X6" s="344">
        <f t="shared" si="1"/>
        <v>43590.499999999964</v>
      </c>
      <c r="Y6" s="344">
        <f t="shared" si="1"/>
        <v>43590.510416666628</v>
      </c>
      <c r="Z6" s="344">
        <f t="shared" si="1"/>
        <v>43590.520833333292</v>
      </c>
      <c r="AA6" s="344">
        <f t="shared" si="1"/>
        <v>43590.531249999956</v>
      </c>
      <c r="AB6" s="344">
        <f t="shared" si="1"/>
        <v>43590.541666666621</v>
      </c>
      <c r="AC6" s="344">
        <f t="shared" si="1"/>
        <v>43590.552083333285</v>
      </c>
      <c r="AD6" s="344">
        <f t="shared" si="1"/>
        <v>43590.562499999949</v>
      </c>
      <c r="AE6" s="344">
        <f t="shared" si="1"/>
        <v>43590.572916666613</v>
      </c>
      <c r="AF6" s="344">
        <f t="shared" si="1"/>
        <v>43590.583333333278</v>
      </c>
      <c r="AG6" s="344">
        <f t="shared" si="1"/>
        <v>43590.593749999942</v>
      </c>
      <c r="AH6" s="344">
        <f t="shared" si="1"/>
        <v>43590.604166666606</v>
      </c>
      <c r="AI6" s="344">
        <f t="shared" si="1"/>
        <v>43590.61458333327</v>
      </c>
      <c r="AJ6" s="344">
        <f t="shared" si="1"/>
        <v>43590.624999999935</v>
      </c>
      <c r="AK6" s="344">
        <f t="shared" si="1"/>
        <v>43590.635416666599</v>
      </c>
      <c r="AL6" s="344">
        <f t="shared" si="1"/>
        <v>43590.645833333263</v>
      </c>
      <c r="AM6" s="344">
        <f t="shared" si="1"/>
        <v>43590.656249999927</v>
      </c>
      <c r="AN6" s="344">
        <f t="shared" si="1"/>
        <v>43590.666666666591</v>
      </c>
      <c r="AO6" s="344">
        <f t="shared" si="1"/>
        <v>43590.677083333256</v>
      </c>
      <c r="AP6" s="344">
        <f t="shared" si="1"/>
        <v>43590.68749999992</v>
      </c>
      <c r="AQ6" s="344">
        <f t="shared" si="1"/>
        <v>43590.697916666584</v>
      </c>
      <c r="AR6" s="344">
        <f t="shared" si="1"/>
        <v>43590.708333333248</v>
      </c>
      <c r="AS6" s="344">
        <f t="shared" si="1"/>
        <v>43590.718749999913</v>
      </c>
      <c r="AT6" s="344">
        <f t="shared" si="1"/>
        <v>43590.729166666577</v>
      </c>
      <c r="AU6" s="344">
        <f t="shared" si="1"/>
        <v>43590.739583333241</v>
      </c>
      <c r="AV6" s="344">
        <f t="shared" si="1"/>
        <v>43590.749999999905</v>
      </c>
      <c r="AW6" s="344">
        <f t="shared" si="1"/>
        <v>43590.76041666657</v>
      </c>
      <c r="AX6" s="344">
        <f t="shared" si="1"/>
        <v>43590.770833333234</v>
      </c>
      <c r="AY6" s="344">
        <f t="shared" si="1"/>
        <v>43590.781249999898</v>
      </c>
      <c r="AZ6" s="344">
        <f t="shared" si="1"/>
        <v>43590.791666666562</v>
      </c>
      <c r="BA6" s="344">
        <f t="shared" si="1"/>
        <v>43590.802083333227</v>
      </c>
      <c r="BB6" s="344">
        <f t="shared" si="1"/>
        <v>43590.812499999891</v>
      </c>
      <c r="BC6" s="344">
        <f t="shared" si="1"/>
        <v>43590.822916666555</v>
      </c>
      <c r="BD6" s="344">
        <f t="shared" si="1"/>
        <v>43590.833333333219</v>
      </c>
      <c r="BE6" s="344">
        <f t="shared" si="1"/>
        <v>43590.843749999884</v>
      </c>
      <c r="BF6" s="344">
        <f t="shared" si="1"/>
        <v>43590.854166666548</v>
      </c>
      <c r="BG6" s="344">
        <f t="shared" si="1"/>
        <v>43590.864583333212</v>
      </c>
      <c r="BH6" s="344">
        <f t="shared" si="1"/>
        <v>43590.874999999876</v>
      </c>
      <c r="BI6" s="344">
        <f t="shared" si="1"/>
        <v>43590.885416666541</v>
      </c>
      <c r="BJ6" s="344">
        <f t="shared" si="1"/>
        <v>43590.895833333205</v>
      </c>
      <c r="BK6" s="344">
        <f t="shared" si="1"/>
        <v>43590.906249999869</v>
      </c>
      <c r="BL6" s="344">
        <f t="shared" si="1"/>
        <v>43590.916666666533</v>
      </c>
      <c r="BM6" s="344">
        <f t="shared" si="1"/>
        <v>43590.927083333198</v>
      </c>
      <c r="BN6" s="344">
        <f t="shared" si="1"/>
        <v>43590.937499999862</v>
      </c>
      <c r="BO6" s="344">
        <f t="shared" si="1"/>
        <v>43590.947916666526</v>
      </c>
      <c r="BP6" s="344">
        <f t="shared" si="1"/>
        <v>43590.95833333319</v>
      </c>
      <c r="BQ6" s="344">
        <f t="shared" si="1"/>
        <v>43590.968749999854</v>
      </c>
      <c r="BR6" s="344">
        <f t="shared" si="1"/>
        <v>43590.979166666519</v>
      </c>
      <c r="BS6" s="344">
        <f t="shared" si="1"/>
        <v>43590.989583333183</v>
      </c>
      <c r="BT6" s="344">
        <f t="shared" si="1"/>
        <v>43590.999999999847</v>
      </c>
    </row>
    <row r="7" spans="1:73" ht="15.75" thickBot="1" x14ac:dyDescent="0.3">
      <c r="A7" s="3"/>
      <c r="B7" s="371"/>
      <c r="C7" s="343"/>
      <c r="D7" s="343"/>
      <c r="E7" s="373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3" ht="15.75" x14ac:dyDescent="0.25">
      <c r="A8" s="39"/>
      <c r="B8" s="70" t="str">
        <f>'Etat staff'!C15</f>
        <v xml:space="preserve"> CHARLENE</v>
      </c>
      <c r="C8" s="145">
        <f>'Etat staff'!A15</f>
        <v>43590.315972222219</v>
      </c>
      <c r="D8" s="240">
        <f>IF('Etat staff'!B15&lt;C8,'Etat staff'!B15+1,'Etat staff'!B15)</f>
        <v>43590.642361111109</v>
      </c>
      <c r="E8" s="237">
        <f>IF(BU8*24&lt;5.75,0.25/24,IF(BU8*24&lt;6.75,0.5/24,IF(BU8*24&lt;9,1/24,IF(BU8*24&lt;13.25,1.25/24,1.5/24))))</f>
        <v>4.1666666666666664E-2</v>
      </c>
      <c r="F8" s="207"/>
      <c r="G8" s="283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D8-C8+0.16666/24</f>
        <v>0.33333305555717241</v>
      </c>
    </row>
    <row r="9" spans="1:73" ht="15.75" x14ac:dyDescent="0.25">
      <c r="A9" s="39"/>
      <c r="B9" s="71" t="str">
        <f>'Etat staff'!C16</f>
        <v xml:space="preserve"> LAURA</v>
      </c>
      <c r="C9" s="146">
        <f>'Etat staff'!A16</f>
        <v>43590.357638888891</v>
      </c>
      <c r="D9" s="241">
        <f>IF('Etat staff'!B16&lt;C9,'Etat staff'!B16+1,'Etat staff'!B16)</f>
        <v>43590.684027777781</v>
      </c>
      <c r="E9" s="238">
        <f t="shared" ref="E9:E13" si="2">IF(BU9*24&lt;5.75,0.25/24,IF(BU9*24&lt;6.75,0.5/24,IF(BU9*24&lt;9,1/24,IF(BU9*24&lt;13.25,1.25/24,1.5/24))))</f>
        <v>4.1666666666666664E-2</v>
      </c>
      <c r="F9" s="109"/>
      <c r="G9" s="284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144"/>
      <c r="AQ9" s="144"/>
      <c r="AR9" s="144"/>
      <c r="AS9" s="144"/>
      <c r="AT9" s="144"/>
      <c r="AU9" s="144"/>
      <c r="AV9" s="144"/>
      <c r="AW9" s="144"/>
      <c r="AX9" s="144"/>
      <c r="AY9" s="144"/>
      <c r="AZ9" s="144"/>
      <c r="BA9" s="144"/>
      <c r="BB9" s="144"/>
      <c r="BC9" s="144"/>
      <c r="BD9" s="144"/>
      <c r="BE9" s="144"/>
      <c r="BF9" s="144"/>
      <c r="BG9" s="144"/>
      <c r="BH9" s="144"/>
      <c r="BI9" s="144"/>
      <c r="BJ9" s="144"/>
      <c r="BK9" s="144"/>
      <c r="BL9" s="144"/>
      <c r="BM9" s="144"/>
      <c r="BN9" s="144"/>
      <c r="BO9" s="144"/>
      <c r="BP9" s="144"/>
      <c r="BQ9" s="144"/>
      <c r="BR9" s="144"/>
      <c r="BS9" s="144"/>
      <c r="BT9" s="229"/>
      <c r="BU9" s="165">
        <f t="shared" ref="BU9:BU119" si="3">D9-C9+0.16666/24</f>
        <v>0.33333305555717241</v>
      </c>
    </row>
    <row r="10" spans="1:73" ht="15.75" x14ac:dyDescent="0.25">
      <c r="A10" s="39"/>
      <c r="B10" s="71" t="str">
        <f>'Etat staff'!C17</f>
        <v xml:space="preserve"> ALADIN</v>
      </c>
      <c r="C10" s="146">
        <f>'Etat staff'!A17</f>
        <v>43590.440972222219</v>
      </c>
      <c r="D10" s="241">
        <f>IF('Etat staff'!B17&lt;C10,'Etat staff'!B17+1,'Etat staff'!B17)</f>
        <v>43590.767361111109</v>
      </c>
      <c r="E10" s="238">
        <f t="shared" si="2"/>
        <v>4.1666666666666664E-2</v>
      </c>
      <c r="F10" s="109"/>
      <c r="G10" s="284"/>
      <c r="H10" s="227"/>
      <c r="I10" s="144"/>
      <c r="J10" s="144"/>
      <c r="K10" s="144"/>
      <c r="L10" s="144"/>
      <c r="M10" s="144"/>
      <c r="N10" s="144"/>
      <c r="O10" s="144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144"/>
      <c r="BC10" s="144"/>
      <c r="BD10" s="144"/>
      <c r="BE10" s="144"/>
      <c r="BF10" s="144"/>
      <c r="BG10" s="144"/>
      <c r="BH10" s="144"/>
      <c r="BI10" s="144"/>
      <c r="BJ10" s="144"/>
      <c r="BK10" s="144"/>
      <c r="BL10" s="144"/>
      <c r="BM10" s="144"/>
      <c r="BN10" s="144"/>
      <c r="BO10" s="144"/>
      <c r="BP10" s="144"/>
      <c r="BQ10" s="144"/>
      <c r="BR10" s="144"/>
      <c r="BS10" s="144"/>
      <c r="BT10" s="229"/>
      <c r="BU10" s="165">
        <f t="shared" si="3"/>
        <v>0.33333305555717241</v>
      </c>
    </row>
    <row r="11" spans="1:73" ht="15.75" x14ac:dyDescent="0.25">
      <c r="A11" s="39"/>
      <c r="B11" s="71" t="str">
        <f>'Etat staff'!C18</f>
        <v xml:space="preserve"> DAISY</v>
      </c>
      <c r="C11" s="146">
        <f>'Etat staff'!A18</f>
        <v>43590.628472222219</v>
      </c>
      <c r="D11" s="241">
        <f>IF('Etat staff'!B18&lt;C11,'Etat staff'!B18+1,'Etat staff'!B18)</f>
        <v>43590.954861111109</v>
      </c>
      <c r="E11" s="238">
        <f t="shared" si="2"/>
        <v>4.1666666666666664E-2</v>
      </c>
      <c r="F11" s="109"/>
      <c r="G11" s="284"/>
      <c r="H11" s="227"/>
      <c r="I11" s="144"/>
      <c r="J11" s="144"/>
      <c r="K11" s="144"/>
      <c r="L11" s="144"/>
      <c r="M11" s="144"/>
      <c r="N11" s="144"/>
      <c r="O11" s="144"/>
      <c r="P11" s="144"/>
      <c r="Q11" s="144"/>
      <c r="R11" s="144"/>
      <c r="S11" s="144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144"/>
      <c r="BQ11" s="144"/>
      <c r="BR11" s="144"/>
      <c r="BS11" s="144"/>
      <c r="BT11" s="229"/>
      <c r="BU11" s="165">
        <f t="shared" si="3"/>
        <v>0.33333305555717241</v>
      </c>
    </row>
    <row r="12" spans="1:73" ht="15.75" x14ac:dyDescent="0.25">
      <c r="A12" s="39"/>
      <c r="B12" s="71">
        <f>'Etat staff'!C19</f>
        <v>0</v>
      </c>
      <c r="C12" s="146">
        <f>'Etat staff'!A19</f>
        <v>0</v>
      </c>
      <c r="D12" s="241">
        <f>IF('Etat staff'!B19&lt;C12,'Etat staff'!B19+1,'Etat staff'!B19)</f>
        <v>0</v>
      </c>
      <c r="E12" s="238">
        <f t="shared" si="2"/>
        <v>1.0416666666666666E-2</v>
      </c>
      <c r="F12" s="109"/>
      <c r="G12" s="284"/>
      <c r="H12" s="227"/>
      <c r="I12" s="144"/>
      <c r="J12" s="144"/>
      <c r="K12" s="144"/>
      <c r="L12" s="144"/>
      <c r="M12" s="144"/>
      <c r="N12" s="144"/>
      <c r="O12" s="144"/>
      <c r="P12" s="144"/>
      <c r="Q12" s="144"/>
      <c r="R12" s="144"/>
      <c r="S12" s="144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144"/>
      <c r="BM12" s="144"/>
      <c r="BN12" s="144"/>
      <c r="BO12" s="144"/>
      <c r="BP12" s="144"/>
      <c r="BQ12" s="144"/>
      <c r="BR12" s="144"/>
      <c r="BS12" s="144"/>
      <c r="BT12" s="229"/>
      <c r="BU12" s="165">
        <f t="shared" si="3"/>
        <v>6.9441666666666671E-3</v>
      </c>
    </row>
    <row r="13" spans="1:73" ht="16.5" thickBot="1" x14ac:dyDescent="0.3">
      <c r="A13" s="39"/>
      <c r="B13" s="72">
        <f>'Etat staff'!C20</f>
        <v>0</v>
      </c>
      <c r="C13" s="146">
        <f>'Etat staff'!A20</f>
        <v>0</v>
      </c>
      <c r="D13" s="242">
        <f>IF('Etat staff'!B20&lt;C13,'Etat staff'!B20+1,'Etat staff'!B20)</f>
        <v>0</v>
      </c>
      <c r="E13" s="239">
        <f t="shared" si="2"/>
        <v>1.0416666666666666E-2</v>
      </c>
      <c r="F13" s="110"/>
      <c r="G13" s="285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6.9441666666666671E-3</v>
      </c>
    </row>
    <row r="14" spans="1:73" ht="15" customHeight="1" thickBot="1" x14ac:dyDescent="0.3">
      <c r="A14" s="39"/>
      <c r="B14" s="40"/>
      <c r="C14" s="147"/>
      <c r="D14" s="148"/>
      <c r="E14" s="196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3" ht="30.75" thickBot="1" x14ac:dyDescent="0.3">
      <c r="A15" s="39"/>
      <c r="B15" s="73" t="s">
        <v>27</v>
      </c>
      <c r="C15" s="150" t="s">
        <v>3</v>
      </c>
      <c r="D15" s="150" t="s">
        <v>3</v>
      </c>
      <c r="E15" s="197" t="s">
        <v>48</v>
      </c>
      <c r="F15" s="37" t="s">
        <v>4</v>
      </c>
      <c r="G15" s="37" t="s">
        <v>5</v>
      </c>
      <c r="H15" s="189">
        <f>DATE(YEAR($C$35),MONTH($C$35),DAY($C$35))+(8/24)</f>
        <v>43590.333333333336</v>
      </c>
      <c r="I15" s="189">
        <f>H$6+(15/24/60)</f>
        <v>43590.34375</v>
      </c>
      <c r="J15" s="189">
        <f t="shared" ref="J15:BT15" si="4">I$6+(15/24/60)</f>
        <v>43590.354166666664</v>
      </c>
      <c r="K15" s="189">
        <f t="shared" si="4"/>
        <v>43590.364583333328</v>
      </c>
      <c r="L15" s="189">
        <f t="shared" si="4"/>
        <v>43590.374999999993</v>
      </c>
      <c r="M15" s="189">
        <f t="shared" si="4"/>
        <v>43590.385416666657</v>
      </c>
      <c r="N15" s="189">
        <f t="shared" si="4"/>
        <v>43590.395833333321</v>
      </c>
      <c r="O15" s="189">
        <f t="shared" si="4"/>
        <v>43590.406249999985</v>
      </c>
      <c r="P15" s="189">
        <f t="shared" si="4"/>
        <v>43590.41666666665</v>
      </c>
      <c r="Q15" s="189">
        <f t="shared" si="4"/>
        <v>43590.427083333314</v>
      </c>
      <c r="R15" s="189">
        <f t="shared" si="4"/>
        <v>43590.437499999978</v>
      </c>
      <c r="S15" s="189">
        <f t="shared" si="4"/>
        <v>43590.447916666642</v>
      </c>
      <c r="T15" s="189">
        <f t="shared" si="4"/>
        <v>43590.458333333307</v>
      </c>
      <c r="U15" s="189">
        <f t="shared" si="4"/>
        <v>43590.468749999971</v>
      </c>
      <c r="V15" s="189">
        <f t="shared" si="4"/>
        <v>43590.479166666635</v>
      </c>
      <c r="W15" s="189">
        <f t="shared" si="4"/>
        <v>43590.489583333299</v>
      </c>
      <c r="X15" s="189">
        <f t="shared" si="4"/>
        <v>43590.499999999964</v>
      </c>
      <c r="Y15" s="189">
        <f t="shared" si="4"/>
        <v>43590.510416666628</v>
      </c>
      <c r="Z15" s="189">
        <f t="shared" si="4"/>
        <v>43590.520833333292</v>
      </c>
      <c r="AA15" s="189">
        <f t="shared" si="4"/>
        <v>43590.531249999956</v>
      </c>
      <c r="AB15" s="189">
        <f t="shared" si="4"/>
        <v>43590.541666666621</v>
      </c>
      <c r="AC15" s="189">
        <f t="shared" si="4"/>
        <v>43590.552083333285</v>
      </c>
      <c r="AD15" s="189">
        <f t="shared" si="4"/>
        <v>43590.562499999949</v>
      </c>
      <c r="AE15" s="189">
        <f t="shared" si="4"/>
        <v>43590.572916666613</v>
      </c>
      <c r="AF15" s="189">
        <f t="shared" si="4"/>
        <v>43590.583333333278</v>
      </c>
      <c r="AG15" s="189">
        <f t="shared" si="4"/>
        <v>43590.593749999942</v>
      </c>
      <c r="AH15" s="189">
        <f t="shared" si="4"/>
        <v>43590.604166666606</v>
      </c>
      <c r="AI15" s="189">
        <f t="shared" si="4"/>
        <v>43590.61458333327</v>
      </c>
      <c r="AJ15" s="189">
        <f t="shared" si="4"/>
        <v>43590.624999999935</v>
      </c>
      <c r="AK15" s="189">
        <f t="shared" si="4"/>
        <v>43590.635416666599</v>
      </c>
      <c r="AL15" s="189">
        <f t="shared" si="4"/>
        <v>43590.645833333263</v>
      </c>
      <c r="AM15" s="189">
        <f t="shared" si="4"/>
        <v>43590.656249999927</v>
      </c>
      <c r="AN15" s="189">
        <f t="shared" si="4"/>
        <v>43590.666666666591</v>
      </c>
      <c r="AO15" s="189">
        <f t="shared" si="4"/>
        <v>43590.677083333256</v>
      </c>
      <c r="AP15" s="189">
        <f t="shared" si="4"/>
        <v>43590.68749999992</v>
      </c>
      <c r="AQ15" s="189">
        <f t="shared" si="4"/>
        <v>43590.697916666584</v>
      </c>
      <c r="AR15" s="189">
        <f t="shared" si="4"/>
        <v>43590.708333333248</v>
      </c>
      <c r="AS15" s="189">
        <f t="shared" si="4"/>
        <v>43590.718749999913</v>
      </c>
      <c r="AT15" s="189">
        <f t="shared" si="4"/>
        <v>43590.729166666577</v>
      </c>
      <c r="AU15" s="189">
        <f t="shared" si="4"/>
        <v>43590.739583333241</v>
      </c>
      <c r="AV15" s="189">
        <f t="shared" si="4"/>
        <v>43590.749999999905</v>
      </c>
      <c r="AW15" s="189">
        <f t="shared" si="4"/>
        <v>43590.76041666657</v>
      </c>
      <c r="AX15" s="189">
        <f t="shared" si="4"/>
        <v>43590.770833333234</v>
      </c>
      <c r="AY15" s="189">
        <f t="shared" si="4"/>
        <v>43590.781249999898</v>
      </c>
      <c r="AZ15" s="189">
        <f t="shared" si="4"/>
        <v>43590.791666666562</v>
      </c>
      <c r="BA15" s="189">
        <f t="shared" si="4"/>
        <v>43590.802083333227</v>
      </c>
      <c r="BB15" s="189">
        <f t="shared" si="4"/>
        <v>43590.812499999891</v>
      </c>
      <c r="BC15" s="189">
        <f t="shared" si="4"/>
        <v>43590.822916666555</v>
      </c>
      <c r="BD15" s="189">
        <f t="shared" si="4"/>
        <v>43590.833333333219</v>
      </c>
      <c r="BE15" s="189">
        <f t="shared" si="4"/>
        <v>43590.843749999884</v>
      </c>
      <c r="BF15" s="189">
        <f t="shared" si="4"/>
        <v>43590.854166666548</v>
      </c>
      <c r="BG15" s="189">
        <f t="shared" si="4"/>
        <v>43590.864583333212</v>
      </c>
      <c r="BH15" s="189">
        <f t="shared" si="4"/>
        <v>43590.874999999876</v>
      </c>
      <c r="BI15" s="189">
        <f t="shared" si="4"/>
        <v>43590.885416666541</v>
      </c>
      <c r="BJ15" s="189">
        <f t="shared" si="4"/>
        <v>43590.895833333205</v>
      </c>
      <c r="BK15" s="189">
        <f t="shared" si="4"/>
        <v>43590.906249999869</v>
      </c>
      <c r="BL15" s="189">
        <f t="shared" si="4"/>
        <v>43590.916666666533</v>
      </c>
      <c r="BM15" s="189">
        <f t="shared" si="4"/>
        <v>43590.927083333198</v>
      </c>
      <c r="BN15" s="189">
        <f t="shared" si="4"/>
        <v>43590.937499999862</v>
      </c>
      <c r="BO15" s="189">
        <f t="shared" si="4"/>
        <v>43590.947916666526</v>
      </c>
      <c r="BP15" s="189">
        <f t="shared" si="4"/>
        <v>43590.95833333319</v>
      </c>
      <c r="BQ15" s="189">
        <f t="shared" si="4"/>
        <v>43590.968749999854</v>
      </c>
      <c r="BR15" s="189">
        <f t="shared" si="4"/>
        <v>43590.979166666519</v>
      </c>
      <c r="BS15" s="189">
        <f t="shared" si="4"/>
        <v>43590.989583333183</v>
      </c>
      <c r="BT15" s="189">
        <f t="shared" si="4"/>
        <v>43590.999999999847</v>
      </c>
      <c r="BU15" s="165"/>
    </row>
    <row r="16" spans="1:73" x14ac:dyDescent="0.25">
      <c r="A16" s="39"/>
      <c r="B16" s="111" t="str">
        <f>'Etat staff'!C21</f>
        <v xml:space="preserve"> LOUISE</v>
      </c>
      <c r="C16" s="151">
        <f>'Etat staff'!A21</f>
        <v>43590.440972222219</v>
      </c>
      <c r="D16" s="246">
        <f>IF('Etat staff'!B21&lt;C16,'Etat staff'!B21+1,'Etat staff'!B21)</f>
        <v>43590.767361111109</v>
      </c>
      <c r="E16" s="243">
        <f>IF(BU16*24&lt;5.75,0.25/24,IF(BU16*24&lt;6.75,0.5/24,IF(BU16*24&lt;9,1/24,IF(BU16*24&lt;13.25,1.25/24,1.5/24))))</f>
        <v>4.1666666666666664E-2</v>
      </c>
      <c r="F16" s="204"/>
      <c r="G16" s="166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0.33333305555717241</v>
      </c>
    </row>
    <row r="17" spans="1:73" ht="15" customHeight="1" x14ac:dyDescent="0.25">
      <c r="A17" s="39"/>
      <c r="B17" s="273" t="str">
        <f>'Etat staff'!C22</f>
        <v xml:space="preserve"> LAURA</v>
      </c>
      <c r="C17" s="152">
        <f>'Etat staff'!A22</f>
        <v>43590.440972222219</v>
      </c>
      <c r="D17" s="247">
        <f>IF('Etat staff'!B22&lt;C17,'Etat staff'!B22+1,'Etat staff'!B22)</f>
        <v>43590.767361111109</v>
      </c>
      <c r="E17" s="244">
        <f t="shared" ref="E17:E25" si="5">IF(BU17*24&lt;5.75,0.25/24,IF(BU17*24&lt;6.75,0.5/24,IF(BU17*24&lt;9,1/24,IF(BU17*24&lt;13.25,1.25/24,1.5/24))))</f>
        <v>4.1666666666666664E-2</v>
      </c>
      <c r="F17" s="205"/>
      <c r="G17" s="167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144"/>
      <c r="AY17" s="144"/>
      <c r="AZ17" s="144"/>
      <c r="BA17" s="144"/>
      <c r="BB17" s="144"/>
      <c r="BC17" s="144"/>
      <c r="BD17" s="144"/>
      <c r="BE17" s="144"/>
      <c r="BF17" s="144"/>
      <c r="BG17" s="144"/>
      <c r="BH17" s="144"/>
      <c r="BI17" s="144"/>
      <c r="BJ17" s="144"/>
      <c r="BK17" s="144"/>
      <c r="BL17" s="144"/>
      <c r="BM17" s="144"/>
      <c r="BN17" s="144"/>
      <c r="BO17" s="144"/>
      <c r="BP17" s="144"/>
      <c r="BQ17" s="228"/>
      <c r="BR17" s="228"/>
      <c r="BS17" s="228"/>
      <c r="BT17" s="229"/>
      <c r="BU17" s="165">
        <f t="shared" si="3"/>
        <v>0.33333305555717241</v>
      </c>
    </row>
    <row r="18" spans="1:73" ht="18" customHeight="1" x14ac:dyDescent="0.25">
      <c r="A18" s="39"/>
      <c r="B18" s="273" t="str">
        <f>'Etat staff'!C23</f>
        <v xml:space="preserve"> LAIA</v>
      </c>
      <c r="C18" s="152">
        <f>'Etat staff'!A23</f>
        <v>43590.482638888891</v>
      </c>
      <c r="D18" s="247">
        <f>IF('Etat staff'!B23&lt;C18,'Etat staff'!B23+1,'Etat staff'!B23)</f>
        <v>43590.809027777781</v>
      </c>
      <c r="E18" s="244">
        <f t="shared" si="5"/>
        <v>4.1666666666666664E-2</v>
      </c>
      <c r="F18" s="206"/>
      <c r="G18" s="168"/>
      <c r="H18" s="227"/>
      <c r="I18" s="264"/>
      <c r="J18" s="264"/>
      <c r="K18" s="264"/>
      <c r="L18" s="144"/>
      <c r="M18" s="144"/>
      <c r="N18" s="144"/>
      <c r="O18" s="144"/>
      <c r="P18" s="144" t="s">
        <v>7</v>
      </c>
      <c r="Q18" s="144" t="s">
        <v>7</v>
      </c>
      <c r="R18" s="144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144"/>
      <c r="AW18" s="144"/>
      <c r="AX18" s="144"/>
      <c r="AY18" s="144"/>
      <c r="AZ18" s="144"/>
      <c r="BA18" s="144"/>
      <c r="BB18" s="144"/>
      <c r="BC18" s="144"/>
      <c r="BD18" s="144"/>
      <c r="BE18" s="144"/>
      <c r="BF18" s="144"/>
      <c r="BG18" s="144"/>
      <c r="BH18" s="144"/>
      <c r="BI18" s="144"/>
      <c r="BJ18" s="144"/>
      <c r="BK18" s="144"/>
      <c r="BL18" s="144"/>
      <c r="BM18" s="144"/>
      <c r="BN18" s="144"/>
      <c r="BO18" s="144"/>
      <c r="BP18" s="144"/>
      <c r="BQ18" s="228"/>
      <c r="BR18" s="228"/>
      <c r="BS18" s="228"/>
      <c r="BT18" s="229"/>
      <c r="BU18" s="165">
        <f t="shared" si="3"/>
        <v>0.33333305555717241</v>
      </c>
    </row>
    <row r="19" spans="1:73" ht="18" customHeight="1" x14ac:dyDescent="0.25">
      <c r="A19" s="39"/>
      <c r="B19" s="273" t="str">
        <f>'Etat staff'!C24</f>
        <v xml:space="preserve"> LAURA</v>
      </c>
      <c r="C19" s="152">
        <f>'Etat staff'!A24</f>
        <v>43590.482638888891</v>
      </c>
      <c r="D19" s="247">
        <f>IF('Etat staff'!B24&lt;C19,'Etat staff'!B24+1,'Etat staff'!B24)</f>
        <v>43590.809027777781</v>
      </c>
      <c r="E19" s="244">
        <f t="shared" si="5"/>
        <v>4.1666666666666664E-2</v>
      </c>
      <c r="F19" s="206"/>
      <c r="G19" s="168"/>
      <c r="H19" s="227"/>
      <c r="I19" s="264"/>
      <c r="J19" s="264"/>
      <c r="K19" s="264"/>
      <c r="L19" s="144"/>
      <c r="M19" s="144"/>
      <c r="N19" s="144"/>
      <c r="O19" s="144"/>
      <c r="P19" s="144"/>
      <c r="Q19" s="144"/>
      <c r="R19" s="144"/>
      <c r="S19" s="144" t="s">
        <v>7</v>
      </c>
      <c r="T19" s="144" t="s">
        <v>7</v>
      </c>
      <c r="U19" s="144" t="s">
        <v>7</v>
      </c>
      <c r="V19" s="144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144"/>
      <c r="BG19" s="144"/>
      <c r="BH19" s="144"/>
      <c r="BI19" s="144"/>
      <c r="BJ19" s="144"/>
      <c r="BK19" s="144"/>
      <c r="BL19" s="144"/>
      <c r="BM19" s="144"/>
      <c r="BN19" s="144"/>
      <c r="BO19" s="144"/>
      <c r="BP19" s="144"/>
      <c r="BQ19" s="228"/>
      <c r="BR19" s="228"/>
      <c r="BS19" s="228"/>
      <c r="BT19" s="229"/>
      <c r="BU19" s="165">
        <f t="shared" si="3"/>
        <v>0.33333305555717241</v>
      </c>
    </row>
    <row r="20" spans="1:73" ht="18" customHeight="1" x14ac:dyDescent="0.25">
      <c r="A20" s="39"/>
      <c r="B20" s="273" t="str">
        <f>'Etat staff'!C25</f>
        <v xml:space="preserve"> IRIS</v>
      </c>
      <c r="C20" s="152">
        <f>'Etat staff'!A25</f>
        <v>43590.482638888891</v>
      </c>
      <c r="D20" s="247">
        <f>IF('Etat staff'!B25&lt;C20,'Etat staff'!B25+1,'Etat staff'!B25)</f>
        <v>43590.809027777781</v>
      </c>
      <c r="E20" s="244">
        <f t="shared" si="5"/>
        <v>4.1666666666666664E-2</v>
      </c>
      <c r="F20" s="206"/>
      <c r="G20" s="168"/>
      <c r="H20" s="227"/>
      <c r="I20" s="264"/>
      <c r="J20" s="264"/>
      <c r="K20" s="264"/>
      <c r="L20" s="144"/>
      <c r="M20" s="144"/>
      <c r="N20" s="144"/>
      <c r="O20" s="144"/>
      <c r="P20" s="144"/>
      <c r="Q20" s="144"/>
      <c r="R20" s="144"/>
      <c r="S20" s="144"/>
      <c r="T20" s="144" t="s">
        <v>7</v>
      </c>
      <c r="U20" s="144" t="s">
        <v>7</v>
      </c>
      <c r="V20" s="144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144"/>
      <c r="BI20" s="144"/>
      <c r="BJ20" s="144"/>
      <c r="BK20" s="144"/>
      <c r="BL20" s="144"/>
      <c r="BM20" s="144"/>
      <c r="BN20" s="144"/>
      <c r="BO20" s="144"/>
      <c r="BP20" s="144"/>
      <c r="BQ20" s="228"/>
      <c r="BR20" s="228"/>
      <c r="BS20" s="228"/>
      <c r="BT20" s="229"/>
      <c r="BU20" s="165">
        <f t="shared" si="3"/>
        <v>0.33333305555717241</v>
      </c>
    </row>
    <row r="21" spans="1:73" ht="18" customHeight="1" x14ac:dyDescent="0.25">
      <c r="A21" s="39"/>
      <c r="B21" s="65" t="str">
        <f>'Etat staff'!C26</f>
        <v xml:space="preserve"> DAVID</v>
      </c>
      <c r="C21" s="152">
        <f>'Etat staff'!A26</f>
        <v>43590.607638888891</v>
      </c>
      <c r="D21" s="247">
        <f>IF('Etat staff'!B26&lt;C21,'Etat staff'!B26+1,'Etat staff'!B26)</f>
        <v>43590.954861111109</v>
      </c>
      <c r="E21" s="244">
        <f t="shared" si="5"/>
        <v>4.1666666666666664E-2</v>
      </c>
      <c r="F21" s="206"/>
      <c r="G21" s="168"/>
      <c r="H21" s="227"/>
      <c r="I21" s="264"/>
      <c r="J21" s="264"/>
      <c r="K21" s="264"/>
      <c r="L21" s="144"/>
      <c r="M21" s="144"/>
      <c r="N21" s="144"/>
      <c r="O21" s="144"/>
      <c r="P21" s="144"/>
      <c r="Q21" s="144"/>
      <c r="R21" s="144"/>
      <c r="S21" s="144"/>
      <c r="T21" s="144"/>
      <c r="U21" s="144"/>
      <c r="V21" s="144"/>
      <c r="W21" s="144"/>
      <c r="X21" s="144"/>
      <c r="Y21" s="144"/>
      <c r="Z21" s="144" t="s">
        <v>7</v>
      </c>
      <c r="AA21" s="144" t="s">
        <v>7</v>
      </c>
      <c r="AB21" s="144" t="s">
        <v>7</v>
      </c>
      <c r="AC21" s="144" t="s">
        <v>7</v>
      </c>
      <c r="AD21" s="144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144"/>
      <c r="BK21" s="144"/>
      <c r="BL21" s="144"/>
      <c r="BM21" s="144"/>
      <c r="BN21" s="144"/>
      <c r="BO21" s="144"/>
      <c r="BP21" s="144"/>
      <c r="BQ21" s="228"/>
      <c r="BR21" s="228"/>
      <c r="BS21" s="228"/>
      <c r="BT21" s="229"/>
      <c r="BU21" s="165">
        <f t="shared" si="3"/>
        <v>0.3541663888856551</v>
      </c>
    </row>
    <row r="22" spans="1:73" ht="18" customHeight="1" x14ac:dyDescent="0.25">
      <c r="A22" s="39"/>
      <c r="B22" s="65" t="str">
        <f>'Etat staff'!C27</f>
        <v xml:space="preserve"> LANCELOT</v>
      </c>
      <c r="C22" s="152">
        <f>'Etat staff'!A27</f>
        <v>43590.628472222219</v>
      </c>
      <c r="D22" s="247">
        <f>IF('Etat staff'!B27&lt;C22,'Etat staff'!B27+1,'Etat staff'!B27)</f>
        <v>43590.954861111109</v>
      </c>
      <c r="E22" s="244">
        <f t="shared" si="5"/>
        <v>4.1666666666666664E-2</v>
      </c>
      <c r="F22" s="206"/>
      <c r="G22" s="168"/>
      <c r="H22" s="227"/>
      <c r="I22" s="264"/>
      <c r="J22" s="264"/>
      <c r="K22" s="264"/>
      <c r="L22" s="144"/>
      <c r="M22" s="144"/>
      <c r="N22" s="144"/>
      <c r="O22" s="144"/>
      <c r="P22" s="144"/>
      <c r="Q22" s="144"/>
      <c r="R22" s="144"/>
      <c r="S22" s="144"/>
      <c r="T22" s="144"/>
      <c r="U22" s="144"/>
      <c r="V22" s="144"/>
      <c r="W22" s="144"/>
      <c r="X22" s="144"/>
      <c r="Y22" s="144"/>
      <c r="Z22" s="144"/>
      <c r="AA22" s="144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144"/>
      <c r="BQ22" s="228"/>
      <c r="BR22" s="228"/>
      <c r="BS22" s="228"/>
      <c r="BT22" s="229"/>
      <c r="BU22" s="165">
        <f t="shared" si="3"/>
        <v>0.33333305555717241</v>
      </c>
    </row>
    <row r="23" spans="1:73" ht="18" customHeight="1" x14ac:dyDescent="0.25">
      <c r="A23" s="39"/>
      <c r="B23" s="65">
        <f>'Etat staff'!C28</f>
        <v>0</v>
      </c>
      <c r="C23" s="152">
        <f>'Etat staff'!A28</f>
        <v>0</v>
      </c>
      <c r="D23" s="247">
        <f>IF('Etat staff'!B28&lt;C23,'Etat staff'!B28+1,'Etat staff'!B28)</f>
        <v>0</v>
      </c>
      <c r="E23" s="244">
        <f t="shared" si="5"/>
        <v>1.0416666666666666E-2</v>
      </c>
      <c r="F23" s="206"/>
      <c r="G23" s="168"/>
      <c r="H23" s="227"/>
      <c r="I23" s="264"/>
      <c r="J23" s="264"/>
      <c r="K23" s="264"/>
      <c r="L23" s="144"/>
      <c r="M23" s="144"/>
      <c r="N23" s="144"/>
      <c r="O23" s="144"/>
      <c r="P23" s="144"/>
      <c r="Q23" s="144"/>
      <c r="R23" s="144"/>
      <c r="S23" s="144"/>
      <c r="T23" s="231"/>
      <c r="U23" s="231"/>
      <c r="V23" s="231"/>
      <c r="W23" s="231"/>
      <c r="X23" s="144"/>
      <c r="Y23" s="144"/>
      <c r="Z23" s="144"/>
      <c r="AA23" s="144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144"/>
      <c r="BQ23" s="228"/>
      <c r="BR23" s="228"/>
      <c r="BS23" s="228"/>
      <c r="BT23" s="229"/>
      <c r="BU23" s="165">
        <f t="shared" si="3"/>
        <v>6.9441666666666671E-3</v>
      </c>
    </row>
    <row r="24" spans="1:73" x14ac:dyDescent="0.25">
      <c r="A24" s="39"/>
      <c r="B24" s="65">
        <f>'Etat staff'!C29</f>
        <v>0</v>
      </c>
      <c r="C24" s="152">
        <f>'Etat staff'!A29</f>
        <v>0</v>
      </c>
      <c r="D24" s="247">
        <f>IF('Etat staff'!B29&lt;C24,'Etat staff'!B29+1,'Etat staff'!B29)</f>
        <v>0</v>
      </c>
      <c r="E24" s="244">
        <f t="shared" si="5"/>
        <v>1.0416666666666666E-2</v>
      </c>
      <c r="F24" s="206"/>
      <c r="G24" s="168"/>
      <c r="H24" s="227"/>
      <c r="I24" s="264"/>
      <c r="J24" s="264"/>
      <c r="K24" s="264"/>
      <c r="L24" s="144"/>
      <c r="M24" s="144"/>
      <c r="N24" s="144"/>
      <c r="O24" s="144"/>
      <c r="P24" s="144"/>
      <c r="Q24" s="144"/>
      <c r="R24" s="144"/>
      <c r="S24" s="144"/>
      <c r="T24" s="231"/>
      <c r="U24" s="231"/>
      <c r="V24" s="231"/>
      <c r="W24" s="231"/>
      <c r="X24" s="144" t="s">
        <v>7</v>
      </c>
      <c r="Y24" s="144" t="s">
        <v>7</v>
      </c>
      <c r="Z24" s="144" t="s">
        <v>7</v>
      </c>
      <c r="AA24" s="144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144"/>
      <c r="BI24" s="144"/>
      <c r="BJ24" s="144"/>
      <c r="BK24" s="144"/>
      <c r="BL24" s="144"/>
      <c r="BM24" s="144"/>
      <c r="BN24" s="144"/>
      <c r="BO24" s="144"/>
      <c r="BP24" s="144"/>
      <c r="BQ24" s="228"/>
      <c r="BR24" s="228"/>
      <c r="BS24" s="228"/>
      <c r="BT24" s="229"/>
      <c r="BU24" s="165">
        <f t="shared" si="3"/>
        <v>6.9441666666666671E-3</v>
      </c>
    </row>
    <row r="25" spans="1:73" ht="15.75" thickBot="1" x14ac:dyDescent="0.3">
      <c r="A25" s="39"/>
      <c r="B25" s="112">
        <f>'Etat staff'!C30</f>
        <v>0</v>
      </c>
      <c r="C25" s="153">
        <f>'Etat staff'!A30</f>
        <v>0</v>
      </c>
      <c r="D25" s="248">
        <f>IF('Etat staff'!B30&lt;C25,'Etat staff'!B30+1,'Etat staff'!B30)</f>
        <v>0</v>
      </c>
      <c r="E25" s="245">
        <f t="shared" si="5"/>
        <v>1.0416666666666666E-2</v>
      </c>
      <c r="F25" s="142"/>
      <c r="G25" s="169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6.9441666666666671E-3</v>
      </c>
    </row>
    <row r="26" spans="1:73" ht="15.75" thickBot="1" x14ac:dyDescent="0.3">
      <c r="A26" s="39"/>
      <c r="B26" s="40"/>
      <c r="C26" s="147"/>
      <c r="D26" s="154"/>
      <c r="E26" s="198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x14ac:dyDescent="0.25">
      <c r="A27" s="3"/>
      <c r="B27" s="364"/>
      <c r="C27" s="362" t="s">
        <v>3</v>
      </c>
      <c r="D27" s="362" t="s">
        <v>3</v>
      </c>
      <c r="E27" s="366" t="s">
        <v>48</v>
      </c>
      <c r="F27" s="368" t="s">
        <v>4</v>
      </c>
      <c r="G27" s="368" t="s">
        <v>5</v>
      </c>
      <c r="H27" s="344">
        <f>DATE(YEAR($C$35),MONTH($C$35),DAY($C$35))+(8/24)</f>
        <v>43590.333333333336</v>
      </c>
      <c r="I27" s="344">
        <f>H$6+(15/24/60)</f>
        <v>43590.34375</v>
      </c>
      <c r="J27" s="344">
        <f t="shared" ref="J27:BT27" si="6">I$6+(15/24/60)</f>
        <v>43590.354166666664</v>
      </c>
      <c r="K27" s="344">
        <f t="shared" si="6"/>
        <v>43590.364583333328</v>
      </c>
      <c r="L27" s="344">
        <f t="shared" si="6"/>
        <v>43590.374999999993</v>
      </c>
      <c r="M27" s="344">
        <f t="shared" si="6"/>
        <v>43590.385416666657</v>
      </c>
      <c r="N27" s="344">
        <f t="shared" si="6"/>
        <v>43590.395833333321</v>
      </c>
      <c r="O27" s="344">
        <f t="shared" si="6"/>
        <v>43590.406249999985</v>
      </c>
      <c r="P27" s="344">
        <f t="shared" si="6"/>
        <v>43590.41666666665</v>
      </c>
      <c r="Q27" s="344">
        <f t="shared" si="6"/>
        <v>43590.427083333314</v>
      </c>
      <c r="R27" s="344">
        <f t="shared" si="6"/>
        <v>43590.437499999978</v>
      </c>
      <c r="S27" s="344">
        <f t="shared" si="6"/>
        <v>43590.447916666642</v>
      </c>
      <c r="T27" s="344">
        <f t="shared" si="6"/>
        <v>43590.458333333307</v>
      </c>
      <c r="U27" s="344">
        <f t="shared" si="6"/>
        <v>43590.468749999971</v>
      </c>
      <c r="V27" s="344">
        <f t="shared" si="6"/>
        <v>43590.479166666635</v>
      </c>
      <c r="W27" s="344">
        <f t="shared" si="6"/>
        <v>43590.489583333299</v>
      </c>
      <c r="X27" s="344">
        <f t="shared" si="6"/>
        <v>43590.499999999964</v>
      </c>
      <c r="Y27" s="344">
        <f t="shared" si="6"/>
        <v>43590.510416666628</v>
      </c>
      <c r="Z27" s="344">
        <f t="shared" si="6"/>
        <v>43590.520833333292</v>
      </c>
      <c r="AA27" s="344">
        <f t="shared" si="6"/>
        <v>43590.531249999956</v>
      </c>
      <c r="AB27" s="344">
        <f t="shared" si="6"/>
        <v>43590.541666666621</v>
      </c>
      <c r="AC27" s="344">
        <f t="shared" si="6"/>
        <v>43590.552083333285</v>
      </c>
      <c r="AD27" s="344">
        <f t="shared" si="6"/>
        <v>43590.562499999949</v>
      </c>
      <c r="AE27" s="344">
        <f t="shared" si="6"/>
        <v>43590.572916666613</v>
      </c>
      <c r="AF27" s="344">
        <f t="shared" si="6"/>
        <v>43590.583333333278</v>
      </c>
      <c r="AG27" s="344">
        <f t="shared" si="6"/>
        <v>43590.593749999942</v>
      </c>
      <c r="AH27" s="344">
        <f t="shared" si="6"/>
        <v>43590.604166666606</v>
      </c>
      <c r="AI27" s="344">
        <f t="shared" si="6"/>
        <v>43590.61458333327</v>
      </c>
      <c r="AJ27" s="344">
        <f t="shared" si="6"/>
        <v>43590.624999999935</v>
      </c>
      <c r="AK27" s="344">
        <f t="shared" si="6"/>
        <v>43590.635416666599</v>
      </c>
      <c r="AL27" s="344">
        <f t="shared" si="6"/>
        <v>43590.645833333263</v>
      </c>
      <c r="AM27" s="344">
        <f t="shared" si="6"/>
        <v>43590.656249999927</v>
      </c>
      <c r="AN27" s="344">
        <f t="shared" si="6"/>
        <v>43590.666666666591</v>
      </c>
      <c r="AO27" s="344">
        <f t="shared" si="6"/>
        <v>43590.677083333256</v>
      </c>
      <c r="AP27" s="344">
        <f t="shared" si="6"/>
        <v>43590.68749999992</v>
      </c>
      <c r="AQ27" s="344">
        <f t="shared" si="6"/>
        <v>43590.697916666584</v>
      </c>
      <c r="AR27" s="344">
        <f t="shared" si="6"/>
        <v>43590.708333333248</v>
      </c>
      <c r="AS27" s="344">
        <f t="shared" si="6"/>
        <v>43590.718749999913</v>
      </c>
      <c r="AT27" s="344">
        <f t="shared" si="6"/>
        <v>43590.729166666577</v>
      </c>
      <c r="AU27" s="344">
        <f t="shared" si="6"/>
        <v>43590.739583333241</v>
      </c>
      <c r="AV27" s="344">
        <f t="shared" si="6"/>
        <v>43590.749999999905</v>
      </c>
      <c r="AW27" s="344">
        <f t="shared" si="6"/>
        <v>43590.76041666657</v>
      </c>
      <c r="AX27" s="344">
        <f t="shared" si="6"/>
        <v>43590.770833333234</v>
      </c>
      <c r="AY27" s="344">
        <f t="shared" si="6"/>
        <v>43590.781249999898</v>
      </c>
      <c r="AZ27" s="344">
        <f t="shared" si="6"/>
        <v>43590.791666666562</v>
      </c>
      <c r="BA27" s="344">
        <f t="shared" si="6"/>
        <v>43590.802083333227</v>
      </c>
      <c r="BB27" s="344">
        <f t="shared" si="6"/>
        <v>43590.812499999891</v>
      </c>
      <c r="BC27" s="344">
        <f t="shared" si="6"/>
        <v>43590.822916666555</v>
      </c>
      <c r="BD27" s="344">
        <f t="shared" si="6"/>
        <v>43590.833333333219</v>
      </c>
      <c r="BE27" s="344">
        <f t="shared" si="6"/>
        <v>43590.843749999884</v>
      </c>
      <c r="BF27" s="344">
        <f t="shared" si="6"/>
        <v>43590.854166666548</v>
      </c>
      <c r="BG27" s="344">
        <f t="shared" si="6"/>
        <v>43590.864583333212</v>
      </c>
      <c r="BH27" s="344">
        <f t="shared" si="6"/>
        <v>43590.874999999876</v>
      </c>
      <c r="BI27" s="344">
        <f t="shared" si="6"/>
        <v>43590.885416666541</v>
      </c>
      <c r="BJ27" s="344">
        <f t="shared" si="6"/>
        <v>43590.895833333205</v>
      </c>
      <c r="BK27" s="344">
        <f t="shared" si="6"/>
        <v>43590.906249999869</v>
      </c>
      <c r="BL27" s="344">
        <f t="shared" si="6"/>
        <v>43590.916666666533</v>
      </c>
      <c r="BM27" s="344">
        <f t="shared" si="6"/>
        <v>43590.927083333198</v>
      </c>
      <c r="BN27" s="344">
        <f t="shared" si="6"/>
        <v>43590.937499999862</v>
      </c>
      <c r="BO27" s="344">
        <f t="shared" si="6"/>
        <v>43590.947916666526</v>
      </c>
      <c r="BP27" s="344">
        <f t="shared" si="6"/>
        <v>43590.95833333319</v>
      </c>
      <c r="BQ27" s="344">
        <f t="shared" si="6"/>
        <v>43590.968749999854</v>
      </c>
      <c r="BR27" s="344">
        <f t="shared" si="6"/>
        <v>43590.979166666519</v>
      </c>
      <c r="BS27" s="344">
        <f t="shared" si="6"/>
        <v>43590.989583333183</v>
      </c>
      <c r="BT27" s="344">
        <f t="shared" si="6"/>
        <v>43590.999999999847</v>
      </c>
      <c r="BU27" s="165"/>
    </row>
    <row r="28" spans="1:73" ht="15.75" thickBot="1" x14ac:dyDescent="0.3">
      <c r="A28" s="3"/>
      <c r="B28" s="365"/>
      <c r="C28" s="363"/>
      <c r="D28" s="363"/>
      <c r="E28" s="367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staff'!C9</f>
        <v>0</v>
      </c>
      <c r="C29" s="155">
        <f>'Etat staff'!A9</f>
        <v>0</v>
      </c>
      <c r="D29" s="156">
        <f>IF('Etat staff'!B9&lt;C29,'Etat staff'!B9+1,'Etat staff'!B9)</f>
        <v>0</v>
      </c>
      <c r="E29" s="199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72" t="s">
        <v>51</v>
      </c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6.9441666666666671E-3</v>
      </c>
    </row>
    <row r="30" spans="1:73" x14ac:dyDescent="0.25">
      <c r="A30" s="3"/>
      <c r="B30" s="76">
        <f>'Etat staff'!C10</f>
        <v>0</v>
      </c>
      <c r="C30" s="157">
        <f>'Etat staff'!A10</f>
        <v>0</v>
      </c>
      <c r="D30" s="158">
        <f>IF('Etat staff'!B10&lt;C30,'Etat staff'!B10+1,'Etat staff'!B10)</f>
        <v>0</v>
      </c>
      <c r="E30" s="200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144"/>
      <c r="BA30" s="144"/>
      <c r="BB30" s="144"/>
      <c r="BC30" s="144"/>
      <c r="BD30" s="144"/>
      <c r="BE30" s="144"/>
      <c r="BF30" s="144"/>
      <c r="BG30" s="144"/>
      <c r="BH30" s="144"/>
      <c r="BI30" s="144"/>
      <c r="BJ30" s="144"/>
      <c r="BK30" s="144"/>
      <c r="BL30" s="144"/>
      <c r="BM30" s="144"/>
      <c r="BN30" s="144"/>
      <c r="BO30" s="144"/>
      <c r="BP30" s="144"/>
      <c r="BQ30" s="144"/>
      <c r="BR30" s="144"/>
      <c r="BS30" s="144"/>
      <c r="BT30" s="229"/>
      <c r="BU30" s="165">
        <f t="shared" si="3"/>
        <v>6.9441666666666671E-3</v>
      </c>
    </row>
    <row r="31" spans="1:73" x14ac:dyDescent="0.25">
      <c r="A31" s="3"/>
      <c r="B31" s="76">
        <f>'Etat staff'!C11</f>
        <v>0</v>
      </c>
      <c r="C31" s="157">
        <f>'Etat staff'!A11</f>
        <v>0</v>
      </c>
      <c r="D31" s="158">
        <f>IF('Etat staff'!B11&lt;C31,'Etat staff'!B11+1,'Etat staff'!B11)</f>
        <v>0</v>
      </c>
      <c r="E31" s="200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144"/>
      <c r="BH31" s="144"/>
      <c r="BI31" s="144"/>
      <c r="BJ31" s="144"/>
      <c r="BK31" s="144"/>
      <c r="BL31" s="144"/>
      <c r="BM31" s="144"/>
      <c r="BN31" s="144"/>
      <c r="BO31" s="144"/>
      <c r="BP31" s="144"/>
      <c r="BQ31" s="144"/>
      <c r="BR31" s="144"/>
      <c r="BS31" s="144"/>
      <c r="BT31" s="229"/>
      <c r="BU31" s="165">
        <f t="shared" si="3"/>
        <v>6.9441666666666671E-3</v>
      </c>
    </row>
    <row r="32" spans="1:73" x14ac:dyDescent="0.25">
      <c r="A32" s="3"/>
      <c r="B32" s="76">
        <f>'Etat staff'!C12</f>
        <v>0</v>
      </c>
      <c r="C32" s="157">
        <f>'Etat staff'!A12</f>
        <v>0</v>
      </c>
      <c r="D32" s="158">
        <f>IF('Etat staff'!B12&lt;C32,'Etat staff'!B12+1,'Etat staff'!B12)</f>
        <v>0</v>
      </c>
      <c r="E32" s="200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144"/>
      <c r="AX32" s="144"/>
      <c r="AY32" s="144"/>
      <c r="AZ32" s="144"/>
      <c r="BA32" s="144"/>
      <c r="BB32" s="144"/>
      <c r="BC32" s="144"/>
      <c r="BD32" s="144"/>
      <c r="BE32" s="144"/>
      <c r="BF32" s="144"/>
      <c r="BG32" s="144"/>
      <c r="BH32" s="144"/>
      <c r="BI32" s="144"/>
      <c r="BJ32" s="144"/>
      <c r="BK32" s="144"/>
      <c r="BL32" s="144"/>
      <c r="BM32" s="144"/>
      <c r="BN32" s="144"/>
      <c r="BO32" s="144"/>
      <c r="BP32" s="144"/>
      <c r="BQ32" s="144"/>
      <c r="BR32" s="144"/>
      <c r="BS32" s="144"/>
      <c r="BT32" s="229"/>
      <c r="BU32" s="165">
        <f t="shared" si="3"/>
        <v>6.9441666666666671E-3</v>
      </c>
    </row>
    <row r="33" spans="1:74" x14ac:dyDescent="0.25">
      <c r="A33" s="3"/>
      <c r="B33" s="76">
        <f>'Etat staff'!C13</f>
        <v>0</v>
      </c>
      <c r="C33" s="157">
        <f>'Etat staff'!A13</f>
        <v>0</v>
      </c>
      <c r="D33" s="158">
        <f>IF('Etat staff'!B13&lt;C33,'Etat staff'!B13+1,'Etat staff'!B13)</f>
        <v>0</v>
      </c>
      <c r="E33" s="200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144"/>
      <c r="AU33" s="144"/>
      <c r="AV33" s="144"/>
      <c r="AW33" s="144"/>
      <c r="AX33" s="144"/>
      <c r="AY33" s="144"/>
      <c r="AZ33" s="144"/>
      <c r="BA33" s="144"/>
      <c r="BB33" s="144"/>
      <c r="BC33" s="144"/>
      <c r="BD33" s="144"/>
      <c r="BE33" s="144"/>
      <c r="BF33" s="144"/>
      <c r="BG33" s="144"/>
      <c r="BH33" s="144"/>
      <c r="BI33" s="144"/>
      <c r="BJ33" s="144"/>
      <c r="BK33" s="144"/>
      <c r="BL33" s="144"/>
      <c r="BM33" s="144"/>
      <c r="BN33" s="144"/>
      <c r="BO33" s="144"/>
      <c r="BP33" s="144"/>
      <c r="BQ33" s="144"/>
      <c r="BR33" s="144"/>
      <c r="BS33" s="144"/>
      <c r="BT33" s="229"/>
      <c r="BU33" s="165">
        <f t="shared" si="3"/>
        <v>6.9441666666666671E-3</v>
      </c>
    </row>
    <row r="34" spans="1:74" ht="15.75" thickBot="1" x14ac:dyDescent="0.3">
      <c r="A34" s="39"/>
      <c r="B34" s="138">
        <f>'Etat staff'!C14</f>
        <v>0</v>
      </c>
      <c r="C34" s="159">
        <f>'Etat staff'!A14</f>
        <v>0</v>
      </c>
      <c r="D34" s="160">
        <f>IF('Etat staff'!B14&lt;C34,'Etat staff'!B14+1,'Etat staff'!B14)</f>
        <v>0</v>
      </c>
      <c r="E34" s="201" t="s">
        <v>34</v>
      </c>
      <c r="F34" s="141"/>
      <c r="G34" s="269"/>
      <c r="H34" s="227"/>
      <c r="I34" s="144"/>
      <c r="J34" s="144"/>
      <c r="K34" s="144"/>
      <c r="L34" s="144"/>
      <c r="M34" s="144"/>
      <c r="N34" s="144"/>
      <c r="O34" s="144"/>
      <c r="P34" s="144"/>
      <c r="Q34" s="144"/>
      <c r="R34" s="144"/>
      <c r="S34" s="144"/>
      <c r="T34" s="144"/>
      <c r="U34" s="144"/>
      <c r="V34" s="144"/>
      <c r="W34" s="144"/>
      <c r="X34" s="144"/>
      <c r="Y34" s="144"/>
      <c r="Z34" s="144"/>
      <c r="AA34" s="144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144" t="s">
        <v>47</v>
      </c>
      <c r="BI34" s="144" t="s">
        <v>15</v>
      </c>
      <c r="BJ34" s="144"/>
      <c r="BK34" s="144"/>
      <c r="BL34" s="144"/>
      <c r="BM34" s="144"/>
      <c r="BN34" s="144"/>
      <c r="BO34" s="144"/>
      <c r="BP34" s="144"/>
      <c r="BQ34" s="144"/>
      <c r="BR34" s="144"/>
      <c r="BS34" s="144"/>
      <c r="BT34" s="229"/>
      <c r="BU34" s="165">
        <f t="shared" si="3"/>
        <v>6.9441666666666671E-3</v>
      </c>
    </row>
    <row r="35" spans="1:74" x14ac:dyDescent="0.25">
      <c r="A35" s="39"/>
      <c r="B35" s="139" t="str">
        <f>'Etat staff'!C31</f>
        <v xml:space="preserve"> SOAD</v>
      </c>
      <c r="C35" s="161">
        <f>'Etat staff'!A31</f>
        <v>43590.326388888891</v>
      </c>
      <c r="D35" s="162">
        <f>IF('Etat staff'!B31&lt;C35,'Etat staff'!B31+1,'Etat staff'!B31)</f>
        <v>43590.652777777781</v>
      </c>
      <c r="E35" s="203">
        <f>IF(BU35*24&lt;5.75,0.25/24,IF(BU35*24&lt;6.75,0.5/24,IF(BU35*24&lt;9,1/24,IF(BU35*24&lt;13.25,1.25/24,1.5/24))))</f>
        <v>4.1666666666666664E-2</v>
      </c>
      <c r="F35" s="59"/>
      <c r="G35" s="270"/>
      <c r="H35" s="227" t="s">
        <v>15</v>
      </c>
      <c r="I35" s="144" t="s">
        <v>15</v>
      </c>
      <c r="J35" s="144" t="s">
        <v>15</v>
      </c>
      <c r="K35" s="144" t="s">
        <v>15</v>
      </c>
      <c r="L35" s="144">
        <v>30</v>
      </c>
      <c r="M35" s="144">
        <v>30</v>
      </c>
      <c r="N35" s="144">
        <v>30</v>
      </c>
      <c r="O35" s="144">
        <v>30</v>
      </c>
      <c r="P35" s="144" t="s">
        <v>15</v>
      </c>
      <c r="Q35" s="144" t="s">
        <v>15</v>
      </c>
      <c r="R35" s="144" t="s">
        <v>15</v>
      </c>
      <c r="S35" s="144" t="s">
        <v>15</v>
      </c>
      <c r="T35" s="144" t="s">
        <v>47</v>
      </c>
      <c r="U35" s="144">
        <v>30</v>
      </c>
      <c r="V35" s="144">
        <v>30</v>
      </c>
      <c r="W35" s="144">
        <v>30</v>
      </c>
      <c r="X35" s="231" t="s">
        <v>6</v>
      </c>
      <c r="Y35" s="231" t="s">
        <v>6</v>
      </c>
      <c r="Z35" s="231" t="s">
        <v>6</v>
      </c>
      <c r="AA35" s="144" t="s">
        <v>15</v>
      </c>
      <c r="AB35" s="144"/>
      <c r="AC35" s="144"/>
      <c r="AD35" s="144"/>
      <c r="AE35" s="144"/>
      <c r="AF35" s="144"/>
      <c r="AG35" s="144"/>
      <c r="AH35" s="144"/>
      <c r="AI35" s="144"/>
      <c r="AJ35" s="144" t="s">
        <v>52</v>
      </c>
      <c r="AK35" s="144" t="s">
        <v>15</v>
      </c>
      <c r="AL35" s="144" t="s">
        <v>15</v>
      </c>
      <c r="AM35" s="144"/>
      <c r="AN35" s="144"/>
      <c r="AO35" s="144"/>
      <c r="AP35" s="144"/>
      <c r="AQ35" s="144"/>
      <c r="AR35" s="144"/>
      <c r="AS35" s="144"/>
      <c r="AT35" s="144"/>
      <c r="AU35" s="144"/>
      <c r="AV35" s="144"/>
      <c r="AW35" s="144"/>
      <c r="AX35" s="144"/>
      <c r="AY35" s="144"/>
      <c r="AZ35" s="144"/>
      <c r="BA35" s="144"/>
      <c r="BB35" s="144"/>
      <c r="BC35" s="144"/>
      <c r="BD35" s="144"/>
      <c r="BE35" s="144"/>
      <c r="BF35" s="144"/>
      <c r="BG35" s="144"/>
      <c r="BH35" s="144"/>
      <c r="BI35" s="144"/>
      <c r="BJ35" s="144"/>
      <c r="BK35" s="144"/>
      <c r="BL35" s="144"/>
      <c r="BM35" s="144"/>
      <c r="BN35" s="144"/>
      <c r="BO35" s="144"/>
      <c r="BP35" s="144"/>
      <c r="BQ35" s="144"/>
      <c r="BR35" s="144"/>
      <c r="BS35" s="144"/>
      <c r="BT35" s="229"/>
      <c r="BU35" s="165">
        <f t="shared" si="3"/>
        <v>0.33333305555717241</v>
      </c>
    </row>
    <row r="36" spans="1:74" x14ac:dyDescent="0.25">
      <c r="A36" s="39"/>
      <c r="B36" s="139" t="str">
        <f>'Etat staff'!C32</f>
        <v xml:space="preserve"> ALEXANDRE</v>
      </c>
      <c r="C36" s="161">
        <f>'Etat staff'!A32</f>
        <v>43590.326388888891</v>
      </c>
      <c r="D36" s="162">
        <f>IF('Etat staff'!B32&lt;C36,'Etat staff'!B32+1,'Etat staff'!B32)</f>
        <v>43590.694444444445</v>
      </c>
      <c r="E36" s="203">
        <f t="shared" ref="E36:E99" si="7">IF(BU36*24&lt;5.75,0.25/24,IF(BU36*24&lt;6.75,0.5/24,IF(BU36*24&lt;9,1/24,IF(BU36*24&lt;13.25,1.25/24,1.5/24))))</f>
        <v>4.1666666666666664E-2</v>
      </c>
      <c r="F36" s="59"/>
      <c r="G36" s="270"/>
      <c r="H36" s="227">
        <f>IF(AND(COUNTIF(H35,1)&gt;0,COUNTIF(H35,33)&gt;0,COUNTIF(H35,30)&gt;0,COUNTIF(H35,39)&gt;0,COUNTIF(H35,38)&gt;0,COUNTIF(H35,35)&gt;0,COUNTIF(H35,37)&gt;0,COUNTIF(H35,36)&gt;0,COUNTIF(H35,"cmo")&gt;0,COUNTIF(H35,32)&gt;0,COUNTIF(H35,2)&gt;0),"F",IF(AND(COUNTIF(H35,1)&gt;0,COUNTIF(H35,33)&gt;0,COUNTIF(H35,30)&gt;0,COUNTIF(H35,39)&gt;0,COUNTIF(H35,38)&gt;0,COUNTIF(H35,35)&gt;0,COUNTIF(H35,37)&gt;0,COUNTIF(H35,36)&gt;0,COUNTIF(H35,"cmo")&gt;0,COUNTIF(H35,32)&gt;0),2,IF(AND(COUNTIF(H35,1)&gt;0,COUNTIF(H35,33)&gt;0,COUNTIF(H35,30)&gt;0,COUNTIF(H35,39)&gt;0,COUNTIF(H35,38)&gt;0,COUNTIF(H35,35)&gt;0,COUNTIF(H35,37)&gt;0,COUNTIF(H35,36)&gt;0,COUNTIF(H35,"cmo")&gt;0),32,IF(AND(COUNTIF(H35,1)&gt;0,COUNTIF(H35,33)&gt;0,COUNTIF(H35,30)&gt;0,COUNTIF(H35,39)&gt;0,COUNTIF(H35,38)&gt;0,COUNTIF(H35,35)&gt;0,COUNTIF(H35,37)&gt;0,COUNTIF(H35,36)&gt;0),"cmo",IF(AND(COUNTIF(H35,1)&gt;0,COUNTIF(H35,33)&gt;0,COUNTIF(H35,30)&gt;0,COUNTIF(H35,39)&gt;0,COUNTIF(H35,38)&gt;0,COUNTIF(H35,35)&gt;0,COUNTIF(H35,37)&gt;0),36,IF(AND(COUNTIF(H35,1)&gt;0,COUNTIF(H35,33)&gt;0,COUNTIF(H35,30)&gt;0,COUNTIF(H35,39)&gt;0,COUNTIF(H35,38)&gt;0,COUNTIF(H35,35)&gt;0),37,IF(AND(COUNTIF(H35,1)&gt;0,COUNTIF(H35,33)&gt;0,COUNTIF(H35,30)&gt;0,COUNTIF(H35,39)&gt;0,COUNTIF(H35,38)&gt;0),35,IF(AND(COUNTIF(H35,1)&gt;0,COUNTIF(H35,33)&gt;0,COUNTIF(H35,30)&gt;0,COUNTIF(H35,39)&gt;0),38,IF(AND(COUNTIF(H35,1)&gt;0,COUNTIF(H35,33)&gt;0,COUNTIF(H35,30)&gt;0),39,IF(AND(COUNTIF(H35,1)&gt;0,COUNTIF(H35,33)&gt;0),30,IF(COUNTIF(H35,1)&gt;0,33,1)))))))))))</f>
        <v>1</v>
      </c>
      <c r="I36" s="227">
        <f t="shared" ref="I36:AI36" si="8">IF(AND(COUNTIF(I35,1)&gt;0,COUNTIF(I35,33)&gt;0,COUNTIF(I35,30)&gt;0,COUNTIF(I35,39)&gt;0,COUNTIF(I35,38)&gt;0,COUNTIF(I35,35)&gt;0,COUNTIF(I35,37)&gt;0,COUNTIF(I35,36)&gt;0,COUNTIF(I35,"cmo")&gt;0,COUNTIF(I35,32)&gt;0,COUNTIF(I35,2)&gt;0),"F",IF(AND(COUNTIF(I35,1)&gt;0,COUNTIF(I35,33)&gt;0,COUNTIF(I35,30)&gt;0,COUNTIF(I35,39)&gt;0,COUNTIF(I35,38)&gt;0,COUNTIF(I35,35)&gt;0,COUNTIF(I35,37)&gt;0,COUNTIF(I35,36)&gt;0,COUNTIF(I35,"cmo")&gt;0,COUNTIF(I35,32)&gt;0),2,IF(AND(COUNTIF(I35,1)&gt;0,COUNTIF(I35,33)&gt;0,COUNTIF(I35,30)&gt;0,COUNTIF(I35,39)&gt;0,COUNTIF(I35,38)&gt;0,COUNTIF(I35,35)&gt;0,COUNTIF(I35,37)&gt;0,COUNTIF(I35,36)&gt;0,COUNTIF(I35,"cmo")&gt;0),32,IF(AND(COUNTIF(I35,1)&gt;0,COUNTIF(I35,33)&gt;0,COUNTIF(I35,30)&gt;0,COUNTIF(I35,39)&gt;0,COUNTIF(I35,38)&gt;0,COUNTIF(I35,35)&gt;0,COUNTIF(I35,37)&gt;0,COUNTIF(I35,36)&gt;0),"cmo",IF(AND(COUNTIF(I35,1)&gt;0,COUNTIF(I35,33)&gt;0,COUNTIF(I35,30)&gt;0,COUNTIF(I35,39)&gt;0,COUNTIF(I35,38)&gt;0,COUNTIF(I35,35)&gt;0,COUNTIF(I35,37)&gt;0),36,IF(AND(COUNTIF(I35,1)&gt;0,COUNTIF(I35,33)&gt;0,COUNTIF(I35,30)&gt;0,COUNTIF(I35,39)&gt;0,COUNTIF(I35,38)&gt;0,COUNTIF(I35,35)&gt;0),37,IF(AND(COUNTIF(I35,1)&gt;0,COUNTIF(I35,33)&gt;0,COUNTIF(I35,30)&gt;0,COUNTIF(I35,39)&gt;0,COUNTIF(I35,38)&gt;0),35,IF(AND(COUNTIF(I35,1)&gt;0,COUNTIF(I35,33)&gt;0,COUNTIF(I35,30)&gt;0,COUNTIF(I35,39)&gt;0),38,IF(AND(COUNTIF(I35,1)&gt;0,COUNTIF(I35,33)&gt;0,COUNTIF(I35,30)&gt;0),39,IF(AND(COUNTIF(I35,1)&gt;0,COUNTIF(I35,33)&gt;0),30,IF(COUNTIF(I35,1)&gt;0,33,1)))))))))))</f>
        <v>1</v>
      </c>
      <c r="J36" s="227">
        <f t="shared" si="8"/>
        <v>1</v>
      </c>
      <c r="K36" s="227">
        <f t="shared" si="8"/>
        <v>1</v>
      </c>
      <c r="L36" s="227">
        <f t="shared" si="8"/>
        <v>1</v>
      </c>
      <c r="M36" s="227">
        <f t="shared" si="8"/>
        <v>1</v>
      </c>
      <c r="N36" s="227">
        <f t="shared" si="8"/>
        <v>1</v>
      </c>
      <c r="O36" s="227">
        <f t="shared" si="8"/>
        <v>1</v>
      </c>
      <c r="P36" s="227">
        <f t="shared" si="8"/>
        <v>1</v>
      </c>
      <c r="Q36" s="227">
        <f t="shared" si="8"/>
        <v>1</v>
      </c>
      <c r="R36" s="227">
        <f t="shared" si="8"/>
        <v>1</v>
      </c>
      <c r="S36" s="227">
        <f t="shared" si="8"/>
        <v>1</v>
      </c>
      <c r="T36" s="231" t="s">
        <v>6</v>
      </c>
      <c r="U36" s="231" t="s">
        <v>6</v>
      </c>
      <c r="V36" s="231" t="s">
        <v>6</v>
      </c>
      <c r="W36" s="227">
        <f t="shared" si="8"/>
        <v>1</v>
      </c>
      <c r="X36" s="227">
        <f t="shared" si="8"/>
        <v>1</v>
      </c>
      <c r="Y36" s="227">
        <f t="shared" si="8"/>
        <v>1</v>
      </c>
      <c r="Z36" s="227">
        <f t="shared" si="8"/>
        <v>1</v>
      </c>
      <c r="AA36" s="227">
        <f t="shared" si="8"/>
        <v>1</v>
      </c>
      <c r="AB36" s="227">
        <f t="shared" si="8"/>
        <v>1</v>
      </c>
      <c r="AC36" s="227">
        <f t="shared" si="8"/>
        <v>1</v>
      </c>
      <c r="AD36" s="227">
        <f t="shared" si="8"/>
        <v>1</v>
      </c>
      <c r="AE36" s="227">
        <f t="shared" si="8"/>
        <v>1</v>
      </c>
      <c r="AF36" s="227">
        <f t="shared" si="8"/>
        <v>1</v>
      </c>
      <c r="AG36" s="227">
        <f t="shared" si="8"/>
        <v>1</v>
      </c>
      <c r="AH36" s="227">
        <f t="shared" si="8"/>
        <v>1</v>
      </c>
      <c r="AI36" s="227">
        <f t="shared" si="8"/>
        <v>1</v>
      </c>
      <c r="AJ36" s="296" t="s">
        <v>47</v>
      </c>
      <c r="AK36" s="227">
        <f>IF(AND(COUNTIF(AK$35:AK35,1)&gt;0,COUNTIF(AK$35:AK35,33)&gt;0,COUNTIF(AK$35:AK35,30)&gt;0,COUNTIF(AK$35:AK35,39)&gt;0,COUNTIF(AK$35:AK35,38)&gt;0,COUNTIF(AK$35:AK35,35)&gt;0,COUNTIF(AK$35:AK35,37)&gt;0,COUNTIF(AK$35:AK35,36)&gt;0,COUNTIF(AK$35:AK35,"cmo")&gt;0,COUNTIF(AK$35:AK35,32)&gt;0,COUNTIF(AK$35:AK35,2)&gt;0),"F",IF(AND(COUNTIF(AK$35:AK35,1)&gt;0,COUNTIF(AK$35:AK35,33)&gt;0,COUNTIF(AK$35:AK35,30)&gt;0,COUNTIF(AK$35:AK35,39)&gt;0,COUNTIF(AK$35:AK35,38)&gt;0,COUNTIF(AK$35:AK35,35)&gt;0,COUNTIF(AK$35:AK35,37)&gt;0,COUNTIF(AK$35:AK35,36)&gt;0,COUNTIF(AK$35:AK35,"cmo")&gt;0,COUNTIF(AK$35:AK35,32)&gt;0),2,IF(AND(COUNTIF(AK$35:AK35,1)&gt;0,COUNTIF(AK$35:AK35,33)&gt;0,COUNTIF(AK$35:AK35,30)&gt;0,COUNTIF(AK$35:AK35,39)&gt;0,COUNTIF(AK$35:AK35,38)&gt;0,COUNTIF(AK$35:AK35,35)&gt;0,COUNTIF(AK$35:AK35,37)&gt;0,COUNTIF(AK$35:AK35,36)&gt;0,COUNTIF(AK$35:AK35,"cmo")&gt;0),32,IF(AND(COUNTIF(AK$35:AK35,1)&gt;0,COUNTIF(AK$35:AK35,33)&gt;0,COUNTIF(AK$35:AK35,30)&gt;0,COUNTIF(AK$35:AK35,39)&gt;0,COUNTIF(AK$35:AK35,38)&gt;0,COUNTIF(AK$35:AK35,35)&gt;0,COUNTIF(AK$35:AK35,37)&gt;0,COUNTIF(AK$35:AK35,36)&gt;0),"cmo",IF(AND(COUNTIF(AK$35:AK35,1)&gt;0,COUNTIF(AK$35:AK35,33)&gt;0,COUNTIF(AK$35:AK35,30)&gt;0,COUNTIF(AK$35:AK35,39)&gt;0,COUNTIF(AK$35:AK35,38)&gt;0,COUNTIF(AK$35:AK35,35)&gt;0,COUNTIF(AK$35:AK35,37)&gt;0),36,IF(AND(COUNTIF(AK$35:AK35,1)&gt;0,COUNTIF(AK$35:AK35,33)&gt;0,COUNTIF(AK$35:AK35,30)&gt;0,COUNTIF(AK$35:AK35,39)&gt;0,COUNTIF(AK$35:AK35,38)&gt;0,COUNTIF(AK$35:AK35,35)&gt;0),37,IF(AND(COUNTIF(AK$35:AK35,1)&gt;0,COUNTIF(AK$35:AK35,33)&gt;0,COUNTIF(AK$35:AK35,30)&gt;0,COUNTIF(AK$35:AK35,39)&gt;0,COUNTIF(AK$35:AK35,38)&gt;0),35,IF(AND(COUNTIF(AK$35:AK35,1)&gt;0,COUNTIF(AK$35:AK35,33)&gt;0,COUNTIF(AK$35:AK35,30)&gt;0,COUNTIF(AK$35:AK35,39)&gt;0),38,IF(AND(COUNTIF(AK$35:AK35,1)&gt;0,COUNTIF(AK$35:AK35,33)&gt;0,COUNTIF(AK$35:AK35,30)&gt;0),39,IF(AND(COUNTIF(AK$35:AK35,1)&gt;0,COUNTIF(AK$35:AK35,33)&gt;0),30,IF(COUNTIF(AK$35:AK35,1)&gt;0,33,1)))))))))))</f>
        <v>1</v>
      </c>
      <c r="AL36" s="227">
        <f>IF(AND(COUNTIF(AL$35:AL35,1)&gt;0,COUNTIF(AL$35:AL35,33)&gt;0,COUNTIF(AL$35:AL35,30)&gt;0,COUNTIF(AL$35:AL35,39)&gt;0,COUNTIF(AL$35:AL35,38)&gt;0,COUNTIF(AL$35:AL35,35)&gt;0,COUNTIF(AL$35:AL35,37)&gt;0,COUNTIF(AL$35:AL35,36)&gt;0,COUNTIF(AL$35:AL35,"cmo")&gt;0,COUNTIF(AL$35:AL35,32)&gt;0,COUNTIF(AL$35:AL35,2)&gt;0),"F",IF(AND(COUNTIF(AL$35:AL35,1)&gt;0,COUNTIF(AL$35:AL35,33)&gt;0,COUNTIF(AL$35:AL35,30)&gt;0,COUNTIF(AL$35:AL35,39)&gt;0,COUNTIF(AL$35:AL35,38)&gt;0,COUNTIF(AL$35:AL35,35)&gt;0,COUNTIF(AL$35:AL35,37)&gt;0,COUNTIF(AL$35:AL35,36)&gt;0,COUNTIF(AL$35:AL35,"cmo")&gt;0,COUNTIF(AL$35:AL35,32)&gt;0),2,IF(AND(COUNTIF(AL$35:AL35,1)&gt;0,COUNTIF(AL$35:AL35,33)&gt;0,COUNTIF(AL$35:AL35,30)&gt;0,COUNTIF(AL$35:AL35,39)&gt;0,COUNTIF(AL$35:AL35,38)&gt;0,COUNTIF(AL$35:AL35,35)&gt;0,COUNTIF(AL$35:AL35,37)&gt;0,COUNTIF(AL$35:AL35,36)&gt;0,COUNTIF(AL$35:AL35,"cmo")&gt;0),32,IF(AND(COUNTIF(AL$35:AL35,1)&gt;0,COUNTIF(AL$35:AL35,33)&gt;0,COUNTIF(AL$35:AL35,30)&gt;0,COUNTIF(AL$35:AL35,39)&gt;0,COUNTIF(AL$35:AL35,38)&gt;0,COUNTIF(AL$35:AL35,35)&gt;0,COUNTIF(AL$35:AL35,37)&gt;0,COUNTIF(AL$35:AL35,36)&gt;0),"cmo",IF(AND(COUNTIF(AL$35:AL35,1)&gt;0,COUNTIF(AL$35:AL35,33)&gt;0,COUNTIF(AL$35:AL35,30)&gt;0,COUNTIF(AL$35:AL35,39)&gt;0,COUNTIF(AL$35:AL35,38)&gt;0,COUNTIF(AL$35:AL35,35)&gt;0,COUNTIF(AL$35:AL35,37)&gt;0),36,IF(AND(COUNTIF(AL$35:AL35,1)&gt;0,COUNTIF(AL$35:AL35,33)&gt;0,COUNTIF(AL$35:AL35,30)&gt;0,COUNTIF(AL$35:AL35,39)&gt;0,COUNTIF(AL$35:AL35,38)&gt;0,COUNTIF(AL$35:AL35,35)&gt;0),37,IF(AND(COUNTIF(AL$35:AL35,1)&gt;0,COUNTIF(AL$35:AL35,33)&gt;0,COUNTIF(AL$35:AL35,30)&gt;0,COUNTIF(AL$35:AL35,39)&gt;0,COUNTIF(AL$35:AL35,38)&gt;0),35,IF(AND(COUNTIF(AL$35:AL35,1)&gt;0,COUNTIF(AL$35:AL35,33)&gt;0,COUNTIF(AL$35:AL35,30)&gt;0,COUNTIF(AL$35:AL35,39)&gt;0),38,IF(AND(COUNTIF(AL$35:AL35,1)&gt;0,COUNTIF(AL$35:AL35,33)&gt;0,COUNTIF(AL$35:AL35,30)&gt;0),39,IF(AND(COUNTIF(AL$35:AL35,1)&gt;0,COUNTIF(AL$35:AL35,33)&gt;0),30,IF(COUNTIF(AL$35:AL35,1)&gt;0,33,1)))))))))))</f>
        <v>1</v>
      </c>
      <c r="AM36" s="227">
        <f>IF(AND(COUNTIF(AM$35:AM35,1)&gt;0,COUNTIF(AM$35:AM35,33)&gt;0,COUNTIF(AM$35:AM35,30)&gt;0,COUNTIF(AM$35:AM35,39)&gt;0,COUNTIF(AM$35:AM35,38)&gt;0,COUNTIF(AM$35:AM35,35)&gt;0,COUNTIF(AM$35:AM35,37)&gt;0,COUNTIF(AM$35:AM35,36)&gt;0,COUNTIF(AM$35:AM35,"cmo")&gt;0,COUNTIF(AM$35:AM35,32)&gt;0,COUNTIF(AM$35:AM35,2)&gt;0),"F",IF(AND(COUNTIF(AM$35:AM35,1)&gt;0,COUNTIF(AM$35:AM35,33)&gt;0,COUNTIF(AM$35:AM35,30)&gt;0,COUNTIF(AM$35:AM35,39)&gt;0,COUNTIF(AM$35:AM35,38)&gt;0,COUNTIF(AM$35:AM35,35)&gt;0,COUNTIF(AM$35:AM35,37)&gt;0,COUNTIF(AM$35:AM35,36)&gt;0,COUNTIF(AM$35:AM35,"cmo")&gt;0,COUNTIF(AM$35:AM35,32)&gt;0),2,IF(AND(COUNTIF(AM$35:AM35,1)&gt;0,COUNTIF(AM$35:AM35,33)&gt;0,COUNTIF(AM$35:AM35,30)&gt;0,COUNTIF(AM$35:AM35,39)&gt;0,COUNTIF(AM$35:AM35,38)&gt;0,COUNTIF(AM$35:AM35,35)&gt;0,COUNTIF(AM$35:AM35,37)&gt;0,COUNTIF(AM$35:AM35,36)&gt;0,COUNTIF(AM$35:AM35,"cmo")&gt;0),32,IF(AND(COUNTIF(AM$35:AM35,1)&gt;0,COUNTIF(AM$35:AM35,33)&gt;0,COUNTIF(AM$35:AM35,30)&gt;0,COUNTIF(AM$35:AM35,39)&gt;0,COUNTIF(AM$35:AM35,38)&gt;0,COUNTIF(AM$35:AM35,35)&gt;0,COUNTIF(AM$35:AM35,37)&gt;0,COUNTIF(AM$35:AM35,36)&gt;0),"cmo",IF(AND(COUNTIF(AM$35:AM35,1)&gt;0,COUNTIF(AM$35:AM35,33)&gt;0,COUNTIF(AM$35:AM35,30)&gt;0,COUNTIF(AM$35:AM35,39)&gt;0,COUNTIF(AM$35:AM35,38)&gt;0,COUNTIF(AM$35:AM35,35)&gt;0,COUNTIF(AM$35:AM35,37)&gt;0),36,IF(AND(COUNTIF(AM$35:AM35,1)&gt;0,COUNTIF(AM$35:AM35,33)&gt;0,COUNTIF(AM$35:AM35,30)&gt;0,COUNTIF(AM$35:AM35,39)&gt;0,COUNTIF(AM$35:AM35,38)&gt;0,COUNTIF(AM$35:AM35,35)&gt;0),37,IF(AND(COUNTIF(AM$35:AM35,1)&gt;0,COUNTIF(AM$35:AM35,33)&gt;0,COUNTIF(AM$35:AM35,30)&gt;0,COUNTIF(AM$35:AM35,39)&gt;0,COUNTIF(AM$35:AM35,38)&gt;0),35,IF(AND(COUNTIF(AM$35:AM35,1)&gt;0,COUNTIF(AM$35:AM35,33)&gt;0,COUNTIF(AM$35:AM35,30)&gt;0,COUNTIF(AM$35:AM35,39)&gt;0),38,IF(AND(COUNTIF(AM$35:AM35,1)&gt;0,COUNTIF(AM$35:AM35,33)&gt;0,COUNTIF(AM$35:AM35,30)&gt;0),39,IF(AND(COUNTIF(AM$35:AM35,1)&gt;0,COUNTIF(AM$35:AM35,33)&gt;0),30,IF(COUNTIF(AM$35:AM35,1)&gt;0,33,1)))))))))))</f>
        <v>1</v>
      </c>
      <c r="AN36" s="227">
        <f>IF(AND(COUNTIF(AN$35:AN35,1)&gt;0,COUNTIF(AN$35:AN35,33)&gt;0,COUNTIF(AN$35:AN35,30)&gt;0,COUNTIF(AN$35:AN35,39)&gt;0,COUNTIF(AN$35:AN35,38)&gt;0,COUNTIF(AN$35:AN35,35)&gt;0,COUNTIF(AN$35:AN35,37)&gt;0,COUNTIF(AN$35:AN35,36)&gt;0,COUNTIF(AN$35:AN35,"cmo")&gt;0,COUNTIF(AN$35:AN35,32)&gt;0,COUNTIF(AN$35:AN35,2)&gt;0),"F",IF(AND(COUNTIF(AN$35:AN35,1)&gt;0,COUNTIF(AN$35:AN35,33)&gt;0,COUNTIF(AN$35:AN35,30)&gt;0,COUNTIF(AN$35:AN35,39)&gt;0,COUNTIF(AN$35:AN35,38)&gt;0,COUNTIF(AN$35:AN35,35)&gt;0,COUNTIF(AN$35:AN35,37)&gt;0,COUNTIF(AN$35:AN35,36)&gt;0,COUNTIF(AN$35:AN35,"cmo")&gt;0,COUNTIF(AN$35:AN35,32)&gt;0),2,IF(AND(COUNTIF(AN$35:AN35,1)&gt;0,COUNTIF(AN$35:AN35,33)&gt;0,COUNTIF(AN$35:AN35,30)&gt;0,COUNTIF(AN$35:AN35,39)&gt;0,COUNTIF(AN$35:AN35,38)&gt;0,COUNTIF(AN$35:AN35,35)&gt;0,COUNTIF(AN$35:AN35,37)&gt;0,COUNTIF(AN$35:AN35,36)&gt;0,COUNTIF(AN$35:AN35,"cmo")&gt;0),32,IF(AND(COUNTIF(AN$35:AN35,1)&gt;0,COUNTIF(AN$35:AN35,33)&gt;0,COUNTIF(AN$35:AN35,30)&gt;0,COUNTIF(AN$35:AN35,39)&gt;0,COUNTIF(AN$35:AN35,38)&gt;0,COUNTIF(AN$35:AN35,35)&gt;0,COUNTIF(AN$35:AN35,37)&gt;0,COUNTIF(AN$35:AN35,36)&gt;0),"cmo",IF(AND(COUNTIF(AN$35:AN35,1)&gt;0,COUNTIF(AN$35:AN35,33)&gt;0,COUNTIF(AN$35:AN35,30)&gt;0,COUNTIF(AN$35:AN35,39)&gt;0,COUNTIF(AN$35:AN35,38)&gt;0,COUNTIF(AN$35:AN35,35)&gt;0,COUNTIF(AN$35:AN35,37)&gt;0),36,IF(AND(COUNTIF(AN$35:AN35,1)&gt;0,COUNTIF(AN$35:AN35,33)&gt;0,COUNTIF(AN$35:AN35,30)&gt;0,COUNTIF(AN$35:AN35,39)&gt;0,COUNTIF(AN$35:AN35,38)&gt;0,COUNTIF(AN$35:AN35,35)&gt;0),37,IF(AND(COUNTIF(AN$35:AN35,1)&gt;0,COUNTIF(AN$35:AN35,33)&gt;0,COUNTIF(AN$35:AN35,30)&gt;0,COUNTIF(AN$35:AN35,39)&gt;0,COUNTIF(AN$35:AN35,38)&gt;0),35,IF(AND(COUNTIF(AN$35:AN35,1)&gt;0,COUNTIF(AN$35:AN35,33)&gt;0,COUNTIF(AN$35:AN35,30)&gt;0,COUNTIF(AN$35:AN35,39)&gt;0),38,IF(AND(COUNTIF(AN$35:AN35,1)&gt;0,COUNTIF(AN$35:AN35,33)&gt;0,COUNTIF(AN$35:AN35,30)&gt;0),39,IF(AND(COUNTIF(AN$35:AN35,1)&gt;0,COUNTIF(AN$35:AN35,33)&gt;0),30,IF(COUNTIF(AN$35:AN35,1)&gt;0,33,1)))))))))))</f>
        <v>1</v>
      </c>
      <c r="AO36" s="227">
        <f>IF(AND(COUNTIF(AO$35:AO35,1)&gt;0,COUNTIF(AO$35:AO35,33)&gt;0,COUNTIF(AO$35:AO35,30)&gt;0,COUNTIF(AO$35:AO35,39)&gt;0,COUNTIF(AO$35:AO35,38)&gt;0,COUNTIF(AO$35:AO35,35)&gt;0,COUNTIF(AO$35:AO35,37)&gt;0,COUNTIF(AO$35:AO35,36)&gt;0,COUNTIF(AO$35:AO35,"cmo")&gt;0,COUNTIF(AO$35:AO35,32)&gt;0,COUNTIF(AO$35:AO35,2)&gt;0),"F",IF(AND(COUNTIF(AO$35:AO35,1)&gt;0,COUNTIF(AO$35:AO35,33)&gt;0,COUNTIF(AO$35:AO35,30)&gt;0,COUNTIF(AO$35:AO35,39)&gt;0,COUNTIF(AO$35:AO35,38)&gt;0,COUNTIF(AO$35:AO35,35)&gt;0,COUNTIF(AO$35:AO35,37)&gt;0,COUNTIF(AO$35:AO35,36)&gt;0,COUNTIF(AO$35:AO35,"cmo")&gt;0,COUNTIF(AO$35:AO35,32)&gt;0),2,IF(AND(COUNTIF(AO$35:AO35,1)&gt;0,COUNTIF(AO$35:AO35,33)&gt;0,COUNTIF(AO$35:AO35,30)&gt;0,COUNTIF(AO$35:AO35,39)&gt;0,COUNTIF(AO$35:AO35,38)&gt;0,COUNTIF(AO$35:AO35,35)&gt;0,COUNTIF(AO$35:AO35,37)&gt;0,COUNTIF(AO$35:AO35,36)&gt;0,COUNTIF(AO$35:AO35,"cmo")&gt;0),32,IF(AND(COUNTIF(AO$35:AO35,1)&gt;0,COUNTIF(AO$35:AO35,33)&gt;0,COUNTIF(AO$35:AO35,30)&gt;0,COUNTIF(AO$35:AO35,39)&gt;0,COUNTIF(AO$35:AO35,38)&gt;0,COUNTIF(AO$35:AO35,35)&gt;0,COUNTIF(AO$35:AO35,37)&gt;0,COUNTIF(AO$35:AO35,36)&gt;0),"cmo",IF(AND(COUNTIF(AO$35:AO35,1)&gt;0,COUNTIF(AO$35:AO35,33)&gt;0,COUNTIF(AO$35:AO35,30)&gt;0,COUNTIF(AO$35:AO35,39)&gt;0,COUNTIF(AO$35:AO35,38)&gt;0,COUNTIF(AO$35:AO35,35)&gt;0,COUNTIF(AO$35:AO35,37)&gt;0),36,IF(AND(COUNTIF(AO$35:AO35,1)&gt;0,COUNTIF(AO$35:AO35,33)&gt;0,COUNTIF(AO$35:AO35,30)&gt;0,COUNTIF(AO$35:AO35,39)&gt;0,COUNTIF(AO$35:AO35,38)&gt;0,COUNTIF(AO$35:AO35,35)&gt;0),37,IF(AND(COUNTIF(AO$35:AO35,1)&gt;0,COUNTIF(AO$35:AO35,33)&gt;0,COUNTIF(AO$35:AO35,30)&gt;0,COUNTIF(AO$35:AO35,39)&gt;0,COUNTIF(AO$35:AO35,38)&gt;0),35,IF(AND(COUNTIF(AO$35:AO35,1)&gt;0,COUNTIF(AO$35:AO35,33)&gt;0,COUNTIF(AO$35:AO35,30)&gt;0,COUNTIF(AO$35:AO35,39)&gt;0),38,IF(AND(COUNTIF(AO$35:AO35,1)&gt;0,COUNTIF(AO$35:AO35,33)&gt;0,COUNTIF(AO$35:AO35,30)&gt;0),39,IF(AND(COUNTIF(AO$35:AO35,1)&gt;0,COUNTIF(AO$35:AO35,33)&gt;0),30,IF(COUNTIF(AO$35:AO35,1)&gt;0,33,1)))))))))))</f>
        <v>1</v>
      </c>
      <c r="AP36" s="227">
        <f>IF(AND(COUNTIF(AP$35:AP35,1)&gt;0,COUNTIF(AP$35:AP35,33)&gt;0,COUNTIF(AP$35:AP35,30)&gt;0,COUNTIF(AP$35:AP35,39)&gt;0,COUNTIF(AP$35:AP35,38)&gt;0,COUNTIF(AP$35:AP35,35)&gt;0,COUNTIF(AP$35:AP35,37)&gt;0,COUNTIF(AP$35:AP35,36)&gt;0,COUNTIF(AP$35:AP35,"cmo")&gt;0,COUNTIF(AP$35:AP35,32)&gt;0,COUNTIF(AP$35:AP35,2)&gt;0),"F",IF(AND(COUNTIF(AP$35:AP35,1)&gt;0,COUNTIF(AP$35:AP35,33)&gt;0,COUNTIF(AP$35:AP35,30)&gt;0,COUNTIF(AP$35:AP35,39)&gt;0,COUNTIF(AP$35:AP35,38)&gt;0,COUNTIF(AP$35:AP35,35)&gt;0,COUNTIF(AP$35:AP35,37)&gt;0,COUNTIF(AP$35:AP35,36)&gt;0,COUNTIF(AP$35:AP35,"cmo")&gt;0,COUNTIF(AP$35:AP35,32)&gt;0),2,IF(AND(COUNTIF(AP$35:AP35,1)&gt;0,COUNTIF(AP$35:AP35,33)&gt;0,COUNTIF(AP$35:AP35,30)&gt;0,COUNTIF(AP$35:AP35,39)&gt;0,COUNTIF(AP$35:AP35,38)&gt;0,COUNTIF(AP$35:AP35,35)&gt;0,COUNTIF(AP$35:AP35,37)&gt;0,COUNTIF(AP$35:AP35,36)&gt;0,COUNTIF(AP$35:AP35,"cmo")&gt;0),32,IF(AND(COUNTIF(AP$35:AP35,1)&gt;0,COUNTIF(AP$35:AP35,33)&gt;0,COUNTIF(AP$35:AP35,30)&gt;0,COUNTIF(AP$35:AP35,39)&gt;0,COUNTIF(AP$35:AP35,38)&gt;0,COUNTIF(AP$35:AP35,35)&gt;0,COUNTIF(AP$35:AP35,37)&gt;0,COUNTIF(AP$35:AP35,36)&gt;0),"cmo",IF(AND(COUNTIF(AP$35:AP35,1)&gt;0,COUNTIF(AP$35:AP35,33)&gt;0,COUNTIF(AP$35:AP35,30)&gt;0,COUNTIF(AP$35:AP35,39)&gt;0,COUNTIF(AP$35:AP35,38)&gt;0,COUNTIF(AP$35:AP35,35)&gt;0,COUNTIF(AP$35:AP35,37)&gt;0),36,IF(AND(COUNTIF(AP$35:AP35,1)&gt;0,COUNTIF(AP$35:AP35,33)&gt;0,COUNTIF(AP$35:AP35,30)&gt;0,COUNTIF(AP$35:AP35,39)&gt;0,COUNTIF(AP$35:AP35,38)&gt;0,COUNTIF(AP$35:AP35,35)&gt;0),37,IF(AND(COUNTIF(AP$35:AP35,1)&gt;0,COUNTIF(AP$35:AP35,33)&gt;0,COUNTIF(AP$35:AP35,30)&gt;0,COUNTIF(AP$35:AP35,39)&gt;0,COUNTIF(AP$35:AP35,38)&gt;0),35,IF(AND(COUNTIF(AP$35:AP35,1)&gt;0,COUNTIF(AP$35:AP35,33)&gt;0,COUNTIF(AP$35:AP35,30)&gt;0,COUNTIF(AP$35:AP35,39)&gt;0),38,IF(AND(COUNTIF(AP$35:AP35,1)&gt;0,COUNTIF(AP$35:AP35,33)&gt;0,COUNTIF(AP$35:AP35,30)&gt;0),39,IF(AND(COUNTIF(AP$35:AP35,1)&gt;0,COUNTIF(AP$35:AP35,33)&gt;0),30,IF(COUNTIF(AP$35:AP35,1)&gt;0,33,1)))))))))))</f>
        <v>1</v>
      </c>
      <c r="AQ36" s="227"/>
      <c r="AR36" s="227"/>
      <c r="AS36" s="227"/>
      <c r="AT36" s="227"/>
      <c r="AU36" s="227"/>
      <c r="AV36" s="227"/>
      <c r="AW36" s="227"/>
      <c r="AX36" s="227"/>
      <c r="AY36" s="227"/>
      <c r="AZ36" s="227"/>
      <c r="BA36" s="227"/>
      <c r="BB36" s="227"/>
      <c r="BC36" s="227"/>
      <c r="BD36" s="227"/>
      <c r="BE36" s="227"/>
      <c r="BF36" s="227"/>
      <c r="BG36" s="227"/>
      <c r="BH36" s="227"/>
      <c r="BI36" s="227"/>
      <c r="BJ36" s="227"/>
      <c r="BK36" s="227"/>
      <c r="BL36" s="227"/>
      <c r="BM36" s="227"/>
      <c r="BN36" s="227"/>
      <c r="BO36" s="227"/>
      <c r="BP36" s="227"/>
      <c r="BQ36" s="227"/>
      <c r="BR36" s="227"/>
      <c r="BS36" s="227"/>
      <c r="BT36" s="227"/>
      <c r="BU36" s="165">
        <f t="shared" si="3"/>
        <v>0.37499972222141376</v>
      </c>
    </row>
    <row r="37" spans="1:74" x14ac:dyDescent="0.25">
      <c r="A37" s="39"/>
      <c r="B37" s="139" t="str">
        <f>'Etat staff'!C33</f>
        <v xml:space="preserve"> MICHELA</v>
      </c>
      <c r="C37" s="161">
        <f>'Etat staff'!A33</f>
        <v>43590.326388888891</v>
      </c>
      <c r="D37" s="162">
        <f>IF('Etat staff'!B33&lt;C37,'Etat staff'!B33+1,'Etat staff'!B33)</f>
        <v>43590.652777777781</v>
      </c>
      <c r="E37" s="203">
        <f t="shared" si="7"/>
        <v>4.1666666666666664E-2</v>
      </c>
      <c r="F37" s="59"/>
      <c r="G37" s="270"/>
      <c r="H37" s="227">
        <f>IF(AND(COUNTIF(H$35:H36,1)&gt;0,COUNTIF(H$35:H36,33)&gt;0,COUNTIF(H$35:H36,30)&gt;0,COUNTIF(H$35:H36,39)&gt;0,COUNTIF(H$35:H36,38)&gt;0,COUNTIF(H$35:H36,35)&gt;0,COUNTIF(H$35:H36,37)&gt;0,COUNTIF(H$35:H36,36)&gt;0,COUNTIF(H$35:H36,"cmo")&gt;0,COUNTIF(H$35:H36,32)&gt;0,COUNTIF(H$35:H36,2)&gt;0),"F",IF(AND(COUNTIF(H$35:H36,1)&gt;0,COUNTIF(H$35:H36,33)&gt;0,COUNTIF(H$35:H36,30)&gt;0,COUNTIF(H$35:H36,39)&gt;0,COUNTIF(H$35:H36,38)&gt;0,COUNTIF(H$35:H36,35)&gt;0,COUNTIF(H$35:H36,37)&gt;0,COUNTIF(H$35:H36,36)&gt;0,COUNTIF(H$35:H36,"cmo")&gt;0,COUNTIF(H$35:H36,32)&gt;0),2,IF(AND(COUNTIF(H$35:H36,1)&gt;0,COUNTIF(H$35:H36,33)&gt;0,COUNTIF(H$35:H36,30)&gt;0,COUNTIF(H$35:H36,39)&gt;0,COUNTIF(H$35:H36,38)&gt;0,COUNTIF(H$35:H36,35)&gt;0,COUNTIF(H$35:H36,37)&gt;0,COUNTIF(H$35:H36,36)&gt;0,COUNTIF(H$35:H36,"cmo")&gt;0),32,IF(AND(COUNTIF(H$35:H36,1)&gt;0,COUNTIF(H$35:H36,33)&gt;0,COUNTIF(H$35:H36,30)&gt;0,COUNTIF(H$35:H36,39)&gt;0,COUNTIF(H$35:H36,38)&gt;0,COUNTIF(H$35:H36,35)&gt;0,COUNTIF(H$35:H36,37)&gt;0,COUNTIF(H$35:H36,36)&gt;0),"cmo",IF(AND(COUNTIF(H$35:H36,1)&gt;0,COUNTIF(H$35:H36,33)&gt;0,COUNTIF(H$35:H36,30)&gt;0,COUNTIF(H$35:H36,39)&gt;0,COUNTIF(H$35:H36,38)&gt;0,COUNTIF(H$35:H36,35)&gt;0,COUNTIF(H$35:H36,37)&gt;0),36,IF(AND(COUNTIF(H$35:H36,1)&gt;0,COUNTIF(H$35:H36,33)&gt;0,COUNTIF(H$35:H36,30)&gt;0,COUNTIF(H$35:H36,39)&gt;0,COUNTIF(H$35:H36,38)&gt;0,COUNTIF(H$35:H36,35)&gt;0),37,IF(AND(COUNTIF(H$35:H36,1)&gt;0,COUNTIF(H$35:H36,33)&gt;0,COUNTIF(H$35:H36,30)&gt;0,COUNTIF(H$35:H36,39)&gt;0,COUNTIF(H$35:H36,38)&gt;0),35,IF(AND(COUNTIF(H$35:H36,1)&gt;0,COUNTIF(H$35:H36,33)&gt;0,COUNTIF(H$35:H36,30)&gt;0,COUNTIF(H$35:H36,39)&gt;0),38,IF(AND(COUNTIF(H$35:H36,1)&gt;0,COUNTIF(H$35:H36,33)&gt;0,COUNTIF(H$35:H36,30)&gt;0),39,IF(AND(COUNTIF(H$35:H36,1)&gt;0,COUNTIF(H$35:H36,33)&gt;0),30,IF(COUNTIF(H$35:H36,1)&gt;0,33,1)))))))))))</f>
        <v>33</v>
      </c>
      <c r="I37" s="227">
        <f>IF(AND(COUNTIF(I$35:I36,1)&gt;0,COUNTIF(I$35:I36,33)&gt;0,COUNTIF(I$35:I36,30)&gt;0,COUNTIF(I$35:I36,39)&gt;0,COUNTIF(I$35:I36,38)&gt;0,COUNTIF(I$35:I36,35)&gt;0,COUNTIF(I$35:I36,37)&gt;0,COUNTIF(I$35:I36,36)&gt;0,COUNTIF(I$35:I36,"cmo")&gt;0,COUNTIF(I$35:I36,32)&gt;0,COUNTIF(I$35:I36,2)&gt;0),"F",IF(AND(COUNTIF(I$35:I36,1)&gt;0,COUNTIF(I$35:I36,33)&gt;0,COUNTIF(I$35:I36,30)&gt;0,COUNTIF(I$35:I36,39)&gt;0,COUNTIF(I$35:I36,38)&gt;0,COUNTIF(I$35:I36,35)&gt;0,COUNTIF(I$35:I36,37)&gt;0,COUNTIF(I$35:I36,36)&gt;0,COUNTIF(I$35:I36,"cmo")&gt;0,COUNTIF(I$35:I36,32)&gt;0),2,IF(AND(COUNTIF(I$35:I36,1)&gt;0,COUNTIF(I$35:I36,33)&gt;0,COUNTIF(I$35:I36,30)&gt;0,COUNTIF(I$35:I36,39)&gt;0,COUNTIF(I$35:I36,38)&gt;0,COUNTIF(I$35:I36,35)&gt;0,COUNTIF(I$35:I36,37)&gt;0,COUNTIF(I$35:I36,36)&gt;0,COUNTIF(I$35:I36,"cmo")&gt;0),32,IF(AND(COUNTIF(I$35:I36,1)&gt;0,COUNTIF(I$35:I36,33)&gt;0,COUNTIF(I$35:I36,30)&gt;0,COUNTIF(I$35:I36,39)&gt;0,COUNTIF(I$35:I36,38)&gt;0,COUNTIF(I$35:I36,35)&gt;0,COUNTIF(I$35:I36,37)&gt;0,COUNTIF(I$35:I36,36)&gt;0),"cmo",IF(AND(COUNTIF(I$35:I36,1)&gt;0,COUNTIF(I$35:I36,33)&gt;0,COUNTIF(I$35:I36,30)&gt;0,COUNTIF(I$35:I36,39)&gt;0,COUNTIF(I$35:I36,38)&gt;0,COUNTIF(I$35:I36,35)&gt;0,COUNTIF(I$35:I36,37)&gt;0),36,IF(AND(COUNTIF(I$35:I36,1)&gt;0,COUNTIF(I$35:I36,33)&gt;0,COUNTIF(I$35:I36,30)&gt;0,COUNTIF(I$35:I36,39)&gt;0,COUNTIF(I$35:I36,38)&gt;0,COUNTIF(I$35:I36,35)&gt;0),37,IF(AND(COUNTIF(I$35:I36,1)&gt;0,COUNTIF(I$35:I36,33)&gt;0,COUNTIF(I$35:I36,30)&gt;0,COUNTIF(I$35:I36,39)&gt;0,COUNTIF(I$35:I36,38)&gt;0),35,IF(AND(COUNTIF(I$35:I36,1)&gt;0,COUNTIF(I$35:I36,33)&gt;0,COUNTIF(I$35:I36,30)&gt;0,COUNTIF(I$35:I36,39)&gt;0),38,IF(AND(COUNTIF(I$35:I36,1)&gt;0,COUNTIF(I$35:I36,33)&gt;0,COUNTIF(I$35:I36,30)&gt;0),39,IF(AND(COUNTIF(I$35:I36,1)&gt;0,COUNTIF(I$35:I36,33)&gt;0),30,IF(COUNTIF(I$35:I36,1)&gt;0,33,1)))))))))))</f>
        <v>33</v>
      </c>
      <c r="J37" s="227">
        <f>IF(AND(COUNTIF(J$35:J36,1)&gt;0,COUNTIF(J$35:J36,33)&gt;0,COUNTIF(J$35:J36,30)&gt;0,COUNTIF(J$35:J36,39)&gt;0,COUNTIF(J$35:J36,38)&gt;0,COUNTIF(J$35:J36,35)&gt;0,COUNTIF(J$35:J36,37)&gt;0,COUNTIF(J$35:J36,36)&gt;0,COUNTIF(J$35:J36,"cmo")&gt;0,COUNTIF(J$35:J36,32)&gt;0,COUNTIF(J$35:J36,2)&gt;0),"F",IF(AND(COUNTIF(J$35:J36,1)&gt;0,COUNTIF(J$35:J36,33)&gt;0,COUNTIF(J$35:J36,30)&gt;0,COUNTIF(J$35:J36,39)&gt;0,COUNTIF(J$35:J36,38)&gt;0,COUNTIF(J$35:J36,35)&gt;0,COUNTIF(J$35:J36,37)&gt;0,COUNTIF(J$35:J36,36)&gt;0,COUNTIF(J$35:J36,"cmo")&gt;0,COUNTIF(J$35:J36,32)&gt;0),2,IF(AND(COUNTIF(J$35:J36,1)&gt;0,COUNTIF(J$35:J36,33)&gt;0,COUNTIF(J$35:J36,30)&gt;0,COUNTIF(J$35:J36,39)&gt;0,COUNTIF(J$35:J36,38)&gt;0,COUNTIF(J$35:J36,35)&gt;0,COUNTIF(J$35:J36,37)&gt;0,COUNTIF(J$35:J36,36)&gt;0,COUNTIF(J$35:J36,"cmo")&gt;0),32,IF(AND(COUNTIF(J$35:J36,1)&gt;0,COUNTIF(J$35:J36,33)&gt;0,COUNTIF(J$35:J36,30)&gt;0,COUNTIF(J$35:J36,39)&gt;0,COUNTIF(J$35:J36,38)&gt;0,COUNTIF(J$35:J36,35)&gt;0,COUNTIF(J$35:J36,37)&gt;0,COUNTIF(J$35:J36,36)&gt;0),"cmo",IF(AND(COUNTIF(J$35:J36,1)&gt;0,COUNTIF(J$35:J36,33)&gt;0,COUNTIF(J$35:J36,30)&gt;0,COUNTIF(J$35:J36,39)&gt;0,COUNTIF(J$35:J36,38)&gt;0,COUNTIF(J$35:J36,35)&gt;0,COUNTIF(J$35:J36,37)&gt;0),36,IF(AND(COUNTIF(J$35:J36,1)&gt;0,COUNTIF(J$35:J36,33)&gt;0,COUNTIF(J$35:J36,30)&gt;0,COUNTIF(J$35:J36,39)&gt;0,COUNTIF(J$35:J36,38)&gt;0,COUNTIF(J$35:J36,35)&gt;0),37,IF(AND(COUNTIF(J$35:J36,1)&gt;0,COUNTIF(J$35:J36,33)&gt;0,COUNTIF(J$35:J36,30)&gt;0,COUNTIF(J$35:J36,39)&gt;0,COUNTIF(J$35:J36,38)&gt;0),35,IF(AND(COUNTIF(J$35:J36,1)&gt;0,COUNTIF(J$35:J36,33)&gt;0,COUNTIF(J$35:J36,30)&gt;0,COUNTIF(J$35:J36,39)&gt;0),38,IF(AND(COUNTIF(J$35:J36,1)&gt;0,COUNTIF(J$35:J36,33)&gt;0,COUNTIF(J$35:J36,30)&gt;0),39,IF(AND(COUNTIF(J$35:J36,1)&gt;0,COUNTIF(J$35:J36,33)&gt;0),30,IF(COUNTIF(J$35:J36,1)&gt;0,33,1)))))))))))</f>
        <v>33</v>
      </c>
      <c r="K37" s="227">
        <f>IF(AND(COUNTIF(K$35:K36,1)&gt;0,COUNTIF(K$35:K36,33)&gt;0,COUNTIF(K$35:K36,30)&gt;0,COUNTIF(K$35:K36,39)&gt;0,COUNTIF(K$35:K36,38)&gt;0,COUNTIF(K$35:K36,35)&gt;0,COUNTIF(K$35:K36,37)&gt;0,COUNTIF(K$35:K36,36)&gt;0,COUNTIF(K$35:K36,"cmo")&gt;0,COUNTIF(K$35:K36,32)&gt;0,COUNTIF(K$35:K36,2)&gt;0),"F",IF(AND(COUNTIF(K$35:K36,1)&gt;0,COUNTIF(K$35:K36,33)&gt;0,COUNTIF(K$35:K36,30)&gt;0,COUNTIF(K$35:K36,39)&gt;0,COUNTIF(K$35:K36,38)&gt;0,COUNTIF(K$35:K36,35)&gt;0,COUNTIF(K$35:K36,37)&gt;0,COUNTIF(K$35:K36,36)&gt;0,COUNTIF(K$35:K36,"cmo")&gt;0,COUNTIF(K$35:K36,32)&gt;0),2,IF(AND(COUNTIF(K$35:K36,1)&gt;0,COUNTIF(K$35:K36,33)&gt;0,COUNTIF(K$35:K36,30)&gt;0,COUNTIF(K$35:K36,39)&gt;0,COUNTIF(K$35:K36,38)&gt;0,COUNTIF(K$35:K36,35)&gt;0,COUNTIF(K$35:K36,37)&gt;0,COUNTIF(K$35:K36,36)&gt;0,COUNTIF(K$35:K36,"cmo")&gt;0),32,IF(AND(COUNTIF(K$35:K36,1)&gt;0,COUNTIF(K$35:K36,33)&gt;0,COUNTIF(K$35:K36,30)&gt;0,COUNTIF(K$35:K36,39)&gt;0,COUNTIF(K$35:K36,38)&gt;0,COUNTIF(K$35:K36,35)&gt;0,COUNTIF(K$35:K36,37)&gt;0,COUNTIF(K$35:K36,36)&gt;0),"cmo",IF(AND(COUNTIF(K$35:K36,1)&gt;0,COUNTIF(K$35:K36,33)&gt;0,COUNTIF(K$35:K36,30)&gt;0,COUNTIF(K$35:K36,39)&gt;0,COUNTIF(K$35:K36,38)&gt;0,COUNTIF(K$35:K36,35)&gt;0,COUNTIF(K$35:K36,37)&gt;0),36,IF(AND(COUNTIF(K$35:K36,1)&gt;0,COUNTIF(K$35:K36,33)&gt;0,COUNTIF(K$35:K36,30)&gt;0,COUNTIF(K$35:K36,39)&gt;0,COUNTIF(K$35:K36,38)&gt;0,COUNTIF(K$35:K36,35)&gt;0),37,IF(AND(COUNTIF(K$35:K36,1)&gt;0,COUNTIF(K$35:K36,33)&gt;0,COUNTIF(K$35:K36,30)&gt;0,COUNTIF(K$35:K36,39)&gt;0,COUNTIF(K$35:K36,38)&gt;0),35,IF(AND(COUNTIF(K$35:K36,1)&gt;0,COUNTIF(K$35:K36,33)&gt;0,COUNTIF(K$35:K36,30)&gt;0,COUNTIF(K$35:K36,39)&gt;0),38,IF(AND(COUNTIF(K$35:K36,1)&gt;0,COUNTIF(K$35:K36,33)&gt;0,COUNTIF(K$35:K36,30)&gt;0),39,IF(AND(COUNTIF(K$35:K36,1)&gt;0,COUNTIF(K$35:K36,33)&gt;0),30,IF(COUNTIF(K$35:K36,1)&gt;0,33,1)))))))))))</f>
        <v>33</v>
      </c>
      <c r="L37" s="227">
        <f>IF(AND(COUNTIF(L$35:L36,1)&gt;0,COUNTIF(L$35:L36,33)&gt;0,COUNTIF(L$35:L36,30)&gt;0,COUNTIF(L$35:L36,39)&gt;0,COUNTIF(L$35:L36,38)&gt;0,COUNTIF(L$35:L36,35)&gt;0,COUNTIF(L$35:L36,37)&gt;0,COUNTIF(L$35:L36,36)&gt;0,COUNTIF(L$35:L36,"cmo")&gt;0,COUNTIF(L$35:L36,32)&gt;0,COUNTIF(L$35:L36,2)&gt;0),"F",IF(AND(COUNTIF(L$35:L36,1)&gt;0,COUNTIF(L$35:L36,33)&gt;0,COUNTIF(L$35:L36,30)&gt;0,COUNTIF(L$35:L36,39)&gt;0,COUNTIF(L$35:L36,38)&gt;0,COUNTIF(L$35:L36,35)&gt;0,COUNTIF(L$35:L36,37)&gt;0,COUNTIF(L$35:L36,36)&gt;0,COUNTIF(L$35:L36,"cmo")&gt;0,COUNTIF(L$35:L36,32)&gt;0),2,IF(AND(COUNTIF(L$35:L36,1)&gt;0,COUNTIF(L$35:L36,33)&gt;0,COUNTIF(L$35:L36,30)&gt;0,COUNTIF(L$35:L36,39)&gt;0,COUNTIF(L$35:L36,38)&gt;0,COUNTIF(L$35:L36,35)&gt;0,COUNTIF(L$35:L36,37)&gt;0,COUNTIF(L$35:L36,36)&gt;0,COUNTIF(L$35:L36,"cmo")&gt;0),32,IF(AND(COUNTIF(L$35:L36,1)&gt;0,COUNTIF(L$35:L36,33)&gt;0,COUNTIF(L$35:L36,30)&gt;0,COUNTIF(L$35:L36,39)&gt;0,COUNTIF(L$35:L36,38)&gt;0,COUNTIF(L$35:L36,35)&gt;0,COUNTIF(L$35:L36,37)&gt;0,COUNTIF(L$35:L36,36)&gt;0),"cmo",IF(AND(COUNTIF(L$35:L36,1)&gt;0,COUNTIF(L$35:L36,33)&gt;0,COUNTIF(L$35:L36,30)&gt;0,COUNTIF(L$35:L36,39)&gt;0,COUNTIF(L$35:L36,38)&gt;0,COUNTIF(L$35:L36,35)&gt;0,COUNTIF(L$35:L36,37)&gt;0),36,IF(AND(COUNTIF(L$35:L36,1)&gt;0,COUNTIF(L$35:L36,33)&gt;0,COUNTIF(L$35:L36,30)&gt;0,COUNTIF(L$35:L36,39)&gt;0,COUNTIF(L$35:L36,38)&gt;0,COUNTIF(L$35:L36,35)&gt;0),37,IF(AND(COUNTIF(L$35:L36,1)&gt;0,COUNTIF(L$35:L36,33)&gt;0,COUNTIF(L$35:L36,30)&gt;0,COUNTIF(L$35:L36,39)&gt;0,COUNTIF(L$35:L36,38)&gt;0),35,IF(AND(COUNTIF(L$35:L36,1)&gt;0,COUNTIF(L$35:L36,33)&gt;0,COUNTIF(L$35:L36,30)&gt;0,COUNTIF(L$35:L36,39)&gt;0),38,IF(AND(COUNTIF(L$35:L36,1)&gt;0,COUNTIF(L$35:L36,33)&gt;0,COUNTIF(L$35:L36,30)&gt;0),39,IF(AND(COUNTIF(L$35:L36,1)&gt;0,COUNTIF(L$35:L36,33)&gt;0),30,IF(COUNTIF(L$35:L36,1)&gt;0,33,1)))))))))))</f>
        <v>33</v>
      </c>
      <c r="M37" s="227">
        <f>IF(AND(COUNTIF(M$35:M36,1)&gt;0,COUNTIF(M$35:M36,33)&gt;0,COUNTIF(M$35:M36,30)&gt;0,COUNTIF(M$35:M36,39)&gt;0,COUNTIF(M$35:M36,38)&gt;0,COUNTIF(M$35:M36,35)&gt;0,COUNTIF(M$35:M36,37)&gt;0,COUNTIF(M$35:M36,36)&gt;0,COUNTIF(M$35:M36,"cmo")&gt;0,COUNTIF(M$35:M36,32)&gt;0,COUNTIF(M$35:M36,2)&gt;0),"F",IF(AND(COUNTIF(M$35:M36,1)&gt;0,COUNTIF(M$35:M36,33)&gt;0,COUNTIF(M$35:M36,30)&gt;0,COUNTIF(M$35:M36,39)&gt;0,COUNTIF(M$35:M36,38)&gt;0,COUNTIF(M$35:M36,35)&gt;0,COUNTIF(M$35:M36,37)&gt;0,COUNTIF(M$35:M36,36)&gt;0,COUNTIF(M$35:M36,"cmo")&gt;0,COUNTIF(M$35:M36,32)&gt;0),2,IF(AND(COUNTIF(M$35:M36,1)&gt;0,COUNTIF(M$35:M36,33)&gt;0,COUNTIF(M$35:M36,30)&gt;0,COUNTIF(M$35:M36,39)&gt;0,COUNTIF(M$35:M36,38)&gt;0,COUNTIF(M$35:M36,35)&gt;0,COUNTIF(M$35:M36,37)&gt;0,COUNTIF(M$35:M36,36)&gt;0,COUNTIF(M$35:M36,"cmo")&gt;0),32,IF(AND(COUNTIF(M$35:M36,1)&gt;0,COUNTIF(M$35:M36,33)&gt;0,COUNTIF(M$35:M36,30)&gt;0,COUNTIF(M$35:M36,39)&gt;0,COUNTIF(M$35:M36,38)&gt;0,COUNTIF(M$35:M36,35)&gt;0,COUNTIF(M$35:M36,37)&gt;0,COUNTIF(M$35:M36,36)&gt;0),"cmo",IF(AND(COUNTIF(M$35:M36,1)&gt;0,COUNTIF(M$35:M36,33)&gt;0,COUNTIF(M$35:M36,30)&gt;0,COUNTIF(M$35:M36,39)&gt;0,COUNTIF(M$35:M36,38)&gt;0,COUNTIF(M$35:M36,35)&gt;0,COUNTIF(M$35:M36,37)&gt;0),36,IF(AND(COUNTIF(M$35:M36,1)&gt;0,COUNTIF(M$35:M36,33)&gt;0,COUNTIF(M$35:M36,30)&gt;0,COUNTIF(M$35:M36,39)&gt;0,COUNTIF(M$35:M36,38)&gt;0,COUNTIF(M$35:M36,35)&gt;0),37,IF(AND(COUNTIF(M$35:M36,1)&gt;0,COUNTIF(M$35:M36,33)&gt;0,COUNTIF(M$35:M36,30)&gt;0,COUNTIF(M$35:M36,39)&gt;0,COUNTIF(M$35:M36,38)&gt;0),35,IF(AND(COUNTIF(M$35:M36,1)&gt;0,COUNTIF(M$35:M36,33)&gt;0,COUNTIF(M$35:M36,30)&gt;0,COUNTIF(M$35:M36,39)&gt;0),38,IF(AND(COUNTIF(M$35:M36,1)&gt;0,COUNTIF(M$35:M36,33)&gt;0,COUNTIF(M$35:M36,30)&gt;0),39,IF(AND(COUNTIF(M$35:M36,1)&gt;0,COUNTIF(M$35:M36,33)&gt;0),30,IF(COUNTIF(M$35:M36,1)&gt;0,33,1)))))))))))</f>
        <v>33</v>
      </c>
      <c r="N37" s="227">
        <f>IF(AND(COUNTIF(N$35:N36,1)&gt;0,COUNTIF(N$35:N36,33)&gt;0,COUNTIF(N$35:N36,30)&gt;0,COUNTIF(N$35:N36,39)&gt;0,COUNTIF(N$35:N36,38)&gt;0,COUNTIF(N$35:N36,35)&gt;0,COUNTIF(N$35:N36,37)&gt;0,COUNTIF(N$35:N36,36)&gt;0,COUNTIF(N$35:N36,"cmo")&gt;0,COUNTIF(N$35:N36,32)&gt;0,COUNTIF(N$35:N36,2)&gt;0),"F",IF(AND(COUNTIF(N$35:N36,1)&gt;0,COUNTIF(N$35:N36,33)&gt;0,COUNTIF(N$35:N36,30)&gt;0,COUNTIF(N$35:N36,39)&gt;0,COUNTIF(N$35:N36,38)&gt;0,COUNTIF(N$35:N36,35)&gt;0,COUNTIF(N$35:N36,37)&gt;0,COUNTIF(N$35:N36,36)&gt;0,COUNTIF(N$35:N36,"cmo")&gt;0,COUNTIF(N$35:N36,32)&gt;0),2,IF(AND(COUNTIF(N$35:N36,1)&gt;0,COUNTIF(N$35:N36,33)&gt;0,COUNTIF(N$35:N36,30)&gt;0,COUNTIF(N$35:N36,39)&gt;0,COUNTIF(N$35:N36,38)&gt;0,COUNTIF(N$35:N36,35)&gt;0,COUNTIF(N$35:N36,37)&gt;0,COUNTIF(N$35:N36,36)&gt;0,COUNTIF(N$35:N36,"cmo")&gt;0),32,IF(AND(COUNTIF(N$35:N36,1)&gt;0,COUNTIF(N$35:N36,33)&gt;0,COUNTIF(N$35:N36,30)&gt;0,COUNTIF(N$35:N36,39)&gt;0,COUNTIF(N$35:N36,38)&gt;0,COUNTIF(N$35:N36,35)&gt;0,COUNTIF(N$35:N36,37)&gt;0,COUNTIF(N$35:N36,36)&gt;0),"cmo",IF(AND(COUNTIF(N$35:N36,1)&gt;0,COUNTIF(N$35:N36,33)&gt;0,COUNTIF(N$35:N36,30)&gt;0,COUNTIF(N$35:N36,39)&gt;0,COUNTIF(N$35:N36,38)&gt;0,COUNTIF(N$35:N36,35)&gt;0,COUNTIF(N$35:N36,37)&gt;0),36,IF(AND(COUNTIF(N$35:N36,1)&gt;0,COUNTIF(N$35:N36,33)&gt;0,COUNTIF(N$35:N36,30)&gt;0,COUNTIF(N$35:N36,39)&gt;0,COUNTIF(N$35:N36,38)&gt;0,COUNTIF(N$35:N36,35)&gt;0),37,IF(AND(COUNTIF(N$35:N36,1)&gt;0,COUNTIF(N$35:N36,33)&gt;0,COUNTIF(N$35:N36,30)&gt;0,COUNTIF(N$35:N36,39)&gt;0,COUNTIF(N$35:N36,38)&gt;0),35,IF(AND(COUNTIF(N$35:N36,1)&gt;0,COUNTIF(N$35:N36,33)&gt;0,COUNTIF(N$35:N36,30)&gt;0,COUNTIF(N$35:N36,39)&gt;0),38,IF(AND(COUNTIF(N$35:N36,1)&gt;0,COUNTIF(N$35:N36,33)&gt;0,COUNTIF(N$35:N36,30)&gt;0),39,IF(AND(COUNTIF(N$35:N36,1)&gt;0,COUNTIF(N$35:N36,33)&gt;0),30,IF(COUNTIF(N$35:N36,1)&gt;0,33,1)))))))))))</f>
        <v>33</v>
      </c>
      <c r="O37" s="227">
        <f>IF(AND(COUNTIF(O$35:O36,1)&gt;0,COUNTIF(O$35:O36,33)&gt;0,COUNTIF(O$35:O36,30)&gt;0,COUNTIF(O$35:O36,39)&gt;0,COUNTIF(O$35:O36,38)&gt;0,COUNTIF(O$35:O36,35)&gt;0,COUNTIF(O$35:O36,37)&gt;0,COUNTIF(O$35:O36,36)&gt;0,COUNTIF(O$35:O36,"cmo")&gt;0,COUNTIF(O$35:O36,32)&gt;0,COUNTIF(O$35:O36,2)&gt;0),"F",IF(AND(COUNTIF(O$35:O36,1)&gt;0,COUNTIF(O$35:O36,33)&gt;0,COUNTIF(O$35:O36,30)&gt;0,COUNTIF(O$35:O36,39)&gt;0,COUNTIF(O$35:O36,38)&gt;0,COUNTIF(O$35:O36,35)&gt;0,COUNTIF(O$35:O36,37)&gt;0,COUNTIF(O$35:O36,36)&gt;0,COUNTIF(O$35:O36,"cmo")&gt;0,COUNTIF(O$35:O36,32)&gt;0),2,IF(AND(COUNTIF(O$35:O36,1)&gt;0,COUNTIF(O$35:O36,33)&gt;0,COUNTIF(O$35:O36,30)&gt;0,COUNTIF(O$35:O36,39)&gt;0,COUNTIF(O$35:O36,38)&gt;0,COUNTIF(O$35:O36,35)&gt;0,COUNTIF(O$35:O36,37)&gt;0,COUNTIF(O$35:O36,36)&gt;0,COUNTIF(O$35:O36,"cmo")&gt;0),32,IF(AND(COUNTIF(O$35:O36,1)&gt;0,COUNTIF(O$35:O36,33)&gt;0,COUNTIF(O$35:O36,30)&gt;0,COUNTIF(O$35:O36,39)&gt;0,COUNTIF(O$35:O36,38)&gt;0,COUNTIF(O$35:O36,35)&gt;0,COUNTIF(O$35:O36,37)&gt;0,COUNTIF(O$35:O36,36)&gt;0),"cmo",IF(AND(COUNTIF(O$35:O36,1)&gt;0,COUNTIF(O$35:O36,33)&gt;0,COUNTIF(O$35:O36,30)&gt;0,COUNTIF(O$35:O36,39)&gt;0,COUNTIF(O$35:O36,38)&gt;0,COUNTIF(O$35:O36,35)&gt;0,COUNTIF(O$35:O36,37)&gt;0),36,IF(AND(COUNTIF(O$35:O36,1)&gt;0,COUNTIF(O$35:O36,33)&gt;0,COUNTIF(O$35:O36,30)&gt;0,COUNTIF(O$35:O36,39)&gt;0,COUNTIF(O$35:O36,38)&gt;0,COUNTIF(O$35:O36,35)&gt;0),37,IF(AND(COUNTIF(O$35:O36,1)&gt;0,COUNTIF(O$35:O36,33)&gt;0,COUNTIF(O$35:O36,30)&gt;0,COUNTIF(O$35:O36,39)&gt;0,COUNTIF(O$35:O36,38)&gt;0),35,IF(AND(COUNTIF(O$35:O36,1)&gt;0,COUNTIF(O$35:O36,33)&gt;0,COUNTIF(O$35:O36,30)&gt;0,COUNTIF(O$35:O36,39)&gt;0),38,IF(AND(COUNTIF(O$35:O36,1)&gt;0,COUNTIF(O$35:O36,33)&gt;0,COUNTIF(O$35:O36,30)&gt;0),39,IF(AND(COUNTIF(O$35:O36,1)&gt;0,COUNTIF(O$35:O36,33)&gt;0),30,IF(COUNTIF(O$35:O36,1)&gt;0,33,1)))))))))))</f>
        <v>33</v>
      </c>
      <c r="P37" s="227">
        <f>IF(AND(COUNTIF(P$35:P36,1)&gt;0,COUNTIF(P$35:P36,33)&gt;0,COUNTIF(P$35:P36,30)&gt;0,COUNTIF(P$35:P36,39)&gt;0,COUNTIF(P$35:P36,38)&gt;0,COUNTIF(P$35:P36,35)&gt;0,COUNTIF(P$35:P36,37)&gt;0,COUNTIF(P$35:P36,36)&gt;0,COUNTIF(P$35:P36,"cmo")&gt;0,COUNTIF(P$35:P36,32)&gt;0,COUNTIF(P$35:P36,2)&gt;0),"F",IF(AND(COUNTIF(P$35:P36,1)&gt;0,COUNTIF(P$35:P36,33)&gt;0,COUNTIF(P$35:P36,30)&gt;0,COUNTIF(P$35:P36,39)&gt;0,COUNTIF(P$35:P36,38)&gt;0,COUNTIF(P$35:P36,35)&gt;0,COUNTIF(P$35:P36,37)&gt;0,COUNTIF(P$35:P36,36)&gt;0,COUNTIF(P$35:P36,"cmo")&gt;0,COUNTIF(P$35:P36,32)&gt;0),2,IF(AND(COUNTIF(P$35:P36,1)&gt;0,COUNTIF(P$35:P36,33)&gt;0,COUNTIF(P$35:P36,30)&gt;0,COUNTIF(P$35:P36,39)&gt;0,COUNTIF(P$35:P36,38)&gt;0,COUNTIF(P$35:P36,35)&gt;0,COUNTIF(P$35:P36,37)&gt;0,COUNTIF(P$35:P36,36)&gt;0,COUNTIF(P$35:P36,"cmo")&gt;0),32,IF(AND(COUNTIF(P$35:P36,1)&gt;0,COUNTIF(P$35:P36,33)&gt;0,COUNTIF(P$35:P36,30)&gt;0,COUNTIF(P$35:P36,39)&gt;0,COUNTIF(P$35:P36,38)&gt;0,COUNTIF(P$35:P36,35)&gt;0,COUNTIF(P$35:P36,37)&gt;0,COUNTIF(P$35:P36,36)&gt;0),"cmo",IF(AND(COUNTIF(P$35:P36,1)&gt;0,COUNTIF(P$35:P36,33)&gt;0,COUNTIF(P$35:P36,30)&gt;0,COUNTIF(P$35:P36,39)&gt;0,COUNTIF(P$35:P36,38)&gt;0,COUNTIF(P$35:P36,35)&gt;0,COUNTIF(P$35:P36,37)&gt;0),36,IF(AND(COUNTIF(P$35:P36,1)&gt;0,COUNTIF(P$35:P36,33)&gt;0,COUNTIF(P$35:P36,30)&gt;0,COUNTIF(P$35:P36,39)&gt;0,COUNTIF(P$35:P36,38)&gt;0,COUNTIF(P$35:P36,35)&gt;0),37,IF(AND(COUNTIF(P$35:P36,1)&gt;0,COUNTIF(P$35:P36,33)&gt;0,COUNTIF(P$35:P36,30)&gt;0,COUNTIF(P$35:P36,39)&gt;0,COUNTIF(P$35:P36,38)&gt;0),35,IF(AND(COUNTIF(P$35:P36,1)&gt;0,COUNTIF(P$35:P36,33)&gt;0,COUNTIF(P$35:P36,30)&gt;0,COUNTIF(P$35:P36,39)&gt;0),38,IF(AND(COUNTIF(P$35:P36,1)&gt;0,COUNTIF(P$35:P36,33)&gt;0,COUNTIF(P$35:P36,30)&gt;0),39,IF(AND(COUNTIF(P$35:P36,1)&gt;0,COUNTIF(P$35:P36,33)&gt;0),30,IF(COUNTIF(P$35:P36,1)&gt;0,33,1)))))))))))</f>
        <v>33</v>
      </c>
      <c r="Q37" s="227">
        <f>IF(AND(COUNTIF(Q$35:Q36,1)&gt;0,COUNTIF(Q$35:Q36,33)&gt;0,COUNTIF(Q$35:Q36,30)&gt;0,COUNTIF(Q$35:Q36,39)&gt;0,COUNTIF(Q$35:Q36,38)&gt;0,COUNTIF(Q$35:Q36,35)&gt;0,COUNTIF(Q$35:Q36,37)&gt;0,COUNTIF(Q$35:Q36,36)&gt;0,COUNTIF(Q$35:Q36,"cmo")&gt;0,COUNTIF(Q$35:Q36,32)&gt;0,COUNTIF(Q$35:Q36,2)&gt;0),"F",IF(AND(COUNTIF(Q$35:Q36,1)&gt;0,COUNTIF(Q$35:Q36,33)&gt;0,COUNTIF(Q$35:Q36,30)&gt;0,COUNTIF(Q$35:Q36,39)&gt;0,COUNTIF(Q$35:Q36,38)&gt;0,COUNTIF(Q$35:Q36,35)&gt;0,COUNTIF(Q$35:Q36,37)&gt;0,COUNTIF(Q$35:Q36,36)&gt;0,COUNTIF(Q$35:Q36,"cmo")&gt;0,COUNTIF(Q$35:Q36,32)&gt;0),2,IF(AND(COUNTIF(Q$35:Q36,1)&gt;0,COUNTIF(Q$35:Q36,33)&gt;0,COUNTIF(Q$35:Q36,30)&gt;0,COUNTIF(Q$35:Q36,39)&gt;0,COUNTIF(Q$35:Q36,38)&gt;0,COUNTIF(Q$35:Q36,35)&gt;0,COUNTIF(Q$35:Q36,37)&gt;0,COUNTIF(Q$35:Q36,36)&gt;0,COUNTIF(Q$35:Q36,"cmo")&gt;0),32,IF(AND(COUNTIF(Q$35:Q36,1)&gt;0,COUNTIF(Q$35:Q36,33)&gt;0,COUNTIF(Q$35:Q36,30)&gt;0,COUNTIF(Q$35:Q36,39)&gt;0,COUNTIF(Q$35:Q36,38)&gt;0,COUNTIF(Q$35:Q36,35)&gt;0,COUNTIF(Q$35:Q36,37)&gt;0,COUNTIF(Q$35:Q36,36)&gt;0),"cmo",IF(AND(COUNTIF(Q$35:Q36,1)&gt;0,COUNTIF(Q$35:Q36,33)&gt;0,COUNTIF(Q$35:Q36,30)&gt;0,COUNTIF(Q$35:Q36,39)&gt;0,COUNTIF(Q$35:Q36,38)&gt;0,COUNTIF(Q$35:Q36,35)&gt;0,COUNTIF(Q$35:Q36,37)&gt;0),36,IF(AND(COUNTIF(Q$35:Q36,1)&gt;0,COUNTIF(Q$35:Q36,33)&gt;0,COUNTIF(Q$35:Q36,30)&gt;0,COUNTIF(Q$35:Q36,39)&gt;0,COUNTIF(Q$35:Q36,38)&gt;0,COUNTIF(Q$35:Q36,35)&gt;0),37,IF(AND(COUNTIF(Q$35:Q36,1)&gt;0,COUNTIF(Q$35:Q36,33)&gt;0,COUNTIF(Q$35:Q36,30)&gt;0,COUNTIF(Q$35:Q36,39)&gt;0,COUNTIF(Q$35:Q36,38)&gt;0),35,IF(AND(COUNTIF(Q$35:Q36,1)&gt;0,COUNTIF(Q$35:Q36,33)&gt;0,COUNTIF(Q$35:Q36,30)&gt;0,COUNTIF(Q$35:Q36,39)&gt;0),38,IF(AND(COUNTIF(Q$35:Q36,1)&gt;0,COUNTIF(Q$35:Q36,33)&gt;0,COUNTIF(Q$35:Q36,30)&gt;0),39,IF(AND(COUNTIF(Q$35:Q36,1)&gt;0,COUNTIF(Q$35:Q36,33)&gt;0),30,IF(COUNTIF(Q$35:Q36,1)&gt;0,33,1)))))))))))</f>
        <v>33</v>
      </c>
      <c r="R37" s="227">
        <f>IF(AND(COUNTIF(R$35:R36,1)&gt;0,COUNTIF(R$35:R36,33)&gt;0,COUNTIF(R$35:R36,30)&gt;0,COUNTIF(R$35:R36,39)&gt;0,COUNTIF(R$35:R36,38)&gt;0,COUNTIF(R$35:R36,35)&gt;0,COUNTIF(R$35:R36,37)&gt;0,COUNTIF(R$35:R36,36)&gt;0,COUNTIF(R$35:R36,"cmo")&gt;0,COUNTIF(R$35:R36,32)&gt;0,COUNTIF(R$35:R36,2)&gt;0),"F",IF(AND(COUNTIF(R$35:R36,1)&gt;0,COUNTIF(R$35:R36,33)&gt;0,COUNTIF(R$35:R36,30)&gt;0,COUNTIF(R$35:R36,39)&gt;0,COUNTIF(R$35:R36,38)&gt;0,COUNTIF(R$35:R36,35)&gt;0,COUNTIF(R$35:R36,37)&gt;0,COUNTIF(R$35:R36,36)&gt;0,COUNTIF(R$35:R36,"cmo")&gt;0,COUNTIF(R$35:R36,32)&gt;0),2,IF(AND(COUNTIF(R$35:R36,1)&gt;0,COUNTIF(R$35:R36,33)&gt;0,COUNTIF(R$35:R36,30)&gt;0,COUNTIF(R$35:R36,39)&gt;0,COUNTIF(R$35:R36,38)&gt;0,COUNTIF(R$35:R36,35)&gt;0,COUNTIF(R$35:R36,37)&gt;0,COUNTIF(R$35:R36,36)&gt;0,COUNTIF(R$35:R36,"cmo")&gt;0),32,IF(AND(COUNTIF(R$35:R36,1)&gt;0,COUNTIF(R$35:R36,33)&gt;0,COUNTIF(R$35:R36,30)&gt;0,COUNTIF(R$35:R36,39)&gt;0,COUNTIF(R$35:R36,38)&gt;0,COUNTIF(R$35:R36,35)&gt;0,COUNTIF(R$35:R36,37)&gt;0,COUNTIF(R$35:R36,36)&gt;0),"cmo",IF(AND(COUNTIF(R$35:R36,1)&gt;0,COUNTIF(R$35:R36,33)&gt;0,COUNTIF(R$35:R36,30)&gt;0,COUNTIF(R$35:R36,39)&gt;0,COUNTIF(R$35:R36,38)&gt;0,COUNTIF(R$35:R36,35)&gt;0,COUNTIF(R$35:R36,37)&gt;0),36,IF(AND(COUNTIF(R$35:R36,1)&gt;0,COUNTIF(R$35:R36,33)&gt;0,COUNTIF(R$35:R36,30)&gt;0,COUNTIF(R$35:R36,39)&gt;0,COUNTIF(R$35:R36,38)&gt;0,COUNTIF(R$35:R36,35)&gt;0),37,IF(AND(COUNTIF(R$35:R36,1)&gt;0,COUNTIF(R$35:R36,33)&gt;0,COUNTIF(R$35:R36,30)&gt;0,COUNTIF(R$35:R36,39)&gt;0,COUNTIF(R$35:R36,38)&gt;0),35,IF(AND(COUNTIF(R$35:R36,1)&gt;0,COUNTIF(R$35:R36,33)&gt;0,COUNTIF(R$35:R36,30)&gt;0,COUNTIF(R$35:R36,39)&gt;0),38,IF(AND(COUNTIF(R$35:R36,1)&gt;0,COUNTIF(R$35:R36,33)&gt;0,COUNTIF(R$35:R36,30)&gt;0),39,IF(AND(COUNTIF(R$35:R36,1)&gt;0,COUNTIF(R$35:R36,33)&gt;0),30,IF(COUNTIF(R$35:R36,1)&gt;0,33,1)))))))))))</f>
        <v>33</v>
      </c>
      <c r="S37" s="227">
        <f>IF(AND(COUNTIF(S$35:S36,1)&gt;0,COUNTIF(S$35:S36,33)&gt;0,COUNTIF(S$35:S36,30)&gt;0,COUNTIF(S$35:S36,39)&gt;0,COUNTIF(S$35:S36,38)&gt;0,COUNTIF(S$35:S36,35)&gt;0,COUNTIF(S$35:S36,37)&gt;0,COUNTIF(S$35:S36,36)&gt;0,COUNTIF(S$35:S36,"cmo")&gt;0,COUNTIF(S$35:S36,32)&gt;0,COUNTIF(S$35:S36,2)&gt;0),"F",IF(AND(COUNTIF(S$35:S36,1)&gt;0,COUNTIF(S$35:S36,33)&gt;0,COUNTIF(S$35:S36,30)&gt;0,COUNTIF(S$35:S36,39)&gt;0,COUNTIF(S$35:S36,38)&gt;0,COUNTIF(S$35:S36,35)&gt;0,COUNTIF(S$35:S36,37)&gt;0,COUNTIF(S$35:S36,36)&gt;0,COUNTIF(S$35:S36,"cmo")&gt;0,COUNTIF(S$35:S36,32)&gt;0),2,IF(AND(COUNTIF(S$35:S36,1)&gt;0,COUNTIF(S$35:S36,33)&gt;0,COUNTIF(S$35:S36,30)&gt;0,COUNTIF(S$35:S36,39)&gt;0,COUNTIF(S$35:S36,38)&gt;0,COUNTIF(S$35:S36,35)&gt;0,COUNTIF(S$35:S36,37)&gt;0,COUNTIF(S$35:S36,36)&gt;0,COUNTIF(S$35:S36,"cmo")&gt;0),32,IF(AND(COUNTIF(S$35:S36,1)&gt;0,COUNTIF(S$35:S36,33)&gt;0,COUNTIF(S$35:S36,30)&gt;0,COUNTIF(S$35:S36,39)&gt;0,COUNTIF(S$35:S36,38)&gt;0,COUNTIF(S$35:S36,35)&gt;0,COUNTIF(S$35:S36,37)&gt;0,COUNTIF(S$35:S36,36)&gt;0),"cmo",IF(AND(COUNTIF(S$35:S36,1)&gt;0,COUNTIF(S$35:S36,33)&gt;0,COUNTIF(S$35:S36,30)&gt;0,COUNTIF(S$35:S36,39)&gt;0,COUNTIF(S$35:S36,38)&gt;0,COUNTIF(S$35:S36,35)&gt;0,COUNTIF(S$35:S36,37)&gt;0),36,IF(AND(COUNTIF(S$35:S36,1)&gt;0,COUNTIF(S$35:S36,33)&gt;0,COUNTIF(S$35:S36,30)&gt;0,COUNTIF(S$35:S36,39)&gt;0,COUNTIF(S$35:S36,38)&gt;0,COUNTIF(S$35:S36,35)&gt;0),37,IF(AND(COUNTIF(S$35:S36,1)&gt;0,COUNTIF(S$35:S36,33)&gt;0,COUNTIF(S$35:S36,30)&gt;0,COUNTIF(S$35:S36,39)&gt;0,COUNTIF(S$35:S36,38)&gt;0),35,IF(AND(COUNTIF(S$35:S36,1)&gt;0,COUNTIF(S$35:S36,33)&gt;0,COUNTIF(S$35:S36,30)&gt;0,COUNTIF(S$35:S36,39)&gt;0),38,IF(AND(COUNTIF(S$35:S36,1)&gt;0,COUNTIF(S$35:S36,33)&gt;0,COUNTIF(S$35:S36,30)&gt;0),39,IF(AND(COUNTIF(S$35:S36,1)&gt;0,COUNTIF(S$35:S36,33)&gt;0),30,IF(COUNTIF(S$35:S36,1)&gt;0,33,1)))))))))))</f>
        <v>33</v>
      </c>
      <c r="T37" s="231" t="s">
        <v>6</v>
      </c>
      <c r="U37" s="231" t="s">
        <v>6</v>
      </c>
      <c r="V37" s="231" t="s">
        <v>6</v>
      </c>
      <c r="W37" s="227">
        <f>IF(AND(COUNTIF(W$35:W36,1)&gt;0,COUNTIF(W$35:W36,33)&gt;0,COUNTIF(W$35:W36,30)&gt;0,COUNTIF(W$35:W36,39)&gt;0,COUNTIF(W$35:W36,38)&gt;0,COUNTIF(W$35:W36,35)&gt;0,COUNTIF(W$35:W36,37)&gt;0,COUNTIF(W$35:W36,36)&gt;0,COUNTIF(W$35:W36,"cmo")&gt;0,COUNTIF(W$35:W36,32)&gt;0,COUNTIF(W$35:W36,2)&gt;0),"F",IF(AND(COUNTIF(W$35:W36,1)&gt;0,COUNTIF(W$35:W36,33)&gt;0,COUNTIF(W$35:W36,30)&gt;0,COUNTIF(W$35:W36,39)&gt;0,COUNTIF(W$35:W36,38)&gt;0,COUNTIF(W$35:W36,35)&gt;0,COUNTIF(W$35:W36,37)&gt;0,COUNTIF(W$35:W36,36)&gt;0,COUNTIF(W$35:W36,"cmo")&gt;0,COUNTIF(W$35:W36,32)&gt;0),2,IF(AND(COUNTIF(W$35:W36,1)&gt;0,COUNTIF(W$35:W36,33)&gt;0,COUNTIF(W$35:W36,30)&gt;0,COUNTIF(W$35:W36,39)&gt;0,COUNTIF(W$35:W36,38)&gt;0,COUNTIF(W$35:W36,35)&gt;0,COUNTIF(W$35:W36,37)&gt;0,COUNTIF(W$35:W36,36)&gt;0,COUNTIF(W$35:W36,"cmo")&gt;0),32,IF(AND(COUNTIF(W$35:W36,1)&gt;0,COUNTIF(W$35:W36,33)&gt;0,COUNTIF(W$35:W36,30)&gt;0,COUNTIF(W$35:W36,39)&gt;0,COUNTIF(W$35:W36,38)&gt;0,COUNTIF(W$35:W36,35)&gt;0,COUNTIF(W$35:W36,37)&gt;0,COUNTIF(W$35:W36,36)&gt;0),"cmo",IF(AND(COUNTIF(W$35:W36,1)&gt;0,COUNTIF(W$35:W36,33)&gt;0,COUNTIF(W$35:W36,30)&gt;0,COUNTIF(W$35:W36,39)&gt;0,COUNTIF(W$35:W36,38)&gt;0,COUNTIF(W$35:W36,35)&gt;0,COUNTIF(W$35:W36,37)&gt;0),36,IF(AND(COUNTIF(W$35:W36,1)&gt;0,COUNTIF(W$35:W36,33)&gt;0,COUNTIF(W$35:W36,30)&gt;0,COUNTIF(W$35:W36,39)&gt;0,COUNTIF(W$35:W36,38)&gt;0,COUNTIF(W$35:W36,35)&gt;0),37,IF(AND(COUNTIF(W$35:W36,1)&gt;0,COUNTIF(W$35:W36,33)&gt;0,COUNTIF(W$35:W36,30)&gt;0,COUNTIF(W$35:W36,39)&gt;0,COUNTIF(W$35:W36,38)&gt;0),35,IF(AND(COUNTIF(W$35:W36,1)&gt;0,COUNTIF(W$35:W36,33)&gt;0,COUNTIF(W$35:W36,30)&gt;0,COUNTIF(W$35:W36,39)&gt;0),38,IF(AND(COUNTIF(W$35:W36,1)&gt;0,COUNTIF(W$35:W36,33)&gt;0,COUNTIF(W$35:W36,30)&gt;0),39,IF(AND(COUNTIF(W$35:W36,1)&gt;0,COUNTIF(W$35:W36,33)&gt;0),30,IF(COUNTIF(W$35:W36,1)&gt;0,33,1)))))))))))</f>
        <v>33</v>
      </c>
      <c r="X37" s="227">
        <f>IF(AND(COUNTIF(X$35:X36,1)&gt;0,COUNTIF(X$35:X36,33)&gt;0,COUNTIF(X$35:X36,30)&gt;0,COUNTIF(X$35:X36,39)&gt;0,COUNTIF(X$35:X36,38)&gt;0,COUNTIF(X$35:X36,35)&gt;0,COUNTIF(X$35:X36,37)&gt;0,COUNTIF(X$35:X36,36)&gt;0,COUNTIF(X$35:X36,"cmo")&gt;0,COUNTIF(X$35:X36,32)&gt;0,COUNTIF(X$35:X36,2)&gt;0),"F",IF(AND(COUNTIF(X$35:X36,1)&gt;0,COUNTIF(X$35:X36,33)&gt;0,COUNTIF(X$35:X36,30)&gt;0,COUNTIF(X$35:X36,39)&gt;0,COUNTIF(X$35:X36,38)&gt;0,COUNTIF(X$35:X36,35)&gt;0,COUNTIF(X$35:X36,37)&gt;0,COUNTIF(X$35:X36,36)&gt;0,COUNTIF(X$35:X36,"cmo")&gt;0,COUNTIF(X$35:X36,32)&gt;0),2,IF(AND(COUNTIF(X$35:X36,1)&gt;0,COUNTIF(X$35:X36,33)&gt;0,COUNTIF(X$35:X36,30)&gt;0,COUNTIF(X$35:X36,39)&gt;0,COUNTIF(X$35:X36,38)&gt;0,COUNTIF(X$35:X36,35)&gt;0,COUNTIF(X$35:X36,37)&gt;0,COUNTIF(X$35:X36,36)&gt;0,COUNTIF(X$35:X36,"cmo")&gt;0),32,IF(AND(COUNTIF(X$35:X36,1)&gt;0,COUNTIF(X$35:X36,33)&gt;0,COUNTIF(X$35:X36,30)&gt;0,COUNTIF(X$35:X36,39)&gt;0,COUNTIF(X$35:X36,38)&gt;0,COUNTIF(X$35:X36,35)&gt;0,COUNTIF(X$35:X36,37)&gt;0,COUNTIF(X$35:X36,36)&gt;0),"cmo",IF(AND(COUNTIF(X$35:X36,1)&gt;0,COUNTIF(X$35:X36,33)&gt;0,COUNTIF(X$35:X36,30)&gt;0,COUNTIF(X$35:X36,39)&gt;0,COUNTIF(X$35:X36,38)&gt;0,COUNTIF(X$35:X36,35)&gt;0,COUNTIF(X$35:X36,37)&gt;0),36,IF(AND(COUNTIF(X$35:X36,1)&gt;0,COUNTIF(X$35:X36,33)&gt;0,COUNTIF(X$35:X36,30)&gt;0,COUNTIF(X$35:X36,39)&gt;0,COUNTIF(X$35:X36,38)&gt;0,COUNTIF(X$35:X36,35)&gt;0),37,IF(AND(COUNTIF(X$35:X36,1)&gt;0,COUNTIF(X$35:X36,33)&gt;0,COUNTIF(X$35:X36,30)&gt;0,COUNTIF(X$35:X36,39)&gt;0,COUNTIF(X$35:X36,38)&gt;0),35,IF(AND(COUNTIF(X$35:X36,1)&gt;0,COUNTIF(X$35:X36,33)&gt;0,COUNTIF(X$35:X36,30)&gt;0,COUNTIF(X$35:X36,39)&gt;0),38,IF(AND(COUNTIF(X$35:X36,1)&gt;0,COUNTIF(X$35:X36,33)&gt;0,COUNTIF(X$35:X36,30)&gt;0),39,IF(AND(COUNTIF(X$35:X36,1)&gt;0,COUNTIF(X$35:X36,33)&gt;0),30,IF(COUNTIF(X$35:X36,1)&gt;0,33,1)))))))))))</f>
        <v>33</v>
      </c>
      <c r="Y37" s="227">
        <f>IF(AND(COUNTIF(Y$35:Y36,1)&gt;0,COUNTIF(Y$35:Y36,33)&gt;0,COUNTIF(Y$35:Y36,30)&gt;0,COUNTIF(Y$35:Y36,39)&gt;0,COUNTIF(Y$35:Y36,38)&gt;0,COUNTIF(Y$35:Y36,35)&gt;0,COUNTIF(Y$35:Y36,37)&gt;0,COUNTIF(Y$35:Y36,36)&gt;0,COUNTIF(Y$35:Y36,"cmo")&gt;0,COUNTIF(Y$35:Y36,32)&gt;0,COUNTIF(Y$35:Y36,2)&gt;0),"F",IF(AND(COUNTIF(Y$35:Y36,1)&gt;0,COUNTIF(Y$35:Y36,33)&gt;0,COUNTIF(Y$35:Y36,30)&gt;0,COUNTIF(Y$35:Y36,39)&gt;0,COUNTIF(Y$35:Y36,38)&gt;0,COUNTIF(Y$35:Y36,35)&gt;0,COUNTIF(Y$35:Y36,37)&gt;0,COUNTIF(Y$35:Y36,36)&gt;0,COUNTIF(Y$35:Y36,"cmo")&gt;0,COUNTIF(Y$35:Y36,32)&gt;0),2,IF(AND(COUNTIF(Y$35:Y36,1)&gt;0,COUNTIF(Y$35:Y36,33)&gt;0,COUNTIF(Y$35:Y36,30)&gt;0,COUNTIF(Y$35:Y36,39)&gt;0,COUNTIF(Y$35:Y36,38)&gt;0,COUNTIF(Y$35:Y36,35)&gt;0,COUNTIF(Y$35:Y36,37)&gt;0,COUNTIF(Y$35:Y36,36)&gt;0,COUNTIF(Y$35:Y36,"cmo")&gt;0),32,IF(AND(COUNTIF(Y$35:Y36,1)&gt;0,COUNTIF(Y$35:Y36,33)&gt;0,COUNTIF(Y$35:Y36,30)&gt;0,COUNTIF(Y$35:Y36,39)&gt;0,COUNTIF(Y$35:Y36,38)&gt;0,COUNTIF(Y$35:Y36,35)&gt;0,COUNTIF(Y$35:Y36,37)&gt;0,COUNTIF(Y$35:Y36,36)&gt;0),"cmo",IF(AND(COUNTIF(Y$35:Y36,1)&gt;0,COUNTIF(Y$35:Y36,33)&gt;0,COUNTIF(Y$35:Y36,30)&gt;0,COUNTIF(Y$35:Y36,39)&gt;0,COUNTIF(Y$35:Y36,38)&gt;0,COUNTIF(Y$35:Y36,35)&gt;0,COUNTIF(Y$35:Y36,37)&gt;0),36,IF(AND(COUNTIF(Y$35:Y36,1)&gt;0,COUNTIF(Y$35:Y36,33)&gt;0,COUNTIF(Y$35:Y36,30)&gt;0,COUNTIF(Y$35:Y36,39)&gt;0,COUNTIF(Y$35:Y36,38)&gt;0,COUNTIF(Y$35:Y36,35)&gt;0),37,IF(AND(COUNTIF(Y$35:Y36,1)&gt;0,COUNTIF(Y$35:Y36,33)&gt;0,COUNTIF(Y$35:Y36,30)&gt;0,COUNTIF(Y$35:Y36,39)&gt;0,COUNTIF(Y$35:Y36,38)&gt;0),35,IF(AND(COUNTIF(Y$35:Y36,1)&gt;0,COUNTIF(Y$35:Y36,33)&gt;0,COUNTIF(Y$35:Y36,30)&gt;0,COUNTIF(Y$35:Y36,39)&gt;0),38,IF(AND(COUNTIF(Y$35:Y36,1)&gt;0,COUNTIF(Y$35:Y36,33)&gt;0,COUNTIF(Y$35:Y36,30)&gt;0),39,IF(AND(COUNTIF(Y$35:Y36,1)&gt;0,COUNTIF(Y$35:Y36,33)&gt;0),30,IF(COUNTIF(Y$35:Y36,1)&gt;0,33,1)))))))))))</f>
        <v>33</v>
      </c>
      <c r="Z37" s="227">
        <f>IF(AND(COUNTIF(Z$35:Z36,1)&gt;0,COUNTIF(Z$35:Z36,33)&gt;0,COUNTIF(Z$35:Z36,30)&gt;0,COUNTIF(Z$35:Z36,39)&gt;0,COUNTIF(Z$35:Z36,38)&gt;0,COUNTIF(Z$35:Z36,35)&gt;0,COUNTIF(Z$35:Z36,37)&gt;0,COUNTIF(Z$35:Z36,36)&gt;0,COUNTIF(Z$35:Z36,"cmo")&gt;0,COUNTIF(Z$35:Z36,32)&gt;0,COUNTIF(Z$35:Z36,2)&gt;0),"F",IF(AND(COUNTIF(Z$35:Z36,1)&gt;0,COUNTIF(Z$35:Z36,33)&gt;0,COUNTIF(Z$35:Z36,30)&gt;0,COUNTIF(Z$35:Z36,39)&gt;0,COUNTIF(Z$35:Z36,38)&gt;0,COUNTIF(Z$35:Z36,35)&gt;0,COUNTIF(Z$35:Z36,37)&gt;0,COUNTIF(Z$35:Z36,36)&gt;0,COUNTIF(Z$35:Z36,"cmo")&gt;0,COUNTIF(Z$35:Z36,32)&gt;0),2,IF(AND(COUNTIF(Z$35:Z36,1)&gt;0,COUNTIF(Z$35:Z36,33)&gt;0,COUNTIF(Z$35:Z36,30)&gt;0,COUNTIF(Z$35:Z36,39)&gt;0,COUNTIF(Z$35:Z36,38)&gt;0,COUNTIF(Z$35:Z36,35)&gt;0,COUNTIF(Z$35:Z36,37)&gt;0,COUNTIF(Z$35:Z36,36)&gt;0,COUNTIF(Z$35:Z36,"cmo")&gt;0),32,IF(AND(COUNTIF(Z$35:Z36,1)&gt;0,COUNTIF(Z$35:Z36,33)&gt;0,COUNTIF(Z$35:Z36,30)&gt;0,COUNTIF(Z$35:Z36,39)&gt;0,COUNTIF(Z$35:Z36,38)&gt;0,COUNTIF(Z$35:Z36,35)&gt;0,COUNTIF(Z$35:Z36,37)&gt;0,COUNTIF(Z$35:Z36,36)&gt;0),"cmo",IF(AND(COUNTIF(Z$35:Z36,1)&gt;0,COUNTIF(Z$35:Z36,33)&gt;0,COUNTIF(Z$35:Z36,30)&gt;0,COUNTIF(Z$35:Z36,39)&gt;0,COUNTIF(Z$35:Z36,38)&gt;0,COUNTIF(Z$35:Z36,35)&gt;0,COUNTIF(Z$35:Z36,37)&gt;0),36,IF(AND(COUNTIF(Z$35:Z36,1)&gt;0,COUNTIF(Z$35:Z36,33)&gt;0,COUNTIF(Z$35:Z36,30)&gt;0,COUNTIF(Z$35:Z36,39)&gt;0,COUNTIF(Z$35:Z36,38)&gt;0,COUNTIF(Z$35:Z36,35)&gt;0),37,IF(AND(COUNTIF(Z$35:Z36,1)&gt;0,COUNTIF(Z$35:Z36,33)&gt;0,COUNTIF(Z$35:Z36,30)&gt;0,COUNTIF(Z$35:Z36,39)&gt;0,COUNTIF(Z$35:Z36,38)&gt;0),35,IF(AND(COUNTIF(Z$35:Z36,1)&gt;0,COUNTIF(Z$35:Z36,33)&gt;0,COUNTIF(Z$35:Z36,30)&gt;0,COUNTIF(Z$35:Z36,39)&gt;0),38,IF(AND(COUNTIF(Z$35:Z36,1)&gt;0,COUNTIF(Z$35:Z36,33)&gt;0,COUNTIF(Z$35:Z36,30)&gt;0),39,IF(AND(COUNTIF(Z$35:Z36,1)&gt;0,COUNTIF(Z$35:Z36,33)&gt;0),30,IF(COUNTIF(Z$35:Z36,1)&gt;0,33,1)))))))))))</f>
        <v>33</v>
      </c>
      <c r="AA37" s="227">
        <f>IF(AND(COUNTIF(AA$35:AA36,1)&gt;0,COUNTIF(AA$35:AA36,33)&gt;0,COUNTIF(AA$35:AA36,30)&gt;0,COUNTIF(AA$35:AA36,39)&gt;0,COUNTIF(AA$35:AA36,38)&gt;0,COUNTIF(AA$35:AA36,35)&gt;0,COUNTIF(AA$35:AA36,37)&gt;0,COUNTIF(AA$35:AA36,36)&gt;0,COUNTIF(AA$35:AA36,"cmo")&gt;0,COUNTIF(AA$35:AA36,32)&gt;0,COUNTIF(AA$35:AA36,2)&gt;0),"F",IF(AND(COUNTIF(AA$35:AA36,1)&gt;0,COUNTIF(AA$35:AA36,33)&gt;0,COUNTIF(AA$35:AA36,30)&gt;0,COUNTIF(AA$35:AA36,39)&gt;0,COUNTIF(AA$35:AA36,38)&gt;0,COUNTIF(AA$35:AA36,35)&gt;0,COUNTIF(AA$35:AA36,37)&gt;0,COUNTIF(AA$35:AA36,36)&gt;0,COUNTIF(AA$35:AA36,"cmo")&gt;0,COUNTIF(AA$35:AA36,32)&gt;0),2,IF(AND(COUNTIF(AA$35:AA36,1)&gt;0,COUNTIF(AA$35:AA36,33)&gt;0,COUNTIF(AA$35:AA36,30)&gt;0,COUNTIF(AA$35:AA36,39)&gt;0,COUNTIF(AA$35:AA36,38)&gt;0,COUNTIF(AA$35:AA36,35)&gt;0,COUNTIF(AA$35:AA36,37)&gt;0,COUNTIF(AA$35:AA36,36)&gt;0,COUNTIF(AA$35:AA36,"cmo")&gt;0),32,IF(AND(COUNTIF(AA$35:AA36,1)&gt;0,COUNTIF(AA$35:AA36,33)&gt;0,COUNTIF(AA$35:AA36,30)&gt;0,COUNTIF(AA$35:AA36,39)&gt;0,COUNTIF(AA$35:AA36,38)&gt;0,COUNTIF(AA$35:AA36,35)&gt;0,COUNTIF(AA$35:AA36,37)&gt;0,COUNTIF(AA$35:AA36,36)&gt;0),"cmo",IF(AND(COUNTIF(AA$35:AA36,1)&gt;0,COUNTIF(AA$35:AA36,33)&gt;0,COUNTIF(AA$35:AA36,30)&gt;0,COUNTIF(AA$35:AA36,39)&gt;0,COUNTIF(AA$35:AA36,38)&gt;0,COUNTIF(AA$35:AA36,35)&gt;0,COUNTIF(AA$35:AA36,37)&gt;0),36,IF(AND(COUNTIF(AA$35:AA36,1)&gt;0,COUNTIF(AA$35:AA36,33)&gt;0,COUNTIF(AA$35:AA36,30)&gt;0,COUNTIF(AA$35:AA36,39)&gt;0,COUNTIF(AA$35:AA36,38)&gt;0,COUNTIF(AA$35:AA36,35)&gt;0),37,IF(AND(COUNTIF(AA$35:AA36,1)&gt;0,COUNTIF(AA$35:AA36,33)&gt;0,COUNTIF(AA$35:AA36,30)&gt;0,COUNTIF(AA$35:AA36,39)&gt;0,COUNTIF(AA$35:AA36,38)&gt;0),35,IF(AND(COUNTIF(AA$35:AA36,1)&gt;0,COUNTIF(AA$35:AA36,33)&gt;0,COUNTIF(AA$35:AA36,30)&gt;0,COUNTIF(AA$35:AA36,39)&gt;0),38,IF(AND(COUNTIF(AA$35:AA36,1)&gt;0,COUNTIF(AA$35:AA36,33)&gt;0,COUNTIF(AA$35:AA36,30)&gt;0),39,IF(AND(COUNTIF(AA$35:AA36,1)&gt;0,COUNTIF(AA$35:AA36,33)&gt;0),30,IF(COUNTIF(AA$35:AA36,1)&gt;0,33,1)))))))))))</f>
        <v>33</v>
      </c>
      <c r="AB37" s="227">
        <f>IF(AND(COUNTIF(AB$35:AB36,1)&gt;0,COUNTIF(AB$35:AB36,33)&gt;0,COUNTIF(AB$35:AB36,30)&gt;0,COUNTIF(AB$35:AB36,39)&gt;0,COUNTIF(AB$35:AB36,38)&gt;0,COUNTIF(AB$35:AB36,35)&gt;0,COUNTIF(AB$35:AB36,37)&gt;0,COUNTIF(AB$35:AB36,36)&gt;0,COUNTIF(AB$35:AB36,"cmo")&gt;0,COUNTIF(AB$35:AB36,32)&gt;0,COUNTIF(AB$35:AB36,2)&gt;0),"F",IF(AND(COUNTIF(AB$35:AB36,1)&gt;0,COUNTIF(AB$35:AB36,33)&gt;0,COUNTIF(AB$35:AB36,30)&gt;0,COUNTIF(AB$35:AB36,39)&gt;0,COUNTIF(AB$35:AB36,38)&gt;0,COUNTIF(AB$35:AB36,35)&gt;0,COUNTIF(AB$35:AB36,37)&gt;0,COUNTIF(AB$35:AB36,36)&gt;0,COUNTIF(AB$35:AB36,"cmo")&gt;0,COUNTIF(AB$35:AB36,32)&gt;0),2,IF(AND(COUNTIF(AB$35:AB36,1)&gt;0,COUNTIF(AB$35:AB36,33)&gt;0,COUNTIF(AB$35:AB36,30)&gt;0,COUNTIF(AB$35:AB36,39)&gt;0,COUNTIF(AB$35:AB36,38)&gt;0,COUNTIF(AB$35:AB36,35)&gt;0,COUNTIF(AB$35:AB36,37)&gt;0,COUNTIF(AB$35:AB36,36)&gt;0,COUNTIF(AB$35:AB36,"cmo")&gt;0),32,IF(AND(COUNTIF(AB$35:AB36,1)&gt;0,COUNTIF(AB$35:AB36,33)&gt;0,COUNTIF(AB$35:AB36,30)&gt;0,COUNTIF(AB$35:AB36,39)&gt;0,COUNTIF(AB$35:AB36,38)&gt;0,COUNTIF(AB$35:AB36,35)&gt;0,COUNTIF(AB$35:AB36,37)&gt;0,COUNTIF(AB$35:AB36,36)&gt;0),"cmo",IF(AND(COUNTIF(AB$35:AB36,1)&gt;0,COUNTIF(AB$35:AB36,33)&gt;0,COUNTIF(AB$35:AB36,30)&gt;0,COUNTIF(AB$35:AB36,39)&gt;0,COUNTIF(AB$35:AB36,38)&gt;0,COUNTIF(AB$35:AB36,35)&gt;0,COUNTIF(AB$35:AB36,37)&gt;0),36,IF(AND(COUNTIF(AB$35:AB36,1)&gt;0,COUNTIF(AB$35:AB36,33)&gt;0,COUNTIF(AB$35:AB36,30)&gt;0,COUNTIF(AB$35:AB36,39)&gt;0,COUNTIF(AB$35:AB36,38)&gt;0,COUNTIF(AB$35:AB36,35)&gt;0),37,IF(AND(COUNTIF(AB$35:AB36,1)&gt;0,COUNTIF(AB$35:AB36,33)&gt;0,COUNTIF(AB$35:AB36,30)&gt;0,COUNTIF(AB$35:AB36,39)&gt;0,COUNTIF(AB$35:AB36,38)&gt;0),35,IF(AND(COUNTIF(AB$35:AB36,1)&gt;0,COUNTIF(AB$35:AB36,33)&gt;0,COUNTIF(AB$35:AB36,30)&gt;0,COUNTIF(AB$35:AB36,39)&gt;0),38,IF(AND(COUNTIF(AB$35:AB36,1)&gt;0,COUNTIF(AB$35:AB36,33)&gt;0,COUNTIF(AB$35:AB36,30)&gt;0),39,IF(AND(COUNTIF(AB$35:AB36,1)&gt;0,COUNTIF(AB$35:AB36,33)&gt;0),30,IF(COUNTIF(AB$35:AB36,1)&gt;0,33,1)))))))))))</f>
        <v>33</v>
      </c>
      <c r="AC37" s="227">
        <f>IF(AND(COUNTIF(AC$35:AC36,1)&gt;0,COUNTIF(AC$35:AC36,33)&gt;0,COUNTIF(AC$35:AC36,30)&gt;0,COUNTIF(AC$35:AC36,39)&gt;0,COUNTIF(AC$35:AC36,38)&gt;0,COUNTIF(AC$35:AC36,35)&gt;0,COUNTIF(AC$35:AC36,37)&gt;0,COUNTIF(AC$35:AC36,36)&gt;0,COUNTIF(AC$35:AC36,"cmo")&gt;0,COUNTIF(AC$35:AC36,32)&gt;0,COUNTIF(AC$35:AC36,2)&gt;0),"F",IF(AND(COUNTIF(AC$35:AC36,1)&gt;0,COUNTIF(AC$35:AC36,33)&gt;0,COUNTIF(AC$35:AC36,30)&gt;0,COUNTIF(AC$35:AC36,39)&gt;0,COUNTIF(AC$35:AC36,38)&gt;0,COUNTIF(AC$35:AC36,35)&gt;0,COUNTIF(AC$35:AC36,37)&gt;0,COUNTIF(AC$35:AC36,36)&gt;0,COUNTIF(AC$35:AC36,"cmo")&gt;0,COUNTIF(AC$35:AC36,32)&gt;0),2,IF(AND(COUNTIF(AC$35:AC36,1)&gt;0,COUNTIF(AC$35:AC36,33)&gt;0,COUNTIF(AC$35:AC36,30)&gt;0,COUNTIF(AC$35:AC36,39)&gt;0,COUNTIF(AC$35:AC36,38)&gt;0,COUNTIF(AC$35:AC36,35)&gt;0,COUNTIF(AC$35:AC36,37)&gt;0,COUNTIF(AC$35:AC36,36)&gt;0,COUNTIF(AC$35:AC36,"cmo")&gt;0),32,IF(AND(COUNTIF(AC$35:AC36,1)&gt;0,COUNTIF(AC$35:AC36,33)&gt;0,COUNTIF(AC$35:AC36,30)&gt;0,COUNTIF(AC$35:AC36,39)&gt;0,COUNTIF(AC$35:AC36,38)&gt;0,COUNTIF(AC$35:AC36,35)&gt;0,COUNTIF(AC$35:AC36,37)&gt;0,COUNTIF(AC$35:AC36,36)&gt;0),"cmo",IF(AND(COUNTIF(AC$35:AC36,1)&gt;0,COUNTIF(AC$35:AC36,33)&gt;0,COUNTIF(AC$35:AC36,30)&gt;0,COUNTIF(AC$35:AC36,39)&gt;0,COUNTIF(AC$35:AC36,38)&gt;0,COUNTIF(AC$35:AC36,35)&gt;0,COUNTIF(AC$35:AC36,37)&gt;0),36,IF(AND(COUNTIF(AC$35:AC36,1)&gt;0,COUNTIF(AC$35:AC36,33)&gt;0,COUNTIF(AC$35:AC36,30)&gt;0,COUNTIF(AC$35:AC36,39)&gt;0,COUNTIF(AC$35:AC36,38)&gt;0,COUNTIF(AC$35:AC36,35)&gt;0),37,IF(AND(COUNTIF(AC$35:AC36,1)&gt;0,COUNTIF(AC$35:AC36,33)&gt;0,COUNTIF(AC$35:AC36,30)&gt;0,COUNTIF(AC$35:AC36,39)&gt;0,COUNTIF(AC$35:AC36,38)&gt;0),35,IF(AND(COUNTIF(AC$35:AC36,1)&gt;0,COUNTIF(AC$35:AC36,33)&gt;0,COUNTIF(AC$35:AC36,30)&gt;0,COUNTIF(AC$35:AC36,39)&gt;0),38,IF(AND(COUNTIF(AC$35:AC36,1)&gt;0,COUNTIF(AC$35:AC36,33)&gt;0,COUNTIF(AC$35:AC36,30)&gt;0),39,IF(AND(COUNTIF(AC$35:AC36,1)&gt;0,COUNTIF(AC$35:AC36,33)&gt;0),30,IF(COUNTIF(AC$35:AC36,1)&gt;0,33,1)))))))))))</f>
        <v>33</v>
      </c>
      <c r="AD37" s="227">
        <f>IF(AND(COUNTIF(AD$35:AD36,1)&gt;0,COUNTIF(AD$35:AD36,33)&gt;0,COUNTIF(AD$35:AD36,30)&gt;0,COUNTIF(AD$35:AD36,39)&gt;0,COUNTIF(AD$35:AD36,38)&gt;0,COUNTIF(AD$35:AD36,35)&gt;0,COUNTIF(AD$35:AD36,37)&gt;0,COUNTIF(AD$35:AD36,36)&gt;0,COUNTIF(AD$35:AD36,"cmo")&gt;0,COUNTIF(AD$35:AD36,32)&gt;0,COUNTIF(AD$35:AD36,2)&gt;0),"F",IF(AND(COUNTIF(AD$35:AD36,1)&gt;0,COUNTIF(AD$35:AD36,33)&gt;0,COUNTIF(AD$35:AD36,30)&gt;0,COUNTIF(AD$35:AD36,39)&gt;0,COUNTIF(AD$35:AD36,38)&gt;0,COUNTIF(AD$35:AD36,35)&gt;0,COUNTIF(AD$35:AD36,37)&gt;0,COUNTIF(AD$35:AD36,36)&gt;0,COUNTIF(AD$35:AD36,"cmo")&gt;0,COUNTIF(AD$35:AD36,32)&gt;0),2,IF(AND(COUNTIF(AD$35:AD36,1)&gt;0,COUNTIF(AD$35:AD36,33)&gt;0,COUNTIF(AD$35:AD36,30)&gt;0,COUNTIF(AD$35:AD36,39)&gt;0,COUNTIF(AD$35:AD36,38)&gt;0,COUNTIF(AD$35:AD36,35)&gt;0,COUNTIF(AD$35:AD36,37)&gt;0,COUNTIF(AD$35:AD36,36)&gt;0,COUNTIF(AD$35:AD36,"cmo")&gt;0),32,IF(AND(COUNTIF(AD$35:AD36,1)&gt;0,COUNTIF(AD$35:AD36,33)&gt;0,COUNTIF(AD$35:AD36,30)&gt;0,COUNTIF(AD$35:AD36,39)&gt;0,COUNTIF(AD$35:AD36,38)&gt;0,COUNTIF(AD$35:AD36,35)&gt;0,COUNTIF(AD$35:AD36,37)&gt;0,COUNTIF(AD$35:AD36,36)&gt;0),"cmo",IF(AND(COUNTIF(AD$35:AD36,1)&gt;0,COUNTIF(AD$35:AD36,33)&gt;0,COUNTIF(AD$35:AD36,30)&gt;0,COUNTIF(AD$35:AD36,39)&gt;0,COUNTIF(AD$35:AD36,38)&gt;0,COUNTIF(AD$35:AD36,35)&gt;0,COUNTIF(AD$35:AD36,37)&gt;0),36,IF(AND(COUNTIF(AD$35:AD36,1)&gt;0,COUNTIF(AD$35:AD36,33)&gt;0,COUNTIF(AD$35:AD36,30)&gt;0,COUNTIF(AD$35:AD36,39)&gt;0,COUNTIF(AD$35:AD36,38)&gt;0,COUNTIF(AD$35:AD36,35)&gt;0),37,IF(AND(COUNTIF(AD$35:AD36,1)&gt;0,COUNTIF(AD$35:AD36,33)&gt;0,COUNTIF(AD$35:AD36,30)&gt;0,COUNTIF(AD$35:AD36,39)&gt;0,COUNTIF(AD$35:AD36,38)&gt;0),35,IF(AND(COUNTIF(AD$35:AD36,1)&gt;0,COUNTIF(AD$35:AD36,33)&gt;0,COUNTIF(AD$35:AD36,30)&gt;0,COUNTIF(AD$35:AD36,39)&gt;0),38,IF(AND(COUNTIF(AD$35:AD36,1)&gt;0,COUNTIF(AD$35:AD36,33)&gt;0,COUNTIF(AD$35:AD36,30)&gt;0),39,IF(AND(COUNTIF(AD$35:AD36,1)&gt;0,COUNTIF(AD$35:AD36,33)&gt;0),30,IF(COUNTIF(AD$35:AD36,1)&gt;0,33,1)))))))))))</f>
        <v>33</v>
      </c>
      <c r="AE37" s="227">
        <f>IF(AND(COUNTIF(AE$35:AE36,1)&gt;0,COUNTIF(AE$35:AE36,33)&gt;0,COUNTIF(AE$35:AE36,30)&gt;0,COUNTIF(AE$35:AE36,39)&gt;0,COUNTIF(AE$35:AE36,38)&gt;0,COUNTIF(AE$35:AE36,35)&gt;0,COUNTIF(AE$35:AE36,37)&gt;0,COUNTIF(AE$35:AE36,36)&gt;0,COUNTIF(AE$35:AE36,"cmo")&gt;0,COUNTIF(AE$35:AE36,32)&gt;0,COUNTIF(AE$35:AE36,2)&gt;0),"F",IF(AND(COUNTIF(AE$35:AE36,1)&gt;0,COUNTIF(AE$35:AE36,33)&gt;0,COUNTIF(AE$35:AE36,30)&gt;0,COUNTIF(AE$35:AE36,39)&gt;0,COUNTIF(AE$35:AE36,38)&gt;0,COUNTIF(AE$35:AE36,35)&gt;0,COUNTIF(AE$35:AE36,37)&gt;0,COUNTIF(AE$35:AE36,36)&gt;0,COUNTIF(AE$35:AE36,"cmo")&gt;0,COUNTIF(AE$35:AE36,32)&gt;0),2,IF(AND(COUNTIF(AE$35:AE36,1)&gt;0,COUNTIF(AE$35:AE36,33)&gt;0,COUNTIF(AE$35:AE36,30)&gt;0,COUNTIF(AE$35:AE36,39)&gt;0,COUNTIF(AE$35:AE36,38)&gt;0,COUNTIF(AE$35:AE36,35)&gt;0,COUNTIF(AE$35:AE36,37)&gt;0,COUNTIF(AE$35:AE36,36)&gt;0,COUNTIF(AE$35:AE36,"cmo")&gt;0),32,IF(AND(COUNTIF(AE$35:AE36,1)&gt;0,COUNTIF(AE$35:AE36,33)&gt;0,COUNTIF(AE$35:AE36,30)&gt;0,COUNTIF(AE$35:AE36,39)&gt;0,COUNTIF(AE$35:AE36,38)&gt;0,COUNTIF(AE$35:AE36,35)&gt;0,COUNTIF(AE$35:AE36,37)&gt;0,COUNTIF(AE$35:AE36,36)&gt;0),"cmo",IF(AND(COUNTIF(AE$35:AE36,1)&gt;0,COUNTIF(AE$35:AE36,33)&gt;0,COUNTIF(AE$35:AE36,30)&gt;0,COUNTIF(AE$35:AE36,39)&gt;0,COUNTIF(AE$35:AE36,38)&gt;0,COUNTIF(AE$35:AE36,35)&gt;0,COUNTIF(AE$35:AE36,37)&gt;0),36,IF(AND(COUNTIF(AE$35:AE36,1)&gt;0,COUNTIF(AE$35:AE36,33)&gt;0,COUNTIF(AE$35:AE36,30)&gt;0,COUNTIF(AE$35:AE36,39)&gt;0,COUNTIF(AE$35:AE36,38)&gt;0,COUNTIF(AE$35:AE36,35)&gt;0),37,IF(AND(COUNTIF(AE$35:AE36,1)&gt;0,COUNTIF(AE$35:AE36,33)&gt;0,COUNTIF(AE$35:AE36,30)&gt;0,COUNTIF(AE$35:AE36,39)&gt;0,COUNTIF(AE$35:AE36,38)&gt;0),35,IF(AND(COUNTIF(AE$35:AE36,1)&gt;0,COUNTIF(AE$35:AE36,33)&gt;0,COUNTIF(AE$35:AE36,30)&gt;0,COUNTIF(AE$35:AE36,39)&gt;0),38,IF(AND(COUNTIF(AE$35:AE36,1)&gt;0,COUNTIF(AE$35:AE36,33)&gt;0,COUNTIF(AE$35:AE36,30)&gt;0),39,IF(AND(COUNTIF(AE$35:AE36,1)&gt;0,COUNTIF(AE$35:AE36,33)&gt;0),30,IF(COUNTIF(AE$35:AE36,1)&gt;0,33,1)))))))))))</f>
        <v>33</v>
      </c>
      <c r="AF37" s="227">
        <f>IF(AND(COUNTIF(AF$35:AF36,1)&gt;0,COUNTIF(AF$35:AF36,33)&gt;0,COUNTIF(AF$35:AF36,30)&gt;0,COUNTIF(AF$35:AF36,39)&gt;0,COUNTIF(AF$35:AF36,38)&gt;0,COUNTIF(AF$35:AF36,35)&gt;0,COUNTIF(AF$35:AF36,37)&gt;0,COUNTIF(AF$35:AF36,36)&gt;0,COUNTIF(AF$35:AF36,"cmo")&gt;0,COUNTIF(AF$35:AF36,32)&gt;0,COUNTIF(AF$35:AF36,2)&gt;0),"F",IF(AND(COUNTIF(AF$35:AF36,1)&gt;0,COUNTIF(AF$35:AF36,33)&gt;0,COUNTIF(AF$35:AF36,30)&gt;0,COUNTIF(AF$35:AF36,39)&gt;0,COUNTIF(AF$35:AF36,38)&gt;0,COUNTIF(AF$35:AF36,35)&gt;0,COUNTIF(AF$35:AF36,37)&gt;0,COUNTIF(AF$35:AF36,36)&gt;0,COUNTIF(AF$35:AF36,"cmo")&gt;0,COUNTIF(AF$35:AF36,32)&gt;0),2,IF(AND(COUNTIF(AF$35:AF36,1)&gt;0,COUNTIF(AF$35:AF36,33)&gt;0,COUNTIF(AF$35:AF36,30)&gt;0,COUNTIF(AF$35:AF36,39)&gt;0,COUNTIF(AF$35:AF36,38)&gt;0,COUNTIF(AF$35:AF36,35)&gt;0,COUNTIF(AF$35:AF36,37)&gt;0,COUNTIF(AF$35:AF36,36)&gt;0,COUNTIF(AF$35:AF36,"cmo")&gt;0),32,IF(AND(COUNTIF(AF$35:AF36,1)&gt;0,COUNTIF(AF$35:AF36,33)&gt;0,COUNTIF(AF$35:AF36,30)&gt;0,COUNTIF(AF$35:AF36,39)&gt;0,COUNTIF(AF$35:AF36,38)&gt;0,COUNTIF(AF$35:AF36,35)&gt;0,COUNTIF(AF$35:AF36,37)&gt;0,COUNTIF(AF$35:AF36,36)&gt;0),"cmo",IF(AND(COUNTIF(AF$35:AF36,1)&gt;0,COUNTIF(AF$35:AF36,33)&gt;0,COUNTIF(AF$35:AF36,30)&gt;0,COUNTIF(AF$35:AF36,39)&gt;0,COUNTIF(AF$35:AF36,38)&gt;0,COUNTIF(AF$35:AF36,35)&gt;0,COUNTIF(AF$35:AF36,37)&gt;0),36,IF(AND(COUNTIF(AF$35:AF36,1)&gt;0,COUNTIF(AF$35:AF36,33)&gt;0,COUNTIF(AF$35:AF36,30)&gt;0,COUNTIF(AF$35:AF36,39)&gt;0,COUNTIF(AF$35:AF36,38)&gt;0,COUNTIF(AF$35:AF36,35)&gt;0),37,IF(AND(COUNTIF(AF$35:AF36,1)&gt;0,COUNTIF(AF$35:AF36,33)&gt;0,COUNTIF(AF$35:AF36,30)&gt;0,COUNTIF(AF$35:AF36,39)&gt;0,COUNTIF(AF$35:AF36,38)&gt;0),35,IF(AND(COUNTIF(AF$35:AF36,1)&gt;0,COUNTIF(AF$35:AF36,33)&gt;0,COUNTIF(AF$35:AF36,30)&gt;0,COUNTIF(AF$35:AF36,39)&gt;0),38,IF(AND(COUNTIF(AF$35:AF36,1)&gt;0,COUNTIF(AF$35:AF36,33)&gt;0,COUNTIF(AF$35:AF36,30)&gt;0),39,IF(AND(COUNTIF(AF$35:AF36,1)&gt;0,COUNTIF(AF$35:AF36,33)&gt;0),30,IF(COUNTIF(AF$35:AF36,1)&gt;0,33,1)))))))))))</f>
        <v>33</v>
      </c>
      <c r="AG37" s="227">
        <f>IF(AND(COUNTIF(AG$35:AG36,1)&gt;0,COUNTIF(AG$35:AG36,33)&gt;0,COUNTIF(AG$35:AG36,30)&gt;0,COUNTIF(AG$35:AG36,39)&gt;0,COUNTIF(AG$35:AG36,38)&gt;0,COUNTIF(AG$35:AG36,35)&gt;0,COUNTIF(AG$35:AG36,37)&gt;0,COUNTIF(AG$35:AG36,36)&gt;0,COUNTIF(AG$35:AG36,"cmo")&gt;0,COUNTIF(AG$35:AG36,32)&gt;0,COUNTIF(AG$35:AG36,2)&gt;0),"F",IF(AND(COUNTIF(AG$35:AG36,1)&gt;0,COUNTIF(AG$35:AG36,33)&gt;0,COUNTIF(AG$35:AG36,30)&gt;0,COUNTIF(AG$35:AG36,39)&gt;0,COUNTIF(AG$35:AG36,38)&gt;0,COUNTIF(AG$35:AG36,35)&gt;0,COUNTIF(AG$35:AG36,37)&gt;0,COUNTIF(AG$35:AG36,36)&gt;0,COUNTIF(AG$35:AG36,"cmo")&gt;0,COUNTIF(AG$35:AG36,32)&gt;0),2,IF(AND(COUNTIF(AG$35:AG36,1)&gt;0,COUNTIF(AG$35:AG36,33)&gt;0,COUNTIF(AG$35:AG36,30)&gt;0,COUNTIF(AG$35:AG36,39)&gt;0,COUNTIF(AG$35:AG36,38)&gt;0,COUNTIF(AG$35:AG36,35)&gt;0,COUNTIF(AG$35:AG36,37)&gt;0,COUNTIF(AG$35:AG36,36)&gt;0,COUNTIF(AG$35:AG36,"cmo")&gt;0),32,IF(AND(COUNTIF(AG$35:AG36,1)&gt;0,COUNTIF(AG$35:AG36,33)&gt;0,COUNTIF(AG$35:AG36,30)&gt;0,COUNTIF(AG$35:AG36,39)&gt;0,COUNTIF(AG$35:AG36,38)&gt;0,COUNTIF(AG$35:AG36,35)&gt;0,COUNTIF(AG$35:AG36,37)&gt;0,COUNTIF(AG$35:AG36,36)&gt;0),"cmo",IF(AND(COUNTIF(AG$35:AG36,1)&gt;0,COUNTIF(AG$35:AG36,33)&gt;0,COUNTIF(AG$35:AG36,30)&gt;0,COUNTIF(AG$35:AG36,39)&gt;0,COUNTIF(AG$35:AG36,38)&gt;0,COUNTIF(AG$35:AG36,35)&gt;0,COUNTIF(AG$35:AG36,37)&gt;0),36,IF(AND(COUNTIF(AG$35:AG36,1)&gt;0,COUNTIF(AG$35:AG36,33)&gt;0,COUNTIF(AG$35:AG36,30)&gt;0,COUNTIF(AG$35:AG36,39)&gt;0,COUNTIF(AG$35:AG36,38)&gt;0,COUNTIF(AG$35:AG36,35)&gt;0),37,IF(AND(COUNTIF(AG$35:AG36,1)&gt;0,COUNTIF(AG$35:AG36,33)&gt;0,COUNTIF(AG$35:AG36,30)&gt;0,COUNTIF(AG$35:AG36,39)&gt;0,COUNTIF(AG$35:AG36,38)&gt;0),35,IF(AND(COUNTIF(AG$35:AG36,1)&gt;0,COUNTIF(AG$35:AG36,33)&gt;0,COUNTIF(AG$35:AG36,30)&gt;0,COUNTIF(AG$35:AG36,39)&gt;0),38,IF(AND(COUNTIF(AG$35:AG36,1)&gt;0,COUNTIF(AG$35:AG36,33)&gt;0,COUNTIF(AG$35:AG36,30)&gt;0),39,IF(AND(COUNTIF(AG$35:AG36,1)&gt;0,COUNTIF(AG$35:AG36,33)&gt;0),30,IF(COUNTIF(AG$35:AG36,1)&gt;0,33,1)))))))))))</f>
        <v>33</v>
      </c>
      <c r="AH37" s="227">
        <f>IF(AND(COUNTIF(AH$35:AH36,1)&gt;0,COUNTIF(AH$35:AH36,33)&gt;0,COUNTIF(AH$35:AH36,30)&gt;0,COUNTIF(AH$35:AH36,39)&gt;0,COUNTIF(AH$35:AH36,38)&gt;0,COUNTIF(AH$35:AH36,35)&gt;0,COUNTIF(AH$35:AH36,37)&gt;0,COUNTIF(AH$35:AH36,36)&gt;0,COUNTIF(AH$35:AH36,"cmo")&gt;0,COUNTIF(AH$35:AH36,32)&gt;0,COUNTIF(AH$35:AH36,2)&gt;0),"F",IF(AND(COUNTIF(AH$35:AH36,1)&gt;0,COUNTIF(AH$35:AH36,33)&gt;0,COUNTIF(AH$35:AH36,30)&gt;0,COUNTIF(AH$35:AH36,39)&gt;0,COUNTIF(AH$35:AH36,38)&gt;0,COUNTIF(AH$35:AH36,35)&gt;0,COUNTIF(AH$35:AH36,37)&gt;0,COUNTIF(AH$35:AH36,36)&gt;0,COUNTIF(AH$35:AH36,"cmo")&gt;0,COUNTIF(AH$35:AH36,32)&gt;0),2,IF(AND(COUNTIF(AH$35:AH36,1)&gt;0,COUNTIF(AH$35:AH36,33)&gt;0,COUNTIF(AH$35:AH36,30)&gt;0,COUNTIF(AH$35:AH36,39)&gt;0,COUNTIF(AH$35:AH36,38)&gt;0,COUNTIF(AH$35:AH36,35)&gt;0,COUNTIF(AH$35:AH36,37)&gt;0,COUNTIF(AH$35:AH36,36)&gt;0,COUNTIF(AH$35:AH36,"cmo")&gt;0),32,IF(AND(COUNTIF(AH$35:AH36,1)&gt;0,COUNTIF(AH$35:AH36,33)&gt;0,COUNTIF(AH$35:AH36,30)&gt;0,COUNTIF(AH$35:AH36,39)&gt;0,COUNTIF(AH$35:AH36,38)&gt;0,COUNTIF(AH$35:AH36,35)&gt;0,COUNTIF(AH$35:AH36,37)&gt;0,COUNTIF(AH$35:AH36,36)&gt;0),"cmo",IF(AND(COUNTIF(AH$35:AH36,1)&gt;0,COUNTIF(AH$35:AH36,33)&gt;0,COUNTIF(AH$35:AH36,30)&gt;0,COUNTIF(AH$35:AH36,39)&gt;0,COUNTIF(AH$35:AH36,38)&gt;0,COUNTIF(AH$35:AH36,35)&gt;0,COUNTIF(AH$35:AH36,37)&gt;0),36,IF(AND(COUNTIF(AH$35:AH36,1)&gt;0,COUNTIF(AH$35:AH36,33)&gt;0,COUNTIF(AH$35:AH36,30)&gt;0,COUNTIF(AH$35:AH36,39)&gt;0,COUNTIF(AH$35:AH36,38)&gt;0,COUNTIF(AH$35:AH36,35)&gt;0),37,IF(AND(COUNTIF(AH$35:AH36,1)&gt;0,COUNTIF(AH$35:AH36,33)&gt;0,COUNTIF(AH$35:AH36,30)&gt;0,COUNTIF(AH$35:AH36,39)&gt;0,COUNTIF(AH$35:AH36,38)&gt;0),35,IF(AND(COUNTIF(AH$35:AH36,1)&gt;0,COUNTIF(AH$35:AH36,33)&gt;0,COUNTIF(AH$35:AH36,30)&gt;0,COUNTIF(AH$35:AH36,39)&gt;0),38,IF(AND(COUNTIF(AH$35:AH36,1)&gt;0,COUNTIF(AH$35:AH36,33)&gt;0,COUNTIF(AH$35:AH36,30)&gt;0),39,IF(AND(COUNTIF(AH$35:AH36,1)&gt;0,COUNTIF(AH$35:AH36,33)&gt;0),30,IF(COUNTIF(AH$35:AH36,1)&gt;0,33,1)))))))))))</f>
        <v>33</v>
      </c>
      <c r="AI37" s="227">
        <f>IF(AND(COUNTIF(AI$35:AI36,1)&gt;0,COUNTIF(AI$35:AI36,33)&gt;0,COUNTIF(AI$35:AI36,30)&gt;0,COUNTIF(AI$35:AI36,39)&gt;0,COUNTIF(AI$35:AI36,38)&gt;0,COUNTIF(AI$35:AI36,35)&gt;0,COUNTIF(AI$35:AI36,37)&gt;0,COUNTIF(AI$35:AI36,36)&gt;0,COUNTIF(AI$35:AI36,"cmo")&gt;0,COUNTIF(AI$35:AI36,32)&gt;0,COUNTIF(AI$35:AI36,2)&gt;0),"F",IF(AND(COUNTIF(AI$35:AI36,1)&gt;0,COUNTIF(AI$35:AI36,33)&gt;0,COUNTIF(AI$35:AI36,30)&gt;0,COUNTIF(AI$35:AI36,39)&gt;0,COUNTIF(AI$35:AI36,38)&gt;0,COUNTIF(AI$35:AI36,35)&gt;0,COUNTIF(AI$35:AI36,37)&gt;0,COUNTIF(AI$35:AI36,36)&gt;0,COUNTIF(AI$35:AI36,"cmo")&gt;0,COUNTIF(AI$35:AI36,32)&gt;0),2,IF(AND(COUNTIF(AI$35:AI36,1)&gt;0,COUNTIF(AI$35:AI36,33)&gt;0,COUNTIF(AI$35:AI36,30)&gt;0,COUNTIF(AI$35:AI36,39)&gt;0,COUNTIF(AI$35:AI36,38)&gt;0,COUNTIF(AI$35:AI36,35)&gt;0,COUNTIF(AI$35:AI36,37)&gt;0,COUNTIF(AI$35:AI36,36)&gt;0,COUNTIF(AI$35:AI36,"cmo")&gt;0),32,IF(AND(COUNTIF(AI$35:AI36,1)&gt;0,COUNTIF(AI$35:AI36,33)&gt;0,COUNTIF(AI$35:AI36,30)&gt;0,COUNTIF(AI$35:AI36,39)&gt;0,COUNTIF(AI$35:AI36,38)&gt;0,COUNTIF(AI$35:AI36,35)&gt;0,COUNTIF(AI$35:AI36,37)&gt;0,COUNTIF(AI$35:AI36,36)&gt;0),"cmo",IF(AND(COUNTIF(AI$35:AI36,1)&gt;0,COUNTIF(AI$35:AI36,33)&gt;0,COUNTIF(AI$35:AI36,30)&gt;0,COUNTIF(AI$35:AI36,39)&gt;0,COUNTIF(AI$35:AI36,38)&gt;0,COUNTIF(AI$35:AI36,35)&gt;0,COUNTIF(AI$35:AI36,37)&gt;0),36,IF(AND(COUNTIF(AI$35:AI36,1)&gt;0,COUNTIF(AI$35:AI36,33)&gt;0,COUNTIF(AI$35:AI36,30)&gt;0,COUNTIF(AI$35:AI36,39)&gt;0,COUNTIF(AI$35:AI36,38)&gt;0,COUNTIF(AI$35:AI36,35)&gt;0),37,IF(AND(COUNTIF(AI$35:AI36,1)&gt;0,COUNTIF(AI$35:AI36,33)&gt;0,COUNTIF(AI$35:AI36,30)&gt;0,COUNTIF(AI$35:AI36,39)&gt;0,COUNTIF(AI$35:AI36,38)&gt;0),35,IF(AND(COUNTIF(AI$35:AI36,1)&gt;0,COUNTIF(AI$35:AI36,33)&gt;0,COUNTIF(AI$35:AI36,30)&gt;0,COUNTIF(AI$35:AI36,39)&gt;0),38,IF(AND(COUNTIF(AI$35:AI36,1)&gt;0,COUNTIF(AI$35:AI36,33)&gt;0,COUNTIF(AI$35:AI36,30)&gt;0),39,IF(AND(COUNTIF(AI$35:AI36,1)&gt;0,COUNTIF(AI$35:AI36,33)&gt;0),30,IF(COUNTIF(AI$35:AI36,1)&gt;0,33,1)))))))))))</f>
        <v>33</v>
      </c>
      <c r="AJ37" s="227">
        <f>IF(AND(COUNTIF(AJ$35:AJ36,1)&gt;0,COUNTIF(AJ$35:AJ36,33)&gt;0,COUNTIF(AJ$35:AJ36,30)&gt;0,COUNTIF(AJ$35:AJ36,39)&gt;0,COUNTIF(AJ$35:AJ36,38)&gt;0,COUNTIF(AJ$35:AJ36,35)&gt;0,COUNTIF(AJ$35:AJ36,37)&gt;0,COUNTIF(AJ$35:AJ36,36)&gt;0,COUNTIF(AJ$35:AJ36,"cmo")&gt;0,COUNTIF(AJ$35:AJ36,32)&gt;0,COUNTIF(AJ$35:AJ36,2)&gt;0),"F",IF(AND(COUNTIF(AJ$35:AJ36,1)&gt;0,COUNTIF(AJ$35:AJ36,33)&gt;0,COUNTIF(AJ$35:AJ36,30)&gt;0,COUNTIF(AJ$35:AJ36,39)&gt;0,COUNTIF(AJ$35:AJ36,38)&gt;0,COUNTIF(AJ$35:AJ36,35)&gt;0,COUNTIF(AJ$35:AJ36,37)&gt;0,COUNTIF(AJ$35:AJ36,36)&gt;0,COUNTIF(AJ$35:AJ36,"cmo")&gt;0,COUNTIF(AJ$35:AJ36,32)&gt;0),2,IF(AND(COUNTIF(AJ$35:AJ36,1)&gt;0,COUNTIF(AJ$35:AJ36,33)&gt;0,COUNTIF(AJ$35:AJ36,30)&gt;0,COUNTIF(AJ$35:AJ36,39)&gt;0,COUNTIF(AJ$35:AJ36,38)&gt;0,COUNTIF(AJ$35:AJ36,35)&gt;0,COUNTIF(AJ$35:AJ36,37)&gt;0,COUNTIF(AJ$35:AJ36,36)&gt;0,COUNTIF(AJ$35:AJ36,"cmo")&gt;0),32,IF(AND(COUNTIF(AJ$35:AJ36,1)&gt;0,COUNTIF(AJ$35:AJ36,33)&gt;0,COUNTIF(AJ$35:AJ36,30)&gt;0,COUNTIF(AJ$35:AJ36,39)&gt;0,COUNTIF(AJ$35:AJ36,38)&gt;0,COUNTIF(AJ$35:AJ36,35)&gt;0,COUNTIF(AJ$35:AJ36,37)&gt;0,COUNTIF(AJ$35:AJ36,36)&gt;0),"cmo",IF(AND(COUNTIF(AJ$35:AJ36,1)&gt;0,COUNTIF(AJ$35:AJ36,33)&gt;0,COUNTIF(AJ$35:AJ36,30)&gt;0,COUNTIF(AJ$35:AJ36,39)&gt;0,COUNTIF(AJ$35:AJ36,38)&gt;0,COUNTIF(AJ$35:AJ36,35)&gt;0,COUNTIF(AJ$35:AJ36,37)&gt;0),36,IF(AND(COUNTIF(AJ$35:AJ36,1)&gt;0,COUNTIF(AJ$35:AJ36,33)&gt;0,COUNTIF(AJ$35:AJ36,30)&gt;0,COUNTIF(AJ$35:AJ36,39)&gt;0,COUNTIF(AJ$35:AJ36,38)&gt;0,COUNTIF(AJ$35:AJ36,35)&gt;0),37,IF(AND(COUNTIF(AJ$35:AJ36,1)&gt;0,COUNTIF(AJ$35:AJ36,33)&gt;0,COUNTIF(AJ$35:AJ36,30)&gt;0,COUNTIF(AJ$35:AJ36,39)&gt;0,COUNTIF(AJ$35:AJ36,38)&gt;0),35,IF(AND(COUNTIF(AJ$35:AJ36,1)&gt;0,COUNTIF(AJ$35:AJ36,33)&gt;0,COUNTIF(AJ$35:AJ36,30)&gt;0,COUNTIF(AJ$35:AJ36,39)&gt;0),38,IF(AND(COUNTIF(AJ$35:AJ36,1)&gt;0,COUNTIF(AJ$35:AJ36,33)&gt;0,COUNTIF(AJ$35:AJ36,30)&gt;0),39,IF(AND(COUNTIF(AJ$35:AJ36,1)&gt;0,COUNTIF(AJ$35:AJ36,33)&gt;0),30,IF(COUNTIF(AJ$35:AJ36,1)&gt;0,33,1)))))))))))</f>
        <v>1</v>
      </c>
      <c r="AK37" s="227">
        <f>IF(AND(COUNTIF(AK$35:AK36,1)&gt;0,COUNTIF(AK$35:AK36,33)&gt;0,COUNTIF(AK$35:AK36,30)&gt;0,COUNTIF(AK$35:AK36,39)&gt;0,COUNTIF(AK$35:AK36,38)&gt;0,COUNTIF(AK$35:AK36,35)&gt;0,COUNTIF(AK$35:AK36,37)&gt;0,COUNTIF(AK$35:AK36,36)&gt;0,COUNTIF(AK$35:AK36,"cmo")&gt;0,COUNTIF(AK$35:AK36,32)&gt;0,COUNTIF(AK$35:AK36,2)&gt;0),"F",IF(AND(COUNTIF(AK$35:AK36,1)&gt;0,COUNTIF(AK$35:AK36,33)&gt;0,COUNTIF(AK$35:AK36,30)&gt;0,COUNTIF(AK$35:AK36,39)&gt;0,COUNTIF(AK$35:AK36,38)&gt;0,COUNTIF(AK$35:AK36,35)&gt;0,COUNTIF(AK$35:AK36,37)&gt;0,COUNTIF(AK$35:AK36,36)&gt;0,COUNTIF(AK$35:AK36,"cmo")&gt;0,COUNTIF(AK$35:AK36,32)&gt;0),2,IF(AND(COUNTIF(AK$35:AK36,1)&gt;0,COUNTIF(AK$35:AK36,33)&gt;0,COUNTIF(AK$35:AK36,30)&gt;0,COUNTIF(AK$35:AK36,39)&gt;0,COUNTIF(AK$35:AK36,38)&gt;0,COUNTIF(AK$35:AK36,35)&gt;0,COUNTIF(AK$35:AK36,37)&gt;0,COUNTIF(AK$35:AK36,36)&gt;0,COUNTIF(AK$35:AK36,"cmo")&gt;0),32,IF(AND(COUNTIF(AK$35:AK36,1)&gt;0,COUNTIF(AK$35:AK36,33)&gt;0,COUNTIF(AK$35:AK36,30)&gt;0,COUNTIF(AK$35:AK36,39)&gt;0,COUNTIF(AK$35:AK36,38)&gt;0,COUNTIF(AK$35:AK36,35)&gt;0,COUNTIF(AK$35:AK36,37)&gt;0,COUNTIF(AK$35:AK36,36)&gt;0),"cmo",IF(AND(COUNTIF(AK$35:AK36,1)&gt;0,COUNTIF(AK$35:AK36,33)&gt;0,COUNTIF(AK$35:AK36,30)&gt;0,COUNTIF(AK$35:AK36,39)&gt;0,COUNTIF(AK$35:AK36,38)&gt;0,COUNTIF(AK$35:AK36,35)&gt;0,COUNTIF(AK$35:AK36,37)&gt;0),36,IF(AND(COUNTIF(AK$35:AK36,1)&gt;0,COUNTIF(AK$35:AK36,33)&gt;0,COUNTIF(AK$35:AK36,30)&gt;0,COUNTIF(AK$35:AK36,39)&gt;0,COUNTIF(AK$35:AK36,38)&gt;0,COUNTIF(AK$35:AK36,35)&gt;0),37,IF(AND(COUNTIF(AK$35:AK36,1)&gt;0,COUNTIF(AK$35:AK36,33)&gt;0,COUNTIF(AK$35:AK36,30)&gt;0,COUNTIF(AK$35:AK36,39)&gt;0,COUNTIF(AK$35:AK36,38)&gt;0),35,IF(AND(COUNTIF(AK$35:AK36,1)&gt;0,COUNTIF(AK$35:AK36,33)&gt;0,COUNTIF(AK$35:AK36,30)&gt;0,COUNTIF(AK$35:AK36,39)&gt;0),38,IF(AND(COUNTIF(AK$35:AK36,1)&gt;0,COUNTIF(AK$35:AK36,33)&gt;0,COUNTIF(AK$35:AK36,30)&gt;0),39,IF(AND(COUNTIF(AK$35:AK36,1)&gt;0,COUNTIF(AK$35:AK36,33)&gt;0),30,IF(COUNTIF(AK$35:AK36,1)&gt;0,33,1)))))))))))</f>
        <v>33</v>
      </c>
      <c r="AL37" s="227">
        <f>IF(AND(COUNTIF(AL$35:AL36,1)&gt;0,COUNTIF(AL$35:AL36,33)&gt;0,COUNTIF(AL$35:AL36,30)&gt;0,COUNTIF(AL$35:AL36,39)&gt;0,COUNTIF(AL$35:AL36,38)&gt;0,COUNTIF(AL$35:AL36,35)&gt;0,COUNTIF(AL$35:AL36,37)&gt;0,COUNTIF(AL$35:AL36,36)&gt;0,COUNTIF(AL$35:AL36,"cmo")&gt;0,COUNTIF(AL$35:AL36,32)&gt;0,COUNTIF(AL$35:AL36,2)&gt;0),"F",IF(AND(COUNTIF(AL$35:AL36,1)&gt;0,COUNTIF(AL$35:AL36,33)&gt;0,COUNTIF(AL$35:AL36,30)&gt;0,COUNTIF(AL$35:AL36,39)&gt;0,COUNTIF(AL$35:AL36,38)&gt;0,COUNTIF(AL$35:AL36,35)&gt;0,COUNTIF(AL$35:AL36,37)&gt;0,COUNTIF(AL$35:AL36,36)&gt;0,COUNTIF(AL$35:AL36,"cmo")&gt;0,COUNTIF(AL$35:AL36,32)&gt;0),2,IF(AND(COUNTIF(AL$35:AL36,1)&gt;0,COUNTIF(AL$35:AL36,33)&gt;0,COUNTIF(AL$35:AL36,30)&gt;0,COUNTIF(AL$35:AL36,39)&gt;0,COUNTIF(AL$35:AL36,38)&gt;0,COUNTIF(AL$35:AL36,35)&gt;0,COUNTIF(AL$35:AL36,37)&gt;0,COUNTIF(AL$35:AL36,36)&gt;0,COUNTIF(AL$35:AL36,"cmo")&gt;0),32,IF(AND(COUNTIF(AL$35:AL36,1)&gt;0,COUNTIF(AL$35:AL36,33)&gt;0,COUNTIF(AL$35:AL36,30)&gt;0,COUNTIF(AL$35:AL36,39)&gt;0,COUNTIF(AL$35:AL36,38)&gt;0,COUNTIF(AL$35:AL36,35)&gt;0,COUNTIF(AL$35:AL36,37)&gt;0,COUNTIF(AL$35:AL36,36)&gt;0),"cmo",IF(AND(COUNTIF(AL$35:AL36,1)&gt;0,COUNTIF(AL$35:AL36,33)&gt;0,COUNTIF(AL$35:AL36,30)&gt;0,COUNTIF(AL$35:AL36,39)&gt;0,COUNTIF(AL$35:AL36,38)&gt;0,COUNTIF(AL$35:AL36,35)&gt;0,COUNTIF(AL$35:AL36,37)&gt;0),36,IF(AND(COUNTIF(AL$35:AL36,1)&gt;0,COUNTIF(AL$35:AL36,33)&gt;0,COUNTIF(AL$35:AL36,30)&gt;0,COUNTIF(AL$35:AL36,39)&gt;0,COUNTIF(AL$35:AL36,38)&gt;0,COUNTIF(AL$35:AL36,35)&gt;0),37,IF(AND(COUNTIF(AL$35:AL36,1)&gt;0,COUNTIF(AL$35:AL36,33)&gt;0,COUNTIF(AL$35:AL36,30)&gt;0,COUNTIF(AL$35:AL36,39)&gt;0,COUNTIF(AL$35:AL36,38)&gt;0),35,IF(AND(COUNTIF(AL$35:AL36,1)&gt;0,COUNTIF(AL$35:AL36,33)&gt;0,COUNTIF(AL$35:AL36,30)&gt;0,COUNTIF(AL$35:AL36,39)&gt;0),38,IF(AND(COUNTIF(AL$35:AL36,1)&gt;0,COUNTIF(AL$35:AL36,33)&gt;0,COUNTIF(AL$35:AL36,30)&gt;0),39,IF(AND(COUNTIF(AL$35:AL36,1)&gt;0,COUNTIF(AL$35:AL36,33)&gt;0),30,IF(COUNTIF(AL$35:AL36,1)&gt;0,33,1)))))))))))</f>
        <v>33</v>
      </c>
      <c r="AM37" s="227"/>
      <c r="AN37" s="227"/>
      <c r="AO37" s="227"/>
      <c r="AP37" s="227"/>
      <c r="AQ37" s="227"/>
      <c r="AR37" s="227"/>
      <c r="AS37" s="227"/>
      <c r="AT37" s="227"/>
      <c r="AU37" s="227"/>
      <c r="AV37" s="227"/>
      <c r="AW37" s="227"/>
      <c r="AX37" s="227"/>
      <c r="AY37" s="227"/>
      <c r="AZ37" s="227"/>
      <c r="BA37" s="227"/>
      <c r="BB37" s="227"/>
      <c r="BC37" s="227"/>
      <c r="BD37" s="227"/>
      <c r="BE37" s="227"/>
      <c r="BF37" s="227"/>
      <c r="BG37" s="227"/>
      <c r="BH37" s="227"/>
      <c r="BI37" s="227"/>
      <c r="BJ37" s="227"/>
      <c r="BK37" s="227"/>
      <c r="BL37" s="227"/>
      <c r="BM37" s="227"/>
      <c r="BN37" s="227"/>
      <c r="BO37" s="227"/>
      <c r="BP37" s="227"/>
      <c r="BQ37" s="227"/>
      <c r="BR37" s="227"/>
      <c r="BS37" s="227"/>
      <c r="BT37" s="227"/>
      <c r="BU37" s="165">
        <f t="shared" si="3"/>
        <v>0.33333305555717241</v>
      </c>
    </row>
    <row r="38" spans="1:74" x14ac:dyDescent="0.25">
      <c r="A38" s="39"/>
      <c r="B38" s="139" t="str">
        <f>'Etat staff'!C34</f>
        <v xml:space="preserve"> MARISA</v>
      </c>
      <c r="C38" s="161">
        <f>'Etat staff'!A34</f>
        <v>43590.357638888891</v>
      </c>
      <c r="D38" s="162">
        <f>IF('Etat staff'!B34&lt;C38,'Etat staff'!B34+1,'Etat staff'!B34)</f>
        <v>43590.777777777781</v>
      </c>
      <c r="E38" s="203">
        <f t="shared" si="7"/>
        <v>5.2083333333333336E-2</v>
      </c>
      <c r="F38" s="59"/>
      <c r="G38" s="270"/>
      <c r="H38" s="227"/>
      <c r="I38" s="227"/>
      <c r="J38" s="227"/>
      <c r="K38" s="227">
        <f>IF(AND(COUNTIF(K$35:K37,1)&gt;0,COUNTIF(K$35:K37,33)&gt;0,COUNTIF(K$35:K37,30)&gt;0,COUNTIF(K$35:K37,39)&gt;0,COUNTIF(K$35:K37,38)&gt;0,COUNTIF(K$35:K37,35)&gt;0,COUNTIF(K$35:K37,37)&gt;0,COUNTIF(K$35:K37,36)&gt;0,COUNTIF(K$35:K37,"cmo")&gt;0,COUNTIF(K$35:K37,32)&gt;0,COUNTIF(K$35:K37,2)&gt;0),"F",IF(AND(COUNTIF(K$35:K37,1)&gt;0,COUNTIF(K$35:K37,33)&gt;0,COUNTIF(K$35:K37,30)&gt;0,COUNTIF(K$35:K37,39)&gt;0,COUNTIF(K$35:K37,38)&gt;0,COUNTIF(K$35:K37,35)&gt;0,COUNTIF(K$35:K37,37)&gt;0,COUNTIF(K$35:K37,36)&gt;0,COUNTIF(K$35:K37,"cmo")&gt;0,COUNTIF(K$35:K37,32)&gt;0),2,IF(AND(COUNTIF(K$35:K37,1)&gt;0,COUNTIF(K$35:K37,33)&gt;0,COUNTIF(K$35:K37,30)&gt;0,COUNTIF(K$35:K37,39)&gt;0,COUNTIF(K$35:K37,38)&gt;0,COUNTIF(K$35:K37,35)&gt;0,COUNTIF(K$35:K37,37)&gt;0,COUNTIF(K$35:K37,36)&gt;0,COUNTIF(K$35:K37,"cmo")&gt;0),32,IF(AND(COUNTIF(K$35:K37,1)&gt;0,COUNTIF(K$35:K37,33)&gt;0,COUNTIF(K$35:K37,30)&gt;0,COUNTIF(K$35:K37,39)&gt;0,COUNTIF(K$35:K37,38)&gt;0,COUNTIF(K$35:K37,35)&gt;0,COUNTIF(K$35:K37,37)&gt;0,COUNTIF(K$35:K37,36)&gt;0),"cmo",IF(AND(COUNTIF(K$35:K37,1)&gt;0,COUNTIF(K$35:K37,33)&gt;0,COUNTIF(K$35:K37,30)&gt;0,COUNTIF(K$35:K37,39)&gt;0,COUNTIF(K$35:K37,38)&gt;0,COUNTIF(K$35:K37,35)&gt;0,COUNTIF(K$35:K37,37)&gt;0),36,IF(AND(COUNTIF(K$35:K37,1)&gt;0,COUNTIF(K$35:K37,33)&gt;0,COUNTIF(K$35:K37,30)&gt;0,COUNTIF(K$35:K37,39)&gt;0,COUNTIF(K$35:K37,38)&gt;0,COUNTIF(K$35:K37,35)&gt;0),37,IF(AND(COUNTIF(K$35:K37,1)&gt;0,COUNTIF(K$35:K37,33)&gt;0,COUNTIF(K$35:K37,30)&gt;0,COUNTIF(K$35:K37,39)&gt;0,COUNTIF(K$35:K37,38)&gt;0),35,IF(AND(COUNTIF(K$35:K37,1)&gt;0,COUNTIF(K$35:K37,33)&gt;0,COUNTIF(K$35:K37,30)&gt;0,COUNTIF(K$35:K37,39)&gt;0),38,IF(AND(COUNTIF(K$35:K37,1)&gt;0,COUNTIF(K$35:K37,33)&gt;0,COUNTIF(K$35:K37,30)&gt;0),39,IF(AND(COUNTIF(K$35:K37,1)&gt;0,COUNTIF(K$35:K37,33)&gt;0),30,IF(COUNTIF(K$35:K37,1)&gt;0,33,1)))))))))))</f>
        <v>30</v>
      </c>
      <c r="L38" s="227">
        <f>IF(AND(COUNTIF(L$35:L37,1)&gt;0,COUNTIF(L$35:L37,33)&gt;0,COUNTIF(L$35:L37,30)&gt;0,COUNTIF(L$35:L37,39)&gt;0,COUNTIF(L$35:L37,38)&gt;0,COUNTIF(L$35:L37,35)&gt;0,COUNTIF(L$35:L37,37)&gt;0,COUNTIF(L$35:L37,36)&gt;0,COUNTIF(L$35:L37,"cmo")&gt;0,COUNTIF(L$35:L37,32)&gt;0,COUNTIF(L$35:L37,2)&gt;0),"F",IF(AND(COUNTIF(L$35:L37,1)&gt;0,COUNTIF(L$35:L37,33)&gt;0,COUNTIF(L$35:L37,30)&gt;0,COUNTIF(L$35:L37,39)&gt;0,COUNTIF(L$35:L37,38)&gt;0,COUNTIF(L$35:L37,35)&gt;0,COUNTIF(L$35:L37,37)&gt;0,COUNTIF(L$35:L37,36)&gt;0,COUNTIF(L$35:L37,"cmo")&gt;0,COUNTIF(L$35:L37,32)&gt;0),2,IF(AND(COUNTIF(L$35:L37,1)&gt;0,COUNTIF(L$35:L37,33)&gt;0,COUNTIF(L$35:L37,30)&gt;0,COUNTIF(L$35:L37,39)&gt;0,COUNTIF(L$35:L37,38)&gt;0,COUNTIF(L$35:L37,35)&gt;0,COUNTIF(L$35:L37,37)&gt;0,COUNTIF(L$35:L37,36)&gt;0,COUNTIF(L$35:L37,"cmo")&gt;0),32,IF(AND(COUNTIF(L$35:L37,1)&gt;0,COUNTIF(L$35:L37,33)&gt;0,COUNTIF(L$35:L37,30)&gt;0,COUNTIF(L$35:L37,39)&gt;0,COUNTIF(L$35:L37,38)&gt;0,COUNTIF(L$35:L37,35)&gt;0,COUNTIF(L$35:L37,37)&gt;0,COUNTIF(L$35:L37,36)&gt;0),"cmo",IF(AND(COUNTIF(L$35:L37,1)&gt;0,COUNTIF(L$35:L37,33)&gt;0,COUNTIF(L$35:L37,30)&gt;0,COUNTIF(L$35:L37,39)&gt;0,COUNTIF(L$35:L37,38)&gt;0,COUNTIF(L$35:L37,35)&gt;0,COUNTIF(L$35:L37,37)&gt;0),36,IF(AND(COUNTIF(L$35:L37,1)&gt;0,COUNTIF(L$35:L37,33)&gt;0,COUNTIF(L$35:L37,30)&gt;0,COUNTIF(L$35:L37,39)&gt;0,COUNTIF(L$35:L37,38)&gt;0,COUNTIF(L$35:L37,35)&gt;0),37,IF(AND(COUNTIF(L$35:L37,1)&gt;0,COUNTIF(L$35:L37,33)&gt;0,COUNTIF(L$35:L37,30)&gt;0,COUNTIF(L$35:L37,39)&gt;0,COUNTIF(L$35:L37,38)&gt;0),35,IF(AND(COUNTIF(L$35:L37,1)&gt;0,COUNTIF(L$35:L37,33)&gt;0,COUNTIF(L$35:L37,30)&gt;0,COUNTIF(L$35:L37,39)&gt;0),38,IF(AND(COUNTIF(L$35:L37,1)&gt;0,COUNTIF(L$35:L37,33)&gt;0,COUNTIF(L$35:L37,30)&gt;0),39,IF(AND(COUNTIF(L$35:L37,1)&gt;0,COUNTIF(L$35:L37,33)&gt;0),30,IF(COUNTIF(L$35:L37,1)&gt;0,33,1)))))))))))</f>
        <v>39</v>
      </c>
      <c r="M38" s="227">
        <f>IF(AND(COUNTIF(M$35:M37,1)&gt;0,COUNTIF(M$35:M37,33)&gt;0,COUNTIF(M$35:M37,30)&gt;0,COUNTIF(M$35:M37,39)&gt;0,COUNTIF(M$35:M37,38)&gt;0,COUNTIF(M$35:M37,35)&gt;0,COUNTIF(M$35:M37,37)&gt;0,COUNTIF(M$35:M37,36)&gt;0,COUNTIF(M$35:M37,"cmo")&gt;0,COUNTIF(M$35:M37,32)&gt;0,COUNTIF(M$35:M37,2)&gt;0),"F",IF(AND(COUNTIF(M$35:M37,1)&gt;0,COUNTIF(M$35:M37,33)&gt;0,COUNTIF(M$35:M37,30)&gt;0,COUNTIF(M$35:M37,39)&gt;0,COUNTIF(M$35:M37,38)&gt;0,COUNTIF(M$35:M37,35)&gt;0,COUNTIF(M$35:M37,37)&gt;0,COUNTIF(M$35:M37,36)&gt;0,COUNTIF(M$35:M37,"cmo")&gt;0,COUNTIF(M$35:M37,32)&gt;0),2,IF(AND(COUNTIF(M$35:M37,1)&gt;0,COUNTIF(M$35:M37,33)&gt;0,COUNTIF(M$35:M37,30)&gt;0,COUNTIF(M$35:M37,39)&gt;0,COUNTIF(M$35:M37,38)&gt;0,COUNTIF(M$35:M37,35)&gt;0,COUNTIF(M$35:M37,37)&gt;0,COUNTIF(M$35:M37,36)&gt;0,COUNTIF(M$35:M37,"cmo")&gt;0),32,IF(AND(COUNTIF(M$35:M37,1)&gt;0,COUNTIF(M$35:M37,33)&gt;0,COUNTIF(M$35:M37,30)&gt;0,COUNTIF(M$35:M37,39)&gt;0,COUNTIF(M$35:M37,38)&gt;0,COUNTIF(M$35:M37,35)&gt;0,COUNTIF(M$35:M37,37)&gt;0,COUNTIF(M$35:M37,36)&gt;0),"cmo",IF(AND(COUNTIF(M$35:M37,1)&gt;0,COUNTIF(M$35:M37,33)&gt;0,COUNTIF(M$35:M37,30)&gt;0,COUNTIF(M$35:M37,39)&gt;0,COUNTIF(M$35:M37,38)&gt;0,COUNTIF(M$35:M37,35)&gt;0,COUNTIF(M$35:M37,37)&gt;0),36,IF(AND(COUNTIF(M$35:M37,1)&gt;0,COUNTIF(M$35:M37,33)&gt;0,COUNTIF(M$35:M37,30)&gt;0,COUNTIF(M$35:M37,39)&gt;0,COUNTIF(M$35:M37,38)&gt;0,COUNTIF(M$35:M37,35)&gt;0),37,IF(AND(COUNTIF(M$35:M37,1)&gt;0,COUNTIF(M$35:M37,33)&gt;0,COUNTIF(M$35:M37,30)&gt;0,COUNTIF(M$35:M37,39)&gt;0,COUNTIF(M$35:M37,38)&gt;0),35,IF(AND(COUNTIF(M$35:M37,1)&gt;0,COUNTIF(M$35:M37,33)&gt;0,COUNTIF(M$35:M37,30)&gt;0,COUNTIF(M$35:M37,39)&gt;0),38,IF(AND(COUNTIF(M$35:M37,1)&gt;0,COUNTIF(M$35:M37,33)&gt;0,COUNTIF(M$35:M37,30)&gt;0),39,IF(AND(COUNTIF(M$35:M37,1)&gt;0,COUNTIF(M$35:M37,33)&gt;0),30,IF(COUNTIF(M$35:M37,1)&gt;0,33,1)))))))))))</f>
        <v>39</v>
      </c>
      <c r="N38" s="227">
        <f>IF(AND(COUNTIF(N$35:N37,1)&gt;0,COUNTIF(N$35:N37,33)&gt;0,COUNTIF(N$35:N37,30)&gt;0,COUNTIF(N$35:N37,39)&gt;0,COUNTIF(N$35:N37,38)&gt;0,COUNTIF(N$35:N37,35)&gt;0,COUNTIF(N$35:N37,37)&gt;0,COUNTIF(N$35:N37,36)&gt;0,COUNTIF(N$35:N37,"cmo")&gt;0,COUNTIF(N$35:N37,32)&gt;0,COUNTIF(N$35:N37,2)&gt;0),"F",IF(AND(COUNTIF(N$35:N37,1)&gt;0,COUNTIF(N$35:N37,33)&gt;0,COUNTIF(N$35:N37,30)&gt;0,COUNTIF(N$35:N37,39)&gt;0,COUNTIF(N$35:N37,38)&gt;0,COUNTIF(N$35:N37,35)&gt;0,COUNTIF(N$35:N37,37)&gt;0,COUNTIF(N$35:N37,36)&gt;0,COUNTIF(N$35:N37,"cmo")&gt;0,COUNTIF(N$35:N37,32)&gt;0),2,IF(AND(COUNTIF(N$35:N37,1)&gt;0,COUNTIF(N$35:N37,33)&gt;0,COUNTIF(N$35:N37,30)&gt;0,COUNTIF(N$35:N37,39)&gt;0,COUNTIF(N$35:N37,38)&gt;0,COUNTIF(N$35:N37,35)&gt;0,COUNTIF(N$35:N37,37)&gt;0,COUNTIF(N$35:N37,36)&gt;0,COUNTIF(N$35:N37,"cmo")&gt;0),32,IF(AND(COUNTIF(N$35:N37,1)&gt;0,COUNTIF(N$35:N37,33)&gt;0,COUNTIF(N$35:N37,30)&gt;0,COUNTIF(N$35:N37,39)&gt;0,COUNTIF(N$35:N37,38)&gt;0,COUNTIF(N$35:N37,35)&gt;0,COUNTIF(N$35:N37,37)&gt;0,COUNTIF(N$35:N37,36)&gt;0),"cmo",IF(AND(COUNTIF(N$35:N37,1)&gt;0,COUNTIF(N$35:N37,33)&gt;0,COUNTIF(N$35:N37,30)&gt;0,COUNTIF(N$35:N37,39)&gt;0,COUNTIF(N$35:N37,38)&gt;0,COUNTIF(N$35:N37,35)&gt;0,COUNTIF(N$35:N37,37)&gt;0),36,IF(AND(COUNTIF(N$35:N37,1)&gt;0,COUNTIF(N$35:N37,33)&gt;0,COUNTIF(N$35:N37,30)&gt;0,COUNTIF(N$35:N37,39)&gt;0,COUNTIF(N$35:N37,38)&gt;0,COUNTIF(N$35:N37,35)&gt;0),37,IF(AND(COUNTIF(N$35:N37,1)&gt;0,COUNTIF(N$35:N37,33)&gt;0,COUNTIF(N$35:N37,30)&gt;0,COUNTIF(N$35:N37,39)&gt;0,COUNTIF(N$35:N37,38)&gt;0),35,IF(AND(COUNTIF(N$35:N37,1)&gt;0,COUNTIF(N$35:N37,33)&gt;0,COUNTIF(N$35:N37,30)&gt;0,COUNTIF(N$35:N37,39)&gt;0),38,IF(AND(COUNTIF(N$35:N37,1)&gt;0,COUNTIF(N$35:N37,33)&gt;0,COUNTIF(N$35:N37,30)&gt;0),39,IF(AND(COUNTIF(N$35:N37,1)&gt;0,COUNTIF(N$35:N37,33)&gt;0),30,IF(COUNTIF(N$35:N37,1)&gt;0,33,1)))))))))))</f>
        <v>39</v>
      </c>
      <c r="O38" s="227">
        <f>IF(AND(COUNTIF(O$35:O37,1)&gt;0,COUNTIF(O$35:O37,33)&gt;0,COUNTIF(O$35:O37,30)&gt;0,COUNTIF(O$35:O37,39)&gt;0,COUNTIF(O$35:O37,38)&gt;0,COUNTIF(O$35:O37,35)&gt;0,COUNTIF(O$35:O37,37)&gt;0,COUNTIF(O$35:O37,36)&gt;0,COUNTIF(O$35:O37,"cmo")&gt;0,COUNTIF(O$35:O37,32)&gt;0,COUNTIF(O$35:O37,2)&gt;0),"F",IF(AND(COUNTIF(O$35:O37,1)&gt;0,COUNTIF(O$35:O37,33)&gt;0,COUNTIF(O$35:O37,30)&gt;0,COUNTIF(O$35:O37,39)&gt;0,COUNTIF(O$35:O37,38)&gt;0,COUNTIF(O$35:O37,35)&gt;0,COUNTIF(O$35:O37,37)&gt;0,COUNTIF(O$35:O37,36)&gt;0,COUNTIF(O$35:O37,"cmo")&gt;0,COUNTIF(O$35:O37,32)&gt;0),2,IF(AND(COUNTIF(O$35:O37,1)&gt;0,COUNTIF(O$35:O37,33)&gt;0,COUNTIF(O$35:O37,30)&gt;0,COUNTIF(O$35:O37,39)&gt;0,COUNTIF(O$35:O37,38)&gt;0,COUNTIF(O$35:O37,35)&gt;0,COUNTIF(O$35:O37,37)&gt;0,COUNTIF(O$35:O37,36)&gt;0,COUNTIF(O$35:O37,"cmo")&gt;0),32,IF(AND(COUNTIF(O$35:O37,1)&gt;0,COUNTIF(O$35:O37,33)&gt;0,COUNTIF(O$35:O37,30)&gt;0,COUNTIF(O$35:O37,39)&gt;0,COUNTIF(O$35:O37,38)&gt;0,COUNTIF(O$35:O37,35)&gt;0,COUNTIF(O$35:O37,37)&gt;0,COUNTIF(O$35:O37,36)&gt;0),"cmo",IF(AND(COUNTIF(O$35:O37,1)&gt;0,COUNTIF(O$35:O37,33)&gt;0,COUNTIF(O$35:O37,30)&gt;0,COUNTIF(O$35:O37,39)&gt;0,COUNTIF(O$35:O37,38)&gt;0,COUNTIF(O$35:O37,35)&gt;0,COUNTIF(O$35:O37,37)&gt;0),36,IF(AND(COUNTIF(O$35:O37,1)&gt;0,COUNTIF(O$35:O37,33)&gt;0,COUNTIF(O$35:O37,30)&gt;0,COUNTIF(O$35:O37,39)&gt;0,COUNTIF(O$35:O37,38)&gt;0,COUNTIF(O$35:O37,35)&gt;0),37,IF(AND(COUNTIF(O$35:O37,1)&gt;0,COUNTIF(O$35:O37,33)&gt;0,COUNTIF(O$35:O37,30)&gt;0,COUNTIF(O$35:O37,39)&gt;0,COUNTIF(O$35:O37,38)&gt;0),35,IF(AND(COUNTIF(O$35:O37,1)&gt;0,COUNTIF(O$35:O37,33)&gt;0,COUNTIF(O$35:O37,30)&gt;0,COUNTIF(O$35:O37,39)&gt;0),38,IF(AND(COUNTIF(O$35:O37,1)&gt;0,COUNTIF(O$35:O37,33)&gt;0,COUNTIF(O$35:O37,30)&gt;0),39,IF(AND(COUNTIF(O$35:O37,1)&gt;0,COUNTIF(O$35:O37,33)&gt;0),30,IF(COUNTIF(O$35:O37,1)&gt;0,33,1)))))))))))</f>
        <v>39</v>
      </c>
      <c r="P38" s="227">
        <f>IF(AND(COUNTIF(P$35:P37,1)&gt;0,COUNTIF(P$35:P37,33)&gt;0,COUNTIF(P$35:P37,30)&gt;0,COUNTIF(P$35:P37,39)&gt;0,COUNTIF(P$35:P37,38)&gt;0,COUNTIF(P$35:P37,35)&gt;0,COUNTIF(P$35:P37,37)&gt;0,COUNTIF(P$35:P37,36)&gt;0,COUNTIF(P$35:P37,"cmo")&gt;0,COUNTIF(P$35:P37,32)&gt;0,COUNTIF(P$35:P37,2)&gt;0),"F",IF(AND(COUNTIF(P$35:P37,1)&gt;0,COUNTIF(P$35:P37,33)&gt;0,COUNTIF(P$35:P37,30)&gt;0,COUNTIF(P$35:P37,39)&gt;0,COUNTIF(P$35:P37,38)&gt;0,COUNTIF(P$35:P37,35)&gt;0,COUNTIF(P$35:P37,37)&gt;0,COUNTIF(P$35:P37,36)&gt;0,COUNTIF(P$35:P37,"cmo")&gt;0,COUNTIF(P$35:P37,32)&gt;0),2,IF(AND(COUNTIF(P$35:P37,1)&gt;0,COUNTIF(P$35:P37,33)&gt;0,COUNTIF(P$35:P37,30)&gt;0,COUNTIF(P$35:P37,39)&gt;0,COUNTIF(P$35:P37,38)&gt;0,COUNTIF(P$35:P37,35)&gt;0,COUNTIF(P$35:P37,37)&gt;0,COUNTIF(P$35:P37,36)&gt;0,COUNTIF(P$35:P37,"cmo")&gt;0),32,IF(AND(COUNTIF(P$35:P37,1)&gt;0,COUNTIF(P$35:P37,33)&gt;0,COUNTIF(P$35:P37,30)&gt;0,COUNTIF(P$35:P37,39)&gt;0,COUNTIF(P$35:P37,38)&gt;0,COUNTIF(P$35:P37,35)&gt;0,COUNTIF(P$35:P37,37)&gt;0,COUNTIF(P$35:P37,36)&gt;0),"cmo",IF(AND(COUNTIF(P$35:P37,1)&gt;0,COUNTIF(P$35:P37,33)&gt;0,COUNTIF(P$35:P37,30)&gt;0,COUNTIF(P$35:P37,39)&gt;0,COUNTIF(P$35:P37,38)&gt;0,COUNTIF(P$35:P37,35)&gt;0,COUNTIF(P$35:P37,37)&gt;0),36,IF(AND(COUNTIF(P$35:P37,1)&gt;0,COUNTIF(P$35:P37,33)&gt;0,COUNTIF(P$35:P37,30)&gt;0,COUNTIF(P$35:P37,39)&gt;0,COUNTIF(P$35:P37,38)&gt;0,COUNTIF(P$35:P37,35)&gt;0),37,IF(AND(COUNTIF(P$35:P37,1)&gt;0,COUNTIF(P$35:P37,33)&gt;0,COUNTIF(P$35:P37,30)&gt;0,COUNTIF(P$35:P37,39)&gt;0,COUNTIF(P$35:P37,38)&gt;0),35,IF(AND(COUNTIF(P$35:P37,1)&gt;0,COUNTIF(P$35:P37,33)&gt;0,COUNTIF(P$35:P37,30)&gt;0,COUNTIF(P$35:P37,39)&gt;0),38,IF(AND(COUNTIF(P$35:P37,1)&gt;0,COUNTIF(P$35:P37,33)&gt;0,COUNTIF(P$35:P37,30)&gt;0),39,IF(AND(COUNTIF(P$35:P37,1)&gt;0,COUNTIF(P$35:P37,33)&gt;0),30,IF(COUNTIF(P$35:P37,1)&gt;0,33,1)))))))))))</f>
        <v>30</v>
      </c>
      <c r="Q38" s="227">
        <f>IF(AND(COUNTIF(Q$35:Q37,1)&gt;0,COUNTIF(Q$35:Q37,33)&gt;0,COUNTIF(Q$35:Q37,30)&gt;0,COUNTIF(Q$35:Q37,39)&gt;0,COUNTIF(Q$35:Q37,38)&gt;0,COUNTIF(Q$35:Q37,35)&gt;0,COUNTIF(Q$35:Q37,37)&gt;0,COUNTIF(Q$35:Q37,36)&gt;0,COUNTIF(Q$35:Q37,"cmo")&gt;0,COUNTIF(Q$35:Q37,32)&gt;0,COUNTIF(Q$35:Q37,2)&gt;0),"F",IF(AND(COUNTIF(Q$35:Q37,1)&gt;0,COUNTIF(Q$35:Q37,33)&gt;0,COUNTIF(Q$35:Q37,30)&gt;0,COUNTIF(Q$35:Q37,39)&gt;0,COUNTIF(Q$35:Q37,38)&gt;0,COUNTIF(Q$35:Q37,35)&gt;0,COUNTIF(Q$35:Q37,37)&gt;0,COUNTIF(Q$35:Q37,36)&gt;0,COUNTIF(Q$35:Q37,"cmo")&gt;0,COUNTIF(Q$35:Q37,32)&gt;0),2,IF(AND(COUNTIF(Q$35:Q37,1)&gt;0,COUNTIF(Q$35:Q37,33)&gt;0,COUNTIF(Q$35:Q37,30)&gt;0,COUNTIF(Q$35:Q37,39)&gt;0,COUNTIF(Q$35:Q37,38)&gt;0,COUNTIF(Q$35:Q37,35)&gt;0,COUNTIF(Q$35:Q37,37)&gt;0,COUNTIF(Q$35:Q37,36)&gt;0,COUNTIF(Q$35:Q37,"cmo")&gt;0),32,IF(AND(COUNTIF(Q$35:Q37,1)&gt;0,COUNTIF(Q$35:Q37,33)&gt;0,COUNTIF(Q$35:Q37,30)&gt;0,COUNTIF(Q$35:Q37,39)&gt;0,COUNTIF(Q$35:Q37,38)&gt;0,COUNTIF(Q$35:Q37,35)&gt;0,COUNTIF(Q$35:Q37,37)&gt;0,COUNTIF(Q$35:Q37,36)&gt;0),"cmo",IF(AND(COUNTIF(Q$35:Q37,1)&gt;0,COUNTIF(Q$35:Q37,33)&gt;0,COUNTIF(Q$35:Q37,30)&gt;0,COUNTIF(Q$35:Q37,39)&gt;0,COUNTIF(Q$35:Q37,38)&gt;0,COUNTIF(Q$35:Q37,35)&gt;0,COUNTIF(Q$35:Q37,37)&gt;0),36,IF(AND(COUNTIF(Q$35:Q37,1)&gt;0,COUNTIF(Q$35:Q37,33)&gt;0,COUNTIF(Q$35:Q37,30)&gt;0,COUNTIF(Q$35:Q37,39)&gt;0,COUNTIF(Q$35:Q37,38)&gt;0,COUNTIF(Q$35:Q37,35)&gt;0),37,IF(AND(COUNTIF(Q$35:Q37,1)&gt;0,COUNTIF(Q$35:Q37,33)&gt;0,COUNTIF(Q$35:Q37,30)&gt;0,COUNTIF(Q$35:Q37,39)&gt;0,COUNTIF(Q$35:Q37,38)&gt;0),35,IF(AND(COUNTIF(Q$35:Q37,1)&gt;0,COUNTIF(Q$35:Q37,33)&gt;0,COUNTIF(Q$35:Q37,30)&gt;0,COUNTIF(Q$35:Q37,39)&gt;0),38,IF(AND(COUNTIF(Q$35:Q37,1)&gt;0,COUNTIF(Q$35:Q37,33)&gt;0,COUNTIF(Q$35:Q37,30)&gt;0),39,IF(AND(COUNTIF(Q$35:Q37,1)&gt;0,COUNTIF(Q$35:Q37,33)&gt;0),30,IF(COUNTIF(Q$35:Q37,1)&gt;0,33,1)))))))))))</f>
        <v>30</v>
      </c>
      <c r="R38" s="227">
        <f>IF(AND(COUNTIF(R$35:R37,1)&gt;0,COUNTIF(R$35:R37,33)&gt;0,COUNTIF(R$35:R37,30)&gt;0,COUNTIF(R$35:R37,39)&gt;0,COUNTIF(R$35:R37,38)&gt;0,COUNTIF(R$35:R37,35)&gt;0,COUNTIF(R$35:R37,37)&gt;0,COUNTIF(R$35:R37,36)&gt;0,COUNTIF(R$35:R37,"cmo")&gt;0,COUNTIF(R$35:R37,32)&gt;0,COUNTIF(R$35:R37,2)&gt;0),"F",IF(AND(COUNTIF(R$35:R37,1)&gt;0,COUNTIF(R$35:R37,33)&gt;0,COUNTIF(R$35:R37,30)&gt;0,COUNTIF(R$35:R37,39)&gt;0,COUNTIF(R$35:R37,38)&gt;0,COUNTIF(R$35:R37,35)&gt;0,COUNTIF(R$35:R37,37)&gt;0,COUNTIF(R$35:R37,36)&gt;0,COUNTIF(R$35:R37,"cmo")&gt;0,COUNTIF(R$35:R37,32)&gt;0),2,IF(AND(COUNTIF(R$35:R37,1)&gt;0,COUNTIF(R$35:R37,33)&gt;0,COUNTIF(R$35:R37,30)&gt;0,COUNTIF(R$35:R37,39)&gt;0,COUNTIF(R$35:R37,38)&gt;0,COUNTIF(R$35:R37,35)&gt;0,COUNTIF(R$35:R37,37)&gt;0,COUNTIF(R$35:R37,36)&gt;0,COUNTIF(R$35:R37,"cmo")&gt;0),32,IF(AND(COUNTIF(R$35:R37,1)&gt;0,COUNTIF(R$35:R37,33)&gt;0,COUNTIF(R$35:R37,30)&gt;0,COUNTIF(R$35:R37,39)&gt;0,COUNTIF(R$35:R37,38)&gt;0,COUNTIF(R$35:R37,35)&gt;0,COUNTIF(R$35:R37,37)&gt;0,COUNTIF(R$35:R37,36)&gt;0),"cmo",IF(AND(COUNTIF(R$35:R37,1)&gt;0,COUNTIF(R$35:R37,33)&gt;0,COUNTIF(R$35:R37,30)&gt;0,COUNTIF(R$35:R37,39)&gt;0,COUNTIF(R$35:R37,38)&gt;0,COUNTIF(R$35:R37,35)&gt;0,COUNTIF(R$35:R37,37)&gt;0),36,IF(AND(COUNTIF(R$35:R37,1)&gt;0,COUNTIF(R$35:R37,33)&gt;0,COUNTIF(R$35:R37,30)&gt;0,COUNTIF(R$35:R37,39)&gt;0,COUNTIF(R$35:R37,38)&gt;0,COUNTIF(R$35:R37,35)&gt;0),37,IF(AND(COUNTIF(R$35:R37,1)&gt;0,COUNTIF(R$35:R37,33)&gt;0,COUNTIF(R$35:R37,30)&gt;0,COUNTIF(R$35:R37,39)&gt;0,COUNTIF(R$35:R37,38)&gt;0),35,IF(AND(COUNTIF(R$35:R37,1)&gt;0,COUNTIF(R$35:R37,33)&gt;0,COUNTIF(R$35:R37,30)&gt;0,COUNTIF(R$35:R37,39)&gt;0),38,IF(AND(COUNTIF(R$35:R37,1)&gt;0,COUNTIF(R$35:R37,33)&gt;0,COUNTIF(R$35:R37,30)&gt;0),39,IF(AND(COUNTIF(R$35:R37,1)&gt;0,COUNTIF(R$35:R37,33)&gt;0),30,IF(COUNTIF(R$35:R37,1)&gt;0,33,1)))))))))))</f>
        <v>30</v>
      </c>
      <c r="S38" s="227">
        <f>IF(AND(COUNTIF(S$35:S37,1)&gt;0,COUNTIF(S$35:S37,33)&gt;0,COUNTIF(S$35:S37,30)&gt;0,COUNTIF(S$35:S37,39)&gt;0,COUNTIF(S$35:S37,38)&gt;0,COUNTIF(S$35:S37,35)&gt;0,COUNTIF(S$35:S37,37)&gt;0,COUNTIF(S$35:S37,36)&gt;0,COUNTIF(S$35:S37,"cmo")&gt;0,COUNTIF(S$35:S37,32)&gt;0,COUNTIF(S$35:S37,2)&gt;0),"F",IF(AND(COUNTIF(S$35:S37,1)&gt;0,COUNTIF(S$35:S37,33)&gt;0,COUNTIF(S$35:S37,30)&gt;0,COUNTIF(S$35:S37,39)&gt;0,COUNTIF(S$35:S37,38)&gt;0,COUNTIF(S$35:S37,35)&gt;0,COUNTIF(S$35:S37,37)&gt;0,COUNTIF(S$35:S37,36)&gt;0,COUNTIF(S$35:S37,"cmo")&gt;0,COUNTIF(S$35:S37,32)&gt;0),2,IF(AND(COUNTIF(S$35:S37,1)&gt;0,COUNTIF(S$35:S37,33)&gt;0,COUNTIF(S$35:S37,30)&gt;0,COUNTIF(S$35:S37,39)&gt;0,COUNTIF(S$35:S37,38)&gt;0,COUNTIF(S$35:S37,35)&gt;0,COUNTIF(S$35:S37,37)&gt;0,COUNTIF(S$35:S37,36)&gt;0,COUNTIF(S$35:S37,"cmo")&gt;0),32,IF(AND(COUNTIF(S$35:S37,1)&gt;0,COUNTIF(S$35:S37,33)&gt;0,COUNTIF(S$35:S37,30)&gt;0,COUNTIF(S$35:S37,39)&gt;0,COUNTIF(S$35:S37,38)&gt;0,COUNTIF(S$35:S37,35)&gt;0,COUNTIF(S$35:S37,37)&gt;0,COUNTIF(S$35:S37,36)&gt;0),"cmo",IF(AND(COUNTIF(S$35:S37,1)&gt;0,COUNTIF(S$35:S37,33)&gt;0,COUNTIF(S$35:S37,30)&gt;0,COUNTIF(S$35:S37,39)&gt;0,COUNTIF(S$35:S37,38)&gt;0,COUNTIF(S$35:S37,35)&gt;0,COUNTIF(S$35:S37,37)&gt;0),36,IF(AND(COUNTIF(S$35:S37,1)&gt;0,COUNTIF(S$35:S37,33)&gt;0,COUNTIF(S$35:S37,30)&gt;0,COUNTIF(S$35:S37,39)&gt;0,COUNTIF(S$35:S37,38)&gt;0,COUNTIF(S$35:S37,35)&gt;0),37,IF(AND(COUNTIF(S$35:S37,1)&gt;0,COUNTIF(S$35:S37,33)&gt;0,COUNTIF(S$35:S37,30)&gt;0,COUNTIF(S$35:S37,39)&gt;0,COUNTIF(S$35:S37,38)&gt;0),35,IF(AND(COUNTIF(S$35:S37,1)&gt;0,COUNTIF(S$35:S37,33)&gt;0,COUNTIF(S$35:S37,30)&gt;0,COUNTIF(S$35:S37,39)&gt;0),38,IF(AND(COUNTIF(S$35:S37,1)&gt;0,COUNTIF(S$35:S37,33)&gt;0,COUNTIF(S$35:S37,30)&gt;0),39,IF(AND(COUNTIF(S$35:S37,1)&gt;0,COUNTIF(S$35:S37,33)&gt;0),30,IF(COUNTIF(S$35:S37,1)&gt;0,33,1)))))))))))</f>
        <v>30</v>
      </c>
      <c r="T38" s="227">
        <f>IF(AND(COUNTIF(T$35:T37,1)&gt;0,COUNTIF(T$35:T37,33)&gt;0,COUNTIF(T$35:T37,30)&gt;0,COUNTIF(T$35:T37,39)&gt;0,COUNTIF(T$35:T37,38)&gt;0,COUNTIF(T$35:T37,35)&gt;0,COUNTIF(T$35:T37,37)&gt;0,COUNTIF(T$35:T37,36)&gt;0,COUNTIF(T$35:T37,"cmo")&gt;0,COUNTIF(T$35:T37,32)&gt;0,COUNTIF(T$35:T37,2)&gt;0),"F",IF(AND(COUNTIF(T$35:T37,1)&gt;0,COUNTIF(T$35:T37,33)&gt;0,COUNTIF(T$35:T37,30)&gt;0,COUNTIF(T$35:T37,39)&gt;0,COUNTIF(T$35:T37,38)&gt;0,COUNTIF(T$35:T37,35)&gt;0,COUNTIF(T$35:T37,37)&gt;0,COUNTIF(T$35:T37,36)&gt;0,COUNTIF(T$35:T37,"cmo")&gt;0,COUNTIF(T$35:T37,32)&gt;0),2,IF(AND(COUNTIF(T$35:T37,1)&gt;0,COUNTIF(T$35:T37,33)&gt;0,COUNTIF(T$35:T37,30)&gt;0,COUNTIF(T$35:T37,39)&gt;0,COUNTIF(T$35:T37,38)&gt;0,COUNTIF(T$35:T37,35)&gt;0,COUNTIF(T$35:T37,37)&gt;0,COUNTIF(T$35:T37,36)&gt;0,COUNTIF(T$35:T37,"cmo")&gt;0),32,IF(AND(COUNTIF(T$35:T37,1)&gt;0,COUNTIF(T$35:T37,33)&gt;0,COUNTIF(T$35:T37,30)&gt;0,COUNTIF(T$35:T37,39)&gt;0,COUNTIF(T$35:T37,38)&gt;0,COUNTIF(T$35:T37,35)&gt;0,COUNTIF(T$35:T37,37)&gt;0,COUNTIF(T$35:T37,36)&gt;0),"cmo",IF(AND(COUNTIF(T$35:T37,1)&gt;0,COUNTIF(T$35:T37,33)&gt;0,COUNTIF(T$35:T37,30)&gt;0,COUNTIF(T$35:T37,39)&gt;0,COUNTIF(T$35:T37,38)&gt;0,COUNTIF(T$35:T37,35)&gt;0,COUNTIF(T$35:T37,37)&gt;0),36,IF(AND(COUNTIF(T$35:T37,1)&gt;0,COUNTIF(T$35:T37,33)&gt;0,COUNTIF(T$35:T37,30)&gt;0,COUNTIF(T$35:T37,39)&gt;0,COUNTIF(T$35:T37,38)&gt;0,COUNTIF(T$35:T37,35)&gt;0),37,IF(AND(COUNTIF(T$35:T37,1)&gt;0,COUNTIF(T$35:T37,33)&gt;0,COUNTIF(T$35:T37,30)&gt;0,COUNTIF(T$35:T37,39)&gt;0,COUNTIF(T$35:T37,38)&gt;0),35,IF(AND(COUNTIF(T$35:T37,1)&gt;0,COUNTIF(T$35:T37,33)&gt;0,COUNTIF(T$35:T37,30)&gt;0,COUNTIF(T$35:T37,39)&gt;0),38,IF(AND(COUNTIF(T$35:T37,1)&gt;0,COUNTIF(T$35:T37,33)&gt;0,COUNTIF(T$35:T37,30)&gt;0),39,IF(AND(COUNTIF(T$35:T37,1)&gt;0,COUNTIF(T$35:T37,33)&gt;0),30,IF(COUNTIF(T$35:T37,1)&gt;0,33,1)))))))))))</f>
        <v>1</v>
      </c>
      <c r="U38" s="227">
        <f>IF(AND(COUNTIF(U$35:U37,1)&gt;0,COUNTIF(U$35:U37,33)&gt;0,COUNTIF(U$35:U37,30)&gt;0,COUNTIF(U$35:U37,39)&gt;0,COUNTIF(U$35:U37,38)&gt;0,COUNTIF(U$35:U37,35)&gt;0,COUNTIF(U$35:U37,37)&gt;0,COUNTIF(U$35:U37,36)&gt;0,COUNTIF(U$35:U37,"cmo")&gt;0,COUNTIF(U$35:U37,32)&gt;0,COUNTIF(U$35:U37,2)&gt;0),"F",IF(AND(COUNTIF(U$35:U37,1)&gt;0,COUNTIF(U$35:U37,33)&gt;0,COUNTIF(U$35:U37,30)&gt;0,COUNTIF(U$35:U37,39)&gt;0,COUNTIF(U$35:U37,38)&gt;0,COUNTIF(U$35:U37,35)&gt;0,COUNTIF(U$35:U37,37)&gt;0,COUNTIF(U$35:U37,36)&gt;0,COUNTIF(U$35:U37,"cmo")&gt;0,COUNTIF(U$35:U37,32)&gt;0),2,IF(AND(COUNTIF(U$35:U37,1)&gt;0,COUNTIF(U$35:U37,33)&gt;0,COUNTIF(U$35:U37,30)&gt;0,COUNTIF(U$35:U37,39)&gt;0,COUNTIF(U$35:U37,38)&gt;0,COUNTIF(U$35:U37,35)&gt;0,COUNTIF(U$35:U37,37)&gt;0,COUNTIF(U$35:U37,36)&gt;0,COUNTIF(U$35:U37,"cmo")&gt;0),32,IF(AND(COUNTIF(U$35:U37,1)&gt;0,COUNTIF(U$35:U37,33)&gt;0,COUNTIF(U$35:U37,30)&gt;0,COUNTIF(U$35:U37,39)&gt;0,COUNTIF(U$35:U37,38)&gt;0,COUNTIF(U$35:U37,35)&gt;0,COUNTIF(U$35:U37,37)&gt;0,COUNTIF(U$35:U37,36)&gt;0),"cmo",IF(AND(COUNTIF(U$35:U37,1)&gt;0,COUNTIF(U$35:U37,33)&gt;0,COUNTIF(U$35:U37,30)&gt;0,COUNTIF(U$35:U37,39)&gt;0,COUNTIF(U$35:U37,38)&gt;0,COUNTIF(U$35:U37,35)&gt;0,COUNTIF(U$35:U37,37)&gt;0),36,IF(AND(COUNTIF(U$35:U37,1)&gt;0,COUNTIF(U$35:U37,33)&gt;0,COUNTIF(U$35:U37,30)&gt;0,COUNTIF(U$35:U37,39)&gt;0,COUNTIF(U$35:U37,38)&gt;0,COUNTIF(U$35:U37,35)&gt;0),37,IF(AND(COUNTIF(U$35:U37,1)&gt;0,COUNTIF(U$35:U37,33)&gt;0,COUNTIF(U$35:U37,30)&gt;0,COUNTIF(U$35:U37,39)&gt;0,COUNTIF(U$35:U37,38)&gt;0),35,IF(AND(COUNTIF(U$35:U37,1)&gt;0,COUNTIF(U$35:U37,33)&gt;0,COUNTIF(U$35:U37,30)&gt;0,COUNTIF(U$35:U37,39)&gt;0),38,IF(AND(COUNTIF(U$35:U37,1)&gt;0,COUNTIF(U$35:U37,33)&gt;0,COUNTIF(U$35:U37,30)&gt;0),39,IF(AND(COUNTIF(U$35:U37,1)&gt;0,COUNTIF(U$35:U37,33)&gt;0),30,IF(COUNTIF(U$35:U37,1)&gt;0,33,1)))))))))))</f>
        <v>1</v>
      </c>
      <c r="V38" s="227">
        <f>IF(AND(COUNTIF(V$35:V37,1)&gt;0,COUNTIF(V$35:V37,33)&gt;0,COUNTIF(V$35:V37,30)&gt;0,COUNTIF(V$35:V37,39)&gt;0,COUNTIF(V$35:V37,38)&gt;0,COUNTIF(V$35:V37,35)&gt;0,COUNTIF(V$35:V37,37)&gt;0,COUNTIF(V$35:V37,36)&gt;0,COUNTIF(V$35:V37,"cmo")&gt;0,COUNTIF(V$35:V37,32)&gt;0,COUNTIF(V$35:V37,2)&gt;0),"F",IF(AND(COUNTIF(V$35:V37,1)&gt;0,COUNTIF(V$35:V37,33)&gt;0,COUNTIF(V$35:V37,30)&gt;0,COUNTIF(V$35:V37,39)&gt;0,COUNTIF(V$35:V37,38)&gt;0,COUNTIF(V$35:V37,35)&gt;0,COUNTIF(V$35:V37,37)&gt;0,COUNTIF(V$35:V37,36)&gt;0,COUNTIF(V$35:V37,"cmo")&gt;0,COUNTIF(V$35:V37,32)&gt;0),2,IF(AND(COUNTIF(V$35:V37,1)&gt;0,COUNTIF(V$35:V37,33)&gt;0,COUNTIF(V$35:V37,30)&gt;0,COUNTIF(V$35:V37,39)&gt;0,COUNTIF(V$35:V37,38)&gt;0,COUNTIF(V$35:V37,35)&gt;0,COUNTIF(V$35:V37,37)&gt;0,COUNTIF(V$35:V37,36)&gt;0,COUNTIF(V$35:V37,"cmo")&gt;0),32,IF(AND(COUNTIF(V$35:V37,1)&gt;0,COUNTIF(V$35:V37,33)&gt;0,COUNTIF(V$35:V37,30)&gt;0,COUNTIF(V$35:V37,39)&gt;0,COUNTIF(V$35:V37,38)&gt;0,COUNTIF(V$35:V37,35)&gt;0,COUNTIF(V$35:V37,37)&gt;0,COUNTIF(V$35:V37,36)&gt;0),"cmo",IF(AND(COUNTIF(V$35:V37,1)&gt;0,COUNTIF(V$35:V37,33)&gt;0,COUNTIF(V$35:V37,30)&gt;0,COUNTIF(V$35:V37,39)&gt;0,COUNTIF(V$35:V37,38)&gt;0,COUNTIF(V$35:V37,35)&gt;0,COUNTIF(V$35:V37,37)&gt;0),36,IF(AND(COUNTIF(V$35:V37,1)&gt;0,COUNTIF(V$35:V37,33)&gt;0,COUNTIF(V$35:V37,30)&gt;0,COUNTIF(V$35:V37,39)&gt;0,COUNTIF(V$35:V37,38)&gt;0,COUNTIF(V$35:V37,35)&gt;0),37,IF(AND(COUNTIF(V$35:V37,1)&gt;0,COUNTIF(V$35:V37,33)&gt;0,COUNTIF(V$35:V37,30)&gt;0,COUNTIF(V$35:V37,39)&gt;0,COUNTIF(V$35:V37,38)&gt;0),35,IF(AND(COUNTIF(V$35:V37,1)&gt;0,COUNTIF(V$35:V37,33)&gt;0,COUNTIF(V$35:V37,30)&gt;0,COUNTIF(V$35:V37,39)&gt;0),38,IF(AND(COUNTIF(V$35:V37,1)&gt;0,COUNTIF(V$35:V37,33)&gt;0,COUNTIF(V$35:V37,30)&gt;0),39,IF(AND(COUNTIF(V$35:V37,1)&gt;0,COUNTIF(V$35:V37,33)&gt;0),30,IF(COUNTIF(V$35:V37,1)&gt;0,33,1)))))))))))</f>
        <v>1</v>
      </c>
      <c r="W38" s="227">
        <f>IF(AND(COUNTIF(W$35:W37,1)&gt;0,COUNTIF(W$35:W37,33)&gt;0,COUNTIF(W$35:W37,30)&gt;0,COUNTIF(W$35:W37,39)&gt;0,COUNTIF(W$35:W37,38)&gt;0,COUNTIF(W$35:W37,35)&gt;0,COUNTIF(W$35:W37,37)&gt;0,COUNTIF(W$35:W37,36)&gt;0,COUNTIF(W$35:W37,"cmo")&gt;0,COUNTIF(W$35:W37,32)&gt;0,COUNTIF(W$35:W37,2)&gt;0),"F",IF(AND(COUNTIF(W$35:W37,1)&gt;0,COUNTIF(W$35:W37,33)&gt;0,COUNTIF(W$35:W37,30)&gt;0,COUNTIF(W$35:W37,39)&gt;0,COUNTIF(W$35:W37,38)&gt;0,COUNTIF(W$35:W37,35)&gt;0,COUNTIF(W$35:W37,37)&gt;0,COUNTIF(W$35:W37,36)&gt;0,COUNTIF(W$35:W37,"cmo")&gt;0,COUNTIF(W$35:W37,32)&gt;0),2,IF(AND(COUNTIF(W$35:W37,1)&gt;0,COUNTIF(W$35:W37,33)&gt;0,COUNTIF(W$35:W37,30)&gt;0,COUNTIF(W$35:W37,39)&gt;0,COUNTIF(W$35:W37,38)&gt;0,COUNTIF(W$35:W37,35)&gt;0,COUNTIF(W$35:W37,37)&gt;0,COUNTIF(W$35:W37,36)&gt;0,COUNTIF(W$35:W37,"cmo")&gt;0),32,IF(AND(COUNTIF(W$35:W37,1)&gt;0,COUNTIF(W$35:W37,33)&gt;0,COUNTIF(W$35:W37,30)&gt;0,COUNTIF(W$35:W37,39)&gt;0,COUNTIF(W$35:W37,38)&gt;0,COUNTIF(W$35:W37,35)&gt;0,COUNTIF(W$35:W37,37)&gt;0,COUNTIF(W$35:W37,36)&gt;0),"cmo",IF(AND(COUNTIF(W$35:W37,1)&gt;0,COUNTIF(W$35:W37,33)&gt;0,COUNTIF(W$35:W37,30)&gt;0,COUNTIF(W$35:W37,39)&gt;0,COUNTIF(W$35:W37,38)&gt;0,COUNTIF(W$35:W37,35)&gt;0,COUNTIF(W$35:W37,37)&gt;0),36,IF(AND(COUNTIF(W$35:W37,1)&gt;0,COUNTIF(W$35:W37,33)&gt;0,COUNTIF(W$35:W37,30)&gt;0,COUNTIF(W$35:W37,39)&gt;0,COUNTIF(W$35:W37,38)&gt;0,COUNTIF(W$35:W37,35)&gt;0),37,IF(AND(COUNTIF(W$35:W37,1)&gt;0,COUNTIF(W$35:W37,33)&gt;0,COUNTIF(W$35:W37,30)&gt;0,COUNTIF(W$35:W37,39)&gt;0,COUNTIF(W$35:W37,38)&gt;0),35,IF(AND(COUNTIF(W$35:W37,1)&gt;0,COUNTIF(W$35:W37,33)&gt;0,COUNTIF(W$35:W37,30)&gt;0,COUNTIF(W$35:W37,39)&gt;0),38,IF(AND(COUNTIF(W$35:W37,1)&gt;0,COUNTIF(W$35:W37,33)&gt;0,COUNTIF(W$35:W37,30)&gt;0),39,IF(AND(COUNTIF(W$35:W37,1)&gt;0,COUNTIF(W$35:W37,33)&gt;0),30,IF(COUNTIF(W$35:W37,1)&gt;0,33,1)))))))))))</f>
        <v>39</v>
      </c>
      <c r="X38" s="231" t="s">
        <v>6</v>
      </c>
      <c r="Y38" s="231" t="s">
        <v>6</v>
      </c>
      <c r="Z38" s="231" t="s">
        <v>6</v>
      </c>
      <c r="AA38" s="227">
        <f>IF(AND(COUNTIF(AA$35:AA37,1)&gt;0,COUNTIF(AA$35:AA37,33)&gt;0,COUNTIF(AA$35:AA37,30)&gt;0,COUNTIF(AA$35:AA37,39)&gt;0,COUNTIF(AA$35:AA37,38)&gt;0,COUNTIF(AA$35:AA37,35)&gt;0,COUNTIF(AA$35:AA37,37)&gt;0,COUNTIF(AA$35:AA37,36)&gt;0,COUNTIF(AA$35:AA37,"cmo")&gt;0,COUNTIF(AA$35:AA37,32)&gt;0,COUNTIF(AA$35:AA37,2)&gt;0),"F",IF(AND(COUNTIF(AA$35:AA37,1)&gt;0,COUNTIF(AA$35:AA37,33)&gt;0,COUNTIF(AA$35:AA37,30)&gt;0,COUNTIF(AA$35:AA37,39)&gt;0,COUNTIF(AA$35:AA37,38)&gt;0,COUNTIF(AA$35:AA37,35)&gt;0,COUNTIF(AA$35:AA37,37)&gt;0,COUNTIF(AA$35:AA37,36)&gt;0,COUNTIF(AA$35:AA37,"cmo")&gt;0,COUNTIF(AA$35:AA37,32)&gt;0),2,IF(AND(COUNTIF(AA$35:AA37,1)&gt;0,COUNTIF(AA$35:AA37,33)&gt;0,COUNTIF(AA$35:AA37,30)&gt;0,COUNTIF(AA$35:AA37,39)&gt;0,COUNTIF(AA$35:AA37,38)&gt;0,COUNTIF(AA$35:AA37,35)&gt;0,COUNTIF(AA$35:AA37,37)&gt;0,COUNTIF(AA$35:AA37,36)&gt;0,COUNTIF(AA$35:AA37,"cmo")&gt;0),32,IF(AND(COUNTIF(AA$35:AA37,1)&gt;0,COUNTIF(AA$35:AA37,33)&gt;0,COUNTIF(AA$35:AA37,30)&gt;0,COUNTIF(AA$35:AA37,39)&gt;0,COUNTIF(AA$35:AA37,38)&gt;0,COUNTIF(AA$35:AA37,35)&gt;0,COUNTIF(AA$35:AA37,37)&gt;0,COUNTIF(AA$35:AA37,36)&gt;0),"cmo",IF(AND(COUNTIF(AA$35:AA37,1)&gt;0,COUNTIF(AA$35:AA37,33)&gt;0,COUNTIF(AA$35:AA37,30)&gt;0,COUNTIF(AA$35:AA37,39)&gt;0,COUNTIF(AA$35:AA37,38)&gt;0,COUNTIF(AA$35:AA37,35)&gt;0,COUNTIF(AA$35:AA37,37)&gt;0),36,IF(AND(COUNTIF(AA$35:AA37,1)&gt;0,COUNTIF(AA$35:AA37,33)&gt;0,COUNTIF(AA$35:AA37,30)&gt;0,COUNTIF(AA$35:AA37,39)&gt;0,COUNTIF(AA$35:AA37,38)&gt;0,COUNTIF(AA$35:AA37,35)&gt;0),37,IF(AND(COUNTIF(AA$35:AA37,1)&gt;0,COUNTIF(AA$35:AA37,33)&gt;0,COUNTIF(AA$35:AA37,30)&gt;0,COUNTIF(AA$35:AA37,39)&gt;0,COUNTIF(AA$35:AA37,38)&gt;0),35,IF(AND(COUNTIF(AA$35:AA37,1)&gt;0,COUNTIF(AA$35:AA37,33)&gt;0,COUNTIF(AA$35:AA37,30)&gt;0,COUNTIF(AA$35:AA37,39)&gt;0),38,IF(AND(COUNTIF(AA$35:AA37,1)&gt;0,COUNTIF(AA$35:AA37,33)&gt;0,COUNTIF(AA$35:AA37,30)&gt;0),39,IF(AND(COUNTIF(AA$35:AA37,1)&gt;0,COUNTIF(AA$35:AA37,33)&gt;0),30,IF(COUNTIF(AA$35:AA37,1)&gt;0,33,1)))))))))))</f>
        <v>30</v>
      </c>
      <c r="AB38" s="227">
        <f>IF(AND(COUNTIF(AB$35:AB37,1)&gt;0,COUNTIF(AB$35:AB37,33)&gt;0,COUNTIF(AB$35:AB37,30)&gt;0,COUNTIF(AB$35:AB37,39)&gt;0,COUNTIF(AB$35:AB37,38)&gt;0,COUNTIF(AB$35:AB37,35)&gt;0,COUNTIF(AB$35:AB37,37)&gt;0,COUNTIF(AB$35:AB37,36)&gt;0,COUNTIF(AB$35:AB37,"cmo")&gt;0,COUNTIF(AB$35:AB37,32)&gt;0,COUNTIF(AB$35:AB37,2)&gt;0),"F",IF(AND(COUNTIF(AB$35:AB37,1)&gt;0,COUNTIF(AB$35:AB37,33)&gt;0,COUNTIF(AB$35:AB37,30)&gt;0,COUNTIF(AB$35:AB37,39)&gt;0,COUNTIF(AB$35:AB37,38)&gt;0,COUNTIF(AB$35:AB37,35)&gt;0,COUNTIF(AB$35:AB37,37)&gt;0,COUNTIF(AB$35:AB37,36)&gt;0,COUNTIF(AB$35:AB37,"cmo")&gt;0,COUNTIF(AB$35:AB37,32)&gt;0),2,IF(AND(COUNTIF(AB$35:AB37,1)&gt;0,COUNTIF(AB$35:AB37,33)&gt;0,COUNTIF(AB$35:AB37,30)&gt;0,COUNTIF(AB$35:AB37,39)&gt;0,COUNTIF(AB$35:AB37,38)&gt;0,COUNTIF(AB$35:AB37,35)&gt;0,COUNTIF(AB$35:AB37,37)&gt;0,COUNTIF(AB$35:AB37,36)&gt;0,COUNTIF(AB$35:AB37,"cmo")&gt;0),32,IF(AND(COUNTIF(AB$35:AB37,1)&gt;0,COUNTIF(AB$35:AB37,33)&gt;0,COUNTIF(AB$35:AB37,30)&gt;0,COUNTIF(AB$35:AB37,39)&gt;0,COUNTIF(AB$35:AB37,38)&gt;0,COUNTIF(AB$35:AB37,35)&gt;0,COUNTIF(AB$35:AB37,37)&gt;0,COUNTIF(AB$35:AB37,36)&gt;0),"cmo",IF(AND(COUNTIF(AB$35:AB37,1)&gt;0,COUNTIF(AB$35:AB37,33)&gt;0,COUNTIF(AB$35:AB37,30)&gt;0,COUNTIF(AB$35:AB37,39)&gt;0,COUNTIF(AB$35:AB37,38)&gt;0,COUNTIF(AB$35:AB37,35)&gt;0,COUNTIF(AB$35:AB37,37)&gt;0),36,IF(AND(COUNTIF(AB$35:AB37,1)&gt;0,COUNTIF(AB$35:AB37,33)&gt;0,COUNTIF(AB$35:AB37,30)&gt;0,COUNTIF(AB$35:AB37,39)&gt;0,COUNTIF(AB$35:AB37,38)&gt;0,COUNTIF(AB$35:AB37,35)&gt;0),37,IF(AND(COUNTIF(AB$35:AB37,1)&gt;0,COUNTIF(AB$35:AB37,33)&gt;0,COUNTIF(AB$35:AB37,30)&gt;0,COUNTIF(AB$35:AB37,39)&gt;0,COUNTIF(AB$35:AB37,38)&gt;0),35,IF(AND(COUNTIF(AB$35:AB37,1)&gt;0,COUNTIF(AB$35:AB37,33)&gt;0,COUNTIF(AB$35:AB37,30)&gt;0,COUNTIF(AB$35:AB37,39)&gt;0),38,IF(AND(COUNTIF(AB$35:AB37,1)&gt;0,COUNTIF(AB$35:AB37,33)&gt;0,COUNTIF(AB$35:AB37,30)&gt;0),39,IF(AND(COUNTIF(AB$35:AB37,1)&gt;0,COUNTIF(AB$35:AB37,33)&gt;0),30,IF(COUNTIF(AB$35:AB37,1)&gt;0,33,1)))))))))))</f>
        <v>30</v>
      </c>
      <c r="AC38" s="227">
        <f>IF(AND(COUNTIF(AC$35:AC37,1)&gt;0,COUNTIF(AC$35:AC37,33)&gt;0,COUNTIF(AC$35:AC37,30)&gt;0,COUNTIF(AC$35:AC37,39)&gt;0,COUNTIF(AC$35:AC37,38)&gt;0,COUNTIF(AC$35:AC37,35)&gt;0,COUNTIF(AC$35:AC37,37)&gt;0,COUNTIF(AC$35:AC37,36)&gt;0,COUNTIF(AC$35:AC37,"cmo")&gt;0,COUNTIF(AC$35:AC37,32)&gt;0,COUNTIF(AC$35:AC37,2)&gt;0),"F",IF(AND(COUNTIF(AC$35:AC37,1)&gt;0,COUNTIF(AC$35:AC37,33)&gt;0,COUNTIF(AC$35:AC37,30)&gt;0,COUNTIF(AC$35:AC37,39)&gt;0,COUNTIF(AC$35:AC37,38)&gt;0,COUNTIF(AC$35:AC37,35)&gt;0,COUNTIF(AC$35:AC37,37)&gt;0,COUNTIF(AC$35:AC37,36)&gt;0,COUNTIF(AC$35:AC37,"cmo")&gt;0,COUNTIF(AC$35:AC37,32)&gt;0),2,IF(AND(COUNTIF(AC$35:AC37,1)&gt;0,COUNTIF(AC$35:AC37,33)&gt;0,COUNTIF(AC$35:AC37,30)&gt;0,COUNTIF(AC$35:AC37,39)&gt;0,COUNTIF(AC$35:AC37,38)&gt;0,COUNTIF(AC$35:AC37,35)&gt;0,COUNTIF(AC$35:AC37,37)&gt;0,COUNTIF(AC$35:AC37,36)&gt;0,COUNTIF(AC$35:AC37,"cmo")&gt;0),32,IF(AND(COUNTIF(AC$35:AC37,1)&gt;0,COUNTIF(AC$35:AC37,33)&gt;0,COUNTIF(AC$35:AC37,30)&gt;0,COUNTIF(AC$35:AC37,39)&gt;0,COUNTIF(AC$35:AC37,38)&gt;0,COUNTIF(AC$35:AC37,35)&gt;0,COUNTIF(AC$35:AC37,37)&gt;0,COUNTIF(AC$35:AC37,36)&gt;0),"cmo",IF(AND(COUNTIF(AC$35:AC37,1)&gt;0,COUNTIF(AC$35:AC37,33)&gt;0,COUNTIF(AC$35:AC37,30)&gt;0,COUNTIF(AC$35:AC37,39)&gt;0,COUNTIF(AC$35:AC37,38)&gt;0,COUNTIF(AC$35:AC37,35)&gt;0,COUNTIF(AC$35:AC37,37)&gt;0),36,IF(AND(COUNTIF(AC$35:AC37,1)&gt;0,COUNTIF(AC$35:AC37,33)&gt;0,COUNTIF(AC$35:AC37,30)&gt;0,COUNTIF(AC$35:AC37,39)&gt;0,COUNTIF(AC$35:AC37,38)&gt;0,COUNTIF(AC$35:AC37,35)&gt;0),37,IF(AND(COUNTIF(AC$35:AC37,1)&gt;0,COUNTIF(AC$35:AC37,33)&gt;0,COUNTIF(AC$35:AC37,30)&gt;0,COUNTIF(AC$35:AC37,39)&gt;0,COUNTIF(AC$35:AC37,38)&gt;0),35,IF(AND(COUNTIF(AC$35:AC37,1)&gt;0,COUNTIF(AC$35:AC37,33)&gt;0,COUNTIF(AC$35:AC37,30)&gt;0,COUNTIF(AC$35:AC37,39)&gt;0),38,IF(AND(COUNTIF(AC$35:AC37,1)&gt;0,COUNTIF(AC$35:AC37,33)&gt;0,COUNTIF(AC$35:AC37,30)&gt;0),39,IF(AND(COUNTIF(AC$35:AC37,1)&gt;0,COUNTIF(AC$35:AC37,33)&gt;0),30,IF(COUNTIF(AC$35:AC37,1)&gt;0,33,1)))))))))))</f>
        <v>30</v>
      </c>
      <c r="AD38" s="227">
        <f>IF(AND(COUNTIF(AD$35:AD37,1)&gt;0,COUNTIF(AD$35:AD37,33)&gt;0,COUNTIF(AD$35:AD37,30)&gt;0,COUNTIF(AD$35:AD37,39)&gt;0,COUNTIF(AD$35:AD37,38)&gt;0,COUNTIF(AD$35:AD37,35)&gt;0,COUNTIF(AD$35:AD37,37)&gt;0,COUNTIF(AD$35:AD37,36)&gt;0,COUNTIF(AD$35:AD37,"cmo")&gt;0,COUNTIF(AD$35:AD37,32)&gt;0,COUNTIF(AD$35:AD37,2)&gt;0),"F",IF(AND(COUNTIF(AD$35:AD37,1)&gt;0,COUNTIF(AD$35:AD37,33)&gt;0,COUNTIF(AD$35:AD37,30)&gt;0,COUNTIF(AD$35:AD37,39)&gt;0,COUNTIF(AD$35:AD37,38)&gt;0,COUNTIF(AD$35:AD37,35)&gt;0,COUNTIF(AD$35:AD37,37)&gt;0,COUNTIF(AD$35:AD37,36)&gt;0,COUNTIF(AD$35:AD37,"cmo")&gt;0,COUNTIF(AD$35:AD37,32)&gt;0),2,IF(AND(COUNTIF(AD$35:AD37,1)&gt;0,COUNTIF(AD$35:AD37,33)&gt;0,COUNTIF(AD$35:AD37,30)&gt;0,COUNTIF(AD$35:AD37,39)&gt;0,COUNTIF(AD$35:AD37,38)&gt;0,COUNTIF(AD$35:AD37,35)&gt;0,COUNTIF(AD$35:AD37,37)&gt;0,COUNTIF(AD$35:AD37,36)&gt;0,COUNTIF(AD$35:AD37,"cmo")&gt;0),32,IF(AND(COUNTIF(AD$35:AD37,1)&gt;0,COUNTIF(AD$35:AD37,33)&gt;0,COUNTIF(AD$35:AD37,30)&gt;0,COUNTIF(AD$35:AD37,39)&gt;0,COUNTIF(AD$35:AD37,38)&gt;0,COUNTIF(AD$35:AD37,35)&gt;0,COUNTIF(AD$35:AD37,37)&gt;0,COUNTIF(AD$35:AD37,36)&gt;0),"cmo",IF(AND(COUNTIF(AD$35:AD37,1)&gt;0,COUNTIF(AD$35:AD37,33)&gt;0,COUNTIF(AD$35:AD37,30)&gt;0,COUNTIF(AD$35:AD37,39)&gt;0,COUNTIF(AD$35:AD37,38)&gt;0,COUNTIF(AD$35:AD37,35)&gt;0,COUNTIF(AD$35:AD37,37)&gt;0),36,IF(AND(COUNTIF(AD$35:AD37,1)&gt;0,COUNTIF(AD$35:AD37,33)&gt;0,COUNTIF(AD$35:AD37,30)&gt;0,COUNTIF(AD$35:AD37,39)&gt;0,COUNTIF(AD$35:AD37,38)&gt;0,COUNTIF(AD$35:AD37,35)&gt;0),37,IF(AND(COUNTIF(AD$35:AD37,1)&gt;0,COUNTIF(AD$35:AD37,33)&gt;0,COUNTIF(AD$35:AD37,30)&gt;0,COUNTIF(AD$35:AD37,39)&gt;0,COUNTIF(AD$35:AD37,38)&gt;0),35,IF(AND(COUNTIF(AD$35:AD37,1)&gt;0,COUNTIF(AD$35:AD37,33)&gt;0,COUNTIF(AD$35:AD37,30)&gt;0,COUNTIF(AD$35:AD37,39)&gt;0),38,IF(AND(COUNTIF(AD$35:AD37,1)&gt;0,COUNTIF(AD$35:AD37,33)&gt;0,COUNTIF(AD$35:AD37,30)&gt;0),39,IF(AND(COUNTIF(AD$35:AD37,1)&gt;0,COUNTIF(AD$35:AD37,33)&gt;0),30,IF(COUNTIF(AD$35:AD37,1)&gt;0,33,1)))))))))))</f>
        <v>30</v>
      </c>
      <c r="AE38" s="227">
        <f>IF(AND(COUNTIF(AE$35:AE37,1)&gt;0,COUNTIF(AE$35:AE37,33)&gt;0,COUNTIF(AE$35:AE37,30)&gt;0,COUNTIF(AE$35:AE37,39)&gt;0,COUNTIF(AE$35:AE37,38)&gt;0,COUNTIF(AE$35:AE37,35)&gt;0,COUNTIF(AE$35:AE37,37)&gt;0,COUNTIF(AE$35:AE37,36)&gt;0,COUNTIF(AE$35:AE37,"cmo")&gt;0,COUNTIF(AE$35:AE37,32)&gt;0,COUNTIF(AE$35:AE37,2)&gt;0),"F",IF(AND(COUNTIF(AE$35:AE37,1)&gt;0,COUNTIF(AE$35:AE37,33)&gt;0,COUNTIF(AE$35:AE37,30)&gt;0,COUNTIF(AE$35:AE37,39)&gt;0,COUNTIF(AE$35:AE37,38)&gt;0,COUNTIF(AE$35:AE37,35)&gt;0,COUNTIF(AE$35:AE37,37)&gt;0,COUNTIF(AE$35:AE37,36)&gt;0,COUNTIF(AE$35:AE37,"cmo")&gt;0,COUNTIF(AE$35:AE37,32)&gt;0),2,IF(AND(COUNTIF(AE$35:AE37,1)&gt;0,COUNTIF(AE$35:AE37,33)&gt;0,COUNTIF(AE$35:AE37,30)&gt;0,COUNTIF(AE$35:AE37,39)&gt;0,COUNTIF(AE$35:AE37,38)&gt;0,COUNTIF(AE$35:AE37,35)&gt;0,COUNTIF(AE$35:AE37,37)&gt;0,COUNTIF(AE$35:AE37,36)&gt;0,COUNTIF(AE$35:AE37,"cmo")&gt;0),32,IF(AND(COUNTIF(AE$35:AE37,1)&gt;0,COUNTIF(AE$35:AE37,33)&gt;0,COUNTIF(AE$35:AE37,30)&gt;0,COUNTIF(AE$35:AE37,39)&gt;0,COUNTIF(AE$35:AE37,38)&gt;0,COUNTIF(AE$35:AE37,35)&gt;0,COUNTIF(AE$35:AE37,37)&gt;0,COUNTIF(AE$35:AE37,36)&gt;0),"cmo",IF(AND(COUNTIF(AE$35:AE37,1)&gt;0,COUNTIF(AE$35:AE37,33)&gt;0,COUNTIF(AE$35:AE37,30)&gt;0,COUNTIF(AE$35:AE37,39)&gt;0,COUNTIF(AE$35:AE37,38)&gt;0,COUNTIF(AE$35:AE37,35)&gt;0,COUNTIF(AE$35:AE37,37)&gt;0),36,IF(AND(COUNTIF(AE$35:AE37,1)&gt;0,COUNTIF(AE$35:AE37,33)&gt;0,COUNTIF(AE$35:AE37,30)&gt;0,COUNTIF(AE$35:AE37,39)&gt;0,COUNTIF(AE$35:AE37,38)&gt;0,COUNTIF(AE$35:AE37,35)&gt;0),37,IF(AND(COUNTIF(AE$35:AE37,1)&gt;0,COUNTIF(AE$35:AE37,33)&gt;0,COUNTIF(AE$35:AE37,30)&gt;0,COUNTIF(AE$35:AE37,39)&gt;0,COUNTIF(AE$35:AE37,38)&gt;0),35,IF(AND(COUNTIF(AE$35:AE37,1)&gt;0,COUNTIF(AE$35:AE37,33)&gt;0,COUNTIF(AE$35:AE37,30)&gt;0,COUNTIF(AE$35:AE37,39)&gt;0),38,IF(AND(COUNTIF(AE$35:AE37,1)&gt;0,COUNTIF(AE$35:AE37,33)&gt;0,COUNTIF(AE$35:AE37,30)&gt;0),39,IF(AND(COUNTIF(AE$35:AE37,1)&gt;0,COUNTIF(AE$35:AE37,33)&gt;0),30,IF(COUNTIF(AE$35:AE37,1)&gt;0,33,1)))))))))))</f>
        <v>30</v>
      </c>
      <c r="AF38" s="227">
        <f>IF(AND(COUNTIF(AF$35:AF37,1)&gt;0,COUNTIF(AF$35:AF37,33)&gt;0,COUNTIF(AF$35:AF37,30)&gt;0,COUNTIF(AF$35:AF37,39)&gt;0,COUNTIF(AF$35:AF37,38)&gt;0,COUNTIF(AF$35:AF37,35)&gt;0,COUNTIF(AF$35:AF37,37)&gt;0,COUNTIF(AF$35:AF37,36)&gt;0,COUNTIF(AF$35:AF37,"cmo")&gt;0,COUNTIF(AF$35:AF37,32)&gt;0,COUNTIF(AF$35:AF37,2)&gt;0),"F",IF(AND(COUNTIF(AF$35:AF37,1)&gt;0,COUNTIF(AF$35:AF37,33)&gt;0,COUNTIF(AF$35:AF37,30)&gt;0,COUNTIF(AF$35:AF37,39)&gt;0,COUNTIF(AF$35:AF37,38)&gt;0,COUNTIF(AF$35:AF37,35)&gt;0,COUNTIF(AF$35:AF37,37)&gt;0,COUNTIF(AF$35:AF37,36)&gt;0,COUNTIF(AF$35:AF37,"cmo")&gt;0,COUNTIF(AF$35:AF37,32)&gt;0),2,IF(AND(COUNTIF(AF$35:AF37,1)&gt;0,COUNTIF(AF$35:AF37,33)&gt;0,COUNTIF(AF$35:AF37,30)&gt;0,COUNTIF(AF$35:AF37,39)&gt;0,COUNTIF(AF$35:AF37,38)&gt;0,COUNTIF(AF$35:AF37,35)&gt;0,COUNTIF(AF$35:AF37,37)&gt;0,COUNTIF(AF$35:AF37,36)&gt;0,COUNTIF(AF$35:AF37,"cmo")&gt;0),32,IF(AND(COUNTIF(AF$35:AF37,1)&gt;0,COUNTIF(AF$35:AF37,33)&gt;0,COUNTIF(AF$35:AF37,30)&gt;0,COUNTIF(AF$35:AF37,39)&gt;0,COUNTIF(AF$35:AF37,38)&gt;0,COUNTIF(AF$35:AF37,35)&gt;0,COUNTIF(AF$35:AF37,37)&gt;0,COUNTIF(AF$35:AF37,36)&gt;0),"cmo",IF(AND(COUNTIF(AF$35:AF37,1)&gt;0,COUNTIF(AF$35:AF37,33)&gt;0,COUNTIF(AF$35:AF37,30)&gt;0,COUNTIF(AF$35:AF37,39)&gt;0,COUNTIF(AF$35:AF37,38)&gt;0,COUNTIF(AF$35:AF37,35)&gt;0,COUNTIF(AF$35:AF37,37)&gt;0),36,IF(AND(COUNTIF(AF$35:AF37,1)&gt;0,COUNTIF(AF$35:AF37,33)&gt;0,COUNTIF(AF$35:AF37,30)&gt;0,COUNTIF(AF$35:AF37,39)&gt;0,COUNTIF(AF$35:AF37,38)&gt;0,COUNTIF(AF$35:AF37,35)&gt;0),37,IF(AND(COUNTIF(AF$35:AF37,1)&gt;0,COUNTIF(AF$35:AF37,33)&gt;0,COUNTIF(AF$35:AF37,30)&gt;0,COUNTIF(AF$35:AF37,39)&gt;0,COUNTIF(AF$35:AF37,38)&gt;0),35,IF(AND(COUNTIF(AF$35:AF37,1)&gt;0,COUNTIF(AF$35:AF37,33)&gt;0,COUNTIF(AF$35:AF37,30)&gt;0,COUNTIF(AF$35:AF37,39)&gt;0),38,IF(AND(COUNTIF(AF$35:AF37,1)&gt;0,COUNTIF(AF$35:AF37,33)&gt;0,COUNTIF(AF$35:AF37,30)&gt;0),39,IF(AND(COUNTIF(AF$35:AF37,1)&gt;0,COUNTIF(AF$35:AF37,33)&gt;0),30,IF(COUNTIF(AF$35:AF37,1)&gt;0,33,1)))))))))))</f>
        <v>30</v>
      </c>
      <c r="AG38" s="227">
        <f>IF(AND(COUNTIF(AG$35:AG37,1)&gt;0,COUNTIF(AG$35:AG37,33)&gt;0,COUNTIF(AG$35:AG37,30)&gt;0,COUNTIF(AG$35:AG37,39)&gt;0,COUNTIF(AG$35:AG37,38)&gt;0,COUNTIF(AG$35:AG37,35)&gt;0,COUNTIF(AG$35:AG37,37)&gt;0,COUNTIF(AG$35:AG37,36)&gt;0,COUNTIF(AG$35:AG37,"cmo")&gt;0,COUNTIF(AG$35:AG37,32)&gt;0,COUNTIF(AG$35:AG37,2)&gt;0),"F",IF(AND(COUNTIF(AG$35:AG37,1)&gt;0,COUNTIF(AG$35:AG37,33)&gt;0,COUNTIF(AG$35:AG37,30)&gt;0,COUNTIF(AG$35:AG37,39)&gt;0,COUNTIF(AG$35:AG37,38)&gt;0,COUNTIF(AG$35:AG37,35)&gt;0,COUNTIF(AG$35:AG37,37)&gt;0,COUNTIF(AG$35:AG37,36)&gt;0,COUNTIF(AG$35:AG37,"cmo")&gt;0,COUNTIF(AG$35:AG37,32)&gt;0),2,IF(AND(COUNTIF(AG$35:AG37,1)&gt;0,COUNTIF(AG$35:AG37,33)&gt;0,COUNTIF(AG$35:AG37,30)&gt;0,COUNTIF(AG$35:AG37,39)&gt;0,COUNTIF(AG$35:AG37,38)&gt;0,COUNTIF(AG$35:AG37,35)&gt;0,COUNTIF(AG$35:AG37,37)&gt;0,COUNTIF(AG$35:AG37,36)&gt;0,COUNTIF(AG$35:AG37,"cmo")&gt;0),32,IF(AND(COUNTIF(AG$35:AG37,1)&gt;0,COUNTIF(AG$35:AG37,33)&gt;0,COUNTIF(AG$35:AG37,30)&gt;0,COUNTIF(AG$35:AG37,39)&gt;0,COUNTIF(AG$35:AG37,38)&gt;0,COUNTIF(AG$35:AG37,35)&gt;0,COUNTIF(AG$35:AG37,37)&gt;0,COUNTIF(AG$35:AG37,36)&gt;0),"cmo",IF(AND(COUNTIF(AG$35:AG37,1)&gt;0,COUNTIF(AG$35:AG37,33)&gt;0,COUNTIF(AG$35:AG37,30)&gt;0,COUNTIF(AG$35:AG37,39)&gt;0,COUNTIF(AG$35:AG37,38)&gt;0,COUNTIF(AG$35:AG37,35)&gt;0,COUNTIF(AG$35:AG37,37)&gt;0),36,IF(AND(COUNTIF(AG$35:AG37,1)&gt;0,COUNTIF(AG$35:AG37,33)&gt;0,COUNTIF(AG$35:AG37,30)&gt;0,COUNTIF(AG$35:AG37,39)&gt;0,COUNTIF(AG$35:AG37,38)&gt;0,COUNTIF(AG$35:AG37,35)&gt;0),37,IF(AND(COUNTIF(AG$35:AG37,1)&gt;0,COUNTIF(AG$35:AG37,33)&gt;0,COUNTIF(AG$35:AG37,30)&gt;0,COUNTIF(AG$35:AG37,39)&gt;0,COUNTIF(AG$35:AG37,38)&gt;0),35,IF(AND(COUNTIF(AG$35:AG37,1)&gt;0,COUNTIF(AG$35:AG37,33)&gt;0,COUNTIF(AG$35:AG37,30)&gt;0,COUNTIF(AG$35:AG37,39)&gt;0),38,IF(AND(COUNTIF(AG$35:AG37,1)&gt;0,COUNTIF(AG$35:AG37,33)&gt;0,COUNTIF(AG$35:AG37,30)&gt;0),39,IF(AND(COUNTIF(AG$35:AG37,1)&gt;0,COUNTIF(AG$35:AG37,33)&gt;0),30,IF(COUNTIF(AG$35:AG37,1)&gt;0,33,1)))))))))))</f>
        <v>30</v>
      </c>
      <c r="AH38" s="227">
        <f>IF(AND(COUNTIF(AH$35:AH37,1)&gt;0,COUNTIF(AH$35:AH37,33)&gt;0,COUNTIF(AH$35:AH37,30)&gt;0,COUNTIF(AH$35:AH37,39)&gt;0,COUNTIF(AH$35:AH37,38)&gt;0,COUNTIF(AH$35:AH37,35)&gt;0,COUNTIF(AH$35:AH37,37)&gt;0,COUNTIF(AH$35:AH37,36)&gt;0,COUNTIF(AH$35:AH37,"cmo")&gt;0,COUNTIF(AH$35:AH37,32)&gt;0,COUNTIF(AH$35:AH37,2)&gt;0),"F",IF(AND(COUNTIF(AH$35:AH37,1)&gt;0,COUNTIF(AH$35:AH37,33)&gt;0,COUNTIF(AH$35:AH37,30)&gt;0,COUNTIF(AH$35:AH37,39)&gt;0,COUNTIF(AH$35:AH37,38)&gt;0,COUNTIF(AH$35:AH37,35)&gt;0,COUNTIF(AH$35:AH37,37)&gt;0,COUNTIF(AH$35:AH37,36)&gt;0,COUNTIF(AH$35:AH37,"cmo")&gt;0,COUNTIF(AH$35:AH37,32)&gt;0),2,IF(AND(COUNTIF(AH$35:AH37,1)&gt;0,COUNTIF(AH$35:AH37,33)&gt;0,COUNTIF(AH$35:AH37,30)&gt;0,COUNTIF(AH$35:AH37,39)&gt;0,COUNTIF(AH$35:AH37,38)&gt;0,COUNTIF(AH$35:AH37,35)&gt;0,COUNTIF(AH$35:AH37,37)&gt;0,COUNTIF(AH$35:AH37,36)&gt;0,COUNTIF(AH$35:AH37,"cmo")&gt;0),32,IF(AND(COUNTIF(AH$35:AH37,1)&gt;0,COUNTIF(AH$35:AH37,33)&gt;0,COUNTIF(AH$35:AH37,30)&gt;0,COUNTIF(AH$35:AH37,39)&gt;0,COUNTIF(AH$35:AH37,38)&gt;0,COUNTIF(AH$35:AH37,35)&gt;0,COUNTIF(AH$35:AH37,37)&gt;0,COUNTIF(AH$35:AH37,36)&gt;0),"cmo",IF(AND(COUNTIF(AH$35:AH37,1)&gt;0,COUNTIF(AH$35:AH37,33)&gt;0,COUNTIF(AH$35:AH37,30)&gt;0,COUNTIF(AH$35:AH37,39)&gt;0,COUNTIF(AH$35:AH37,38)&gt;0,COUNTIF(AH$35:AH37,35)&gt;0,COUNTIF(AH$35:AH37,37)&gt;0),36,IF(AND(COUNTIF(AH$35:AH37,1)&gt;0,COUNTIF(AH$35:AH37,33)&gt;0,COUNTIF(AH$35:AH37,30)&gt;0,COUNTIF(AH$35:AH37,39)&gt;0,COUNTIF(AH$35:AH37,38)&gt;0,COUNTIF(AH$35:AH37,35)&gt;0),37,IF(AND(COUNTIF(AH$35:AH37,1)&gt;0,COUNTIF(AH$35:AH37,33)&gt;0,COUNTIF(AH$35:AH37,30)&gt;0,COUNTIF(AH$35:AH37,39)&gt;0,COUNTIF(AH$35:AH37,38)&gt;0),35,IF(AND(COUNTIF(AH$35:AH37,1)&gt;0,COUNTIF(AH$35:AH37,33)&gt;0,COUNTIF(AH$35:AH37,30)&gt;0,COUNTIF(AH$35:AH37,39)&gt;0),38,IF(AND(COUNTIF(AH$35:AH37,1)&gt;0,COUNTIF(AH$35:AH37,33)&gt;0,COUNTIF(AH$35:AH37,30)&gt;0),39,IF(AND(COUNTIF(AH$35:AH37,1)&gt;0,COUNTIF(AH$35:AH37,33)&gt;0),30,IF(COUNTIF(AH$35:AH37,1)&gt;0,33,1)))))))))))</f>
        <v>30</v>
      </c>
      <c r="AI38" s="227">
        <f>IF(AND(COUNTIF(AI$35:AI37,1)&gt;0,COUNTIF(AI$35:AI37,33)&gt;0,COUNTIF(AI$35:AI37,30)&gt;0,COUNTIF(AI$35:AI37,39)&gt;0,COUNTIF(AI$35:AI37,38)&gt;0,COUNTIF(AI$35:AI37,35)&gt;0,COUNTIF(AI$35:AI37,37)&gt;0,COUNTIF(AI$35:AI37,36)&gt;0,COUNTIF(AI$35:AI37,"cmo")&gt;0,COUNTIF(AI$35:AI37,32)&gt;0,COUNTIF(AI$35:AI37,2)&gt;0),"F",IF(AND(COUNTIF(AI$35:AI37,1)&gt;0,COUNTIF(AI$35:AI37,33)&gt;0,COUNTIF(AI$35:AI37,30)&gt;0,COUNTIF(AI$35:AI37,39)&gt;0,COUNTIF(AI$35:AI37,38)&gt;0,COUNTIF(AI$35:AI37,35)&gt;0,COUNTIF(AI$35:AI37,37)&gt;0,COUNTIF(AI$35:AI37,36)&gt;0,COUNTIF(AI$35:AI37,"cmo")&gt;0,COUNTIF(AI$35:AI37,32)&gt;0),2,IF(AND(COUNTIF(AI$35:AI37,1)&gt;0,COUNTIF(AI$35:AI37,33)&gt;0,COUNTIF(AI$35:AI37,30)&gt;0,COUNTIF(AI$35:AI37,39)&gt;0,COUNTIF(AI$35:AI37,38)&gt;0,COUNTIF(AI$35:AI37,35)&gt;0,COUNTIF(AI$35:AI37,37)&gt;0,COUNTIF(AI$35:AI37,36)&gt;0,COUNTIF(AI$35:AI37,"cmo")&gt;0),32,IF(AND(COUNTIF(AI$35:AI37,1)&gt;0,COUNTIF(AI$35:AI37,33)&gt;0,COUNTIF(AI$35:AI37,30)&gt;0,COUNTIF(AI$35:AI37,39)&gt;0,COUNTIF(AI$35:AI37,38)&gt;0,COUNTIF(AI$35:AI37,35)&gt;0,COUNTIF(AI$35:AI37,37)&gt;0,COUNTIF(AI$35:AI37,36)&gt;0),"cmo",IF(AND(COUNTIF(AI$35:AI37,1)&gt;0,COUNTIF(AI$35:AI37,33)&gt;0,COUNTIF(AI$35:AI37,30)&gt;0,COUNTIF(AI$35:AI37,39)&gt;0,COUNTIF(AI$35:AI37,38)&gt;0,COUNTIF(AI$35:AI37,35)&gt;0,COUNTIF(AI$35:AI37,37)&gt;0),36,IF(AND(COUNTIF(AI$35:AI37,1)&gt;0,COUNTIF(AI$35:AI37,33)&gt;0,COUNTIF(AI$35:AI37,30)&gt;0,COUNTIF(AI$35:AI37,39)&gt;0,COUNTIF(AI$35:AI37,38)&gt;0,COUNTIF(AI$35:AI37,35)&gt;0),37,IF(AND(COUNTIF(AI$35:AI37,1)&gt;0,COUNTIF(AI$35:AI37,33)&gt;0,COUNTIF(AI$35:AI37,30)&gt;0,COUNTIF(AI$35:AI37,39)&gt;0,COUNTIF(AI$35:AI37,38)&gt;0),35,IF(AND(COUNTIF(AI$35:AI37,1)&gt;0,COUNTIF(AI$35:AI37,33)&gt;0,COUNTIF(AI$35:AI37,30)&gt;0,COUNTIF(AI$35:AI37,39)&gt;0),38,IF(AND(COUNTIF(AI$35:AI37,1)&gt;0,COUNTIF(AI$35:AI37,33)&gt;0,COUNTIF(AI$35:AI37,30)&gt;0),39,IF(AND(COUNTIF(AI$35:AI37,1)&gt;0,COUNTIF(AI$35:AI37,33)&gt;0),30,IF(COUNTIF(AI$35:AI37,1)&gt;0,33,1)))))))))))</f>
        <v>30</v>
      </c>
      <c r="AJ38" s="227">
        <f>IF(AND(COUNTIF(AJ$35:AJ37,1)&gt;0,COUNTIF(AJ$35:AJ37,33)&gt;0,COUNTIF(AJ$35:AJ37,30)&gt;0,COUNTIF(AJ$35:AJ37,39)&gt;0,COUNTIF(AJ$35:AJ37,38)&gt;0,COUNTIF(AJ$35:AJ37,35)&gt;0,COUNTIF(AJ$35:AJ37,37)&gt;0,COUNTIF(AJ$35:AJ37,36)&gt;0,COUNTIF(AJ$35:AJ37,"cmo")&gt;0,COUNTIF(AJ$35:AJ37,32)&gt;0,COUNTIF(AJ$35:AJ37,2)&gt;0),"F",IF(AND(COUNTIF(AJ$35:AJ37,1)&gt;0,COUNTIF(AJ$35:AJ37,33)&gt;0,COUNTIF(AJ$35:AJ37,30)&gt;0,COUNTIF(AJ$35:AJ37,39)&gt;0,COUNTIF(AJ$35:AJ37,38)&gt;0,COUNTIF(AJ$35:AJ37,35)&gt;0,COUNTIF(AJ$35:AJ37,37)&gt;0,COUNTIF(AJ$35:AJ37,36)&gt;0,COUNTIF(AJ$35:AJ37,"cmo")&gt;0,COUNTIF(AJ$35:AJ37,32)&gt;0),2,IF(AND(COUNTIF(AJ$35:AJ37,1)&gt;0,COUNTIF(AJ$35:AJ37,33)&gt;0,COUNTIF(AJ$35:AJ37,30)&gt;0,COUNTIF(AJ$35:AJ37,39)&gt;0,COUNTIF(AJ$35:AJ37,38)&gt;0,COUNTIF(AJ$35:AJ37,35)&gt;0,COUNTIF(AJ$35:AJ37,37)&gt;0,COUNTIF(AJ$35:AJ37,36)&gt;0,COUNTIF(AJ$35:AJ37,"cmo")&gt;0),32,IF(AND(COUNTIF(AJ$35:AJ37,1)&gt;0,COUNTIF(AJ$35:AJ37,33)&gt;0,COUNTIF(AJ$35:AJ37,30)&gt;0,COUNTIF(AJ$35:AJ37,39)&gt;0,COUNTIF(AJ$35:AJ37,38)&gt;0,COUNTIF(AJ$35:AJ37,35)&gt;0,COUNTIF(AJ$35:AJ37,37)&gt;0,COUNTIF(AJ$35:AJ37,36)&gt;0),"cmo",IF(AND(COUNTIF(AJ$35:AJ37,1)&gt;0,COUNTIF(AJ$35:AJ37,33)&gt;0,COUNTIF(AJ$35:AJ37,30)&gt;0,COUNTIF(AJ$35:AJ37,39)&gt;0,COUNTIF(AJ$35:AJ37,38)&gt;0,COUNTIF(AJ$35:AJ37,35)&gt;0,COUNTIF(AJ$35:AJ37,37)&gt;0),36,IF(AND(COUNTIF(AJ$35:AJ37,1)&gt;0,COUNTIF(AJ$35:AJ37,33)&gt;0,COUNTIF(AJ$35:AJ37,30)&gt;0,COUNTIF(AJ$35:AJ37,39)&gt;0,COUNTIF(AJ$35:AJ37,38)&gt;0,COUNTIF(AJ$35:AJ37,35)&gt;0),37,IF(AND(COUNTIF(AJ$35:AJ37,1)&gt;0,COUNTIF(AJ$35:AJ37,33)&gt;0,COUNTIF(AJ$35:AJ37,30)&gt;0,COUNTIF(AJ$35:AJ37,39)&gt;0,COUNTIF(AJ$35:AJ37,38)&gt;0),35,IF(AND(COUNTIF(AJ$35:AJ37,1)&gt;0,COUNTIF(AJ$35:AJ37,33)&gt;0,COUNTIF(AJ$35:AJ37,30)&gt;0,COUNTIF(AJ$35:AJ37,39)&gt;0),38,IF(AND(COUNTIF(AJ$35:AJ37,1)&gt;0,COUNTIF(AJ$35:AJ37,33)&gt;0,COUNTIF(AJ$35:AJ37,30)&gt;0),39,IF(AND(COUNTIF(AJ$35:AJ37,1)&gt;0,COUNTIF(AJ$35:AJ37,33)&gt;0),30,IF(COUNTIF(AJ$35:AJ37,1)&gt;0,33,1)))))))))))</f>
        <v>33</v>
      </c>
      <c r="AK38" s="227">
        <f>IF(AND(COUNTIF(AK$35:AK37,1)&gt;0,COUNTIF(AK$35:AK37,33)&gt;0,COUNTIF(AK$35:AK37,30)&gt;0,COUNTIF(AK$35:AK37,39)&gt;0,COUNTIF(AK$35:AK37,38)&gt;0,COUNTIF(AK$35:AK37,35)&gt;0,COUNTIF(AK$35:AK37,37)&gt;0,COUNTIF(AK$35:AK37,36)&gt;0,COUNTIF(AK$35:AK37,"cmo")&gt;0,COUNTIF(AK$35:AK37,32)&gt;0,COUNTIF(AK$35:AK37,2)&gt;0),"F",IF(AND(COUNTIF(AK$35:AK37,1)&gt;0,COUNTIF(AK$35:AK37,33)&gt;0,COUNTIF(AK$35:AK37,30)&gt;0,COUNTIF(AK$35:AK37,39)&gt;0,COUNTIF(AK$35:AK37,38)&gt;0,COUNTIF(AK$35:AK37,35)&gt;0,COUNTIF(AK$35:AK37,37)&gt;0,COUNTIF(AK$35:AK37,36)&gt;0,COUNTIF(AK$35:AK37,"cmo")&gt;0,COUNTIF(AK$35:AK37,32)&gt;0),2,IF(AND(COUNTIF(AK$35:AK37,1)&gt;0,COUNTIF(AK$35:AK37,33)&gt;0,COUNTIF(AK$35:AK37,30)&gt;0,COUNTIF(AK$35:AK37,39)&gt;0,COUNTIF(AK$35:AK37,38)&gt;0,COUNTIF(AK$35:AK37,35)&gt;0,COUNTIF(AK$35:AK37,37)&gt;0,COUNTIF(AK$35:AK37,36)&gt;0,COUNTIF(AK$35:AK37,"cmo")&gt;0),32,IF(AND(COUNTIF(AK$35:AK37,1)&gt;0,COUNTIF(AK$35:AK37,33)&gt;0,COUNTIF(AK$35:AK37,30)&gt;0,COUNTIF(AK$35:AK37,39)&gt;0,COUNTIF(AK$35:AK37,38)&gt;0,COUNTIF(AK$35:AK37,35)&gt;0,COUNTIF(AK$35:AK37,37)&gt;0,COUNTIF(AK$35:AK37,36)&gt;0),"cmo",IF(AND(COUNTIF(AK$35:AK37,1)&gt;0,COUNTIF(AK$35:AK37,33)&gt;0,COUNTIF(AK$35:AK37,30)&gt;0,COUNTIF(AK$35:AK37,39)&gt;0,COUNTIF(AK$35:AK37,38)&gt;0,COUNTIF(AK$35:AK37,35)&gt;0,COUNTIF(AK$35:AK37,37)&gt;0),36,IF(AND(COUNTIF(AK$35:AK37,1)&gt;0,COUNTIF(AK$35:AK37,33)&gt;0,COUNTIF(AK$35:AK37,30)&gt;0,COUNTIF(AK$35:AK37,39)&gt;0,COUNTIF(AK$35:AK37,38)&gt;0,COUNTIF(AK$35:AK37,35)&gt;0),37,IF(AND(COUNTIF(AK$35:AK37,1)&gt;0,COUNTIF(AK$35:AK37,33)&gt;0,COUNTIF(AK$35:AK37,30)&gt;0,COUNTIF(AK$35:AK37,39)&gt;0,COUNTIF(AK$35:AK37,38)&gt;0),35,IF(AND(COUNTIF(AK$35:AK37,1)&gt;0,COUNTIF(AK$35:AK37,33)&gt;0,COUNTIF(AK$35:AK37,30)&gt;0,COUNTIF(AK$35:AK37,39)&gt;0),38,IF(AND(COUNTIF(AK$35:AK37,1)&gt;0,COUNTIF(AK$35:AK37,33)&gt;0,COUNTIF(AK$35:AK37,30)&gt;0),39,IF(AND(COUNTIF(AK$35:AK37,1)&gt;0,COUNTIF(AK$35:AK37,33)&gt;0),30,IF(COUNTIF(AK$35:AK37,1)&gt;0,33,1)))))))))))</f>
        <v>30</v>
      </c>
      <c r="AL38" s="227">
        <f>IF(AND(COUNTIF(AL$35:AL37,1)&gt;0,COUNTIF(AL$35:AL37,33)&gt;0,COUNTIF(AL$35:AL37,30)&gt;0,COUNTIF(AL$35:AL37,39)&gt;0,COUNTIF(AL$35:AL37,38)&gt;0,COUNTIF(AL$35:AL37,35)&gt;0,COUNTIF(AL$35:AL37,37)&gt;0,COUNTIF(AL$35:AL37,36)&gt;0,COUNTIF(AL$35:AL37,"cmo")&gt;0,COUNTIF(AL$35:AL37,32)&gt;0,COUNTIF(AL$35:AL37,2)&gt;0),"F",IF(AND(COUNTIF(AL$35:AL37,1)&gt;0,COUNTIF(AL$35:AL37,33)&gt;0,COUNTIF(AL$35:AL37,30)&gt;0,COUNTIF(AL$35:AL37,39)&gt;0,COUNTIF(AL$35:AL37,38)&gt;0,COUNTIF(AL$35:AL37,35)&gt;0,COUNTIF(AL$35:AL37,37)&gt;0,COUNTIF(AL$35:AL37,36)&gt;0,COUNTIF(AL$35:AL37,"cmo")&gt;0,COUNTIF(AL$35:AL37,32)&gt;0),2,IF(AND(COUNTIF(AL$35:AL37,1)&gt;0,COUNTIF(AL$35:AL37,33)&gt;0,COUNTIF(AL$35:AL37,30)&gt;0,COUNTIF(AL$35:AL37,39)&gt;0,COUNTIF(AL$35:AL37,38)&gt;0,COUNTIF(AL$35:AL37,35)&gt;0,COUNTIF(AL$35:AL37,37)&gt;0,COUNTIF(AL$35:AL37,36)&gt;0,COUNTIF(AL$35:AL37,"cmo")&gt;0),32,IF(AND(COUNTIF(AL$35:AL37,1)&gt;0,COUNTIF(AL$35:AL37,33)&gt;0,COUNTIF(AL$35:AL37,30)&gt;0,COUNTIF(AL$35:AL37,39)&gt;0,COUNTIF(AL$35:AL37,38)&gt;0,COUNTIF(AL$35:AL37,35)&gt;0,COUNTIF(AL$35:AL37,37)&gt;0,COUNTIF(AL$35:AL37,36)&gt;0),"cmo",IF(AND(COUNTIF(AL$35:AL37,1)&gt;0,COUNTIF(AL$35:AL37,33)&gt;0,COUNTIF(AL$35:AL37,30)&gt;0,COUNTIF(AL$35:AL37,39)&gt;0,COUNTIF(AL$35:AL37,38)&gt;0,COUNTIF(AL$35:AL37,35)&gt;0,COUNTIF(AL$35:AL37,37)&gt;0),36,IF(AND(COUNTIF(AL$35:AL37,1)&gt;0,COUNTIF(AL$35:AL37,33)&gt;0,COUNTIF(AL$35:AL37,30)&gt;0,COUNTIF(AL$35:AL37,39)&gt;0,COUNTIF(AL$35:AL37,38)&gt;0,COUNTIF(AL$35:AL37,35)&gt;0),37,IF(AND(COUNTIF(AL$35:AL37,1)&gt;0,COUNTIF(AL$35:AL37,33)&gt;0,COUNTIF(AL$35:AL37,30)&gt;0,COUNTIF(AL$35:AL37,39)&gt;0,COUNTIF(AL$35:AL37,38)&gt;0),35,IF(AND(COUNTIF(AL$35:AL37,1)&gt;0,COUNTIF(AL$35:AL37,33)&gt;0,COUNTIF(AL$35:AL37,30)&gt;0,COUNTIF(AL$35:AL37,39)&gt;0),38,IF(AND(COUNTIF(AL$35:AL37,1)&gt;0,COUNTIF(AL$35:AL37,33)&gt;0,COUNTIF(AL$35:AL37,30)&gt;0),39,IF(AND(COUNTIF(AL$35:AL37,1)&gt;0,COUNTIF(AL$35:AL37,33)&gt;0),30,IF(COUNTIF(AL$35:AL37,1)&gt;0,33,1)))))))))))</f>
        <v>30</v>
      </c>
      <c r="AM38" s="227">
        <f>IF(AND(COUNTIF(AM$35:AM37,1)&gt;0,COUNTIF(AM$35:AM37,33)&gt;0,COUNTIF(AM$35:AM37,30)&gt;0,COUNTIF(AM$35:AM37,39)&gt;0,COUNTIF(AM$35:AM37,38)&gt;0,COUNTIF(AM$35:AM37,35)&gt;0,COUNTIF(AM$35:AM37,37)&gt;0,COUNTIF(AM$35:AM37,36)&gt;0,COUNTIF(AM$35:AM37,"cmo")&gt;0,COUNTIF(AM$35:AM37,32)&gt;0,COUNTIF(AM$35:AM37,2)&gt;0),"F",IF(AND(COUNTIF(AM$35:AM37,1)&gt;0,COUNTIF(AM$35:AM37,33)&gt;0,COUNTIF(AM$35:AM37,30)&gt;0,COUNTIF(AM$35:AM37,39)&gt;0,COUNTIF(AM$35:AM37,38)&gt;0,COUNTIF(AM$35:AM37,35)&gt;0,COUNTIF(AM$35:AM37,37)&gt;0,COUNTIF(AM$35:AM37,36)&gt;0,COUNTIF(AM$35:AM37,"cmo")&gt;0,COUNTIF(AM$35:AM37,32)&gt;0),2,IF(AND(COUNTIF(AM$35:AM37,1)&gt;0,COUNTIF(AM$35:AM37,33)&gt;0,COUNTIF(AM$35:AM37,30)&gt;0,COUNTIF(AM$35:AM37,39)&gt;0,COUNTIF(AM$35:AM37,38)&gt;0,COUNTIF(AM$35:AM37,35)&gt;0,COUNTIF(AM$35:AM37,37)&gt;0,COUNTIF(AM$35:AM37,36)&gt;0,COUNTIF(AM$35:AM37,"cmo")&gt;0),32,IF(AND(COUNTIF(AM$35:AM37,1)&gt;0,COUNTIF(AM$35:AM37,33)&gt;0,COUNTIF(AM$35:AM37,30)&gt;0,COUNTIF(AM$35:AM37,39)&gt;0,COUNTIF(AM$35:AM37,38)&gt;0,COUNTIF(AM$35:AM37,35)&gt;0,COUNTIF(AM$35:AM37,37)&gt;0,COUNTIF(AM$35:AM37,36)&gt;0),"cmo",IF(AND(COUNTIF(AM$35:AM37,1)&gt;0,COUNTIF(AM$35:AM37,33)&gt;0,COUNTIF(AM$35:AM37,30)&gt;0,COUNTIF(AM$35:AM37,39)&gt;0,COUNTIF(AM$35:AM37,38)&gt;0,COUNTIF(AM$35:AM37,35)&gt;0,COUNTIF(AM$35:AM37,37)&gt;0),36,IF(AND(COUNTIF(AM$35:AM37,1)&gt;0,COUNTIF(AM$35:AM37,33)&gt;0,COUNTIF(AM$35:AM37,30)&gt;0,COUNTIF(AM$35:AM37,39)&gt;0,COUNTIF(AM$35:AM37,38)&gt;0,COUNTIF(AM$35:AM37,35)&gt;0),37,IF(AND(COUNTIF(AM$35:AM37,1)&gt;0,COUNTIF(AM$35:AM37,33)&gt;0,COUNTIF(AM$35:AM37,30)&gt;0,COUNTIF(AM$35:AM37,39)&gt;0,COUNTIF(AM$35:AM37,38)&gt;0),35,IF(AND(COUNTIF(AM$35:AM37,1)&gt;0,COUNTIF(AM$35:AM37,33)&gt;0,COUNTIF(AM$35:AM37,30)&gt;0,COUNTIF(AM$35:AM37,39)&gt;0),38,IF(AND(COUNTIF(AM$35:AM37,1)&gt;0,COUNTIF(AM$35:AM37,33)&gt;0,COUNTIF(AM$35:AM37,30)&gt;0),39,IF(AND(COUNTIF(AM$35:AM37,1)&gt;0,COUNTIF(AM$35:AM37,33)&gt;0),30,IF(COUNTIF(AM$35:AM37,1)&gt;0,33,1)))))))))))</f>
        <v>33</v>
      </c>
      <c r="AN38" s="227">
        <f>IF(AND(COUNTIF(AN$35:AN37,1)&gt;0,COUNTIF(AN$35:AN37,33)&gt;0,COUNTIF(AN$35:AN37,30)&gt;0,COUNTIF(AN$35:AN37,39)&gt;0,COUNTIF(AN$35:AN37,38)&gt;0,COUNTIF(AN$35:AN37,35)&gt;0,COUNTIF(AN$35:AN37,37)&gt;0,COUNTIF(AN$35:AN37,36)&gt;0,COUNTIF(AN$35:AN37,"cmo")&gt;0,COUNTIF(AN$35:AN37,32)&gt;0,COUNTIF(AN$35:AN37,2)&gt;0),"F",IF(AND(COUNTIF(AN$35:AN37,1)&gt;0,COUNTIF(AN$35:AN37,33)&gt;0,COUNTIF(AN$35:AN37,30)&gt;0,COUNTIF(AN$35:AN37,39)&gt;0,COUNTIF(AN$35:AN37,38)&gt;0,COUNTIF(AN$35:AN37,35)&gt;0,COUNTIF(AN$35:AN37,37)&gt;0,COUNTIF(AN$35:AN37,36)&gt;0,COUNTIF(AN$35:AN37,"cmo")&gt;0,COUNTIF(AN$35:AN37,32)&gt;0),2,IF(AND(COUNTIF(AN$35:AN37,1)&gt;0,COUNTIF(AN$35:AN37,33)&gt;0,COUNTIF(AN$35:AN37,30)&gt;0,COUNTIF(AN$35:AN37,39)&gt;0,COUNTIF(AN$35:AN37,38)&gt;0,COUNTIF(AN$35:AN37,35)&gt;0,COUNTIF(AN$35:AN37,37)&gt;0,COUNTIF(AN$35:AN37,36)&gt;0,COUNTIF(AN$35:AN37,"cmo")&gt;0),32,IF(AND(COUNTIF(AN$35:AN37,1)&gt;0,COUNTIF(AN$35:AN37,33)&gt;0,COUNTIF(AN$35:AN37,30)&gt;0,COUNTIF(AN$35:AN37,39)&gt;0,COUNTIF(AN$35:AN37,38)&gt;0,COUNTIF(AN$35:AN37,35)&gt;0,COUNTIF(AN$35:AN37,37)&gt;0,COUNTIF(AN$35:AN37,36)&gt;0),"cmo",IF(AND(COUNTIF(AN$35:AN37,1)&gt;0,COUNTIF(AN$35:AN37,33)&gt;0,COUNTIF(AN$35:AN37,30)&gt;0,COUNTIF(AN$35:AN37,39)&gt;0,COUNTIF(AN$35:AN37,38)&gt;0,COUNTIF(AN$35:AN37,35)&gt;0,COUNTIF(AN$35:AN37,37)&gt;0),36,IF(AND(COUNTIF(AN$35:AN37,1)&gt;0,COUNTIF(AN$35:AN37,33)&gt;0,COUNTIF(AN$35:AN37,30)&gt;0,COUNTIF(AN$35:AN37,39)&gt;0,COUNTIF(AN$35:AN37,38)&gt;0,COUNTIF(AN$35:AN37,35)&gt;0),37,IF(AND(COUNTIF(AN$35:AN37,1)&gt;0,COUNTIF(AN$35:AN37,33)&gt;0,COUNTIF(AN$35:AN37,30)&gt;0,COUNTIF(AN$35:AN37,39)&gt;0,COUNTIF(AN$35:AN37,38)&gt;0),35,IF(AND(COUNTIF(AN$35:AN37,1)&gt;0,COUNTIF(AN$35:AN37,33)&gt;0,COUNTIF(AN$35:AN37,30)&gt;0,COUNTIF(AN$35:AN37,39)&gt;0),38,IF(AND(COUNTIF(AN$35:AN37,1)&gt;0,COUNTIF(AN$35:AN37,33)&gt;0,COUNTIF(AN$35:AN37,30)&gt;0),39,IF(AND(COUNTIF(AN$35:AN37,1)&gt;0,COUNTIF(AN$35:AN37,33)&gt;0),30,IF(COUNTIF(AN$35:AN37,1)&gt;0,33,1)))))))))))</f>
        <v>33</v>
      </c>
      <c r="AO38" s="227">
        <f>IF(AND(COUNTIF(AO$35:AO37,1)&gt;0,COUNTIF(AO$35:AO37,33)&gt;0,COUNTIF(AO$35:AO37,30)&gt;0,COUNTIF(AO$35:AO37,39)&gt;0,COUNTIF(AO$35:AO37,38)&gt;0,COUNTIF(AO$35:AO37,35)&gt;0,COUNTIF(AO$35:AO37,37)&gt;0,COUNTIF(AO$35:AO37,36)&gt;0,COUNTIF(AO$35:AO37,"cmo")&gt;0,COUNTIF(AO$35:AO37,32)&gt;0,COUNTIF(AO$35:AO37,2)&gt;0),"F",IF(AND(COUNTIF(AO$35:AO37,1)&gt;0,COUNTIF(AO$35:AO37,33)&gt;0,COUNTIF(AO$35:AO37,30)&gt;0,COUNTIF(AO$35:AO37,39)&gt;0,COUNTIF(AO$35:AO37,38)&gt;0,COUNTIF(AO$35:AO37,35)&gt;0,COUNTIF(AO$35:AO37,37)&gt;0,COUNTIF(AO$35:AO37,36)&gt;0,COUNTIF(AO$35:AO37,"cmo")&gt;0,COUNTIF(AO$35:AO37,32)&gt;0),2,IF(AND(COUNTIF(AO$35:AO37,1)&gt;0,COUNTIF(AO$35:AO37,33)&gt;0,COUNTIF(AO$35:AO37,30)&gt;0,COUNTIF(AO$35:AO37,39)&gt;0,COUNTIF(AO$35:AO37,38)&gt;0,COUNTIF(AO$35:AO37,35)&gt;0,COUNTIF(AO$35:AO37,37)&gt;0,COUNTIF(AO$35:AO37,36)&gt;0,COUNTIF(AO$35:AO37,"cmo")&gt;0),32,IF(AND(COUNTIF(AO$35:AO37,1)&gt;0,COUNTIF(AO$35:AO37,33)&gt;0,COUNTIF(AO$35:AO37,30)&gt;0,COUNTIF(AO$35:AO37,39)&gt;0,COUNTIF(AO$35:AO37,38)&gt;0,COUNTIF(AO$35:AO37,35)&gt;0,COUNTIF(AO$35:AO37,37)&gt;0,COUNTIF(AO$35:AO37,36)&gt;0),"cmo",IF(AND(COUNTIF(AO$35:AO37,1)&gt;0,COUNTIF(AO$35:AO37,33)&gt;0,COUNTIF(AO$35:AO37,30)&gt;0,COUNTIF(AO$35:AO37,39)&gt;0,COUNTIF(AO$35:AO37,38)&gt;0,COUNTIF(AO$35:AO37,35)&gt;0,COUNTIF(AO$35:AO37,37)&gt;0),36,IF(AND(COUNTIF(AO$35:AO37,1)&gt;0,COUNTIF(AO$35:AO37,33)&gt;0,COUNTIF(AO$35:AO37,30)&gt;0,COUNTIF(AO$35:AO37,39)&gt;0,COUNTIF(AO$35:AO37,38)&gt;0,COUNTIF(AO$35:AO37,35)&gt;0),37,IF(AND(COUNTIF(AO$35:AO37,1)&gt;0,COUNTIF(AO$35:AO37,33)&gt;0,COUNTIF(AO$35:AO37,30)&gt;0,COUNTIF(AO$35:AO37,39)&gt;0,COUNTIF(AO$35:AO37,38)&gt;0),35,IF(AND(COUNTIF(AO$35:AO37,1)&gt;0,COUNTIF(AO$35:AO37,33)&gt;0,COUNTIF(AO$35:AO37,30)&gt;0,COUNTIF(AO$35:AO37,39)&gt;0),38,IF(AND(COUNTIF(AO$35:AO37,1)&gt;0,COUNTIF(AO$35:AO37,33)&gt;0,COUNTIF(AO$35:AO37,30)&gt;0),39,IF(AND(COUNTIF(AO$35:AO37,1)&gt;0,COUNTIF(AO$35:AO37,33)&gt;0),30,IF(COUNTIF(AO$35:AO37,1)&gt;0,33,1)))))))))))</f>
        <v>33</v>
      </c>
      <c r="AP38" s="227">
        <f>IF(AND(COUNTIF(AP$35:AP37,1)&gt;0,COUNTIF(AP$35:AP37,33)&gt;0,COUNTIF(AP$35:AP37,30)&gt;0,COUNTIF(AP$35:AP37,39)&gt;0,COUNTIF(AP$35:AP37,38)&gt;0,COUNTIF(AP$35:AP37,35)&gt;0,COUNTIF(AP$35:AP37,37)&gt;0,COUNTIF(AP$35:AP37,36)&gt;0,COUNTIF(AP$35:AP37,"cmo")&gt;0,COUNTIF(AP$35:AP37,32)&gt;0,COUNTIF(AP$35:AP37,2)&gt;0),"F",IF(AND(COUNTIF(AP$35:AP37,1)&gt;0,COUNTIF(AP$35:AP37,33)&gt;0,COUNTIF(AP$35:AP37,30)&gt;0,COUNTIF(AP$35:AP37,39)&gt;0,COUNTIF(AP$35:AP37,38)&gt;0,COUNTIF(AP$35:AP37,35)&gt;0,COUNTIF(AP$35:AP37,37)&gt;0,COUNTIF(AP$35:AP37,36)&gt;0,COUNTIF(AP$35:AP37,"cmo")&gt;0,COUNTIF(AP$35:AP37,32)&gt;0),2,IF(AND(COUNTIF(AP$35:AP37,1)&gt;0,COUNTIF(AP$35:AP37,33)&gt;0,COUNTIF(AP$35:AP37,30)&gt;0,COUNTIF(AP$35:AP37,39)&gt;0,COUNTIF(AP$35:AP37,38)&gt;0,COUNTIF(AP$35:AP37,35)&gt;0,COUNTIF(AP$35:AP37,37)&gt;0,COUNTIF(AP$35:AP37,36)&gt;0,COUNTIF(AP$35:AP37,"cmo")&gt;0),32,IF(AND(COUNTIF(AP$35:AP37,1)&gt;0,COUNTIF(AP$35:AP37,33)&gt;0,COUNTIF(AP$35:AP37,30)&gt;0,COUNTIF(AP$35:AP37,39)&gt;0,COUNTIF(AP$35:AP37,38)&gt;0,COUNTIF(AP$35:AP37,35)&gt;0,COUNTIF(AP$35:AP37,37)&gt;0,COUNTIF(AP$35:AP37,36)&gt;0),"cmo",IF(AND(COUNTIF(AP$35:AP37,1)&gt;0,COUNTIF(AP$35:AP37,33)&gt;0,COUNTIF(AP$35:AP37,30)&gt;0,COUNTIF(AP$35:AP37,39)&gt;0,COUNTIF(AP$35:AP37,38)&gt;0,COUNTIF(AP$35:AP37,35)&gt;0,COUNTIF(AP$35:AP37,37)&gt;0),36,IF(AND(COUNTIF(AP$35:AP37,1)&gt;0,COUNTIF(AP$35:AP37,33)&gt;0,COUNTIF(AP$35:AP37,30)&gt;0,COUNTIF(AP$35:AP37,39)&gt;0,COUNTIF(AP$35:AP37,38)&gt;0,COUNTIF(AP$35:AP37,35)&gt;0),37,IF(AND(COUNTIF(AP$35:AP37,1)&gt;0,COUNTIF(AP$35:AP37,33)&gt;0,COUNTIF(AP$35:AP37,30)&gt;0,COUNTIF(AP$35:AP37,39)&gt;0,COUNTIF(AP$35:AP37,38)&gt;0),35,IF(AND(COUNTIF(AP$35:AP37,1)&gt;0,COUNTIF(AP$35:AP37,33)&gt;0,COUNTIF(AP$35:AP37,30)&gt;0,COUNTIF(AP$35:AP37,39)&gt;0),38,IF(AND(COUNTIF(AP$35:AP37,1)&gt;0,COUNTIF(AP$35:AP37,33)&gt;0,COUNTIF(AP$35:AP37,30)&gt;0),39,IF(AND(COUNTIF(AP$35:AP37,1)&gt;0,COUNTIF(AP$35:AP37,33)&gt;0),30,IF(COUNTIF(AP$35:AP37,1)&gt;0,33,1)))))))))))</f>
        <v>33</v>
      </c>
      <c r="AQ38" s="227">
        <f>IF(AND(COUNTIF(AQ$35:AQ37,1)&gt;0,COUNTIF(AQ$35:AQ37,33)&gt;0,COUNTIF(AQ$35:AQ37,30)&gt;0,COUNTIF(AQ$35:AQ37,39)&gt;0,COUNTIF(AQ$35:AQ37,38)&gt;0,COUNTIF(AQ$35:AQ37,35)&gt;0,COUNTIF(AQ$35:AQ37,37)&gt;0,COUNTIF(AQ$35:AQ37,36)&gt;0,COUNTIF(AQ$35:AQ37,"cmo")&gt;0,COUNTIF(AQ$35:AQ37,32)&gt;0,COUNTIF(AQ$35:AQ37,2)&gt;0),"F",IF(AND(COUNTIF(AQ$35:AQ37,1)&gt;0,COUNTIF(AQ$35:AQ37,33)&gt;0,COUNTIF(AQ$35:AQ37,30)&gt;0,COUNTIF(AQ$35:AQ37,39)&gt;0,COUNTIF(AQ$35:AQ37,38)&gt;0,COUNTIF(AQ$35:AQ37,35)&gt;0,COUNTIF(AQ$35:AQ37,37)&gt;0,COUNTIF(AQ$35:AQ37,36)&gt;0,COUNTIF(AQ$35:AQ37,"cmo")&gt;0,COUNTIF(AQ$35:AQ37,32)&gt;0),2,IF(AND(COUNTIF(AQ$35:AQ37,1)&gt;0,COUNTIF(AQ$35:AQ37,33)&gt;0,COUNTIF(AQ$35:AQ37,30)&gt;0,COUNTIF(AQ$35:AQ37,39)&gt;0,COUNTIF(AQ$35:AQ37,38)&gt;0,COUNTIF(AQ$35:AQ37,35)&gt;0,COUNTIF(AQ$35:AQ37,37)&gt;0,COUNTIF(AQ$35:AQ37,36)&gt;0,COUNTIF(AQ$35:AQ37,"cmo")&gt;0),32,IF(AND(COUNTIF(AQ$35:AQ37,1)&gt;0,COUNTIF(AQ$35:AQ37,33)&gt;0,COUNTIF(AQ$35:AQ37,30)&gt;0,COUNTIF(AQ$35:AQ37,39)&gt;0,COUNTIF(AQ$35:AQ37,38)&gt;0,COUNTIF(AQ$35:AQ37,35)&gt;0,COUNTIF(AQ$35:AQ37,37)&gt;0,COUNTIF(AQ$35:AQ37,36)&gt;0),"cmo",IF(AND(COUNTIF(AQ$35:AQ37,1)&gt;0,COUNTIF(AQ$35:AQ37,33)&gt;0,COUNTIF(AQ$35:AQ37,30)&gt;0,COUNTIF(AQ$35:AQ37,39)&gt;0,COUNTIF(AQ$35:AQ37,38)&gt;0,COUNTIF(AQ$35:AQ37,35)&gt;0,COUNTIF(AQ$35:AQ37,37)&gt;0),36,IF(AND(COUNTIF(AQ$35:AQ37,1)&gt;0,COUNTIF(AQ$35:AQ37,33)&gt;0,COUNTIF(AQ$35:AQ37,30)&gt;0,COUNTIF(AQ$35:AQ37,39)&gt;0,COUNTIF(AQ$35:AQ37,38)&gt;0,COUNTIF(AQ$35:AQ37,35)&gt;0),37,IF(AND(COUNTIF(AQ$35:AQ37,1)&gt;0,COUNTIF(AQ$35:AQ37,33)&gt;0,COUNTIF(AQ$35:AQ37,30)&gt;0,COUNTIF(AQ$35:AQ37,39)&gt;0,COUNTIF(AQ$35:AQ37,38)&gt;0),35,IF(AND(COUNTIF(AQ$35:AQ37,1)&gt;0,COUNTIF(AQ$35:AQ37,33)&gt;0,COUNTIF(AQ$35:AQ37,30)&gt;0,COUNTIF(AQ$35:AQ37,39)&gt;0),38,IF(AND(COUNTIF(AQ$35:AQ37,1)&gt;0,COUNTIF(AQ$35:AQ37,33)&gt;0,COUNTIF(AQ$35:AQ37,30)&gt;0),39,IF(AND(COUNTIF(AQ$35:AQ37,1)&gt;0,COUNTIF(AQ$35:AQ37,33)&gt;0),30,IF(COUNTIF(AQ$35:AQ37,1)&gt;0,33,1)))))))))))</f>
        <v>1</v>
      </c>
      <c r="AR38" s="227">
        <f>IF(AND(COUNTIF(AR$35:AR37,1)&gt;0,COUNTIF(AR$35:AR37,33)&gt;0,COUNTIF(AR$35:AR37,30)&gt;0,COUNTIF(AR$35:AR37,39)&gt;0,COUNTIF(AR$35:AR37,38)&gt;0,COUNTIF(AR$35:AR37,35)&gt;0,COUNTIF(AR$35:AR37,37)&gt;0,COUNTIF(AR$35:AR37,36)&gt;0,COUNTIF(AR$35:AR37,"cmo")&gt;0,COUNTIF(AR$35:AR37,32)&gt;0,COUNTIF(AR$35:AR37,2)&gt;0),"F",IF(AND(COUNTIF(AR$35:AR37,1)&gt;0,COUNTIF(AR$35:AR37,33)&gt;0,COUNTIF(AR$35:AR37,30)&gt;0,COUNTIF(AR$35:AR37,39)&gt;0,COUNTIF(AR$35:AR37,38)&gt;0,COUNTIF(AR$35:AR37,35)&gt;0,COUNTIF(AR$35:AR37,37)&gt;0,COUNTIF(AR$35:AR37,36)&gt;0,COUNTIF(AR$35:AR37,"cmo")&gt;0,COUNTIF(AR$35:AR37,32)&gt;0),2,IF(AND(COUNTIF(AR$35:AR37,1)&gt;0,COUNTIF(AR$35:AR37,33)&gt;0,COUNTIF(AR$35:AR37,30)&gt;0,COUNTIF(AR$35:AR37,39)&gt;0,COUNTIF(AR$35:AR37,38)&gt;0,COUNTIF(AR$35:AR37,35)&gt;0,COUNTIF(AR$35:AR37,37)&gt;0,COUNTIF(AR$35:AR37,36)&gt;0,COUNTIF(AR$35:AR37,"cmo")&gt;0),32,IF(AND(COUNTIF(AR$35:AR37,1)&gt;0,COUNTIF(AR$35:AR37,33)&gt;0,COUNTIF(AR$35:AR37,30)&gt;0,COUNTIF(AR$35:AR37,39)&gt;0,COUNTIF(AR$35:AR37,38)&gt;0,COUNTIF(AR$35:AR37,35)&gt;0,COUNTIF(AR$35:AR37,37)&gt;0,COUNTIF(AR$35:AR37,36)&gt;0),"cmo",IF(AND(COUNTIF(AR$35:AR37,1)&gt;0,COUNTIF(AR$35:AR37,33)&gt;0,COUNTIF(AR$35:AR37,30)&gt;0,COUNTIF(AR$35:AR37,39)&gt;0,COUNTIF(AR$35:AR37,38)&gt;0,COUNTIF(AR$35:AR37,35)&gt;0,COUNTIF(AR$35:AR37,37)&gt;0),36,IF(AND(COUNTIF(AR$35:AR37,1)&gt;0,COUNTIF(AR$35:AR37,33)&gt;0,COUNTIF(AR$35:AR37,30)&gt;0,COUNTIF(AR$35:AR37,39)&gt;0,COUNTIF(AR$35:AR37,38)&gt;0,COUNTIF(AR$35:AR37,35)&gt;0),37,IF(AND(COUNTIF(AR$35:AR37,1)&gt;0,COUNTIF(AR$35:AR37,33)&gt;0,COUNTIF(AR$35:AR37,30)&gt;0,COUNTIF(AR$35:AR37,39)&gt;0,COUNTIF(AR$35:AR37,38)&gt;0),35,IF(AND(COUNTIF(AR$35:AR37,1)&gt;0,COUNTIF(AR$35:AR37,33)&gt;0,COUNTIF(AR$35:AR37,30)&gt;0,COUNTIF(AR$35:AR37,39)&gt;0),38,IF(AND(COUNTIF(AR$35:AR37,1)&gt;0,COUNTIF(AR$35:AR37,33)&gt;0,COUNTIF(AR$35:AR37,30)&gt;0),39,IF(AND(COUNTIF(AR$35:AR37,1)&gt;0,COUNTIF(AR$35:AR37,33)&gt;0),30,IF(COUNTIF(AR$35:AR37,1)&gt;0,33,1)))))))))))</f>
        <v>1</v>
      </c>
      <c r="AS38" s="227">
        <f>IF(AND(COUNTIF(AS$35:AS37,1)&gt;0,COUNTIF(AS$35:AS37,33)&gt;0,COUNTIF(AS$35:AS37,30)&gt;0,COUNTIF(AS$35:AS37,39)&gt;0,COUNTIF(AS$35:AS37,38)&gt;0,COUNTIF(AS$35:AS37,35)&gt;0,COUNTIF(AS$35:AS37,37)&gt;0,COUNTIF(AS$35:AS37,36)&gt;0,COUNTIF(AS$35:AS37,"cmo")&gt;0,COUNTIF(AS$35:AS37,32)&gt;0,COUNTIF(AS$35:AS37,2)&gt;0),"F",IF(AND(COUNTIF(AS$35:AS37,1)&gt;0,COUNTIF(AS$35:AS37,33)&gt;0,COUNTIF(AS$35:AS37,30)&gt;0,COUNTIF(AS$35:AS37,39)&gt;0,COUNTIF(AS$35:AS37,38)&gt;0,COUNTIF(AS$35:AS37,35)&gt;0,COUNTIF(AS$35:AS37,37)&gt;0,COUNTIF(AS$35:AS37,36)&gt;0,COUNTIF(AS$35:AS37,"cmo")&gt;0,COUNTIF(AS$35:AS37,32)&gt;0),2,IF(AND(COUNTIF(AS$35:AS37,1)&gt;0,COUNTIF(AS$35:AS37,33)&gt;0,COUNTIF(AS$35:AS37,30)&gt;0,COUNTIF(AS$35:AS37,39)&gt;0,COUNTIF(AS$35:AS37,38)&gt;0,COUNTIF(AS$35:AS37,35)&gt;0,COUNTIF(AS$35:AS37,37)&gt;0,COUNTIF(AS$35:AS37,36)&gt;0,COUNTIF(AS$35:AS37,"cmo")&gt;0),32,IF(AND(COUNTIF(AS$35:AS37,1)&gt;0,COUNTIF(AS$35:AS37,33)&gt;0,COUNTIF(AS$35:AS37,30)&gt;0,COUNTIF(AS$35:AS37,39)&gt;0,COUNTIF(AS$35:AS37,38)&gt;0,COUNTIF(AS$35:AS37,35)&gt;0,COUNTIF(AS$35:AS37,37)&gt;0,COUNTIF(AS$35:AS37,36)&gt;0),"cmo",IF(AND(COUNTIF(AS$35:AS37,1)&gt;0,COUNTIF(AS$35:AS37,33)&gt;0,COUNTIF(AS$35:AS37,30)&gt;0,COUNTIF(AS$35:AS37,39)&gt;0,COUNTIF(AS$35:AS37,38)&gt;0,COUNTIF(AS$35:AS37,35)&gt;0,COUNTIF(AS$35:AS37,37)&gt;0),36,IF(AND(COUNTIF(AS$35:AS37,1)&gt;0,COUNTIF(AS$35:AS37,33)&gt;0,COUNTIF(AS$35:AS37,30)&gt;0,COUNTIF(AS$35:AS37,39)&gt;0,COUNTIF(AS$35:AS37,38)&gt;0,COUNTIF(AS$35:AS37,35)&gt;0),37,IF(AND(COUNTIF(AS$35:AS37,1)&gt;0,COUNTIF(AS$35:AS37,33)&gt;0,COUNTIF(AS$35:AS37,30)&gt;0,COUNTIF(AS$35:AS37,39)&gt;0,COUNTIF(AS$35:AS37,38)&gt;0),35,IF(AND(COUNTIF(AS$35:AS37,1)&gt;0,COUNTIF(AS$35:AS37,33)&gt;0,COUNTIF(AS$35:AS37,30)&gt;0,COUNTIF(AS$35:AS37,39)&gt;0),38,IF(AND(COUNTIF(AS$35:AS37,1)&gt;0,COUNTIF(AS$35:AS37,33)&gt;0,COUNTIF(AS$35:AS37,30)&gt;0),39,IF(AND(COUNTIF(AS$35:AS37,1)&gt;0,COUNTIF(AS$35:AS37,33)&gt;0),30,IF(COUNTIF(AS$35:AS37,1)&gt;0,33,1)))))))))))</f>
        <v>1</v>
      </c>
      <c r="AT38" s="227">
        <f>IF(AND(COUNTIF(AT$35:AT37,1)&gt;0,COUNTIF(AT$35:AT37,33)&gt;0,COUNTIF(AT$35:AT37,30)&gt;0,COUNTIF(AT$35:AT37,39)&gt;0,COUNTIF(AT$35:AT37,38)&gt;0,COUNTIF(AT$35:AT37,35)&gt;0,COUNTIF(AT$35:AT37,37)&gt;0,COUNTIF(AT$35:AT37,36)&gt;0,COUNTIF(AT$35:AT37,"cmo")&gt;0,COUNTIF(AT$35:AT37,32)&gt;0,COUNTIF(AT$35:AT37,2)&gt;0),"F",IF(AND(COUNTIF(AT$35:AT37,1)&gt;0,COUNTIF(AT$35:AT37,33)&gt;0,COUNTIF(AT$35:AT37,30)&gt;0,COUNTIF(AT$35:AT37,39)&gt;0,COUNTIF(AT$35:AT37,38)&gt;0,COUNTIF(AT$35:AT37,35)&gt;0,COUNTIF(AT$35:AT37,37)&gt;0,COUNTIF(AT$35:AT37,36)&gt;0,COUNTIF(AT$35:AT37,"cmo")&gt;0,COUNTIF(AT$35:AT37,32)&gt;0),2,IF(AND(COUNTIF(AT$35:AT37,1)&gt;0,COUNTIF(AT$35:AT37,33)&gt;0,COUNTIF(AT$35:AT37,30)&gt;0,COUNTIF(AT$35:AT37,39)&gt;0,COUNTIF(AT$35:AT37,38)&gt;0,COUNTIF(AT$35:AT37,35)&gt;0,COUNTIF(AT$35:AT37,37)&gt;0,COUNTIF(AT$35:AT37,36)&gt;0,COUNTIF(AT$35:AT37,"cmo")&gt;0),32,IF(AND(COUNTIF(AT$35:AT37,1)&gt;0,COUNTIF(AT$35:AT37,33)&gt;0,COUNTIF(AT$35:AT37,30)&gt;0,COUNTIF(AT$35:AT37,39)&gt;0,COUNTIF(AT$35:AT37,38)&gt;0,COUNTIF(AT$35:AT37,35)&gt;0,COUNTIF(AT$35:AT37,37)&gt;0,COUNTIF(AT$35:AT37,36)&gt;0),"cmo",IF(AND(COUNTIF(AT$35:AT37,1)&gt;0,COUNTIF(AT$35:AT37,33)&gt;0,COUNTIF(AT$35:AT37,30)&gt;0,COUNTIF(AT$35:AT37,39)&gt;0,COUNTIF(AT$35:AT37,38)&gt;0,COUNTIF(AT$35:AT37,35)&gt;0,COUNTIF(AT$35:AT37,37)&gt;0),36,IF(AND(COUNTIF(AT$35:AT37,1)&gt;0,COUNTIF(AT$35:AT37,33)&gt;0,COUNTIF(AT$35:AT37,30)&gt;0,COUNTIF(AT$35:AT37,39)&gt;0,COUNTIF(AT$35:AT37,38)&gt;0,COUNTIF(AT$35:AT37,35)&gt;0),37,IF(AND(COUNTIF(AT$35:AT37,1)&gt;0,COUNTIF(AT$35:AT37,33)&gt;0,COUNTIF(AT$35:AT37,30)&gt;0,COUNTIF(AT$35:AT37,39)&gt;0,COUNTIF(AT$35:AT37,38)&gt;0),35,IF(AND(COUNTIF(AT$35:AT37,1)&gt;0,COUNTIF(AT$35:AT37,33)&gt;0,COUNTIF(AT$35:AT37,30)&gt;0,COUNTIF(AT$35:AT37,39)&gt;0),38,IF(AND(COUNTIF(AT$35:AT37,1)&gt;0,COUNTIF(AT$35:AT37,33)&gt;0,COUNTIF(AT$35:AT37,30)&gt;0),39,IF(AND(COUNTIF(AT$35:AT37,1)&gt;0,COUNTIF(AT$35:AT37,33)&gt;0),30,IF(COUNTIF(AT$35:AT37,1)&gt;0,33,1)))))))))))</f>
        <v>1</v>
      </c>
      <c r="AU38" s="227">
        <f>IF(AND(COUNTIF(AU$35:AU37,1)&gt;0,COUNTIF(AU$35:AU37,33)&gt;0,COUNTIF(AU$35:AU37,30)&gt;0,COUNTIF(AU$35:AU37,39)&gt;0,COUNTIF(AU$35:AU37,38)&gt;0,COUNTIF(AU$35:AU37,35)&gt;0,COUNTIF(AU$35:AU37,37)&gt;0,COUNTIF(AU$35:AU37,36)&gt;0,COUNTIF(AU$35:AU37,"cmo")&gt;0,COUNTIF(AU$35:AU37,32)&gt;0,COUNTIF(AU$35:AU37,2)&gt;0),"F",IF(AND(COUNTIF(AU$35:AU37,1)&gt;0,COUNTIF(AU$35:AU37,33)&gt;0,COUNTIF(AU$35:AU37,30)&gt;0,COUNTIF(AU$35:AU37,39)&gt;0,COUNTIF(AU$35:AU37,38)&gt;0,COUNTIF(AU$35:AU37,35)&gt;0,COUNTIF(AU$35:AU37,37)&gt;0,COUNTIF(AU$35:AU37,36)&gt;0,COUNTIF(AU$35:AU37,"cmo")&gt;0,COUNTIF(AU$35:AU37,32)&gt;0),2,IF(AND(COUNTIF(AU$35:AU37,1)&gt;0,COUNTIF(AU$35:AU37,33)&gt;0,COUNTIF(AU$35:AU37,30)&gt;0,COUNTIF(AU$35:AU37,39)&gt;0,COUNTIF(AU$35:AU37,38)&gt;0,COUNTIF(AU$35:AU37,35)&gt;0,COUNTIF(AU$35:AU37,37)&gt;0,COUNTIF(AU$35:AU37,36)&gt;0,COUNTIF(AU$35:AU37,"cmo")&gt;0),32,IF(AND(COUNTIF(AU$35:AU37,1)&gt;0,COUNTIF(AU$35:AU37,33)&gt;0,COUNTIF(AU$35:AU37,30)&gt;0,COUNTIF(AU$35:AU37,39)&gt;0,COUNTIF(AU$35:AU37,38)&gt;0,COUNTIF(AU$35:AU37,35)&gt;0,COUNTIF(AU$35:AU37,37)&gt;0,COUNTIF(AU$35:AU37,36)&gt;0),"cmo",IF(AND(COUNTIF(AU$35:AU37,1)&gt;0,COUNTIF(AU$35:AU37,33)&gt;0,COUNTIF(AU$35:AU37,30)&gt;0,COUNTIF(AU$35:AU37,39)&gt;0,COUNTIF(AU$35:AU37,38)&gt;0,COUNTIF(AU$35:AU37,35)&gt;0,COUNTIF(AU$35:AU37,37)&gt;0),36,IF(AND(COUNTIF(AU$35:AU37,1)&gt;0,COUNTIF(AU$35:AU37,33)&gt;0,COUNTIF(AU$35:AU37,30)&gt;0,COUNTIF(AU$35:AU37,39)&gt;0,COUNTIF(AU$35:AU37,38)&gt;0,COUNTIF(AU$35:AU37,35)&gt;0),37,IF(AND(COUNTIF(AU$35:AU37,1)&gt;0,COUNTIF(AU$35:AU37,33)&gt;0,COUNTIF(AU$35:AU37,30)&gt;0,COUNTIF(AU$35:AU37,39)&gt;0,COUNTIF(AU$35:AU37,38)&gt;0),35,IF(AND(COUNTIF(AU$35:AU37,1)&gt;0,COUNTIF(AU$35:AU37,33)&gt;0,COUNTIF(AU$35:AU37,30)&gt;0,COUNTIF(AU$35:AU37,39)&gt;0),38,IF(AND(COUNTIF(AU$35:AU37,1)&gt;0,COUNTIF(AU$35:AU37,33)&gt;0,COUNTIF(AU$35:AU37,30)&gt;0),39,IF(AND(COUNTIF(AU$35:AU37,1)&gt;0,COUNTIF(AU$35:AU37,33)&gt;0),30,IF(COUNTIF(AU$35:AU37,1)&gt;0,33,1)))))))))))</f>
        <v>1</v>
      </c>
      <c r="AV38" s="227">
        <f>IF(AND(COUNTIF(AV$35:AV37,1)&gt;0,COUNTIF(AV$35:AV37,33)&gt;0,COUNTIF(AV$35:AV37,30)&gt;0,COUNTIF(AV$35:AV37,39)&gt;0,COUNTIF(AV$35:AV37,38)&gt;0,COUNTIF(AV$35:AV37,35)&gt;0,COUNTIF(AV$35:AV37,37)&gt;0,COUNTIF(AV$35:AV37,36)&gt;0,COUNTIF(AV$35:AV37,"cmo")&gt;0,COUNTIF(AV$35:AV37,32)&gt;0,COUNTIF(AV$35:AV37,2)&gt;0),"F",IF(AND(COUNTIF(AV$35:AV37,1)&gt;0,COUNTIF(AV$35:AV37,33)&gt;0,COUNTIF(AV$35:AV37,30)&gt;0,COUNTIF(AV$35:AV37,39)&gt;0,COUNTIF(AV$35:AV37,38)&gt;0,COUNTIF(AV$35:AV37,35)&gt;0,COUNTIF(AV$35:AV37,37)&gt;0,COUNTIF(AV$35:AV37,36)&gt;0,COUNTIF(AV$35:AV37,"cmo")&gt;0,COUNTIF(AV$35:AV37,32)&gt;0),2,IF(AND(COUNTIF(AV$35:AV37,1)&gt;0,COUNTIF(AV$35:AV37,33)&gt;0,COUNTIF(AV$35:AV37,30)&gt;0,COUNTIF(AV$35:AV37,39)&gt;0,COUNTIF(AV$35:AV37,38)&gt;0,COUNTIF(AV$35:AV37,35)&gt;0,COUNTIF(AV$35:AV37,37)&gt;0,COUNTIF(AV$35:AV37,36)&gt;0,COUNTIF(AV$35:AV37,"cmo")&gt;0),32,IF(AND(COUNTIF(AV$35:AV37,1)&gt;0,COUNTIF(AV$35:AV37,33)&gt;0,COUNTIF(AV$35:AV37,30)&gt;0,COUNTIF(AV$35:AV37,39)&gt;0,COUNTIF(AV$35:AV37,38)&gt;0,COUNTIF(AV$35:AV37,35)&gt;0,COUNTIF(AV$35:AV37,37)&gt;0,COUNTIF(AV$35:AV37,36)&gt;0),"cmo",IF(AND(COUNTIF(AV$35:AV37,1)&gt;0,COUNTIF(AV$35:AV37,33)&gt;0,COUNTIF(AV$35:AV37,30)&gt;0,COUNTIF(AV$35:AV37,39)&gt;0,COUNTIF(AV$35:AV37,38)&gt;0,COUNTIF(AV$35:AV37,35)&gt;0,COUNTIF(AV$35:AV37,37)&gt;0),36,IF(AND(COUNTIF(AV$35:AV37,1)&gt;0,COUNTIF(AV$35:AV37,33)&gt;0,COUNTIF(AV$35:AV37,30)&gt;0,COUNTIF(AV$35:AV37,39)&gt;0,COUNTIF(AV$35:AV37,38)&gt;0,COUNTIF(AV$35:AV37,35)&gt;0),37,IF(AND(COUNTIF(AV$35:AV37,1)&gt;0,COUNTIF(AV$35:AV37,33)&gt;0,COUNTIF(AV$35:AV37,30)&gt;0,COUNTIF(AV$35:AV37,39)&gt;0,COUNTIF(AV$35:AV37,38)&gt;0),35,IF(AND(COUNTIF(AV$35:AV37,1)&gt;0,COUNTIF(AV$35:AV37,33)&gt;0,COUNTIF(AV$35:AV37,30)&gt;0,COUNTIF(AV$35:AV37,39)&gt;0),38,IF(AND(COUNTIF(AV$35:AV37,1)&gt;0,COUNTIF(AV$35:AV37,33)&gt;0,COUNTIF(AV$35:AV37,30)&gt;0),39,IF(AND(COUNTIF(AV$35:AV37,1)&gt;0,COUNTIF(AV$35:AV37,33)&gt;0),30,IF(COUNTIF(AV$35:AV37,1)&gt;0,33,1)))))))))))</f>
        <v>1</v>
      </c>
      <c r="AW38" s="227">
        <f>IF(AND(COUNTIF(AW$35:AW37,1)&gt;0,COUNTIF(AW$35:AW37,33)&gt;0,COUNTIF(AW$35:AW37,30)&gt;0,COUNTIF(AW$35:AW37,39)&gt;0,COUNTIF(AW$35:AW37,38)&gt;0,COUNTIF(AW$35:AW37,35)&gt;0,COUNTIF(AW$35:AW37,37)&gt;0,COUNTIF(AW$35:AW37,36)&gt;0,COUNTIF(AW$35:AW37,"cmo")&gt;0,COUNTIF(AW$35:AW37,32)&gt;0,COUNTIF(AW$35:AW37,2)&gt;0),"F",IF(AND(COUNTIF(AW$35:AW37,1)&gt;0,COUNTIF(AW$35:AW37,33)&gt;0,COUNTIF(AW$35:AW37,30)&gt;0,COUNTIF(AW$35:AW37,39)&gt;0,COUNTIF(AW$35:AW37,38)&gt;0,COUNTIF(AW$35:AW37,35)&gt;0,COUNTIF(AW$35:AW37,37)&gt;0,COUNTIF(AW$35:AW37,36)&gt;0,COUNTIF(AW$35:AW37,"cmo")&gt;0,COUNTIF(AW$35:AW37,32)&gt;0),2,IF(AND(COUNTIF(AW$35:AW37,1)&gt;0,COUNTIF(AW$35:AW37,33)&gt;0,COUNTIF(AW$35:AW37,30)&gt;0,COUNTIF(AW$35:AW37,39)&gt;0,COUNTIF(AW$35:AW37,38)&gt;0,COUNTIF(AW$35:AW37,35)&gt;0,COUNTIF(AW$35:AW37,37)&gt;0,COUNTIF(AW$35:AW37,36)&gt;0,COUNTIF(AW$35:AW37,"cmo")&gt;0),32,IF(AND(COUNTIF(AW$35:AW37,1)&gt;0,COUNTIF(AW$35:AW37,33)&gt;0,COUNTIF(AW$35:AW37,30)&gt;0,COUNTIF(AW$35:AW37,39)&gt;0,COUNTIF(AW$35:AW37,38)&gt;0,COUNTIF(AW$35:AW37,35)&gt;0,COUNTIF(AW$35:AW37,37)&gt;0,COUNTIF(AW$35:AW37,36)&gt;0),"cmo",IF(AND(COUNTIF(AW$35:AW37,1)&gt;0,COUNTIF(AW$35:AW37,33)&gt;0,COUNTIF(AW$35:AW37,30)&gt;0,COUNTIF(AW$35:AW37,39)&gt;0,COUNTIF(AW$35:AW37,38)&gt;0,COUNTIF(AW$35:AW37,35)&gt;0,COUNTIF(AW$35:AW37,37)&gt;0),36,IF(AND(COUNTIF(AW$35:AW37,1)&gt;0,COUNTIF(AW$35:AW37,33)&gt;0,COUNTIF(AW$35:AW37,30)&gt;0,COUNTIF(AW$35:AW37,39)&gt;0,COUNTIF(AW$35:AW37,38)&gt;0,COUNTIF(AW$35:AW37,35)&gt;0),37,IF(AND(COUNTIF(AW$35:AW37,1)&gt;0,COUNTIF(AW$35:AW37,33)&gt;0,COUNTIF(AW$35:AW37,30)&gt;0,COUNTIF(AW$35:AW37,39)&gt;0,COUNTIF(AW$35:AW37,38)&gt;0),35,IF(AND(COUNTIF(AW$35:AW37,1)&gt;0,COUNTIF(AW$35:AW37,33)&gt;0,COUNTIF(AW$35:AW37,30)&gt;0,COUNTIF(AW$35:AW37,39)&gt;0),38,IF(AND(COUNTIF(AW$35:AW37,1)&gt;0,COUNTIF(AW$35:AW37,33)&gt;0,COUNTIF(AW$35:AW37,30)&gt;0),39,IF(AND(COUNTIF(AW$35:AW37,1)&gt;0,COUNTIF(AW$35:AW37,33)&gt;0),30,IF(COUNTIF(AW$35:AW37,1)&gt;0,33,1)))))))))))</f>
        <v>1</v>
      </c>
      <c r="AX38" s="227">
        <f>IF(AND(COUNTIF(AX$35:AX37,1)&gt;0,COUNTIF(AX$35:AX37,33)&gt;0,COUNTIF(AX$35:AX37,30)&gt;0,COUNTIF(AX$35:AX37,39)&gt;0,COUNTIF(AX$35:AX37,38)&gt;0,COUNTIF(AX$35:AX37,35)&gt;0,COUNTIF(AX$35:AX37,37)&gt;0,COUNTIF(AX$35:AX37,36)&gt;0,COUNTIF(AX$35:AX37,"cmo")&gt;0,COUNTIF(AX$35:AX37,32)&gt;0,COUNTIF(AX$35:AX37,2)&gt;0),"F",IF(AND(COUNTIF(AX$35:AX37,1)&gt;0,COUNTIF(AX$35:AX37,33)&gt;0,COUNTIF(AX$35:AX37,30)&gt;0,COUNTIF(AX$35:AX37,39)&gt;0,COUNTIF(AX$35:AX37,38)&gt;0,COUNTIF(AX$35:AX37,35)&gt;0,COUNTIF(AX$35:AX37,37)&gt;0,COUNTIF(AX$35:AX37,36)&gt;0,COUNTIF(AX$35:AX37,"cmo")&gt;0,COUNTIF(AX$35:AX37,32)&gt;0),2,IF(AND(COUNTIF(AX$35:AX37,1)&gt;0,COUNTIF(AX$35:AX37,33)&gt;0,COUNTIF(AX$35:AX37,30)&gt;0,COUNTIF(AX$35:AX37,39)&gt;0,COUNTIF(AX$35:AX37,38)&gt;0,COUNTIF(AX$35:AX37,35)&gt;0,COUNTIF(AX$35:AX37,37)&gt;0,COUNTIF(AX$35:AX37,36)&gt;0,COUNTIF(AX$35:AX37,"cmo")&gt;0),32,IF(AND(COUNTIF(AX$35:AX37,1)&gt;0,COUNTIF(AX$35:AX37,33)&gt;0,COUNTIF(AX$35:AX37,30)&gt;0,COUNTIF(AX$35:AX37,39)&gt;0,COUNTIF(AX$35:AX37,38)&gt;0,COUNTIF(AX$35:AX37,35)&gt;0,COUNTIF(AX$35:AX37,37)&gt;0,COUNTIF(AX$35:AX37,36)&gt;0),"cmo",IF(AND(COUNTIF(AX$35:AX37,1)&gt;0,COUNTIF(AX$35:AX37,33)&gt;0,COUNTIF(AX$35:AX37,30)&gt;0,COUNTIF(AX$35:AX37,39)&gt;0,COUNTIF(AX$35:AX37,38)&gt;0,COUNTIF(AX$35:AX37,35)&gt;0,COUNTIF(AX$35:AX37,37)&gt;0),36,IF(AND(COUNTIF(AX$35:AX37,1)&gt;0,COUNTIF(AX$35:AX37,33)&gt;0,COUNTIF(AX$35:AX37,30)&gt;0,COUNTIF(AX$35:AX37,39)&gt;0,COUNTIF(AX$35:AX37,38)&gt;0,COUNTIF(AX$35:AX37,35)&gt;0),37,IF(AND(COUNTIF(AX$35:AX37,1)&gt;0,COUNTIF(AX$35:AX37,33)&gt;0,COUNTIF(AX$35:AX37,30)&gt;0,COUNTIF(AX$35:AX37,39)&gt;0,COUNTIF(AX$35:AX37,38)&gt;0),35,IF(AND(COUNTIF(AX$35:AX37,1)&gt;0,COUNTIF(AX$35:AX37,33)&gt;0,COUNTIF(AX$35:AX37,30)&gt;0,COUNTIF(AX$35:AX37,39)&gt;0),38,IF(AND(COUNTIF(AX$35:AX37,1)&gt;0,COUNTIF(AX$35:AX37,33)&gt;0,COUNTIF(AX$35:AX37,30)&gt;0),39,IF(AND(COUNTIF(AX$35:AX37,1)&gt;0,COUNTIF(AX$35:AX37,33)&gt;0),30,IF(COUNTIF(AX$35:AX37,1)&gt;0,33,1)))))))))))</f>
        <v>1</v>
      </c>
      <c r="AY38" s="227"/>
      <c r="AZ38" s="227"/>
      <c r="BA38" s="227"/>
      <c r="BB38" s="227"/>
      <c r="BC38" s="227"/>
      <c r="BD38" s="227"/>
      <c r="BE38" s="227"/>
      <c r="BF38" s="227"/>
      <c r="BG38" s="227"/>
      <c r="BH38" s="227"/>
      <c r="BI38" s="227"/>
      <c r="BJ38" s="227"/>
      <c r="BK38" s="227"/>
      <c r="BL38" s="227"/>
      <c r="BM38" s="227"/>
      <c r="BN38" s="227"/>
      <c r="BO38" s="227"/>
      <c r="BP38" s="227"/>
      <c r="BQ38" s="227"/>
      <c r="BR38" s="227"/>
      <c r="BS38" s="227"/>
      <c r="BT38" s="227"/>
      <c r="BU38" s="165">
        <f t="shared" si="3"/>
        <v>0.42708305555717241</v>
      </c>
    </row>
    <row r="39" spans="1:74" x14ac:dyDescent="0.25">
      <c r="A39" s="39"/>
      <c r="B39" s="139">
        <f>'Etat staff'!C35</f>
        <v>0</v>
      </c>
      <c r="C39" s="161">
        <f>'Etat staff'!A35</f>
        <v>0</v>
      </c>
      <c r="D39" s="162">
        <f>IF('Etat staff'!B35&lt;C39,'Etat staff'!B35+1,'Etat staff'!B35)</f>
        <v>0</v>
      </c>
      <c r="E39" s="203">
        <f t="shared" si="7"/>
        <v>1.0416666666666666E-2</v>
      </c>
      <c r="F39" s="59"/>
      <c r="G39" s="270"/>
      <c r="H39" s="227"/>
      <c r="I39" s="227"/>
      <c r="J39" s="227"/>
      <c r="K39" s="227"/>
      <c r="L39" s="227"/>
      <c r="M39" s="227"/>
      <c r="N39" s="227"/>
      <c r="O39" s="227"/>
      <c r="P39" s="227"/>
      <c r="Q39" s="227"/>
      <c r="R39" s="227"/>
      <c r="S39" s="227"/>
      <c r="T39" s="227"/>
      <c r="U39" s="227"/>
      <c r="V39" s="227"/>
      <c r="W39" s="227"/>
      <c r="X39" s="227"/>
      <c r="Y39" s="227"/>
      <c r="Z39" s="227"/>
      <c r="AA39" s="227"/>
      <c r="AB39" s="227"/>
      <c r="AC39" s="227"/>
      <c r="AD39" s="227"/>
      <c r="AE39" s="227"/>
      <c r="AF39" s="227"/>
      <c r="AG39" s="227"/>
      <c r="AH39" s="227"/>
      <c r="AI39" s="227"/>
      <c r="AJ39" s="227"/>
      <c r="AK39" s="227"/>
      <c r="AL39" s="227"/>
      <c r="AM39" s="227"/>
      <c r="AN39" s="227"/>
      <c r="AO39" s="227"/>
      <c r="AP39" s="227"/>
      <c r="AQ39" s="227"/>
      <c r="AR39" s="227"/>
      <c r="AS39" s="227"/>
      <c r="AT39" s="227"/>
      <c r="AU39" s="227"/>
      <c r="AV39" s="227"/>
      <c r="AW39" s="227"/>
      <c r="AX39" s="227"/>
      <c r="AY39" s="227"/>
      <c r="AZ39" s="227"/>
      <c r="BA39" s="227"/>
      <c r="BB39" s="227"/>
      <c r="BC39" s="227"/>
      <c r="BD39" s="227"/>
      <c r="BE39" s="227"/>
      <c r="BF39" s="227"/>
      <c r="BG39" s="227"/>
      <c r="BH39" s="227"/>
      <c r="BI39" s="227"/>
      <c r="BJ39" s="227"/>
      <c r="BK39" s="227"/>
      <c r="BL39" s="227"/>
      <c r="BM39" s="227"/>
      <c r="BN39" s="227"/>
      <c r="BO39" s="227"/>
      <c r="BP39" s="227"/>
      <c r="BQ39" s="227"/>
      <c r="BR39" s="227"/>
      <c r="BS39" s="227"/>
      <c r="BT39" s="227"/>
      <c r="BU39" s="165">
        <f t="shared" si="3"/>
        <v>6.9441666666666671E-3</v>
      </c>
      <c r="BV39" s="190"/>
    </row>
    <row r="40" spans="1:74" x14ac:dyDescent="0.25">
      <c r="A40" s="39"/>
      <c r="B40" s="139">
        <f>'Etat staff'!C36</f>
        <v>0</v>
      </c>
      <c r="C40" s="161">
        <f>'Etat staff'!A36</f>
        <v>0</v>
      </c>
      <c r="D40" s="162">
        <f>IF('Etat staff'!B36&lt;C40,'Etat staff'!B36+1,'Etat staff'!B36)</f>
        <v>0</v>
      </c>
      <c r="E40" s="203">
        <f t="shared" si="7"/>
        <v>1.0416666666666666E-2</v>
      </c>
      <c r="F40" s="59"/>
      <c r="G40" s="270"/>
      <c r="H40" s="227"/>
      <c r="I40" s="227"/>
      <c r="J40" s="227"/>
      <c r="K40" s="227"/>
      <c r="L40" s="227"/>
      <c r="M40" s="227"/>
      <c r="N40" s="227"/>
      <c r="O40" s="227"/>
      <c r="P40" s="227"/>
      <c r="Q40" s="227"/>
      <c r="R40" s="227"/>
      <c r="S40" s="227"/>
      <c r="T40" s="227"/>
      <c r="U40" s="227"/>
      <c r="V40" s="227"/>
      <c r="W40" s="227"/>
      <c r="X40" s="227"/>
      <c r="Y40" s="227"/>
      <c r="Z40" s="227"/>
      <c r="AA40" s="227"/>
      <c r="AB40" s="227"/>
      <c r="AC40" s="227"/>
      <c r="AD40" s="227"/>
      <c r="AE40" s="227"/>
      <c r="AF40" s="227"/>
      <c r="AG40" s="227"/>
      <c r="AH40" s="227"/>
      <c r="AI40" s="227"/>
      <c r="AJ40" s="227"/>
      <c r="AK40" s="227"/>
      <c r="AL40" s="227"/>
      <c r="AM40" s="227"/>
      <c r="AN40" s="227"/>
      <c r="AO40" s="227"/>
      <c r="AP40" s="227"/>
      <c r="AQ40" s="227"/>
      <c r="AR40" s="227"/>
      <c r="AS40" s="227"/>
      <c r="AT40" s="227"/>
      <c r="AU40" s="227"/>
      <c r="AV40" s="227"/>
      <c r="AW40" s="227"/>
      <c r="AX40" s="227"/>
      <c r="AY40" s="227"/>
      <c r="AZ40" s="227"/>
      <c r="BA40" s="227"/>
      <c r="BB40" s="227"/>
      <c r="BC40" s="227"/>
      <c r="BD40" s="227"/>
      <c r="BE40" s="227"/>
      <c r="BF40" s="227"/>
      <c r="BG40" s="227"/>
      <c r="BH40" s="227"/>
      <c r="BI40" s="227"/>
      <c r="BJ40" s="227"/>
      <c r="BK40" s="227"/>
      <c r="BL40" s="227"/>
      <c r="BM40" s="227"/>
      <c r="BN40" s="227"/>
      <c r="BO40" s="227"/>
      <c r="BP40" s="227"/>
      <c r="BQ40" s="227"/>
      <c r="BR40" s="227"/>
      <c r="BS40" s="227"/>
      <c r="BT40" s="227"/>
      <c r="BU40" s="165">
        <f t="shared" si="3"/>
        <v>6.9441666666666671E-3</v>
      </c>
    </row>
    <row r="41" spans="1:74" x14ac:dyDescent="0.25">
      <c r="A41" s="39"/>
      <c r="B41" s="139" t="str">
        <f>'Etat staff'!C37</f>
        <v xml:space="preserve"> OPHELIE</v>
      </c>
      <c r="C41" s="161">
        <f>'Etat staff'!A37</f>
        <v>43590.357638888891</v>
      </c>
      <c r="D41" s="162">
        <f>IF('Etat staff'!B37&lt;C41,'Etat staff'!B37+1,'Etat staff'!B37)</f>
        <v>43590.684027777781</v>
      </c>
      <c r="E41" s="203">
        <f t="shared" si="7"/>
        <v>4.1666666666666664E-2</v>
      </c>
      <c r="F41" s="59"/>
      <c r="G41" s="270"/>
      <c r="H41" s="227"/>
      <c r="I41" s="227"/>
      <c r="J41" s="227"/>
      <c r="K41" s="227">
        <f>IF(AND(COUNTIF(K$35:K40,1)&gt;0,COUNTIF(K$35:K40,33)&gt;0,COUNTIF(K$35:K40,30)&gt;0,COUNTIF(K$35:K40,39)&gt;0,COUNTIF(K$35:K40,38)&gt;0,COUNTIF(K$35:K40,35)&gt;0,COUNTIF(K$35:K40,37)&gt;0,COUNTIF(K$35:K40,36)&gt;0,COUNTIF(K$35:K40,"cmo")&gt;0,COUNTIF(K$35:K40,32)&gt;0,COUNTIF(K$35:K40,2)&gt;0),"F",IF(AND(COUNTIF(K$35:K40,1)&gt;0,COUNTIF(K$35:K40,33)&gt;0,COUNTIF(K$35:K40,30)&gt;0,COUNTIF(K$35:K40,39)&gt;0,COUNTIF(K$35:K40,38)&gt;0,COUNTIF(K$35:K40,35)&gt;0,COUNTIF(K$35:K40,37)&gt;0,COUNTIF(K$35:K40,36)&gt;0,COUNTIF(K$35:K40,"cmo")&gt;0,COUNTIF(K$35:K40,32)&gt;0),2,IF(AND(COUNTIF(K$35:K40,1)&gt;0,COUNTIF(K$35:K40,33)&gt;0,COUNTIF(K$35:K40,30)&gt;0,COUNTIF(K$35:K40,39)&gt;0,COUNTIF(K$35:K40,38)&gt;0,COUNTIF(K$35:K40,35)&gt;0,COUNTIF(K$35:K40,37)&gt;0,COUNTIF(K$35:K40,36)&gt;0,COUNTIF(K$35:K40,"cmo")&gt;0),32,IF(AND(COUNTIF(K$35:K40,1)&gt;0,COUNTIF(K$35:K40,33)&gt;0,COUNTIF(K$35:K40,30)&gt;0,COUNTIF(K$35:K40,39)&gt;0,COUNTIF(K$35:K40,38)&gt;0,COUNTIF(K$35:K40,35)&gt;0,COUNTIF(K$35:K40,37)&gt;0,COUNTIF(K$35:K40,36)&gt;0),"cmo",IF(AND(COUNTIF(K$35:K40,1)&gt;0,COUNTIF(K$35:K40,33)&gt;0,COUNTIF(K$35:K40,30)&gt;0,COUNTIF(K$35:K40,39)&gt;0,COUNTIF(K$35:K40,38)&gt;0,COUNTIF(K$35:K40,35)&gt;0,COUNTIF(K$35:K40,37)&gt;0),36,IF(AND(COUNTIF(K$35:K40,1)&gt;0,COUNTIF(K$35:K40,33)&gt;0,COUNTIF(K$35:K40,30)&gt;0,COUNTIF(K$35:K40,39)&gt;0,COUNTIF(K$35:K40,38)&gt;0,COUNTIF(K$35:K40,35)&gt;0),37,IF(AND(COUNTIF(K$35:K40,1)&gt;0,COUNTIF(K$35:K40,33)&gt;0,COUNTIF(K$35:K40,30)&gt;0,COUNTIF(K$35:K40,39)&gt;0,COUNTIF(K$35:K40,38)&gt;0),35,IF(AND(COUNTIF(K$35:K40,1)&gt;0,COUNTIF(K$35:K40,33)&gt;0,COUNTIF(K$35:K40,30)&gt;0,COUNTIF(K$35:K40,39)&gt;0),38,IF(AND(COUNTIF(K$35:K40,1)&gt;0,COUNTIF(K$35:K40,33)&gt;0,COUNTIF(K$35:K40,30)&gt;0),39,IF(AND(COUNTIF(K$35:K40,1)&gt;0,COUNTIF(K$35:K40,33)&gt;0),30,IF(COUNTIF(K$35:K40,1)&gt;0,33,1)))))))))))</f>
        <v>39</v>
      </c>
      <c r="L41" s="227">
        <f>IF(AND(COUNTIF(L$35:L40,1)&gt;0,COUNTIF(L$35:L40,33)&gt;0,COUNTIF(L$35:L40,30)&gt;0,COUNTIF(L$35:L40,39)&gt;0,COUNTIF(L$35:L40,38)&gt;0,COUNTIF(L$35:L40,35)&gt;0,COUNTIF(L$35:L40,37)&gt;0,COUNTIF(L$35:L40,36)&gt;0,COUNTIF(L$35:L40,"cmo")&gt;0,COUNTIF(L$35:L40,32)&gt;0,COUNTIF(L$35:L40,2)&gt;0),"F",IF(AND(COUNTIF(L$35:L40,1)&gt;0,COUNTIF(L$35:L40,33)&gt;0,COUNTIF(L$35:L40,30)&gt;0,COUNTIF(L$35:L40,39)&gt;0,COUNTIF(L$35:L40,38)&gt;0,COUNTIF(L$35:L40,35)&gt;0,COUNTIF(L$35:L40,37)&gt;0,COUNTIF(L$35:L40,36)&gt;0,COUNTIF(L$35:L40,"cmo")&gt;0,COUNTIF(L$35:L40,32)&gt;0),2,IF(AND(COUNTIF(L$35:L40,1)&gt;0,COUNTIF(L$35:L40,33)&gt;0,COUNTIF(L$35:L40,30)&gt;0,COUNTIF(L$35:L40,39)&gt;0,COUNTIF(L$35:L40,38)&gt;0,COUNTIF(L$35:L40,35)&gt;0,COUNTIF(L$35:L40,37)&gt;0,COUNTIF(L$35:L40,36)&gt;0,COUNTIF(L$35:L40,"cmo")&gt;0),32,IF(AND(COUNTIF(L$35:L40,1)&gt;0,COUNTIF(L$35:L40,33)&gt;0,COUNTIF(L$35:L40,30)&gt;0,COUNTIF(L$35:L40,39)&gt;0,COUNTIF(L$35:L40,38)&gt;0,COUNTIF(L$35:L40,35)&gt;0,COUNTIF(L$35:L40,37)&gt;0,COUNTIF(L$35:L40,36)&gt;0),"cmo",IF(AND(COUNTIF(L$35:L40,1)&gt;0,COUNTIF(L$35:L40,33)&gt;0,COUNTIF(L$35:L40,30)&gt;0,COUNTIF(L$35:L40,39)&gt;0,COUNTIF(L$35:L40,38)&gt;0,COUNTIF(L$35:L40,35)&gt;0,COUNTIF(L$35:L40,37)&gt;0),36,IF(AND(COUNTIF(L$35:L40,1)&gt;0,COUNTIF(L$35:L40,33)&gt;0,COUNTIF(L$35:L40,30)&gt;0,COUNTIF(L$35:L40,39)&gt;0,COUNTIF(L$35:L40,38)&gt;0,COUNTIF(L$35:L40,35)&gt;0),37,IF(AND(COUNTIF(L$35:L40,1)&gt;0,COUNTIF(L$35:L40,33)&gt;0,COUNTIF(L$35:L40,30)&gt;0,COUNTIF(L$35:L40,39)&gt;0,COUNTIF(L$35:L40,38)&gt;0),35,IF(AND(COUNTIF(L$35:L40,1)&gt;0,COUNTIF(L$35:L40,33)&gt;0,COUNTIF(L$35:L40,30)&gt;0,COUNTIF(L$35:L40,39)&gt;0),38,IF(AND(COUNTIF(L$35:L40,1)&gt;0,COUNTIF(L$35:L40,33)&gt;0,COUNTIF(L$35:L40,30)&gt;0),39,IF(AND(COUNTIF(L$35:L40,1)&gt;0,COUNTIF(L$35:L40,33)&gt;0),30,IF(COUNTIF(L$35:L40,1)&gt;0,33,1)))))))))))</f>
        <v>38</v>
      </c>
      <c r="M41" s="227">
        <f>IF(AND(COUNTIF(M$35:M40,1)&gt;0,COUNTIF(M$35:M40,33)&gt;0,COUNTIF(M$35:M40,30)&gt;0,COUNTIF(M$35:M40,39)&gt;0,COUNTIF(M$35:M40,38)&gt;0,COUNTIF(M$35:M40,35)&gt;0,COUNTIF(M$35:M40,37)&gt;0,COUNTIF(M$35:M40,36)&gt;0,COUNTIF(M$35:M40,"cmo")&gt;0,COUNTIF(M$35:M40,32)&gt;0,COUNTIF(M$35:M40,2)&gt;0),"F",IF(AND(COUNTIF(M$35:M40,1)&gt;0,COUNTIF(M$35:M40,33)&gt;0,COUNTIF(M$35:M40,30)&gt;0,COUNTIF(M$35:M40,39)&gt;0,COUNTIF(M$35:M40,38)&gt;0,COUNTIF(M$35:M40,35)&gt;0,COUNTIF(M$35:M40,37)&gt;0,COUNTIF(M$35:M40,36)&gt;0,COUNTIF(M$35:M40,"cmo")&gt;0,COUNTIF(M$35:M40,32)&gt;0),2,IF(AND(COUNTIF(M$35:M40,1)&gt;0,COUNTIF(M$35:M40,33)&gt;0,COUNTIF(M$35:M40,30)&gt;0,COUNTIF(M$35:M40,39)&gt;0,COUNTIF(M$35:M40,38)&gt;0,COUNTIF(M$35:M40,35)&gt;0,COUNTIF(M$35:M40,37)&gt;0,COUNTIF(M$35:M40,36)&gt;0,COUNTIF(M$35:M40,"cmo")&gt;0),32,IF(AND(COUNTIF(M$35:M40,1)&gt;0,COUNTIF(M$35:M40,33)&gt;0,COUNTIF(M$35:M40,30)&gt;0,COUNTIF(M$35:M40,39)&gt;0,COUNTIF(M$35:M40,38)&gt;0,COUNTIF(M$35:M40,35)&gt;0,COUNTIF(M$35:M40,37)&gt;0,COUNTIF(M$35:M40,36)&gt;0),"cmo",IF(AND(COUNTIF(M$35:M40,1)&gt;0,COUNTIF(M$35:M40,33)&gt;0,COUNTIF(M$35:M40,30)&gt;0,COUNTIF(M$35:M40,39)&gt;0,COUNTIF(M$35:M40,38)&gt;0,COUNTIF(M$35:M40,35)&gt;0,COUNTIF(M$35:M40,37)&gt;0),36,IF(AND(COUNTIF(M$35:M40,1)&gt;0,COUNTIF(M$35:M40,33)&gt;0,COUNTIF(M$35:M40,30)&gt;0,COUNTIF(M$35:M40,39)&gt;0,COUNTIF(M$35:M40,38)&gt;0,COUNTIF(M$35:M40,35)&gt;0),37,IF(AND(COUNTIF(M$35:M40,1)&gt;0,COUNTIF(M$35:M40,33)&gt;0,COUNTIF(M$35:M40,30)&gt;0,COUNTIF(M$35:M40,39)&gt;0,COUNTIF(M$35:M40,38)&gt;0),35,IF(AND(COUNTIF(M$35:M40,1)&gt;0,COUNTIF(M$35:M40,33)&gt;0,COUNTIF(M$35:M40,30)&gt;0,COUNTIF(M$35:M40,39)&gt;0),38,IF(AND(COUNTIF(M$35:M40,1)&gt;0,COUNTIF(M$35:M40,33)&gt;0,COUNTIF(M$35:M40,30)&gt;0),39,IF(AND(COUNTIF(M$35:M40,1)&gt;0,COUNTIF(M$35:M40,33)&gt;0),30,IF(COUNTIF(M$35:M40,1)&gt;0,33,1)))))))))))</f>
        <v>38</v>
      </c>
      <c r="N41" s="227">
        <f>IF(AND(COUNTIF(N$35:N40,1)&gt;0,COUNTIF(N$35:N40,33)&gt;0,COUNTIF(N$35:N40,30)&gt;0,COUNTIF(N$35:N40,39)&gt;0,COUNTIF(N$35:N40,38)&gt;0,COUNTIF(N$35:N40,35)&gt;0,COUNTIF(N$35:N40,37)&gt;0,COUNTIF(N$35:N40,36)&gt;0,COUNTIF(N$35:N40,"cmo")&gt;0,COUNTIF(N$35:N40,32)&gt;0,COUNTIF(N$35:N40,2)&gt;0),"F",IF(AND(COUNTIF(N$35:N40,1)&gt;0,COUNTIF(N$35:N40,33)&gt;0,COUNTIF(N$35:N40,30)&gt;0,COUNTIF(N$35:N40,39)&gt;0,COUNTIF(N$35:N40,38)&gt;0,COUNTIF(N$35:N40,35)&gt;0,COUNTIF(N$35:N40,37)&gt;0,COUNTIF(N$35:N40,36)&gt;0,COUNTIF(N$35:N40,"cmo")&gt;0,COUNTIF(N$35:N40,32)&gt;0),2,IF(AND(COUNTIF(N$35:N40,1)&gt;0,COUNTIF(N$35:N40,33)&gt;0,COUNTIF(N$35:N40,30)&gt;0,COUNTIF(N$35:N40,39)&gt;0,COUNTIF(N$35:N40,38)&gt;0,COUNTIF(N$35:N40,35)&gt;0,COUNTIF(N$35:N40,37)&gt;0,COUNTIF(N$35:N40,36)&gt;0,COUNTIF(N$35:N40,"cmo")&gt;0),32,IF(AND(COUNTIF(N$35:N40,1)&gt;0,COUNTIF(N$35:N40,33)&gt;0,COUNTIF(N$35:N40,30)&gt;0,COUNTIF(N$35:N40,39)&gt;0,COUNTIF(N$35:N40,38)&gt;0,COUNTIF(N$35:N40,35)&gt;0,COUNTIF(N$35:N40,37)&gt;0,COUNTIF(N$35:N40,36)&gt;0),"cmo",IF(AND(COUNTIF(N$35:N40,1)&gt;0,COUNTIF(N$35:N40,33)&gt;0,COUNTIF(N$35:N40,30)&gt;0,COUNTIF(N$35:N40,39)&gt;0,COUNTIF(N$35:N40,38)&gt;0,COUNTIF(N$35:N40,35)&gt;0,COUNTIF(N$35:N40,37)&gt;0),36,IF(AND(COUNTIF(N$35:N40,1)&gt;0,COUNTIF(N$35:N40,33)&gt;0,COUNTIF(N$35:N40,30)&gt;0,COUNTIF(N$35:N40,39)&gt;0,COUNTIF(N$35:N40,38)&gt;0,COUNTIF(N$35:N40,35)&gt;0),37,IF(AND(COUNTIF(N$35:N40,1)&gt;0,COUNTIF(N$35:N40,33)&gt;0,COUNTIF(N$35:N40,30)&gt;0,COUNTIF(N$35:N40,39)&gt;0,COUNTIF(N$35:N40,38)&gt;0),35,IF(AND(COUNTIF(N$35:N40,1)&gt;0,COUNTIF(N$35:N40,33)&gt;0,COUNTIF(N$35:N40,30)&gt;0,COUNTIF(N$35:N40,39)&gt;0),38,IF(AND(COUNTIF(N$35:N40,1)&gt;0,COUNTIF(N$35:N40,33)&gt;0,COUNTIF(N$35:N40,30)&gt;0),39,IF(AND(COUNTIF(N$35:N40,1)&gt;0,COUNTIF(N$35:N40,33)&gt;0),30,IF(COUNTIF(N$35:N40,1)&gt;0,33,1)))))))))))</f>
        <v>38</v>
      </c>
      <c r="O41" s="227">
        <f>IF(AND(COUNTIF(O$35:O40,1)&gt;0,COUNTIF(O$35:O40,33)&gt;0,COUNTIF(O$35:O40,30)&gt;0,COUNTIF(O$35:O40,39)&gt;0,COUNTIF(O$35:O40,38)&gt;0,COUNTIF(O$35:O40,35)&gt;0,COUNTIF(O$35:O40,37)&gt;0,COUNTIF(O$35:O40,36)&gt;0,COUNTIF(O$35:O40,"cmo")&gt;0,COUNTIF(O$35:O40,32)&gt;0,COUNTIF(O$35:O40,2)&gt;0),"F",IF(AND(COUNTIF(O$35:O40,1)&gt;0,COUNTIF(O$35:O40,33)&gt;0,COUNTIF(O$35:O40,30)&gt;0,COUNTIF(O$35:O40,39)&gt;0,COUNTIF(O$35:O40,38)&gt;0,COUNTIF(O$35:O40,35)&gt;0,COUNTIF(O$35:O40,37)&gt;0,COUNTIF(O$35:O40,36)&gt;0,COUNTIF(O$35:O40,"cmo")&gt;0,COUNTIF(O$35:O40,32)&gt;0),2,IF(AND(COUNTIF(O$35:O40,1)&gt;0,COUNTIF(O$35:O40,33)&gt;0,COUNTIF(O$35:O40,30)&gt;0,COUNTIF(O$35:O40,39)&gt;0,COUNTIF(O$35:O40,38)&gt;0,COUNTIF(O$35:O40,35)&gt;0,COUNTIF(O$35:O40,37)&gt;0,COUNTIF(O$35:O40,36)&gt;0,COUNTIF(O$35:O40,"cmo")&gt;0),32,IF(AND(COUNTIF(O$35:O40,1)&gt;0,COUNTIF(O$35:O40,33)&gt;0,COUNTIF(O$35:O40,30)&gt;0,COUNTIF(O$35:O40,39)&gt;0,COUNTIF(O$35:O40,38)&gt;0,COUNTIF(O$35:O40,35)&gt;0,COUNTIF(O$35:O40,37)&gt;0,COUNTIF(O$35:O40,36)&gt;0),"cmo",IF(AND(COUNTIF(O$35:O40,1)&gt;0,COUNTIF(O$35:O40,33)&gt;0,COUNTIF(O$35:O40,30)&gt;0,COUNTIF(O$35:O40,39)&gt;0,COUNTIF(O$35:O40,38)&gt;0,COUNTIF(O$35:O40,35)&gt;0,COUNTIF(O$35:O40,37)&gt;0),36,IF(AND(COUNTIF(O$35:O40,1)&gt;0,COUNTIF(O$35:O40,33)&gt;0,COUNTIF(O$35:O40,30)&gt;0,COUNTIF(O$35:O40,39)&gt;0,COUNTIF(O$35:O40,38)&gt;0,COUNTIF(O$35:O40,35)&gt;0),37,IF(AND(COUNTIF(O$35:O40,1)&gt;0,COUNTIF(O$35:O40,33)&gt;0,COUNTIF(O$35:O40,30)&gt;0,COUNTIF(O$35:O40,39)&gt;0,COUNTIF(O$35:O40,38)&gt;0),35,IF(AND(COUNTIF(O$35:O40,1)&gt;0,COUNTIF(O$35:O40,33)&gt;0,COUNTIF(O$35:O40,30)&gt;0,COUNTIF(O$35:O40,39)&gt;0),38,IF(AND(COUNTIF(O$35:O40,1)&gt;0,COUNTIF(O$35:O40,33)&gt;0,COUNTIF(O$35:O40,30)&gt;0),39,IF(AND(COUNTIF(O$35:O40,1)&gt;0,COUNTIF(O$35:O40,33)&gt;0),30,IF(COUNTIF(O$35:O40,1)&gt;0,33,1)))))))))))</f>
        <v>38</v>
      </c>
      <c r="P41" s="227">
        <f>IF(AND(COUNTIF(P$35:P40,1)&gt;0,COUNTIF(P$35:P40,33)&gt;0,COUNTIF(P$35:P40,30)&gt;0,COUNTIF(P$35:P40,39)&gt;0,COUNTIF(P$35:P40,38)&gt;0,COUNTIF(P$35:P40,35)&gt;0,COUNTIF(P$35:P40,37)&gt;0,COUNTIF(P$35:P40,36)&gt;0,COUNTIF(P$35:P40,"cmo")&gt;0,COUNTIF(P$35:P40,32)&gt;0,COUNTIF(P$35:P40,2)&gt;0),"F",IF(AND(COUNTIF(P$35:P40,1)&gt;0,COUNTIF(P$35:P40,33)&gt;0,COUNTIF(P$35:P40,30)&gt;0,COUNTIF(P$35:P40,39)&gt;0,COUNTIF(P$35:P40,38)&gt;0,COUNTIF(P$35:P40,35)&gt;0,COUNTIF(P$35:P40,37)&gt;0,COUNTIF(P$35:P40,36)&gt;0,COUNTIF(P$35:P40,"cmo")&gt;0,COUNTIF(P$35:P40,32)&gt;0),2,IF(AND(COUNTIF(P$35:P40,1)&gt;0,COUNTIF(P$35:P40,33)&gt;0,COUNTIF(P$35:P40,30)&gt;0,COUNTIF(P$35:P40,39)&gt;0,COUNTIF(P$35:P40,38)&gt;0,COUNTIF(P$35:P40,35)&gt;0,COUNTIF(P$35:P40,37)&gt;0,COUNTIF(P$35:P40,36)&gt;0,COUNTIF(P$35:P40,"cmo")&gt;0),32,IF(AND(COUNTIF(P$35:P40,1)&gt;0,COUNTIF(P$35:P40,33)&gt;0,COUNTIF(P$35:P40,30)&gt;0,COUNTIF(P$35:P40,39)&gt;0,COUNTIF(P$35:P40,38)&gt;0,COUNTIF(P$35:P40,35)&gt;0,COUNTIF(P$35:P40,37)&gt;0,COUNTIF(P$35:P40,36)&gt;0),"cmo",IF(AND(COUNTIF(P$35:P40,1)&gt;0,COUNTIF(P$35:P40,33)&gt;0,COUNTIF(P$35:P40,30)&gt;0,COUNTIF(P$35:P40,39)&gt;0,COUNTIF(P$35:P40,38)&gt;0,COUNTIF(P$35:P40,35)&gt;0,COUNTIF(P$35:P40,37)&gt;0),36,IF(AND(COUNTIF(P$35:P40,1)&gt;0,COUNTIF(P$35:P40,33)&gt;0,COUNTIF(P$35:P40,30)&gt;0,COUNTIF(P$35:P40,39)&gt;0,COUNTIF(P$35:P40,38)&gt;0,COUNTIF(P$35:P40,35)&gt;0),37,IF(AND(COUNTIF(P$35:P40,1)&gt;0,COUNTIF(P$35:P40,33)&gt;0,COUNTIF(P$35:P40,30)&gt;0,COUNTIF(P$35:P40,39)&gt;0,COUNTIF(P$35:P40,38)&gt;0),35,IF(AND(COUNTIF(P$35:P40,1)&gt;0,COUNTIF(P$35:P40,33)&gt;0,COUNTIF(P$35:P40,30)&gt;0,COUNTIF(P$35:P40,39)&gt;0),38,IF(AND(COUNTIF(P$35:P40,1)&gt;0,COUNTIF(P$35:P40,33)&gt;0,COUNTIF(P$35:P40,30)&gt;0),39,IF(AND(COUNTIF(P$35:P40,1)&gt;0,COUNTIF(P$35:P40,33)&gt;0),30,IF(COUNTIF(P$35:P40,1)&gt;0,33,1)))))))))))</f>
        <v>39</v>
      </c>
      <c r="Q41" s="227">
        <f>IF(AND(COUNTIF(Q$35:Q40,1)&gt;0,COUNTIF(Q$35:Q40,33)&gt;0,COUNTIF(Q$35:Q40,30)&gt;0,COUNTIF(Q$35:Q40,39)&gt;0,COUNTIF(Q$35:Q40,38)&gt;0,COUNTIF(Q$35:Q40,35)&gt;0,COUNTIF(Q$35:Q40,37)&gt;0,COUNTIF(Q$35:Q40,36)&gt;0,COUNTIF(Q$35:Q40,"cmo")&gt;0,COUNTIF(Q$35:Q40,32)&gt;0,COUNTIF(Q$35:Q40,2)&gt;0),"F",IF(AND(COUNTIF(Q$35:Q40,1)&gt;0,COUNTIF(Q$35:Q40,33)&gt;0,COUNTIF(Q$35:Q40,30)&gt;0,COUNTIF(Q$35:Q40,39)&gt;0,COUNTIF(Q$35:Q40,38)&gt;0,COUNTIF(Q$35:Q40,35)&gt;0,COUNTIF(Q$35:Q40,37)&gt;0,COUNTIF(Q$35:Q40,36)&gt;0,COUNTIF(Q$35:Q40,"cmo")&gt;0,COUNTIF(Q$35:Q40,32)&gt;0),2,IF(AND(COUNTIF(Q$35:Q40,1)&gt;0,COUNTIF(Q$35:Q40,33)&gt;0,COUNTIF(Q$35:Q40,30)&gt;0,COUNTIF(Q$35:Q40,39)&gt;0,COUNTIF(Q$35:Q40,38)&gt;0,COUNTIF(Q$35:Q40,35)&gt;0,COUNTIF(Q$35:Q40,37)&gt;0,COUNTIF(Q$35:Q40,36)&gt;0,COUNTIF(Q$35:Q40,"cmo")&gt;0),32,IF(AND(COUNTIF(Q$35:Q40,1)&gt;0,COUNTIF(Q$35:Q40,33)&gt;0,COUNTIF(Q$35:Q40,30)&gt;0,COUNTIF(Q$35:Q40,39)&gt;0,COUNTIF(Q$35:Q40,38)&gt;0,COUNTIF(Q$35:Q40,35)&gt;0,COUNTIF(Q$35:Q40,37)&gt;0,COUNTIF(Q$35:Q40,36)&gt;0),"cmo",IF(AND(COUNTIF(Q$35:Q40,1)&gt;0,COUNTIF(Q$35:Q40,33)&gt;0,COUNTIF(Q$35:Q40,30)&gt;0,COUNTIF(Q$35:Q40,39)&gt;0,COUNTIF(Q$35:Q40,38)&gt;0,COUNTIF(Q$35:Q40,35)&gt;0,COUNTIF(Q$35:Q40,37)&gt;0),36,IF(AND(COUNTIF(Q$35:Q40,1)&gt;0,COUNTIF(Q$35:Q40,33)&gt;0,COUNTIF(Q$35:Q40,30)&gt;0,COUNTIF(Q$35:Q40,39)&gt;0,COUNTIF(Q$35:Q40,38)&gt;0,COUNTIF(Q$35:Q40,35)&gt;0),37,IF(AND(COUNTIF(Q$35:Q40,1)&gt;0,COUNTIF(Q$35:Q40,33)&gt;0,COUNTIF(Q$35:Q40,30)&gt;0,COUNTIF(Q$35:Q40,39)&gt;0,COUNTIF(Q$35:Q40,38)&gt;0),35,IF(AND(COUNTIF(Q$35:Q40,1)&gt;0,COUNTIF(Q$35:Q40,33)&gt;0,COUNTIF(Q$35:Q40,30)&gt;0,COUNTIF(Q$35:Q40,39)&gt;0),38,IF(AND(COUNTIF(Q$35:Q40,1)&gt;0,COUNTIF(Q$35:Q40,33)&gt;0,COUNTIF(Q$35:Q40,30)&gt;0),39,IF(AND(COUNTIF(Q$35:Q40,1)&gt;0,COUNTIF(Q$35:Q40,33)&gt;0),30,IF(COUNTIF(Q$35:Q40,1)&gt;0,33,1)))))))))))</f>
        <v>39</v>
      </c>
      <c r="R41" s="227">
        <f>IF(AND(COUNTIF(R$35:R40,1)&gt;0,COUNTIF(R$35:R40,33)&gt;0,COUNTIF(R$35:R40,30)&gt;0,COUNTIF(R$35:R40,39)&gt;0,COUNTIF(R$35:R40,38)&gt;0,COUNTIF(R$35:R40,35)&gt;0,COUNTIF(R$35:R40,37)&gt;0,COUNTIF(R$35:R40,36)&gt;0,COUNTIF(R$35:R40,"cmo")&gt;0,COUNTIF(R$35:R40,32)&gt;0,COUNTIF(R$35:R40,2)&gt;0),"F",IF(AND(COUNTIF(R$35:R40,1)&gt;0,COUNTIF(R$35:R40,33)&gt;0,COUNTIF(R$35:R40,30)&gt;0,COUNTIF(R$35:R40,39)&gt;0,COUNTIF(R$35:R40,38)&gt;0,COUNTIF(R$35:R40,35)&gt;0,COUNTIF(R$35:R40,37)&gt;0,COUNTIF(R$35:R40,36)&gt;0,COUNTIF(R$35:R40,"cmo")&gt;0,COUNTIF(R$35:R40,32)&gt;0),2,IF(AND(COUNTIF(R$35:R40,1)&gt;0,COUNTIF(R$35:R40,33)&gt;0,COUNTIF(R$35:R40,30)&gt;0,COUNTIF(R$35:R40,39)&gt;0,COUNTIF(R$35:R40,38)&gt;0,COUNTIF(R$35:R40,35)&gt;0,COUNTIF(R$35:R40,37)&gt;0,COUNTIF(R$35:R40,36)&gt;0,COUNTIF(R$35:R40,"cmo")&gt;0),32,IF(AND(COUNTIF(R$35:R40,1)&gt;0,COUNTIF(R$35:R40,33)&gt;0,COUNTIF(R$35:R40,30)&gt;0,COUNTIF(R$35:R40,39)&gt;0,COUNTIF(R$35:R40,38)&gt;0,COUNTIF(R$35:R40,35)&gt;0,COUNTIF(R$35:R40,37)&gt;0,COUNTIF(R$35:R40,36)&gt;0),"cmo",IF(AND(COUNTIF(R$35:R40,1)&gt;0,COUNTIF(R$35:R40,33)&gt;0,COUNTIF(R$35:R40,30)&gt;0,COUNTIF(R$35:R40,39)&gt;0,COUNTIF(R$35:R40,38)&gt;0,COUNTIF(R$35:R40,35)&gt;0,COUNTIF(R$35:R40,37)&gt;0),36,IF(AND(COUNTIF(R$35:R40,1)&gt;0,COUNTIF(R$35:R40,33)&gt;0,COUNTIF(R$35:R40,30)&gt;0,COUNTIF(R$35:R40,39)&gt;0,COUNTIF(R$35:R40,38)&gt;0,COUNTIF(R$35:R40,35)&gt;0),37,IF(AND(COUNTIF(R$35:R40,1)&gt;0,COUNTIF(R$35:R40,33)&gt;0,COUNTIF(R$35:R40,30)&gt;0,COUNTIF(R$35:R40,39)&gt;0,COUNTIF(R$35:R40,38)&gt;0),35,IF(AND(COUNTIF(R$35:R40,1)&gt;0,COUNTIF(R$35:R40,33)&gt;0,COUNTIF(R$35:R40,30)&gt;0,COUNTIF(R$35:R40,39)&gt;0),38,IF(AND(COUNTIF(R$35:R40,1)&gt;0,COUNTIF(R$35:R40,33)&gt;0,COUNTIF(R$35:R40,30)&gt;0),39,IF(AND(COUNTIF(R$35:R40,1)&gt;0,COUNTIF(R$35:R40,33)&gt;0),30,IF(COUNTIF(R$35:R40,1)&gt;0,33,1)))))))))))</f>
        <v>39</v>
      </c>
      <c r="S41" s="227">
        <f>IF(AND(COUNTIF(S$35:S40,1)&gt;0,COUNTIF(S$35:S40,33)&gt;0,COUNTIF(S$35:S40,30)&gt;0,COUNTIF(S$35:S40,39)&gt;0,COUNTIF(S$35:S40,38)&gt;0,COUNTIF(S$35:S40,35)&gt;0,COUNTIF(S$35:S40,37)&gt;0,COUNTIF(S$35:S40,36)&gt;0,COUNTIF(S$35:S40,"cmo")&gt;0,COUNTIF(S$35:S40,32)&gt;0,COUNTIF(S$35:S40,2)&gt;0),"F",IF(AND(COUNTIF(S$35:S40,1)&gt;0,COUNTIF(S$35:S40,33)&gt;0,COUNTIF(S$35:S40,30)&gt;0,COUNTIF(S$35:S40,39)&gt;0,COUNTIF(S$35:S40,38)&gt;0,COUNTIF(S$35:S40,35)&gt;0,COUNTIF(S$35:S40,37)&gt;0,COUNTIF(S$35:S40,36)&gt;0,COUNTIF(S$35:S40,"cmo")&gt;0,COUNTIF(S$35:S40,32)&gt;0),2,IF(AND(COUNTIF(S$35:S40,1)&gt;0,COUNTIF(S$35:S40,33)&gt;0,COUNTIF(S$35:S40,30)&gt;0,COUNTIF(S$35:S40,39)&gt;0,COUNTIF(S$35:S40,38)&gt;0,COUNTIF(S$35:S40,35)&gt;0,COUNTIF(S$35:S40,37)&gt;0,COUNTIF(S$35:S40,36)&gt;0,COUNTIF(S$35:S40,"cmo")&gt;0),32,IF(AND(COUNTIF(S$35:S40,1)&gt;0,COUNTIF(S$35:S40,33)&gt;0,COUNTIF(S$35:S40,30)&gt;0,COUNTIF(S$35:S40,39)&gt;0,COUNTIF(S$35:S40,38)&gt;0,COUNTIF(S$35:S40,35)&gt;0,COUNTIF(S$35:S40,37)&gt;0,COUNTIF(S$35:S40,36)&gt;0),"cmo",IF(AND(COUNTIF(S$35:S40,1)&gt;0,COUNTIF(S$35:S40,33)&gt;0,COUNTIF(S$35:S40,30)&gt;0,COUNTIF(S$35:S40,39)&gt;0,COUNTIF(S$35:S40,38)&gt;0,COUNTIF(S$35:S40,35)&gt;0,COUNTIF(S$35:S40,37)&gt;0),36,IF(AND(COUNTIF(S$35:S40,1)&gt;0,COUNTIF(S$35:S40,33)&gt;0,COUNTIF(S$35:S40,30)&gt;0,COUNTIF(S$35:S40,39)&gt;0,COUNTIF(S$35:S40,38)&gt;0,COUNTIF(S$35:S40,35)&gt;0),37,IF(AND(COUNTIF(S$35:S40,1)&gt;0,COUNTIF(S$35:S40,33)&gt;0,COUNTIF(S$35:S40,30)&gt;0,COUNTIF(S$35:S40,39)&gt;0,COUNTIF(S$35:S40,38)&gt;0),35,IF(AND(COUNTIF(S$35:S40,1)&gt;0,COUNTIF(S$35:S40,33)&gt;0,COUNTIF(S$35:S40,30)&gt;0,COUNTIF(S$35:S40,39)&gt;0),38,IF(AND(COUNTIF(S$35:S40,1)&gt;0,COUNTIF(S$35:S40,33)&gt;0,COUNTIF(S$35:S40,30)&gt;0),39,IF(AND(COUNTIF(S$35:S40,1)&gt;0,COUNTIF(S$35:S40,33)&gt;0),30,IF(COUNTIF(S$35:S40,1)&gt;0,33,1)))))))))))</f>
        <v>39</v>
      </c>
      <c r="T41" s="227">
        <f>IF(AND(COUNTIF(T$35:T40,1)&gt;0,COUNTIF(T$35:T40,33)&gt;0,COUNTIF(T$35:T40,30)&gt;0,COUNTIF(T$35:T40,39)&gt;0,COUNTIF(T$35:T40,38)&gt;0,COUNTIF(T$35:T40,35)&gt;0,COUNTIF(T$35:T40,37)&gt;0,COUNTIF(T$35:T40,36)&gt;0,COUNTIF(T$35:T40,"cmo")&gt;0,COUNTIF(T$35:T40,32)&gt;0,COUNTIF(T$35:T40,2)&gt;0),"F",IF(AND(COUNTIF(T$35:T40,1)&gt;0,COUNTIF(T$35:T40,33)&gt;0,COUNTIF(T$35:T40,30)&gt;0,COUNTIF(T$35:T40,39)&gt;0,COUNTIF(T$35:T40,38)&gt;0,COUNTIF(T$35:T40,35)&gt;0,COUNTIF(T$35:T40,37)&gt;0,COUNTIF(T$35:T40,36)&gt;0,COUNTIF(T$35:T40,"cmo")&gt;0,COUNTIF(T$35:T40,32)&gt;0),2,IF(AND(COUNTIF(T$35:T40,1)&gt;0,COUNTIF(T$35:T40,33)&gt;0,COUNTIF(T$35:T40,30)&gt;0,COUNTIF(T$35:T40,39)&gt;0,COUNTIF(T$35:T40,38)&gt;0,COUNTIF(T$35:T40,35)&gt;0,COUNTIF(T$35:T40,37)&gt;0,COUNTIF(T$35:T40,36)&gt;0,COUNTIF(T$35:T40,"cmo")&gt;0),32,IF(AND(COUNTIF(T$35:T40,1)&gt;0,COUNTIF(T$35:T40,33)&gt;0,COUNTIF(T$35:T40,30)&gt;0,COUNTIF(T$35:T40,39)&gt;0,COUNTIF(T$35:T40,38)&gt;0,COUNTIF(T$35:T40,35)&gt;0,COUNTIF(T$35:T40,37)&gt;0,COUNTIF(T$35:T40,36)&gt;0),"cmo",IF(AND(COUNTIF(T$35:T40,1)&gt;0,COUNTIF(T$35:T40,33)&gt;0,COUNTIF(T$35:T40,30)&gt;0,COUNTIF(T$35:T40,39)&gt;0,COUNTIF(T$35:T40,38)&gt;0,COUNTIF(T$35:T40,35)&gt;0,COUNTIF(T$35:T40,37)&gt;0),36,IF(AND(COUNTIF(T$35:T40,1)&gt;0,COUNTIF(T$35:T40,33)&gt;0,COUNTIF(T$35:T40,30)&gt;0,COUNTIF(T$35:T40,39)&gt;0,COUNTIF(T$35:T40,38)&gt;0,COUNTIF(T$35:T40,35)&gt;0),37,IF(AND(COUNTIF(T$35:T40,1)&gt;0,COUNTIF(T$35:T40,33)&gt;0,COUNTIF(T$35:T40,30)&gt;0,COUNTIF(T$35:T40,39)&gt;0,COUNTIF(T$35:T40,38)&gt;0),35,IF(AND(COUNTIF(T$35:T40,1)&gt;0,COUNTIF(T$35:T40,33)&gt;0,COUNTIF(T$35:T40,30)&gt;0,COUNTIF(T$35:T40,39)&gt;0),38,IF(AND(COUNTIF(T$35:T40,1)&gt;0,COUNTIF(T$35:T40,33)&gt;0,COUNTIF(T$35:T40,30)&gt;0),39,IF(AND(COUNTIF(T$35:T40,1)&gt;0,COUNTIF(T$35:T40,33)&gt;0),30,IF(COUNTIF(T$35:T40,1)&gt;0,33,1)))))))))))</f>
        <v>33</v>
      </c>
      <c r="U41" s="227">
        <f>IF(AND(COUNTIF(U$35:U40,1)&gt;0,COUNTIF(U$35:U40,33)&gt;0,COUNTIF(U$35:U40,30)&gt;0,COUNTIF(U$35:U40,39)&gt;0,COUNTIF(U$35:U40,38)&gt;0,COUNTIF(U$35:U40,35)&gt;0,COUNTIF(U$35:U40,37)&gt;0,COUNTIF(U$35:U40,36)&gt;0,COUNTIF(U$35:U40,"cmo")&gt;0,COUNTIF(U$35:U40,32)&gt;0,COUNTIF(U$35:U40,2)&gt;0),"F",IF(AND(COUNTIF(U$35:U40,1)&gt;0,COUNTIF(U$35:U40,33)&gt;0,COUNTIF(U$35:U40,30)&gt;0,COUNTIF(U$35:U40,39)&gt;0,COUNTIF(U$35:U40,38)&gt;0,COUNTIF(U$35:U40,35)&gt;0,COUNTIF(U$35:U40,37)&gt;0,COUNTIF(U$35:U40,36)&gt;0,COUNTIF(U$35:U40,"cmo")&gt;0,COUNTIF(U$35:U40,32)&gt;0),2,IF(AND(COUNTIF(U$35:U40,1)&gt;0,COUNTIF(U$35:U40,33)&gt;0,COUNTIF(U$35:U40,30)&gt;0,COUNTIF(U$35:U40,39)&gt;0,COUNTIF(U$35:U40,38)&gt;0,COUNTIF(U$35:U40,35)&gt;0,COUNTIF(U$35:U40,37)&gt;0,COUNTIF(U$35:U40,36)&gt;0,COUNTIF(U$35:U40,"cmo")&gt;0),32,IF(AND(COUNTIF(U$35:U40,1)&gt;0,COUNTIF(U$35:U40,33)&gt;0,COUNTIF(U$35:U40,30)&gt;0,COUNTIF(U$35:U40,39)&gt;0,COUNTIF(U$35:U40,38)&gt;0,COUNTIF(U$35:U40,35)&gt;0,COUNTIF(U$35:U40,37)&gt;0,COUNTIF(U$35:U40,36)&gt;0),"cmo",IF(AND(COUNTIF(U$35:U40,1)&gt;0,COUNTIF(U$35:U40,33)&gt;0,COUNTIF(U$35:U40,30)&gt;0,COUNTIF(U$35:U40,39)&gt;0,COUNTIF(U$35:U40,38)&gt;0,COUNTIF(U$35:U40,35)&gt;0,COUNTIF(U$35:U40,37)&gt;0),36,IF(AND(COUNTIF(U$35:U40,1)&gt;0,COUNTIF(U$35:U40,33)&gt;0,COUNTIF(U$35:U40,30)&gt;0,COUNTIF(U$35:U40,39)&gt;0,COUNTIF(U$35:U40,38)&gt;0,COUNTIF(U$35:U40,35)&gt;0),37,IF(AND(COUNTIF(U$35:U40,1)&gt;0,COUNTIF(U$35:U40,33)&gt;0,COUNTIF(U$35:U40,30)&gt;0,COUNTIF(U$35:U40,39)&gt;0,COUNTIF(U$35:U40,38)&gt;0),35,IF(AND(COUNTIF(U$35:U40,1)&gt;0,COUNTIF(U$35:U40,33)&gt;0,COUNTIF(U$35:U40,30)&gt;0,COUNTIF(U$35:U40,39)&gt;0),38,IF(AND(COUNTIF(U$35:U40,1)&gt;0,COUNTIF(U$35:U40,33)&gt;0,COUNTIF(U$35:U40,30)&gt;0),39,IF(AND(COUNTIF(U$35:U40,1)&gt;0,COUNTIF(U$35:U40,33)&gt;0),30,IF(COUNTIF(U$35:U40,1)&gt;0,33,1)))))))))))</f>
        <v>33</v>
      </c>
      <c r="V41" s="227">
        <f>IF(AND(COUNTIF(V$35:V40,1)&gt;0,COUNTIF(V$35:V40,33)&gt;0,COUNTIF(V$35:V40,30)&gt;0,COUNTIF(V$35:V40,39)&gt;0,COUNTIF(V$35:V40,38)&gt;0,COUNTIF(V$35:V40,35)&gt;0,COUNTIF(V$35:V40,37)&gt;0,COUNTIF(V$35:V40,36)&gt;0,COUNTIF(V$35:V40,"cmo")&gt;0,COUNTIF(V$35:V40,32)&gt;0,COUNTIF(V$35:V40,2)&gt;0),"F",IF(AND(COUNTIF(V$35:V40,1)&gt;0,COUNTIF(V$35:V40,33)&gt;0,COUNTIF(V$35:V40,30)&gt;0,COUNTIF(V$35:V40,39)&gt;0,COUNTIF(V$35:V40,38)&gt;0,COUNTIF(V$35:V40,35)&gt;0,COUNTIF(V$35:V40,37)&gt;0,COUNTIF(V$35:V40,36)&gt;0,COUNTIF(V$35:V40,"cmo")&gt;0,COUNTIF(V$35:V40,32)&gt;0),2,IF(AND(COUNTIF(V$35:V40,1)&gt;0,COUNTIF(V$35:V40,33)&gt;0,COUNTIF(V$35:V40,30)&gt;0,COUNTIF(V$35:V40,39)&gt;0,COUNTIF(V$35:V40,38)&gt;0,COUNTIF(V$35:V40,35)&gt;0,COUNTIF(V$35:V40,37)&gt;0,COUNTIF(V$35:V40,36)&gt;0,COUNTIF(V$35:V40,"cmo")&gt;0),32,IF(AND(COUNTIF(V$35:V40,1)&gt;0,COUNTIF(V$35:V40,33)&gt;0,COUNTIF(V$35:V40,30)&gt;0,COUNTIF(V$35:V40,39)&gt;0,COUNTIF(V$35:V40,38)&gt;0,COUNTIF(V$35:V40,35)&gt;0,COUNTIF(V$35:V40,37)&gt;0,COUNTIF(V$35:V40,36)&gt;0),"cmo",IF(AND(COUNTIF(V$35:V40,1)&gt;0,COUNTIF(V$35:V40,33)&gt;0,COUNTIF(V$35:V40,30)&gt;0,COUNTIF(V$35:V40,39)&gt;0,COUNTIF(V$35:V40,38)&gt;0,COUNTIF(V$35:V40,35)&gt;0,COUNTIF(V$35:V40,37)&gt;0),36,IF(AND(COUNTIF(V$35:V40,1)&gt;0,COUNTIF(V$35:V40,33)&gt;0,COUNTIF(V$35:V40,30)&gt;0,COUNTIF(V$35:V40,39)&gt;0,COUNTIF(V$35:V40,38)&gt;0,COUNTIF(V$35:V40,35)&gt;0),37,IF(AND(COUNTIF(V$35:V40,1)&gt;0,COUNTIF(V$35:V40,33)&gt;0,COUNTIF(V$35:V40,30)&gt;0,COUNTIF(V$35:V40,39)&gt;0,COUNTIF(V$35:V40,38)&gt;0),35,IF(AND(COUNTIF(V$35:V40,1)&gt;0,COUNTIF(V$35:V40,33)&gt;0,COUNTIF(V$35:V40,30)&gt;0,COUNTIF(V$35:V40,39)&gt;0),38,IF(AND(COUNTIF(V$35:V40,1)&gt;0,COUNTIF(V$35:V40,33)&gt;0,COUNTIF(V$35:V40,30)&gt;0),39,IF(AND(COUNTIF(V$35:V40,1)&gt;0,COUNTIF(V$35:V40,33)&gt;0),30,IF(COUNTIF(V$35:V40,1)&gt;0,33,1)))))))))))</f>
        <v>33</v>
      </c>
      <c r="W41" s="227">
        <f>IF(AND(COUNTIF(W$35:W40,1)&gt;0,COUNTIF(W$35:W40,33)&gt;0,COUNTIF(W$35:W40,30)&gt;0,COUNTIF(W$35:W40,39)&gt;0,COUNTIF(W$35:W40,38)&gt;0,COUNTIF(W$35:W40,35)&gt;0,COUNTIF(W$35:W40,37)&gt;0,COUNTIF(W$35:W40,36)&gt;0,COUNTIF(W$35:W40,"cmo")&gt;0,COUNTIF(W$35:W40,32)&gt;0,COUNTIF(W$35:W40,2)&gt;0),"F",IF(AND(COUNTIF(W$35:W40,1)&gt;0,COUNTIF(W$35:W40,33)&gt;0,COUNTIF(W$35:W40,30)&gt;0,COUNTIF(W$35:W40,39)&gt;0,COUNTIF(W$35:W40,38)&gt;0,COUNTIF(W$35:W40,35)&gt;0,COUNTIF(W$35:W40,37)&gt;0,COUNTIF(W$35:W40,36)&gt;0,COUNTIF(W$35:W40,"cmo")&gt;0,COUNTIF(W$35:W40,32)&gt;0),2,IF(AND(COUNTIF(W$35:W40,1)&gt;0,COUNTIF(W$35:W40,33)&gt;0,COUNTIF(W$35:W40,30)&gt;0,COUNTIF(W$35:W40,39)&gt;0,COUNTIF(W$35:W40,38)&gt;0,COUNTIF(W$35:W40,35)&gt;0,COUNTIF(W$35:W40,37)&gt;0,COUNTIF(W$35:W40,36)&gt;0,COUNTIF(W$35:W40,"cmo")&gt;0),32,IF(AND(COUNTIF(W$35:W40,1)&gt;0,COUNTIF(W$35:W40,33)&gt;0,COUNTIF(W$35:W40,30)&gt;0,COUNTIF(W$35:W40,39)&gt;0,COUNTIF(W$35:W40,38)&gt;0,COUNTIF(W$35:W40,35)&gt;0,COUNTIF(W$35:W40,37)&gt;0,COUNTIF(W$35:W40,36)&gt;0),"cmo",IF(AND(COUNTIF(W$35:W40,1)&gt;0,COUNTIF(W$35:W40,33)&gt;0,COUNTIF(W$35:W40,30)&gt;0,COUNTIF(W$35:W40,39)&gt;0,COUNTIF(W$35:W40,38)&gt;0,COUNTIF(W$35:W40,35)&gt;0,COUNTIF(W$35:W40,37)&gt;0),36,IF(AND(COUNTIF(W$35:W40,1)&gt;0,COUNTIF(W$35:W40,33)&gt;0,COUNTIF(W$35:W40,30)&gt;0,COUNTIF(W$35:W40,39)&gt;0,COUNTIF(W$35:W40,38)&gt;0,COUNTIF(W$35:W40,35)&gt;0),37,IF(AND(COUNTIF(W$35:W40,1)&gt;0,COUNTIF(W$35:W40,33)&gt;0,COUNTIF(W$35:W40,30)&gt;0,COUNTIF(W$35:W40,39)&gt;0,COUNTIF(W$35:W40,38)&gt;0),35,IF(AND(COUNTIF(W$35:W40,1)&gt;0,COUNTIF(W$35:W40,33)&gt;0,COUNTIF(W$35:W40,30)&gt;0,COUNTIF(W$35:W40,39)&gt;0),38,IF(AND(COUNTIF(W$35:W40,1)&gt;0,COUNTIF(W$35:W40,33)&gt;0,COUNTIF(W$35:W40,30)&gt;0),39,IF(AND(COUNTIF(W$35:W40,1)&gt;0,COUNTIF(W$35:W40,33)&gt;0),30,IF(COUNTIF(W$35:W40,1)&gt;0,33,1)))))))))))</f>
        <v>38</v>
      </c>
      <c r="X41" s="231" t="s">
        <v>6</v>
      </c>
      <c r="Y41" s="231" t="s">
        <v>6</v>
      </c>
      <c r="Z41" s="231" t="s">
        <v>6</v>
      </c>
      <c r="AA41" s="227">
        <f>IF(AND(COUNTIF(AA$35:AA40,1)&gt;0,COUNTIF(AA$35:AA40,33)&gt;0,COUNTIF(AA$35:AA40,30)&gt;0,COUNTIF(AA$35:AA40,39)&gt;0,COUNTIF(AA$35:AA40,38)&gt;0,COUNTIF(AA$35:AA40,35)&gt;0,COUNTIF(AA$35:AA40,37)&gt;0,COUNTIF(AA$35:AA40,36)&gt;0,COUNTIF(AA$35:AA40,"cmo")&gt;0,COUNTIF(AA$35:AA40,32)&gt;0,COUNTIF(AA$35:AA40,2)&gt;0),"F",IF(AND(COUNTIF(AA$35:AA40,1)&gt;0,COUNTIF(AA$35:AA40,33)&gt;0,COUNTIF(AA$35:AA40,30)&gt;0,COUNTIF(AA$35:AA40,39)&gt;0,COUNTIF(AA$35:AA40,38)&gt;0,COUNTIF(AA$35:AA40,35)&gt;0,COUNTIF(AA$35:AA40,37)&gt;0,COUNTIF(AA$35:AA40,36)&gt;0,COUNTIF(AA$35:AA40,"cmo")&gt;0,COUNTIF(AA$35:AA40,32)&gt;0),2,IF(AND(COUNTIF(AA$35:AA40,1)&gt;0,COUNTIF(AA$35:AA40,33)&gt;0,COUNTIF(AA$35:AA40,30)&gt;0,COUNTIF(AA$35:AA40,39)&gt;0,COUNTIF(AA$35:AA40,38)&gt;0,COUNTIF(AA$35:AA40,35)&gt;0,COUNTIF(AA$35:AA40,37)&gt;0,COUNTIF(AA$35:AA40,36)&gt;0,COUNTIF(AA$35:AA40,"cmo")&gt;0),32,IF(AND(COUNTIF(AA$35:AA40,1)&gt;0,COUNTIF(AA$35:AA40,33)&gt;0,COUNTIF(AA$35:AA40,30)&gt;0,COUNTIF(AA$35:AA40,39)&gt;0,COUNTIF(AA$35:AA40,38)&gt;0,COUNTIF(AA$35:AA40,35)&gt;0,COUNTIF(AA$35:AA40,37)&gt;0,COUNTIF(AA$35:AA40,36)&gt;0),"cmo",IF(AND(COUNTIF(AA$35:AA40,1)&gt;0,COUNTIF(AA$35:AA40,33)&gt;0,COUNTIF(AA$35:AA40,30)&gt;0,COUNTIF(AA$35:AA40,39)&gt;0,COUNTIF(AA$35:AA40,38)&gt;0,COUNTIF(AA$35:AA40,35)&gt;0,COUNTIF(AA$35:AA40,37)&gt;0),36,IF(AND(COUNTIF(AA$35:AA40,1)&gt;0,COUNTIF(AA$35:AA40,33)&gt;0,COUNTIF(AA$35:AA40,30)&gt;0,COUNTIF(AA$35:AA40,39)&gt;0,COUNTIF(AA$35:AA40,38)&gt;0,COUNTIF(AA$35:AA40,35)&gt;0),37,IF(AND(COUNTIF(AA$35:AA40,1)&gt;0,COUNTIF(AA$35:AA40,33)&gt;0,COUNTIF(AA$35:AA40,30)&gt;0,COUNTIF(AA$35:AA40,39)&gt;0,COUNTIF(AA$35:AA40,38)&gt;0),35,IF(AND(COUNTIF(AA$35:AA40,1)&gt;0,COUNTIF(AA$35:AA40,33)&gt;0,COUNTIF(AA$35:AA40,30)&gt;0,COUNTIF(AA$35:AA40,39)&gt;0),38,IF(AND(COUNTIF(AA$35:AA40,1)&gt;0,COUNTIF(AA$35:AA40,33)&gt;0,COUNTIF(AA$35:AA40,30)&gt;0),39,IF(AND(COUNTIF(AA$35:AA40,1)&gt;0,COUNTIF(AA$35:AA40,33)&gt;0),30,IF(COUNTIF(AA$35:AA40,1)&gt;0,33,1)))))))))))</f>
        <v>39</v>
      </c>
      <c r="AB41" s="227">
        <f>IF(AND(COUNTIF(AB$35:AB40,1)&gt;0,COUNTIF(AB$35:AB40,33)&gt;0,COUNTIF(AB$35:AB40,30)&gt;0,COUNTIF(AB$35:AB40,39)&gt;0,COUNTIF(AB$35:AB40,38)&gt;0,COUNTIF(AB$35:AB40,35)&gt;0,COUNTIF(AB$35:AB40,37)&gt;0,COUNTIF(AB$35:AB40,36)&gt;0,COUNTIF(AB$35:AB40,"cmo")&gt;0,COUNTIF(AB$35:AB40,32)&gt;0,COUNTIF(AB$35:AB40,2)&gt;0),"F",IF(AND(COUNTIF(AB$35:AB40,1)&gt;0,COUNTIF(AB$35:AB40,33)&gt;0,COUNTIF(AB$35:AB40,30)&gt;0,COUNTIF(AB$35:AB40,39)&gt;0,COUNTIF(AB$35:AB40,38)&gt;0,COUNTIF(AB$35:AB40,35)&gt;0,COUNTIF(AB$35:AB40,37)&gt;0,COUNTIF(AB$35:AB40,36)&gt;0,COUNTIF(AB$35:AB40,"cmo")&gt;0,COUNTIF(AB$35:AB40,32)&gt;0),2,IF(AND(COUNTIF(AB$35:AB40,1)&gt;0,COUNTIF(AB$35:AB40,33)&gt;0,COUNTIF(AB$35:AB40,30)&gt;0,COUNTIF(AB$35:AB40,39)&gt;0,COUNTIF(AB$35:AB40,38)&gt;0,COUNTIF(AB$35:AB40,35)&gt;0,COUNTIF(AB$35:AB40,37)&gt;0,COUNTIF(AB$35:AB40,36)&gt;0,COUNTIF(AB$35:AB40,"cmo")&gt;0),32,IF(AND(COUNTIF(AB$35:AB40,1)&gt;0,COUNTIF(AB$35:AB40,33)&gt;0,COUNTIF(AB$35:AB40,30)&gt;0,COUNTIF(AB$35:AB40,39)&gt;0,COUNTIF(AB$35:AB40,38)&gt;0,COUNTIF(AB$35:AB40,35)&gt;0,COUNTIF(AB$35:AB40,37)&gt;0,COUNTIF(AB$35:AB40,36)&gt;0),"cmo",IF(AND(COUNTIF(AB$35:AB40,1)&gt;0,COUNTIF(AB$35:AB40,33)&gt;0,COUNTIF(AB$35:AB40,30)&gt;0,COUNTIF(AB$35:AB40,39)&gt;0,COUNTIF(AB$35:AB40,38)&gt;0,COUNTIF(AB$35:AB40,35)&gt;0,COUNTIF(AB$35:AB40,37)&gt;0),36,IF(AND(COUNTIF(AB$35:AB40,1)&gt;0,COUNTIF(AB$35:AB40,33)&gt;0,COUNTIF(AB$35:AB40,30)&gt;0,COUNTIF(AB$35:AB40,39)&gt;0,COUNTIF(AB$35:AB40,38)&gt;0,COUNTIF(AB$35:AB40,35)&gt;0),37,IF(AND(COUNTIF(AB$35:AB40,1)&gt;0,COUNTIF(AB$35:AB40,33)&gt;0,COUNTIF(AB$35:AB40,30)&gt;0,COUNTIF(AB$35:AB40,39)&gt;0,COUNTIF(AB$35:AB40,38)&gt;0),35,IF(AND(COUNTIF(AB$35:AB40,1)&gt;0,COUNTIF(AB$35:AB40,33)&gt;0,COUNTIF(AB$35:AB40,30)&gt;0,COUNTIF(AB$35:AB40,39)&gt;0),38,IF(AND(COUNTIF(AB$35:AB40,1)&gt;0,COUNTIF(AB$35:AB40,33)&gt;0,COUNTIF(AB$35:AB40,30)&gt;0),39,IF(AND(COUNTIF(AB$35:AB40,1)&gt;0,COUNTIF(AB$35:AB40,33)&gt;0),30,IF(COUNTIF(AB$35:AB40,1)&gt;0,33,1)))))))))))</f>
        <v>39</v>
      </c>
      <c r="AC41" s="227">
        <f>IF(AND(COUNTIF(AC$35:AC40,1)&gt;0,COUNTIF(AC$35:AC40,33)&gt;0,COUNTIF(AC$35:AC40,30)&gt;0,COUNTIF(AC$35:AC40,39)&gt;0,COUNTIF(AC$35:AC40,38)&gt;0,COUNTIF(AC$35:AC40,35)&gt;0,COUNTIF(AC$35:AC40,37)&gt;0,COUNTIF(AC$35:AC40,36)&gt;0,COUNTIF(AC$35:AC40,"cmo")&gt;0,COUNTIF(AC$35:AC40,32)&gt;0,COUNTIF(AC$35:AC40,2)&gt;0),"F",IF(AND(COUNTIF(AC$35:AC40,1)&gt;0,COUNTIF(AC$35:AC40,33)&gt;0,COUNTIF(AC$35:AC40,30)&gt;0,COUNTIF(AC$35:AC40,39)&gt;0,COUNTIF(AC$35:AC40,38)&gt;0,COUNTIF(AC$35:AC40,35)&gt;0,COUNTIF(AC$35:AC40,37)&gt;0,COUNTIF(AC$35:AC40,36)&gt;0,COUNTIF(AC$35:AC40,"cmo")&gt;0,COUNTIF(AC$35:AC40,32)&gt;0),2,IF(AND(COUNTIF(AC$35:AC40,1)&gt;0,COUNTIF(AC$35:AC40,33)&gt;0,COUNTIF(AC$35:AC40,30)&gt;0,COUNTIF(AC$35:AC40,39)&gt;0,COUNTIF(AC$35:AC40,38)&gt;0,COUNTIF(AC$35:AC40,35)&gt;0,COUNTIF(AC$35:AC40,37)&gt;0,COUNTIF(AC$35:AC40,36)&gt;0,COUNTIF(AC$35:AC40,"cmo")&gt;0),32,IF(AND(COUNTIF(AC$35:AC40,1)&gt;0,COUNTIF(AC$35:AC40,33)&gt;0,COUNTIF(AC$35:AC40,30)&gt;0,COUNTIF(AC$35:AC40,39)&gt;0,COUNTIF(AC$35:AC40,38)&gt;0,COUNTIF(AC$35:AC40,35)&gt;0,COUNTIF(AC$35:AC40,37)&gt;0,COUNTIF(AC$35:AC40,36)&gt;0),"cmo",IF(AND(COUNTIF(AC$35:AC40,1)&gt;0,COUNTIF(AC$35:AC40,33)&gt;0,COUNTIF(AC$35:AC40,30)&gt;0,COUNTIF(AC$35:AC40,39)&gt;0,COUNTIF(AC$35:AC40,38)&gt;0,COUNTIF(AC$35:AC40,35)&gt;0,COUNTIF(AC$35:AC40,37)&gt;0),36,IF(AND(COUNTIF(AC$35:AC40,1)&gt;0,COUNTIF(AC$35:AC40,33)&gt;0,COUNTIF(AC$35:AC40,30)&gt;0,COUNTIF(AC$35:AC40,39)&gt;0,COUNTIF(AC$35:AC40,38)&gt;0,COUNTIF(AC$35:AC40,35)&gt;0),37,IF(AND(COUNTIF(AC$35:AC40,1)&gt;0,COUNTIF(AC$35:AC40,33)&gt;0,COUNTIF(AC$35:AC40,30)&gt;0,COUNTIF(AC$35:AC40,39)&gt;0,COUNTIF(AC$35:AC40,38)&gt;0),35,IF(AND(COUNTIF(AC$35:AC40,1)&gt;0,COUNTIF(AC$35:AC40,33)&gt;0,COUNTIF(AC$35:AC40,30)&gt;0,COUNTIF(AC$35:AC40,39)&gt;0),38,IF(AND(COUNTIF(AC$35:AC40,1)&gt;0,COUNTIF(AC$35:AC40,33)&gt;0,COUNTIF(AC$35:AC40,30)&gt;0),39,IF(AND(COUNTIF(AC$35:AC40,1)&gt;0,COUNTIF(AC$35:AC40,33)&gt;0),30,IF(COUNTIF(AC$35:AC40,1)&gt;0,33,1)))))))))))</f>
        <v>39</v>
      </c>
      <c r="AD41" s="227">
        <f>IF(AND(COUNTIF(AD$35:AD40,1)&gt;0,COUNTIF(AD$35:AD40,33)&gt;0,COUNTIF(AD$35:AD40,30)&gt;0,COUNTIF(AD$35:AD40,39)&gt;0,COUNTIF(AD$35:AD40,38)&gt;0,COUNTIF(AD$35:AD40,35)&gt;0,COUNTIF(AD$35:AD40,37)&gt;0,COUNTIF(AD$35:AD40,36)&gt;0,COUNTIF(AD$35:AD40,"cmo")&gt;0,COUNTIF(AD$35:AD40,32)&gt;0,COUNTIF(AD$35:AD40,2)&gt;0),"F",IF(AND(COUNTIF(AD$35:AD40,1)&gt;0,COUNTIF(AD$35:AD40,33)&gt;0,COUNTIF(AD$35:AD40,30)&gt;0,COUNTIF(AD$35:AD40,39)&gt;0,COUNTIF(AD$35:AD40,38)&gt;0,COUNTIF(AD$35:AD40,35)&gt;0,COUNTIF(AD$35:AD40,37)&gt;0,COUNTIF(AD$35:AD40,36)&gt;0,COUNTIF(AD$35:AD40,"cmo")&gt;0,COUNTIF(AD$35:AD40,32)&gt;0),2,IF(AND(COUNTIF(AD$35:AD40,1)&gt;0,COUNTIF(AD$35:AD40,33)&gt;0,COUNTIF(AD$35:AD40,30)&gt;0,COUNTIF(AD$35:AD40,39)&gt;0,COUNTIF(AD$35:AD40,38)&gt;0,COUNTIF(AD$35:AD40,35)&gt;0,COUNTIF(AD$35:AD40,37)&gt;0,COUNTIF(AD$35:AD40,36)&gt;0,COUNTIF(AD$35:AD40,"cmo")&gt;0),32,IF(AND(COUNTIF(AD$35:AD40,1)&gt;0,COUNTIF(AD$35:AD40,33)&gt;0,COUNTIF(AD$35:AD40,30)&gt;0,COUNTIF(AD$35:AD40,39)&gt;0,COUNTIF(AD$35:AD40,38)&gt;0,COUNTIF(AD$35:AD40,35)&gt;0,COUNTIF(AD$35:AD40,37)&gt;0,COUNTIF(AD$35:AD40,36)&gt;0),"cmo",IF(AND(COUNTIF(AD$35:AD40,1)&gt;0,COUNTIF(AD$35:AD40,33)&gt;0,COUNTIF(AD$35:AD40,30)&gt;0,COUNTIF(AD$35:AD40,39)&gt;0,COUNTIF(AD$35:AD40,38)&gt;0,COUNTIF(AD$35:AD40,35)&gt;0,COUNTIF(AD$35:AD40,37)&gt;0),36,IF(AND(COUNTIF(AD$35:AD40,1)&gt;0,COUNTIF(AD$35:AD40,33)&gt;0,COUNTIF(AD$35:AD40,30)&gt;0,COUNTIF(AD$35:AD40,39)&gt;0,COUNTIF(AD$35:AD40,38)&gt;0,COUNTIF(AD$35:AD40,35)&gt;0),37,IF(AND(COUNTIF(AD$35:AD40,1)&gt;0,COUNTIF(AD$35:AD40,33)&gt;0,COUNTIF(AD$35:AD40,30)&gt;0,COUNTIF(AD$35:AD40,39)&gt;0,COUNTIF(AD$35:AD40,38)&gt;0),35,IF(AND(COUNTIF(AD$35:AD40,1)&gt;0,COUNTIF(AD$35:AD40,33)&gt;0,COUNTIF(AD$35:AD40,30)&gt;0,COUNTIF(AD$35:AD40,39)&gt;0),38,IF(AND(COUNTIF(AD$35:AD40,1)&gt;0,COUNTIF(AD$35:AD40,33)&gt;0,COUNTIF(AD$35:AD40,30)&gt;0),39,IF(AND(COUNTIF(AD$35:AD40,1)&gt;0,COUNTIF(AD$35:AD40,33)&gt;0),30,IF(COUNTIF(AD$35:AD40,1)&gt;0,33,1)))))))))))</f>
        <v>39</v>
      </c>
      <c r="AE41" s="227">
        <f>IF(AND(COUNTIF(AE$35:AE40,1)&gt;0,COUNTIF(AE$35:AE40,33)&gt;0,COUNTIF(AE$35:AE40,30)&gt;0,COUNTIF(AE$35:AE40,39)&gt;0,COUNTIF(AE$35:AE40,38)&gt;0,COUNTIF(AE$35:AE40,35)&gt;0,COUNTIF(AE$35:AE40,37)&gt;0,COUNTIF(AE$35:AE40,36)&gt;0,COUNTIF(AE$35:AE40,"cmo")&gt;0,COUNTIF(AE$35:AE40,32)&gt;0,COUNTIF(AE$35:AE40,2)&gt;0),"F",IF(AND(COUNTIF(AE$35:AE40,1)&gt;0,COUNTIF(AE$35:AE40,33)&gt;0,COUNTIF(AE$35:AE40,30)&gt;0,COUNTIF(AE$35:AE40,39)&gt;0,COUNTIF(AE$35:AE40,38)&gt;0,COUNTIF(AE$35:AE40,35)&gt;0,COUNTIF(AE$35:AE40,37)&gt;0,COUNTIF(AE$35:AE40,36)&gt;0,COUNTIF(AE$35:AE40,"cmo")&gt;0,COUNTIF(AE$35:AE40,32)&gt;0),2,IF(AND(COUNTIF(AE$35:AE40,1)&gt;0,COUNTIF(AE$35:AE40,33)&gt;0,COUNTIF(AE$35:AE40,30)&gt;0,COUNTIF(AE$35:AE40,39)&gt;0,COUNTIF(AE$35:AE40,38)&gt;0,COUNTIF(AE$35:AE40,35)&gt;0,COUNTIF(AE$35:AE40,37)&gt;0,COUNTIF(AE$35:AE40,36)&gt;0,COUNTIF(AE$35:AE40,"cmo")&gt;0),32,IF(AND(COUNTIF(AE$35:AE40,1)&gt;0,COUNTIF(AE$35:AE40,33)&gt;0,COUNTIF(AE$35:AE40,30)&gt;0,COUNTIF(AE$35:AE40,39)&gt;0,COUNTIF(AE$35:AE40,38)&gt;0,COUNTIF(AE$35:AE40,35)&gt;0,COUNTIF(AE$35:AE40,37)&gt;0,COUNTIF(AE$35:AE40,36)&gt;0),"cmo",IF(AND(COUNTIF(AE$35:AE40,1)&gt;0,COUNTIF(AE$35:AE40,33)&gt;0,COUNTIF(AE$35:AE40,30)&gt;0,COUNTIF(AE$35:AE40,39)&gt;0,COUNTIF(AE$35:AE40,38)&gt;0,COUNTIF(AE$35:AE40,35)&gt;0,COUNTIF(AE$35:AE40,37)&gt;0),36,IF(AND(COUNTIF(AE$35:AE40,1)&gt;0,COUNTIF(AE$35:AE40,33)&gt;0,COUNTIF(AE$35:AE40,30)&gt;0,COUNTIF(AE$35:AE40,39)&gt;0,COUNTIF(AE$35:AE40,38)&gt;0,COUNTIF(AE$35:AE40,35)&gt;0),37,IF(AND(COUNTIF(AE$35:AE40,1)&gt;0,COUNTIF(AE$35:AE40,33)&gt;0,COUNTIF(AE$35:AE40,30)&gt;0,COUNTIF(AE$35:AE40,39)&gt;0,COUNTIF(AE$35:AE40,38)&gt;0),35,IF(AND(COUNTIF(AE$35:AE40,1)&gt;0,COUNTIF(AE$35:AE40,33)&gt;0,COUNTIF(AE$35:AE40,30)&gt;0,COUNTIF(AE$35:AE40,39)&gt;0),38,IF(AND(COUNTIF(AE$35:AE40,1)&gt;0,COUNTIF(AE$35:AE40,33)&gt;0,COUNTIF(AE$35:AE40,30)&gt;0),39,IF(AND(COUNTIF(AE$35:AE40,1)&gt;0,COUNTIF(AE$35:AE40,33)&gt;0),30,IF(COUNTIF(AE$35:AE40,1)&gt;0,33,1)))))))))))</f>
        <v>39</v>
      </c>
      <c r="AF41" s="227">
        <f>IF(AND(COUNTIF(AF$35:AF40,1)&gt;0,COUNTIF(AF$35:AF40,33)&gt;0,COUNTIF(AF$35:AF40,30)&gt;0,COUNTIF(AF$35:AF40,39)&gt;0,COUNTIF(AF$35:AF40,38)&gt;0,COUNTIF(AF$35:AF40,35)&gt;0,COUNTIF(AF$35:AF40,37)&gt;0,COUNTIF(AF$35:AF40,36)&gt;0,COUNTIF(AF$35:AF40,"cmo")&gt;0,COUNTIF(AF$35:AF40,32)&gt;0,COUNTIF(AF$35:AF40,2)&gt;0),"F",IF(AND(COUNTIF(AF$35:AF40,1)&gt;0,COUNTIF(AF$35:AF40,33)&gt;0,COUNTIF(AF$35:AF40,30)&gt;0,COUNTIF(AF$35:AF40,39)&gt;0,COUNTIF(AF$35:AF40,38)&gt;0,COUNTIF(AF$35:AF40,35)&gt;0,COUNTIF(AF$35:AF40,37)&gt;0,COUNTIF(AF$35:AF40,36)&gt;0,COUNTIF(AF$35:AF40,"cmo")&gt;0,COUNTIF(AF$35:AF40,32)&gt;0),2,IF(AND(COUNTIF(AF$35:AF40,1)&gt;0,COUNTIF(AF$35:AF40,33)&gt;0,COUNTIF(AF$35:AF40,30)&gt;0,COUNTIF(AF$35:AF40,39)&gt;0,COUNTIF(AF$35:AF40,38)&gt;0,COUNTIF(AF$35:AF40,35)&gt;0,COUNTIF(AF$35:AF40,37)&gt;0,COUNTIF(AF$35:AF40,36)&gt;0,COUNTIF(AF$35:AF40,"cmo")&gt;0),32,IF(AND(COUNTIF(AF$35:AF40,1)&gt;0,COUNTIF(AF$35:AF40,33)&gt;0,COUNTIF(AF$35:AF40,30)&gt;0,COUNTIF(AF$35:AF40,39)&gt;0,COUNTIF(AF$35:AF40,38)&gt;0,COUNTIF(AF$35:AF40,35)&gt;0,COUNTIF(AF$35:AF40,37)&gt;0,COUNTIF(AF$35:AF40,36)&gt;0),"cmo",IF(AND(COUNTIF(AF$35:AF40,1)&gt;0,COUNTIF(AF$35:AF40,33)&gt;0,COUNTIF(AF$35:AF40,30)&gt;0,COUNTIF(AF$35:AF40,39)&gt;0,COUNTIF(AF$35:AF40,38)&gt;0,COUNTIF(AF$35:AF40,35)&gt;0,COUNTIF(AF$35:AF40,37)&gt;0),36,IF(AND(COUNTIF(AF$35:AF40,1)&gt;0,COUNTIF(AF$35:AF40,33)&gt;0,COUNTIF(AF$35:AF40,30)&gt;0,COUNTIF(AF$35:AF40,39)&gt;0,COUNTIF(AF$35:AF40,38)&gt;0,COUNTIF(AF$35:AF40,35)&gt;0),37,IF(AND(COUNTIF(AF$35:AF40,1)&gt;0,COUNTIF(AF$35:AF40,33)&gt;0,COUNTIF(AF$35:AF40,30)&gt;0,COUNTIF(AF$35:AF40,39)&gt;0,COUNTIF(AF$35:AF40,38)&gt;0),35,IF(AND(COUNTIF(AF$35:AF40,1)&gt;0,COUNTIF(AF$35:AF40,33)&gt;0,COUNTIF(AF$35:AF40,30)&gt;0,COUNTIF(AF$35:AF40,39)&gt;0),38,IF(AND(COUNTIF(AF$35:AF40,1)&gt;0,COUNTIF(AF$35:AF40,33)&gt;0,COUNTIF(AF$35:AF40,30)&gt;0),39,IF(AND(COUNTIF(AF$35:AF40,1)&gt;0,COUNTIF(AF$35:AF40,33)&gt;0),30,IF(COUNTIF(AF$35:AF40,1)&gt;0,33,1)))))))))))</f>
        <v>39</v>
      </c>
      <c r="AG41" s="227">
        <f>IF(AND(COUNTIF(AG$35:AG40,1)&gt;0,COUNTIF(AG$35:AG40,33)&gt;0,COUNTIF(AG$35:AG40,30)&gt;0,COUNTIF(AG$35:AG40,39)&gt;0,COUNTIF(AG$35:AG40,38)&gt;0,COUNTIF(AG$35:AG40,35)&gt;0,COUNTIF(AG$35:AG40,37)&gt;0,COUNTIF(AG$35:AG40,36)&gt;0,COUNTIF(AG$35:AG40,"cmo")&gt;0,COUNTIF(AG$35:AG40,32)&gt;0,COUNTIF(AG$35:AG40,2)&gt;0),"F",IF(AND(COUNTIF(AG$35:AG40,1)&gt;0,COUNTIF(AG$35:AG40,33)&gt;0,COUNTIF(AG$35:AG40,30)&gt;0,COUNTIF(AG$35:AG40,39)&gt;0,COUNTIF(AG$35:AG40,38)&gt;0,COUNTIF(AG$35:AG40,35)&gt;0,COUNTIF(AG$35:AG40,37)&gt;0,COUNTIF(AG$35:AG40,36)&gt;0,COUNTIF(AG$35:AG40,"cmo")&gt;0,COUNTIF(AG$35:AG40,32)&gt;0),2,IF(AND(COUNTIF(AG$35:AG40,1)&gt;0,COUNTIF(AG$35:AG40,33)&gt;0,COUNTIF(AG$35:AG40,30)&gt;0,COUNTIF(AG$35:AG40,39)&gt;0,COUNTIF(AG$35:AG40,38)&gt;0,COUNTIF(AG$35:AG40,35)&gt;0,COUNTIF(AG$35:AG40,37)&gt;0,COUNTIF(AG$35:AG40,36)&gt;0,COUNTIF(AG$35:AG40,"cmo")&gt;0),32,IF(AND(COUNTIF(AG$35:AG40,1)&gt;0,COUNTIF(AG$35:AG40,33)&gt;0,COUNTIF(AG$35:AG40,30)&gt;0,COUNTIF(AG$35:AG40,39)&gt;0,COUNTIF(AG$35:AG40,38)&gt;0,COUNTIF(AG$35:AG40,35)&gt;0,COUNTIF(AG$35:AG40,37)&gt;0,COUNTIF(AG$35:AG40,36)&gt;0),"cmo",IF(AND(COUNTIF(AG$35:AG40,1)&gt;0,COUNTIF(AG$35:AG40,33)&gt;0,COUNTIF(AG$35:AG40,30)&gt;0,COUNTIF(AG$35:AG40,39)&gt;0,COUNTIF(AG$35:AG40,38)&gt;0,COUNTIF(AG$35:AG40,35)&gt;0,COUNTIF(AG$35:AG40,37)&gt;0),36,IF(AND(COUNTIF(AG$35:AG40,1)&gt;0,COUNTIF(AG$35:AG40,33)&gt;0,COUNTIF(AG$35:AG40,30)&gt;0,COUNTIF(AG$35:AG40,39)&gt;0,COUNTIF(AG$35:AG40,38)&gt;0,COUNTIF(AG$35:AG40,35)&gt;0),37,IF(AND(COUNTIF(AG$35:AG40,1)&gt;0,COUNTIF(AG$35:AG40,33)&gt;0,COUNTIF(AG$35:AG40,30)&gt;0,COUNTIF(AG$35:AG40,39)&gt;0,COUNTIF(AG$35:AG40,38)&gt;0),35,IF(AND(COUNTIF(AG$35:AG40,1)&gt;0,COUNTIF(AG$35:AG40,33)&gt;0,COUNTIF(AG$35:AG40,30)&gt;0,COUNTIF(AG$35:AG40,39)&gt;0),38,IF(AND(COUNTIF(AG$35:AG40,1)&gt;0,COUNTIF(AG$35:AG40,33)&gt;0,COUNTIF(AG$35:AG40,30)&gt;0),39,IF(AND(COUNTIF(AG$35:AG40,1)&gt;0,COUNTIF(AG$35:AG40,33)&gt;0),30,IF(COUNTIF(AG$35:AG40,1)&gt;0,33,1)))))))))))</f>
        <v>39</v>
      </c>
      <c r="AH41" s="227">
        <f>IF(AND(COUNTIF(AH$35:AH40,1)&gt;0,COUNTIF(AH$35:AH40,33)&gt;0,COUNTIF(AH$35:AH40,30)&gt;0,COUNTIF(AH$35:AH40,39)&gt;0,COUNTIF(AH$35:AH40,38)&gt;0,COUNTIF(AH$35:AH40,35)&gt;0,COUNTIF(AH$35:AH40,37)&gt;0,COUNTIF(AH$35:AH40,36)&gt;0,COUNTIF(AH$35:AH40,"cmo")&gt;0,COUNTIF(AH$35:AH40,32)&gt;0,COUNTIF(AH$35:AH40,2)&gt;0),"F",IF(AND(COUNTIF(AH$35:AH40,1)&gt;0,COUNTIF(AH$35:AH40,33)&gt;0,COUNTIF(AH$35:AH40,30)&gt;0,COUNTIF(AH$35:AH40,39)&gt;0,COUNTIF(AH$35:AH40,38)&gt;0,COUNTIF(AH$35:AH40,35)&gt;0,COUNTIF(AH$35:AH40,37)&gt;0,COUNTIF(AH$35:AH40,36)&gt;0,COUNTIF(AH$35:AH40,"cmo")&gt;0,COUNTIF(AH$35:AH40,32)&gt;0),2,IF(AND(COUNTIF(AH$35:AH40,1)&gt;0,COUNTIF(AH$35:AH40,33)&gt;0,COUNTIF(AH$35:AH40,30)&gt;0,COUNTIF(AH$35:AH40,39)&gt;0,COUNTIF(AH$35:AH40,38)&gt;0,COUNTIF(AH$35:AH40,35)&gt;0,COUNTIF(AH$35:AH40,37)&gt;0,COUNTIF(AH$35:AH40,36)&gt;0,COUNTIF(AH$35:AH40,"cmo")&gt;0),32,IF(AND(COUNTIF(AH$35:AH40,1)&gt;0,COUNTIF(AH$35:AH40,33)&gt;0,COUNTIF(AH$35:AH40,30)&gt;0,COUNTIF(AH$35:AH40,39)&gt;0,COUNTIF(AH$35:AH40,38)&gt;0,COUNTIF(AH$35:AH40,35)&gt;0,COUNTIF(AH$35:AH40,37)&gt;0,COUNTIF(AH$35:AH40,36)&gt;0),"cmo",IF(AND(COUNTIF(AH$35:AH40,1)&gt;0,COUNTIF(AH$35:AH40,33)&gt;0,COUNTIF(AH$35:AH40,30)&gt;0,COUNTIF(AH$35:AH40,39)&gt;0,COUNTIF(AH$35:AH40,38)&gt;0,COUNTIF(AH$35:AH40,35)&gt;0,COUNTIF(AH$35:AH40,37)&gt;0),36,IF(AND(COUNTIF(AH$35:AH40,1)&gt;0,COUNTIF(AH$35:AH40,33)&gt;0,COUNTIF(AH$35:AH40,30)&gt;0,COUNTIF(AH$35:AH40,39)&gt;0,COUNTIF(AH$35:AH40,38)&gt;0,COUNTIF(AH$35:AH40,35)&gt;0),37,IF(AND(COUNTIF(AH$35:AH40,1)&gt;0,COUNTIF(AH$35:AH40,33)&gt;0,COUNTIF(AH$35:AH40,30)&gt;0,COUNTIF(AH$35:AH40,39)&gt;0,COUNTIF(AH$35:AH40,38)&gt;0),35,IF(AND(COUNTIF(AH$35:AH40,1)&gt;0,COUNTIF(AH$35:AH40,33)&gt;0,COUNTIF(AH$35:AH40,30)&gt;0,COUNTIF(AH$35:AH40,39)&gt;0),38,IF(AND(COUNTIF(AH$35:AH40,1)&gt;0,COUNTIF(AH$35:AH40,33)&gt;0,COUNTIF(AH$35:AH40,30)&gt;0),39,IF(AND(COUNTIF(AH$35:AH40,1)&gt;0,COUNTIF(AH$35:AH40,33)&gt;0),30,IF(COUNTIF(AH$35:AH40,1)&gt;0,33,1)))))))))))</f>
        <v>39</v>
      </c>
      <c r="AI41" s="227">
        <f>IF(AND(COUNTIF(AI$35:AI40,1)&gt;0,COUNTIF(AI$35:AI40,33)&gt;0,COUNTIF(AI$35:AI40,30)&gt;0,COUNTIF(AI$35:AI40,39)&gt;0,COUNTIF(AI$35:AI40,38)&gt;0,COUNTIF(AI$35:AI40,35)&gt;0,COUNTIF(AI$35:AI40,37)&gt;0,COUNTIF(AI$35:AI40,36)&gt;0,COUNTIF(AI$35:AI40,"cmo")&gt;0,COUNTIF(AI$35:AI40,32)&gt;0,COUNTIF(AI$35:AI40,2)&gt;0),"F",IF(AND(COUNTIF(AI$35:AI40,1)&gt;0,COUNTIF(AI$35:AI40,33)&gt;0,COUNTIF(AI$35:AI40,30)&gt;0,COUNTIF(AI$35:AI40,39)&gt;0,COUNTIF(AI$35:AI40,38)&gt;0,COUNTIF(AI$35:AI40,35)&gt;0,COUNTIF(AI$35:AI40,37)&gt;0,COUNTIF(AI$35:AI40,36)&gt;0,COUNTIF(AI$35:AI40,"cmo")&gt;0,COUNTIF(AI$35:AI40,32)&gt;0),2,IF(AND(COUNTIF(AI$35:AI40,1)&gt;0,COUNTIF(AI$35:AI40,33)&gt;0,COUNTIF(AI$35:AI40,30)&gt;0,COUNTIF(AI$35:AI40,39)&gt;0,COUNTIF(AI$35:AI40,38)&gt;0,COUNTIF(AI$35:AI40,35)&gt;0,COUNTIF(AI$35:AI40,37)&gt;0,COUNTIF(AI$35:AI40,36)&gt;0,COUNTIF(AI$35:AI40,"cmo")&gt;0),32,IF(AND(COUNTIF(AI$35:AI40,1)&gt;0,COUNTIF(AI$35:AI40,33)&gt;0,COUNTIF(AI$35:AI40,30)&gt;0,COUNTIF(AI$35:AI40,39)&gt;0,COUNTIF(AI$35:AI40,38)&gt;0,COUNTIF(AI$35:AI40,35)&gt;0,COUNTIF(AI$35:AI40,37)&gt;0,COUNTIF(AI$35:AI40,36)&gt;0),"cmo",IF(AND(COUNTIF(AI$35:AI40,1)&gt;0,COUNTIF(AI$35:AI40,33)&gt;0,COUNTIF(AI$35:AI40,30)&gt;0,COUNTIF(AI$35:AI40,39)&gt;0,COUNTIF(AI$35:AI40,38)&gt;0,COUNTIF(AI$35:AI40,35)&gt;0,COUNTIF(AI$35:AI40,37)&gt;0),36,IF(AND(COUNTIF(AI$35:AI40,1)&gt;0,COUNTIF(AI$35:AI40,33)&gt;0,COUNTIF(AI$35:AI40,30)&gt;0,COUNTIF(AI$35:AI40,39)&gt;0,COUNTIF(AI$35:AI40,38)&gt;0,COUNTIF(AI$35:AI40,35)&gt;0),37,IF(AND(COUNTIF(AI$35:AI40,1)&gt;0,COUNTIF(AI$35:AI40,33)&gt;0,COUNTIF(AI$35:AI40,30)&gt;0,COUNTIF(AI$35:AI40,39)&gt;0,COUNTIF(AI$35:AI40,38)&gt;0),35,IF(AND(COUNTIF(AI$35:AI40,1)&gt;0,COUNTIF(AI$35:AI40,33)&gt;0,COUNTIF(AI$35:AI40,30)&gt;0,COUNTIF(AI$35:AI40,39)&gt;0),38,IF(AND(COUNTIF(AI$35:AI40,1)&gt;0,COUNTIF(AI$35:AI40,33)&gt;0,COUNTIF(AI$35:AI40,30)&gt;0),39,IF(AND(COUNTIF(AI$35:AI40,1)&gt;0,COUNTIF(AI$35:AI40,33)&gt;0),30,IF(COUNTIF(AI$35:AI40,1)&gt;0,33,1)))))))))))</f>
        <v>39</v>
      </c>
      <c r="AJ41" s="227">
        <f>IF(AND(COUNTIF(AJ$35:AJ40,1)&gt;0,COUNTIF(AJ$35:AJ40,33)&gt;0,COUNTIF(AJ$35:AJ40,30)&gt;0,COUNTIF(AJ$35:AJ40,39)&gt;0,COUNTIF(AJ$35:AJ40,38)&gt;0,COUNTIF(AJ$35:AJ40,35)&gt;0,COUNTIF(AJ$35:AJ40,37)&gt;0,COUNTIF(AJ$35:AJ40,36)&gt;0,COUNTIF(AJ$35:AJ40,"cmo")&gt;0,COUNTIF(AJ$35:AJ40,32)&gt;0,COUNTIF(AJ$35:AJ40,2)&gt;0),"F",IF(AND(COUNTIF(AJ$35:AJ40,1)&gt;0,COUNTIF(AJ$35:AJ40,33)&gt;0,COUNTIF(AJ$35:AJ40,30)&gt;0,COUNTIF(AJ$35:AJ40,39)&gt;0,COUNTIF(AJ$35:AJ40,38)&gt;0,COUNTIF(AJ$35:AJ40,35)&gt;0,COUNTIF(AJ$35:AJ40,37)&gt;0,COUNTIF(AJ$35:AJ40,36)&gt;0,COUNTIF(AJ$35:AJ40,"cmo")&gt;0,COUNTIF(AJ$35:AJ40,32)&gt;0),2,IF(AND(COUNTIF(AJ$35:AJ40,1)&gt;0,COUNTIF(AJ$35:AJ40,33)&gt;0,COUNTIF(AJ$35:AJ40,30)&gt;0,COUNTIF(AJ$35:AJ40,39)&gt;0,COUNTIF(AJ$35:AJ40,38)&gt;0,COUNTIF(AJ$35:AJ40,35)&gt;0,COUNTIF(AJ$35:AJ40,37)&gt;0,COUNTIF(AJ$35:AJ40,36)&gt;0,COUNTIF(AJ$35:AJ40,"cmo")&gt;0),32,IF(AND(COUNTIF(AJ$35:AJ40,1)&gt;0,COUNTIF(AJ$35:AJ40,33)&gt;0,COUNTIF(AJ$35:AJ40,30)&gt;0,COUNTIF(AJ$35:AJ40,39)&gt;0,COUNTIF(AJ$35:AJ40,38)&gt;0,COUNTIF(AJ$35:AJ40,35)&gt;0,COUNTIF(AJ$35:AJ40,37)&gt;0,COUNTIF(AJ$35:AJ40,36)&gt;0),"cmo",IF(AND(COUNTIF(AJ$35:AJ40,1)&gt;0,COUNTIF(AJ$35:AJ40,33)&gt;0,COUNTIF(AJ$35:AJ40,30)&gt;0,COUNTIF(AJ$35:AJ40,39)&gt;0,COUNTIF(AJ$35:AJ40,38)&gt;0,COUNTIF(AJ$35:AJ40,35)&gt;0,COUNTIF(AJ$35:AJ40,37)&gt;0),36,IF(AND(COUNTIF(AJ$35:AJ40,1)&gt;0,COUNTIF(AJ$35:AJ40,33)&gt;0,COUNTIF(AJ$35:AJ40,30)&gt;0,COUNTIF(AJ$35:AJ40,39)&gt;0,COUNTIF(AJ$35:AJ40,38)&gt;0,COUNTIF(AJ$35:AJ40,35)&gt;0),37,IF(AND(COUNTIF(AJ$35:AJ40,1)&gt;0,COUNTIF(AJ$35:AJ40,33)&gt;0,COUNTIF(AJ$35:AJ40,30)&gt;0,COUNTIF(AJ$35:AJ40,39)&gt;0,COUNTIF(AJ$35:AJ40,38)&gt;0),35,IF(AND(COUNTIF(AJ$35:AJ40,1)&gt;0,COUNTIF(AJ$35:AJ40,33)&gt;0,COUNTIF(AJ$35:AJ40,30)&gt;0,COUNTIF(AJ$35:AJ40,39)&gt;0),38,IF(AND(COUNTIF(AJ$35:AJ40,1)&gt;0,COUNTIF(AJ$35:AJ40,33)&gt;0,COUNTIF(AJ$35:AJ40,30)&gt;0),39,IF(AND(COUNTIF(AJ$35:AJ40,1)&gt;0,COUNTIF(AJ$35:AJ40,33)&gt;0),30,IF(COUNTIF(AJ$35:AJ40,1)&gt;0,33,1)))))))))))</f>
        <v>30</v>
      </c>
      <c r="AK41" s="227">
        <f>IF(AND(COUNTIF(AK$35:AK40,1)&gt;0,COUNTIF(AK$35:AK40,33)&gt;0,COUNTIF(AK$35:AK40,30)&gt;0,COUNTIF(AK$35:AK40,39)&gt;0,COUNTIF(AK$35:AK40,38)&gt;0,COUNTIF(AK$35:AK40,35)&gt;0,COUNTIF(AK$35:AK40,37)&gt;0,COUNTIF(AK$35:AK40,36)&gt;0,COUNTIF(AK$35:AK40,"cmo")&gt;0,COUNTIF(AK$35:AK40,32)&gt;0,COUNTIF(AK$35:AK40,2)&gt;0),"F",IF(AND(COUNTIF(AK$35:AK40,1)&gt;0,COUNTIF(AK$35:AK40,33)&gt;0,COUNTIF(AK$35:AK40,30)&gt;0,COUNTIF(AK$35:AK40,39)&gt;0,COUNTIF(AK$35:AK40,38)&gt;0,COUNTIF(AK$35:AK40,35)&gt;0,COUNTIF(AK$35:AK40,37)&gt;0,COUNTIF(AK$35:AK40,36)&gt;0,COUNTIF(AK$35:AK40,"cmo")&gt;0,COUNTIF(AK$35:AK40,32)&gt;0),2,IF(AND(COUNTIF(AK$35:AK40,1)&gt;0,COUNTIF(AK$35:AK40,33)&gt;0,COUNTIF(AK$35:AK40,30)&gt;0,COUNTIF(AK$35:AK40,39)&gt;0,COUNTIF(AK$35:AK40,38)&gt;0,COUNTIF(AK$35:AK40,35)&gt;0,COUNTIF(AK$35:AK40,37)&gt;0,COUNTIF(AK$35:AK40,36)&gt;0,COUNTIF(AK$35:AK40,"cmo")&gt;0),32,IF(AND(COUNTIF(AK$35:AK40,1)&gt;0,COUNTIF(AK$35:AK40,33)&gt;0,COUNTIF(AK$35:AK40,30)&gt;0,COUNTIF(AK$35:AK40,39)&gt;0,COUNTIF(AK$35:AK40,38)&gt;0,COUNTIF(AK$35:AK40,35)&gt;0,COUNTIF(AK$35:AK40,37)&gt;0,COUNTIF(AK$35:AK40,36)&gt;0),"cmo",IF(AND(COUNTIF(AK$35:AK40,1)&gt;0,COUNTIF(AK$35:AK40,33)&gt;0,COUNTIF(AK$35:AK40,30)&gt;0,COUNTIF(AK$35:AK40,39)&gt;0,COUNTIF(AK$35:AK40,38)&gt;0,COUNTIF(AK$35:AK40,35)&gt;0,COUNTIF(AK$35:AK40,37)&gt;0),36,IF(AND(COUNTIF(AK$35:AK40,1)&gt;0,COUNTIF(AK$35:AK40,33)&gt;0,COUNTIF(AK$35:AK40,30)&gt;0,COUNTIF(AK$35:AK40,39)&gt;0,COUNTIF(AK$35:AK40,38)&gt;0,COUNTIF(AK$35:AK40,35)&gt;0),37,IF(AND(COUNTIF(AK$35:AK40,1)&gt;0,COUNTIF(AK$35:AK40,33)&gt;0,COUNTIF(AK$35:AK40,30)&gt;0,COUNTIF(AK$35:AK40,39)&gt;0,COUNTIF(AK$35:AK40,38)&gt;0),35,IF(AND(COUNTIF(AK$35:AK40,1)&gt;0,COUNTIF(AK$35:AK40,33)&gt;0,COUNTIF(AK$35:AK40,30)&gt;0,COUNTIF(AK$35:AK40,39)&gt;0),38,IF(AND(COUNTIF(AK$35:AK40,1)&gt;0,COUNTIF(AK$35:AK40,33)&gt;0,COUNTIF(AK$35:AK40,30)&gt;0),39,IF(AND(COUNTIF(AK$35:AK40,1)&gt;0,COUNTIF(AK$35:AK40,33)&gt;0),30,IF(COUNTIF(AK$35:AK40,1)&gt;0,33,1)))))))))))</f>
        <v>39</v>
      </c>
      <c r="AL41" s="227">
        <f>IF(AND(COUNTIF(AL$35:AL40,1)&gt;0,COUNTIF(AL$35:AL40,33)&gt;0,COUNTIF(AL$35:AL40,30)&gt;0,COUNTIF(AL$35:AL40,39)&gt;0,COUNTIF(AL$35:AL40,38)&gt;0,COUNTIF(AL$35:AL40,35)&gt;0,COUNTIF(AL$35:AL40,37)&gt;0,COUNTIF(AL$35:AL40,36)&gt;0,COUNTIF(AL$35:AL40,"cmo")&gt;0,COUNTIF(AL$35:AL40,32)&gt;0,COUNTIF(AL$35:AL40,2)&gt;0),"F",IF(AND(COUNTIF(AL$35:AL40,1)&gt;0,COUNTIF(AL$35:AL40,33)&gt;0,COUNTIF(AL$35:AL40,30)&gt;0,COUNTIF(AL$35:AL40,39)&gt;0,COUNTIF(AL$35:AL40,38)&gt;0,COUNTIF(AL$35:AL40,35)&gt;0,COUNTIF(AL$35:AL40,37)&gt;0,COUNTIF(AL$35:AL40,36)&gt;0,COUNTIF(AL$35:AL40,"cmo")&gt;0,COUNTIF(AL$35:AL40,32)&gt;0),2,IF(AND(COUNTIF(AL$35:AL40,1)&gt;0,COUNTIF(AL$35:AL40,33)&gt;0,COUNTIF(AL$35:AL40,30)&gt;0,COUNTIF(AL$35:AL40,39)&gt;0,COUNTIF(AL$35:AL40,38)&gt;0,COUNTIF(AL$35:AL40,35)&gt;0,COUNTIF(AL$35:AL40,37)&gt;0,COUNTIF(AL$35:AL40,36)&gt;0,COUNTIF(AL$35:AL40,"cmo")&gt;0),32,IF(AND(COUNTIF(AL$35:AL40,1)&gt;0,COUNTIF(AL$35:AL40,33)&gt;0,COUNTIF(AL$35:AL40,30)&gt;0,COUNTIF(AL$35:AL40,39)&gt;0,COUNTIF(AL$35:AL40,38)&gt;0,COUNTIF(AL$35:AL40,35)&gt;0,COUNTIF(AL$35:AL40,37)&gt;0,COUNTIF(AL$35:AL40,36)&gt;0),"cmo",IF(AND(COUNTIF(AL$35:AL40,1)&gt;0,COUNTIF(AL$35:AL40,33)&gt;0,COUNTIF(AL$35:AL40,30)&gt;0,COUNTIF(AL$35:AL40,39)&gt;0,COUNTIF(AL$35:AL40,38)&gt;0,COUNTIF(AL$35:AL40,35)&gt;0,COUNTIF(AL$35:AL40,37)&gt;0),36,IF(AND(COUNTIF(AL$35:AL40,1)&gt;0,COUNTIF(AL$35:AL40,33)&gt;0,COUNTIF(AL$35:AL40,30)&gt;0,COUNTIF(AL$35:AL40,39)&gt;0,COUNTIF(AL$35:AL40,38)&gt;0,COUNTIF(AL$35:AL40,35)&gt;0),37,IF(AND(COUNTIF(AL$35:AL40,1)&gt;0,COUNTIF(AL$35:AL40,33)&gt;0,COUNTIF(AL$35:AL40,30)&gt;0,COUNTIF(AL$35:AL40,39)&gt;0,COUNTIF(AL$35:AL40,38)&gt;0),35,IF(AND(COUNTIF(AL$35:AL40,1)&gt;0,COUNTIF(AL$35:AL40,33)&gt;0,COUNTIF(AL$35:AL40,30)&gt;0,COUNTIF(AL$35:AL40,39)&gt;0),38,IF(AND(COUNTIF(AL$35:AL40,1)&gt;0,COUNTIF(AL$35:AL40,33)&gt;0,COUNTIF(AL$35:AL40,30)&gt;0),39,IF(AND(COUNTIF(AL$35:AL40,1)&gt;0,COUNTIF(AL$35:AL40,33)&gt;0),30,IF(COUNTIF(AL$35:AL40,1)&gt;0,33,1)))))))))))</f>
        <v>39</v>
      </c>
      <c r="AM41" s="227">
        <f>IF(AND(COUNTIF(AM$35:AM40,1)&gt;0,COUNTIF(AM$35:AM40,33)&gt;0,COUNTIF(AM$35:AM40,30)&gt;0,COUNTIF(AM$35:AM40,39)&gt;0,COUNTIF(AM$35:AM40,38)&gt;0,COUNTIF(AM$35:AM40,35)&gt;0,COUNTIF(AM$35:AM40,37)&gt;0,COUNTIF(AM$35:AM40,36)&gt;0,COUNTIF(AM$35:AM40,"cmo")&gt;0,COUNTIF(AM$35:AM40,32)&gt;0,COUNTIF(AM$35:AM40,2)&gt;0),"F",IF(AND(COUNTIF(AM$35:AM40,1)&gt;0,COUNTIF(AM$35:AM40,33)&gt;0,COUNTIF(AM$35:AM40,30)&gt;0,COUNTIF(AM$35:AM40,39)&gt;0,COUNTIF(AM$35:AM40,38)&gt;0,COUNTIF(AM$35:AM40,35)&gt;0,COUNTIF(AM$35:AM40,37)&gt;0,COUNTIF(AM$35:AM40,36)&gt;0,COUNTIF(AM$35:AM40,"cmo")&gt;0,COUNTIF(AM$35:AM40,32)&gt;0),2,IF(AND(COUNTIF(AM$35:AM40,1)&gt;0,COUNTIF(AM$35:AM40,33)&gt;0,COUNTIF(AM$35:AM40,30)&gt;0,COUNTIF(AM$35:AM40,39)&gt;0,COUNTIF(AM$35:AM40,38)&gt;0,COUNTIF(AM$35:AM40,35)&gt;0,COUNTIF(AM$35:AM40,37)&gt;0,COUNTIF(AM$35:AM40,36)&gt;0,COUNTIF(AM$35:AM40,"cmo")&gt;0),32,IF(AND(COUNTIF(AM$35:AM40,1)&gt;0,COUNTIF(AM$35:AM40,33)&gt;0,COUNTIF(AM$35:AM40,30)&gt;0,COUNTIF(AM$35:AM40,39)&gt;0,COUNTIF(AM$35:AM40,38)&gt;0,COUNTIF(AM$35:AM40,35)&gt;0,COUNTIF(AM$35:AM40,37)&gt;0,COUNTIF(AM$35:AM40,36)&gt;0),"cmo",IF(AND(COUNTIF(AM$35:AM40,1)&gt;0,COUNTIF(AM$35:AM40,33)&gt;0,COUNTIF(AM$35:AM40,30)&gt;0,COUNTIF(AM$35:AM40,39)&gt;0,COUNTIF(AM$35:AM40,38)&gt;0,COUNTIF(AM$35:AM40,35)&gt;0,COUNTIF(AM$35:AM40,37)&gt;0),36,IF(AND(COUNTIF(AM$35:AM40,1)&gt;0,COUNTIF(AM$35:AM40,33)&gt;0,COUNTIF(AM$35:AM40,30)&gt;0,COUNTIF(AM$35:AM40,39)&gt;0,COUNTIF(AM$35:AM40,38)&gt;0,COUNTIF(AM$35:AM40,35)&gt;0),37,IF(AND(COUNTIF(AM$35:AM40,1)&gt;0,COUNTIF(AM$35:AM40,33)&gt;0,COUNTIF(AM$35:AM40,30)&gt;0,COUNTIF(AM$35:AM40,39)&gt;0,COUNTIF(AM$35:AM40,38)&gt;0),35,IF(AND(COUNTIF(AM$35:AM40,1)&gt;0,COUNTIF(AM$35:AM40,33)&gt;0,COUNTIF(AM$35:AM40,30)&gt;0,COUNTIF(AM$35:AM40,39)&gt;0),38,IF(AND(COUNTIF(AM$35:AM40,1)&gt;0,COUNTIF(AM$35:AM40,33)&gt;0,COUNTIF(AM$35:AM40,30)&gt;0),39,IF(AND(COUNTIF(AM$35:AM40,1)&gt;0,COUNTIF(AM$35:AM40,33)&gt;0),30,IF(COUNTIF(AM$35:AM40,1)&gt;0,33,1)))))))))))</f>
        <v>30</v>
      </c>
      <c r="AN41" s="227">
        <f>IF(AND(COUNTIF(AN$35:AN40,1)&gt;0,COUNTIF(AN$35:AN40,33)&gt;0,COUNTIF(AN$35:AN40,30)&gt;0,COUNTIF(AN$35:AN40,39)&gt;0,COUNTIF(AN$35:AN40,38)&gt;0,COUNTIF(AN$35:AN40,35)&gt;0,COUNTIF(AN$35:AN40,37)&gt;0,COUNTIF(AN$35:AN40,36)&gt;0,COUNTIF(AN$35:AN40,"cmo")&gt;0,COUNTIF(AN$35:AN40,32)&gt;0,COUNTIF(AN$35:AN40,2)&gt;0),"F",IF(AND(COUNTIF(AN$35:AN40,1)&gt;0,COUNTIF(AN$35:AN40,33)&gt;0,COUNTIF(AN$35:AN40,30)&gt;0,COUNTIF(AN$35:AN40,39)&gt;0,COUNTIF(AN$35:AN40,38)&gt;0,COUNTIF(AN$35:AN40,35)&gt;0,COUNTIF(AN$35:AN40,37)&gt;0,COUNTIF(AN$35:AN40,36)&gt;0,COUNTIF(AN$35:AN40,"cmo")&gt;0,COUNTIF(AN$35:AN40,32)&gt;0),2,IF(AND(COUNTIF(AN$35:AN40,1)&gt;0,COUNTIF(AN$35:AN40,33)&gt;0,COUNTIF(AN$35:AN40,30)&gt;0,COUNTIF(AN$35:AN40,39)&gt;0,COUNTIF(AN$35:AN40,38)&gt;0,COUNTIF(AN$35:AN40,35)&gt;0,COUNTIF(AN$35:AN40,37)&gt;0,COUNTIF(AN$35:AN40,36)&gt;0,COUNTIF(AN$35:AN40,"cmo")&gt;0),32,IF(AND(COUNTIF(AN$35:AN40,1)&gt;0,COUNTIF(AN$35:AN40,33)&gt;0,COUNTIF(AN$35:AN40,30)&gt;0,COUNTIF(AN$35:AN40,39)&gt;0,COUNTIF(AN$35:AN40,38)&gt;0,COUNTIF(AN$35:AN40,35)&gt;0,COUNTIF(AN$35:AN40,37)&gt;0,COUNTIF(AN$35:AN40,36)&gt;0),"cmo",IF(AND(COUNTIF(AN$35:AN40,1)&gt;0,COUNTIF(AN$35:AN40,33)&gt;0,COUNTIF(AN$35:AN40,30)&gt;0,COUNTIF(AN$35:AN40,39)&gt;0,COUNTIF(AN$35:AN40,38)&gt;0,COUNTIF(AN$35:AN40,35)&gt;0,COUNTIF(AN$35:AN40,37)&gt;0),36,IF(AND(COUNTIF(AN$35:AN40,1)&gt;0,COUNTIF(AN$35:AN40,33)&gt;0,COUNTIF(AN$35:AN40,30)&gt;0,COUNTIF(AN$35:AN40,39)&gt;0,COUNTIF(AN$35:AN40,38)&gt;0,COUNTIF(AN$35:AN40,35)&gt;0),37,IF(AND(COUNTIF(AN$35:AN40,1)&gt;0,COUNTIF(AN$35:AN40,33)&gt;0,COUNTIF(AN$35:AN40,30)&gt;0,COUNTIF(AN$35:AN40,39)&gt;0,COUNTIF(AN$35:AN40,38)&gt;0),35,IF(AND(COUNTIF(AN$35:AN40,1)&gt;0,COUNTIF(AN$35:AN40,33)&gt;0,COUNTIF(AN$35:AN40,30)&gt;0,COUNTIF(AN$35:AN40,39)&gt;0),38,IF(AND(COUNTIF(AN$35:AN40,1)&gt;0,COUNTIF(AN$35:AN40,33)&gt;0,COUNTIF(AN$35:AN40,30)&gt;0),39,IF(AND(COUNTIF(AN$35:AN40,1)&gt;0,COUNTIF(AN$35:AN40,33)&gt;0),30,IF(COUNTIF(AN$35:AN40,1)&gt;0,33,1)))))))))))</f>
        <v>30</v>
      </c>
      <c r="AO41" s="227">
        <f>IF(AND(COUNTIF(AO$35:AO40,1)&gt;0,COUNTIF(AO$35:AO40,33)&gt;0,COUNTIF(AO$35:AO40,30)&gt;0,COUNTIF(AO$35:AO40,39)&gt;0,COUNTIF(AO$35:AO40,38)&gt;0,COUNTIF(AO$35:AO40,35)&gt;0,COUNTIF(AO$35:AO40,37)&gt;0,COUNTIF(AO$35:AO40,36)&gt;0,COUNTIF(AO$35:AO40,"cmo")&gt;0,COUNTIF(AO$35:AO40,32)&gt;0,COUNTIF(AO$35:AO40,2)&gt;0),"F",IF(AND(COUNTIF(AO$35:AO40,1)&gt;0,COUNTIF(AO$35:AO40,33)&gt;0,COUNTIF(AO$35:AO40,30)&gt;0,COUNTIF(AO$35:AO40,39)&gt;0,COUNTIF(AO$35:AO40,38)&gt;0,COUNTIF(AO$35:AO40,35)&gt;0,COUNTIF(AO$35:AO40,37)&gt;0,COUNTIF(AO$35:AO40,36)&gt;0,COUNTIF(AO$35:AO40,"cmo")&gt;0,COUNTIF(AO$35:AO40,32)&gt;0),2,IF(AND(COUNTIF(AO$35:AO40,1)&gt;0,COUNTIF(AO$35:AO40,33)&gt;0,COUNTIF(AO$35:AO40,30)&gt;0,COUNTIF(AO$35:AO40,39)&gt;0,COUNTIF(AO$35:AO40,38)&gt;0,COUNTIF(AO$35:AO40,35)&gt;0,COUNTIF(AO$35:AO40,37)&gt;0,COUNTIF(AO$35:AO40,36)&gt;0,COUNTIF(AO$35:AO40,"cmo")&gt;0),32,IF(AND(COUNTIF(AO$35:AO40,1)&gt;0,COUNTIF(AO$35:AO40,33)&gt;0,COUNTIF(AO$35:AO40,30)&gt;0,COUNTIF(AO$35:AO40,39)&gt;0,COUNTIF(AO$35:AO40,38)&gt;0,COUNTIF(AO$35:AO40,35)&gt;0,COUNTIF(AO$35:AO40,37)&gt;0,COUNTIF(AO$35:AO40,36)&gt;0),"cmo",IF(AND(COUNTIF(AO$35:AO40,1)&gt;0,COUNTIF(AO$35:AO40,33)&gt;0,COUNTIF(AO$35:AO40,30)&gt;0,COUNTIF(AO$35:AO40,39)&gt;0,COUNTIF(AO$35:AO40,38)&gt;0,COUNTIF(AO$35:AO40,35)&gt;0,COUNTIF(AO$35:AO40,37)&gt;0),36,IF(AND(COUNTIF(AO$35:AO40,1)&gt;0,COUNTIF(AO$35:AO40,33)&gt;0,COUNTIF(AO$35:AO40,30)&gt;0,COUNTIF(AO$35:AO40,39)&gt;0,COUNTIF(AO$35:AO40,38)&gt;0,COUNTIF(AO$35:AO40,35)&gt;0),37,IF(AND(COUNTIF(AO$35:AO40,1)&gt;0,COUNTIF(AO$35:AO40,33)&gt;0,COUNTIF(AO$35:AO40,30)&gt;0,COUNTIF(AO$35:AO40,39)&gt;0,COUNTIF(AO$35:AO40,38)&gt;0),35,IF(AND(COUNTIF(AO$35:AO40,1)&gt;0,COUNTIF(AO$35:AO40,33)&gt;0,COUNTIF(AO$35:AO40,30)&gt;0,COUNTIF(AO$35:AO40,39)&gt;0),38,IF(AND(COUNTIF(AO$35:AO40,1)&gt;0,COUNTIF(AO$35:AO40,33)&gt;0,COUNTIF(AO$35:AO40,30)&gt;0),39,IF(AND(COUNTIF(AO$35:AO40,1)&gt;0,COUNTIF(AO$35:AO40,33)&gt;0),30,IF(COUNTIF(AO$35:AO40,1)&gt;0,33,1)))))))))))</f>
        <v>30</v>
      </c>
      <c r="AP41" s="227"/>
      <c r="AQ41" s="227"/>
      <c r="AR41" s="227"/>
      <c r="AS41" s="227"/>
      <c r="AT41" s="227"/>
      <c r="AU41" s="227"/>
      <c r="AV41" s="227"/>
      <c r="AW41" s="227"/>
      <c r="AX41" s="227"/>
      <c r="AY41" s="227"/>
      <c r="AZ41" s="227"/>
      <c r="BA41" s="227"/>
      <c r="BB41" s="227"/>
      <c r="BC41" s="227"/>
      <c r="BD41" s="227"/>
      <c r="BE41" s="227"/>
      <c r="BF41" s="227"/>
      <c r="BG41" s="227"/>
      <c r="BH41" s="227"/>
      <c r="BI41" s="227"/>
      <c r="BJ41" s="227"/>
      <c r="BK41" s="227"/>
      <c r="BL41" s="227"/>
      <c r="BM41" s="227"/>
      <c r="BN41" s="227"/>
      <c r="BO41" s="227"/>
      <c r="BP41" s="227"/>
      <c r="BQ41" s="227"/>
      <c r="BR41" s="227"/>
      <c r="BS41" s="227"/>
      <c r="BT41" s="227"/>
      <c r="BU41" s="165">
        <f t="shared" si="3"/>
        <v>0.33333305555717241</v>
      </c>
    </row>
    <row r="42" spans="1:74" x14ac:dyDescent="0.25">
      <c r="A42" s="39"/>
      <c r="B42" s="139" t="str">
        <f>'Etat staff'!C38</f>
        <v xml:space="preserve"> MIKE</v>
      </c>
      <c r="C42" s="161">
        <f>'Etat staff'!A38</f>
        <v>43590.357638888891</v>
      </c>
      <c r="D42" s="162">
        <f>IF('Etat staff'!B38&lt;C42,'Etat staff'!B38+1,'Etat staff'!B38)</f>
        <v>43590.777777777781</v>
      </c>
      <c r="E42" s="203">
        <f t="shared" si="7"/>
        <v>5.2083333333333336E-2</v>
      </c>
      <c r="F42" s="44"/>
      <c r="G42" s="265"/>
      <c r="H42" s="227"/>
      <c r="I42" s="227"/>
      <c r="J42" s="227"/>
      <c r="K42" s="227">
        <f>IF(AND(COUNTIF(K$35:K41,1)&gt;0,COUNTIF(K$35:K41,33)&gt;0,COUNTIF(K$35:K41,30)&gt;0,COUNTIF(K$35:K41,39)&gt;0,COUNTIF(K$35:K41,38)&gt;0,COUNTIF(K$35:K41,35)&gt;0,COUNTIF(K$35:K41,37)&gt;0,COUNTIF(K$35:K41,36)&gt;0,COUNTIF(K$35:K41,"cmo")&gt;0,COUNTIF(K$35:K41,32)&gt;0,COUNTIF(K$35:K41,2)&gt;0),"F",IF(AND(COUNTIF(K$35:K41,1)&gt;0,COUNTIF(K$35:K41,33)&gt;0,COUNTIF(K$35:K41,30)&gt;0,COUNTIF(K$35:K41,39)&gt;0,COUNTIF(K$35:K41,38)&gt;0,COUNTIF(K$35:K41,35)&gt;0,COUNTIF(K$35:K41,37)&gt;0,COUNTIF(K$35:K41,36)&gt;0,COUNTIF(K$35:K41,"cmo")&gt;0,COUNTIF(K$35:K41,32)&gt;0),2,IF(AND(COUNTIF(K$35:K41,1)&gt;0,COUNTIF(K$35:K41,33)&gt;0,COUNTIF(K$35:K41,30)&gt;0,COUNTIF(K$35:K41,39)&gt;0,COUNTIF(K$35:K41,38)&gt;0,COUNTIF(K$35:K41,35)&gt;0,COUNTIF(K$35:K41,37)&gt;0,COUNTIF(K$35:K41,36)&gt;0,COUNTIF(K$35:K41,"cmo")&gt;0),32,IF(AND(COUNTIF(K$35:K41,1)&gt;0,COUNTIF(K$35:K41,33)&gt;0,COUNTIF(K$35:K41,30)&gt;0,COUNTIF(K$35:K41,39)&gt;0,COUNTIF(K$35:K41,38)&gt;0,COUNTIF(K$35:K41,35)&gt;0,COUNTIF(K$35:K41,37)&gt;0,COUNTIF(K$35:K41,36)&gt;0),"cmo",IF(AND(COUNTIF(K$35:K41,1)&gt;0,COUNTIF(K$35:K41,33)&gt;0,COUNTIF(K$35:K41,30)&gt;0,COUNTIF(K$35:K41,39)&gt;0,COUNTIF(K$35:K41,38)&gt;0,COUNTIF(K$35:K41,35)&gt;0,COUNTIF(K$35:K41,37)&gt;0),36,IF(AND(COUNTIF(K$35:K41,1)&gt;0,COUNTIF(K$35:K41,33)&gt;0,COUNTIF(K$35:K41,30)&gt;0,COUNTIF(K$35:K41,39)&gt;0,COUNTIF(K$35:K41,38)&gt;0,COUNTIF(K$35:K41,35)&gt;0),37,IF(AND(COUNTIF(K$35:K41,1)&gt;0,COUNTIF(K$35:K41,33)&gt;0,COUNTIF(K$35:K41,30)&gt;0,COUNTIF(K$35:K41,39)&gt;0,COUNTIF(K$35:K41,38)&gt;0),35,IF(AND(COUNTIF(K$35:K41,1)&gt;0,COUNTIF(K$35:K41,33)&gt;0,COUNTIF(K$35:K41,30)&gt;0,COUNTIF(K$35:K41,39)&gt;0),38,IF(AND(COUNTIF(K$35:K41,1)&gt;0,COUNTIF(K$35:K41,33)&gt;0,COUNTIF(K$35:K41,30)&gt;0),39,IF(AND(COUNTIF(K$35:K41,1)&gt;0,COUNTIF(K$35:K41,33)&gt;0),30,IF(COUNTIF(K$35:K41,1)&gt;0,33,1)))))))))))</f>
        <v>38</v>
      </c>
      <c r="L42" s="227">
        <f>IF(AND(COUNTIF(L$35:L41,1)&gt;0,COUNTIF(L$35:L41,33)&gt;0,COUNTIF(L$35:L41,30)&gt;0,COUNTIF(L$35:L41,39)&gt;0,COUNTIF(L$35:L41,38)&gt;0,COUNTIF(L$35:L41,35)&gt;0,COUNTIF(L$35:L41,37)&gt;0,COUNTIF(L$35:L41,36)&gt;0,COUNTIF(L$35:L41,"cmo")&gt;0,COUNTIF(L$35:L41,32)&gt;0,COUNTIF(L$35:L41,2)&gt;0),"F",IF(AND(COUNTIF(L$35:L41,1)&gt;0,COUNTIF(L$35:L41,33)&gt;0,COUNTIF(L$35:L41,30)&gt;0,COUNTIF(L$35:L41,39)&gt;0,COUNTIF(L$35:L41,38)&gt;0,COUNTIF(L$35:L41,35)&gt;0,COUNTIF(L$35:L41,37)&gt;0,COUNTIF(L$35:L41,36)&gt;0,COUNTIF(L$35:L41,"cmo")&gt;0,COUNTIF(L$35:L41,32)&gt;0),2,IF(AND(COUNTIF(L$35:L41,1)&gt;0,COUNTIF(L$35:L41,33)&gt;0,COUNTIF(L$35:L41,30)&gt;0,COUNTIF(L$35:L41,39)&gt;0,COUNTIF(L$35:L41,38)&gt;0,COUNTIF(L$35:L41,35)&gt;0,COUNTIF(L$35:L41,37)&gt;0,COUNTIF(L$35:L41,36)&gt;0,COUNTIF(L$35:L41,"cmo")&gt;0),32,IF(AND(COUNTIF(L$35:L41,1)&gt;0,COUNTIF(L$35:L41,33)&gt;0,COUNTIF(L$35:L41,30)&gt;0,COUNTIF(L$35:L41,39)&gt;0,COUNTIF(L$35:L41,38)&gt;0,COUNTIF(L$35:L41,35)&gt;0,COUNTIF(L$35:L41,37)&gt;0,COUNTIF(L$35:L41,36)&gt;0),"cmo",IF(AND(COUNTIF(L$35:L41,1)&gt;0,COUNTIF(L$35:L41,33)&gt;0,COUNTIF(L$35:L41,30)&gt;0,COUNTIF(L$35:L41,39)&gt;0,COUNTIF(L$35:L41,38)&gt;0,COUNTIF(L$35:L41,35)&gt;0,COUNTIF(L$35:L41,37)&gt;0),36,IF(AND(COUNTIF(L$35:L41,1)&gt;0,COUNTIF(L$35:L41,33)&gt;0,COUNTIF(L$35:L41,30)&gt;0,COUNTIF(L$35:L41,39)&gt;0,COUNTIF(L$35:L41,38)&gt;0,COUNTIF(L$35:L41,35)&gt;0),37,IF(AND(COUNTIF(L$35:L41,1)&gt;0,COUNTIF(L$35:L41,33)&gt;0,COUNTIF(L$35:L41,30)&gt;0,COUNTIF(L$35:L41,39)&gt;0,COUNTIF(L$35:L41,38)&gt;0),35,IF(AND(COUNTIF(L$35:L41,1)&gt;0,COUNTIF(L$35:L41,33)&gt;0,COUNTIF(L$35:L41,30)&gt;0,COUNTIF(L$35:L41,39)&gt;0),38,IF(AND(COUNTIF(L$35:L41,1)&gt;0,COUNTIF(L$35:L41,33)&gt;0,COUNTIF(L$35:L41,30)&gt;0),39,IF(AND(COUNTIF(L$35:L41,1)&gt;0,COUNTIF(L$35:L41,33)&gt;0),30,IF(COUNTIF(L$35:L41,1)&gt;0,33,1)))))))))))</f>
        <v>35</v>
      </c>
      <c r="M42" s="227">
        <f>IF(AND(COUNTIF(M$35:M41,1)&gt;0,COUNTIF(M$35:M41,33)&gt;0,COUNTIF(M$35:M41,30)&gt;0,COUNTIF(M$35:M41,39)&gt;0,COUNTIF(M$35:M41,38)&gt;0,COUNTIF(M$35:M41,35)&gt;0,COUNTIF(M$35:M41,37)&gt;0,COUNTIF(M$35:M41,36)&gt;0,COUNTIF(M$35:M41,"cmo")&gt;0,COUNTIF(M$35:M41,32)&gt;0,COUNTIF(M$35:M41,2)&gt;0),"F",IF(AND(COUNTIF(M$35:M41,1)&gt;0,COUNTIF(M$35:M41,33)&gt;0,COUNTIF(M$35:M41,30)&gt;0,COUNTIF(M$35:M41,39)&gt;0,COUNTIF(M$35:M41,38)&gt;0,COUNTIF(M$35:M41,35)&gt;0,COUNTIF(M$35:M41,37)&gt;0,COUNTIF(M$35:M41,36)&gt;0,COUNTIF(M$35:M41,"cmo")&gt;0,COUNTIF(M$35:M41,32)&gt;0),2,IF(AND(COUNTIF(M$35:M41,1)&gt;0,COUNTIF(M$35:M41,33)&gt;0,COUNTIF(M$35:M41,30)&gt;0,COUNTIF(M$35:M41,39)&gt;0,COUNTIF(M$35:M41,38)&gt;0,COUNTIF(M$35:M41,35)&gt;0,COUNTIF(M$35:M41,37)&gt;0,COUNTIF(M$35:M41,36)&gt;0,COUNTIF(M$35:M41,"cmo")&gt;0),32,IF(AND(COUNTIF(M$35:M41,1)&gt;0,COUNTIF(M$35:M41,33)&gt;0,COUNTIF(M$35:M41,30)&gt;0,COUNTIF(M$35:M41,39)&gt;0,COUNTIF(M$35:M41,38)&gt;0,COUNTIF(M$35:M41,35)&gt;0,COUNTIF(M$35:M41,37)&gt;0,COUNTIF(M$35:M41,36)&gt;0),"cmo",IF(AND(COUNTIF(M$35:M41,1)&gt;0,COUNTIF(M$35:M41,33)&gt;0,COUNTIF(M$35:M41,30)&gt;0,COUNTIF(M$35:M41,39)&gt;0,COUNTIF(M$35:M41,38)&gt;0,COUNTIF(M$35:M41,35)&gt;0,COUNTIF(M$35:M41,37)&gt;0),36,IF(AND(COUNTIF(M$35:M41,1)&gt;0,COUNTIF(M$35:M41,33)&gt;0,COUNTIF(M$35:M41,30)&gt;0,COUNTIF(M$35:M41,39)&gt;0,COUNTIF(M$35:M41,38)&gt;0,COUNTIF(M$35:M41,35)&gt;0),37,IF(AND(COUNTIF(M$35:M41,1)&gt;0,COUNTIF(M$35:M41,33)&gt;0,COUNTIF(M$35:M41,30)&gt;0,COUNTIF(M$35:M41,39)&gt;0,COUNTIF(M$35:M41,38)&gt;0),35,IF(AND(COUNTIF(M$35:M41,1)&gt;0,COUNTIF(M$35:M41,33)&gt;0,COUNTIF(M$35:M41,30)&gt;0,COUNTIF(M$35:M41,39)&gt;0),38,IF(AND(COUNTIF(M$35:M41,1)&gt;0,COUNTIF(M$35:M41,33)&gt;0,COUNTIF(M$35:M41,30)&gt;0),39,IF(AND(COUNTIF(M$35:M41,1)&gt;0,COUNTIF(M$35:M41,33)&gt;0),30,IF(COUNTIF(M$35:M41,1)&gt;0,33,1)))))))))))</f>
        <v>35</v>
      </c>
      <c r="N42" s="227">
        <f>IF(AND(COUNTIF(N$35:N41,1)&gt;0,COUNTIF(N$35:N41,33)&gt;0,COUNTIF(N$35:N41,30)&gt;0,COUNTIF(N$35:N41,39)&gt;0,COUNTIF(N$35:N41,38)&gt;0,COUNTIF(N$35:N41,35)&gt;0,COUNTIF(N$35:N41,37)&gt;0,COUNTIF(N$35:N41,36)&gt;0,COUNTIF(N$35:N41,"cmo")&gt;0,COUNTIF(N$35:N41,32)&gt;0,COUNTIF(N$35:N41,2)&gt;0),"F",IF(AND(COUNTIF(N$35:N41,1)&gt;0,COUNTIF(N$35:N41,33)&gt;0,COUNTIF(N$35:N41,30)&gt;0,COUNTIF(N$35:N41,39)&gt;0,COUNTIF(N$35:N41,38)&gt;0,COUNTIF(N$35:N41,35)&gt;0,COUNTIF(N$35:N41,37)&gt;0,COUNTIF(N$35:N41,36)&gt;0,COUNTIF(N$35:N41,"cmo")&gt;0,COUNTIF(N$35:N41,32)&gt;0),2,IF(AND(COUNTIF(N$35:N41,1)&gt;0,COUNTIF(N$35:N41,33)&gt;0,COUNTIF(N$35:N41,30)&gt;0,COUNTIF(N$35:N41,39)&gt;0,COUNTIF(N$35:N41,38)&gt;0,COUNTIF(N$35:N41,35)&gt;0,COUNTIF(N$35:N41,37)&gt;0,COUNTIF(N$35:N41,36)&gt;0,COUNTIF(N$35:N41,"cmo")&gt;0),32,IF(AND(COUNTIF(N$35:N41,1)&gt;0,COUNTIF(N$35:N41,33)&gt;0,COUNTIF(N$35:N41,30)&gt;0,COUNTIF(N$35:N41,39)&gt;0,COUNTIF(N$35:N41,38)&gt;0,COUNTIF(N$35:N41,35)&gt;0,COUNTIF(N$35:N41,37)&gt;0,COUNTIF(N$35:N41,36)&gt;0),"cmo",IF(AND(COUNTIF(N$35:N41,1)&gt;0,COUNTIF(N$35:N41,33)&gt;0,COUNTIF(N$35:N41,30)&gt;0,COUNTIF(N$35:N41,39)&gt;0,COUNTIF(N$35:N41,38)&gt;0,COUNTIF(N$35:N41,35)&gt;0,COUNTIF(N$35:N41,37)&gt;0),36,IF(AND(COUNTIF(N$35:N41,1)&gt;0,COUNTIF(N$35:N41,33)&gt;0,COUNTIF(N$35:N41,30)&gt;0,COUNTIF(N$35:N41,39)&gt;0,COUNTIF(N$35:N41,38)&gt;0,COUNTIF(N$35:N41,35)&gt;0),37,IF(AND(COUNTIF(N$35:N41,1)&gt;0,COUNTIF(N$35:N41,33)&gt;0,COUNTIF(N$35:N41,30)&gt;0,COUNTIF(N$35:N41,39)&gt;0,COUNTIF(N$35:N41,38)&gt;0),35,IF(AND(COUNTIF(N$35:N41,1)&gt;0,COUNTIF(N$35:N41,33)&gt;0,COUNTIF(N$35:N41,30)&gt;0,COUNTIF(N$35:N41,39)&gt;0),38,IF(AND(COUNTIF(N$35:N41,1)&gt;0,COUNTIF(N$35:N41,33)&gt;0,COUNTIF(N$35:N41,30)&gt;0),39,IF(AND(COUNTIF(N$35:N41,1)&gt;0,COUNTIF(N$35:N41,33)&gt;0),30,IF(COUNTIF(N$35:N41,1)&gt;0,33,1)))))))))))</f>
        <v>35</v>
      </c>
      <c r="O42" s="227">
        <f>IF(AND(COUNTIF(O$35:O41,1)&gt;0,COUNTIF(O$35:O41,33)&gt;0,COUNTIF(O$35:O41,30)&gt;0,COUNTIF(O$35:O41,39)&gt;0,COUNTIF(O$35:O41,38)&gt;0,COUNTIF(O$35:O41,35)&gt;0,COUNTIF(O$35:O41,37)&gt;0,COUNTIF(O$35:O41,36)&gt;0,COUNTIF(O$35:O41,"cmo")&gt;0,COUNTIF(O$35:O41,32)&gt;0,COUNTIF(O$35:O41,2)&gt;0),"F",IF(AND(COUNTIF(O$35:O41,1)&gt;0,COUNTIF(O$35:O41,33)&gt;0,COUNTIF(O$35:O41,30)&gt;0,COUNTIF(O$35:O41,39)&gt;0,COUNTIF(O$35:O41,38)&gt;0,COUNTIF(O$35:O41,35)&gt;0,COUNTIF(O$35:O41,37)&gt;0,COUNTIF(O$35:O41,36)&gt;0,COUNTIF(O$35:O41,"cmo")&gt;0,COUNTIF(O$35:O41,32)&gt;0),2,IF(AND(COUNTIF(O$35:O41,1)&gt;0,COUNTIF(O$35:O41,33)&gt;0,COUNTIF(O$35:O41,30)&gt;0,COUNTIF(O$35:O41,39)&gt;0,COUNTIF(O$35:O41,38)&gt;0,COUNTIF(O$35:O41,35)&gt;0,COUNTIF(O$35:O41,37)&gt;0,COUNTIF(O$35:O41,36)&gt;0,COUNTIF(O$35:O41,"cmo")&gt;0),32,IF(AND(COUNTIF(O$35:O41,1)&gt;0,COUNTIF(O$35:O41,33)&gt;0,COUNTIF(O$35:O41,30)&gt;0,COUNTIF(O$35:O41,39)&gt;0,COUNTIF(O$35:O41,38)&gt;0,COUNTIF(O$35:O41,35)&gt;0,COUNTIF(O$35:O41,37)&gt;0,COUNTIF(O$35:O41,36)&gt;0),"cmo",IF(AND(COUNTIF(O$35:O41,1)&gt;0,COUNTIF(O$35:O41,33)&gt;0,COUNTIF(O$35:O41,30)&gt;0,COUNTIF(O$35:O41,39)&gt;0,COUNTIF(O$35:O41,38)&gt;0,COUNTIF(O$35:O41,35)&gt;0,COUNTIF(O$35:O41,37)&gt;0),36,IF(AND(COUNTIF(O$35:O41,1)&gt;0,COUNTIF(O$35:O41,33)&gt;0,COUNTIF(O$35:O41,30)&gt;0,COUNTIF(O$35:O41,39)&gt;0,COUNTIF(O$35:O41,38)&gt;0,COUNTIF(O$35:O41,35)&gt;0),37,IF(AND(COUNTIF(O$35:O41,1)&gt;0,COUNTIF(O$35:O41,33)&gt;0,COUNTIF(O$35:O41,30)&gt;0,COUNTIF(O$35:O41,39)&gt;0,COUNTIF(O$35:O41,38)&gt;0),35,IF(AND(COUNTIF(O$35:O41,1)&gt;0,COUNTIF(O$35:O41,33)&gt;0,COUNTIF(O$35:O41,30)&gt;0,COUNTIF(O$35:O41,39)&gt;0),38,IF(AND(COUNTIF(O$35:O41,1)&gt;0,COUNTIF(O$35:O41,33)&gt;0,COUNTIF(O$35:O41,30)&gt;0),39,IF(AND(COUNTIF(O$35:O41,1)&gt;0,COUNTIF(O$35:O41,33)&gt;0),30,IF(COUNTIF(O$35:O41,1)&gt;0,33,1)))))))))))</f>
        <v>35</v>
      </c>
      <c r="P42" s="227">
        <f>IF(AND(COUNTIF(P$35:P41,1)&gt;0,COUNTIF(P$35:P41,33)&gt;0,COUNTIF(P$35:P41,30)&gt;0,COUNTIF(P$35:P41,39)&gt;0,COUNTIF(P$35:P41,38)&gt;0,COUNTIF(P$35:P41,35)&gt;0,COUNTIF(P$35:P41,37)&gt;0,COUNTIF(P$35:P41,36)&gt;0,COUNTIF(P$35:P41,"cmo")&gt;0,COUNTIF(P$35:P41,32)&gt;0,COUNTIF(P$35:P41,2)&gt;0),"F",IF(AND(COUNTIF(P$35:P41,1)&gt;0,COUNTIF(P$35:P41,33)&gt;0,COUNTIF(P$35:P41,30)&gt;0,COUNTIF(P$35:P41,39)&gt;0,COUNTIF(P$35:P41,38)&gt;0,COUNTIF(P$35:P41,35)&gt;0,COUNTIF(P$35:P41,37)&gt;0,COUNTIF(P$35:P41,36)&gt;0,COUNTIF(P$35:P41,"cmo")&gt;0,COUNTIF(P$35:P41,32)&gt;0),2,IF(AND(COUNTIF(P$35:P41,1)&gt;0,COUNTIF(P$35:P41,33)&gt;0,COUNTIF(P$35:P41,30)&gt;0,COUNTIF(P$35:P41,39)&gt;0,COUNTIF(P$35:P41,38)&gt;0,COUNTIF(P$35:P41,35)&gt;0,COUNTIF(P$35:P41,37)&gt;0,COUNTIF(P$35:P41,36)&gt;0,COUNTIF(P$35:P41,"cmo")&gt;0),32,IF(AND(COUNTIF(P$35:P41,1)&gt;0,COUNTIF(P$35:P41,33)&gt;0,COUNTIF(P$35:P41,30)&gt;0,COUNTIF(P$35:P41,39)&gt;0,COUNTIF(P$35:P41,38)&gt;0,COUNTIF(P$35:P41,35)&gt;0,COUNTIF(P$35:P41,37)&gt;0,COUNTIF(P$35:P41,36)&gt;0),"cmo",IF(AND(COUNTIF(P$35:P41,1)&gt;0,COUNTIF(P$35:P41,33)&gt;0,COUNTIF(P$35:P41,30)&gt;0,COUNTIF(P$35:P41,39)&gt;0,COUNTIF(P$35:P41,38)&gt;0,COUNTIF(P$35:P41,35)&gt;0,COUNTIF(P$35:P41,37)&gt;0),36,IF(AND(COUNTIF(P$35:P41,1)&gt;0,COUNTIF(P$35:P41,33)&gt;0,COUNTIF(P$35:P41,30)&gt;0,COUNTIF(P$35:P41,39)&gt;0,COUNTIF(P$35:P41,38)&gt;0,COUNTIF(P$35:P41,35)&gt;0),37,IF(AND(COUNTIF(P$35:P41,1)&gt;0,COUNTIF(P$35:P41,33)&gt;0,COUNTIF(P$35:P41,30)&gt;0,COUNTIF(P$35:P41,39)&gt;0,COUNTIF(P$35:P41,38)&gt;0),35,IF(AND(COUNTIF(P$35:P41,1)&gt;0,COUNTIF(P$35:P41,33)&gt;0,COUNTIF(P$35:P41,30)&gt;0,COUNTIF(P$35:P41,39)&gt;0),38,IF(AND(COUNTIF(P$35:P41,1)&gt;0,COUNTIF(P$35:P41,33)&gt;0,COUNTIF(P$35:P41,30)&gt;0),39,IF(AND(COUNTIF(P$35:P41,1)&gt;0,COUNTIF(P$35:P41,33)&gt;0),30,IF(COUNTIF(P$35:P41,1)&gt;0,33,1)))))))))))</f>
        <v>38</v>
      </c>
      <c r="Q42" s="227">
        <f>IF(AND(COUNTIF(Q$35:Q41,1)&gt;0,COUNTIF(Q$35:Q41,33)&gt;0,COUNTIF(Q$35:Q41,30)&gt;0,COUNTIF(Q$35:Q41,39)&gt;0,COUNTIF(Q$35:Q41,38)&gt;0,COUNTIF(Q$35:Q41,35)&gt;0,COUNTIF(Q$35:Q41,37)&gt;0,COUNTIF(Q$35:Q41,36)&gt;0,COUNTIF(Q$35:Q41,"cmo")&gt;0,COUNTIF(Q$35:Q41,32)&gt;0,COUNTIF(Q$35:Q41,2)&gt;0),"F",IF(AND(COUNTIF(Q$35:Q41,1)&gt;0,COUNTIF(Q$35:Q41,33)&gt;0,COUNTIF(Q$35:Q41,30)&gt;0,COUNTIF(Q$35:Q41,39)&gt;0,COUNTIF(Q$35:Q41,38)&gt;0,COUNTIF(Q$35:Q41,35)&gt;0,COUNTIF(Q$35:Q41,37)&gt;0,COUNTIF(Q$35:Q41,36)&gt;0,COUNTIF(Q$35:Q41,"cmo")&gt;0,COUNTIF(Q$35:Q41,32)&gt;0),2,IF(AND(COUNTIF(Q$35:Q41,1)&gt;0,COUNTIF(Q$35:Q41,33)&gt;0,COUNTIF(Q$35:Q41,30)&gt;0,COUNTIF(Q$35:Q41,39)&gt;0,COUNTIF(Q$35:Q41,38)&gt;0,COUNTIF(Q$35:Q41,35)&gt;0,COUNTIF(Q$35:Q41,37)&gt;0,COUNTIF(Q$35:Q41,36)&gt;0,COUNTIF(Q$35:Q41,"cmo")&gt;0),32,IF(AND(COUNTIF(Q$35:Q41,1)&gt;0,COUNTIF(Q$35:Q41,33)&gt;0,COUNTIF(Q$35:Q41,30)&gt;0,COUNTIF(Q$35:Q41,39)&gt;0,COUNTIF(Q$35:Q41,38)&gt;0,COUNTIF(Q$35:Q41,35)&gt;0,COUNTIF(Q$35:Q41,37)&gt;0,COUNTIF(Q$35:Q41,36)&gt;0),"cmo",IF(AND(COUNTIF(Q$35:Q41,1)&gt;0,COUNTIF(Q$35:Q41,33)&gt;0,COUNTIF(Q$35:Q41,30)&gt;0,COUNTIF(Q$35:Q41,39)&gt;0,COUNTIF(Q$35:Q41,38)&gt;0,COUNTIF(Q$35:Q41,35)&gt;0,COUNTIF(Q$35:Q41,37)&gt;0),36,IF(AND(COUNTIF(Q$35:Q41,1)&gt;0,COUNTIF(Q$35:Q41,33)&gt;0,COUNTIF(Q$35:Q41,30)&gt;0,COUNTIF(Q$35:Q41,39)&gt;0,COUNTIF(Q$35:Q41,38)&gt;0,COUNTIF(Q$35:Q41,35)&gt;0),37,IF(AND(COUNTIF(Q$35:Q41,1)&gt;0,COUNTIF(Q$35:Q41,33)&gt;0,COUNTIF(Q$35:Q41,30)&gt;0,COUNTIF(Q$35:Q41,39)&gt;0,COUNTIF(Q$35:Q41,38)&gt;0),35,IF(AND(COUNTIF(Q$35:Q41,1)&gt;0,COUNTIF(Q$35:Q41,33)&gt;0,COUNTIF(Q$35:Q41,30)&gt;0,COUNTIF(Q$35:Q41,39)&gt;0),38,IF(AND(COUNTIF(Q$35:Q41,1)&gt;0,COUNTIF(Q$35:Q41,33)&gt;0,COUNTIF(Q$35:Q41,30)&gt;0),39,IF(AND(COUNTIF(Q$35:Q41,1)&gt;0,COUNTIF(Q$35:Q41,33)&gt;0),30,IF(COUNTIF(Q$35:Q41,1)&gt;0,33,1)))))))))))</f>
        <v>38</v>
      </c>
      <c r="R42" s="227">
        <f>IF(AND(COUNTIF(R$35:R41,1)&gt;0,COUNTIF(R$35:R41,33)&gt;0,COUNTIF(R$35:R41,30)&gt;0,COUNTIF(R$35:R41,39)&gt;0,COUNTIF(R$35:R41,38)&gt;0,COUNTIF(R$35:R41,35)&gt;0,COUNTIF(R$35:R41,37)&gt;0,COUNTIF(R$35:R41,36)&gt;0,COUNTIF(R$35:R41,"cmo")&gt;0,COUNTIF(R$35:R41,32)&gt;0,COUNTIF(R$35:R41,2)&gt;0),"F",IF(AND(COUNTIF(R$35:R41,1)&gt;0,COUNTIF(R$35:R41,33)&gt;0,COUNTIF(R$35:R41,30)&gt;0,COUNTIF(R$35:R41,39)&gt;0,COUNTIF(R$35:R41,38)&gt;0,COUNTIF(R$35:R41,35)&gt;0,COUNTIF(R$35:R41,37)&gt;0,COUNTIF(R$35:R41,36)&gt;0,COUNTIF(R$35:R41,"cmo")&gt;0,COUNTIF(R$35:R41,32)&gt;0),2,IF(AND(COUNTIF(R$35:R41,1)&gt;0,COUNTIF(R$35:R41,33)&gt;0,COUNTIF(R$35:R41,30)&gt;0,COUNTIF(R$35:R41,39)&gt;0,COUNTIF(R$35:R41,38)&gt;0,COUNTIF(R$35:R41,35)&gt;0,COUNTIF(R$35:R41,37)&gt;0,COUNTIF(R$35:R41,36)&gt;0,COUNTIF(R$35:R41,"cmo")&gt;0),32,IF(AND(COUNTIF(R$35:R41,1)&gt;0,COUNTIF(R$35:R41,33)&gt;0,COUNTIF(R$35:R41,30)&gt;0,COUNTIF(R$35:R41,39)&gt;0,COUNTIF(R$35:R41,38)&gt;0,COUNTIF(R$35:R41,35)&gt;0,COUNTIF(R$35:R41,37)&gt;0,COUNTIF(R$35:R41,36)&gt;0),"cmo",IF(AND(COUNTIF(R$35:R41,1)&gt;0,COUNTIF(R$35:R41,33)&gt;0,COUNTIF(R$35:R41,30)&gt;0,COUNTIF(R$35:R41,39)&gt;0,COUNTIF(R$35:R41,38)&gt;0,COUNTIF(R$35:R41,35)&gt;0,COUNTIF(R$35:R41,37)&gt;0),36,IF(AND(COUNTIF(R$35:R41,1)&gt;0,COUNTIF(R$35:R41,33)&gt;0,COUNTIF(R$35:R41,30)&gt;0,COUNTIF(R$35:R41,39)&gt;0,COUNTIF(R$35:R41,38)&gt;0,COUNTIF(R$35:R41,35)&gt;0),37,IF(AND(COUNTIF(R$35:R41,1)&gt;0,COUNTIF(R$35:R41,33)&gt;0,COUNTIF(R$35:R41,30)&gt;0,COUNTIF(R$35:R41,39)&gt;0,COUNTIF(R$35:R41,38)&gt;0),35,IF(AND(COUNTIF(R$35:R41,1)&gt;0,COUNTIF(R$35:R41,33)&gt;0,COUNTIF(R$35:R41,30)&gt;0,COUNTIF(R$35:R41,39)&gt;0),38,IF(AND(COUNTIF(R$35:R41,1)&gt;0,COUNTIF(R$35:R41,33)&gt;0,COUNTIF(R$35:R41,30)&gt;0),39,IF(AND(COUNTIF(R$35:R41,1)&gt;0,COUNTIF(R$35:R41,33)&gt;0),30,IF(COUNTIF(R$35:R41,1)&gt;0,33,1)))))))))))</f>
        <v>38</v>
      </c>
      <c r="S42" s="227">
        <f>IF(AND(COUNTIF(S$35:S41,1)&gt;0,COUNTIF(S$35:S41,33)&gt;0,COUNTIF(S$35:S41,30)&gt;0,COUNTIF(S$35:S41,39)&gt;0,COUNTIF(S$35:S41,38)&gt;0,COUNTIF(S$35:S41,35)&gt;0,COUNTIF(S$35:S41,37)&gt;0,COUNTIF(S$35:S41,36)&gt;0,COUNTIF(S$35:S41,"cmo")&gt;0,COUNTIF(S$35:S41,32)&gt;0,COUNTIF(S$35:S41,2)&gt;0),"F",IF(AND(COUNTIF(S$35:S41,1)&gt;0,COUNTIF(S$35:S41,33)&gt;0,COUNTIF(S$35:S41,30)&gt;0,COUNTIF(S$35:S41,39)&gt;0,COUNTIF(S$35:S41,38)&gt;0,COUNTIF(S$35:S41,35)&gt;0,COUNTIF(S$35:S41,37)&gt;0,COUNTIF(S$35:S41,36)&gt;0,COUNTIF(S$35:S41,"cmo")&gt;0,COUNTIF(S$35:S41,32)&gt;0),2,IF(AND(COUNTIF(S$35:S41,1)&gt;0,COUNTIF(S$35:S41,33)&gt;0,COUNTIF(S$35:S41,30)&gt;0,COUNTIF(S$35:S41,39)&gt;0,COUNTIF(S$35:S41,38)&gt;0,COUNTIF(S$35:S41,35)&gt;0,COUNTIF(S$35:S41,37)&gt;0,COUNTIF(S$35:S41,36)&gt;0,COUNTIF(S$35:S41,"cmo")&gt;0),32,IF(AND(COUNTIF(S$35:S41,1)&gt;0,COUNTIF(S$35:S41,33)&gt;0,COUNTIF(S$35:S41,30)&gt;0,COUNTIF(S$35:S41,39)&gt;0,COUNTIF(S$35:S41,38)&gt;0,COUNTIF(S$35:S41,35)&gt;0,COUNTIF(S$35:S41,37)&gt;0,COUNTIF(S$35:S41,36)&gt;0),"cmo",IF(AND(COUNTIF(S$35:S41,1)&gt;0,COUNTIF(S$35:S41,33)&gt;0,COUNTIF(S$35:S41,30)&gt;0,COUNTIF(S$35:S41,39)&gt;0,COUNTIF(S$35:S41,38)&gt;0,COUNTIF(S$35:S41,35)&gt;0,COUNTIF(S$35:S41,37)&gt;0),36,IF(AND(COUNTIF(S$35:S41,1)&gt;0,COUNTIF(S$35:S41,33)&gt;0,COUNTIF(S$35:S41,30)&gt;0,COUNTIF(S$35:S41,39)&gt;0,COUNTIF(S$35:S41,38)&gt;0,COUNTIF(S$35:S41,35)&gt;0),37,IF(AND(COUNTIF(S$35:S41,1)&gt;0,COUNTIF(S$35:S41,33)&gt;0,COUNTIF(S$35:S41,30)&gt;0,COUNTIF(S$35:S41,39)&gt;0,COUNTIF(S$35:S41,38)&gt;0),35,IF(AND(COUNTIF(S$35:S41,1)&gt;0,COUNTIF(S$35:S41,33)&gt;0,COUNTIF(S$35:S41,30)&gt;0,COUNTIF(S$35:S41,39)&gt;0),38,IF(AND(COUNTIF(S$35:S41,1)&gt;0,COUNTIF(S$35:S41,33)&gt;0,COUNTIF(S$35:S41,30)&gt;0),39,IF(AND(COUNTIF(S$35:S41,1)&gt;0,COUNTIF(S$35:S41,33)&gt;0),30,IF(COUNTIF(S$35:S41,1)&gt;0,33,1)))))))))))</f>
        <v>38</v>
      </c>
      <c r="T42" s="227" t="s">
        <v>47</v>
      </c>
      <c r="U42" s="227">
        <f>IF(AND(COUNTIF(U$35:U41,1)&gt;0,COUNTIF(U$35:U41,33)&gt;0,COUNTIF(U$35:U41,30)&gt;0,COUNTIF(U$35:U41,39)&gt;0,COUNTIF(U$35:U41,38)&gt;0,COUNTIF(U$35:U41,35)&gt;0,COUNTIF(U$35:U41,37)&gt;0,COUNTIF(U$35:U41,36)&gt;0,COUNTIF(U$35:U41,"cmo")&gt;0,COUNTIF(U$35:U41,32)&gt;0,COUNTIF(U$35:U41,2)&gt;0),"F",IF(AND(COUNTIF(U$35:U41,1)&gt;0,COUNTIF(U$35:U41,33)&gt;0,COUNTIF(U$35:U41,30)&gt;0,COUNTIF(U$35:U41,39)&gt;0,COUNTIF(U$35:U41,38)&gt;0,COUNTIF(U$35:U41,35)&gt;0,COUNTIF(U$35:U41,37)&gt;0,COUNTIF(U$35:U41,36)&gt;0,COUNTIF(U$35:U41,"cmo")&gt;0,COUNTIF(U$35:U41,32)&gt;0),2,IF(AND(COUNTIF(U$35:U41,1)&gt;0,COUNTIF(U$35:U41,33)&gt;0,COUNTIF(U$35:U41,30)&gt;0,COUNTIF(U$35:U41,39)&gt;0,COUNTIF(U$35:U41,38)&gt;0,COUNTIF(U$35:U41,35)&gt;0,COUNTIF(U$35:U41,37)&gt;0,COUNTIF(U$35:U41,36)&gt;0,COUNTIF(U$35:U41,"cmo")&gt;0),32,IF(AND(COUNTIF(U$35:U41,1)&gt;0,COUNTIF(U$35:U41,33)&gt;0,COUNTIF(U$35:U41,30)&gt;0,COUNTIF(U$35:U41,39)&gt;0,COUNTIF(U$35:U41,38)&gt;0,COUNTIF(U$35:U41,35)&gt;0,COUNTIF(U$35:U41,37)&gt;0,COUNTIF(U$35:U41,36)&gt;0),"cmo",IF(AND(COUNTIF(U$35:U41,1)&gt;0,COUNTIF(U$35:U41,33)&gt;0,COUNTIF(U$35:U41,30)&gt;0,COUNTIF(U$35:U41,39)&gt;0,COUNTIF(U$35:U41,38)&gt;0,COUNTIF(U$35:U41,35)&gt;0,COUNTIF(U$35:U41,37)&gt;0),36,IF(AND(COUNTIF(U$35:U41,1)&gt;0,COUNTIF(U$35:U41,33)&gt;0,COUNTIF(U$35:U41,30)&gt;0,COUNTIF(U$35:U41,39)&gt;0,COUNTIF(U$35:U41,38)&gt;0,COUNTIF(U$35:U41,35)&gt;0),37,IF(AND(COUNTIF(U$35:U41,1)&gt;0,COUNTIF(U$35:U41,33)&gt;0,COUNTIF(U$35:U41,30)&gt;0,COUNTIF(U$35:U41,39)&gt;0,COUNTIF(U$35:U41,38)&gt;0),35,IF(AND(COUNTIF(U$35:U41,1)&gt;0,COUNTIF(U$35:U41,33)&gt;0,COUNTIF(U$35:U41,30)&gt;0,COUNTIF(U$35:U41,39)&gt;0),38,IF(AND(COUNTIF(U$35:U41,1)&gt;0,COUNTIF(U$35:U41,33)&gt;0,COUNTIF(U$35:U41,30)&gt;0),39,IF(AND(COUNTIF(U$35:U41,1)&gt;0,COUNTIF(U$35:U41,33)&gt;0),30,IF(COUNTIF(U$35:U41,1)&gt;0,33,1)))))))))))</f>
        <v>39</v>
      </c>
      <c r="V42" s="227">
        <f>IF(AND(COUNTIF(V$35:V41,1)&gt;0,COUNTIF(V$35:V41,33)&gt;0,COUNTIF(V$35:V41,30)&gt;0,COUNTIF(V$35:V41,39)&gt;0,COUNTIF(V$35:V41,38)&gt;0,COUNTIF(V$35:V41,35)&gt;0,COUNTIF(V$35:V41,37)&gt;0,COUNTIF(V$35:V41,36)&gt;0,COUNTIF(V$35:V41,"cmo")&gt;0,COUNTIF(V$35:V41,32)&gt;0,COUNTIF(V$35:V41,2)&gt;0),"F",IF(AND(COUNTIF(V$35:V41,1)&gt;0,COUNTIF(V$35:V41,33)&gt;0,COUNTIF(V$35:V41,30)&gt;0,COUNTIF(V$35:V41,39)&gt;0,COUNTIF(V$35:V41,38)&gt;0,COUNTIF(V$35:V41,35)&gt;0,COUNTIF(V$35:V41,37)&gt;0,COUNTIF(V$35:V41,36)&gt;0,COUNTIF(V$35:V41,"cmo")&gt;0,COUNTIF(V$35:V41,32)&gt;0),2,IF(AND(COUNTIF(V$35:V41,1)&gt;0,COUNTIF(V$35:V41,33)&gt;0,COUNTIF(V$35:V41,30)&gt;0,COUNTIF(V$35:V41,39)&gt;0,COUNTIF(V$35:V41,38)&gt;0,COUNTIF(V$35:V41,35)&gt;0,COUNTIF(V$35:V41,37)&gt;0,COUNTIF(V$35:V41,36)&gt;0,COUNTIF(V$35:V41,"cmo")&gt;0),32,IF(AND(COUNTIF(V$35:V41,1)&gt;0,COUNTIF(V$35:V41,33)&gt;0,COUNTIF(V$35:V41,30)&gt;0,COUNTIF(V$35:V41,39)&gt;0,COUNTIF(V$35:V41,38)&gt;0,COUNTIF(V$35:V41,35)&gt;0,COUNTIF(V$35:V41,37)&gt;0,COUNTIF(V$35:V41,36)&gt;0),"cmo",IF(AND(COUNTIF(V$35:V41,1)&gt;0,COUNTIF(V$35:V41,33)&gt;0,COUNTIF(V$35:V41,30)&gt;0,COUNTIF(V$35:V41,39)&gt;0,COUNTIF(V$35:V41,38)&gt;0,COUNTIF(V$35:V41,35)&gt;0,COUNTIF(V$35:V41,37)&gt;0),36,IF(AND(COUNTIF(V$35:V41,1)&gt;0,COUNTIF(V$35:V41,33)&gt;0,COUNTIF(V$35:V41,30)&gt;0,COUNTIF(V$35:V41,39)&gt;0,COUNTIF(V$35:V41,38)&gt;0,COUNTIF(V$35:V41,35)&gt;0),37,IF(AND(COUNTIF(V$35:V41,1)&gt;0,COUNTIF(V$35:V41,33)&gt;0,COUNTIF(V$35:V41,30)&gt;0,COUNTIF(V$35:V41,39)&gt;0,COUNTIF(V$35:V41,38)&gt;0),35,IF(AND(COUNTIF(V$35:V41,1)&gt;0,COUNTIF(V$35:V41,33)&gt;0,COUNTIF(V$35:V41,30)&gt;0,COUNTIF(V$35:V41,39)&gt;0),38,IF(AND(COUNTIF(V$35:V41,1)&gt;0,COUNTIF(V$35:V41,33)&gt;0,COUNTIF(V$35:V41,30)&gt;0),39,IF(AND(COUNTIF(V$35:V41,1)&gt;0,COUNTIF(V$35:V41,33)&gt;0),30,IF(COUNTIF(V$35:V41,1)&gt;0,33,1)))))))))))</f>
        <v>39</v>
      </c>
      <c r="W42" s="227">
        <f>IF(AND(COUNTIF(W$35:W41,1)&gt;0,COUNTIF(W$35:W41,33)&gt;0,COUNTIF(W$35:W41,30)&gt;0,COUNTIF(W$35:W41,39)&gt;0,COUNTIF(W$35:W41,38)&gt;0,COUNTIF(W$35:W41,35)&gt;0,COUNTIF(W$35:W41,37)&gt;0,COUNTIF(W$35:W41,36)&gt;0,COUNTIF(W$35:W41,"cmo")&gt;0,COUNTIF(W$35:W41,32)&gt;0,COUNTIF(W$35:W41,2)&gt;0),"F",IF(AND(COUNTIF(W$35:W41,1)&gt;0,COUNTIF(W$35:W41,33)&gt;0,COUNTIF(W$35:W41,30)&gt;0,COUNTIF(W$35:W41,39)&gt;0,COUNTIF(W$35:W41,38)&gt;0,COUNTIF(W$35:W41,35)&gt;0,COUNTIF(W$35:W41,37)&gt;0,COUNTIF(W$35:W41,36)&gt;0,COUNTIF(W$35:W41,"cmo")&gt;0,COUNTIF(W$35:W41,32)&gt;0),2,IF(AND(COUNTIF(W$35:W41,1)&gt;0,COUNTIF(W$35:W41,33)&gt;0,COUNTIF(W$35:W41,30)&gt;0,COUNTIF(W$35:W41,39)&gt;0,COUNTIF(W$35:W41,38)&gt;0,COUNTIF(W$35:W41,35)&gt;0,COUNTIF(W$35:W41,37)&gt;0,COUNTIF(W$35:W41,36)&gt;0,COUNTIF(W$35:W41,"cmo")&gt;0),32,IF(AND(COUNTIF(W$35:W41,1)&gt;0,COUNTIF(W$35:W41,33)&gt;0,COUNTIF(W$35:W41,30)&gt;0,COUNTIF(W$35:W41,39)&gt;0,COUNTIF(W$35:W41,38)&gt;0,COUNTIF(W$35:W41,35)&gt;0,COUNTIF(W$35:W41,37)&gt;0,COUNTIF(W$35:W41,36)&gt;0),"cmo",IF(AND(COUNTIF(W$35:W41,1)&gt;0,COUNTIF(W$35:W41,33)&gt;0,COUNTIF(W$35:W41,30)&gt;0,COUNTIF(W$35:W41,39)&gt;0,COUNTIF(W$35:W41,38)&gt;0,COUNTIF(W$35:W41,35)&gt;0,COUNTIF(W$35:W41,37)&gt;0),36,IF(AND(COUNTIF(W$35:W41,1)&gt;0,COUNTIF(W$35:W41,33)&gt;0,COUNTIF(W$35:W41,30)&gt;0,COUNTIF(W$35:W41,39)&gt;0,COUNTIF(W$35:W41,38)&gt;0,COUNTIF(W$35:W41,35)&gt;0),37,IF(AND(COUNTIF(W$35:W41,1)&gt;0,COUNTIF(W$35:W41,33)&gt;0,COUNTIF(W$35:W41,30)&gt;0,COUNTIF(W$35:W41,39)&gt;0,COUNTIF(W$35:W41,38)&gt;0),35,IF(AND(COUNTIF(W$35:W41,1)&gt;0,COUNTIF(W$35:W41,33)&gt;0,COUNTIF(W$35:W41,30)&gt;0,COUNTIF(W$35:W41,39)&gt;0),38,IF(AND(COUNTIF(W$35:W41,1)&gt;0,COUNTIF(W$35:W41,33)&gt;0,COUNTIF(W$35:W41,30)&gt;0),39,IF(AND(COUNTIF(W$35:W41,1)&gt;0,COUNTIF(W$35:W41,33)&gt;0),30,IF(COUNTIF(W$35:W41,1)&gt;0,33,1)))))))))))</f>
        <v>35</v>
      </c>
      <c r="X42" s="231" t="s">
        <v>6</v>
      </c>
      <c r="Y42" s="231" t="s">
        <v>6</v>
      </c>
      <c r="Z42" s="231" t="s">
        <v>6</v>
      </c>
      <c r="AA42" s="227">
        <f>IF(AND(COUNTIF(AA$35:AA41,1)&gt;0,COUNTIF(AA$35:AA41,33)&gt;0,COUNTIF(AA$35:AA41,30)&gt;0,COUNTIF(AA$35:AA41,39)&gt;0,COUNTIF(AA$35:AA41,38)&gt;0,COUNTIF(AA$35:AA41,35)&gt;0,COUNTIF(AA$35:AA41,37)&gt;0,COUNTIF(AA$35:AA41,36)&gt;0,COUNTIF(AA$35:AA41,"cmo")&gt;0,COUNTIF(AA$35:AA41,32)&gt;0,COUNTIF(AA$35:AA41,2)&gt;0),"F",IF(AND(COUNTIF(AA$35:AA41,1)&gt;0,COUNTIF(AA$35:AA41,33)&gt;0,COUNTIF(AA$35:AA41,30)&gt;0,COUNTIF(AA$35:AA41,39)&gt;0,COUNTIF(AA$35:AA41,38)&gt;0,COUNTIF(AA$35:AA41,35)&gt;0,COUNTIF(AA$35:AA41,37)&gt;0,COUNTIF(AA$35:AA41,36)&gt;0,COUNTIF(AA$35:AA41,"cmo")&gt;0,COUNTIF(AA$35:AA41,32)&gt;0),2,IF(AND(COUNTIF(AA$35:AA41,1)&gt;0,COUNTIF(AA$35:AA41,33)&gt;0,COUNTIF(AA$35:AA41,30)&gt;0,COUNTIF(AA$35:AA41,39)&gt;0,COUNTIF(AA$35:AA41,38)&gt;0,COUNTIF(AA$35:AA41,35)&gt;0,COUNTIF(AA$35:AA41,37)&gt;0,COUNTIF(AA$35:AA41,36)&gt;0,COUNTIF(AA$35:AA41,"cmo")&gt;0),32,IF(AND(COUNTIF(AA$35:AA41,1)&gt;0,COUNTIF(AA$35:AA41,33)&gt;0,COUNTIF(AA$35:AA41,30)&gt;0,COUNTIF(AA$35:AA41,39)&gt;0,COUNTIF(AA$35:AA41,38)&gt;0,COUNTIF(AA$35:AA41,35)&gt;0,COUNTIF(AA$35:AA41,37)&gt;0,COUNTIF(AA$35:AA41,36)&gt;0),"cmo",IF(AND(COUNTIF(AA$35:AA41,1)&gt;0,COUNTIF(AA$35:AA41,33)&gt;0,COUNTIF(AA$35:AA41,30)&gt;0,COUNTIF(AA$35:AA41,39)&gt;0,COUNTIF(AA$35:AA41,38)&gt;0,COUNTIF(AA$35:AA41,35)&gt;0,COUNTIF(AA$35:AA41,37)&gt;0),36,IF(AND(COUNTIF(AA$35:AA41,1)&gt;0,COUNTIF(AA$35:AA41,33)&gt;0,COUNTIF(AA$35:AA41,30)&gt;0,COUNTIF(AA$35:AA41,39)&gt;0,COUNTIF(AA$35:AA41,38)&gt;0,COUNTIF(AA$35:AA41,35)&gt;0),37,IF(AND(COUNTIF(AA$35:AA41,1)&gt;0,COUNTIF(AA$35:AA41,33)&gt;0,COUNTIF(AA$35:AA41,30)&gt;0,COUNTIF(AA$35:AA41,39)&gt;0,COUNTIF(AA$35:AA41,38)&gt;0),35,IF(AND(COUNTIF(AA$35:AA41,1)&gt;0,COUNTIF(AA$35:AA41,33)&gt;0,COUNTIF(AA$35:AA41,30)&gt;0,COUNTIF(AA$35:AA41,39)&gt;0),38,IF(AND(COUNTIF(AA$35:AA41,1)&gt;0,COUNTIF(AA$35:AA41,33)&gt;0,COUNTIF(AA$35:AA41,30)&gt;0),39,IF(AND(COUNTIF(AA$35:AA41,1)&gt;0,COUNTIF(AA$35:AA41,33)&gt;0),30,IF(COUNTIF(AA$35:AA41,1)&gt;0,33,1)))))))))))</f>
        <v>38</v>
      </c>
      <c r="AB42" s="227">
        <f>IF(AND(COUNTIF(AB$35:AB41,1)&gt;0,COUNTIF(AB$35:AB41,33)&gt;0,COUNTIF(AB$35:AB41,30)&gt;0,COUNTIF(AB$35:AB41,39)&gt;0,COUNTIF(AB$35:AB41,38)&gt;0,COUNTIF(AB$35:AB41,35)&gt;0,COUNTIF(AB$35:AB41,37)&gt;0,COUNTIF(AB$35:AB41,36)&gt;0,COUNTIF(AB$35:AB41,"cmo")&gt;0,COUNTIF(AB$35:AB41,32)&gt;0,COUNTIF(AB$35:AB41,2)&gt;0),"F",IF(AND(COUNTIF(AB$35:AB41,1)&gt;0,COUNTIF(AB$35:AB41,33)&gt;0,COUNTIF(AB$35:AB41,30)&gt;0,COUNTIF(AB$35:AB41,39)&gt;0,COUNTIF(AB$35:AB41,38)&gt;0,COUNTIF(AB$35:AB41,35)&gt;0,COUNTIF(AB$35:AB41,37)&gt;0,COUNTIF(AB$35:AB41,36)&gt;0,COUNTIF(AB$35:AB41,"cmo")&gt;0,COUNTIF(AB$35:AB41,32)&gt;0),2,IF(AND(COUNTIF(AB$35:AB41,1)&gt;0,COUNTIF(AB$35:AB41,33)&gt;0,COUNTIF(AB$35:AB41,30)&gt;0,COUNTIF(AB$35:AB41,39)&gt;0,COUNTIF(AB$35:AB41,38)&gt;0,COUNTIF(AB$35:AB41,35)&gt;0,COUNTIF(AB$35:AB41,37)&gt;0,COUNTIF(AB$35:AB41,36)&gt;0,COUNTIF(AB$35:AB41,"cmo")&gt;0),32,IF(AND(COUNTIF(AB$35:AB41,1)&gt;0,COUNTIF(AB$35:AB41,33)&gt;0,COUNTIF(AB$35:AB41,30)&gt;0,COUNTIF(AB$35:AB41,39)&gt;0,COUNTIF(AB$35:AB41,38)&gt;0,COUNTIF(AB$35:AB41,35)&gt;0,COUNTIF(AB$35:AB41,37)&gt;0,COUNTIF(AB$35:AB41,36)&gt;0),"cmo",IF(AND(COUNTIF(AB$35:AB41,1)&gt;0,COUNTIF(AB$35:AB41,33)&gt;0,COUNTIF(AB$35:AB41,30)&gt;0,COUNTIF(AB$35:AB41,39)&gt;0,COUNTIF(AB$35:AB41,38)&gt;0,COUNTIF(AB$35:AB41,35)&gt;0,COUNTIF(AB$35:AB41,37)&gt;0),36,IF(AND(COUNTIF(AB$35:AB41,1)&gt;0,COUNTIF(AB$35:AB41,33)&gt;0,COUNTIF(AB$35:AB41,30)&gt;0,COUNTIF(AB$35:AB41,39)&gt;0,COUNTIF(AB$35:AB41,38)&gt;0,COUNTIF(AB$35:AB41,35)&gt;0),37,IF(AND(COUNTIF(AB$35:AB41,1)&gt;0,COUNTIF(AB$35:AB41,33)&gt;0,COUNTIF(AB$35:AB41,30)&gt;0,COUNTIF(AB$35:AB41,39)&gt;0,COUNTIF(AB$35:AB41,38)&gt;0),35,IF(AND(COUNTIF(AB$35:AB41,1)&gt;0,COUNTIF(AB$35:AB41,33)&gt;0,COUNTIF(AB$35:AB41,30)&gt;0,COUNTIF(AB$35:AB41,39)&gt;0),38,IF(AND(COUNTIF(AB$35:AB41,1)&gt;0,COUNTIF(AB$35:AB41,33)&gt;0,COUNTIF(AB$35:AB41,30)&gt;0),39,IF(AND(COUNTIF(AB$35:AB41,1)&gt;0,COUNTIF(AB$35:AB41,33)&gt;0),30,IF(COUNTIF(AB$35:AB41,1)&gt;0,33,1)))))))))))</f>
        <v>38</v>
      </c>
      <c r="AC42" s="227">
        <f>IF(AND(COUNTIF(AC$35:AC41,1)&gt;0,COUNTIF(AC$35:AC41,33)&gt;0,COUNTIF(AC$35:AC41,30)&gt;0,COUNTIF(AC$35:AC41,39)&gt;0,COUNTIF(AC$35:AC41,38)&gt;0,COUNTIF(AC$35:AC41,35)&gt;0,COUNTIF(AC$35:AC41,37)&gt;0,COUNTIF(AC$35:AC41,36)&gt;0,COUNTIF(AC$35:AC41,"cmo")&gt;0,COUNTIF(AC$35:AC41,32)&gt;0,COUNTIF(AC$35:AC41,2)&gt;0),"F",IF(AND(COUNTIF(AC$35:AC41,1)&gt;0,COUNTIF(AC$35:AC41,33)&gt;0,COUNTIF(AC$35:AC41,30)&gt;0,COUNTIF(AC$35:AC41,39)&gt;0,COUNTIF(AC$35:AC41,38)&gt;0,COUNTIF(AC$35:AC41,35)&gt;0,COUNTIF(AC$35:AC41,37)&gt;0,COUNTIF(AC$35:AC41,36)&gt;0,COUNTIF(AC$35:AC41,"cmo")&gt;0,COUNTIF(AC$35:AC41,32)&gt;0),2,IF(AND(COUNTIF(AC$35:AC41,1)&gt;0,COUNTIF(AC$35:AC41,33)&gt;0,COUNTIF(AC$35:AC41,30)&gt;0,COUNTIF(AC$35:AC41,39)&gt;0,COUNTIF(AC$35:AC41,38)&gt;0,COUNTIF(AC$35:AC41,35)&gt;0,COUNTIF(AC$35:AC41,37)&gt;0,COUNTIF(AC$35:AC41,36)&gt;0,COUNTIF(AC$35:AC41,"cmo")&gt;0),32,IF(AND(COUNTIF(AC$35:AC41,1)&gt;0,COUNTIF(AC$35:AC41,33)&gt;0,COUNTIF(AC$35:AC41,30)&gt;0,COUNTIF(AC$35:AC41,39)&gt;0,COUNTIF(AC$35:AC41,38)&gt;0,COUNTIF(AC$35:AC41,35)&gt;0,COUNTIF(AC$35:AC41,37)&gt;0,COUNTIF(AC$35:AC41,36)&gt;0),"cmo",IF(AND(COUNTIF(AC$35:AC41,1)&gt;0,COUNTIF(AC$35:AC41,33)&gt;0,COUNTIF(AC$35:AC41,30)&gt;0,COUNTIF(AC$35:AC41,39)&gt;0,COUNTIF(AC$35:AC41,38)&gt;0,COUNTIF(AC$35:AC41,35)&gt;0,COUNTIF(AC$35:AC41,37)&gt;0),36,IF(AND(COUNTIF(AC$35:AC41,1)&gt;0,COUNTIF(AC$35:AC41,33)&gt;0,COUNTIF(AC$35:AC41,30)&gt;0,COUNTIF(AC$35:AC41,39)&gt;0,COUNTIF(AC$35:AC41,38)&gt;0,COUNTIF(AC$35:AC41,35)&gt;0),37,IF(AND(COUNTIF(AC$35:AC41,1)&gt;0,COUNTIF(AC$35:AC41,33)&gt;0,COUNTIF(AC$35:AC41,30)&gt;0,COUNTIF(AC$35:AC41,39)&gt;0,COUNTIF(AC$35:AC41,38)&gt;0),35,IF(AND(COUNTIF(AC$35:AC41,1)&gt;0,COUNTIF(AC$35:AC41,33)&gt;0,COUNTIF(AC$35:AC41,30)&gt;0,COUNTIF(AC$35:AC41,39)&gt;0),38,IF(AND(COUNTIF(AC$35:AC41,1)&gt;0,COUNTIF(AC$35:AC41,33)&gt;0,COUNTIF(AC$35:AC41,30)&gt;0),39,IF(AND(COUNTIF(AC$35:AC41,1)&gt;0,COUNTIF(AC$35:AC41,33)&gt;0),30,IF(COUNTIF(AC$35:AC41,1)&gt;0,33,1)))))))))))</f>
        <v>38</v>
      </c>
      <c r="AD42" s="227">
        <f>IF(AND(COUNTIF(AD$35:AD41,1)&gt;0,COUNTIF(AD$35:AD41,33)&gt;0,COUNTIF(AD$35:AD41,30)&gt;0,COUNTIF(AD$35:AD41,39)&gt;0,COUNTIF(AD$35:AD41,38)&gt;0,COUNTIF(AD$35:AD41,35)&gt;0,COUNTIF(AD$35:AD41,37)&gt;0,COUNTIF(AD$35:AD41,36)&gt;0,COUNTIF(AD$35:AD41,"cmo")&gt;0,COUNTIF(AD$35:AD41,32)&gt;0,COUNTIF(AD$35:AD41,2)&gt;0),"F",IF(AND(COUNTIF(AD$35:AD41,1)&gt;0,COUNTIF(AD$35:AD41,33)&gt;0,COUNTIF(AD$35:AD41,30)&gt;0,COUNTIF(AD$35:AD41,39)&gt;0,COUNTIF(AD$35:AD41,38)&gt;0,COUNTIF(AD$35:AD41,35)&gt;0,COUNTIF(AD$35:AD41,37)&gt;0,COUNTIF(AD$35:AD41,36)&gt;0,COUNTIF(AD$35:AD41,"cmo")&gt;0,COUNTIF(AD$35:AD41,32)&gt;0),2,IF(AND(COUNTIF(AD$35:AD41,1)&gt;0,COUNTIF(AD$35:AD41,33)&gt;0,COUNTIF(AD$35:AD41,30)&gt;0,COUNTIF(AD$35:AD41,39)&gt;0,COUNTIF(AD$35:AD41,38)&gt;0,COUNTIF(AD$35:AD41,35)&gt;0,COUNTIF(AD$35:AD41,37)&gt;0,COUNTIF(AD$35:AD41,36)&gt;0,COUNTIF(AD$35:AD41,"cmo")&gt;0),32,IF(AND(COUNTIF(AD$35:AD41,1)&gt;0,COUNTIF(AD$35:AD41,33)&gt;0,COUNTIF(AD$35:AD41,30)&gt;0,COUNTIF(AD$35:AD41,39)&gt;0,COUNTIF(AD$35:AD41,38)&gt;0,COUNTIF(AD$35:AD41,35)&gt;0,COUNTIF(AD$35:AD41,37)&gt;0,COUNTIF(AD$35:AD41,36)&gt;0),"cmo",IF(AND(COUNTIF(AD$35:AD41,1)&gt;0,COUNTIF(AD$35:AD41,33)&gt;0,COUNTIF(AD$35:AD41,30)&gt;0,COUNTIF(AD$35:AD41,39)&gt;0,COUNTIF(AD$35:AD41,38)&gt;0,COUNTIF(AD$35:AD41,35)&gt;0,COUNTIF(AD$35:AD41,37)&gt;0),36,IF(AND(COUNTIF(AD$35:AD41,1)&gt;0,COUNTIF(AD$35:AD41,33)&gt;0,COUNTIF(AD$35:AD41,30)&gt;0,COUNTIF(AD$35:AD41,39)&gt;0,COUNTIF(AD$35:AD41,38)&gt;0,COUNTIF(AD$35:AD41,35)&gt;0),37,IF(AND(COUNTIF(AD$35:AD41,1)&gt;0,COUNTIF(AD$35:AD41,33)&gt;0,COUNTIF(AD$35:AD41,30)&gt;0,COUNTIF(AD$35:AD41,39)&gt;0,COUNTIF(AD$35:AD41,38)&gt;0),35,IF(AND(COUNTIF(AD$35:AD41,1)&gt;0,COUNTIF(AD$35:AD41,33)&gt;0,COUNTIF(AD$35:AD41,30)&gt;0,COUNTIF(AD$35:AD41,39)&gt;0),38,IF(AND(COUNTIF(AD$35:AD41,1)&gt;0,COUNTIF(AD$35:AD41,33)&gt;0,COUNTIF(AD$35:AD41,30)&gt;0),39,IF(AND(COUNTIF(AD$35:AD41,1)&gt;0,COUNTIF(AD$35:AD41,33)&gt;0),30,IF(COUNTIF(AD$35:AD41,1)&gt;0,33,1)))))))))))</f>
        <v>38</v>
      </c>
      <c r="AE42" s="227">
        <f>IF(AND(COUNTIF(AE$35:AE41,1)&gt;0,COUNTIF(AE$35:AE41,33)&gt;0,COUNTIF(AE$35:AE41,30)&gt;0,COUNTIF(AE$35:AE41,39)&gt;0,COUNTIF(AE$35:AE41,38)&gt;0,COUNTIF(AE$35:AE41,35)&gt;0,COUNTIF(AE$35:AE41,37)&gt;0,COUNTIF(AE$35:AE41,36)&gt;0,COUNTIF(AE$35:AE41,"cmo")&gt;0,COUNTIF(AE$35:AE41,32)&gt;0,COUNTIF(AE$35:AE41,2)&gt;0),"F",IF(AND(COUNTIF(AE$35:AE41,1)&gt;0,COUNTIF(AE$35:AE41,33)&gt;0,COUNTIF(AE$35:AE41,30)&gt;0,COUNTIF(AE$35:AE41,39)&gt;0,COUNTIF(AE$35:AE41,38)&gt;0,COUNTIF(AE$35:AE41,35)&gt;0,COUNTIF(AE$35:AE41,37)&gt;0,COUNTIF(AE$35:AE41,36)&gt;0,COUNTIF(AE$35:AE41,"cmo")&gt;0,COUNTIF(AE$35:AE41,32)&gt;0),2,IF(AND(COUNTIF(AE$35:AE41,1)&gt;0,COUNTIF(AE$35:AE41,33)&gt;0,COUNTIF(AE$35:AE41,30)&gt;0,COUNTIF(AE$35:AE41,39)&gt;0,COUNTIF(AE$35:AE41,38)&gt;0,COUNTIF(AE$35:AE41,35)&gt;0,COUNTIF(AE$35:AE41,37)&gt;0,COUNTIF(AE$35:AE41,36)&gt;0,COUNTIF(AE$35:AE41,"cmo")&gt;0),32,IF(AND(COUNTIF(AE$35:AE41,1)&gt;0,COUNTIF(AE$35:AE41,33)&gt;0,COUNTIF(AE$35:AE41,30)&gt;0,COUNTIF(AE$35:AE41,39)&gt;0,COUNTIF(AE$35:AE41,38)&gt;0,COUNTIF(AE$35:AE41,35)&gt;0,COUNTIF(AE$35:AE41,37)&gt;0,COUNTIF(AE$35:AE41,36)&gt;0),"cmo",IF(AND(COUNTIF(AE$35:AE41,1)&gt;0,COUNTIF(AE$35:AE41,33)&gt;0,COUNTIF(AE$35:AE41,30)&gt;0,COUNTIF(AE$35:AE41,39)&gt;0,COUNTIF(AE$35:AE41,38)&gt;0,COUNTIF(AE$35:AE41,35)&gt;0,COUNTIF(AE$35:AE41,37)&gt;0),36,IF(AND(COUNTIF(AE$35:AE41,1)&gt;0,COUNTIF(AE$35:AE41,33)&gt;0,COUNTIF(AE$35:AE41,30)&gt;0,COUNTIF(AE$35:AE41,39)&gt;0,COUNTIF(AE$35:AE41,38)&gt;0,COUNTIF(AE$35:AE41,35)&gt;0),37,IF(AND(COUNTIF(AE$35:AE41,1)&gt;0,COUNTIF(AE$35:AE41,33)&gt;0,COUNTIF(AE$35:AE41,30)&gt;0,COUNTIF(AE$35:AE41,39)&gt;0,COUNTIF(AE$35:AE41,38)&gt;0),35,IF(AND(COUNTIF(AE$35:AE41,1)&gt;0,COUNTIF(AE$35:AE41,33)&gt;0,COUNTIF(AE$35:AE41,30)&gt;0,COUNTIF(AE$35:AE41,39)&gt;0),38,IF(AND(COUNTIF(AE$35:AE41,1)&gt;0,COUNTIF(AE$35:AE41,33)&gt;0,COUNTIF(AE$35:AE41,30)&gt;0),39,IF(AND(COUNTIF(AE$35:AE41,1)&gt;0,COUNTIF(AE$35:AE41,33)&gt;0),30,IF(COUNTIF(AE$35:AE41,1)&gt;0,33,1)))))))))))</f>
        <v>38</v>
      </c>
      <c r="AF42" s="227">
        <f>IF(AND(COUNTIF(AF$35:AF41,1)&gt;0,COUNTIF(AF$35:AF41,33)&gt;0,COUNTIF(AF$35:AF41,30)&gt;0,COUNTIF(AF$35:AF41,39)&gt;0,COUNTIF(AF$35:AF41,38)&gt;0,COUNTIF(AF$35:AF41,35)&gt;0,COUNTIF(AF$35:AF41,37)&gt;0,COUNTIF(AF$35:AF41,36)&gt;0,COUNTIF(AF$35:AF41,"cmo")&gt;0,COUNTIF(AF$35:AF41,32)&gt;0,COUNTIF(AF$35:AF41,2)&gt;0),"F",IF(AND(COUNTIF(AF$35:AF41,1)&gt;0,COUNTIF(AF$35:AF41,33)&gt;0,COUNTIF(AF$35:AF41,30)&gt;0,COUNTIF(AF$35:AF41,39)&gt;0,COUNTIF(AF$35:AF41,38)&gt;0,COUNTIF(AF$35:AF41,35)&gt;0,COUNTIF(AF$35:AF41,37)&gt;0,COUNTIF(AF$35:AF41,36)&gt;0,COUNTIF(AF$35:AF41,"cmo")&gt;0,COUNTIF(AF$35:AF41,32)&gt;0),2,IF(AND(COUNTIF(AF$35:AF41,1)&gt;0,COUNTIF(AF$35:AF41,33)&gt;0,COUNTIF(AF$35:AF41,30)&gt;0,COUNTIF(AF$35:AF41,39)&gt;0,COUNTIF(AF$35:AF41,38)&gt;0,COUNTIF(AF$35:AF41,35)&gt;0,COUNTIF(AF$35:AF41,37)&gt;0,COUNTIF(AF$35:AF41,36)&gt;0,COUNTIF(AF$35:AF41,"cmo")&gt;0),32,IF(AND(COUNTIF(AF$35:AF41,1)&gt;0,COUNTIF(AF$35:AF41,33)&gt;0,COUNTIF(AF$35:AF41,30)&gt;0,COUNTIF(AF$35:AF41,39)&gt;0,COUNTIF(AF$35:AF41,38)&gt;0,COUNTIF(AF$35:AF41,35)&gt;0,COUNTIF(AF$35:AF41,37)&gt;0,COUNTIF(AF$35:AF41,36)&gt;0),"cmo",IF(AND(COUNTIF(AF$35:AF41,1)&gt;0,COUNTIF(AF$35:AF41,33)&gt;0,COUNTIF(AF$35:AF41,30)&gt;0,COUNTIF(AF$35:AF41,39)&gt;0,COUNTIF(AF$35:AF41,38)&gt;0,COUNTIF(AF$35:AF41,35)&gt;0,COUNTIF(AF$35:AF41,37)&gt;0),36,IF(AND(COUNTIF(AF$35:AF41,1)&gt;0,COUNTIF(AF$35:AF41,33)&gt;0,COUNTIF(AF$35:AF41,30)&gt;0,COUNTIF(AF$35:AF41,39)&gt;0,COUNTIF(AF$35:AF41,38)&gt;0,COUNTIF(AF$35:AF41,35)&gt;0),37,IF(AND(COUNTIF(AF$35:AF41,1)&gt;0,COUNTIF(AF$35:AF41,33)&gt;0,COUNTIF(AF$35:AF41,30)&gt;0,COUNTIF(AF$35:AF41,39)&gt;0,COUNTIF(AF$35:AF41,38)&gt;0),35,IF(AND(COUNTIF(AF$35:AF41,1)&gt;0,COUNTIF(AF$35:AF41,33)&gt;0,COUNTIF(AF$35:AF41,30)&gt;0,COUNTIF(AF$35:AF41,39)&gt;0),38,IF(AND(COUNTIF(AF$35:AF41,1)&gt;0,COUNTIF(AF$35:AF41,33)&gt;0,COUNTIF(AF$35:AF41,30)&gt;0),39,IF(AND(COUNTIF(AF$35:AF41,1)&gt;0,COUNTIF(AF$35:AF41,33)&gt;0),30,IF(COUNTIF(AF$35:AF41,1)&gt;0,33,1)))))))))))</f>
        <v>38</v>
      </c>
      <c r="AG42" s="227">
        <f>IF(AND(COUNTIF(AG$35:AG41,1)&gt;0,COUNTIF(AG$35:AG41,33)&gt;0,COUNTIF(AG$35:AG41,30)&gt;0,COUNTIF(AG$35:AG41,39)&gt;0,COUNTIF(AG$35:AG41,38)&gt;0,COUNTIF(AG$35:AG41,35)&gt;0,COUNTIF(AG$35:AG41,37)&gt;0,COUNTIF(AG$35:AG41,36)&gt;0,COUNTIF(AG$35:AG41,"cmo")&gt;0,COUNTIF(AG$35:AG41,32)&gt;0,COUNTIF(AG$35:AG41,2)&gt;0),"F",IF(AND(COUNTIF(AG$35:AG41,1)&gt;0,COUNTIF(AG$35:AG41,33)&gt;0,COUNTIF(AG$35:AG41,30)&gt;0,COUNTIF(AG$35:AG41,39)&gt;0,COUNTIF(AG$35:AG41,38)&gt;0,COUNTIF(AG$35:AG41,35)&gt;0,COUNTIF(AG$35:AG41,37)&gt;0,COUNTIF(AG$35:AG41,36)&gt;0,COUNTIF(AG$35:AG41,"cmo")&gt;0,COUNTIF(AG$35:AG41,32)&gt;0),2,IF(AND(COUNTIF(AG$35:AG41,1)&gt;0,COUNTIF(AG$35:AG41,33)&gt;0,COUNTIF(AG$35:AG41,30)&gt;0,COUNTIF(AG$35:AG41,39)&gt;0,COUNTIF(AG$35:AG41,38)&gt;0,COUNTIF(AG$35:AG41,35)&gt;0,COUNTIF(AG$35:AG41,37)&gt;0,COUNTIF(AG$35:AG41,36)&gt;0,COUNTIF(AG$35:AG41,"cmo")&gt;0),32,IF(AND(COUNTIF(AG$35:AG41,1)&gt;0,COUNTIF(AG$35:AG41,33)&gt;0,COUNTIF(AG$35:AG41,30)&gt;0,COUNTIF(AG$35:AG41,39)&gt;0,COUNTIF(AG$35:AG41,38)&gt;0,COUNTIF(AG$35:AG41,35)&gt;0,COUNTIF(AG$35:AG41,37)&gt;0,COUNTIF(AG$35:AG41,36)&gt;0),"cmo",IF(AND(COUNTIF(AG$35:AG41,1)&gt;0,COUNTIF(AG$35:AG41,33)&gt;0,COUNTIF(AG$35:AG41,30)&gt;0,COUNTIF(AG$35:AG41,39)&gt;0,COUNTIF(AG$35:AG41,38)&gt;0,COUNTIF(AG$35:AG41,35)&gt;0,COUNTIF(AG$35:AG41,37)&gt;0),36,IF(AND(COUNTIF(AG$35:AG41,1)&gt;0,COUNTIF(AG$35:AG41,33)&gt;0,COUNTIF(AG$35:AG41,30)&gt;0,COUNTIF(AG$35:AG41,39)&gt;0,COUNTIF(AG$35:AG41,38)&gt;0,COUNTIF(AG$35:AG41,35)&gt;0),37,IF(AND(COUNTIF(AG$35:AG41,1)&gt;0,COUNTIF(AG$35:AG41,33)&gt;0,COUNTIF(AG$35:AG41,30)&gt;0,COUNTIF(AG$35:AG41,39)&gt;0,COUNTIF(AG$35:AG41,38)&gt;0),35,IF(AND(COUNTIF(AG$35:AG41,1)&gt;0,COUNTIF(AG$35:AG41,33)&gt;0,COUNTIF(AG$35:AG41,30)&gt;0,COUNTIF(AG$35:AG41,39)&gt;0),38,IF(AND(COUNTIF(AG$35:AG41,1)&gt;0,COUNTIF(AG$35:AG41,33)&gt;0,COUNTIF(AG$35:AG41,30)&gt;0),39,IF(AND(COUNTIF(AG$35:AG41,1)&gt;0,COUNTIF(AG$35:AG41,33)&gt;0),30,IF(COUNTIF(AG$35:AG41,1)&gt;0,33,1)))))))))))</f>
        <v>38</v>
      </c>
      <c r="AH42" s="227">
        <f>IF(AND(COUNTIF(AH$35:AH41,1)&gt;0,COUNTIF(AH$35:AH41,33)&gt;0,COUNTIF(AH$35:AH41,30)&gt;0,COUNTIF(AH$35:AH41,39)&gt;0,COUNTIF(AH$35:AH41,38)&gt;0,COUNTIF(AH$35:AH41,35)&gt;0,COUNTIF(AH$35:AH41,37)&gt;0,COUNTIF(AH$35:AH41,36)&gt;0,COUNTIF(AH$35:AH41,"cmo")&gt;0,COUNTIF(AH$35:AH41,32)&gt;0,COUNTIF(AH$35:AH41,2)&gt;0),"F",IF(AND(COUNTIF(AH$35:AH41,1)&gt;0,COUNTIF(AH$35:AH41,33)&gt;0,COUNTIF(AH$35:AH41,30)&gt;0,COUNTIF(AH$35:AH41,39)&gt;0,COUNTIF(AH$35:AH41,38)&gt;0,COUNTIF(AH$35:AH41,35)&gt;0,COUNTIF(AH$35:AH41,37)&gt;0,COUNTIF(AH$35:AH41,36)&gt;0,COUNTIF(AH$35:AH41,"cmo")&gt;0,COUNTIF(AH$35:AH41,32)&gt;0),2,IF(AND(COUNTIF(AH$35:AH41,1)&gt;0,COUNTIF(AH$35:AH41,33)&gt;0,COUNTIF(AH$35:AH41,30)&gt;0,COUNTIF(AH$35:AH41,39)&gt;0,COUNTIF(AH$35:AH41,38)&gt;0,COUNTIF(AH$35:AH41,35)&gt;0,COUNTIF(AH$35:AH41,37)&gt;0,COUNTIF(AH$35:AH41,36)&gt;0,COUNTIF(AH$35:AH41,"cmo")&gt;0),32,IF(AND(COUNTIF(AH$35:AH41,1)&gt;0,COUNTIF(AH$35:AH41,33)&gt;0,COUNTIF(AH$35:AH41,30)&gt;0,COUNTIF(AH$35:AH41,39)&gt;0,COUNTIF(AH$35:AH41,38)&gt;0,COUNTIF(AH$35:AH41,35)&gt;0,COUNTIF(AH$35:AH41,37)&gt;0,COUNTIF(AH$35:AH41,36)&gt;0),"cmo",IF(AND(COUNTIF(AH$35:AH41,1)&gt;0,COUNTIF(AH$35:AH41,33)&gt;0,COUNTIF(AH$35:AH41,30)&gt;0,COUNTIF(AH$35:AH41,39)&gt;0,COUNTIF(AH$35:AH41,38)&gt;0,COUNTIF(AH$35:AH41,35)&gt;0,COUNTIF(AH$35:AH41,37)&gt;0),36,IF(AND(COUNTIF(AH$35:AH41,1)&gt;0,COUNTIF(AH$35:AH41,33)&gt;0,COUNTIF(AH$35:AH41,30)&gt;0,COUNTIF(AH$35:AH41,39)&gt;0,COUNTIF(AH$35:AH41,38)&gt;0,COUNTIF(AH$35:AH41,35)&gt;0),37,IF(AND(COUNTIF(AH$35:AH41,1)&gt;0,COUNTIF(AH$35:AH41,33)&gt;0,COUNTIF(AH$35:AH41,30)&gt;0,COUNTIF(AH$35:AH41,39)&gt;0,COUNTIF(AH$35:AH41,38)&gt;0),35,IF(AND(COUNTIF(AH$35:AH41,1)&gt;0,COUNTIF(AH$35:AH41,33)&gt;0,COUNTIF(AH$35:AH41,30)&gt;0,COUNTIF(AH$35:AH41,39)&gt;0),38,IF(AND(COUNTIF(AH$35:AH41,1)&gt;0,COUNTIF(AH$35:AH41,33)&gt;0,COUNTIF(AH$35:AH41,30)&gt;0),39,IF(AND(COUNTIF(AH$35:AH41,1)&gt;0,COUNTIF(AH$35:AH41,33)&gt;0),30,IF(COUNTIF(AH$35:AH41,1)&gt;0,33,1)))))))))))</f>
        <v>38</v>
      </c>
      <c r="AI42" s="227">
        <f>IF(AND(COUNTIF(AI$35:AI41,1)&gt;0,COUNTIF(AI$35:AI41,33)&gt;0,COUNTIF(AI$35:AI41,30)&gt;0,COUNTIF(AI$35:AI41,39)&gt;0,COUNTIF(AI$35:AI41,38)&gt;0,COUNTIF(AI$35:AI41,35)&gt;0,COUNTIF(AI$35:AI41,37)&gt;0,COUNTIF(AI$35:AI41,36)&gt;0,COUNTIF(AI$35:AI41,"cmo")&gt;0,COUNTIF(AI$35:AI41,32)&gt;0,COUNTIF(AI$35:AI41,2)&gt;0),"F",IF(AND(COUNTIF(AI$35:AI41,1)&gt;0,COUNTIF(AI$35:AI41,33)&gt;0,COUNTIF(AI$35:AI41,30)&gt;0,COUNTIF(AI$35:AI41,39)&gt;0,COUNTIF(AI$35:AI41,38)&gt;0,COUNTIF(AI$35:AI41,35)&gt;0,COUNTIF(AI$35:AI41,37)&gt;0,COUNTIF(AI$35:AI41,36)&gt;0,COUNTIF(AI$35:AI41,"cmo")&gt;0,COUNTIF(AI$35:AI41,32)&gt;0),2,IF(AND(COUNTIF(AI$35:AI41,1)&gt;0,COUNTIF(AI$35:AI41,33)&gt;0,COUNTIF(AI$35:AI41,30)&gt;0,COUNTIF(AI$35:AI41,39)&gt;0,COUNTIF(AI$35:AI41,38)&gt;0,COUNTIF(AI$35:AI41,35)&gt;0,COUNTIF(AI$35:AI41,37)&gt;0,COUNTIF(AI$35:AI41,36)&gt;0,COUNTIF(AI$35:AI41,"cmo")&gt;0),32,IF(AND(COUNTIF(AI$35:AI41,1)&gt;0,COUNTIF(AI$35:AI41,33)&gt;0,COUNTIF(AI$35:AI41,30)&gt;0,COUNTIF(AI$35:AI41,39)&gt;0,COUNTIF(AI$35:AI41,38)&gt;0,COUNTIF(AI$35:AI41,35)&gt;0,COUNTIF(AI$35:AI41,37)&gt;0,COUNTIF(AI$35:AI41,36)&gt;0),"cmo",IF(AND(COUNTIF(AI$35:AI41,1)&gt;0,COUNTIF(AI$35:AI41,33)&gt;0,COUNTIF(AI$35:AI41,30)&gt;0,COUNTIF(AI$35:AI41,39)&gt;0,COUNTIF(AI$35:AI41,38)&gt;0,COUNTIF(AI$35:AI41,35)&gt;0,COUNTIF(AI$35:AI41,37)&gt;0),36,IF(AND(COUNTIF(AI$35:AI41,1)&gt;0,COUNTIF(AI$35:AI41,33)&gt;0,COUNTIF(AI$35:AI41,30)&gt;0,COUNTIF(AI$35:AI41,39)&gt;0,COUNTIF(AI$35:AI41,38)&gt;0,COUNTIF(AI$35:AI41,35)&gt;0),37,IF(AND(COUNTIF(AI$35:AI41,1)&gt;0,COUNTIF(AI$35:AI41,33)&gt;0,COUNTIF(AI$35:AI41,30)&gt;0,COUNTIF(AI$35:AI41,39)&gt;0,COUNTIF(AI$35:AI41,38)&gt;0),35,IF(AND(COUNTIF(AI$35:AI41,1)&gt;0,COUNTIF(AI$35:AI41,33)&gt;0,COUNTIF(AI$35:AI41,30)&gt;0,COUNTIF(AI$35:AI41,39)&gt;0),38,IF(AND(COUNTIF(AI$35:AI41,1)&gt;0,COUNTIF(AI$35:AI41,33)&gt;0,COUNTIF(AI$35:AI41,30)&gt;0),39,IF(AND(COUNTIF(AI$35:AI41,1)&gt;0,COUNTIF(AI$35:AI41,33)&gt;0),30,IF(COUNTIF(AI$35:AI41,1)&gt;0,33,1)))))))))))</f>
        <v>38</v>
      </c>
      <c r="AJ42" s="227">
        <f>IF(AND(COUNTIF(AJ$35:AJ41,1)&gt;0,COUNTIF(AJ$35:AJ41,33)&gt;0,COUNTIF(AJ$35:AJ41,30)&gt;0,COUNTIF(AJ$35:AJ41,39)&gt;0,COUNTIF(AJ$35:AJ41,38)&gt;0,COUNTIF(AJ$35:AJ41,35)&gt;0,COUNTIF(AJ$35:AJ41,37)&gt;0,COUNTIF(AJ$35:AJ41,36)&gt;0,COUNTIF(AJ$35:AJ41,"cmo")&gt;0,COUNTIF(AJ$35:AJ41,32)&gt;0,COUNTIF(AJ$35:AJ41,2)&gt;0),"F",IF(AND(COUNTIF(AJ$35:AJ41,1)&gt;0,COUNTIF(AJ$35:AJ41,33)&gt;0,COUNTIF(AJ$35:AJ41,30)&gt;0,COUNTIF(AJ$35:AJ41,39)&gt;0,COUNTIF(AJ$35:AJ41,38)&gt;0,COUNTIF(AJ$35:AJ41,35)&gt;0,COUNTIF(AJ$35:AJ41,37)&gt;0,COUNTIF(AJ$35:AJ41,36)&gt;0,COUNTIF(AJ$35:AJ41,"cmo")&gt;0,COUNTIF(AJ$35:AJ41,32)&gt;0),2,IF(AND(COUNTIF(AJ$35:AJ41,1)&gt;0,COUNTIF(AJ$35:AJ41,33)&gt;0,COUNTIF(AJ$35:AJ41,30)&gt;0,COUNTIF(AJ$35:AJ41,39)&gt;0,COUNTIF(AJ$35:AJ41,38)&gt;0,COUNTIF(AJ$35:AJ41,35)&gt;0,COUNTIF(AJ$35:AJ41,37)&gt;0,COUNTIF(AJ$35:AJ41,36)&gt;0,COUNTIF(AJ$35:AJ41,"cmo")&gt;0),32,IF(AND(COUNTIF(AJ$35:AJ41,1)&gt;0,COUNTIF(AJ$35:AJ41,33)&gt;0,COUNTIF(AJ$35:AJ41,30)&gt;0,COUNTIF(AJ$35:AJ41,39)&gt;0,COUNTIF(AJ$35:AJ41,38)&gt;0,COUNTIF(AJ$35:AJ41,35)&gt;0,COUNTIF(AJ$35:AJ41,37)&gt;0,COUNTIF(AJ$35:AJ41,36)&gt;0),"cmo",IF(AND(COUNTIF(AJ$35:AJ41,1)&gt;0,COUNTIF(AJ$35:AJ41,33)&gt;0,COUNTIF(AJ$35:AJ41,30)&gt;0,COUNTIF(AJ$35:AJ41,39)&gt;0,COUNTIF(AJ$35:AJ41,38)&gt;0,COUNTIF(AJ$35:AJ41,35)&gt;0,COUNTIF(AJ$35:AJ41,37)&gt;0),36,IF(AND(COUNTIF(AJ$35:AJ41,1)&gt;0,COUNTIF(AJ$35:AJ41,33)&gt;0,COUNTIF(AJ$35:AJ41,30)&gt;0,COUNTIF(AJ$35:AJ41,39)&gt;0,COUNTIF(AJ$35:AJ41,38)&gt;0,COUNTIF(AJ$35:AJ41,35)&gt;0),37,IF(AND(COUNTIF(AJ$35:AJ41,1)&gt;0,COUNTIF(AJ$35:AJ41,33)&gt;0,COUNTIF(AJ$35:AJ41,30)&gt;0,COUNTIF(AJ$35:AJ41,39)&gt;0,COUNTIF(AJ$35:AJ41,38)&gt;0),35,IF(AND(COUNTIF(AJ$35:AJ41,1)&gt;0,COUNTIF(AJ$35:AJ41,33)&gt;0,COUNTIF(AJ$35:AJ41,30)&gt;0,COUNTIF(AJ$35:AJ41,39)&gt;0),38,IF(AND(COUNTIF(AJ$35:AJ41,1)&gt;0,COUNTIF(AJ$35:AJ41,33)&gt;0,COUNTIF(AJ$35:AJ41,30)&gt;0),39,IF(AND(COUNTIF(AJ$35:AJ41,1)&gt;0,COUNTIF(AJ$35:AJ41,33)&gt;0),30,IF(COUNTIF(AJ$35:AJ41,1)&gt;0,33,1)))))))))))</f>
        <v>39</v>
      </c>
      <c r="AK42" s="227">
        <f>IF(AND(COUNTIF(AK$35:AK41,1)&gt;0,COUNTIF(AK$35:AK41,33)&gt;0,COUNTIF(AK$35:AK41,30)&gt;0,COUNTIF(AK$35:AK41,39)&gt;0,COUNTIF(AK$35:AK41,38)&gt;0,COUNTIF(AK$35:AK41,35)&gt;0,COUNTIF(AK$35:AK41,37)&gt;0,COUNTIF(AK$35:AK41,36)&gt;0,COUNTIF(AK$35:AK41,"cmo")&gt;0,COUNTIF(AK$35:AK41,32)&gt;0,COUNTIF(AK$35:AK41,2)&gt;0),"F",IF(AND(COUNTIF(AK$35:AK41,1)&gt;0,COUNTIF(AK$35:AK41,33)&gt;0,COUNTIF(AK$35:AK41,30)&gt;0,COUNTIF(AK$35:AK41,39)&gt;0,COUNTIF(AK$35:AK41,38)&gt;0,COUNTIF(AK$35:AK41,35)&gt;0,COUNTIF(AK$35:AK41,37)&gt;0,COUNTIF(AK$35:AK41,36)&gt;0,COUNTIF(AK$35:AK41,"cmo")&gt;0,COUNTIF(AK$35:AK41,32)&gt;0),2,IF(AND(COUNTIF(AK$35:AK41,1)&gt;0,COUNTIF(AK$35:AK41,33)&gt;0,COUNTIF(AK$35:AK41,30)&gt;0,COUNTIF(AK$35:AK41,39)&gt;0,COUNTIF(AK$35:AK41,38)&gt;0,COUNTIF(AK$35:AK41,35)&gt;0,COUNTIF(AK$35:AK41,37)&gt;0,COUNTIF(AK$35:AK41,36)&gt;0,COUNTIF(AK$35:AK41,"cmo")&gt;0),32,IF(AND(COUNTIF(AK$35:AK41,1)&gt;0,COUNTIF(AK$35:AK41,33)&gt;0,COUNTIF(AK$35:AK41,30)&gt;0,COUNTIF(AK$35:AK41,39)&gt;0,COUNTIF(AK$35:AK41,38)&gt;0,COUNTIF(AK$35:AK41,35)&gt;0,COUNTIF(AK$35:AK41,37)&gt;0,COUNTIF(AK$35:AK41,36)&gt;0),"cmo",IF(AND(COUNTIF(AK$35:AK41,1)&gt;0,COUNTIF(AK$35:AK41,33)&gt;0,COUNTIF(AK$35:AK41,30)&gt;0,COUNTIF(AK$35:AK41,39)&gt;0,COUNTIF(AK$35:AK41,38)&gt;0,COUNTIF(AK$35:AK41,35)&gt;0,COUNTIF(AK$35:AK41,37)&gt;0),36,IF(AND(COUNTIF(AK$35:AK41,1)&gt;0,COUNTIF(AK$35:AK41,33)&gt;0,COUNTIF(AK$35:AK41,30)&gt;0,COUNTIF(AK$35:AK41,39)&gt;0,COUNTIF(AK$35:AK41,38)&gt;0,COUNTIF(AK$35:AK41,35)&gt;0),37,IF(AND(COUNTIF(AK$35:AK41,1)&gt;0,COUNTIF(AK$35:AK41,33)&gt;0,COUNTIF(AK$35:AK41,30)&gt;0,COUNTIF(AK$35:AK41,39)&gt;0,COUNTIF(AK$35:AK41,38)&gt;0),35,IF(AND(COUNTIF(AK$35:AK41,1)&gt;0,COUNTIF(AK$35:AK41,33)&gt;0,COUNTIF(AK$35:AK41,30)&gt;0,COUNTIF(AK$35:AK41,39)&gt;0),38,IF(AND(COUNTIF(AK$35:AK41,1)&gt;0,COUNTIF(AK$35:AK41,33)&gt;0,COUNTIF(AK$35:AK41,30)&gt;0),39,IF(AND(COUNTIF(AK$35:AK41,1)&gt;0,COUNTIF(AK$35:AK41,33)&gt;0),30,IF(COUNTIF(AK$35:AK41,1)&gt;0,33,1)))))))))))</f>
        <v>38</v>
      </c>
      <c r="AL42" s="227" t="s">
        <v>47</v>
      </c>
      <c r="AM42" s="227" t="s">
        <v>52</v>
      </c>
      <c r="AN42" s="227" t="s">
        <v>15</v>
      </c>
      <c r="AO42" s="227" t="s">
        <v>15</v>
      </c>
      <c r="AP42" s="227" t="s">
        <v>15</v>
      </c>
      <c r="AQ42" s="227" t="s">
        <v>15</v>
      </c>
      <c r="AR42" s="227" t="s">
        <v>15</v>
      </c>
      <c r="AS42" s="227" t="s">
        <v>15</v>
      </c>
      <c r="AT42" s="227" t="s">
        <v>15</v>
      </c>
      <c r="AU42" s="227" t="s">
        <v>15</v>
      </c>
      <c r="AV42" s="227" t="s">
        <v>15</v>
      </c>
      <c r="AW42" s="227" t="s">
        <v>15</v>
      </c>
      <c r="AX42" s="227" t="s">
        <v>15</v>
      </c>
      <c r="AY42" s="227"/>
      <c r="AZ42" s="227"/>
      <c r="BA42" s="227"/>
      <c r="BB42" s="227"/>
      <c r="BC42" s="227"/>
      <c r="BD42" s="227"/>
      <c r="BE42" s="227"/>
      <c r="BF42" s="227"/>
      <c r="BG42" s="227"/>
      <c r="BH42" s="227"/>
      <c r="BI42" s="227"/>
      <c r="BJ42" s="227"/>
      <c r="BK42" s="227"/>
      <c r="BL42" s="227"/>
      <c r="BM42" s="227"/>
      <c r="BN42" s="227"/>
      <c r="BO42" s="227"/>
      <c r="BP42" s="227"/>
      <c r="BQ42" s="227"/>
      <c r="BR42" s="227"/>
      <c r="BS42" s="227"/>
      <c r="BT42" s="227"/>
      <c r="BU42" s="165">
        <f t="shared" si="3"/>
        <v>0.42708305555717241</v>
      </c>
    </row>
    <row r="43" spans="1:74" x14ac:dyDescent="0.25">
      <c r="A43" s="39"/>
      <c r="B43" s="139">
        <f>'Etat staff'!C39</f>
        <v>0</v>
      </c>
      <c r="C43" s="161">
        <f>'Etat staff'!A39</f>
        <v>0</v>
      </c>
      <c r="D43" s="162">
        <f>IF('Etat staff'!B39&lt;C43,'Etat staff'!B39+1,'Etat staff'!B39)</f>
        <v>0</v>
      </c>
      <c r="E43" s="203">
        <f t="shared" si="7"/>
        <v>1.0416666666666666E-2</v>
      </c>
      <c r="F43" s="44"/>
      <c r="G43" s="265"/>
      <c r="H43" s="227"/>
      <c r="I43" s="227"/>
      <c r="J43" s="227"/>
      <c r="K43" s="227"/>
      <c r="L43" s="227"/>
      <c r="M43" s="227"/>
      <c r="N43" s="227"/>
      <c r="O43" s="227"/>
      <c r="P43" s="227"/>
      <c r="Q43" s="227"/>
      <c r="R43" s="227"/>
      <c r="S43" s="227"/>
      <c r="T43" s="227"/>
      <c r="U43" s="227"/>
      <c r="V43" s="227"/>
      <c r="W43" s="227"/>
      <c r="X43" s="227"/>
      <c r="Y43" s="227"/>
      <c r="Z43" s="227"/>
      <c r="AA43" s="227"/>
      <c r="AB43" s="227"/>
      <c r="AC43" s="227"/>
      <c r="AD43" s="227"/>
      <c r="AE43" s="227"/>
      <c r="AF43" s="227"/>
      <c r="AG43" s="227"/>
      <c r="AH43" s="227"/>
      <c r="AI43" s="227"/>
      <c r="AJ43" s="227"/>
      <c r="AK43" s="227"/>
      <c r="AL43" s="227"/>
      <c r="AM43" s="227"/>
      <c r="AN43" s="227"/>
      <c r="AO43" s="227"/>
      <c r="AP43" s="227"/>
      <c r="AQ43" s="227"/>
      <c r="AR43" s="227"/>
      <c r="AS43" s="227"/>
      <c r="AT43" s="227"/>
      <c r="AU43" s="227"/>
      <c r="AV43" s="227"/>
      <c r="AW43" s="227"/>
      <c r="AX43" s="227"/>
      <c r="AY43" s="227"/>
      <c r="AZ43" s="227"/>
      <c r="BA43" s="227"/>
      <c r="BB43" s="227"/>
      <c r="BC43" s="227"/>
      <c r="BD43" s="227"/>
      <c r="BE43" s="227"/>
      <c r="BF43" s="227"/>
      <c r="BG43" s="227"/>
      <c r="BH43" s="227"/>
      <c r="BI43" s="227"/>
      <c r="BJ43" s="227"/>
      <c r="BK43" s="227"/>
      <c r="BL43" s="227"/>
      <c r="BM43" s="227"/>
      <c r="BN43" s="227"/>
      <c r="BO43" s="227"/>
      <c r="BP43" s="227"/>
      <c r="BQ43" s="227"/>
      <c r="BR43" s="227"/>
      <c r="BS43" s="227"/>
      <c r="BT43" s="227"/>
      <c r="BU43" s="165">
        <f t="shared" si="3"/>
        <v>6.9441666666666671E-3</v>
      </c>
    </row>
    <row r="44" spans="1:74" x14ac:dyDescent="0.25">
      <c r="A44" s="39"/>
      <c r="B44" s="139" t="str">
        <f>'Etat staff'!C40</f>
        <v xml:space="preserve"> JULIAN</v>
      </c>
      <c r="C44" s="161">
        <f>'Etat staff'!A40</f>
        <v>43590.399305555555</v>
      </c>
      <c r="D44" s="162">
        <f>IF('Etat staff'!B40&lt;C44,'Etat staff'!B40+1,'Etat staff'!B40)</f>
        <v>43590.819444444445</v>
      </c>
      <c r="E44" s="203">
        <f t="shared" si="7"/>
        <v>5.2083333333333336E-2</v>
      </c>
      <c r="F44" s="44"/>
      <c r="G44" s="265"/>
      <c r="H44" s="227"/>
      <c r="I44" s="227"/>
      <c r="J44" s="227"/>
      <c r="K44" s="227"/>
      <c r="L44" s="227"/>
      <c r="M44" s="227"/>
      <c r="N44" s="227"/>
      <c r="O44" s="227">
        <f>IF(AND(COUNTIF(O$35:O43,1)&gt;0,COUNTIF(O$35:O43,33)&gt;0,COUNTIF(O$35:O43,30)&gt;0,COUNTIF(O$35:O43,39)&gt;0,COUNTIF(O$35:O43,38)&gt;0,COUNTIF(O$35:O43,35)&gt;0,COUNTIF(O$35:O43,37)&gt;0,COUNTIF(O$35:O43,36)&gt;0,COUNTIF(O$35:O43,"cmo")&gt;0,COUNTIF(O$35:O43,32)&gt;0,COUNTIF(O$35:O43,2)&gt;0),"F",IF(AND(COUNTIF(O$35:O43,1)&gt;0,COUNTIF(O$35:O43,33)&gt;0,COUNTIF(O$35:O43,30)&gt;0,COUNTIF(O$35:O43,39)&gt;0,COUNTIF(O$35:O43,38)&gt;0,COUNTIF(O$35:O43,35)&gt;0,COUNTIF(O$35:O43,37)&gt;0,COUNTIF(O$35:O43,36)&gt;0,COUNTIF(O$35:O43,"cmo")&gt;0,COUNTIF(O$35:O43,32)&gt;0),2,IF(AND(COUNTIF(O$35:O43,1)&gt;0,COUNTIF(O$35:O43,33)&gt;0,COUNTIF(O$35:O43,30)&gt;0,COUNTIF(O$35:O43,39)&gt;0,COUNTIF(O$35:O43,38)&gt;0,COUNTIF(O$35:O43,35)&gt;0,COUNTIF(O$35:O43,37)&gt;0,COUNTIF(O$35:O43,36)&gt;0,COUNTIF(O$35:O43,"cmo")&gt;0),32,IF(AND(COUNTIF(O$35:O43,1)&gt;0,COUNTIF(O$35:O43,33)&gt;0,COUNTIF(O$35:O43,30)&gt;0,COUNTIF(O$35:O43,39)&gt;0,COUNTIF(O$35:O43,38)&gt;0,COUNTIF(O$35:O43,35)&gt;0,COUNTIF(O$35:O43,37)&gt;0,COUNTIF(O$35:O43,36)&gt;0),"cmo",IF(AND(COUNTIF(O$35:O43,1)&gt;0,COUNTIF(O$35:O43,33)&gt;0,COUNTIF(O$35:O43,30)&gt;0,COUNTIF(O$35:O43,39)&gt;0,COUNTIF(O$35:O43,38)&gt;0,COUNTIF(O$35:O43,35)&gt;0,COUNTIF(O$35:O43,37)&gt;0),36,IF(AND(COUNTIF(O$35:O43,1)&gt;0,COUNTIF(O$35:O43,33)&gt;0,COUNTIF(O$35:O43,30)&gt;0,COUNTIF(O$35:O43,39)&gt;0,COUNTIF(O$35:O43,38)&gt;0,COUNTIF(O$35:O43,35)&gt;0),37,IF(AND(COUNTIF(O$35:O43,1)&gt;0,COUNTIF(O$35:O43,33)&gt;0,COUNTIF(O$35:O43,30)&gt;0,COUNTIF(O$35:O43,39)&gt;0,COUNTIF(O$35:O43,38)&gt;0),35,IF(AND(COUNTIF(O$35:O43,1)&gt;0,COUNTIF(O$35:O43,33)&gt;0,COUNTIF(O$35:O43,30)&gt;0,COUNTIF(O$35:O43,39)&gt;0),38,IF(AND(COUNTIF(O$35:O43,1)&gt;0,COUNTIF(O$35:O43,33)&gt;0,COUNTIF(O$35:O43,30)&gt;0),39,IF(AND(COUNTIF(O$35:O43,1)&gt;0,COUNTIF(O$35:O43,33)&gt;0),30,IF(COUNTIF(O$35:O43,1)&gt;0,33,1)))))))))))</f>
        <v>37</v>
      </c>
      <c r="P44" s="227">
        <f>IF(AND(COUNTIF(P$35:P43,1)&gt;0,COUNTIF(P$35:P43,33)&gt;0,COUNTIF(P$35:P43,30)&gt;0,COUNTIF(P$35:P43,39)&gt;0,COUNTIF(P$35:P43,38)&gt;0,COUNTIF(P$35:P43,35)&gt;0,COUNTIF(P$35:P43,37)&gt;0,COUNTIF(P$35:P43,36)&gt;0,COUNTIF(P$35:P43,"cmo")&gt;0,COUNTIF(P$35:P43,32)&gt;0,COUNTIF(P$35:P43,2)&gt;0),"F",IF(AND(COUNTIF(P$35:P43,1)&gt;0,COUNTIF(P$35:P43,33)&gt;0,COUNTIF(P$35:P43,30)&gt;0,COUNTIF(P$35:P43,39)&gt;0,COUNTIF(P$35:P43,38)&gt;0,COUNTIF(P$35:P43,35)&gt;0,COUNTIF(P$35:P43,37)&gt;0,COUNTIF(P$35:P43,36)&gt;0,COUNTIF(P$35:P43,"cmo")&gt;0,COUNTIF(P$35:P43,32)&gt;0),2,IF(AND(COUNTIF(P$35:P43,1)&gt;0,COUNTIF(P$35:P43,33)&gt;0,COUNTIF(P$35:P43,30)&gt;0,COUNTIF(P$35:P43,39)&gt;0,COUNTIF(P$35:P43,38)&gt;0,COUNTIF(P$35:P43,35)&gt;0,COUNTIF(P$35:P43,37)&gt;0,COUNTIF(P$35:P43,36)&gt;0,COUNTIF(P$35:P43,"cmo")&gt;0),32,IF(AND(COUNTIF(P$35:P43,1)&gt;0,COUNTIF(P$35:P43,33)&gt;0,COUNTIF(P$35:P43,30)&gt;0,COUNTIF(P$35:P43,39)&gt;0,COUNTIF(P$35:P43,38)&gt;0,COUNTIF(P$35:P43,35)&gt;0,COUNTIF(P$35:P43,37)&gt;0,COUNTIF(P$35:P43,36)&gt;0),"cmo",IF(AND(COUNTIF(P$35:P43,1)&gt;0,COUNTIF(P$35:P43,33)&gt;0,COUNTIF(P$35:P43,30)&gt;0,COUNTIF(P$35:P43,39)&gt;0,COUNTIF(P$35:P43,38)&gt;0,COUNTIF(P$35:P43,35)&gt;0,COUNTIF(P$35:P43,37)&gt;0),36,IF(AND(COUNTIF(P$35:P43,1)&gt;0,COUNTIF(P$35:P43,33)&gt;0,COUNTIF(P$35:P43,30)&gt;0,COUNTIF(P$35:P43,39)&gt;0,COUNTIF(P$35:P43,38)&gt;0,COUNTIF(P$35:P43,35)&gt;0),37,IF(AND(COUNTIF(P$35:P43,1)&gt;0,COUNTIF(P$35:P43,33)&gt;0,COUNTIF(P$35:P43,30)&gt;0,COUNTIF(P$35:P43,39)&gt;0,COUNTIF(P$35:P43,38)&gt;0),35,IF(AND(COUNTIF(P$35:P43,1)&gt;0,COUNTIF(P$35:P43,33)&gt;0,COUNTIF(P$35:P43,30)&gt;0,COUNTIF(P$35:P43,39)&gt;0),38,IF(AND(COUNTIF(P$35:P43,1)&gt;0,COUNTIF(P$35:P43,33)&gt;0,COUNTIF(P$35:P43,30)&gt;0),39,IF(AND(COUNTIF(P$35:P43,1)&gt;0,COUNTIF(P$35:P43,33)&gt;0),30,IF(COUNTIF(P$35:P43,1)&gt;0,33,1)))))))))))</f>
        <v>35</v>
      </c>
      <c r="Q44" s="227">
        <f>IF(AND(COUNTIF(Q$35:Q43,1)&gt;0,COUNTIF(Q$35:Q43,33)&gt;0,COUNTIF(Q$35:Q43,30)&gt;0,COUNTIF(Q$35:Q43,39)&gt;0,COUNTIF(Q$35:Q43,38)&gt;0,COUNTIF(Q$35:Q43,35)&gt;0,COUNTIF(Q$35:Q43,37)&gt;0,COUNTIF(Q$35:Q43,36)&gt;0,COUNTIF(Q$35:Q43,"cmo")&gt;0,COUNTIF(Q$35:Q43,32)&gt;0,COUNTIF(Q$35:Q43,2)&gt;0),"F",IF(AND(COUNTIF(Q$35:Q43,1)&gt;0,COUNTIF(Q$35:Q43,33)&gt;0,COUNTIF(Q$35:Q43,30)&gt;0,COUNTIF(Q$35:Q43,39)&gt;0,COUNTIF(Q$35:Q43,38)&gt;0,COUNTIF(Q$35:Q43,35)&gt;0,COUNTIF(Q$35:Q43,37)&gt;0,COUNTIF(Q$35:Q43,36)&gt;0,COUNTIF(Q$35:Q43,"cmo")&gt;0,COUNTIF(Q$35:Q43,32)&gt;0),2,IF(AND(COUNTIF(Q$35:Q43,1)&gt;0,COUNTIF(Q$35:Q43,33)&gt;0,COUNTIF(Q$35:Q43,30)&gt;0,COUNTIF(Q$35:Q43,39)&gt;0,COUNTIF(Q$35:Q43,38)&gt;0,COUNTIF(Q$35:Q43,35)&gt;0,COUNTIF(Q$35:Q43,37)&gt;0,COUNTIF(Q$35:Q43,36)&gt;0,COUNTIF(Q$35:Q43,"cmo")&gt;0),32,IF(AND(COUNTIF(Q$35:Q43,1)&gt;0,COUNTIF(Q$35:Q43,33)&gt;0,COUNTIF(Q$35:Q43,30)&gt;0,COUNTIF(Q$35:Q43,39)&gt;0,COUNTIF(Q$35:Q43,38)&gt;0,COUNTIF(Q$35:Q43,35)&gt;0,COUNTIF(Q$35:Q43,37)&gt;0,COUNTIF(Q$35:Q43,36)&gt;0),"cmo",IF(AND(COUNTIF(Q$35:Q43,1)&gt;0,COUNTIF(Q$35:Q43,33)&gt;0,COUNTIF(Q$35:Q43,30)&gt;0,COUNTIF(Q$35:Q43,39)&gt;0,COUNTIF(Q$35:Q43,38)&gt;0,COUNTIF(Q$35:Q43,35)&gt;0,COUNTIF(Q$35:Q43,37)&gt;0),36,IF(AND(COUNTIF(Q$35:Q43,1)&gt;0,COUNTIF(Q$35:Q43,33)&gt;0,COUNTIF(Q$35:Q43,30)&gt;0,COUNTIF(Q$35:Q43,39)&gt;0,COUNTIF(Q$35:Q43,38)&gt;0,COUNTIF(Q$35:Q43,35)&gt;0),37,IF(AND(COUNTIF(Q$35:Q43,1)&gt;0,COUNTIF(Q$35:Q43,33)&gt;0,COUNTIF(Q$35:Q43,30)&gt;0,COUNTIF(Q$35:Q43,39)&gt;0,COUNTIF(Q$35:Q43,38)&gt;0),35,IF(AND(COUNTIF(Q$35:Q43,1)&gt;0,COUNTIF(Q$35:Q43,33)&gt;0,COUNTIF(Q$35:Q43,30)&gt;0,COUNTIF(Q$35:Q43,39)&gt;0),38,IF(AND(COUNTIF(Q$35:Q43,1)&gt;0,COUNTIF(Q$35:Q43,33)&gt;0,COUNTIF(Q$35:Q43,30)&gt;0),39,IF(AND(COUNTIF(Q$35:Q43,1)&gt;0,COUNTIF(Q$35:Q43,33)&gt;0),30,IF(COUNTIF(Q$35:Q43,1)&gt;0,33,1)))))))))))</f>
        <v>35</v>
      </c>
      <c r="R44" s="227">
        <f>IF(AND(COUNTIF(R$35:R43,1)&gt;0,COUNTIF(R$35:R43,33)&gt;0,COUNTIF(R$35:R43,30)&gt;0,COUNTIF(R$35:R43,39)&gt;0,COUNTIF(R$35:R43,38)&gt;0,COUNTIF(R$35:R43,35)&gt;0,COUNTIF(R$35:R43,37)&gt;0,COUNTIF(R$35:R43,36)&gt;0,COUNTIF(R$35:R43,"cmo")&gt;0,COUNTIF(R$35:R43,32)&gt;0,COUNTIF(R$35:R43,2)&gt;0),"F",IF(AND(COUNTIF(R$35:R43,1)&gt;0,COUNTIF(R$35:R43,33)&gt;0,COUNTIF(R$35:R43,30)&gt;0,COUNTIF(R$35:R43,39)&gt;0,COUNTIF(R$35:R43,38)&gt;0,COUNTIF(R$35:R43,35)&gt;0,COUNTIF(R$35:R43,37)&gt;0,COUNTIF(R$35:R43,36)&gt;0,COUNTIF(R$35:R43,"cmo")&gt;0,COUNTIF(R$35:R43,32)&gt;0),2,IF(AND(COUNTIF(R$35:R43,1)&gt;0,COUNTIF(R$35:R43,33)&gt;0,COUNTIF(R$35:R43,30)&gt;0,COUNTIF(R$35:R43,39)&gt;0,COUNTIF(R$35:R43,38)&gt;0,COUNTIF(R$35:R43,35)&gt;0,COUNTIF(R$35:R43,37)&gt;0,COUNTIF(R$35:R43,36)&gt;0,COUNTIF(R$35:R43,"cmo")&gt;0),32,IF(AND(COUNTIF(R$35:R43,1)&gt;0,COUNTIF(R$35:R43,33)&gt;0,COUNTIF(R$35:R43,30)&gt;0,COUNTIF(R$35:R43,39)&gt;0,COUNTIF(R$35:R43,38)&gt;0,COUNTIF(R$35:R43,35)&gt;0,COUNTIF(R$35:R43,37)&gt;0,COUNTIF(R$35:R43,36)&gt;0),"cmo",IF(AND(COUNTIF(R$35:R43,1)&gt;0,COUNTIF(R$35:R43,33)&gt;0,COUNTIF(R$35:R43,30)&gt;0,COUNTIF(R$35:R43,39)&gt;0,COUNTIF(R$35:R43,38)&gt;0,COUNTIF(R$35:R43,35)&gt;0,COUNTIF(R$35:R43,37)&gt;0),36,IF(AND(COUNTIF(R$35:R43,1)&gt;0,COUNTIF(R$35:R43,33)&gt;0,COUNTIF(R$35:R43,30)&gt;0,COUNTIF(R$35:R43,39)&gt;0,COUNTIF(R$35:R43,38)&gt;0,COUNTIF(R$35:R43,35)&gt;0),37,IF(AND(COUNTIF(R$35:R43,1)&gt;0,COUNTIF(R$35:R43,33)&gt;0,COUNTIF(R$35:R43,30)&gt;0,COUNTIF(R$35:R43,39)&gt;0,COUNTIF(R$35:R43,38)&gt;0),35,IF(AND(COUNTIF(R$35:R43,1)&gt;0,COUNTIF(R$35:R43,33)&gt;0,COUNTIF(R$35:R43,30)&gt;0,COUNTIF(R$35:R43,39)&gt;0),38,IF(AND(COUNTIF(R$35:R43,1)&gt;0,COUNTIF(R$35:R43,33)&gt;0,COUNTIF(R$35:R43,30)&gt;0),39,IF(AND(COUNTIF(R$35:R43,1)&gt;0,COUNTIF(R$35:R43,33)&gt;0),30,IF(COUNTIF(R$35:R43,1)&gt;0,33,1)))))))))))</f>
        <v>35</v>
      </c>
      <c r="S44" s="227">
        <f>IF(AND(COUNTIF(S$35:S43,1)&gt;0,COUNTIF(S$35:S43,33)&gt;0,COUNTIF(S$35:S43,30)&gt;0,COUNTIF(S$35:S43,39)&gt;0,COUNTIF(S$35:S43,38)&gt;0,COUNTIF(S$35:S43,35)&gt;0,COUNTIF(S$35:S43,37)&gt;0,COUNTIF(S$35:S43,36)&gt;0,COUNTIF(S$35:S43,"cmo")&gt;0,COUNTIF(S$35:S43,32)&gt;0,COUNTIF(S$35:S43,2)&gt;0),"F",IF(AND(COUNTIF(S$35:S43,1)&gt;0,COUNTIF(S$35:S43,33)&gt;0,COUNTIF(S$35:S43,30)&gt;0,COUNTIF(S$35:S43,39)&gt;0,COUNTIF(S$35:S43,38)&gt;0,COUNTIF(S$35:S43,35)&gt;0,COUNTIF(S$35:S43,37)&gt;0,COUNTIF(S$35:S43,36)&gt;0,COUNTIF(S$35:S43,"cmo")&gt;0,COUNTIF(S$35:S43,32)&gt;0),2,IF(AND(COUNTIF(S$35:S43,1)&gt;0,COUNTIF(S$35:S43,33)&gt;0,COUNTIF(S$35:S43,30)&gt;0,COUNTIF(S$35:S43,39)&gt;0,COUNTIF(S$35:S43,38)&gt;0,COUNTIF(S$35:S43,35)&gt;0,COUNTIF(S$35:S43,37)&gt;0,COUNTIF(S$35:S43,36)&gt;0,COUNTIF(S$35:S43,"cmo")&gt;0),32,IF(AND(COUNTIF(S$35:S43,1)&gt;0,COUNTIF(S$35:S43,33)&gt;0,COUNTIF(S$35:S43,30)&gt;0,COUNTIF(S$35:S43,39)&gt;0,COUNTIF(S$35:S43,38)&gt;0,COUNTIF(S$35:S43,35)&gt;0,COUNTIF(S$35:S43,37)&gt;0,COUNTIF(S$35:S43,36)&gt;0),"cmo",IF(AND(COUNTIF(S$35:S43,1)&gt;0,COUNTIF(S$35:S43,33)&gt;0,COUNTIF(S$35:S43,30)&gt;0,COUNTIF(S$35:S43,39)&gt;0,COUNTIF(S$35:S43,38)&gt;0,COUNTIF(S$35:S43,35)&gt;0,COUNTIF(S$35:S43,37)&gt;0),36,IF(AND(COUNTIF(S$35:S43,1)&gt;0,COUNTIF(S$35:S43,33)&gt;0,COUNTIF(S$35:S43,30)&gt;0,COUNTIF(S$35:S43,39)&gt;0,COUNTIF(S$35:S43,38)&gt;0,COUNTIF(S$35:S43,35)&gt;0),37,IF(AND(COUNTIF(S$35:S43,1)&gt;0,COUNTIF(S$35:S43,33)&gt;0,COUNTIF(S$35:S43,30)&gt;0,COUNTIF(S$35:S43,39)&gt;0,COUNTIF(S$35:S43,38)&gt;0),35,IF(AND(COUNTIF(S$35:S43,1)&gt;0,COUNTIF(S$35:S43,33)&gt;0,COUNTIF(S$35:S43,30)&gt;0,COUNTIF(S$35:S43,39)&gt;0),38,IF(AND(COUNTIF(S$35:S43,1)&gt;0,COUNTIF(S$35:S43,33)&gt;0,COUNTIF(S$35:S43,30)&gt;0),39,IF(AND(COUNTIF(S$35:S43,1)&gt;0,COUNTIF(S$35:S43,33)&gt;0),30,IF(COUNTIF(S$35:S43,1)&gt;0,33,1)))))))))))</f>
        <v>35</v>
      </c>
      <c r="T44" s="227">
        <f>IF(AND(COUNTIF(T$35:T43,1)&gt;0,COUNTIF(T$35:T43,33)&gt;0,COUNTIF(T$35:T43,30)&gt;0,COUNTIF(T$35:T43,39)&gt;0,COUNTIF(T$35:T43,38)&gt;0,COUNTIF(T$35:T43,35)&gt;0,COUNTIF(T$35:T43,37)&gt;0,COUNTIF(T$35:T43,36)&gt;0,COUNTIF(T$35:T43,"cmo")&gt;0,COUNTIF(T$35:T43,32)&gt;0,COUNTIF(T$35:T43,2)&gt;0),"F",IF(AND(COUNTIF(T$35:T43,1)&gt;0,COUNTIF(T$35:T43,33)&gt;0,COUNTIF(T$35:T43,30)&gt;0,COUNTIF(T$35:T43,39)&gt;0,COUNTIF(T$35:T43,38)&gt;0,COUNTIF(T$35:T43,35)&gt;0,COUNTIF(T$35:T43,37)&gt;0,COUNTIF(T$35:T43,36)&gt;0,COUNTIF(T$35:T43,"cmo")&gt;0,COUNTIF(T$35:T43,32)&gt;0),2,IF(AND(COUNTIF(T$35:T43,1)&gt;0,COUNTIF(T$35:T43,33)&gt;0,COUNTIF(T$35:T43,30)&gt;0,COUNTIF(T$35:T43,39)&gt;0,COUNTIF(T$35:T43,38)&gt;0,COUNTIF(T$35:T43,35)&gt;0,COUNTIF(T$35:T43,37)&gt;0,COUNTIF(T$35:T43,36)&gt;0,COUNTIF(T$35:T43,"cmo")&gt;0),32,IF(AND(COUNTIF(T$35:T43,1)&gt;0,COUNTIF(T$35:T43,33)&gt;0,COUNTIF(T$35:T43,30)&gt;0,COUNTIF(T$35:T43,39)&gt;0,COUNTIF(T$35:T43,38)&gt;0,COUNTIF(T$35:T43,35)&gt;0,COUNTIF(T$35:T43,37)&gt;0,COUNTIF(T$35:T43,36)&gt;0),"cmo",IF(AND(COUNTIF(T$35:T43,1)&gt;0,COUNTIF(T$35:T43,33)&gt;0,COUNTIF(T$35:T43,30)&gt;0,COUNTIF(T$35:T43,39)&gt;0,COUNTIF(T$35:T43,38)&gt;0,COUNTIF(T$35:T43,35)&gt;0,COUNTIF(T$35:T43,37)&gt;0),36,IF(AND(COUNTIF(T$35:T43,1)&gt;0,COUNTIF(T$35:T43,33)&gt;0,COUNTIF(T$35:T43,30)&gt;0,COUNTIF(T$35:T43,39)&gt;0,COUNTIF(T$35:T43,38)&gt;0,COUNTIF(T$35:T43,35)&gt;0),37,IF(AND(COUNTIF(T$35:T43,1)&gt;0,COUNTIF(T$35:T43,33)&gt;0,COUNTIF(T$35:T43,30)&gt;0,COUNTIF(T$35:T43,39)&gt;0,COUNTIF(T$35:T43,38)&gt;0),35,IF(AND(COUNTIF(T$35:T43,1)&gt;0,COUNTIF(T$35:T43,33)&gt;0,COUNTIF(T$35:T43,30)&gt;0,COUNTIF(T$35:T43,39)&gt;0),38,IF(AND(COUNTIF(T$35:T43,1)&gt;0,COUNTIF(T$35:T43,33)&gt;0,COUNTIF(T$35:T43,30)&gt;0),39,IF(AND(COUNTIF(T$35:T43,1)&gt;0,COUNTIF(T$35:T43,33)&gt;0),30,IF(COUNTIF(T$35:T43,1)&gt;0,33,1)))))))))))</f>
        <v>30</v>
      </c>
      <c r="U44" s="227">
        <f>IF(AND(COUNTIF(U$35:U43,1)&gt;0,COUNTIF(U$35:U43,33)&gt;0,COUNTIF(U$35:U43,30)&gt;0,COUNTIF(U$35:U43,39)&gt;0,COUNTIF(U$35:U43,38)&gt;0,COUNTIF(U$35:U43,35)&gt;0,COUNTIF(U$35:U43,37)&gt;0,COUNTIF(U$35:U43,36)&gt;0,COUNTIF(U$35:U43,"cmo")&gt;0,COUNTIF(U$35:U43,32)&gt;0,COUNTIF(U$35:U43,2)&gt;0),"F",IF(AND(COUNTIF(U$35:U43,1)&gt;0,COUNTIF(U$35:U43,33)&gt;0,COUNTIF(U$35:U43,30)&gt;0,COUNTIF(U$35:U43,39)&gt;0,COUNTIF(U$35:U43,38)&gt;0,COUNTIF(U$35:U43,35)&gt;0,COUNTIF(U$35:U43,37)&gt;0,COUNTIF(U$35:U43,36)&gt;0,COUNTIF(U$35:U43,"cmo")&gt;0,COUNTIF(U$35:U43,32)&gt;0),2,IF(AND(COUNTIF(U$35:U43,1)&gt;0,COUNTIF(U$35:U43,33)&gt;0,COUNTIF(U$35:U43,30)&gt;0,COUNTIF(U$35:U43,39)&gt;0,COUNTIF(U$35:U43,38)&gt;0,COUNTIF(U$35:U43,35)&gt;0,COUNTIF(U$35:U43,37)&gt;0,COUNTIF(U$35:U43,36)&gt;0,COUNTIF(U$35:U43,"cmo")&gt;0),32,IF(AND(COUNTIF(U$35:U43,1)&gt;0,COUNTIF(U$35:U43,33)&gt;0,COUNTIF(U$35:U43,30)&gt;0,COUNTIF(U$35:U43,39)&gt;0,COUNTIF(U$35:U43,38)&gt;0,COUNTIF(U$35:U43,35)&gt;0,COUNTIF(U$35:U43,37)&gt;0,COUNTIF(U$35:U43,36)&gt;0),"cmo",IF(AND(COUNTIF(U$35:U43,1)&gt;0,COUNTIF(U$35:U43,33)&gt;0,COUNTIF(U$35:U43,30)&gt;0,COUNTIF(U$35:U43,39)&gt;0,COUNTIF(U$35:U43,38)&gt;0,COUNTIF(U$35:U43,35)&gt;0,COUNTIF(U$35:U43,37)&gt;0),36,IF(AND(COUNTIF(U$35:U43,1)&gt;0,COUNTIF(U$35:U43,33)&gt;0,COUNTIF(U$35:U43,30)&gt;0,COUNTIF(U$35:U43,39)&gt;0,COUNTIF(U$35:U43,38)&gt;0,COUNTIF(U$35:U43,35)&gt;0),37,IF(AND(COUNTIF(U$35:U43,1)&gt;0,COUNTIF(U$35:U43,33)&gt;0,COUNTIF(U$35:U43,30)&gt;0,COUNTIF(U$35:U43,39)&gt;0,COUNTIF(U$35:U43,38)&gt;0),35,IF(AND(COUNTIF(U$35:U43,1)&gt;0,COUNTIF(U$35:U43,33)&gt;0,COUNTIF(U$35:U43,30)&gt;0,COUNTIF(U$35:U43,39)&gt;0),38,IF(AND(COUNTIF(U$35:U43,1)&gt;0,COUNTIF(U$35:U43,33)&gt;0,COUNTIF(U$35:U43,30)&gt;0),39,IF(AND(COUNTIF(U$35:U43,1)&gt;0,COUNTIF(U$35:U43,33)&gt;0),30,IF(COUNTIF(U$35:U43,1)&gt;0,33,1)))))))))))</f>
        <v>38</v>
      </c>
      <c r="V44" s="227">
        <f>IF(AND(COUNTIF(V$35:V43,1)&gt;0,COUNTIF(V$35:V43,33)&gt;0,COUNTIF(V$35:V43,30)&gt;0,COUNTIF(V$35:V43,39)&gt;0,COUNTIF(V$35:V43,38)&gt;0,COUNTIF(V$35:V43,35)&gt;0,COUNTIF(V$35:V43,37)&gt;0,COUNTIF(V$35:V43,36)&gt;0,COUNTIF(V$35:V43,"cmo")&gt;0,COUNTIF(V$35:V43,32)&gt;0,COUNTIF(V$35:V43,2)&gt;0),"F",IF(AND(COUNTIF(V$35:V43,1)&gt;0,COUNTIF(V$35:V43,33)&gt;0,COUNTIF(V$35:V43,30)&gt;0,COUNTIF(V$35:V43,39)&gt;0,COUNTIF(V$35:V43,38)&gt;0,COUNTIF(V$35:V43,35)&gt;0,COUNTIF(V$35:V43,37)&gt;0,COUNTIF(V$35:V43,36)&gt;0,COUNTIF(V$35:V43,"cmo")&gt;0,COUNTIF(V$35:V43,32)&gt;0),2,IF(AND(COUNTIF(V$35:V43,1)&gt;0,COUNTIF(V$35:V43,33)&gt;0,COUNTIF(V$35:V43,30)&gt;0,COUNTIF(V$35:V43,39)&gt;0,COUNTIF(V$35:V43,38)&gt;0,COUNTIF(V$35:V43,35)&gt;0,COUNTIF(V$35:V43,37)&gt;0,COUNTIF(V$35:V43,36)&gt;0,COUNTIF(V$35:V43,"cmo")&gt;0),32,IF(AND(COUNTIF(V$35:V43,1)&gt;0,COUNTIF(V$35:V43,33)&gt;0,COUNTIF(V$35:V43,30)&gt;0,COUNTIF(V$35:V43,39)&gt;0,COUNTIF(V$35:V43,38)&gt;0,COUNTIF(V$35:V43,35)&gt;0,COUNTIF(V$35:V43,37)&gt;0,COUNTIF(V$35:V43,36)&gt;0),"cmo",IF(AND(COUNTIF(V$35:V43,1)&gt;0,COUNTIF(V$35:V43,33)&gt;0,COUNTIF(V$35:V43,30)&gt;0,COUNTIF(V$35:V43,39)&gt;0,COUNTIF(V$35:V43,38)&gt;0,COUNTIF(V$35:V43,35)&gt;0,COUNTIF(V$35:V43,37)&gt;0),36,IF(AND(COUNTIF(V$35:V43,1)&gt;0,COUNTIF(V$35:V43,33)&gt;0,COUNTIF(V$35:V43,30)&gt;0,COUNTIF(V$35:V43,39)&gt;0,COUNTIF(V$35:V43,38)&gt;0,COUNTIF(V$35:V43,35)&gt;0),37,IF(AND(COUNTIF(V$35:V43,1)&gt;0,COUNTIF(V$35:V43,33)&gt;0,COUNTIF(V$35:V43,30)&gt;0,COUNTIF(V$35:V43,39)&gt;0,COUNTIF(V$35:V43,38)&gt;0),35,IF(AND(COUNTIF(V$35:V43,1)&gt;0,COUNTIF(V$35:V43,33)&gt;0,COUNTIF(V$35:V43,30)&gt;0,COUNTIF(V$35:V43,39)&gt;0),38,IF(AND(COUNTIF(V$35:V43,1)&gt;0,COUNTIF(V$35:V43,33)&gt;0,COUNTIF(V$35:V43,30)&gt;0),39,IF(AND(COUNTIF(V$35:V43,1)&gt;0,COUNTIF(V$35:V43,33)&gt;0),30,IF(COUNTIF(V$35:V43,1)&gt;0,33,1)))))))))))</f>
        <v>38</v>
      </c>
      <c r="W44" s="227">
        <f>IF(AND(COUNTIF(W$35:W43,1)&gt;0,COUNTIF(W$35:W43,33)&gt;0,COUNTIF(W$35:W43,30)&gt;0,COUNTIF(W$35:W43,39)&gt;0,COUNTIF(W$35:W43,38)&gt;0,COUNTIF(W$35:W43,35)&gt;0,COUNTIF(W$35:W43,37)&gt;0,COUNTIF(W$35:W43,36)&gt;0,COUNTIF(W$35:W43,"cmo")&gt;0,COUNTIF(W$35:W43,32)&gt;0,COUNTIF(W$35:W43,2)&gt;0),"F",IF(AND(COUNTIF(W$35:W43,1)&gt;0,COUNTIF(W$35:W43,33)&gt;0,COUNTIF(W$35:W43,30)&gt;0,COUNTIF(W$35:W43,39)&gt;0,COUNTIF(W$35:W43,38)&gt;0,COUNTIF(W$35:W43,35)&gt;0,COUNTIF(W$35:W43,37)&gt;0,COUNTIF(W$35:W43,36)&gt;0,COUNTIF(W$35:W43,"cmo")&gt;0,COUNTIF(W$35:W43,32)&gt;0),2,IF(AND(COUNTIF(W$35:W43,1)&gt;0,COUNTIF(W$35:W43,33)&gt;0,COUNTIF(W$35:W43,30)&gt;0,COUNTIF(W$35:W43,39)&gt;0,COUNTIF(W$35:W43,38)&gt;0,COUNTIF(W$35:W43,35)&gt;0,COUNTIF(W$35:W43,37)&gt;0,COUNTIF(W$35:W43,36)&gt;0,COUNTIF(W$35:W43,"cmo")&gt;0),32,IF(AND(COUNTIF(W$35:W43,1)&gt;0,COUNTIF(W$35:W43,33)&gt;0,COUNTIF(W$35:W43,30)&gt;0,COUNTIF(W$35:W43,39)&gt;0,COUNTIF(W$35:W43,38)&gt;0,COUNTIF(W$35:W43,35)&gt;0,COUNTIF(W$35:W43,37)&gt;0,COUNTIF(W$35:W43,36)&gt;0),"cmo",IF(AND(COUNTIF(W$35:W43,1)&gt;0,COUNTIF(W$35:W43,33)&gt;0,COUNTIF(W$35:W43,30)&gt;0,COUNTIF(W$35:W43,39)&gt;0,COUNTIF(W$35:W43,38)&gt;0,COUNTIF(W$35:W43,35)&gt;0,COUNTIF(W$35:W43,37)&gt;0),36,IF(AND(COUNTIF(W$35:W43,1)&gt;0,COUNTIF(W$35:W43,33)&gt;0,COUNTIF(W$35:W43,30)&gt;0,COUNTIF(W$35:W43,39)&gt;0,COUNTIF(W$35:W43,38)&gt;0,COUNTIF(W$35:W43,35)&gt;0),37,IF(AND(COUNTIF(W$35:W43,1)&gt;0,COUNTIF(W$35:W43,33)&gt;0,COUNTIF(W$35:W43,30)&gt;0,COUNTIF(W$35:W43,39)&gt;0,COUNTIF(W$35:W43,38)&gt;0),35,IF(AND(COUNTIF(W$35:W43,1)&gt;0,COUNTIF(W$35:W43,33)&gt;0,COUNTIF(W$35:W43,30)&gt;0,COUNTIF(W$35:W43,39)&gt;0),38,IF(AND(COUNTIF(W$35:W43,1)&gt;0,COUNTIF(W$35:W43,33)&gt;0,COUNTIF(W$35:W43,30)&gt;0),39,IF(AND(COUNTIF(W$35:W43,1)&gt;0,COUNTIF(W$35:W43,33)&gt;0),30,IF(COUNTIF(W$35:W43,1)&gt;0,33,1)))))))))))</f>
        <v>37</v>
      </c>
      <c r="X44" s="227">
        <f>IF(AND(COUNTIF(X$35:X43,1)&gt;0,COUNTIF(X$35:X43,33)&gt;0,COUNTIF(X$35:X43,30)&gt;0,COUNTIF(X$35:X43,39)&gt;0,COUNTIF(X$35:X43,38)&gt;0,COUNTIF(X$35:X43,35)&gt;0,COUNTIF(X$35:X43,37)&gt;0,COUNTIF(X$35:X43,36)&gt;0,COUNTIF(X$35:X43,"cmo")&gt;0,COUNTIF(X$35:X43,32)&gt;0,COUNTIF(X$35:X43,2)&gt;0),"F",IF(AND(COUNTIF(X$35:X43,1)&gt;0,COUNTIF(X$35:X43,33)&gt;0,COUNTIF(X$35:X43,30)&gt;0,COUNTIF(X$35:X43,39)&gt;0,COUNTIF(X$35:X43,38)&gt;0,COUNTIF(X$35:X43,35)&gt;0,COUNTIF(X$35:X43,37)&gt;0,COUNTIF(X$35:X43,36)&gt;0,COUNTIF(X$35:X43,"cmo")&gt;0,COUNTIF(X$35:X43,32)&gt;0),2,IF(AND(COUNTIF(X$35:X43,1)&gt;0,COUNTIF(X$35:X43,33)&gt;0,COUNTIF(X$35:X43,30)&gt;0,COUNTIF(X$35:X43,39)&gt;0,COUNTIF(X$35:X43,38)&gt;0,COUNTIF(X$35:X43,35)&gt;0,COUNTIF(X$35:X43,37)&gt;0,COUNTIF(X$35:X43,36)&gt;0,COUNTIF(X$35:X43,"cmo")&gt;0),32,IF(AND(COUNTIF(X$35:X43,1)&gt;0,COUNTIF(X$35:X43,33)&gt;0,COUNTIF(X$35:X43,30)&gt;0,COUNTIF(X$35:X43,39)&gt;0,COUNTIF(X$35:X43,38)&gt;0,COUNTIF(X$35:X43,35)&gt;0,COUNTIF(X$35:X43,37)&gt;0,COUNTIF(X$35:X43,36)&gt;0),"cmo",IF(AND(COUNTIF(X$35:X43,1)&gt;0,COUNTIF(X$35:X43,33)&gt;0,COUNTIF(X$35:X43,30)&gt;0,COUNTIF(X$35:X43,39)&gt;0,COUNTIF(X$35:X43,38)&gt;0,COUNTIF(X$35:X43,35)&gt;0,COUNTIF(X$35:X43,37)&gt;0),36,IF(AND(COUNTIF(X$35:X43,1)&gt;0,COUNTIF(X$35:X43,33)&gt;0,COUNTIF(X$35:X43,30)&gt;0,COUNTIF(X$35:X43,39)&gt;0,COUNTIF(X$35:X43,38)&gt;0,COUNTIF(X$35:X43,35)&gt;0),37,IF(AND(COUNTIF(X$35:X43,1)&gt;0,COUNTIF(X$35:X43,33)&gt;0,COUNTIF(X$35:X43,30)&gt;0,COUNTIF(X$35:X43,39)&gt;0,COUNTIF(X$35:X43,38)&gt;0),35,IF(AND(COUNTIF(X$35:X43,1)&gt;0,COUNTIF(X$35:X43,33)&gt;0,COUNTIF(X$35:X43,30)&gt;0,COUNTIF(X$35:X43,39)&gt;0),38,IF(AND(COUNTIF(X$35:X43,1)&gt;0,COUNTIF(X$35:X43,33)&gt;0,COUNTIF(X$35:X43,30)&gt;0),39,IF(AND(COUNTIF(X$35:X43,1)&gt;0,COUNTIF(X$35:X43,33)&gt;0),30,IF(COUNTIF(X$35:X43,1)&gt;0,33,1)))))))))))</f>
        <v>30</v>
      </c>
      <c r="Y44" s="227">
        <f>IF(AND(COUNTIF(Y$35:Y43,1)&gt;0,COUNTIF(Y$35:Y43,33)&gt;0,COUNTIF(Y$35:Y43,30)&gt;0,COUNTIF(Y$35:Y43,39)&gt;0,COUNTIF(Y$35:Y43,38)&gt;0,COUNTIF(Y$35:Y43,35)&gt;0,COUNTIF(Y$35:Y43,37)&gt;0,COUNTIF(Y$35:Y43,36)&gt;0,COUNTIF(Y$35:Y43,"cmo")&gt;0,COUNTIF(Y$35:Y43,32)&gt;0,COUNTIF(Y$35:Y43,2)&gt;0),"F",IF(AND(COUNTIF(Y$35:Y43,1)&gt;0,COUNTIF(Y$35:Y43,33)&gt;0,COUNTIF(Y$35:Y43,30)&gt;0,COUNTIF(Y$35:Y43,39)&gt;0,COUNTIF(Y$35:Y43,38)&gt;0,COUNTIF(Y$35:Y43,35)&gt;0,COUNTIF(Y$35:Y43,37)&gt;0,COUNTIF(Y$35:Y43,36)&gt;0,COUNTIF(Y$35:Y43,"cmo")&gt;0,COUNTIF(Y$35:Y43,32)&gt;0),2,IF(AND(COUNTIF(Y$35:Y43,1)&gt;0,COUNTIF(Y$35:Y43,33)&gt;0,COUNTIF(Y$35:Y43,30)&gt;0,COUNTIF(Y$35:Y43,39)&gt;0,COUNTIF(Y$35:Y43,38)&gt;0,COUNTIF(Y$35:Y43,35)&gt;0,COUNTIF(Y$35:Y43,37)&gt;0,COUNTIF(Y$35:Y43,36)&gt;0,COUNTIF(Y$35:Y43,"cmo")&gt;0),32,IF(AND(COUNTIF(Y$35:Y43,1)&gt;0,COUNTIF(Y$35:Y43,33)&gt;0,COUNTIF(Y$35:Y43,30)&gt;0,COUNTIF(Y$35:Y43,39)&gt;0,COUNTIF(Y$35:Y43,38)&gt;0,COUNTIF(Y$35:Y43,35)&gt;0,COUNTIF(Y$35:Y43,37)&gt;0,COUNTIF(Y$35:Y43,36)&gt;0),"cmo",IF(AND(COUNTIF(Y$35:Y43,1)&gt;0,COUNTIF(Y$35:Y43,33)&gt;0,COUNTIF(Y$35:Y43,30)&gt;0,COUNTIF(Y$35:Y43,39)&gt;0,COUNTIF(Y$35:Y43,38)&gt;0,COUNTIF(Y$35:Y43,35)&gt;0,COUNTIF(Y$35:Y43,37)&gt;0),36,IF(AND(COUNTIF(Y$35:Y43,1)&gt;0,COUNTIF(Y$35:Y43,33)&gt;0,COUNTIF(Y$35:Y43,30)&gt;0,COUNTIF(Y$35:Y43,39)&gt;0,COUNTIF(Y$35:Y43,38)&gt;0,COUNTIF(Y$35:Y43,35)&gt;0),37,IF(AND(COUNTIF(Y$35:Y43,1)&gt;0,COUNTIF(Y$35:Y43,33)&gt;0,COUNTIF(Y$35:Y43,30)&gt;0,COUNTIF(Y$35:Y43,39)&gt;0,COUNTIF(Y$35:Y43,38)&gt;0),35,IF(AND(COUNTIF(Y$35:Y43,1)&gt;0,COUNTIF(Y$35:Y43,33)&gt;0,COUNTIF(Y$35:Y43,30)&gt;0,COUNTIF(Y$35:Y43,39)&gt;0),38,IF(AND(COUNTIF(Y$35:Y43,1)&gt;0,COUNTIF(Y$35:Y43,33)&gt;0,COUNTIF(Y$35:Y43,30)&gt;0),39,IF(AND(COUNTIF(Y$35:Y43,1)&gt;0,COUNTIF(Y$35:Y43,33)&gt;0),30,IF(COUNTIF(Y$35:Y43,1)&gt;0,33,1)))))))))))</f>
        <v>30</v>
      </c>
      <c r="Z44" s="227">
        <f>IF(AND(COUNTIF(Z$35:Z43,1)&gt;0,COUNTIF(Z$35:Z43,33)&gt;0,COUNTIF(Z$35:Z43,30)&gt;0,COUNTIF(Z$35:Z43,39)&gt;0,COUNTIF(Z$35:Z43,38)&gt;0,COUNTIF(Z$35:Z43,35)&gt;0,COUNTIF(Z$35:Z43,37)&gt;0,COUNTIF(Z$35:Z43,36)&gt;0,COUNTIF(Z$35:Z43,"cmo")&gt;0,COUNTIF(Z$35:Z43,32)&gt;0,COUNTIF(Z$35:Z43,2)&gt;0),"F",IF(AND(COUNTIF(Z$35:Z43,1)&gt;0,COUNTIF(Z$35:Z43,33)&gt;0,COUNTIF(Z$35:Z43,30)&gt;0,COUNTIF(Z$35:Z43,39)&gt;0,COUNTIF(Z$35:Z43,38)&gt;0,COUNTIF(Z$35:Z43,35)&gt;0,COUNTIF(Z$35:Z43,37)&gt;0,COUNTIF(Z$35:Z43,36)&gt;0,COUNTIF(Z$35:Z43,"cmo")&gt;0,COUNTIF(Z$35:Z43,32)&gt;0),2,IF(AND(COUNTIF(Z$35:Z43,1)&gt;0,COUNTIF(Z$35:Z43,33)&gt;0,COUNTIF(Z$35:Z43,30)&gt;0,COUNTIF(Z$35:Z43,39)&gt;0,COUNTIF(Z$35:Z43,38)&gt;0,COUNTIF(Z$35:Z43,35)&gt;0,COUNTIF(Z$35:Z43,37)&gt;0,COUNTIF(Z$35:Z43,36)&gt;0,COUNTIF(Z$35:Z43,"cmo")&gt;0),32,IF(AND(COUNTIF(Z$35:Z43,1)&gt;0,COUNTIF(Z$35:Z43,33)&gt;0,COUNTIF(Z$35:Z43,30)&gt;0,COUNTIF(Z$35:Z43,39)&gt;0,COUNTIF(Z$35:Z43,38)&gt;0,COUNTIF(Z$35:Z43,35)&gt;0,COUNTIF(Z$35:Z43,37)&gt;0,COUNTIF(Z$35:Z43,36)&gt;0),"cmo",IF(AND(COUNTIF(Z$35:Z43,1)&gt;0,COUNTIF(Z$35:Z43,33)&gt;0,COUNTIF(Z$35:Z43,30)&gt;0,COUNTIF(Z$35:Z43,39)&gt;0,COUNTIF(Z$35:Z43,38)&gt;0,COUNTIF(Z$35:Z43,35)&gt;0,COUNTIF(Z$35:Z43,37)&gt;0),36,IF(AND(COUNTIF(Z$35:Z43,1)&gt;0,COUNTIF(Z$35:Z43,33)&gt;0,COUNTIF(Z$35:Z43,30)&gt;0,COUNTIF(Z$35:Z43,39)&gt;0,COUNTIF(Z$35:Z43,38)&gt;0,COUNTIF(Z$35:Z43,35)&gt;0),37,IF(AND(COUNTIF(Z$35:Z43,1)&gt;0,COUNTIF(Z$35:Z43,33)&gt;0,COUNTIF(Z$35:Z43,30)&gt;0,COUNTIF(Z$35:Z43,39)&gt;0,COUNTIF(Z$35:Z43,38)&gt;0),35,IF(AND(COUNTIF(Z$35:Z43,1)&gt;0,COUNTIF(Z$35:Z43,33)&gt;0,COUNTIF(Z$35:Z43,30)&gt;0,COUNTIF(Z$35:Z43,39)&gt;0),38,IF(AND(COUNTIF(Z$35:Z43,1)&gt;0,COUNTIF(Z$35:Z43,33)&gt;0,COUNTIF(Z$35:Z43,30)&gt;0),39,IF(AND(COUNTIF(Z$35:Z43,1)&gt;0,COUNTIF(Z$35:Z43,33)&gt;0),30,IF(COUNTIF(Z$35:Z43,1)&gt;0,33,1)))))))))))</f>
        <v>30</v>
      </c>
      <c r="AA44" s="227">
        <f>IF(AND(COUNTIF(AA$35:AA43,1)&gt;0,COUNTIF(AA$35:AA43,33)&gt;0,COUNTIF(AA$35:AA43,30)&gt;0,COUNTIF(AA$35:AA43,39)&gt;0,COUNTIF(AA$35:AA43,38)&gt;0,COUNTIF(AA$35:AA43,35)&gt;0,COUNTIF(AA$35:AA43,37)&gt;0,COUNTIF(AA$35:AA43,36)&gt;0,COUNTIF(AA$35:AA43,"cmo")&gt;0,COUNTIF(AA$35:AA43,32)&gt;0,COUNTIF(AA$35:AA43,2)&gt;0),"F",IF(AND(COUNTIF(AA$35:AA43,1)&gt;0,COUNTIF(AA$35:AA43,33)&gt;0,COUNTIF(AA$35:AA43,30)&gt;0,COUNTIF(AA$35:AA43,39)&gt;0,COUNTIF(AA$35:AA43,38)&gt;0,COUNTIF(AA$35:AA43,35)&gt;0,COUNTIF(AA$35:AA43,37)&gt;0,COUNTIF(AA$35:AA43,36)&gt;0,COUNTIF(AA$35:AA43,"cmo")&gt;0,COUNTIF(AA$35:AA43,32)&gt;0),2,IF(AND(COUNTIF(AA$35:AA43,1)&gt;0,COUNTIF(AA$35:AA43,33)&gt;0,COUNTIF(AA$35:AA43,30)&gt;0,COUNTIF(AA$35:AA43,39)&gt;0,COUNTIF(AA$35:AA43,38)&gt;0,COUNTIF(AA$35:AA43,35)&gt;0,COUNTIF(AA$35:AA43,37)&gt;0,COUNTIF(AA$35:AA43,36)&gt;0,COUNTIF(AA$35:AA43,"cmo")&gt;0),32,IF(AND(COUNTIF(AA$35:AA43,1)&gt;0,COUNTIF(AA$35:AA43,33)&gt;0,COUNTIF(AA$35:AA43,30)&gt;0,COUNTIF(AA$35:AA43,39)&gt;0,COUNTIF(AA$35:AA43,38)&gt;0,COUNTIF(AA$35:AA43,35)&gt;0,COUNTIF(AA$35:AA43,37)&gt;0,COUNTIF(AA$35:AA43,36)&gt;0),"cmo",IF(AND(COUNTIF(AA$35:AA43,1)&gt;0,COUNTIF(AA$35:AA43,33)&gt;0,COUNTIF(AA$35:AA43,30)&gt;0,COUNTIF(AA$35:AA43,39)&gt;0,COUNTIF(AA$35:AA43,38)&gt;0,COUNTIF(AA$35:AA43,35)&gt;0,COUNTIF(AA$35:AA43,37)&gt;0),36,IF(AND(COUNTIF(AA$35:AA43,1)&gt;0,COUNTIF(AA$35:AA43,33)&gt;0,COUNTIF(AA$35:AA43,30)&gt;0,COUNTIF(AA$35:AA43,39)&gt;0,COUNTIF(AA$35:AA43,38)&gt;0,COUNTIF(AA$35:AA43,35)&gt;0),37,IF(AND(COUNTIF(AA$35:AA43,1)&gt;0,COUNTIF(AA$35:AA43,33)&gt;0,COUNTIF(AA$35:AA43,30)&gt;0,COUNTIF(AA$35:AA43,39)&gt;0,COUNTIF(AA$35:AA43,38)&gt;0),35,IF(AND(COUNTIF(AA$35:AA43,1)&gt;0,COUNTIF(AA$35:AA43,33)&gt;0,COUNTIF(AA$35:AA43,30)&gt;0,COUNTIF(AA$35:AA43,39)&gt;0),38,IF(AND(COUNTIF(AA$35:AA43,1)&gt;0,COUNTIF(AA$35:AA43,33)&gt;0,COUNTIF(AA$35:AA43,30)&gt;0),39,IF(AND(COUNTIF(AA$35:AA43,1)&gt;0,COUNTIF(AA$35:AA43,33)&gt;0),30,IF(COUNTIF(AA$35:AA43,1)&gt;0,33,1)))))))))))</f>
        <v>35</v>
      </c>
      <c r="AB44" s="231" t="s">
        <v>6</v>
      </c>
      <c r="AC44" s="231" t="s">
        <v>6</v>
      </c>
      <c r="AD44" s="231" t="s">
        <v>6</v>
      </c>
      <c r="AE44" s="227">
        <f>IF(AND(COUNTIF(AE$35:AE43,1)&gt;0,COUNTIF(AE$35:AE43,33)&gt;0,COUNTIF(AE$35:AE43,30)&gt;0,COUNTIF(AE$35:AE43,39)&gt;0,COUNTIF(AE$35:AE43,38)&gt;0,COUNTIF(AE$35:AE43,35)&gt;0,COUNTIF(AE$35:AE43,37)&gt;0,COUNTIF(AE$35:AE43,36)&gt;0,COUNTIF(AE$35:AE43,"cmo")&gt;0,COUNTIF(AE$35:AE43,32)&gt;0,COUNTIF(AE$35:AE43,2)&gt;0),"F",IF(AND(COUNTIF(AE$35:AE43,1)&gt;0,COUNTIF(AE$35:AE43,33)&gt;0,COUNTIF(AE$35:AE43,30)&gt;0,COUNTIF(AE$35:AE43,39)&gt;0,COUNTIF(AE$35:AE43,38)&gt;0,COUNTIF(AE$35:AE43,35)&gt;0,COUNTIF(AE$35:AE43,37)&gt;0,COUNTIF(AE$35:AE43,36)&gt;0,COUNTIF(AE$35:AE43,"cmo")&gt;0,COUNTIF(AE$35:AE43,32)&gt;0),2,IF(AND(COUNTIF(AE$35:AE43,1)&gt;0,COUNTIF(AE$35:AE43,33)&gt;0,COUNTIF(AE$35:AE43,30)&gt;0,COUNTIF(AE$35:AE43,39)&gt;0,COUNTIF(AE$35:AE43,38)&gt;0,COUNTIF(AE$35:AE43,35)&gt;0,COUNTIF(AE$35:AE43,37)&gt;0,COUNTIF(AE$35:AE43,36)&gt;0,COUNTIF(AE$35:AE43,"cmo")&gt;0),32,IF(AND(COUNTIF(AE$35:AE43,1)&gt;0,COUNTIF(AE$35:AE43,33)&gt;0,COUNTIF(AE$35:AE43,30)&gt;0,COUNTIF(AE$35:AE43,39)&gt;0,COUNTIF(AE$35:AE43,38)&gt;0,COUNTIF(AE$35:AE43,35)&gt;0,COUNTIF(AE$35:AE43,37)&gt;0,COUNTIF(AE$35:AE43,36)&gt;0),"cmo",IF(AND(COUNTIF(AE$35:AE43,1)&gt;0,COUNTIF(AE$35:AE43,33)&gt;0,COUNTIF(AE$35:AE43,30)&gt;0,COUNTIF(AE$35:AE43,39)&gt;0,COUNTIF(AE$35:AE43,38)&gt;0,COUNTIF(AE$35:AE43,35)&gt;0,COUNTIF(AE$35:AE43,37)&gt;0),36,IF(AND(COUNTIF(AE$35:AE43,1)&gt;0,COUNTIF(AE$35:AE43,33)&gt;0,COUNTIF(AE$35:AE43,30)&gt;0,COUNTIF(AE$35:AE43,39)&gt;0,COUNTIF(AE$35:AE43,38)&gt;0,COUNTIF(AE$35:AE43,35)&gt;0),37,IF(AND(COUNTIF(AE$35:AE43,1)&gt;0,COUNTIF(AE$35:AE43,33)&gt;0,COUNTIF(AE$35:AE43,30)&gt;0,COUNTIF(AE$35:AE43,39)&gt;0,COUNTIF(AE$35:AE43,38)&gt;0),35,IF(AND(COUNTIF(AE$35:AE43,1)&gt;0,COUNTIF(AE$35:AE43,33)&gt;0,COUNTIF(AE$35:AE43,30)&gt;0,COUNTIF(AE$35:AE43,39)&gt;0),38,IF(AND(COUNTIF(AE$35:AE43,1)&gt;0,COUNTIF(AE$35:AE43,33)&gt;0,COUNTIF(AE$35:AE43,30)&gt;0),39,IF(AND(COUNTIF(AE$35:AE43,1)&gt;0,COUNTIF(AE$35:AE43,33)&gt;0),30,IF(COUNTIF(AE$35:AE43,1)&gt;0,33,1)))))))))))</f>
        <v>35</v>
      </c>
      <c r="AF44" s="227">
        <f>IF(AND(COUNTIF(AF$35:AF43,1)&gt;0,COUNTIF(AF$35:AF43,33)&gt;0,COUNTIF(AF$35:AF43,30)&gt;0,COUNTIF(AF$35:AF43,39)&gt;0,COUNTIF(AF$35:AF43,38)&gt;0,COUNTIF(AF$35:AF43,35)&gt;0,COUNTIF(AF$35:AF43,37)&gt;0,COUNTIF(AF$35:AF43,36)&gt;0,COUNTIF(AF$35:AF43,"cmo")&gt;0,COUNTIF(AF$35:AF43,32)&gt;0,COUNTIF(AF$35:AF43,2)&gt;0),"F",IF(AND(COUNTIF(AF$35:AF43,1)&gt;0,COUNTIF(AF$35:AF43,33)&gt;0,COUNTIF(AF$35:AF43,30)&gt;0,COUNTIF(AF$35:AF43,39)&gt;0,COUNTIF(AF$35:AF43,38)&gt;0,COUNTIF(AF$35:AF43,35)&gt;0,COUNTIF(AF$35:AF43,37)&gt;0,COUNTIF(AF$35:AF43,36)&gt;0,COUNTIF(AF$35:AF43,"cmo")&gt;0,COUNTIF(AF$35:AF43,32)&gt;0),2,IF(AND(COUNTIF(AF$35:AF43,1)&gt;0,COUNTIF(AF$35:AF43,33)&gt;0,COUNTIF(AF$35:AF43,30)&gt;0,COUNTIF(AF$35:AF43,39)&gt;0,COUNTIF(AF$35:AF43,38)&gt;0,COUNTIF(AF$35:AF43,35)&gt;0,COUNTIF(AF$35:AF43,37)&gt;0,COUNTIF(AF$35:AF43,36)&gt;0,COUNTIF(AF$35:AF43,"cmo")&gt;0),32,IF(AND(COUNTIF(AF$35:AF43,1)&gt;0,COUNTIF(AF$35:AF43,33)&gt;0,COUNTIF(AF$35:AF43,30)&gt;0,COUNTIF(AF$35:AF43,39)&gt;0,COUNTIF(AF$35:AF43,38)&gt;0,COUNTIF(AF$35:AF43,35)&gt;0,COUNTIF(AF$35:AF43,37)&gt;0,COUNTIF(AF$35:AF43,36)&gt;0),"cmo",IF(AND(COUNTIF(AF$35:AF43,1)&gt;0,COUNTIF(AF$35:AF43,33)&gt;0,COUNTIF(AF$35:AF43,30)&gt;0,COUNTIF(AF$35:AF43,39)&gt;0,COUNTIF(AF$35:AF43,38)&gt;0,COUNTIF(AF$35:AF43,35)&gt;0,COUNTIF(AF$35:AF43,37)&gt;0),36,IF(AND(COUNTIF(AF$35:AF43,1)&gt;0,COUNTIF(AF$35:AF43,33)&gt;0,COUNTIF(AF$35:AF43,30)&gt;0,COUNTIF(AF$35:AF43,39)&gt;0,COUNTIF(AF$35:AF43,38)&gt;0,COUNTIF(AF$35:AF43,35)&gt;0),37,IF(AND(COUNTIF(AF$35:AF43,1)&gt;0,COUNTIF(AF$35:AF43,33)&gt;0,COUNTIF(AF$35:AF43,30)&gt;0,COUNTIF(AF$35:AF43,39)&gt;0,COUNTIF(AF$35:AF43,38)&gt;0),35,IF(AND(COUNTIF(AF$35:AF43,1)&gt;0,COUNTIF(AF$35:AF43,33)&gt;0,COUNTIF(AF$35:AF43,30)&gt;0,COUNTIF(AF$35:AF43,39)&gt;0),38,IF(AND(COUNTIF(AF$35:AF43,1)&gt;0,COUNTIF(AF$35:AF43,33)&gt;0,COUNTIF(AF$35:AF43,30)&gt;0),39,IF(AND(COUNTIF(AF$35:AF43,1)&gt;0,COUNTIF(AF$35:AF43,33)&gt;0),30,IF(COUNTIF(AF$35:AF43,1)&gt;0,33,1)))))))))))</f>
        <v>35</v>
      </c>
      <c r="AG44" s="227">
        <f>IF(AND(COUNTIF(AG$35:AG43,1)&gt;0,COUNTIF(AG$35:AG43,33)&gt;0,COUNTIF(AG$35:AG43,30)&gt;0,COUNTIF(AG$35:AG43,39)&gt;0,COUNTIF(AG$35:AG43,38)&gt;0,COUNTIF(AG$35:AG43,35)&gt;0,COUNTIF(AG$35:AG43,37)&gt;0,COUNTIF(AG$35:AG43,36)&gt;0,COUNTIF(AG$35:AG43,"cmo")&gt;0,COUNTIF(AG$35:AG43,32)&gt;0,COUNTIF(AG$35:AG43,2)&gt;0),"F",IF(AND(COUNTIF(AG$35:AG43,1)&gt;0,COUNTIF(AG$35:AG43,33)&gt;0,COUNTIF(AG$35:AG43,30)&gt;0,COUNTIF(AG$35:AG43,39)&gt;0,COUNTIF(AG$35:AG43,38)&gt;0,COUNTIF(AG$35:AG43,35)&gt;0,COUNTIF(AG$35:AG43,37)&gt;0,COUNTIF(AG$35:AG43,36)&gt;0,COUNTIF(AG$35:AG43,"cmo")&gt;0,COUNTIF(AG$35:AG43,32)&gt;0),2,IF(AND(COUNTIF(AG$35:AG43,1)&gt;0,COUNTIF(AG$35:AG43,33)&gt;0,COUNTIF(AG$35:AG43,30)&gt;0,COUNTIF(AG$35:AG43,39)&gt;0,COUNTIF(AG$35:AG43,38)&gt;0,COUNTIF(AG$35:AG43,35)&gt;0,COUNTIF(AG$35:AG43,37)&gt;0,COUNTIF(AG$35:AG43,36)&gt;0,COUNTIF(AG$35:AG43,"cmo")&gt;0),32,IF(AND(COUNTIF(AG$35:AG43,1)&gt;0,COUNTIF(AG$35:AG43,33)&gt;0,COUNTIF(AG$35:AG43,30)&gt;0,COUNTIF(AG$35:AG43,39)&gt;0,COUNTIF(AG$35:AG43,38)&gt;0,COUNTIF(AG$35:AG43,35)&gt;0,COUNTIF(AG$35:AG43,37)&gt;0,COUNTIF(AG$35:AG43,36)&gt;0),"cmo",IF(AND(COUNTIF(AG$35:AG43,1)&gt;0,COUNTIF(AG$35:AG43,33)&gt;0,COUNTIF(AG$35:AG43,30)&gt;0,COUNTIF(AG$35:AG43,39)&gt;0,COUNTIF(AG$35:AG43,38)&gt;0,COUNTIF(AG$35:AG43,35)&gt;0,COUNTIF(AG$35:AG43,37)&gt;0),36,IF(AND(COUNTIF(AG$35:AG43,1)&gt;0,COUNTIF(AG$35:AG43,33)&gt;0,COUNTIF(AG$35:AG43,30)&gt;0,COUNTIF(AG$35:AG43,39)&gt;0,COUNTIF(AG$35:AG43,38)&gt;0,COUNTIF(AG$35:AG43,35)&gt;0),37,IF(AND(COUNTIF(AG$35:AG43,1)&gt;0,COUNTIF(AG$35:AG43,33)&gt;0,COUNTIF(AG$35:AG43,30)&gt;0,COUNTIF(AG$35:AG43,39)&gt;0,COUNTIF(AG$35:AG43,38)&gt;0),35,IF(AND(COUNTIF(AG$35:AG43,1)&gt;0,COUNTIF(AG$35:AG43,33)&gt;0,COUNTIF(AG$35:AG43,30)&gt;0,COUNTIF(AG$35:AG43,39)&gt;0),38,IF(AND(COUNTIF(AG$35:AG43,1)&gt;0,COUNTIF(AG$35:AG43,33)&gt;0,COUNTIF(AG$35:AG43,30)&gt;0),39,IF(AND(COUNTIF(AG$35:AG43,1)&gt;0,COUNTIF(AG$35:AG43,33)&gt;0),30,IF(COUNTIF(AG$35:AG43,1)&gt;0,33,1)))))))))))</f>
        <v>35</v>
      </c>
      <c r="AH44" s="227">
        <f>IF(AND(COUNTIF(AH$35:AH43,1)&gt;0,COUNTIF(AH$35:AH43,33)&gt;0,COUNTIF(AH$35:AH43,30)&gt;0,COUNTIF(AH$35:AH43,39)&gt;0,COUNTIF(AH$35:AH43,38)&gt;0,COUNTIF(AH$35:AH43,35)&gt;0,COUNTIF(AH$35:AH43,37)&gt;0,COUNTIF(AH$35:AH43,36)&gt;0,COUNTIF(AH$35:AH43,"cmo")&gt;0,COUNTIF(AH$35:AH43,32)&gt;0,COUNTIF(AH$35:AH43,2)&gt;0),"F",IF(AND(COUNTIF(AH$35:AH43,1)&gt;0,COUNTIF(AH$35:AH43,33)&gt;0,COUNTIF(AH$35:AH43,30)&gt;0,COUNTIF(AH$35:AH43,39)&gt;0,COUNTIF(AH$35:AH43,38)&gt;0,COUNTIF(AH$35:AH43,35)&gt;0,COUNTIF(AH$35:AH43,37)&gt;0,COUNTIF(AH$35:AH43,36)&gt;0,COUNTIF(AH$35:AH43,"cmo")&gt;0,COUNTIF(AH$35:AH43,32)&gt;0),2,IF(AND(COUNTIF(AH$35:AH43,1)&gt;0,COUNTIF(AH$35:AH43,33)&gt;0,COUNTIF(AH$35:AH43,30)&gt;0,COUNTIF(AH$35:AH43,39)&gt;0,COUNTIF(AH$35:AH43,38)&gt;0,COUNTIF(AH$35:AH43,35)&gt;0,COUNTIF(AH$35:AH43,37)&gt;0,COUNTIF(AH$35:AH43,36)&gt;0,COUNTIF(AH$35:AH43,"cmo")&gt;0),32,IF(AND(COUNTIF(AH$35:AH43,1)&gt;0,COUNTIF(AH$35:AH43,33)&gt;0,COUNTIF(AH$35:AH43,30)&gt;0,COUNTIF(AH$35:AH43,39)&gt;0,COUNTIF(AH$35:AH43,38)&gt;0,COUNTIF(AH$35:AH43,35)&gt;0,COUNTIF(AH$35:AH43,37)&gt;0,COUNTIF(AH$35:AH43,36)&gt;0),"cmo",IF(AND(COUNTIF(AH$35:AH43,1)&gt;0,COUNTIF(AH$35:AH43,33)&gt;0,COUNTIF(AH$35:AH43,30)&gt;0,COUNTIF(AH$35:AH43,39)&gt;0,COUNTIF(AH$35:AH43,38)&gt;0,COUNTIF(AH$35:AH43,35)&gt;0,COUNTIF(AH$35:AH43,37)&gt;0),36,IF(AND(COUNTIF(AH$35:AH43,1)&gt;0,COUNTIF(AH$35:AH43,33)&gt;0,COUNTIF(AH$35:AH43,30)&gt;0,COUNTIF(AH$35:AH43,39)&gt;0,COUNTIF(AH$35:AH43,38)&gt;0,COUNTIF(AH$35:AH43,35)&gt;0),37,IF(AND(COUNTIF(AH$35:AH43,1)&gt;0,COUNTIF(AH$35:AH43,33)&gt;0,COUNTIF(AH$35:AH43,30)&gt;0,COUNTIF(AH$35:AH43,39)&gt;0,COUNTIF(AH$35:AH43,38)&gt;0),35,IF(AND(COUNTIF(AH$35:AH43,1)&gt;0,COUNTIF(AH$35:AH43,33)&gt;0,COUNTIF(AH$35:AH43,30)&gt;0,COUNTIF(AH$35:AH43,39)&gt;0),38,IF(AND(COUNTIF(AH$35:AH43,1)&gt;0,COUNTIF(AH$35:AH43,33)&gt;0,COUNTIF(AH$35:AH43,30)&gt;0),39,IF(AND(COUNTIF(AH$35:AH43,1)&gt;0,COUNTIF(AH$35:AH43,33)&gt;0),30,IF(COUNTIF(AH$35:AH43,1)&gt;0,33,1)))))))))))</f>
        <v>35</v>
      </c>
      <c r="AI44" s="227">
        <f>IF(AND(COUNTIF(AI$35:AI43,1)&gt;0,COUNTIF(AI$35:AI43,33)&gt;0,COUNTIF(AI$35:AI43,30)&gt;0,COUNTIF(AI$35:AI43,39)&gt;0,COUNTIF(AI$35:AI43,38)&gt;0,COUNTIF(AI$35:AI43,35)&gt;0,COUNTIF(AI$35:AI43,37)&gt;0,COUNTIF(AI$35:AI43,36)&gt;0,COUNTIF(AI$35:AI43,"cmo")&gt;0,COUNTIF(AI$35:AI43,32)&gt;0,COUNTIF(AI$35:AI43,2)&gt;0),"F",IF(AND(COUNTIF(AI$35:AI43,1)&gt;0,COUNTIF(AI$35:AI43,33)&gt;0,COUNTIF(AI$35:AI43,30)&gt;0,COUNTIF(AI$35:AI43,39)&gt;0,COUNTIF(AI$35:AI43,38)&gt;0,COUNTIF(AI$35:AI43,35)&gt;0,COUNTIF(AI$35:AI43,37)&gt;0,COUNTIF(AI$35:AI43,36)&gt;0,COUNTIF(AI$35:AI43,"cmo")&gt;0,COUNTIF(AI$35:AI43,32)&gt;0),2,IF(AND(COUNTIF(AI$35:AI43,1)&gt;0,COUNTIF(AI$35:AI43,33)&gt;0,COUNTIF(AI$35:AI43,30)&gt;0,COUNTIF(AI$35:AI43,39)&gt;0,COUNTIF(AI$35:AI43,38)&gt;0,COUNTIF(AI$35:AI43,35)&gt;0,COUNTIF(AI$35:AI43,37)&gt;0,COUNTIF(AI$35:AI43,36)&gt;0,COUNTIF(AI$35:AI43,"cmo")&gt;0),32,IF(AND(COUNTIF(AI$35:AI43,1)&gt;0,COUNTIF(AI$35:AI43,33)&gt;0,COUNTIF(AI$35:AI43,30)&gt;0,COUNTIF(AI$35:AI43,39)&gt;0,COUNTIF(AI$35:AI43,38)&gt;0,COUNTIF(AI$35:AI43,35)&gt;0,COUNTIF(AI$35:AI43,37)&gt;0,COUNTIF(AI$35:AI43,36)&gt;0),"cmo",IF(AND(COUNTIF(AI$35:AI43,1)&gt;0,COUNTIF(AI$35:AI43,33)&gt;0,COUNTIF(AI$35:AI43,30)&gt;0,COUNTIF(AI$35:AI43,39)&gt;0,COUNTIF(AI$35:AI43,38)&gt;0,COUNTIF(AI$35:AI43,35)&gt;0,COUNTIF(AI$35:AI43,37)&gt;0),36,IF(AND(COUNTIF(AI$35:AI43,1)&gt;0,COUNTIF(AI$35:AI43,33)&gt;0,COUNTIF(AI$35:AI43,30)&gt;0,COUNTIF(AI$35:AI43,39)&gt;0,COUNTIF(AI$35:AI43,38)&gt;0,COUNTIF(AI$35:AI43,35)&gt;0),37,IF(AND(COUNTIF(AI$35:AI43,1)&gt;0,COUNTIF(AI$35:AI43,33)&gt;0,COUNTIF(AI$35:AI43,30)&gt;0,COUNTIF(AI$35:AI43,39)&gt;0,COUNTIF(AI$35:AI43,38)&gt;0),35,IF(AND(COUNTIF(AI$35:AI43,1)&gt;0,COUNTIF(AI$35:AI43,33)&gt;0,COUNTIF(AI$35:AI43,30)&gt;0,COUNTIF(AI$35:AI43,39)&gt;0),38,IF(AND(COUNTIF(AI$35:AI43,1)&gt;0,COUNTIF(AI$35:AI43,33)&gt;0,COUNTIF(AI$35:AI43,30)&gt;0),39,IF(AND(COUNTIF(AI$35:AI43,1)&gt;0,COUNTIF(AI$35:AI43,33)&gt;0),30,IF(COUNTIF(AI$35:AI43,1)&gt;0,33,1)))))))))))</f>
        <v>35</v>
      </c>
      <c r="AJ44" s="227">
        <f>IF(AND(COUNTIF(AJ$35:AJ43,1)&gt;0,COUNTIF(AJ$35:AJ43,33)&gt;0,COUNTIF(AJ$35:AJ43,30)&gt;0,COUNTIF(AJ$35:AJ43,39)&gt;0,COUNTIF(AJ$35:AJ43,38)&gt;0,COUNTIF(AJ$35:AJ43,35)&gt;0,COUNTIF(AJ$35:AJ43,37)&gt;0,COUNTIF(AJ$35:AJ43,36)&gt;0,COUNTIF(AJ$35:AJ43,"cmo")&gt;0,COUNTIF(AJ$35:AJ43,32)&gt;0,COUNTIF(AJ$35:AJ43,2)&gt;0),"F",IF(AND(COUNTIF(AJ$35:AJ43,1)&gt;0,COUNTIF(AJ$35:AJ43,33)&gt;0,COUNTIF(AJ$35:AJ43,30)&gt;0,COUNTIF(AJ$35:AJ43,39)&gt;0,COUNTIF(AJ$35:AJ43,38)&gt;0,COUNTIF(AJ$35:AJ43,35)&gt;0,COUNTIF(AJ$35:AJ43,37)&gt;0,COUNTIF(AJ$35:AJ43,36)&gt;0,COUNTIF(AJ$35:AJ43,"cmo")&gt;0,COUNTIF(AJ$35:AJ43,32)&gt;0),2,IF(AND(COUNTIF(AJ$35:AJ43,1)&gt;0,COUNTIF(AJ$35:AJ43,33)&gt;0,COUNTIF(AJ$35:AJ43,30)&gt;0,COUNTIF(AJ$35:AJ43,39)&gt;0,COUNTIF(AJ$35:AJ43,38)&gt;0,COUNTIF(AJ$35:AJ43,35)&gt;0,COUNTIF(AJ$35:AJ43,37)&gt;0,COUNTIF(AJ$35:AJ43,36)&gt;0,COUNTIF(AJ$35:AJ43,"cmo")&gt;0),32,IF(AND(COUNTIF(AJ$35:AJ43,1)&gt;0,COUNTIF(AJ$35:AJ43,33)&gt;0,COUNTIF(AJ$35:AJ43,30)&gt;0,COUNTIF(AJ$35:AJ43,39)&gt;0,COUNTIF(AJ$35:AJ43,38)&gt;0,COUNTIF(AJ$35:AJ43,35)&gt;0,COUNTIF(AJ$35:AJ43,37)&gt;0,COUNTIF(AJ$35:AJ43,36)&gt;0),"cmo",IF(AND(COUNTIF(AJ$35:AJ43,1)&gt;0,COUNTIF(AJ$35:AJ43,33)&gt;0,COUNTIF(AJ$35:AJ43,30)&gt;0,COUNTIF(AJ$35:AJ43,39)&gt;0,COUNTIF(AJ$35:AJ43,38)&gt;0,COUNTIF(AJ$35:AJ43,35)&gt;0,COUNTIF(AJ$35:AJ43,37)&gt;0),36,IF(AND(COUNTIF(AJ$35:AJ43,1)&gt;0,COUNTIF(AJ$35:AJ43,33)&gt;0,COUNTIF(AJ$35:AJ43,30)&gt;0,COUNTIF(AJ$35:AJ43,39)&gt;0,COUNTIF(AJ$35:AJ43,38)&gt;0,COUNTIF(AJ$35:AJ43,35)&gt;0),37,IF(AND(COUNTIF(AJ$35:AJ43,1)&gt;0,COUNTIF(AJ$35:AJ43,33)&gt;0,COUNTIF(AJ$35:AJ43,30)&gt;0,COUNTIF(AJ$35:AJ43,39)&gt;0,COUNTIF(AJ$35:AJ43,38)&gt;0),35,IF(AND(COUNTIF(AJ$35:AJ43,1)&gt;0,COUNTIF(AJ$35:AJ43,33)&gt;0,COUNTIF(AJ$35:AJ43,30)&gt;0,COUNTIF(AJ$35:AJ43,39)&gt;0),38,IF(AND(COUNTIF(AJ$35:AJ43,1)&gt;0,COUNTIF(AJ$35:AJ43,33)&gt;0,COUNTIF(AJ$35:AJ43,30)&gt;0),39,IF(AND(COUNTIF(AJ$35:AJ43,1)&gt;0,COUNTIF(AJ$35:AJ43,33)&gt;0),30,IF(COUNTIF(AJ$35:AJ43,1)&gt;0,33,1)))))))))))</f>
        <v>38</v>
      </c>
      <c r="AK44" s="227">
        <f>IF(AND(COUNTIF(AK$35:AK43,1)&gt;0,COUNTIF(AK$35:AK43,33)&gt;0,COUNTIF(AK$35:AK43,30)&gt;0,COUNTIF(AK$35:AK43,39)&gt;0,COUNTIF(AK$35:AK43,38)&gt;0,COUNTIF(AK$35:AK43,35)&gt;0,COUNTIF(AK$35:AK43,37)&gt;0,COUNTIF(AK$35:AK43,36)&gt;0,COUNTIF(AK$35:AK43,"cmo")&gt;0,COUNTIF(AK$35:AK43,32)&gt;0,COUNTIF(AK$35:AK43,2)&gt;0),"F",IF(AND(COUNTIF(AK$35:AK43,1)&gt;0,COUNTIF(AK$35:AK43,33)&gt;0,COUNTIF(AK$35:AK43,30)&gt;0,COUNTIF(AK$35:AK43,39)&gt;0,COUNTIF(AK$35:AK43,38)&gt;0,COUNTIF(AK$35:AK43,35)&gt;0,COUNTIF(AK$35:AK43,37)&gt;0,COUNTIF(AK$35:AK43,36)&gt;0,COUNTIF(AK$35:AK43,"cmo")&gt;0,COUNTIF(AK$35:AK43,32)&gt;0),2,IF(AND(COUNTIF(AK$35:AK43,1)&gt;0,COUNTIF(AK$35:AK43,33)&gt;0,COUNTIF(AK$35:AK43,30)&gt;0,COUNTIF(AK$35:AK43,39)&gt;0,COUNTIF(AK$35:AK43,38)&gt;0,COUNTIF(AK$35:AK43,35)&gt;0,COUNTIF(AK$35:AK43,37)&gt;0,COUNTIF(AK$35:AK43,36)&gt;0,COUNTIF(AK$35:AK43,"cmo")&gt;0),32,IF(AND(COUNTIF(AK$35:AK43,1)&gt;0,COUNTIF(AK$35:AK43,33)&gt;0,COUNTIF(AK$35:AK43,30)&gt;0,COUNTIF(AK$35:AK43,39)&gt;0,COUNTIF(AK$35:AK43,38)&gt;0,COUNTIF(AK$35:AK43,35)&gt;0,COUNTIF(AK$35:AK43,37)&gt;0,COUNTIF(AK$35:AK43,36)&gt;0),"cmo",IF(AND(COUNTIF(AK$35:AK43,1)&gt;0,COUNTIF(AK$35:AK43,33)&gt;0,COUNTIF(AK$35:AK43,30)&gt;0,COUNTIF(AK$35:AK43,39)&gt;0,COUNTIF(AK$35:AK43,38)&gt;0,COUNTIF(AK$35:AK43,35)&gt;0,COUNTIF(AK$35:AK43,37)&gt;0),36,IF(AND(COUNTIF(AK$35:AK43,1)&gt;0,COUNTIF(AK$35:AK43,33)&gt;0,COUNTIF(AK$35:AK43,30)&gt;0,COUNTIF(AK$35:AK43,39)&gt;0,COUNTIF(AK$35:AK43,38)&gt;0,COUNTIF(AK$35:AK43,35)&gt;0),37,IF(AND(COUNTIF(AK$35:AK43,1)&gt;0,COUNTIF(AK$35:AK43,33)&gt;0,COUNTIF(AK$35:AK43,30)&gt;0,COUNTIF(AK$35:AK43,39)&gt;0,COUNTIF(AK$35:AK43,38)&gt;0),35,IF(AND(COUNTIF(AK$35:AK43,1)&gt;0,COUNTIF(AK$35:AK43,33)&gt;0,COUNTIF(AK$35:AK43,30)&gt;0,COUNTIF(AK$35:AK43,39)&gt;0),38,IF(AND(COUNTIF(AK$35:AK43,1)&gt;0,COUNTIF(AK$35:AK43,33)&gt;0,COUNTIF(AK$35:AK43,30)&gt;0),39,IF(AND(COUNTIF(AK$35:AK43,1)&gt;0,COUNTIF(AK$35:AK43,33)&gt;0),30,IF(COUNTIF(AK$35:AK43,1)&gt;0,33,1)))))))))))</f>
        <v>35</v>
      </c>
      <c r="AL44" s="227">
        <f>IF(AND(COUNTIF(AL$35:AL43,1)&gt;0,COUNTIF(AL$35:AL43,33)&gt;0,COUNTIF(AL$35:AL43,30)&gt;0,COUNTIF(AL$35:AL43,39)&gt;0,COUNTIF(AL$35:AL43,38)&gt;0,COUNTIF(AL$35:AL43,35)&gt;0,COUNTIF(AL$35:AL43,37)&gt;0,COUNTIF(AL$35:AL43,36)&gt;0,COUNTIF(AL$35:AL43,"cmo")&gt;0,COUNTIF(AL$35:AL43,32)&gt;0,COUNTIF(AL$35:AL43,2)&gt;0),"F",IF(AND(COUNTIF(AL$35:AL43,1)&gt;0,COUNTIF(AL$35:AL43,33)&gt;0,COUNTIF(AL$35:AL43,30)&gt;0,COUNTIF(AL$35:AL43,39)&gt;0,COUNTIF(AL$35:AL43,38)&gt;0,COUNTIF(AL$35:AL43,35)&gt;0,COUNTIF(AL$35:AL43,37)&gt;0,COUNTIF(AL$35:AL43,36)&gt;0,COUNTIF(AL$35:AL43,"cmo")&gt;0,COUNTIF(AL$35:AL43,32)&gt;0),2,IF(AND(COUNTIF(AL$35:AL43,1)&gt;0,COUNTIF(AL$35:AL43,33)&gt;0,COUNTIF(AL$35:AL43,30)&gt;0,COUNTIF(AL$35:AL43,39)&gt;0,COUNTIF(AL$35:AL43,38)&gt;0,COUNTIF(AL$35:AL43,35)&gt;0,COUNTIF(AL$35:AL43,37)&gt;0,COUNTIF(AL$35:AL43,36)&gt;0,COUNTIF(AL$35:AL43,"cmo")&gt;0),32,IF(AND(COUNTIF(AL$35:AL43,1)&gt;0,COUNTIF(AL$35:AL43,33)&gt;0,COUNTIF(AL$35:AL43,30)&gt;0,COUNTIF(AL$35:AL43,39)&gt;0,COUNTIF(AL$35:AL43,38)&gt;0,COUNTIF(AL$35:AL43,35)&gt;0,COUNTIF(AL$35:AL43,37)&gt;0,COUNTIF(AL$35:AL43,36)&gt;0),"cmo",IF(AND(COUNTIF(AL$35:AL43,1)&gt;0,COUNTIF(AL$35:AL43,33)&gt;0,COUNTIF(AL$35:AL43,30)&gt;0,COUNTIF(AL$35:AL43,39)&gt;0,COUNTIF(AL$35:AL43,38)&gt;0,COUNTIF(AL$35:AL43,35)&gt;0,COUNTIF(AL$35:AL43,37)&gt;0),36,IF(AND(COUNTIF(AL$35:AL43,1)&gt;0,COUNTIF(AL$35:AL43,33)&gt;0,COUNTIF(AL$35:AL43,30)&gt;0,COUNTIF(AL$35:AL43,39)&gt;0,COUNTIF(AL$35:AL43,38)&gt;0,COUNTIF(AL$35:AL43,35)&gt;0),37,IF(AND(COUNTIF(AL$35:AL43,1)&gt;0,COUNTIF(AL$35:AL43,33)&gt;0,COUNTIF(AL$35:AL43,30)&gt;0,COUNTIF(AL$35:AL43,39)&gt;0,COUNTIF(AL$35:AL43,38)&gt;0),35,IF(AND(COUNTIF(AL$35:AL43,1)&gt;0,COUNTIF(AL$35:AL43,33)&gt;0,COUNTIF(AL$35:AL43,30)&gt;0,COUNTIF(AL$35:AL43,39)&gt;0),38,IF(AND(COUNTIF(AL$35:AL43,1)&gt;0,COUNTIF(AL$35:AL43,33)&gt;0,COUNTIF(AL$35:AL43,30)&gt;0),39,IF(AND(COUNTIF(AL$35:AL43,1)&gt;0,COUNTIF(AL$35:AL43,33)&gt;0),30,IF(COUNTIF(AL$35:AL43,1)&gt;0,33,1)))))))))))</f>
        <v>38</v>
      </c>
      <c r="AM44" s="227">
        <f>IF(AND(COUNTIF(AM$35:AM43,1)&gt;0,COUNTIF(AM$35:AM43,33)&gt;0,COUNTIF(AM$35:AM43,30)&gt;0,COUNTIF(AM$35:AM43,39)&gt;0,COUNTIF(AM$35:AM43,38)&gt;0,COUNTIF(AM$35:AM43,35)&gt;0,COUNTIF(AM$35:AM43,37)&gt;0,COUNTIF(AM$35:AM43,36)&gt;0,COUNTIF(AM$35:AM43,"cmo")&gt;0,COUNTIF(AM$35:AM43,32)&gt;0,COUNTIF(AM$35:AM43,2)&gt;0),"F",IF(AND(COUNTIF(AM$35:AM43,1)&gt;0,COUNTIF(AM$35:AM43,33)&gt;0,COUNTIF(AM$35:AM43,30)&gt;0,COUNTIF(AM$35:AM43,39)&gt;0,COUNTIF(AM$35:AM43,38)&gt;0,COUNTIF(AM$35:AM43,35)&gt;0,COUNTIF(AM$35:AM43,37)&gt;0,COUNTIF(AM$35:AM43,36)&gt;0,COUNTIF(AM$35:AM43,"cmo")&gt;0,COUNTIF(AM$35:AM43,32)&gt;0),2,IF(AND(COUNTIF(AM$35:AM43,1)&gt;0,COUNTIF(AM$35:AM43,33)&gt;0,COUNTIF(AM$35:AM43,30)&gt;0,COUNTIF(AM$35:AM43,39)&gt;0,COUNTIF(AM$35:AM43,38)&gt;0,COUNTIF(AM$35:AM43,35)&gt;0,COUNTIF(AM$35:AM43,37)&gt;0,COUNTIF(AM$35:AM43,36)&gt;0,COUNTIF(AM$35:AM43,"cmo")&gt;0),32,IF(AND(COUNTIF(AM$35:AM43,1)&gt;0,COUNTIF(AM$35:AM43,33)&gt;0,COUNTIF(AM$35:AM43,30)&gt;0,COUNTIF(AM$35:AM43,39)&gt;0,COUNTIF(AM$35:AM43,38)&gt;0,COUNTIF(AM$35:AM43,35)&gt;0,COUNTIF(AM$35:AM43,37)&gt;0,COUNTIF(AM$35:AM43,36)&gt;0),"cmo",IF(AND(COUNTIF(AM$35:AM43,1)&gt;0,COUNTIF(AM$35:AM43,33)&gt;0,COUNTIF(AM$35:AM43,30)&gt;0,COUNTIF(AM$35:AM43,39)&gt;0,COUNTIF(AM$35:AM43,38)&gt;0,COUNTIF(AM$35:AM43,35)&gt;0,COUNTIF(AM$35:AM43,37)&gt;0),36,IF(AND(COUNTIF(AM$35:AM43,1)&gt;0,COUNTIF(AM$35:AM43,33)&gt;0,COUNTIF(AM$35:AM43,30)&gt;0,COUNTIF(AM$35:AM43,39)&gt;0,COUNTIF(AM$35:AM43,38)&gt;0,COUNTIF(AM$35:AM43,35)&gt;0),37,IF(AND(COUNTIF(AM$35:AM43,1)&gt;0,COUNTIF(AM$35:AM43,33)&gt;0,COUNTIF(AM$35:AM43,30)&gt;0,COUNTIF(AM$35:AM43,39)&gt;0,COUNTIF(AM$35:AM43,38)&gt;0),35,IF(AND(COUNTIF(AM$35:AM43,1)&gt;0,COUNTIF(AM$35:AM43,33)&gt;0,COUNTIF(AM$35:AM43,30)&gt;0,COUNTIF(AM$35:AM43,39)&gt;0),38,IF(AND(COUNTIF(AM$35:AM43,1)&gt;0,COUNTIF(AM$35:AM43,33)&gt;0,COUNTIF(AM$35:AM43,30)&gt;0),39,IF(AND(COUNTIF(AM$35:AM43,1)&gt;0,COUNTIF(AM$35:AM43,33)&gt;0),30,IF(COUNTIF(AM$35:AM43,1)&gt;0,33,1)))))))))))</f>
        <v>39</v>
      </c>
      <c r="AN44" s="227">
        <f>IF(AND(COUNTIF(AN$35:AN43,1)&gt;0,COUNTIF(AN$35:AN43,33)&gt;0,COUNTIF(AN$35:AN43,30)&gt;0,COUNTIF(AN$35:AN43,39)&gt;0,COUNTIF(AN$35:AN43,38)&gt;0,COUNTIF(AN$35:AN43,35)&gt;0,COUNTIF(AN$35:AN43,37)&gt;0,COUNTIF(AN$35:AN43,36)&gt;0,COUNTIF(AN$35:AN43,"cmo")&gt;0,COUNTIF(AN$35:AN43,32)&gt;0,COUNTIF(AN$35:AN43,2)&gt;0),"F",IF(AND(COUNTIF(AN$35:AN43,1)&gt;0,COUNTIF(AN$35:AN43,33)&gt;0,COUNTIF(AN$35:AN43,30)&gt;0,COUNTIF(AN$35:AN43,39)&gt;0,COUNTIF(AN$35:AN43,38)&gt;0,COUNTIF(AN$35:AN43,35)&gt;0,COUNTIF(AN$35:AN43,37)&gt;0,COUNTIF(AN$35:AN43,36)&gt;0,COUNTIF(AN$35:AN43,"cmo")&gt;0,COUNTIF(AN$35:AN43,32)&gt;0),2,IF(AND(COUNTIF(AN$35:AN43,1)&gt;0,COUNTIF(AN$35:AN43,33)&gt;0,COUNTIF(AN$35:AN43,30)&gt;0,COUNTIF(AN$35:AN43,39)&gt;0,COUNTIF(AN$35:AN43,38)&gt;0,COUNTIF(AN$35:AN43,35)&gt;0,COUNTIF(AN$35:AN43,37)&gt;0,COUNTIF(AN$35:AN43,36)&gt;0,COUNTIF(AN$35:AN43,"cmo")&gt;0),32,IF(AND(COUNTIF(AN$35:AN43,1)&gt;0,COUNTIF(AN$35:AN43,33)&gt;0,COUNTIF(AN$35:AN43,30)&gt;0,COUNTIF(AN$35:AN43,39)&gt;0,COUNTIF(AN$35:AN43,38)&gt;0,COUNTIF(AN$35:AN43,35)&gt;0,COUNTIF(AN$35:AN43,37)&gt;0,COUNTIF(AN$35:AN43,36)&gt;0),"cmo",IF(AND(COUNTIF(AN$35:AN43,1)&gt;0,COUNTIF(AN$35:AN43,33)&gt;0,COUNTIF(AN$35:AN43,30)&gt;0,COUNTIF(AN$35:AN43,39)&gt;0,COUNTIF(AN$35:AN43,38)&gt;0,COUNTIF(AN$35:AN43,35)&gt;0,COUNTIF(AN$35:AN43,37)&gt;0),36,IF(AND(COUNTIF(AN$35:AN43,1)&gt;0,COUNTIF(AN$35:AN43,33)&gt;0,COUNTIF(AN$35:AN43,30)&gt;0,COUNTIF(AN$35:AN43,39)&gt;0,COUNTIF(AN$35:AN43,38)&gt;0,COUNTIF(AN$35:AN43,35)&gt;0),37,IF(AND(COUNTIF(AN$35:AN43,1)&gt;0,COUNTIF(AN$35:AN43,33)&gt;0,COUNTIF(AN$35:AN43,30)&gt;0,COUNTIF(AN$35:AN43,39)&gt;0,COUNTIF(AN$35:AN43,38)&gt;0),35,IF(AND(COUNTIF(AN$35:AN43,1)&gt;0,COUNTIF(AN$35:AN43,33)&gt;0,COUNTIF(AN$35:AN43,30)&gt;0,COUNTIF(AN$35:AN43,39)&gt;0),38,IF(AND(COUNTIF(AN$35:AN43,1)&gt;0,COUNTIF(AN$35:AN43,33)&gt;0,COUNTIF(AN$35:AN43,30)&gt;0),39,IF(AND(COUNTIF(AN$35:AN43,1)&gt;0,COUNTIF(AN$35:AN43,33)&gt;0),30,IF(COUNTIF(AN$35:AN43,1)&gt;0,33,1)))))))))))</f>
        <v>39</v>
      </c>
      <c r="AO44" s="227">
        <f>IF(AND(COUNTIF(AO$35:AO43,1)&gt;0,COUNTIF(AO$35:AO43,33)&gt;0,COUNTIF(AO$35:AO43,30)&gt;0,COUNTIF(AO$35:AO43,39)&gt;0,COUNTIF(AO$35:AO43,38)&gt;0,COUNTIF(AO$35:AO43,35)&gt;0,COUNTIF(AO$35:AO43,37)&gt;0,COUNTIF(AO$35:AO43,36)&gt;0,COUNTIF(AO$35:AO43,"cmo")&gt;0,COUNTIF(AO$35:AO43,32)&gt;0,COUNTIF(AO$35:AO43,2)&gt;0),"F",IF(AND(COUNTIF(AO$35:AO43,1)&gt;0,COUNTIF(AO$35:AO43,33)&gt;0,COUNTIF(AO$35:AO43,30)&gt;0,COUNTIF(AO$35:AO43,39)&gt;0,COUNTIF(AO$35:AO43,38)&gt;0,COUNTIF(AO$35:AO43,35)&gt;0,COUNTIF(AO$35:AO43,37)&gt;0,COUNTIF(AO$35:AO43,36)&gt;0,COUNTIF(AO$35:AO43,"cmo")&gt;0,COUNTIF(AO$35:AO43,32)&gt;0),2,IF(AND(COUNTIF(AO$35:AO43,1)&gt;0,COUNTIF(AO$35:AO43,33)&gt;0,COUNTIF(AO$35:AO43,30)&gt;0,COUNTIF(AO$35:AO43,39)&gt;0,COUNTIF(AO$35:AO43,38)&gt;0,COUNTIF(AO$35:AO43,35)&gt;0,COUNTIF(AO$35:AO43,37)&gt;0,COUNTIF(AO$35:AO43,36)&gt;0,COUNTIF(AO$35:AO43,"cmo")&gt;0),32,IF(AND(COUNTIF(AO$35:AO43,1)&gt;0,COUNTIF(AO$35:AO43,33)&gt;0,COUNTIF(AO$35:AO43,30)&gt;0,COUNTIF(AO$35:AO43,39)&gt;0,COUNTIF(AO$35:AO43,38)&gt;0,COUNTIF(AO$35:AO43,35)&gt;0,COUNTIF(AO$35:AO43,37)&gt;0,COUNTIF(AO$35:AO43,36)&gt;0),"cmo",IF(AND(COUNTIF(AO$35:AO43,1)&gt;0,COUNTIF(AO$35:AO43,33)&gt;0,COUNTIF(AO$35:AO43,30)&gt;0,COUNTIF(AO$35:AO43,39)&gt;0,COUNTIF(AO$35:AO43,38)&gt;0,COUNTIF(AO$35:AO43,35)&gt;0,COUNTIF(AO$35:AO43,37)&gt;0),36,IF(AND(COUNTIF(AO$35:AO43,1)&gt;0,COUNTIF(AO$35:AO43,33)&gt;0,COUNTIF(AO$35:AO43,30)&gt;0,COUNTIF(AO$35:AO43,39)&gt;0,COUNTIF(AO$35:AO43,38)&gt;0,COUNTIF(AO$35:AO43,35)&gt;0),37,IF(AND(COUNTIF(AO$35:AO43,1)&gt;0,COUNTIF(AO$35:AO43,33)&gt;0,COUNTIF(AO$35:AO43,30)&gt;0,COUNTIF(AO$35:AO43,39)&gt;0,COUNTIF(AO$35:AO43,38)&gt;0),35,IF(AND(COUNTIF(AO$35:AO43,1)&gt;0,COUNTIF(AO$35:AO43,33)&gt;0,COUNTIF(AO$35:AO43,30)&gt;0,COUNTIF(AO$35:AO43,39)&gt;0),38,IF(AND(COUNTIF(AO$35:AO43,1)&gt;0,COUNTIF(AO$35:AO43,33)&gt;0,COUNTIF(AO$35:AO43,30)&gt;0),39,IF(AND(COUNTIF(AO$35:AO43,1)&gt;0,COUNTIF(AO$35:AO43,33)&gt;0),30,IF(COUNTIF(AO$35:AO43,1)&gt;0,33,1)))))))))))</f>
        <v>39</v>
      </c>
      <c r="AP44" s="227">
        <f>IF(AND(COUNTIF(AP$35:AP43,1)&gt;0,COUNTIF(AP$35:AP43,33)&gt;0,COUNTIF(AP$35:AP43,30)&gt;0,COUNTIF(AP$35:AP43,39)&gt;0,COUNTIF(AP$35:AP43,38)&gt;0,COUNTIF(AP$35:AP43,35)&gt;0,COUNTIF(AP$35:AP43,37)&gt;0,COUNTIF(AP$35:AP43,36)&gt;0,COUNTIF(AP$35:AP43,"cmo")&gt;0,COUNTIF(AP$35:AP43,32)&gt;0,COUNTIF(AP$35:AP43,2)&gt;0),"F",IF(AND(COUNTIF(AP$35:AP43,1)&gt;0,COUNTIF(AP$35:AP43,33)&gt;0,COUNTIF(AP$35:AP43,30)&gt;0,COUNTIF(AP$35:AP43,39)&gt;0,COUNTIF(AP$35:AP43,38)&gt;0,COUNTIF(AP$35:AP43,35)&gt;0,COUNTIF(AP$35:AP43,37)&gt;0,COUNTIF(AP$35:AP43,36)&gt;0,COUNTIF(AP$35:AP43,"cmo")&gt;0,COUNTIF(AP$35:AP43,32)&gt;0),2,IF(AND(COUNTIF(AP$35:AP43,1)&gt;0,COUNTIF(AP$35:AP43,33)&gt;0,COUNTIF(AP$35:AP43,30)&gt;0,COUNTIF(AP$35:AP43,39)&gt;0,COUNTIF(AP$35:AP43,38)&gt;0,COUNTIF(AP$35:AP43,35)&gt;0,COUNTIF(AP$35:AP43,37)&gt;0,COUNTIF(AP$35:AP43,36)&gt;0,COUNTIF(AP$35:AP43,"cmo")&gt;0),32,IF(AND(COUNTIF(AP$35:AP43,1)&gt;0,COUNTIF(AP$35:AP43,33)&gt;0,COUNTIF(AP$35:AP43,30)&gt;0,COUNTIF(AP$35:AP43,39)&gt;0,COUNTIF(AP$35:AP43,38)&gt;0,COUNTIF(AP$35:AP43,35)&gt;0,COUNTIF(AP$35:AP43,37)&gt;0,COUNTIF(AP$35:AP43,36)&gt;0),"cmo",IF(AND(COUNTIF(AP$35:AP43,1)&gt;0,COUNTIF(AP$35:AP43,33)&gt;0,COUNTIF(AP$35:AP43,30)&gt;0,COUNTIF(AP$35:AP43,39)&gt;0,COUNTIF(AP$35:AP43,38)&gt;0,COUNTIF(AP$35:AP43,35)&gt;0,COUNTIF(AP$35:AP43,37)&gt;0),36,IF(AND(COUNTIF(AP$35:AP43,1)&gt;0,COUNTIF(AP$35:AP43,33)&gt;0,COUNTIF(AP$35:AP43,30)&gt;0,COUNTIF(AP$35:AP43,39)&gt;0,COUNTIF(AP$35:AP43,38)&gt;0,COUNTIF(AP$35:AP43,35)&gt;0),37,IF(AND(COUNTIF(AP$35:AP43,1)&gt;0,COUNTIF(AP$35:AP43,33)&gt;0,COUNTIF(AP$35:AP43,30)&gt;0,COUNTIF(AP$35:AP43,39)&gt;0,COUNTIF(AP$35:AP43,38)&gt;0),35,IF(AND(COUNTIF(AP$35:AP43,1)&gt;0,COUNTIF(AP$35:AP43,33)&gt;0,COUNTIF(AP$35:AP43,30)&gt;0,COUNTIF(AP$35:AP43,39)&gt;0),38,IF(AND(COUNTIF(AP$35:AP43,1)&gt;0,COUNTIF(AP$35:AP43,33)&gt;0,COUNTIF(AP$35:AP43,30)&gt;0),39,IF(AND(COUNTIF(AP$35:AP43,1)&gt;0,COUNTIF(AP$35:AP43,33)&gt;0),30,IF(COUNTIF(AP$35:AP43,1)&gt;0,33,1)))))))))))</f>
        <v>30</v>
      </c>
      <c r="AQ44" s="227">
        <f>IF(AND(COUNTIF(AQ$35:AQ43,1)&gt;0,COUNTIF(AQ$35:AQ43,33)&gt;0,COUNTIF(AQ$35:AQ43,30)&gt;0,COUNTIF(AQ$35:AQ43,39)&gt;0,COUNTIF(AQ$35:AQ43,38)&gt;0,COUNTIF(AQ$35:AQ43,35)&gt;0,COUNTIF(AQ$35:AQ43,37)&gt;0,COUNTIF(AQ$35:AQ43,36)&gt;0,COUNTIF(AQ$35:AQ43,"cmo")&gt;0,COUNTIF(AQ$35:AQ43,32)&gt;0,COUNTIF(AQ$35:AQ43,2)&gt;0),"F",IF(AND(COUNTIF(AQ$35:AQ43,1)&gt;0,COUNTIF(AQ$35:AQ43,33)&gt;0,COUNTIF(AQ$35:AQ43,30)&gt;0,COUNTIF(AQ$35:AQ43,39)&gt;0,COUNTIF(AQ$35:AQ43,38)&gt;0,COUNTIF(AQ$35:AQ43,35)&gt;0,COUNTIF(AQ$35:AQ43,37)&gt;0,COUNTIF(AQ$35:AQ43,36)&gt;0,COUNTIF(AQ$35:AQ43,"cmo")&gt;0,COUNTIF(AQ$35:AQ43,32)&gt;0),2,IF(AND(COUNTIF(AQ$35:AQ43,1)&gt;0,COUNTIF(AQ$35:AQ43,33)&gt;0,COUNTIF(AQ$35:AQ43,30)&gt;0,COUNTIF(AQ$35:AQ43,39)&gt;0,COUNTIF(AQ$35:AQ43,38)&gt;0,COUNTIF(AQ$35:AQ43,35)&gt;0,COUNTIF(AQ$35:AQ43,37)&gt;0,COUNTIF(AQ$35:AQ43,36)&gt;0,COUNTIF(AQ$35:AQ43,"cmo")&gt;0),32,IF(AND(COUNTIF(AQ$35:AQ43,1)&gt;0,COUNTIF(AQ$35:AQ43,33)&gt;0,COUNTIF(AQ$35:AQ43,30)&gt;0,COUNTIF(AQ$35:AQ43,39)&gt;0,COUNTIF(AQ$35:AQ43,38)&gt;0,COUNTIF(AQ$35:AQ43,35)&gt;0,COUNTIF(AQ$35:AQ43,37)&gt;0,COUNTIF(AQ$35:AQ43,36)&gt;0),"cmo",IF(AND(COUNTIF(AQ$35:AQ43,1)&gt;0,COUNTIF(AQ$35:AQ43,33)&gt;0,COUNTIF(AQ$35:AQ43,30)&gt;0,COUNTIF(AQ$35:AQ43,39)&gt;0,COUNTIF(AQ$35:AQ43,38)&gt;0,COUNTIF(AQ$35:AQ43,35)&gt;0,COUNTIF(AQ$35:AQ43,37)&gt;0),36,IF(AND(COUNTIF(AQ$35:AQ43,1)&gt;0,COUNTIF(AQ$35:AQ43,33)&gt;0,COUNTIF(AQ$35:AQ43,30)&gt;0,COUNTIF(AQ$35:AQ43,39)&gt;0,COUNTIF(AQ$35:AQ43,38)&gt;0,COUNTIF(AQ$35:AQ43,35)&gt;0),37,IF(AND(COUNTIF(AQ$35:AQ43,1)&gt;0,COUNTIF(AQ$35:AQ43,33)&gt;0,COUNTIF(AQ$35:AQ43,30)&gt;0,COUNTIF(AQ$35:AQ43,39)&gt;0,COUNTIF(AQ$35:AQ43,38)&gt;0),35,IF(AND(COUNTIF(AQ$35:AQ43,1)&gt;0,COUNTIF(AQ$35:AQ43,33)&gt;0,COUNTIF(AQ$35:AQ43,30)&gt;0,COUNTIF(AQ$35:AQ43,39)&gt;0),38,IF(AND(COUNTIF(AQ$35:AQ43,1)&gt;0,COUNTIF(AQ$35:AQ43,33)&gt;0,COUNTIF(AQ$35:AQ43,30)&gt;0),39,IF(AND(COUNTIF(AQ$35:AQ43,1)&gt;0,COUNTIF(AQ$35:AQ43,33)&gt;0),30,IF(COUNTIF(AQ$35:AQ43,1)&gt;0,33,1)))))))))))</f>
        <v>33</v>
      </c>
      <c r="AR44" s="227">
        <f>IF(AND(COUNTIF(AR$35:AR43,1)&gt;0,COUNTIF(AR$35:AR43,33)&gt;0,COUNTIF(AR$35:AR43,30)&gt;0,COUNTIF(AR$35:AR43,39)&gt;0,COUNTIF(AR$35:AR43,38)&gt;0,COUNTIF(AR$35:AR43,35)&gt;0,COUNTIF(AR$35:AR43,37)&gt;0,COUNTIF(AR$35:AR43,36)&gt;0,COUNTIF(AR$35:AR43,"cmo")&gt;0,COUNTIF(AR$35:AR43,32)&gt;0,COUNTIF(AR$35:AR43,2)&gt;0),"F",IF(AND(COUNTIF(AR$35:AR43,1)&gt;0,COUNTIF(AR$35:AR43,33)&gt;0,COUNTIF(AR$35:AR43,30)&gt;0,COUNTIF(AR$35:AR43,39)&gt;0,COUNTIF(AR$35:AR43,38)&gt;0,COUNTIF(AR$35:AR43,35)&gt;0,COUNTIF(AR$35:AR43,37)&gt;0,COUNTIF(AR$35:AR43,36)&gt;0,COUNTIF(AR$35:AR43,"cmo")&gt;0,COUNTIF(AR$35:AR43,32)&gt;0),2,IF(AND(COUNTIF(AR$35:AR43,1)&gt;0,COUNTIF(AR$35:AR43,33)&gt;0,COUNTIF(AR$35:AR43,30)&gt;0,COUNTIF(AR$35:AR43,39)&gt;0,COUNTIF(AR$35:AR43,38)&gt;0,COUNTIF(AR$35:AR43,35)&gt;0,COUNTIF(AR$35:AR43,37)&gt;0,COUNTIF(AR$35:AR43,36)&gt;0,COUNTIF(AR$35:AR43,"cmo")&gt;0),32,IF(AND(COUNTIF(AR$35:AR43,1)&gt;0,COUNTIF(AR$35:AR43,33)&gt;0,COUNTIF(AR$35:AR43,30)&gt;0,COUNTIF(AR$35:AR43,39)&gt;0,COUNTIF(AR$35:AR43,38)&gt;0,COUNTIF(AR$35:AR43,35)&gt;0,COUNTIF(AR$35:AR43,37)&gt;0,COUNTIF(AR$35:AR43,36)&gt;0),"cmo",IF(AND(COUNTIF(AR$35:AR43,1)&gt;0,COUNTIF(AR$35:AR43,33)&gt;0,COUNTIF(AR$35:AR43,30)&gt;0,COUNTIF(AR$35:AR43,39)&gt;0,COUNTIF(AR$35:AR43,38)&gt;0,COUNTIF(AR$35:AR43,35)&gt;0,COUNTIF(AR$35:AR43,37)&gt;0),36,IF(AND(COUNTIF(AR$35:AR43,1)&gt;0,COUNTIF(AR$35:AR43,33)&gt;0,COUNTIF(AR$35:AR43,30)&gt;0,COUNTIF(AR$35:AR43,39)&gt;0,COUNTIF(AR$35:AR43,38)&gt;0,COUNTIF(AR$35:AR43,35)&gt;0),37,IF(AND(COUNTIF(AR$35:AR43,1)&gt;0,COUNTIF(AR$35:AR43,33)&gt;0,COUNTIF(AR$35:AR43,30)&gt;0,COUNTIF(AR$35:AR43,39)&gt;0,COUNTIF(AR$35:AR43,38)&gt;0),35,IF(AND(COUNTIF(AR$35:AR43,1)&gt;0,COUNTIF(AR$35:AR43,33)&gt;0,COUNTIF(AR$35:AR43,30)&gt;0,COUNTIF(AR$35:AR43,39)&gt;0),38,IF(AND(COUNTIF(AR$35:AR43,1)&gt;0,COUNTIF(AR$35:AR43,33)&gt;0,COUNTIF(AR$35:AR43,30)&gt;0),39,IF(AND(COUNTIF(AR$35:AR43,1)&gt;0,COUNTIF(AR$35:AR43,33)&gt;0),30,IF(COUNTIF(AR$35:AR43,1)&gt;0,33,1)))))))))))</f>
        <v>33</v>
      </c>
      <c r="AS44" s="227">
        <f>IF(AND(COUNTIF(AS$35:AS43,1)&gt;0,COUNTIF(AS$35:AS43,33)&gt;0,COUNTIF(AS$35:AS43,30)&gt;0,COUNTIF(AS$35:AS43,39)&gt;0,COUNTIF(AS$35:AS43,38)&gt;0,COUNTIF(AS$35:AS43,35)&gt;0,COUNTIF(AS$35:AS43,37)&gt;0,COUNTIF(AS$35:AS43,36)&gt;0,COUNTIF(AS$35:AS43,"cmo")&gt;0,COUNTIF(AS$35:AS43,32)&gt;0,COUNTIF(AS$35:AS43,2)&gt;0),"F",IF(AND(COUNTIF(AS$35:AS43,1)&gt;0,COUNTIF(AS$35:AS43,33)&gt;0,COUNTIF(AS$35:AS43,30)&gt;0,COUNTIF(AS$35:AS43,39)&gt;0,COUNTIF(AS$35:AS43,38)&gt;0,COUNTIF(AS$35:AS43,35)&gt;0,COUNTIF(AS$35:AS43,37)&gt;0,COUNTIF(AS$35:AS43,36)&gt;0,COUNTIF(AS$35:AS43,"cmo")&gt;0,COUNTIF(AS$35:AS43,32)&gt;0),2,IF(AND(COUNTIF(AS$35:AS43,1)&gt;0,COUNTIF(AS$35:AS43,33)&gt;0,COUNTIF(AS$35:AS43,30)&gt;0,COUNTIF(AS$35:AS43,39)&gt;0,COUNTIF(AS$35:AS43,38)&gt;0,COUNTIF(AS$35:AS43,35)&gt;0,COUNTIF(AS$35:AS43,37)&gt;0,COUNTIF(AS$35:AS43,36)&gt;0,COUNTIF(AS$35:AS43,"cmo")&gt;0),32,IF(AND(COUNTIF(AS$35:AS43,1)&gt;0,COUNTIF(AS$35:AS43,33)&gt;0,COUNTIF(AS$35:AS43,30)&gt;0,COUNTIF(AS$35:AS43,39)&gt;0,COUNTIF(AS$35:AS43,38)&gt;0,COUNTIF(AS$35:AS43,35)&gt;0,COUNTIF(AS$35:AS43,37)&gt;0,COUNTIF(AS$35:AS43,36)&gt;0),"cmo",IF(AND(COUNTIF(AS$35:AS43,1)&gt;0,COUNTIF(AS$35:AS43,33)&gt;0,COUNTIF(AS$35:AS43,30)&gt;0,COUNTIF(AS$35:AS43,39)&gt;0,COUNTIF(AS$35:AS43,38)&gt;0,COUNTIF(AS$35:AS43,35)&gt;0,COUNTIF(AS$35:AS43,37)&gt;0),36,IF(AND(COUNTIF(AS$35:AS43,1)&gt;0,COUNTIF(AS$35:AS43,33)&gt;0,COUNTIF(AS$35:AS43,30)&gt;0,COUNTIF(AS$35:AS43,39)&gt;0,COUNTIF(AS$35:AS43,38)&gt;0,COUNTIF(AS$35:AS43,35)&gt;0),37,IF(AND(COUNTIF(AS$35:AS43,1)&gt;0,COUNTIF(AS$35:AS43,33)&gt;0,COUNTIF(AS$35:AS43,30)&gt;0,COUNTIF(AS$35:AS43,39)&gt;0,COUNTIF(AS$35:AS43,38)&gt;0),35,IF(AND(COUNTIF(AS$35:AS43,1)&gt;0,COUNTIF(AS$35:AS43,33)&gt;0,COUNTIF(AS$35:AS43,30)&gt;0,COUNTIF(AS$35:AS43,39)&gt;0),38,IF(AND(COUNTIF(AS$35:AS43,1)&gt;0,COUNTIF(AS$35:AS43,33)&gt;0,COUNTIF(AS$35:AS43,30)&gt;0),39,IF(AND(COUNTIF(AS$35:AS43,1)&gt;0,COUNTIF(AS$35:AS43,33)&gt;0),30,IF(COUNTIF(AS$35:AS43,1)&gt;0,33,1)))))))))))</f>
        <v>33</v>
      </c>
      <c r="AT44" s="227">
        <f>IF(AND(COUNTIF(AT$35:AT43,1)&gt;0,COUNTIF(AT$35:AT43,33)&gt;0,COUNTIF(AT$35:AT43,30)&gt;0,COUNTIF(AT$35:AT43,39)&gt;0,COUNTIF(AT$35:AT43,38)&gt;0,COUNTIF(AT$35:AT43,35)&gt;0,COUNTIF(AT$35:AT43,37)&gt;0,COUNTIF(AT$35:AT43,36)&gt;0,COUNTIF(AT$35:AT43,"cmo")&gt;0,COUNTIF(AT$35:AT43,32)&gt;0,COUNTIF(AT$35:AT43,2)&gt;0),"F",IF(AND(COUNTIF(AT$35:AT43,1)&gt;0,COUNTIF(AT$35:AT43,33)&gt;0,COUNTIF(AT$35:AT43,30)&gt;0,COUNTIF(AT$35:AT43,39)&gt;0,COUNTIF(AT$35:AT43,38)&gt;0,COUNTIF(AT$35:AT43,35)&gt;0,COUNTIF(AT$35:AT43,37)&gt;0,COUNTIF(AT$35:AT43,36)&gt;0,COUNTIF(AT$35:AT43,"cmo")&gt;0,COUNTIF(AT$35:AT43,32)&gt;0),2,IF(AND(COUNTIF(AT$35:AT43,1)&gt;0,COUNTIF(AT$35:AT43,33)&gt;0,COUNTIF(AT$35:AT43,30)&gt;0,COUNTIF(AT$35:AT43,39)&gt;0,COUNTIF(AT$35:AT43,38)&gt;0,COUNTIF(AT$35:AT43,35)&gt;0,COUNTIF(AT$35:AT43,37)&gt;0,COUNTIF(AT$35:AT43,36)&gt;0,COUNTIF(AT$35:AT43,"cmo")&gt;0),32,IF(AND(COUNTIF(AT$35:AT43,1)&gt;0,COUNTIF(AT$35:AT43,33)&gt;0,COUNTIF(AT$35:AT43,30)&gt;0,COUNTIF(AT$35:AT43,39)&gt;0,COUNTIF(AT$35:AT43,38)&gt;0,COUNTIF(AT$35:AT43,35)&gt;0,COUNTIF(AT$35:AT43,37)&gt;0,COUNTIF(AT$35:AT43,36)&gt;0),"cmo",IF(AND(COUNTIF(AT$35:AT43,1)&gt;0,COUNTIF(AT$35:AT43,33)&gt;0,COUNTIF(AT$35:AT43,30)&gt;0,COUNTIF(AT$35:AT43,39)&gt;0,COUNTIF(AT$35:AT43,38)&gt;0,COUNTIF(AT$35:AT43,35)&gt;0,COUNTIF(AT$35:AT43,37)&gt;0),36,IF(AND(COUNTIF(AT$35:AT43,1)&gt;0,COUNTIF(AT$35:AT43,33)&gt;0,COUNTIF(AT$35:AT43,30)&gt;0,COUNTIF(AT$35:AT43,39)&gt;0,COUNTIF(AT$35:AT43,38)&gt;0,COUNTIF(AT$35:AT43,35)&gt;0),37,IF(AND(COUNTIF(AT$35:AT43,1)&gt;0,COUNTIF(AT$35:AT43,33)&gt;0,COUNTIF(AT$35:AT43,30)&gt;0,COUNTIF(AT$35:AT43,39)&gt;0,COUNTIF(AT$35:AT43,38)&gt;0),35,IF(AND(COUNTIF(AT$35:AT43,1)&gt;0,COUNTIF(AT$35:AT43,33)&gt;0,COUNTIF(AT$35:AT43,30)&gt;0,COUNTIF(AT$35:AT43,39)&gt;0),38,IF(AND(COUNTIF(AT$35:AT43,1)&gt;0,COUNTIF(AT$35:AT43,33)&gt;0,COUNTIF(AT$35:AT43,30)&gt;0),39,IF(AND(COUNTIF(AT$35:AT43,1)&gt;0,COUNTIF(AT$35:AT43,33)&gt;0),30,IF(COUNTIF(AT$35:AT43,1)&gt;0,33,1)))))))))))</f>
        <v>33</v>
      </c>
      <c r="AU44" s="227">
        <f>IF(AND(COUNTIF(AU$35:AU43,1)&gt;0,COUNTIF(AU$35:AU43,33)&gt;0,COUNTIF(AU$35:AU43,30)&gt;0,COUNTIF(AU$35:AU43,39)&gt;0,COUNTIF(AU$35:AU43,38)&gt;0,COUNTIF(AU$35:AU43,35)&gt;0,COUNTIF(AU$35:AU43,37)&gt;0,COUNTIF(AU$35:AU43,36)&gt;0,COUNTIF(AU$35:AU43,"cmo")&gt;0,COUNTIF(AU$35:AU43,32)&gt;0,COUNTIF(AU$35:AU43,2)&gt;0),"F",IF(AND(COUNTIF(AU$35:AU43,1)&gt;0,COUNTIF(AU$35:AU43,33)&gt;0,COUNTIF(AU$35:AU43,30)&gt;0,COUNTIF(AU$35:AU43,39)&gt;0,COUNTIF(AU$35:AU43,38)&gt;0,COUNTIF(AU$35:AU43,35)&gt;0,COUNTIF(AU$35:AU43,37)&gt;0,COUNTIF(AU$35:AU43,36)&gt;0,COUNTIF(AU$35:AU43,"cmo")&gt;0,COUNTIF(AU$35:AU43,32)&gt;0),2,IF(AND(COUNTIF(AU$35:AU43,1)&gt;0,COUNTIF(AU$35:AU43,33)&gt;0,COUNTIF(AU$35:AU43,30)&gt;0,COUNTIF(AU$35:AU43,39)&gt;0,COUNTIF(AU$35:AU43,38)&gt;0,COUNTIF(AU$35:AU43,35)&gt;0,COUNTIF(AU$35:AU43,37)&gt;0,COUNTIF(AU$35:AU43,36)&gt;0,COUNTIF(AU$35:AU43,"cmo")&gt;0),32,IF(AND(COUNTIF(AU$35:AU43,1)&gt;0,COUNTIF(AU$35:AU43,33)&gt;0,COUNTIF(AU$35:AU43,30)&gt;0,COUNTIF(AU$35:AU43,39)&gt;0,COUNTIF(AU$35:AU43,38)&gt;0,COUNTIF(AU$35:AU43,35)&gt;0,COUNTIF(AU$35:AU43,37)&gt;0,COUNTIF(AU$35:AU43,36)&gt;0),"cmo",IF(AND(COUNTIF(AU$35:AU43,1)&gt;0,COUNTIF(AU$35:AU43,33)&gt;0,COUNTIF(AU$35:AU43,30)&gt;0,COUNTIF(AU$35:AU43,39)&gt;0,COUNTIF(AU$35:AU43,38)&gt;0,COUNTIF(AU$35:AU43,35)&gt;0,COUNTIF(AU$35:AU43,37)&gt;0),36,IF(AND(COUNTIF(AU$35:AU43,1)&gt;0,COUNTIF(AU$35:AU43,33)&gt;0,COUNTIF(AU$35:AU43,30)&gt;0,COUNTIF(AU$35:AU43,39)&gt;0,COUNTIF(AU$35:AU43,38)&gt;0,COUNTIF(AU$35:AU43,35)&gt;0),37,IF(AND(COUNTIF(AU$35:AU43,1)&gt;0,COUNTIF(AU$35:AU43,33)&gt;0,COUNTIF(AU$35:AU43,30)&gt;0,COUNTIF(AU$35:AU43,39)&gt;0,COUNTIF(AU$35:AU43,38)&gt;0),35,IF(AND(COUNTIF(AU$35:AU43,1)&gt;0,COUNTIF(AU$35:AU43,33)&gt;0,COUNTIF(AU$35:AU43,30)&gt;0,COUNTIF(AU$35:AU43,39)&gt;0),38,IF(AND(COUNTIF(AU$35:AU43,1)&gt;0,COUNTIF(AU$35:AU43,33)&gt;0,COUNTIF(AU$35:AU43,30)&gt;0),39,IF(AND(COUNTIF(AU$35:AU43,1)&gt;0,COUNTIF(AU$35:AU43,33)&gt;0),30,IF(COUNTIF(AU$35:AU43,1)&gt;0,33,1)))))))))))</f>
        <v>33</v>
      </c>
      <c r="AV44" s="227">
        <f>IF(AND(COUNTIF(AV$35:AV43,1)&gt;0,COUNTIF(AV$35:AV43,33)&gt;0,COUNTIF(AV$35:AV43,30)&gt;0,COUNTIF(AV$35:AV43,39)&gt;0,COUNTIF(AV$35:AV43,38)&gt;0,COUNTIF(AV$35:AV43,35)&gt;0,COUNTIF(AV$35:AV43,37)&gt;0,COUNTIF(AV$35:AV43,36)&gt;0,COUNTIF(AV$35:AV43,"cmo")&gt;0,COUNTIF(AV$35:AV43,32)&gt;0,COUNTIF(AV$35:AV43,2)&gt;0),"F",IF(AND(COUNTIF(AV$35:AV43,1)&gt;0,COUNTIF(AV$35:AV43,33)&gt;0,COUNTIF(AV$35:AV43,30)&gt;0,COUNTIF(AV$35:AV43,39)&gt;0,COUNTIF(AV$35:AV43,38)&gt;0,COUNTIF(AV$35:AV43,35)&gt;0,COUNTIF(AV$35:AV43,37)&gt;0,COUNTIF(AV$35:AV43,36)&gt;0,COUNTIF(AV$35:AV43,"cmo")&gt;0,COUNTIF(AV$35:AV43,32)&gt;0),2,IF(AND(COUNTIF(AV$35:AV43,1)&gt;0,COUNTIF(AV$35:AV43,33)&gt;0,COUNTIF(AV$35:AV43,30)&gt;0,COUNTIF(AV$35:AV43,39)&gt;0,COUNTIF(AV$35:AV43,38)&gt;0,COUNTIF(AV$35:AV43,35)&gt;0,COUNTIF(AV$35:AV43,37)&gt;0,COUNTIF(AV$35:AV43,36)&gt;0,COUNTIF(AV$35:AV43,"cmo")&gt;0),32,IF(AND(COUNTIF(AV$35:AV43,1)&gt;0,COUNTIF(AV$35:AV43,33)&gt;0,COUNTIF(AV$35:AV43,30)&gt;0,COUNTIF(AV$35:AV43,39)&gt;0,COUNTIF(AV$35:AV43,38)&gt;0,COUNTIF(AV$35:AV43,35)&gt;0,COUNTIF(AV$35:AV43,37)&gt;0,COUNTIF(AV$35:AV43,36)&gt;0),"cmo",IF(AND(COUNTIF(AV$35:AV43,1)&gt;0,COUNTIF(AV$35:AV43,33)&gt;0,COUNTIF(AV$35:AV43,30)&gt;0,COUNTIF(AV$35:AV43,39)&gt;0,COUNTIF(AV$35:AV43,38)&gt;0,COUNTIF(AV$35:AV43,35)&gt;0,COUNTIF(AV$35:AV43,37)&gt;0),36,IF(AND(COUNTIF(AV$35:AV43,1)&gt;0,COUNTIF(AV$35:AV43,33)&gt;0,COUNTIF(AV$35:AV43,30)&gt;0,COUNTIF(AV$35:AV43,39)&gt;0,COUNTIF(AV$35:AV43,38)&gt;0,COUNTIF(AV$35:AV43,35)&gt;0),37,IF(AND(COUNTIF(AV$35:AV43,1)&gt;0,COUNTIF(AV$35:AV43,33)&gt;0,COUNTIF(AV$35:AV43,30)&gt;0,COUNTIF(AV$35:AV43,39)&gt;0,COUNTIF(AV$35:AV43,38)&gt;0),35,IF(AND(COUNTIF(AV$35:AV43,1)&gt;0,COUNTIF(AV$35:AV43,33)&gt;0,COUNTIF(AV$35:AV43,30)&gt;0,COUNTIF(AV$35:AV43,39)&gt;0),38,IF(AND(COUNTIF(AV$35:AV43,1)&gt;0,COUNTIF(AV$35:AV43,33)&gt;0,COUNTIF(AV$35:AV43,30)&gt;0),39,IF(AND(COUNTIF(AV$35:AV43,1)&gt;0,COUNTIF(AV$35:AV43,33)&gt;0),30,IF(COUNTIF(AV$35:AV43,1)&gt;0,33,1)))))))))))</f>
        <v>33</v>
      </c>
      <c r="AW44" s="227">
        <f>IF(AND(COUNTIF(AW$35:AW43,1)&gt;0,COUNTIF(AW$35:AW43,33)&gt;0,COUNTIF(AW$35:AW43,30)&gt;0,COUNTIF(AW$35:AW43,39)&gt;0,COUNTIF(AW$35:AW43,38)&gt;0,COUNTIF(AW$35:AW43,35)&gt;0,COUNTIF(AW$35:AW43,37)&gt;0,COUNTIF(AW$35:AW43,36)&gt;0,COUNTIF(AW$35:AW43,"cmo")&gt;0,COUNTIF(AW$35:AW43,32)&gt;0,COUNTIF(AW$35:AW43,2)&gt;0),"F",IF(AND(COUNTIF(AW$35:AW43,1)&gt;0,COUNTIF(AW$35:AW43,33)&gt;0,COUNTIF(AW$35:AW43,30)&gt;0,COUNTIF(AW$35:AW43,39)&gt;0,COUNTIF(AW$35:AW43,38)&gt;0,COUNTIF(AW$35:AW43,35)&gt;0,COUNTIF(AW$35:AW43,37)&gt;0,COUNTIF(AW$35:AW43,36)&gt;0,COUNTIF(AW$35:AW43,"cmo")&gt;0,COUNTIF(AW$35:AW43,32)&gt;0),2,IF(AND(COUNTIF(AW$35:AW43,1)&gt;0,COUNTIF(AW$35:AW43,33)&gt;0,COUNTIF(AW$35:AW43,30)&gt;0,COUNTIF(AW$35:AW43,39)&gt;0,COUNTIF(AW$35:AW43,38)&gt;0,COUNTIF(AW$35:AW43,35)&gt;0,COUNTIF(AW$35:AW43,37)&gt;0,COUNTIF(AW$35:AW43,36)&gt;0,COUNTIF(AW$35:AW43,"cmo")&gt;0),32,IF(AND(COUNTIF(AW$35:AW43,1)&gt;0,COUNTIF(AW$35:AW43,33)&gt;0,COUNTIF(AW$35:AW43,30)&gt;0,COUNTIF(AW$35:AW43,39)&gt;0,COUNTIF(AW$35:AW43,38)&gt;0,COUNTIF(AW$35:AW43,35)&gt;0,COUNTIF(AW$35:AW43,37)&gt;0,COUNTIF(AW$35:AW43,36)&gt;0),"cmo",IF(AND(COUNTIF(AW$35:AW43,1)&gt;0,COUNTIF(AW$35:AW43,33)&gt;0,COUNTIF(AW$35:AW43,30)&gt;0,COUNTIF(AW$35:AW43,39)&gt;0,COUNTIF(AW$35:AW43,38)&gt;0,COUNTIF(AW$35:AW43,35)&gt;0,COUNTIF(AW$35:AW43,37)&gt;0),36,IF(AND(COUNTIF(AW$35:AW43,1)&gt;0,COUNTIF(AW$35:AW43,33)&gt;0,COUNTIF(AW$35:AW43,30)&gt;0,COUNTIF(AW$35:AW43,39)&gt;0,COUNTIF(AW$35:AW43,38)&gt;0,COUNTIF(AW$35:AW43,35)&gt;0),37,IF(AND(COUNTIF(AW$35:AW43,1)&gt;0,COUNTIF(AW$35:AW43,33)&gt;0,COUNTIF(AW$35:AW43,30)&gt;0,COUNTIF(AW$35:AW43,39)&gt;0,COUNTIF(AW$35:AW43,38)&gt;0),35,IF(AND(COUNTIF(AW$35:AW43,1)&gt;0,COUNTIF(AW$35:AW43,33)&gt;0,COUNTIF(AW$35:AW43,30)&gt;0,COUNTIF(AW$35:AW43,39)&gt;0),38,IF(AND(COUNTIF(AW$35:AW43,1)&gt;0,COUNTIF(AW$35:AW43,33)&gt;0,COUNTIF(AW$35:AW43,30)&gt;0),39,IF(AND(COUNTIF(AW$35:AW43,1)&gt;0,COUNTIF(AW$35:AW43,33)&gt;0),30,IF(COUNTIF(AW$35:AW43,1)&gt;0,33,1)))))))))))</f>
        <v>33</v>
      </c>
      <c r="AX44" s="227">
        <f>IF(AND(COUNTIF(AX$35:AX43,1)&gt;0,COUNTIF(AX$35:AX43,33)&gt;0,COUNTIF(AX$35:AX43,30)&gt;0,COUNTIF(AX$35:AX43,39)&gt;0,COUNTIF(AX$35:AX43,38)&gt;0,COUNTIF(AX$35:AX43,35)&gt;0,COUNTIF(AX$35:AX43,37)&gt;0,COUNTIF(AX$35:AX43,36)&gt;0,COUNTIF(AX$35:AX43,"cmo")&gt;0,COUNTIF(AX$35:AX43,32)&gt;0,COUNTIF(AX$35:AX43,2)&gt;0),"F",IF(AND(COUNTIF(AX$35:AX43,1)&gt;0,COUNTIF(AX$35:AX43,33)&gt;0,COUNTIF(AX$35:AX43,30)&gt;0,COUNTIF(AX$35:AX43,39)&gt;0,COUNTIF(AX$35:AX43,38)&gt;0,COUNTIF(AX$35:AX43,35)&gt;0,COUNTIF(AX$35:AX43,37)&gt;0,COUNTIF(AX$35:AX43,36)&gt;0,COUNTIF(AX$35:AX43,"cmo")&gt;0,COUNTIF(AX$35:AX43,32)&gt;0),2,IF(AND(COUNTIF(AX$35:AX43,1)&gt;0,COUNTIF(AX$35:AX43,33)&gt;0,COUNTIF(AX$35:AX43,30)&gt;0,COUNTIF(AX$35:AX43,39)&gt;0,COUNTIF(AX$35:AX43,38)&gt;0,COUNTIF(AX$35:AX43,35)&gt;0,COUNTIF(AX$35:AX43,37)&gt;0,COUNTIF(AX$35:AX43,36)&gt;0,COUNTIF(AX$35:AX43,"cmo")&gt;0),32,IF(AND(COUNTIF(AX$35:AX43,1)&gt;0,COUNTIF(AX$35:AX43,33)&gt;0,COUNTIF(AX$35:AX43,30)&gt;0,COUNTIF(AX$35:AX43,39)&gt;0,COUNTIF(AX$35:AX43,38)&gt;0,COUNTIF(AX$35:AX43,35)&gt;0,COUNTIF(AX$35:AX43,37)&gt;0,COUNTIF(AX$35:AX43,36)&gt;0),"cmo",IF(AND(COUNTIF(AX$35:AX43,1)&gt;0,COUNTIF(AX$35:AX43,33)&gt;0,COUNTIF(AX$35:AX43,30)&gt;0,COUNTIF(AX$35:AX43,39)&gt;0,COUNTIF(AX$35:AX43,38)&gt;0,COUNTIF(AX$35:AX43,35)&gt;0,COUNTIF(AX$35:AX43,37)&gt;0),36,IF(AND(COUNTIF(AX$35:AX43,1)&gt;0,COUNTIF(AX$35:AX43,33)&gt;0,COUNTIF(AX$35:AX43,30)&gt;0,COUNTIF(AX$35:AX43,39)&gt;0,COUNTIF(AX$35:AX43,38)&gt;0,COUNTIF(AX$35:AX43,35)&gt;0),37,IF(AND(COUNTIF(AX$35:AX43,1)&gt;0,COUNTIF(AX$35:AX43,33)&gt;0,COUNTIF(AX$35:AX43,30)&gt;0,COUNTIF(AX$35:AX43,39)&gt;0,COUNTIF(AX$35:AX43,38)&gt;0),35,IF(AND(COUNTIF(AX$35:AX43,1)&gt;0,COUNTIF(AX$35:AX43,33)&gt;0,COUNTIF(AX$35:AX43,30)&gt;0,COUNTIF(AX$35:AX43,39)&gt;0),38,IF(AND(COUNTIF(AX$35:AX43,1)&gt;0,COUNTIF(AX$35:AX43,33)&gt;0,COUNTIF(AX$35:AX43,30)&gt;0),39,IF(AND(COUNTIF(AX$35:AX43,1)&gt;0,COUNTIF(AX$35:AX43,33)&gt;0),30,IF(COUNTIF(AX$35:AX43,1)&gt;0,33,1)))))))))))</f>
        <v>33</v>
      </c>
      <c r="AY44" s="227">
        <f>IF(AND(COUNTIF(AY$35:AY43,1)&gt;0,COUNTIF(AY$35:AY43,33)&gt;0,COUNTIF(AY$35:AY43,30)&gt;0,COUNTIF(AY$35:AY43,39)&gt;0,COUNTIF(AY$35:AY43,38)&gt;0,COUNTIF(AY$35:AY43,35)&gt;0,COUNTIF(AY$35:AY43,37)&gt;0,COUNTIF(AY$35:AY43,36)&gt;0,COUNTIF(AY$35:AY43,"cmo")&gt;0,COUNTIF(AY$35:AY43,32)&gt;0,COUNTIF(AY$35:AY43,2)&gt;0),"F",IF(AND(COUNTIF(AY$35:AY43,1)&gt;0,COUNTIF(AY$35:AY43,33)&gt;0,COUNTIF(AY$35:AY43,30)&gt;0,COUNTIF(AY$35:AY43,39)&gt;0,COUNTIF(AY$35:AY43,38)&gt;0,COUNTIF(AY$35:AY43,35)&gt;0,COUNTIF(AY$35:AY43,37)&gt;0,COUNTIF(AY$35:AY43,36)&gt;0,COUNTIF(AY$35:AY43,"cmo")&gt;0,COUNTIF(AY$35:AY43,32)&gt;0),2,IF(AND(COUNTIF(AY$35:AY43,1)&gt;0,COUNTIF(AY$35:AY43,33)&gt;0,COUNTIF(AY$35:AY43,30)&gt;0,COUNTIF(AY$35:AY43,39)&gt;0,COUNTIF(AY$35:AY43,38)&gt;0,COUNTIF(AY$35:AY43,35)&gt;0,COUNTIF(AY$35:AY43,37)&gt;0,COUNTIF(AY$35:AY43,36)&gt;0,COUNTIF(AY$35:AY43,"cmo")&gt;0),32,IF(AND(COUNTIF(AY$35:AY43,1)&gt;0,COUNTIF(AY$35:AY43,33)&gt;0,COUNTIF(AY$35:AY43,30)&gt;0,COUNTIF(AY$35:AY43,39)&gt;0,COUNTIF(AY$35:AY43,38)&gt;0,COUNTIF(AY$35:AY43,35)&gt;0,COUNTIF(AY$35:AY43,37)&gt;0,COUNTIF(AY$35:AY43,36)&gt;0),"cmo",IF(AND(COUNTIF(AY$35:AY43,1)&gt;0,COUNTIF(AY$35:AY43,33)&gt;0,COUNTIF(AY$35:AY43,30)&gt;0,COUNTIF(AY$35:AY43,39)&gt;0,COUNTIF(AY$35:AY43,38)&gt;0,COUNTIF(AY$35:AY43,35)&gt;0,COUNTIF(AY$35:AY43,37)&gt;0),36,IF(AND(COUNTIF(AY$35:AY43,1)&gt;0,COUNTIF(AY$35:AY43,33)&gt;0,COUNTIF(AY$35:AY43,30)&gt;0,COUNTIF(AY$35:AY43,39)&gt;0,COUNTIF(AY$35:AY43,38)&gt;0,COUNTIF(AY$35:AY43,35)&gt;0),37,IF(AND(COUNTIF(AY$35:AY43,1)&gt;0,COUNTIF(AY$35:AY43,33)&gt;0,COUNTIF(AY$35:AY43,30)&gt;0,COUNTIF(AY$35:AY43,39)&gt;0,COUNTIF(AY$35:AY43,38)&gt;0),35,IF(AND(COUNTIF(AY$35:AY43,1)&gt;0,COUNTIF(AY$35:AY43,33)&gt;0,COUNTIF(AY$35:AY43,30)&gt;0,COUNTIF(AY$35:AY43,39)&gt;0),38,IF(AND(COUNTIF(AY$35:AY43,1)&gt;0,COUNTIF(AY$35:AY43,33)&gt;0,COUNTIF(AY$35:AY43,30)&gt;0),39,IF(AND(COUNTIF(AY$35:AY43,1)&gt;0,COUNTIF(AY$35:AY43,33)&gt;0),30,IF(COUNTIF(AY$35:AY43,1)&gt;0,33,1)))))))))))</f>
        <v>1</v>
      </c>
      <c r="AZ44" s="227">
        <f>IF(AND(COUNTIF(AZ$35:AZ43,1)&gt;0,COUNTIF(AZ$35:AZ43,33)&gt;0,COUNTIF(AZ$35:AZ43,30)&gt;0,COUNTIF(AZ$35:AZ43,39)&gt;0,COUNTIF(AZ$35:AZ43,38)&gt;0,COUNTIF(AZ$35:AZ43,35)&gt;0,COUNTIF(AZ$35:AZ43,37)&gt;0,COUNTIF(AZ$35:AZ43,36)&gt;0,COUNTIF(AZ$35:AZ43,"cmo")&gt;0,COUNTIF(AZ$35:AZ43,32)&gt;0,COUNTIF(AZ$35:AZ43,2)&gt;0),"F",IF(AND(COUNTIF(AZ$35:AZ43,1)&gt;0,COUNTIF(AZ$35:AZ43,33)&gt;0,COUNTIF(AZ$35:AZ43,30)&gt;0,COUNTIF(AZ$35:AZ43,39)&gt;0,COUNTIF(AZ$35:AZ43,38)&gt;0,COUNTIF(AZ$35:AZ43,35)&gt;0,COUNTIF(AZ$35:AZ43,37)&gt;0,COUNTIF(AZ$35:AZ43,36)&gt;0,COUNTIF(AZ$35:AZ43,"cmo")&gt;0,COUNTIF(AZ$35:AZ43,32)&gt;0),2,IF(AND(COUNTIF(AZ$35:AZ43,1)&gt;0,COUNTIF(AZ$35:AZ43,33)&gt;0,COUNTIF(AZ$35:AZ43,30)&gt;0,COUNTIF(AZ$35:AZ43,39)&gt;0,COUNTIF(AZ$35:AZ43,38)&gt;0,COUNTIF(AZ$35:AZ43,35)&gt;0,COUNTIF(AZ$35:AZ43,37)&gt;0,COUNTIF(AZ$35:AZ43,36)&gt;0,COUNTIF(AZ$35:AZ43,"cmo")&gt;0),32,IF(AND(COUNTIF(AZ$35:AZ43,1)&gt;0,COUNTIF(AZ$35:AZ43,33)&gt;0,COUNTIF(AZ$35:AZ43,30)&gt;0,COUNTIF(AZ$35:AZ43,39)&gt;0,COUNTIF(AZ$35:AZ43,38)&gt;0,COUNTIF(AZ$35:AZ43,35)&gt;0,COUNTIF(AZ$35:AZ43,37)&gt;0,COUNTIF(AZ$35:AZ43,36)&gt;0),"cmo",IF(AND(COUNTIF(AZ$35:AZ43,1)&gt;0,COUNTIF(AZ$35:AZ43,33)&gt;0,COUNTIF(AZ$35:AZ43,30)&gt;0,COUNTIF(AZ$35:AZ43,39)&gt;0,COUNTIF(AZ$35:AZ43,38)&gt;0,COUNTIF(AZ$35:AZ43,35)&gt;0,COUNTIF(AZ$35:AZ43,37)&gt;0),36,IF(AND(COUNTIF(AZ$35:AZ43,1)&gt;0,COUNTIF(AZ$35:AZ43,33)&gt;0,COUNTIF(AZ$35:AZ43,30)&gt;0,COUNTIF(AZ$35:AZ43,39)&gt;0,COUNTIF(AZ$35:AZ43,38)&gt;0,COUNTIF(AZ$35:AZ43,35)&gt;0),37,IF(AND(COUNTIF(AZ$35:AZ43,1)&gt;0,COUNTIF(AZ$35:AZ43,33)&gt;0,COUNTIF(AZ$35:AZ43,30)&gt;0,COUNTIF(AZ$35:AZ43,39)&gt;0,COUNTIF(AZ$35:AZ43,38)&gt;0),35,IF(AND(COUNTIF(AZ$35:AZ43,1)&gt;0,COUNTIF(AZ$35:AZ43,33)&gt;0,COUNTIF(AZ$35:AZ43,30)&gt;0,COUNTIF(AZ$35:AZ43,39)&gt;0),38,IF(AND(COUNTIF(AZ$35:AZ43,1)&gt;0,COUNTIF(AZ$35:AZ43,33)&gt;0,COUNTIF(AZ$35:AZ43,30)&gt;0),39,IF(AND(COUNTIF(AZ$35:AZ43,1)&gt;0,COUNTIF(AZ$35:AZ43,33)&gt;0),30,IF(COUNTIF(AZ$35:AZ43,1)&gt;0,33,1)))))))))))</f>
        <v>1</v>
      </c>
      <c r="BA44" s="227">
        <f>IF(AND(COUNTIF(BA$35:BA43,1)&gt;0,COUNTIF(BA$35:BA43,33)&gt;0,COUNTIF(BA$35:BA43,30)&gt;0,COUNTIF(BA$35:BA43,39)&gt;0,COUNTIF(BA$35:BA43,38)&gt;0,COUNTIF(BA$35:BA43,35)&gt;0,COUNTIF(BA$35:BA43,37)&gt;0,COUNTIF(BA$35:BA43,36)&gt;0,COUNTIF(BA$35:BA43,"cmo")&gt;0,COUNTIF(BA$35:BA43,32)&gt;0,COUNTIF(BA$35:BA43,2)&gt;0),"F",IF(AND(COUNTIF(BA$35:BA43,1)&gt;0,COUNTIF(BA$35:BA43,33)&gt;0,COUNTIF(BA$35:BA43,30)&gt;0,COUNTIF(BA$35:BA43,39)&gt;0,COUNTIF(BA$35:BA43,38)&gt;0,COUNTIF(BA$35:BA43,35)&gt;0,COUNTIF(BA$35:BA43,37)&gt;0,COUNTIF(BA$35:BA43,36)&gt;0,COUNTIF(BA$35:BA43,"cmo")&gt;0,COUNTIF(BA$35:BA43,32)&gt;0),2,IF(AND(COUNTIF(BA$35:BA43,1)&gt;0,COUNTIF(BA$35:BA43,33)&gt;0,COUNTIF(BA$35:BA43,30)&gt;0,COUNTIF(BA$35:BA43,39)&gt;0,COUNTIF(BA$35:BA43,38)&gt;0,COUNTIF(BA$35:BA43,35)&gt;0,COUNTIF(BA$35:BA43,37)&gt;0,COUNTIF(BA$35:BA43,36)&gt;0,COUNTIF(BA$35:BA43,"cmo")&gt;0),32,IF(AND(COUNTIF(BA$35:BA43,1)&gt;0,COUNTIF(BA$35:BA43,33)&gt;0,COUNTIF(BA$35:BA43,30)&gt;0,COUNTIF(BA$35:BA43,39)&gt;0,COUNTIF(BA$35:BA43,38)&gt;0,COUNTIF(BA$35:BA43,35)&gt;0,COUNTIF(BA$35:BA43,37)&gt;0,COUNTIF(BA$35:BA43,36)&gt;0),"cmo",IF(AND(COUNTIF(BA$35:BA43,1)&gt;0,COUNTIF(BA$35:BA43,33)&gt;0,COUNTIF(BA$35:BA43,30)&gt;0,COUNTIF(BA$35:BA43,39)&gt;0,COUNTIF(BA$35:BA43,38)&gt;0,COUNTIF(BA$35:BA43,35)&gt;0,COUNTIF(BA$35:BA43,37)&gt;0),36,IF(AND(COUNTIF(BA$35:BA43,1)&gt;0,COUNTIF(BA$35:BA43,33)&gt;0,COUNTIF(BA$35:BA43,30)&gt;0,COUNTIF(BA$35:BA43,39)&gt;0,COUNTIF(BA$35:BA43,38)&gt;0,COUNTIF(BA$35:BA43,35)&gt;0),37,IF(AND(COUNTIF(BA$35:BA43,1)&gt;0,COUNTIF(BA$35:BA43,33)&gt;0,COUNTIF(BA$35:BA43,30)&gt;0,COUNTIF(BA$35:BA43,39)&gt;0,COUNTIF(BA$35:BA43,38)&gt;0),35,IF(AND(COUNTIF(BA$35:BA43,1)&gt;0,COUNTIF(BA$35:BA43,33)&gt;0,COUNTIF(BA$35:BA43,30)&gt;0,COUNTIF(BA$35:BA43,39)&gt;0),38,IF(AND(COUNTIF(BA$35:BA43,1)&gt;0,COUNTIF(BA$35:BA43,33)&gt;0,COUNTIF(BA$35:BA43,30)&gt;0),39,IF(AND(COUNTIF(BA$35:BA43,1)&gt;0,COUNTIF(BA$35:BA43,33)&gt;0),30,IF(COUNTIF(BA$35:BA43,1)&gt;0,33,1)))))))))))</f>
        <v>1</v>
      </c>
      <c r="BB44" s="227">
        <f>IF(AND(COUNTIF(BB$35:BB43,1)&gt;0,COUNTIF(BB$35:BB43,33)&gt;0,COUNTIF(BB$35:BB43,30)&gt;0,COUNTIF(BB$35:BB43,39)&gt;0,COUNTIF(BB$35:BB43,38)&gt;0,COUNTIF(BB$35:BB43,35)&gt;0,COUNTIF(BB$35:BB43,37)&gt;0,COUNTIF(BB$35:BB43,36)&gt;0,COUNTIF(BB$35:BB43,"cmo")&gt;0,COUNTIF(BB$35:BB43,32)&gt;0,COUNTIF(BB$35:BB43,2)&gt;0),"F",IF(AND(COUNTIF(BB$35:BB43,1)&gt;0,COUNTIF(BB$35:BB43,33)&gt;0,COUNTIF(BB$35:BB43,30)&gt;0,COUNTIF(BB$35:BB43,39)&gt;0,COUNTIF(BB$35:BB43,38)&gt;0,COUNTIF(BB$35:BB43,35)&gt;0,COUNTIF(BB$35:BB43,37)&gt;0,COUNTIF(BB$35:BB43,36)&gt;0,COUNTIF(BB$35:BB43,"cmo")&gt;0,COUNTIF(BB$35:BB43,32)&gt;0),2,IF(AND(COUNTIF(BB$35:BB43,1)&gt;0,COUNTIF(BB$35:BB43,33)&gt;0,COUNTIF(BB$35:BB43,30)&gt;0,COUNTIF(BB$35:BB43,39)&gt;0,COUNTIF(BB$35:BB43,38)&gt;0,COUNTIF(BB$35:BB43,35)&gt;0,COUNTIF(BB$35:BB43,37)&gt;0,COUNTIF(BB$35:BB43,36)&gt;0,COUNTIF(BB$35:BB43,"cmo")&gt;0),32,IF(AND(COUNTIF(BB$35:BB43,1)&gt;0,COUNTIF(BB$35:BB43,33)&gt;0,COUNTIF(BB$35:BB43,30)&gt;0,COUNTIF(BB$35:BB43,39)&gt;0,COUNTIF(BB$35:BB43,38)&gt;0,COUNTIF(BB$35:BB43,35)&gt;0,COUNTIF(BB$35:BB43,37)&gt;0,COUNTIF(BB$35:BB43,36)&gt;0),"cmo",IF(AND(COUNTIF(BB$35:BB43,1)&gt;0,COUNTIF(BB$35:BB43,33)&gt;0,COUNTIF(BB$35:BB43,30)&gt;0,COUNTIF(BB$35:BB43,39)&gt;0,COUNTIF(BB$35:BB43,38)&gt;0,COUNTIF(BB$35:BB43,35)&gt;0,COUNTIF(BB$35:BB43,37)&gt;0),36,IF(AND(COUNTIF(BB$35:BB43,1)&gt;0,COUNTIF(BB$35:BB43,33)&gt;0,COUNTIF(BB$35:BB43,30)&gt;0,COUNTIF(BB$35:BB43,39)&gt;0,COUNTIF(BB$35:BB43,38)&gt;0,COUNTIF(BB$35:BB43,35)&gt;0),37,IF(AND(COUNTIF(BB$35:BB43,1)&gt;0,COUNTIF(BB$35:BB43,33)&gt;0,COUNTIF(BB$35:BB43,30)&gt;0,COUNTIF(BB$35:BB43,39)&gt;0,COUNTIF(BB$35:BB43,38)&gt;0),35,IF(AND(COUNTIF(BB$35:BB43,1)&gt;0,COUNTIF(BB$35:BB43,33)&gt;0,COUNTIF(BB$35:BB43,30)&gt;0,COUNTIF(BB$35:BB43,39)&gt;0),38,IF(AND(COUNTIF(BB$35:BB43,1)&gt;0,COUNTIF(BB$35:BB43,33)&gt;0,COUNTIF(BB$35:BB43,30)&gt;0),39,IF(AND(COUNTIF(BB$35:BB43,1)&gt;0,COUNTIF(BB$35:BB43,33)&gt;0),30,IF(COUNTIF(BB$35:BB43,1)&gt;0,33,1)))))))))))</f>
        <v>1</v>
      </c>
      <c r="BC44" s="227"/>
      <c r="BD44" s="227"/>
      <c r="BE44" s="227"/>
      <c r="BF44" s="227"/>
      <c r="BG44" s="227"/>
      <c r="BH44" s="227"/>
      <c r="BI44" s="227"/>
      <c r="BJ44" s="227"/>
      <c r="BK44" s="227"/>
      <c r="BL44" s="227"/>
      <c r="BM44" s="227"/>
      <c r="BN44" s="227"/>
      <c r="BO44" s="227"/>
      <c r="BP44" s="227"/>
      <c r="BQ44" s="227"/>
      <c r="BR44" s="227"/>
      <c r="BS44" s="227"/>
      <c r="BT44" s="227"/>
      <c r="BU44" s="165">
        <f t="shared" si="3"/>
        <v>0.42708305555717241</v>
      </c>
    </row>
    <row r="45" spans="1:74" x14ac:dyDescent="0.25">
      <c r="A45" s="39"/>
      <c r="B45" s="139" t="str">
        <f>'Etat staff'!C41</f>
        <v xml:space="preserve"> MELINE</v>
      </c>
      <c r="C45" s="161">
        <f>'Etat staff'!A41</f>
        <v>43590.440972222219</v>
      </c>
      <c r="D45" s="162">
        <f>IF('Etat staff'!B41&lt;C45,'Etat staff'!B41+1,'Etat staff'!B41)</f>
        <v>43590.767361111109</v>
      </c>
      <c r="E45" s="203">
        <f t="shared" si="7"/>
        <v>4.1666666666666664E-2</v>
      </c>
      <c r="F45" s="44"/>
      <c r="G45" s="265"/>
      <c r="H45" s="227"/>
      <c r="I45" s="227"/>
      <c r="J45" s="227"/>
      <c r="K45" s="227"/>
      <c r="L45" s="227"/>
      <c r="M45" s="227"/>
      <c r="N45" s="227"/>
      <c r="O45" s="227"/>
      <c r="P45" s="227"/>
      <c r="Q45" s="227"/>
      <c r="R45" s="227"/>
      <c r="S45" s="227">
        <f>IF(AND(COUNTIF(S$35:S44,1)&gt;0,COUNTIF(S$35:S44,33)&gt;0,COUNTIF(S$35:S44,30)&gt;0,COUNTIF(S$35:S44,39)&gt;0,COUNTIF(S$35:S44,38)&gt;0,COUNTIF(S$35:S44,35)&gt;0,COUNTIF(S$35:S44,37)&gt;0,COUNTIF(S$35:S44,36)&gt;0,COUNTIF(S$35:S44,"cmo")&gt;0,COUNTIF(S$35:S44,32)&gt;0,COUNTIF(S$35:S44,2)&gt;0),"F",IF(AND(COUNTIF(S$35:S44,1)&gt;0,COUNTIF(S$35:S44,33)&gt;0,COUNTIF(S$35:S44,30)&gt;0,COUNTIF(S$35:S44,39)&gt;0,COUNTIF(S$35:S44,38)&gt;0,COUNTIF(S$35:S44,35)&gt;0,COUNTIF(S$35:S44,37)&gt;0,COUNTIF(S$35:S44,36)&gt;0,COUNTIF(S$35:S44,"cmo")&gt;0,COUNTIF(S$35:S44,32)&gt;0),2,IF(AND(COUNTIF(S$35:S44,1)&gt;0,COUNTIF(S$35:S44,33)&gt;0,COUNTIF(S$35:S44,30)&gt;0,COUNTIF(S$35:S44,39)&gt;0,COUNTIF(S$35:S44,38)&gt;0,COUNTIF(S$35:S44,35)&gt;0,COUNTIF(S$35:S44,37)&gt;0,COUNTIF(S$35:S44,36)&gt;0,COUNTIF(S$35:S44,"cmo")&gt;0),32,IF(AND(COUNTIF(S$35:S44,1)&gt;0,COUNTIF(S$35:S44,33)&gt;0,COUNTIF(S$35:S44,30)&gt;0,COUNTIF(S$35:S44,39)&gt;0,COUNTIF(S$35:S44,38)&gt;0,COUNTIF(S$35:S44,35)&gt;0,COUNTIF(S$35:S44,37)&gt;0,COUNTIF(S$35:S44,36)&gt;0),"cmo",IF(AND(COUNTIF(S$35:S44,1)&gt;0,COUNTIF(S$35:S44,33)&gt;0,COUNTIF(S$35:S44,30)&gt;0,COUNTIF(S$35:S44,39)&gt;0,COUNTIF(S$35:S44,38)&gt;0,COUNTIF(S$35:S44,35)&gt;0,COUNTIF(S$35:S44,37)&gt;0),36,IF(AND(COUNTIF(S$35:S44,1)&gt;0,COUNTIF(S$35:S44,33)&gt;0,COUNTIF(S$35:S44,30)&gt;0,COUNTIF(S$35:S44,39)&gt;0,COUNTIF(S$35:S44,38)&gt;0,COUNTIF(S$35:S44,35)&gt;0),37,IF(AND(COUNTIF(S$35:S44,1)&gt;0,COUNTIF(S$35:S44,33)&gt;0,COUNTIF(S$35:S44,30)&gt;0,COUNTIF(S$35:S44,39)&gt;0,COUNTIF(S$35:S44,38)&gt;0),35,IF(AND(COUNTIF(S$35:S44,1)&gt;0,COUNTIF(S$35:S44,33)&gt;0,COUNTIF(S$35:S44,30)&gt;0,COUNTIF(S$35:S44,39)&gt;0),38,IF(AND(COUNTIF(S$35:S44,1)&gt;0,COUNTIF(S$35:S44,33)&gt;0,COUNTIF(S$35:S44,30)&gt;0),39,IF(AND(COUNTIF(S$35:S44,1)&gt;0,COUNTIF(S$35:S44,33)&gt;0),30,IF(COUNTIF(S$35:S44,1)&gt;0,33,1)))))))))))</f>
        <v>37</v>
      </c>
      <c r="T45" s="227">
        <f>IF(AND(COUNTIF(T$35:T44,1)&gt;0,COUNTIF(T$35:T44,33)&gt;0,COUNTIF(T$35:T44,30)&gt;0,COUNTIF(T$35:T44,39)&gt;0,COUNTIF(T$35:T44,38)&gt;0,COUNTIF(T$35:T44,35)&gt;0,COUNTIF(T$35:T44,37)&gt;0,COUNTIF(T$35:T44,36)&gt;0,COUNTIF(T$35:T44,"cmo")&gt;0,COUNTIF(T$35:T44,32)&gt;0,COUNTIF(T$35:T44,2)&gt;0),"F",IF(AND(COUNTIF(T$35:T44,1)&gt;0,COUNTIF(T$35:T44,33)&gt;0,COUNTIF(T$35:T44,30)&gt;0,COUNTIF(T$35:T44,39)&gt;0,COUNTIF(T$35:T44,38)&gt;0,COUNTIF(T$35:T44,35)&gt;0,COUNTIF(T$35:T44,37)&gt;0,COUNTIF(T$35:T44,36)&gt;0,COUNTIF(T$35:T44,"cmo")&gt;0,COUNTIF(T$35:T44,32)&gt;0),2,IF(AND(COUNTIF(T$35:T44,1)&gt;0,COUNTIF(T$35:T44,33)&gt;0,COUNTIF(T$35:T44,30)&gt;0,COUNTIF(T$35:T44,39)&gt;0,COUNTIF(T$35:T44,38)&gt;0,COUNTIF(T$35:T44,35)&gt;0,COUNTIF(T$35:T44,37)&gt;0,COUNTIF(T$35:T44,36)&gt;0,COUNTIF(T$35:T44,"cmo")&gt;0),32,IF(AND(COUNTIF(T$35:T44,1)&gt;0,COUNTIF(T$35:T44,33)&gt;0,COUNTIF(T$35:T44,30)&gt;0,COUNTIF(T$35:T44,39)&gt;0,COUNTIF(T$35:T44,38)&gt;0,COUNTIF(T$35:T44,35)&gt;0,COUNTIF(T$35:T44,37)&gt;0,COUNTIF(T$35:T44,36)&gt;0),"cmo",IF(AND(COUNTIF(T$35:T44,1)&gt;0,COUNTIF(T$35:T44,33)&gt;0,COUNTIF(T$35:T44,30)&gt;0,COUNTIF(T$35:T44,39)&gt;0,COUNTIF(T$35:T44,38)&gt;0,COUNTIF(T$35:T44,35)&gt;0,COUNTIF(T$35:T44,37)&gt;0),36,IF(AND(COUNTIF(T$35:T44,1)&gt;0,COUNTIF(T$35:T44,33)&gt;0,COUNTIF(T$35:T44,30)&gt;0,COUNTIF(T$35:T44,39)&gt;0,COUNTIF(T$35:T44,38)&gt;0,COUNTIF(T$35:T44,35)&gt;0),37,IF(AND(COUNTIF(T$35:T44,1)&gt;0,COUNTIF(T$35:T44,33)&gt;0,COUNTIF(T$35:T44,30)&gt;0,COUNTIF(T$35:T44,39)&gt;0,COUNTIF(T$35:T44,38)&gt;0),35,IF(AND(COUNTIF(T$35:T44,1)&gt;0,COUNTIF(T$35:T44,33)&gt;0,COUNTIF(T$35:T44,30)&gt;0,COUNTIF(T$35:T44,39)&gt;0),38,IF(AND(COUNTIF(T$35:T44,1)&gt;0,COUNTIF(T$35:T44,33)&gt;0,COUNTIF(T$35:T44,30)&gt;0),39,IF(AND(COUNTIF(T$35:T44,1)&gt;0,COUNTIF(T$35:T44,33)&gt;0),30,IF(COUNTIF(T$35:T44,1)&gt;0,33,1)))))))))))</f>
        <v>39</v>
      </c>
      <c r="U45" s="227">
        <f>IF(AND(COUNTIF(U$35:U44,1)&gt;0,COUNTIF(U$35:U44,33)&gt;0,COUNTIF(U$35:U44,30)&gt;0,COUNTIF(U$35:U44,39)&gt;0,COUNTIF(U$35:U44,38)&gt;0,COUNTIF(U$35:U44,35)&gt;0,COUNTIF(U$35:U44,37)&gt;0,COUNTIF(U$35:U44,36)&gt;0,COUNTIF(U$35:U44,"cmo")&gt;0,COUNTIF(U$35:U44,32)&gt;0,COUNTIF(U$35:U44,2)&gt;0),"F",IF(AND(COUNTIF(U$35:U44,1)&gt;0,COUNTIF(U$35:U44,33)&gt;0,COUNTIF(U$35:U44,30)&gt;0,COUNTIF(U$35:U44,39)&gt;0,COUNTIF(U$35:U44,38)&gt;0,COUNTIF(U$35:U44,35)&gt;0,COUNTIF(U$35:U44,37)&gt;0,COUNTIF(U$35:U44,36)&gt;0,COUNTIF(U$35:U44,"cmo")&gt;0,COUNTIF(U$35:U44,32)&gt;0),2,IF(AND(COUNTIF(U$35:U44,1)&gt;0,COUNTIF(U$35:U44,33)&gt;0,COUNTIF(U$35:U44,30)&gt;0,COUNTIF(U$35:U44,39)&gt;0,COUNTIF(U$35:U44,38)&gt;0,COUNTIF(U$35:U44,35)&gt;0,COUNTIF(U$35:U44,37)&gt;0,COUNTIF(U$35:U44,36)&gt;0,COUNTIF(U$35:U44,"cmo")&gt;0),32,IF(AND(COUNTIF(U$35:U44,1)&gt;0,COUNTIF(U$35:U44,33)&gt;0,COUNTIF(U$35:U44,30)&gt;0,COUNTIF(U$35:U44,39)&gt;0,COUNTIF(U$35:U44,38)&gt;0,COUNTIF(U$35:U44,35)&gt;0,COUNTIF(U$35:U44,37)&gt;0,COUNTIF(U$35:U44,36)&gt;0),"cmo",IF(AND(COUNTIF(U$35:U44,1)&gt;0,COUNTIF(U$35:U44,33)&gt;0,COUNTIF(U$35:U44,30)&gt;0,COUNTIF(U$35:U44,39)&gt;0,COUNTIF(U$35:U44,38)&gt;0,COUNTIF(U$35:U44,35)&gt;0,COUNTIF(U$35:U44,37)&gt;0),36,IF(AND(COUNTIF(U$35:U44,1)&gt;0,COUNTIF(U$35:U44,33)&gt;0,COUNTIF(U$35:U44,30)&gt;0,COUNTIF(U$35:U44,39)&gt;0,COUNTIF(U$35:U44,38)&gt;0,COUNTIF(U$35:U44,35)&gt;0),37,IF(AND(COUNTIF(U$35:U44,1)&gt;0,COUNTIF(U$35:U44,33)&gt;0,COUNTIF(U$35:U44,30)&gt;0,COUNTIF(U$35:U44,39)&gt;0,COUNTIF(U$35:U44,38)&gt;0),35,IF(AND(COUNTIF(U$35:U44,1)&gt;0,COUNTIF(U$35:U44,33)&gt;0,COUNTIF(U$35:U44,30)&gt;0,COUNTIF(U$35:U44,39)&gt;0),38,IF(AND(COUNTIF(U$35:U44,1)&gt;0,COUNTIF(U$35:U44,33)&gt;0,COUNTIF(U$35:U44,30)&gt;0),39,IF(AND(COUNTIF(U$35:U44,1)&gt;0,COUNTIF(U$35:U44,33)&gt;0),30,IF(COUNTIF(U$35:U44,1)&gt;0,33,1)))))))))))</f>
        <v>35</v>
      </c>
      <c r="V45" s="227">
        <f>IF(AND(COUNTIF(V$35:V44,1)&gt;0,COUNTIF(V$35:V44,33)&gt;0,COUNTIF(V$35:V44,30)&gt;0,COUNTIF(V$35:V44,39)&gt;0,COUNTIF(V$35:V44,38)&gt;0,COUNTIF(V$35:V44,35)&gt;0,COUNTIF(V$35:V44,37)&gt;0,COUNTIF(V$35:V44,36)&gt;0,COUNTIF(V$35:V44,"cmo")&gt;0,COUNTIF(V$35:V44,32)&gt;0,COUNTIF(V$35:V44,2)&gt;0),"F",IF(AND(COUNTIF(V$35:V44,1)&gt;0,COUNTIF(V$35:V44,33)&gt;0,COUNTIF(V$35:V44,30)&gt;0,COUNTIF(V$35:V44,39)&gt;0,COUNTIF(V$35:V44,38)&gt;0,COUNTIF(V$35:V44,35)&gt;0,COUNTIF(V$35:V44,37)&gt;0,COUNTIF(V$35:V44,36)&gt;0,COUNTIF(V$35:V44,"cmo")&gt;0,COUNTIF(V$35:V44,32)&gt;0),2,IF(AND(COUNTIF(V$35:V44,1)&gt;0,COUNTIF(V$35:V44,33)&gt;0,COUNTIF(V$35:V44,30)&gt;0,COUNTIF(V$35:V44,39)&gt;0,COUNTIF(V$35:V44,38)&gt;0,COUNTIF(V$35:V44,35)&gt;0,COUNTIF(V$35:V44,37)&gt;0,COUNTIF(V$35:V44,36)&gt;0,COUNTIF(V$35:V44,"cmo")&gt;0),32,IF(AND(COUNTIF(V$35:V44,1)&gt;0,COUNTIF(V$35:V44,33)&gt;0,COUNTIF(V$35:V44,30)&gt;0,COUNTIF(V$35:V44,39)&gt;0,COUNTIF(V$35:V44,38)&gt;0,COUNTIF(V$35:V44,35)&gt;0,COUNTIF(V$35:V44,37)&gt;0,COUNTIF(V$35:V44,36)&gt;0),"cmo",IF(AND(COUNTIF(V$35:V44,1)&gt;0,COUNTIF(V$35:V44,33)&gt;0,COUNTIF(V$35:V44,30)&gt;0,COUNTIF(V$35:V44,39)&gt;0,COUNTIF(V$35:V44,38)&gt;0,COUNTIF(V$35:V44,35)&gt;0,COUNTIF(V$35:V44,37)&gt;0),36,IF(AND(COUNTIF(V$35:V44,1)&gt;0,COUNTIF(V$35:V44,33)&gt;0,COUNTIF(V$35:V44,30)&gt;0,COUNTIF(V$35:V44,39)&gt;0,COUNTIF(V$35:V44,38)&gt;0,COUNTIF(V$35:V44,35)&gt;0),37,IF(AND(COUNTIF(V$35:V44,1)&gt;0,COUNTIF(V$35:V44,33)&gt;0,COUNTIF(V$35:V44,30)&gt;0,COUNTIF(V$35:V44,39)&gt;0,COUNTIF(V$35:V44,38)&gt;0),35,IF(AND(COUNTIF(V$35:V44,1)&gt;0,COUNTIF(V$35:V44,33)&gt;0,COUNTIF(V$35:V44,30)&gt;0,COUNTIF(V$35:V44,39)&gt;0),38,IF(AND(COUNTIF(V$35:V44,1)&gt;0,COUNTIF(V$35:V44,33)&gt;0,COUNTIF(V$35:V44,30)&gt;0),39,IF(AND(COUNTIF(V$35:V44,1)&gt;0,COUNTIF(V$35:V44,33)&gt;0),30,IF(COUNTIF(V$35:V44,1)&gt;0,33,1)))))))))))</f>
        <v>35</v>
      </c>
      <c r="W45" s="227">
        <f>IF(AND(COUNTIF(W$35:W44,1)&gt;0,COUNTIF(W$35:W44,33)&gt;0,COUNTIF(W$35:W44,30)&gt;0,COUNTIF(W$35:W44,39)&gt;0,COUNTIF(W$35:W44,38)&gt;0,COUNTIF(W$35:W44,35)&gt;0,COUNTIF(W$35:W44,37)&gt;0,COUNTIF(W$35:W44,36)&gt;0,COUNTIF(W$35:W44,"cmo")&gt;0,COUNTIF(W$35:W44,32)&gt;0,COUNTIF(W$35:W44,2)&gt;0),"F",IF(AND(COUNTIF(W$35:W44,1)&gt;0,COUNTIF(W$35:W44,33)&gt;0,COUNTIF(W$35:W44,30)&gt;0,COUNTIF(W$35:W44,39)&gt;0,COUNTIF(W$35:W44,38)&gt;0,COUNTIF(W$35:W44,35)&gt;0,COUNTIF(W$35:W44,37)&gt;0,COUNTIF(W$35:W44,36)&gt;0,COUNTIF(W$35:W44,"cmo")&gt;0,COUNTIF(W$35:W44,32)&gt;0),2,IF(AND(COUNTIF(W$35:W44,1)&gt;0,COUNTIF(W$35:W44,33)&gt;0,COUNTIF(W$35:W44,30)&gt;0,COUNTIF(W$35:W44,39)&gt;0,COUNTIF(W$35:W44,38)&gt;0,COUNTIF(W$35:W44,35)&gt;0,COUNTIF(W$35:W44,37)&gt;0,COUNTIF(W$35:W44,36)&gt;0,COUNTIF(W$35:W44,"cmo")&gt;0),32,IF(AND(COUNTIF(W$35:W44,1)&gt;0,COUNTIF(W$35:W44,33)&gt;0,COUNTIF(W$35:W44,30)&gt;0,COUNTIF(W$35:W44,39)&gt;0,COUNTIF(W$35:W44,38)&gt;0,COUNTIF(W$35:W44,35)&gt;0,COUNTIF(W$35:W44,37)&gt;0,COUNTIF(W$35:W44,36)&gt;0),"cmo",IF(AND(COUNTIF(W$35:W44,1)&gt;0,COUNTIF(W$35:W44,33)&gt;0,COUNTIF(W$35:W44,30)&gt;0,COUNTIF(W$35:W44,39)&gt;0,COUNTIF(W$35:W44,38)&gt;0,COUNTIF(W$35:W44,35)&gt;0,COUNTIF(W$35:W44,37)&gt;0),36,IF(AND(COUNTIF(W$35:W44,1)&gt;0,COUNTIF(W$35:W44,33)&gt;0,COUNTIF(W$35:W44,30)&gt;0,COUNTIF(W$35:W44,39)&gt;0,COUNTIF(W$35:W44,38)&gt;0,COUNTIF(W$35:W44,35)&gt;0),37,IF(AND(COUNTIF(W$35:W44,1)&gt;0,COUNTIF(W$35:W44,33)&gt;0,COUNTIF(W$35:W44,30)&gt;0,COUNTIF(W$35:W44,39)&gt;0,COUNTIF(W$35:W44,38)&gt;0),35,IF(AND(COUNTIF(W$35:W44,1)&gt;0,COUNTIF(W$35:W44,33)&gt;0,COUNTIF(W$35:W44,30)&gt;0,COUNTIF(W$35:W44,39)&gt;0),38,IF(AND(COUNTIF(W$35:W44,1)&gt;0,COUNTIF(W$35:W44,33)&gt;0,COUNTIF(W$35:W44,30)&gt;0),39,IF(AND(COUNTIF(W$35:W44,1)&gt;0,COUNTIF(W$35:W44,33)&gt;0),30,IF(COUNTIF(W$35:W44,1)&gt;0,33,1)))))))))))</f>
        <v>36</v>
      </c>
      <c r="X45" s="227">
        <f>IF(AND(COUNTIF(X$35:X44,1)&gt;0,COUNTIF(X$35:X44,33)&gt;0,COUNTIF(X$35:X44,30)&gt;0,COUNTIF(X$35:X44,39)&gt;0,COUNTIF(X$35:X44,38)&gt;0,COUNTIF(X$35:X44,35)&gt;0,COUNTIF(X$35:X44,37)&gt;0,COUNTIF(X$35:X44,36)&gt;0,COUNTIF(X$35:X44,"cmo")&gt;0,COUNTIF(X$35:X44,32)&gt;0,COUNTIF(X$35:X44,2)&gt;0),"F",IF(AND(COUNTIF(X$35:X44,1)&gt;0,COUNTIF(X$35:X44,33)&gt;0,COUNTIF(X$35:X44,30)&gt;0,COUNTIF(X$35:X44,39)&gt;0,COUNTIF(X$35:X44,38)&gt;0,COUNTIF(X$35:X44,35)&gt;0,COUNTIF(X$35:X44,37)&gt;0,COUNTIF(X$35:X44,36)&gt;0,COUNTIF(X$35:X44,"cmo")&gt;0,COUNTIF(X$35:X44,32)&gt;0),2,IF(AND(COUNTIF(X$35:X44,1)&gt;0,COUNTIF(X$35:X44,33)&gt;0,COUNTIF(X$35:X44,30)&gt;0,COUNTIF(X$35:X44,39)&gt;0,COUNTIF(X$35:X44,38)&gt;0,COUNTIF(X$35:X44,35)&gt;0,COUNTIF(X$35:X44,37)&gt;0,COUNTIF(X$35:X44,36)&gt;0,COUNTIF(X$35:X44,"cmo")&gt;0),32,IF(AND(COUNTIF(X$35:X44,1)&gt;0,COUNTIF(X$35:X44,33)&gt;0,COUNTIF(X$35:X44,30)&gt;0,COUNTIF(X$35:X44,39)&gt;0,COUNTIF(X$35:X44,38)&gt;0,COUNTIF(X$35:X44,35)&gt;0,COUNTIF(X$35:X44,37)&gt;0,COUNTIF(X$35:X44,36)&gt;0),"cmo",IF(AND(COUNTIF(X$35:X44,1)&gt;0,COUNTIF(X$35:X44,33)&gt;0,COUNTIF(X$35:X44,30)&gt;0,COUNTIF(X$35:X44,39)&gt;0,COUNTIF(X$35:X44,38)&gt;0,COUNTIF(X$35:X44,35)&gt;0,COUNTIF(X$35:X44,37)&gt;0),36,IF(AND(COUNTIF(X$35:X44,1)&gt;0,COUNTIF(X$35:X44,33)&gt;0,COUNTIF(X$35:X44,30)&gt;0,COUNTIF(X$35:X44,39)&gt;0,COUNTIF(X$35:X44,38)&gt;0,COUNTIF(X$35:X44,35)&gt;0),37,IF(AND(COUNTIF(X$35:X44,1)&gt;0,COUNTIF(X$35:X44,33)&gt;0,COUNTIF(X$35:X44,30)&gt;0,COUNTIF(X$35:X44,39)&gt;0,COUNTIF(X$35:X44,38)&gt;0),35,IF(AND(COUNTIF(X$35:X44,1)&gt;0,COUNTIF(X$35:X44,33)&gt;0,COUNTIF(X$35:X44,30)&gt;0,COUNTIF(X$35:X44,39)&gt;0),38,IF(AND(COUNTIF(X$35:X44,1)&gt;0,COUNTIF(X$35:X44,33)&gt;0,COUNTIF(X$35:X44,30)&gt;0),39,IF(AND(COUNTIF(X$35:X44,1)&gt;0,COUNTIF(X$35:X44,33)&gt;0),30,IF(COUNTIF(X$35:X44,1)&gt;0,33,1)))))))))))</f>
        <v>39</v>
      </c>
      <c r="Y45" s="227">
        <f>IF(AND(COUNTIF(Y$35:Y44,1)&gt;0,COUNTIF(Y$35:Y44,33)&gt;0,COUNTIF(Y$35:Y44,30)&gt;0,COUNTIF(Y$35:Y44,39)&gt;0,COUNTIF(Y$35:Y44,38)&gt;0,COUNTIF(Y$35:Y44,35)&gt;0,COUNTIF(Y$35:Y44,37)&gt;0,COUNTIF(Y$35:Y44,36)&gt;0,COUNTIF(Y$35:Y44,"cmo")&gt;0,COUNTIF(Y$35:Y44,32)&gt;0,COUNTIF(Y$35:Y44,2)&gt;0),"F",IF(AND(COUNTIF(Y$35:Y44,1)&gt;0,COUNTIF(Y$35:Y44,33)&gt;0,COUNTIF(Y$35:Y44,30)&gt;0,COUNTIF(Y$35:Y44,39)&gt;0,COUNTIF(Y$35:Y44,38)&gt;0,COUNTIF(Y$35:Y44,35)&gt;0,COUNTIF(Y$35:Y44,37)&gt;0,COUNTIF(Y$35:Y44,36)&gt;0,COUNTIF(Y$35:Y44,"cmo")&gt;0,COUNTIF(Y$35:Y44,32)&gt;0),2,IF(AND(COUNTIF(Y$35:Y44,1)&gt;0,COUNTIF(Y$35:Y44,33)&gt;0,COUNTIF(Y$35:Y44,30)&gt;0,COUNTIF(Y$35:Y44,39)&gt;0,COUNTIF(Y$35:Y44,38)&gt;0,COUNTIF(Y$35:Y44,35)&gt;0,COUNTIF(Y$35:Y44,37)&gt;0,COUNTIF(Y$35:Y44,36)&gt;0,COUNTIF(Y$35:Y44,"cmo")&gt;0),32,IF(AND(COUNTIF(Y$35:Y44,1)&gt;0,COUNTIF(Y$35:Y44,33)&gt;0,COUNTIF(Y$35:Y44,30)&gt;0,COUNTIF(Y$35:Y44,39)&gt;0,COUNTIF(Y$35:Y44,38)&gt;0,COUNTIF(Y$35:Y44,35)&gt;0,COUNTIF(Y$35:Y44,37)&gt;0,COUNTIF(Y$35:Y44,36)&gt;0),"cmo",IF(AND(COUNTIF(Y$35:Y44,1)&gt;0,COUNTIF(Y$35:Y44,33)&gt;0,COUNTIF(Y$35:Y44,30)&gt;0,COUNTIF(Y$35:Y44,39)&gt;0,COUNTIF(Y$35:Y44,38)&gt;0,COUNTIF(Y$35:Y44,35)&gt;0,COUNTIF(Y$35:Y44,37)&gt;0),36,IF(AND(COUNTIF(Y$35:Y44,1)&gt;0,COUNTIF(Y$35:Y44,33)&gt;0,COUNTIF(Y$35:Y44,30)&gt;0,COUNTIF(Y$35:Y44,39)&gt;0,COUNTIF(Y$35:Y44,38)&gt;0,COUNTIF(Y$35:Y44,35)&gt;0),37,IF(AND(COUNTIF(Y$35:Y44,1)&gt;0,COUNTIF(Y$35:Y44,33)&gt;0,COUNTIF(Y$35:Y44,30)&gt;0,COUNTIF(Y$35:Y44,39)&gt;0,COUNTIF(Y$35:Y44,38)&gt;0),35,IF(AND(COUNTIF(Y$35:Y44,1)&gt;0,COUNTIF(Y$35:Y44,33)&gt;0,COUNTIF(Y$35:Y44,30)&gt;0,COUNTIF(Y$35:Y44,39)&gt;0),38,IF(AND(COUNTIF(Y$35:Y44,1)&gt;0,COUNTIF(Y$35:Y44,33)&gt;0,COUNTIF(Y$35:Y44,30)&gt;0),39,IF(AND(COUNTIF(Y$35:Y44,1)&gt;0,COUNTIF(Y$35:Y44,33)&gt;0),30,IF(COUNTIF(Y$35:Y44,1)&gt;0,33,1)))))))))))</f>
        <v>39</v>
      </c>
      <c r="Z45" s="227">
        <f>IF(AND(COUNTIF(Z$35:Z44,1)&gt;0,COUNTIF(Z$35:Z44,33)&gt;0,COUNTIF(Z$35:Z44,30)&gt;0,COUNTIF(Z$35:Z44,39)&gt;0,COUNTIF(Z$35:Z44,38)&gt;0,COUNTIF(Z$35:Z44,35)&gt;0,COUNTIF(Z$35:Z44,37)&gt;0,COUNTIF(Z$35:Z44,36)&gt;0,COUNTIF(Z$35:Z44,"cmo")&gt;0,COUNTIF(Z$35:Z44,32)&gt;0,COUNTIF(Z$35:Z44,2)&gt;0),"F",IF(AND(COUNTIF(Z$35:Z44,1)&gt;0,COUNTIF(Z$35:Z44,33)&gt;0,COUNTIF(Z$35:Z44,30)&gt;0,COUNTIF(Z$35:Z44,39)&gt;0,COUNTIF(Z$35:Z44,38)&gt;0,COUNTIF(Z$35:Z44,35)&gt;0,COUNTIF(Z$35:Z44,37)&gt;0,COUNTIF(Z$35:Z44,36)&gt;0,COUNTIF(Z$35:Z44,"cmo")&gt;0,COUNTIF(Z$35:Z44,32)&gt;0),2,IF(AND(COUNTIF(Z$35:Z44,1)&gt;0,COUNTIF(Z$35:Z44,33)&gt;0,COUNTIF(Z$35:Z44,30)&gt;0,COUNTIF(Z$35:Z44,39)&gt;0,COUNTIF(Z$35:Z44,38)&gt;0,COUNTIF(Z$35:Z44,35)&gt;0,COUNTIF(Z$35:Z44,37)&gt;0,COUNTIF(Z$35:Z44,36)&gt;0,COUNTIF(Z$35:Z44,"cmo")&gt;0),32,IF(AND(COUNTIF(Z$35:Z44,1)&gt;0,COUNTIF(Z$35:Z44,33)&gt;0,COUNTIF(Z$35:Z44,30)&gt;0,COUNTIF(Z$35:Z44,39)&gt;0,COUNTIF(Z$35:Z44,38)&gt;0,COUNTIF(Z$35:Z44,35)&gt;0,COUNTIF(Z$35:Z44,37)&gt;0,COUNTIF(Z$35:Z44,36)&gt;0),"cmo",IF(AND(COUNTIF(Z$35:Z44,1)&gt;0,COUNTIF(Z$35:Z44,33)&gt;0,COUNTIF(Z$35:Z44,30)&gt;0,COUNTIF(Z$35:Z44,39)&gt;0,COUNTIF(Z$35:Z44,38)&gt;0,COUNTIF(Z$35:Z44,35)&gt;0,COUNTIF(Z$35:Z44,37)&gt;0),36,IF(AND(COUNTIF(Z$35:Z44,1)&gt;0,COUNTIF(Z$35:Z44,33)&gt;0,COUNTIF(Z$35:Z44,30)&gt;0,COUNTIF(Z$35:Z44,39)&gt;0,COUNTIF(Z$35:Z44,38)&gt;0,COUNTIF(Z$35:Z44,35)&gt;0),37,IF(AND(COUNTIF(Z$35:Z44,1)&gt;0,COUNTIF(Z$35:Z44,33)&gt;0,COUNTIF(Z$35:Z44,30)&gt;0,COUNTIF(Z$35:Z44,39)&gt;0,COUNTIF(Z$35:Z44,38)&gt;0),35,IF(AND(COUNTIF(Z$35:Z44,1)&gt;0,COUNTIF(Z$35:Z44,33)&gt;0,COUNTIF(Z$35:Z44,30)&gt;0,COUNTIF(Z$35:Z44,39)&gt;0),38,IF(AND(COUNTIF(Z$35:Z44,1)&gt;0,COUNTIF(Z$35:Z44,33)&gt;0,COUNTIF(Z$35:Z44,30)&gt;0),39,IF(AND(COUNTIF(Z$35:Z44,1)&gt;0,COUNTIF(Z$35:Z44,33)&gt;0),30,IF(COUNTIF(Z$35:Z44,1)&gt;0,33,1)))))))))))</f>
        <v>39</v>
      </c>
      <c r="AA45" s="227">
        <f>IF(AND(COUNTIF(AA$35:AA44,1)&gt;0,COUNTIF(AA$35:AA44,33)&gt;0,COUNTIF(AA$35:AA44,30)&gt;0,COUNTIF(AA$35:AA44,39)&gt;0,COUNTIF(AA$35:AA44,38)&gt;0,COUNTIF(AA$35:AA44,35)&gt;0,COUNTIF(AA$35:AA44,37)&gt;0,COUNTIF(AA$35:AA44,36)&gt;0,COUNTIF(AA$35:AA44,"cmo")&gt;0,COUNTIF(AA$35:AA44,32)&gt;0,COUNTIF(AA$35:AA44,2)&gt;0),"F",IF(AND(COUNTIF(AA$35:AA44,1)&gt;0,COUNTIF(AA$35:AA44,33)&gt;0,COUNTIF(AA$35:AA44,30)&gt;0,COUNTIF(AA$35:AA44,39)&gt;0,COUNTIF(AA$35:AA44,38)&gt;0,COUNTIF(AA$35:AA44,35)&gt;0,COUNTIF(AA$35:AA44,37)&gt;0,COUNTIF(AA$35:AA44,36)&gt;0,COUNTIF(AA$35:AA44,"cmo")&gt;0,COUNTIF(AA$35:AA44,32)&gt;0),2,IF(AND(COUNTIF(AA$35:AA44,1)&gt;0,COUNTIF(AA$35:AA44,33)&gt;0,COUNTIF(AA$35:AA44,30)&gt;0,COUNTIF(AA$35:AA44,39)&gt;0,COUNTIF(AA$35:AA44,38)&gt;0,COUNTIF(AA$35:AA44,35)&gt;0,COUNTIF(AA$35:AA44,37)&gt;0,COUNTIF(AA$35:AA44,36)&gt;0,COUNTIF(AA$35:AA44,"cmo")&gt;0),32,IF(AND(COUNTIF(AA$35:AA44,1)&gt;0,COUNTIF(AA$35:AA44,33)&gt;0,COUNTIF(AA$35:AA44,30)&gt;0,COUNTIF(AA$35:AA44,39)&gt;0,COUNTIF(AA$35:AA44,38)&gt;0,COUNTIF(AA$35:AA44,35)&gt;0,COUNTIF(AA$35:AA44,37)&gt;0,COUNTIF(AA$35:AA44,36)&gt;0),"cmo",IF(AND(COUNTIF(AA$35:AA44,1)&gt;0,COUNTIF(AA$35:AA44,33)&gt;0,COUNTIF(AA$35:AA44,30)&gt;0,COUNTIF(AA$35:AA44,39)&gt;0,COUNTIF(AA$35:AA44,38)&gt;0,COUNTIF(AA$35:AA44,35)&gt;0,COUNTIF(AA$35:AA44,37)&gt;0),36,IF(AND(COUNTIF(AA$35:AA44,1)&gt;0,COUNTIF(AA$35:AA44,33)&gt;0,COUNTIF(AA$35:AA44,30)&gt;0,COUNTIF(AA$35:AA44,39)&gt;0,COUNTIF(AA$35:AA44,38)&gt;0,COUNTIF(AA$35:AA44,35)&gt;0),37,IF(AND(COUNTIF(AA$35:AA44,1)&gt;0,COUNTIF(AA$35:AA44,33)&gt;0,COUNTIF(AA$35:AA44,30)&gt;0,COUNTIF(AA$35:AA44,39)&gt;0,COUNTIF(AA$35:AA44,38)&gt;0),35,IF(AND(COUNTIF(AA$35:AA44,1)&gt;0,COUNTIF(AA$35:AA44,33)&gt;0,COUNTIF(AA$35:AA44,30)&gt;0,COUNTIF(AA$35:AA44,39)&gt;0),38,IF(AND(COUNTIF(AA$35:AA44,1)&gt;0,COUNTIF(AA$35:AA44,33)&gt;0,COUNTIF(AA$35:AA44,30)&gt;0),39,IF(AND(COUNTIF(AA$35:AA44,1)&gt;0,COUNTIF(AA$35:AA44,33)&gt;0),30,IF(COUNTIF(AA$35:AA44,1)&gt;0,33,1)))))))))))</f>
        <v>37</v>
      </c>
      <c r="AB45" s="227">
        <f>IF(AND(COUNTIF(AB$35:AB44,1)&gt;0,COUNTIF(AB$35:AB44,33)&gt;0,COUNTIF(AB$35:AB44,30)&gt;0,COUNTIF(AB$35:AB44,39)&gt;0,COUNTIF(AB$35:AB44,38)&gt;0,COUNTIF(AB$35:AB44,35)&gt;0,COUNTIF(AB$35:AB44,37)&gt;0,COUNTIF(AB$35:AB44,36)&gt;0,COUNTIF(AB$35:AB44,"cmo")&gt;0,COUNTIF(AB$35:AB44,32)&gt;0,COUNTIF(AB$35:AB44,2)&gt;0),"F",IF(AND(COUNTIF(AB$35:AB44,1)&gt;0,COUNTIF(AB$35:AB44,33)&gt;0,COUNTIF(AB$35:AB44,30)&gt;0,COUNTIF(AB$35:AB44,39)&gt;0,COUNTIF(AB$35:AB44,38)&gt;0,COUNTIF(AB$35:AB44,35)&gt;0,COUNTIF(AB$35:AB44,37)&gt;0,COUNTIF(AB$35:AB44,36)&gt;0,COUNTIF(AB$35:AB44,"cmo")&gt;0,COUNTIF(AB$35:AB44,32)&gt;0),2,IF(AND(COUNTIF(AB$35:AB44,1)&gt;0,COUNTIF(AB$35:AB44,33)&gt;0,COUNTIF(AB$35:AB44,30)&gt;0,COUNTIF(AB$35:AB44,39)&gt;0,COUNTIF(AB$35:AB44,38)&gt;0,COUNTIF(AB$35:AB44,35)&gt;0,COUNTIF(AB$35:AB44,37)&gt;0,COUNTIF(AB$35:AB44,36)&gt;0,COUNTIF(AB$35:AB44,"cmo")&gt;0),32,IF(AND(COUNTIF(AB$35:AB44,1)&gt;0,COUNTIF(AB$35:AB44,33)&gt;0,COUNTIF(AB$35:AB44,30)&gt;0,COUNTIF(AB$35:AB44,39)&gt;0,COUNTIF(AB$35:AB44,38)&gt;0,COUNTIF(AB$35:AB44,35)&gt;0,COUNTIF(AB$35:AB44,37)&gt;0,COUNTIF(AB$35:AB44,36)&gt;0),"cmo",IF(AND(COUNTIF(AB$35:AB44,1)&gt;0,COUNTIF(AB$35:AB44,33)&gt;0,COUNTIF(AB$35:AB44,30)&gt;0,COUNTIF(AB$35:AB44,39)&gt;0,COUNTIF(AB$35:AB44,38)&gt;0,COUNTIF(AB$35:AB44,35)&gt;0,COUNTIF(AB$35:AB44,37)&gt;0),36,IF(AND(COUNTIF(AB$35:AB44,1)&gt;0,COUNTIF(AB$35:AB44,33)&gt;0,COUNTIF(AB$35:AB44,30)&gt;0,COUNTIF(AB$35:AB44,39)&gt;0,COUNTIF(AB$35:AB44,38)&gt;0,COUNTIF(AB$35:AB44,35)&gt;0),37,IF(AND(COUNTIF(AB$35:AB44,1)&gt;0,COUNTIF(AB$35:AB44,33)&gt;0,COUNTIF(AB$35:AB44,30)&gt;0,COUNTIF(AB$35:AB44,39)&gt;0,COUNTIF(AB$35:AB44,38)&gt;0),35,IF(AND(COUNTIF(AB$35:AB44,1)&gt;0,COUNTIF(AB$35:AB44,33)&gt;0,COUNTIF(AB$35:AB44,30)&gt;0,COUNTIF(AB$35:AB44,39)&gt;0),38,IF(AND(COUNTIF(AB$35:AB44,1)&gt;0,COUNTIF(AB$35:AB44,33)&gt;0,COUNTIF(AB$35:AB44,30)&gt;0),39,IF(AND(COUNTIF(AB$35:AB44,1)&gt;0,COUNTIF(AB$35:AB44,33)&gt;0),30,IF(COUNTIF(AB$35:AB44,1)&gt;0,33,1)))))))))))</f>
        <v>35</v>
      </c>
      <c r="AC45" s="227">
        <f>IF(AND(COUNTIF(AC$35:AC44,1)&gt;0,COUNTIF(AC$35:AC44,33)&gt;0,COUNTIF(AC$35:AC44,30)&gt;0,COUNTIF(AC$35:AC44,39)&gt;0,COUNTIF(AC$35:AC44,38)&gt;0,COUNTIF(AC$35:AC44,35)&gt;0,COUNTIF(AC$35:AC44,37)&gt;0,COUNTIF(AC$35:AC44,36)&gt;0,COUNTIF(AC$35:AC44,"cmo")&gt;0,COUNTIF(AC$35:AC44,32)&gt;0,COUNTIF(AC$35:AC44,2)&gt;0),"F",IF(AND(COUNTIF(AC$35:AC44,1)&gt;0,COUNTIF(AC$35:AC44,33)&gt;0,COUNTIF(AC$35:AC44,30)&gt;0,COUNTIF(AC$35:AC44,39)&gt;0,COUNTIF(AC$35:AC44,38)&gt;0,COUNTIF(AC$35:AC44,35)&gt;0,COUNTIF(AC$35:AC44,37)&gt;0,COUNTIF(AC$35:AC44,36)&gt;0,COUNTIF(AC$35:AC44,"cmo")&gt;0,COUNTIF(AC$35:AC44,32)&gt;0),2,IF(AND(COUNTIF(AC$35:AC44,1)&gt;0,COUNTIF(AC$35:AC44,33)&gt;0,COUNTIF(AC$35:AC44,30)&gt;0,COUNTIF(AC$35:AC44,39)&gt;0,COUNTIF(AC$35:AC44,38)&gt;0,COUNTIF(AC$35:AC44,35)&gt;0,COUNTIF(AC$35:AC44,37)&gt;0,COUNTIF(AC$35:AC44,36)&gt;0,COUNTIF(AC$35:AC44,"cmo")&gt;0),32,IF(AND(COUNTIF(AC$35:AC44,1)&gt;0,COUNTIF(AC$35:AC44,33)&gt;0,COUNTIF(AC$35:AC44,30)&gt;0,COUNTIF(AC$35:AC44,39)&gt;0,COUNTIF(AC$35:AC44,38)&gt;0,COUNTIF(AC$35:AC44,35)&gt;0,COUNTIF(AC$35:AC44,37)&gt;0,COUNTIF(AC$35:AC44,36)&gt;0),"cmo",IF(AND(COUNTIF(AC$35:AC44,1)&gt;0,COUNTIF(AC$35:AC44,33)&gt;0,COUNTIF(AC$35:AC44,30)&gt;0,COUNTIF(AC$35:AC44,39)&gt;0,COUNTIF(AC$35:AC44,38)&gt;0,COUNTIF(AC$35:AC44,35)&gt;0,COUNTIF(AC$35:AC44,37)&gt;0),36,IF(AND(COUNTIF(AC$35:AC44,1)&gt;0,COUNTIF(AC$35:AC44,33)&gt;0,COUNTIF(AC$35:AC44,30)&gt;0,COUNTIF(AC$35:AC44,39)&gt;0,COUNTIF(AC$35:AC44,38)&gt;0,COUNTIF(AC$35:AC44,35)&gt;0),37,IF(AND(COUNTIF(AC$35:AC44,1)&gt;0,COUNTIF(AC$35:AC44,33)&gt;0,COUNTIF(AC$35:AC44,30)&gt;0,COUNTIF(AC$35:AC44,39)&gt;0,COUNTIF(AC$35:AC44,38)&gt;0),35,IF(AND(COUNTIF(AC$35:AC44,1)&gt;0,COUNTIF(AC$35:AC44,33)&gt;0,COUNTIF(AC$35:AC44,30)&gt;0,COUNTIF(AC$35:AC44,39)&gt;0),38,IF(AND(COUNTIF(AC$35:AC44,1)&gt;0,COUNTIF(AC$35:AC44,33)&gt;0,COUNTIF(AC$35:AC44,30)&gt;0),39,IF(AND(COUNTIF(AC$35:AC44,1)&gt;0,COUNTIF(AC$35:AC44,33)&gt;0),30,IF(COUNTIF(AC$35:AC44,1)&gt;0,33,1)))))))))))</f>
        <v>35</v>
      </c>
      <c r="AD45" s="227">
        <f>IF(AND(COUNTIF(AD$35:AD44,1)&gt;0,COUNTIF(AD$35:AD44,33)&gt;0,COUNTIF(AD$35:AD44,30)&gt;0,COUNTIF(AD$35:AD44,39)&gt;0,COUNTIF(AD$35:AD44,38)&gt;0,COUNTIF(AD$35:AD44,35)&gt;0,COUNTIF(AD$35:AD44,37)&gt;0,COUNTIF(AD$35:AD44,36)&gt;0,COUNTIF(AD$35:AD44,"cmo")&gt;0,COUNTIF(AD$35:AD44,32)&gt;0,COUNTIF(AD$35:AD44,2)&gt;0),"F",IF(AND(COUNTIF(AD$35:AD44,1)&gt;0,COUNTIF(AD$35:AD44,33)&gt;0,COUNTIF(AD$35:AD44,30)&gt;0,COUNTIF(AD$35:AD44,39)&gt;0,COUNTIF(AD$35:AD44,38)&gt;0,COUNTIF(AD$35:AD44,35)&gt;0,COUNTIF(AD$35:AD44,37)&gt;0,COUNTIF(AD$35:AD44,36)&gt;0,COUNTIF(AD$35:AD44,"cmo")&gt;0,COUNTIF(AD$35:AD44,32)&gt;0),2,IF(AND(COUNTIF(AD$35:AD44,1)&gt;0,COUNTIF(AD$35:AD44,33)&gt;0,COUNTIF(AD$35:AD44,30)&gt;0,COUNTIF(AD$35:AD44,39)&gt;0,COUNTIF(AD$35:AD44,38)&gt;0,COUNTIF(AD$35:AD44,35)&gt;0,COUNTIF(AD$35:AD44,37)&gt;0,COUNTIF(AD$35:AD44,36)&gt;0,COUNTIF(AD$35:AD44,"cmo")&gt;0),32,IF(AND(COUNTIF(AD$35:AD44,1)&gt;0,COUNTIF(AD$35:AD44,33)&gt;0,COUNTIF(AD$35:AD44,30)&gt;0,COUNTIF(AD$35:AD44,39)&gt;0,COUNTIF(AD$35:AD44,38)&gt;0,COUNTIF(AD$35:AD44,35)&gt;0,COUNTIF(AD$35:AD44,37)&gt;0,COUNTIF(AD$35:AD44,36)&gt;0),"cmo",IF(AND(COUNTIF(AD$35:AD44,1)&gt;0,COUNTIF(AD$35:AD44,33)&gt;0,COUNTIF(AD$35:AD44,30)&gt;0,COUNTIF(AD$35:AD44,39)&gt;0,COUNTIF(AD$35:AD44,38)&gt;0,COUNTIF(AD$35:AD44,35)&gt;0,COUNTIF(AD$35:AD44,37)&gt;0),36,IF(AND(COUNTIF(AD$35:AD44,1)&gt;0,COUNTIF(AD$35:AD44,33)&gt;0,COUNTIF(AD$35:AD44,30)&gt;0,COUNTIF(AD$35:AD44,39)&gt;0,COUNTIF(AD$35:AD44,38)&gt;0,COUNTIF(AD$35:AD44,35)&gt;0),37,IF(AND(COUNTIF(AD$35:AD44,1)&gt;0,COUNTIF(AD$35:AD44,33)&gt;0,COUNTIF(AD$35:AD44,30)&gt;0,COUNTIF(AD$35:AD44,39)&gt;0,COUNTIF(AD$35:AD44,38)&gt;0),35,IF(AND(COUNTIF(AD$35:AD44,1)&gt;0,COUNTIF(AD$35:AD44,33)&gt;0,COUNTIF(AD$35:AD44,30)&gt;0,COUNTIF(AD$35:AD44,39)&gt;0),38,IF(AND(COUNTIF(AD$35:AD44,1)&gt;0,COUNTIF(AD$35:AD44,33)&gt;0,COUNTIF(AD$35:AD44,30)&gt;0),39,IF(AND(COUNTIF(AD$35:AD44,1)&gt;0,COUNTIF(AD$35:AD44,33)&gt;0),30,IF(COUNTIF(AD$35:AD44,1)&gt;0,33,1)))))))))))</f>
        <v>35</v>
      </c>
      <c r="AE45" s="227">
        <f>IF(AND(COUNTIF(AE$35:AE44,1)&gt;0,COUNTIF(AE$35:AE44,33)&gt;0,COUNTIF(AE$35:AE44,30)&gt;0,COUNTIF(AE$35:AE44,39)&gt;0,COUNTIF(AE$35:AE44,38)&gt;0,COUNTIF(AE$35:AE44,35)&gt;0,COUNTIF(AE$35:AE44,37)&gt;0,COUNTIF(AE$35:AE44,36)&gt;0,COUNTIF(AE$35:AE44,"cmo")&gt;0,COUNTIF(AE$35:AE44,32)&gt;0,COUNTIF(AE$35:AE44,2)&gt;0),"F",IF(AND(COUNTIF(AE$35:AE44,1)&gt;0,COUNTIF(AE$35:AE44,33)&gt;0,COUNTIF(AE$35:AE44,30)&gt;0,COUNTIF(AE$35:AE44,39)&gt;0,COUNTIF(AE$35:AE44,38)&gt;0,COUNTIF(AE$35:AE44,35)&gt;0,COUNTIF(AE$35:AE44,37)&gt;0,COUNTIF(AE$35:AE44,36)&gt;0,COUNTIF(AE$35:AE44,"cmo")&gt;0,COUNTIF(AE$35:AE44,32)&gt;0),2,IF(AND(COUNTIF(AE$35:AE44,1)&gt;0,COUNTIF(AE$35:AE44,33)&gt;0,COUNTIF(AE$35:AE44,30)&gt;0,COUNTIF(AE$35:AE44,39)&gt;0,COUNTIF(AE$35:AE44,38)&gt;0,COUNTIF(AE$35:AE44,35)&gt;0,COUNTIF(AE$35:AE44,37)&gt;0,COUNTIF(AE$35:AE44,36)&gt;0,COUNTIF(AE$35:AE44,"cmo")&gt;0),32,IF(AND(COUNTIF(AE$35:AE44,1)&gt;0,COUNTIF(AE$35:AE44,33)&gt;0,COUNTIF(AE$35:AE44,30)&gt;0,COUNTIF(AE$35:AE44,39)&gt;0,COUNTIF(AE$35:AE44,38)&gt;0,COUNTIF(AE$35:AE44,35)&gt;0,COUNTIF(AE$35:AE44,37)&gt;0,COUNTIF(AE$35:AE44,36)&gt;0),"cmo",IF(AND(COUNTIF(AE$35:AE44,1)&gt;0,COUNTIF(AE$35:AE44,33)&gt;0,COUNTIF(AE$35:AE44,30)&gt;0,COUNTIF(AE$35:AE44,39)&gt;0,COUNTIF(AE$35:AE44,38)&gt;0,COUNTIF(AE$35:AE44,35)&gt;0,COUNTIF(AE$35:AE44,37)&gt;0),36,IF(AND(COUNTIF(AE$35:AE44,1)&gt;0,COUNTIF(AE$35:AE44,33)&gt;0,COUNTIF(AE$35:AE44,30)&gt;0,COUNTIF(AE$35:AE44,39)&gt;0,COUNTIF(AE$35:AE44,38)&gt;0,COUNTIF(AE$35:AE44,35)&gt;0),37,IF(AND(COUNTIF(AE$35:AE44,1)&gt;0,COUNTIF(AE$35:AE44,33)&gt;0,COUNTIF(AE$35:AE44,30)&gt;0,COUNTIF(AE$35:AE44,39)&gt;0,COUNTIF(AE$35:AE44,38)&gt;0),35,IF(AND(COUNTIF(AE$35:AE44,1)&gt;0,COUNTIF(AE$35:AE44,33)&gt;0,COUNTIF(AE$35:AE44,30)&gt;0,COUNTIF(AE$35:AE44,39)&gt;0),38,IF(AND(COUNTIF(AE$35:AE44,1)&gt;0,COUNTIF(AE$35:AE44,33)&gt;0,COUNTIF(AE$35:AE44,30)&gt;0),39,IF(AND(COUNTIF(AE$35:AE44,1)&gt;0,COUNTIF(AE$35:AE44,33)&gt;0),30,IF(COUNTIF(AE$35:AE44,1)&gt;0,33,1)))))))))))</f>
        <v>37</v>
      </c>
      <c r="AF45" s="231" t="s">
        <v>6</v>
      </c>
      <c r="AG45" s="231" t="s">
        <v>6</v>
      </c>
      <c r="AH45" s="231" t="s">
        <v>6</v>
      </c>
      <c r="AI45" s="227">
        <f>IF(AND(COUNTIF(AI$35:AI44,1)&gt;0,COUNTIF(AI$35:AI44,33)&gt;0,COUNTIF(AI$35:AI44,30)&gt;0,COUNTIF(AI$35:AI44,39)&gt;0,COUNTIF(AI$35:AI44,38)&gt;0,COUNTIF(AI$35:AI44,35)&gt;0,COUNTIF(AI$35:AI44,37)&gt;0,COUNTIF(AI$35:AI44,36)&gt;0,COUNTIF(AI$35:AI44,"cmo")&gt;0,COUNTIF(AI$35:AI44,32)&gt;0,COUNTIF(AI$35:AI44,2)&gt;0),"F",IF(AND(COUNTIF(AI$35:AI44,1)&gt;0,COUNTIF(AI$35:AI44,33)&gt;0,COUNTIF(AI$35:AI44,30)&gt;0,COUNTIF(AI$35:AI44,39)&gt;0,COUNTIF(AI$35:AI44,38)&gt;0,COUNTIF(AI$35:AI44,35)&gt;0,COUNTIF(AI$35:AI44,37)&gt;0,COUNTIF(AI$35:AI44,36)&gt;0,COUNTIF(AI$35:AI44,"cmo")&gt;0,COUNTIF(AI$35:AI44,32)&gt;0),2,IF(AND(COUNTIF(AI$35:AI44,1)&gt;0,COUNTIF(AI$35:AI44,33)&gt;0,COUNTIF(AI$35:AI44,30)&gt;0,COUNTIF(AI$35:AI44,39)&gt;0,COUNTIF(AI$35:AI44,38)&gt;0,COUNTIF(AI$35:AI44,35)&gt;0,COUNTIF(AI$35:AI44,37)&gt;0,COUNTIF(AI$35:AI44,36)&gt;0,COUNTIF(AI$35:AI44,"cmo")&gt;0),32,IF(AND(COUNTIF(AI$35:AI44,1)&gt;0,COUNTIF(AI$35:AI44,33)&gt;0,COUNTIF(AI$35:AI44,30)&gt;0,COUNTIF(AI$35:AI44,39)&gt;0,COUNTIF(AI$35:AI44,38)&gt;0,COUNTIF(AI$35:AI44,35)&gt;0,COUNTIF(AI$35:AI44,37)&gt;0,COUNTIF(AI$35:AI44,36)&gt;0),"cmo",IF(AND(COUNTIF(AI$35:AI44,1)&gt;0,COUNTIF(AI$35:AI44,33)&gt;0,COUNTIF(AI$35:AI44,30)&gt;0,COUNTIF(AI$35:AI44,39)&gt;0,COUNTIF(AI$35:AI44,38)&gt;0,COUNTIF(AI$35:AI44,35)&gt;0,COUNTIF(AI$35:AI44,37)&gt;0),36,IF(AND(COUNTIF(AI$35:AI44,1)&gt;0,COUNTIF(AI$35:AI44,33)&gt;0,COUNTIF(AI$35:AI44,30)&gt;0,COUNTIF(AI$35:AI44,39)&gt;0,COUNTIF(AI$35:AI44,38)&gt;0,COUNTIF(AI$35:AI44,35)&gt;0),37,IF(AND(COUNTIF(AI$35:AI44,1)&gt;0,COUNTIF(AI$35:AI44,33)&gt;0,COUNTIF(AI$35:AI44,30)&gt;0,COUNTIF(AI$35:AI44,39)&gt;0,COUNTIF(AI$35:AI44,38)&gt;0),35,IF(AND(COUNTIF(AI$35:AI44,1)&gt;0,COUNTIF(AI$35:AI44,33)&gt;0,COUNTIF(AI$35:AI44,30)&gt;0,COUNTIF(AI$35:AI44,39)&gt;0),38,IF(AND(COUNTIF(AI$35:AI44,1)&gt;0,COUNTIF(AI$35:AI44,33)&gt;0,COUNTIF(AI$35:AI44,30)&gt;0),39,IF(AND(COUNTIF(AI$35:AI44,1)&gt;0,COUNTIF(AI$35:AI44,33)&gt;0),30,IF(COUNTIF(AI$35:AI44,1)&gt;0,33,1)))))))))))</f>
        <v>37</v>
      </c>
      <c r="AJ45" s="227">
        <f>IF(AND(COUNTIF(AJ$35:AJ44,1)&gt;0,COUNTIF(AJ$35:AJ44,33)&gt;0,COUNTIF(AJ$35:AJ44,30)&gt;0,COUNTIF(AJ$35:AJ44,39)&gt;0,COUNTIF(AJ$35:AJ44,38)&gt;0,COUNTIF(AJ$35:AJ44,35)&gt;0,COUNTIF(AJ$35:AJ44,37)&gt;0,COUNTIF(AJ$35:AJ44,36)&gt;0,COUNTIF(AJ$35:AJ44,"cmo")&gt;0,COUNTIF(AJ$35:AJ44,32)&gt;0,COUNTIF(AJ$35:AJ44,2)&gt;0),"F",IF(AND(COUNTIF(AJ$35:AJ44,1)&gt;0,COUNTIF(AJ$35:AJ44,33)&gt;0,COUNTIF(AJ$35:AJ44,30)&gt;0,COUNTIF(AJ$35:AJ44,39)&gt;0,COUNTIF(AJ$35:AJ44,38)&gt;0,COUNTIF(AJ$35:AJ44,35)&gt;0,COUNTIF(AJ$35:AJ44,37)&gt;0,COUNTIF(AJ$35:AJ44,36)&gt;0,COUNTIF(AJ$35:AJ44,"cmo")&gt;0,COUNTIF(AJ$35:AJ44,32)&gt;0),2,IF(AND(COUNTIF(AJ$35:AJ44,1)&gt;0,COUNTIF(AJ$35:AJ44,33)&gt;0,COUNTIF(AJ$35:AJ44,30)&gt;0,COUNTIF(AJ$35:AJ44,39)&gt;0,COUNTIF(AJ$35:AJ44,38)&gt;0,COUNTIF(AJ$35:AJ44,35)&gt;0,COUNTIF(AJ$35:AJ44,37)&gt;0,COUNTIF(AJ$35:AJ44,36)&gt;0,COUNTIF(AJ$35:AJ44,"cmo")&gt;0),32,IF(AND(COUNTIF(AJ$35:AJ44,1)&gt;0,COUNTIF(AJ$35:AJ44,33)&gt;0,COUNTIF(AJ$35:AJ44,30)&gt;0,COUNTIF(AJ$35:AJ44,39)&gt;0,COUNTIF(AJ$35:AJ44,38)&gt;0,COUNTIF(AJ$35:AJ44,35)&gt;0,COUNTIF(AJ$35:AJ44,37)&gt;0,COUNTIF(AJ$35:AJ44,36)&gt;0),"cmo",IF(AND(COUNTIF(AJ$35:AJ44,1)&gt;0,COUNTIF(AJ$35:AJ44,33)&gt;0,COUNTIF(AJ$35:AJ44,30)&gt;0,COUNTIF(AJ$35:AJ44,39)&gt;0,COUNTIF(AJ$35:AJ44,38)&gt;0,COUNTIF(AJ$35:AJ44,35)&gt;0,COUNTIF(AJ$35:AJ44,37)&gt;0),36,IF(AND(COUNTIF(AJ$35:AJ44,1)&gt;0,COUNTIF(AJ$35:AJ44,33)&gt;0,COUNTIF(AJ$35:AJ44,30)&gt;0,COUNTIF(AJ$35:AJ44,39)&gt;0,COUNTIF(AJ$35:AJ44,38)&gt;0,COUNTIF(AJ$35:AJ44,35)&gt;0),37,IF(AND(COUNTIF(AJ$35:AJ44,1)&gt;0,COUNTIF(AJ$35:AJ44,33)&gt;0,COUNTIF(AJ$35:AJ44,30)&gt;0,COUNTIF(AJ$35:AJ44,39)&gt;0,COUNTIF(AJ$35:AJ44,38)&gt;0),35,IF(AND(COUNTIF(AJ$35:AJ44,1)&gt;0,COUNTIF(AJ$35:AJ44,33)&gt;0,COUNTIF(AJ$35:AJ44,30)&gt;0,COUNTIF(AJ$35:AJ44,39)&gt;0),38,IF(AND(COUNTIF(AJ$35:AJ44,1)&gt;0,COUNTIF(AJ$35:AJ44,33)&gt;0,COUNTIF(AJ$35:AJ44,30)&gt;0),39,IF(AND(COUNTIF(AJ$35:AJ44,1)&gt;0,COUNTIF(AJ$35:AJ44,33)&gt;0),30,IF(COUNTIF(AJ$35:AJ44,1)&gt;0,33,1)))))))))))</f>
        <v>35</v>
      </c>
      <c r="AK45" s="227">
        <f>IF(AND(COUNTIF(AK$35:AK44,1)&gt;0,COUNTIF(AK$35:AK44,33)&gt;0,COUNTIF(AK$35:AK44,30)&gt;0,COUNTIF(AK$35:AK44,39)&gt;0,COUNTIF(AK$35:AK44,38)&gt;0,COUNTIF(AK$35:AK44,35)&gt;0,COUNTIF(AK$35:AK44,37)&gt;0,COUNTIF(AK$35:AK44,36)&gt;0,COUNTIF(AK$35:AK44,"cmo")&gt;0,COUNTIF(AK$35:AK44,32)&gt;0,COUNTIF(AK$35:AK44,2)&gt;0),"F",IF(AND(COUNTIF(AK$35:AK44,1)&gt;0,COUNTIF(AK$35:AK44,33)&gt;0,COUNTIF(AK$35:AK44,30)&gt;0,COUNTIF(AK$35:AK44,39)&gt;0,COUNTIF(AK$35:AK44,38)&gt;0,COUNTIF(AK$35:AK44,35)&gt;0,COUNTIF(AK$35:AK44,37)&gt;0,COUNTIF(AK$35:AK44,36)&gt;0,COUNTIF(AK$35:AK44,"cmo")&gt;0,COUNTIF(AK$35:AK44,32)&gt;0),2,IF(AND(COUNTIF(AK$35:AK44,1)&gt;0,COUNTIF(AK$35:AK44,33)&gt;0,COUNTIF(AK$35:AK44,30)&gt;0,COUNTIF(AK$35:AK44,39)&gt;0,COUNTIF(AK$35:AK44,38)&gt;0,COUNTIF(AK$35:AK44,35)&gt;0,COUNTIF(AK$35:AK44,37)&gt;0,COUNTIF(AK$35:AK44,36)&gt;0,COUNTIF(AK$35:AK44,"cmo")&gt;0),32,IF(AND(COUNTIF(AK$35:AK44,1)&gt;0,COUNTIF(AK$35:AK44,33)&gt;0,COUNTIF(AK$35:AK44,30)&gt;0,COUNTIF(AK$35:AK44,39)&gt;0,COUNTIF(AK$35:AK44,38)&gt;0,COUNTIF(AK$35:AK44,35)&gt;0,COUNTIF(AK$35:AK44,37)&gt;0,COUNTIF(AK$35:AK44,36)&gt;0),"cmo",IF(AND(COUNTIF(AK$35:AK44,1)&gt;0,COUNTIF(AK$35:AK44,33)&gt;0,COUNTIF(AK$35:AK44,30)&gt;0,COUNTIF(AK$35:AK44,39)&gt;0,COUNTIF(AK$35:AK44,38)&gt;0,COUNTIF(AK$35:AK44,35)&gt;0,COUNTIF(AK$35:AK44,37)&gt;0),36,IF(AND(COUNTIF(AK$35:AK44,1)&gt;0,COUNTIF(AK$35:AK44,33)&gt;0,COUNTIF(AK$35:AK44,30)&gt;0,COUNTIF(AK$35:AK44,39)&gt;0,COUNTIF(AK$35:AK44,38)&gt;0,COUNTIF(AK$35:AK44,35)&gt;0),37,IF(AND(COUNTIF(AK$35:AK44,1)&gt;0,COUNTIF(AK$35:AK44,33)&gt;0,COUNTIF(AK$35:AK44,30)&gt;0,COUNTIF(AK$35:AK44,39)&gt;0,COUNTIF(AK$35:AK44,38)&gt;0),35,IF(AND(COUNTIF(AK$35:AK44,1)&gt;0,COUNTIF(AK$35:AK44,33)&gt;0,COUNTIF(AK$35:AK44,30)&gt;0,COUNTIF(AK$35:AK44,39)&gt;0),38,IF(AND(COUNTIF(AK$35:AK44,1)&gt;0,COUNTIF(AK$35:AK44,33)&gt;0,COUNTIF(AK$35:AK44,30)&gt;0),39,IF(AND(COUNTIF(AK$35:AK44,1)&gt;0,COUNTIF(AK$35:AK44,33)&gt;0),30,IF(COUNTIF(AK$35:AK44,1)&gt;0,33,1)))))))))))</f>
        <v>37</v>
      </c>
      <c r="AL45" s="227">
        <f>IF(AND(COUNTIF(AL$35:AL44,1)&gt;0,COUNTIF(AL$35:AL44,33)&gt;0,COUNTIF(AL$35:AL44,30)&gt;0,COUNTIF(AL$35:AL44,39)&gt;0,COUNTIF(AL$35:AL44,38)&gt;0,COUNTIF(AL$35:AL44,35)&gt;0,COUNTIF(AL$35:AL44,37)&gt;0,COUNTIF(AL$35:AL44,36)&gt;0,COUNTIF(AL$35:AL44,"cmo")&gt;0,COUNTIF(AL$35:AL44,32)&gt;0,COUNTIF(AL$35:AL44,2)&gt;0),"F",IF(AND(COUNTIF(AL$35:AL44,1)&gt;0,COUNTIF(AL$35:AL44,33)&gt;0,COUNTIF(AL$35:AL44,30)&gt;0,COUNTIF(AL$35:AL44,39)&gt;0,COUNTIF(AL$35:AL44,38)&gt;0,COUNTIF(AL$35:AL44,35)&gt;0,COUNTIF(AL$35:AL44,37)&gt;0,COUNTIF(AL$35:AL44,36)&gt;0,COUNTIF(AL$35:AL44,"cmo")&gt;0,COUNTIF(AL$35:AL44,32)&gt;0),2,IF(AND(COUNTIF(AL$35:AL44,1)&gt;0,COUNTIF(AL$35:AL44,33)&gt;0,COUNTIF(AL$35:AL44,30)&gt;0,COUNTIF(AL$35:AL44,39)&gt;0,COUNTIF(AL$35:AL44,38)&gt;0,COUNTIF(AL$35:AL44,35)&gt;0,COUNTIF(AL$35:AL44,37)&gt;0,COUNTIF(AL$35:AL44,36)&gt;0,COUNTIF(AL$35:AL44,"cmo")&gt;0),32,IF(AND(COUNTIF(AL$35:AL44,1)&gt;0,COUNTIF(AL$35:AL44,33)&gt;0,COUNTIF(AL$35:AL44,30)&gt;0,COUNTIF(AL$35:AL44,39)&gt;0,COUNTIF(AL$35:AL44,38)&gt;0,COUNTIF(AL$35:AL44,35)&gt;0,COUNTIF(AL$35:AL44,37)&gt;0,COUNTIF(AL$35:AL44,36)&gt;0),"cmo",IF(AND(COUNTIF(AL$35:AL44,1)&gt;0,COUNTIF(AL$35:AL44,33)&gt;0,COUNTIF(AL$35:AL44,30)&gt;0,COUNTIF(AL$35:AL44,39)&gt;0,COUNTIF(AL$35:AL44,38)&gt;0,COUNTIF(AL$35:AL44,35)&gt;0,COUNTIF(AL$35:AL44,37)&gt;0),36,IF(AND(COUNTIF(AL$35:AL44,1)&gt;0,COUNTIF(AL$35:AL44,33)&gt;0,COUNTIF(AL$35:AL44,30)&gt;0,COUNTIF(AL$35:AL44,39)&gt;0,COUNTIF(AL$35:AL44,38)&gt;0,COUNTIF(AL$35:AL44,35)&gt;0),37,IF(AND(COUNTIF(AL$35:AL44,1)&gt;0,COUNTIF(AL$35:AL44,33)&gt;0,COUNTIF(AL$35:AL44,30)&gt;0,COUNTIF(AL$35:AL44,39)&gt;0,COUNTIF(AL$35:AL44,38)&gt;0),35,IF(AND(COUNTIF(AL$35:AL44,1)&gt;0,COUNTIF(AL$35:AL44,33)&gt;0,COUNTIF(AL$35:AL44,30)&gt;0,COUNTIF(AL$35:AL44,39)&gt;0),38,IF(AND(COUNTIF(AL$35:AL44,1)&gt;0,COUNTIF(AL$35:AL44,33)&gt;0,COUNTIF(AL$35:AL44,30)&gt;0),39,IF(AND(COUNTIF(AL$35:AL44,1)&gt;0,COUNTIF(AL$35:AL44,33)&gt;0),30,IF(COUNTIF(AL$35:AL44,1)&gt;0,33,1)))))))))))</f>
        <v>35</v>
      </c>
      <c r="AM45" s="227">
        <f>IF(AND(COUNTIF(AM$35:AM44,1)&gt;0,COUNTIF(AM$35:AM44,33)&gt;0,COUNTIF(AM$35:AM44,30)&gt;0,COUNTIF(AM$35:AM44,39)&gt;0,COUNTIF(AM$35:AM44,38)&gt;0,COUNTIF(AM$35:AM44,35)&gt;0,COUNTIF(AM$35:AM44,37)&gt;0,COUNTIF(AM$35:AM44,36)&gt;0,COUNTIF(AM$35:AM44,"cmo")&gt;0,COUNTIF(AM$35:AM44,32)&gt;0,COUNTIF(AM$35:AM44,2)&gt;0),"F",IF(AND(COUNTIF(AM$35:AM44,1)&gt;0,COUNTIF(AM$35:AM44,33)&gt;0,COUNTIF(AM$35:AM44,30)&gt;0,COUNTIF(AM$35:AM44,39)&gt;0,COUNTIF(AM$35:AM44,38)&gt;0,COUNTIF(AM$35:AM44,35)&gt;0,COUNTIF(AM$35:AM44,37)&gt;0,COUNTIF(AM$35:AM44,36)&gt;0,COUNTIF(AM$35:AM44,"cmo")&gt;0,COUNTIF(AM$35:AM44,32)&gt;0),2,IF(AND(COUNTIF(AM$35:AM44,1)&gt;0,COUNTIF(AM$35:AM44,33)&gt;0,COUNTIF(AM$35:AM44,30)&gt;0,COUNTIF(AM$35:AM44,39)&gt;0,COUNTIF(AM$35:AM44,38)&gt;0,COUNTIF(AM$35:AM44,35)&gt;0,COUNTIF(AM$35:AM44,37)&gt;0,COUNTIF(AM$35:AM44,36)&gt;0,COUNTIF(AM$35:AM44,"cmo")&gt;0),32,IF(AND(COUNTIF(AM$35:AM44,1)&gt;0,COUNTIF(AM$35:AM44,33)&gt;0,COUNTIF(AM$35:AM44,30)&gt;0,COUNTIF(AM$35:AM44,39)&gt;0,COUNTIF(AM$35:AM44,38)&gt;0,COUNTIF(AM$35:AM44,35)&gt;0,COUNTIF(AM$35:AM44,37)&gt;0,COUNTIF(AM$35:AM44,36)&gt;0),"cmo",IF(AND(COUNTIF(AM$35:AM44,1)&gt;0,COUNTIF(AM$35:AM44,33)&gt;0,COUNTIF(AM$35:AM44,30)&gt;0,COUNTIF(AM$35:AM44,39)&gt;0,COUNTIF(AM$35:AM44,38)&gt;0,COUNTIF(AM$35:AM44,35)&gt;0,COUNTIF(AM$35:AM44,37)&gt;0),36,IF(AND(COUNTIF(AM$35:AM44,1)&gt;0,COUNTIF(AM$35:AM44,33)&gt;0,COUNTIF(AM$35:AM44,30)&gt;0,COUNTIF(AM$35:AM44,39)&gt;0,COUNTIF(AM$35:AM44,38)&gt;0,COUNTIF(AM$35:AM44,35)&gt;0),37,IF(AND(COUNTIF(AM$35:AM44,1)&gt;0,COUNTIF(AM$35:AM44,33)&gt;0,COUNTIF(AM$35:AM44,30)&gt;0,COUNTIF(AM$35:AM44,39)&gt;0,COUNTIF(AM$35:AM44,38)&gt;0),35,IF(AND(COUNTIF(AM$35:AM44,1)&gt;0,COUNTIF(AM$35:AM44,33)&gt;0,COUNTIF(AM$35:AM44,30)&gt;0,COUNTIF(AM$35:AM44,39)&gt;0),38,IF(AND(COUNTIF(AM$35:AM44,1)&gt;0,COUNTIF(AM$35:AM44,33)&gt;0,COUNTIF(AM$35:AM44,30)&gt;0),39,IF(AND(COUNTIF(AM$35:AM44,1)&gt;0,COUNTIF(AM$35:AM44,33)&gt;0),30,IF(COUNTIF(AM$35:AM44,1)&gt;0,33,1)))))))))))</f>
        <v>38</v>
      </c>
      <c r="AN45" s="227">
        <f>IF(AND(COUNTIF(AN$35:AN44,1)&gt;0,COUNTIF(AN$35:AN44,33)&gt;0,COUNTIF(AN$35:AN44,30)&gt;0,COUNTIF(AN$35:AN44,39)&gt;0,COUNTIF(AN$35:AN44,38)&gt;0,COUNTIF(AN$35:AN44,35)&gt;0,COUNTIF(AN$35:AN44,37)&gt;0,COUNTIF(AN$35:AN44,36)&gt;0,COUNTIF(AN$35:AN44,"cmo")&gt;0,COUNTIF(AN$35:AN44,32)&gt;0,COUNTIF(AN$35:AN44,2)&gt;0),"F",IF(AND(COUNTIF(AN$35:AN44,1)&gt;0,COUNTIF(AN$35:AN44,33)&gt;0,COUNTIF(AN$35:AN44,30)&gt;0,COUNTIF(AN$35:AN44,39)&gt;0,COUNTIF(AN$35:AN44,38)&gt;0,COUNTIF(AN$35:AN44,35)&gt;0,COUNTIF(AN$35:AN44,37)&gt;0,COUNTIF(AN$35:AN44,36)&gt;0,COUNTIF(AN$35:AN44,"cmo")&gt;0,COUNTIF(AN$35:AN44,32)&gt;0),2,IF(AND(COUNTIF(AN$35:AN44,1)&gt;0,COUNTIF(AN$35:AN44,33)&gt;0,COUNTIF(AN$35:AN44,30)&gt;0,COUNTIF(AN$35:AN44,39)&gt;0,COUNTIF(AN$35:AN44,38)&gt;0,COUNTIF(AN$35:AN44,35)&gt;0,COUNTIF(AN$35:AN44,37)&gt;0,COUNTIF(AN$35:AN44,36)&gt;0,COUNTIF(AN$35:AN44,"cmo")&gt;0),32,IF(AND(COUNTIF(AN$35:AN44,1)&gt;0,COUNTIF(AN$35:AN44,33)&gt;0,COUNTIF(AN$35:AN44,30)&gt;0,COUNTIF(AN$35:AN44,39)&gt;0,COUNTIF(AN$35:AN44,38)&gt;0,COUNTIF(AN$35:AN44,35)&gt;0,COUNTIF(AN$35:AN44,37)&gt;0,COUNTIF(AN$35:AN44,36)&gt;0),"cmo",IF(AND(COUNTIF(AN$35:AN44,1)&gt;0,COUNTIF(AN$35:AN44,33)&gt;0,COUNTIF(AN$35:AN44,30)&gt;0,COUNTIF(AN$35:AN44,39)&gt;0,COUNTIF(AN$35:AN44,38)&gt;0,COUNTIF(AN$35:AN44,35)&gt;0,COUNTIF(AN$35:AN44,37)&gt;0),36,IF(AND(COUNTIF(AN$35:AN44,1)&gt;0,COUNTIF(AN$35:AN44,33)&gt;0,COUNTIF(AN$35:AN44,30)&gt;0,COUNTIF(AN$35:AN44,39)&gt;0,COUNTIF(AN$35:AN44,38)&gt;0,COUNTIF(AN$35:AN44,35)&gt;0),37,IF(AND(COUNTIF(AN$35:AN44,1)&gt;0,COUNTIF(AN$35:AN44,33)&gt;0,COUNTIF(AN$35:AN44,30)&gt;0,COUNTIF(AN$35:AN44,39)&gt;0,COUNTIF(AN$35:AN44,38)&gt;0),35,IF(AND(COUNTIF(AN$35:AN44,1)&gt;0,COUNTIF(AN$35:AN44,33)&gt;0,COUNTIF(AN$35:AN44,30)&gt;0,COUNTIF(AN$35:AN44,39)&gt;0),38,IF(AND(COUNTIF(AN$35:AN44,1)&gt;0,COUNTIF(AN$35:AN44,33)&gt;0,COUNTIF(AN$35:AN44,30)&gt;0),39,IF(AND(COUNTIF(AN$35:AN44,1)&gt;0,COUNTIF(AN$35:AN44,33)&gt;0),30,IF(COUNTIF(AN$35:AN44,1)&gt;0,33,1)))))))))))</f>
        <v>38</v>
      </c>
      <c r="AO45" s="227">
        <f>IF(AND(COUNTIF(AO$35:AO44,1)&gt;0,COUNTIF(AO$35:AO44,33)&gt;0,COUNTIF(AO$35:AO44,30)&gt;0,COUNTIF(AO$35:AO44,39)&gt;0,COUNTIF(AO$35:AO44,38)&gt;0,COUNTIF(AO$35:AO44,35)&gt;0,COUNTIF(AO$35:AO44,37)&gt;0,COUNTIF(AO$35:AO44,36)&gt;0,COUNTIF(AO$35:AO44,"cmo")&gt;0,COUNTIF(AO$35:AO44,32)&gt;0,COUNTIF(AO$35:AO44,2)&gt;0),"F",IF(AND(COUNTIF(AO$35:AO44,1)&gt;0,COUNTIF(AO$35:AO44,33)&gt;0,COUNTIF(AO$35:AO44,30)&gt;0,COUNTIF(AO$35:AO44,39)&gt;0,COUNTIF(AO$35:AO44,38)&gt;0,COUNTIF(AO$35:AO44,35)&gt;0,COUNTIF(AO$35:AO44,37)&gt;0,COUNTIF(AO$35:AO44,36)&gt;0,COUNTIF(AO$35:AO44,"cmo")&gt;0,COUNTIF(AO$35:AO44,32)&gt;0),2,IF(AND(COUNTIF(AO$35:AO44,1)&gt;0,COUNTIF(AO$35:AO44,33)&gt;0,COUNTIF(AO$35:AO44,30)&gt;0,COUNTIF(AO$35:AO44,39)&gt;0,COUNTIF(AO$35:AO44,38)&gt;0,COUNTIF(AO$35:AO44,35)&gt;0,COUNTIF(AO$35:AO44,37)&gt;0,COUNTIF(AO$35:AO44,36)&gt;0,COUNTIF(AO$35:AO44,"cmo")&gt;0),32,IF(AND(COUNTIF(AO$35:AO44,1)&gt;0,COUNTIF(AO$35:AO44,33)&gt;0,COUNTIF(AO$35:AO44,30)&gt;0,COUNTIF(AO$35:AO44,39)&gt;0,COUNTIF(AO$35:AO44,38)&gt;0,COUNTIF(AO$35:AO44,35)&gt;0,COUNTIF(AO$35:AO44,37)&gt;0,COUNTIF(AO$35:AO44,36)&gt;0),"cmo",IF(AND(COUNTIF(AO$35:AO44,1)&gt;0,COUNTIF(AO$35:AO44,33)&gt;0,COUNTIF(AO$35:AO44,30)&gt;0,COUNTIF(AO$35:AO44,39)&gt;0,COUNTIF(AO$35:AO44,38)&gt;0,COUNTIF(AO$35:AO44,35)&gt;0,COUNTIF(AO$35:AO44,37)&gt;0),36,IF(AND(COUNTIF(AO$35:AO44,1)&gt;0,COUNTIF(AO$35:AO44,33)&gt;0,COUNTIF(AO$35:AO44,30)&gt;0,COUNTIF(AO$35:AO44,39)&gt;0,COUNTIF(AO$35:AO44,38)&gt;0,COUNTIF(AO$35:AO44,35)&gt;0),37,IF(AND(COUNTIF(AO$35:AO44,1)&gt;0,COUNTIF(AO$35:AO44,33)&gt;0,COUNTIF(AO$35:AO44,30)&gt;0,COUNTIF(AO$35:AO44,39)&gt;0,COUNTIF(AO$35:AO44,38)&gt;0),35,IF(AND(COUNTIF(AO$35:AO44,1)&gt;0,COUNTIF(AO$35:AO44,33)&gt;0,COUNTIF(AO$35:AO44,30)&gt;0,COUNTIF(AO$35:AO44,39)&gt;0),38,IF(AND(COUNTIF(AO$35:AO44,1)&gt;0,COUNTIF(AO$35:AO44,33)&gt;0,COUNTIF(AO$35:AO44,30)&gt;0),39,IF(AND(COUNTIF(AO$35:AO44,1)&gt;0,COUNTIF(AO$35:AO44,33)&gt;0),30,IF(COUNTIF(AO$35:AO44,1)&gt;0,33,1)))))))))))</f>
        <v>38</v>
      </c>
      <c r="AP45" s="227">
        <f>IF(AND(COUNTIF(AP$35:AP44,1)&gt;0,COUNTIF(AP$35:AP44,33)&gt;0,COUNTIF(AP$35:AP44,30)&gt;0,COUNTIF(AP$35:AP44,39)&gt;0,COUNTIF(AP$35:AP44,38)&gt;0,COUNTIF(AP$35:AP44,35)&gt;0,COUNTIF(AP$35:AP44,37)&gt;0,COUNTIF(AP$35:AP44,36)&gt;0,COUNTIF(AP$35:AP44,"cmo")&gt;0,COUNTIF(AP$35:AP44,32)&gt;0,COUNTIF(AP$35:AP44,2)&gt;0),"F",IF(AND(COUNTIF(AP$35:AP44,1)&gt;0,COUNTIF(AP$35:AP44,33)&gt;0,COUNTIF(AP$35:AP44,30)&gt;0,COUNTIF(AP$35:AP44,39)&gt;0,COUNTIF(AP$35:AP44,38)&gt;0,COUNTIF(AP$35:AP44,35)&gt;0,COUNTIF(AP$35:AP44,37)&gt;0,COUNTIF(AP$35:AP44,36)&gt;0,COUNTIF(AP$35:AP44,"cmo")&gt;0,COUNTIF(AP$35:AP44,32)&gt;0),2,IF(AND(COUNTIF(AP$35:AP44,1)&gt;0,COUNTIF(AP$35:AP44,33)&gt;0,COUNTIF(AP$35:AP44,30)&gt;0,COUNTIF(AP$35:AP44,39)&gt;0,COUNTIF(AP$35:AP44,38)&gt;0,COUNTIF(AP$35:AP44,35)&gt;0,COUNTIF(AP$35:AP44,37)&gt;0,COUNTIF(AP$35:AP44,36)&gt;0,COUNTIF(AP$35:AP44,"cmo")&gt;0),32,IF(AND(COUNTIF(AP$35:AP44,1)&gt;0,COUNTIF(AP$35:AP44,33)&gt;0,COUNTIF(AP$35:AP44,30)&gt;0,COUNTIF(AP$35:AP44,39)&gt;0,COUNTIF(AP$35:AP44,38)&gt;0,COUNTIF(AP$35:AP44,35)&gt;0,COUNTIF(AP$35:AP44,37)&gt;0,COUNTIF(AP$35:AP44,36)&gt;0),"cmo",IF(AND(COUNTIF(AP$35:AP44,1)&gt;0,COUNTIF(AP$35:AP44,33)&gt;0,COUNTIF(AP$35:AP44,30)&gt;0,COUNTIF(AP$35:AP44,39)&gt;0,COUNTIF(AP$35:AP44,38)&gt;0,COUNTIF(AP$35:AP44,35)&gt;0,COUNTIF(AP$35:AP44,37)&gt;0),36,IF(AND(COUNTIF(AP$35:AP44,1)&gt;0,COUNTIF(AP$35:AP44,33)&gt;0,COUNTIF(AP$35:AP44,30)&gt;0,COUNTIF(AP$35:AP44,39)&gt;0,COUNTIF(AP$35:AP44,38)&gt;0,COUNTIF(AP$35:AP44,35)&gt;0),37,IF(AND(COUNTIF(AP$35:AP44,1)&gt;0,COUNTIF(AP$35:AP44,33)&gt;0,COUNTIF(AP$35:AP44,30)&gt;0,COUNTIF(AP$35:AP44,39)&gt;0,COUNTIF(AP$35:AP44,38)&gt;0),35,IF(AND(COUNTIF(AP$35:AP44,1)&gt;0,COUNTIF(AP$35:AP44,33)&gt;0,COUNTIF(AP$35:AP44,30)&gt;0,COUNTIF(AP$35:AP44,39)&gt;0),38,IF(AND(COUNTIF(AP$35:AP44,1)&gt;0,COUNTIF(AP$35:AP44,33)&gt;0,COUNTIF(AP$35:AP44,30)&gt;0),39,IF(AND(COUNTIF(AP$35:AP44,1)&gt;0,COUNTIF(AP$35:AP44,33)&gt;0),30,IF(COUNTIF(AP$35:AP44,1)&gt;0,33,1)))))))))))</f>
        <v>39</v>
      </c>
      <c r="AQ45" s="227">
        <f>IF(AND(COUNTIF(AQ$35:AQ44,1)&gt;0,COUNTIF(AQ$35:AQ44,33)&gt;0,COUNTIF(AQ$35:AQ44,30)&gt;0,COUNTIF(AQ$35:AQ44,39)&gt;0,COUNTIF(AQ$35:AQ44,38)&gt;0,COUNTIF(AQ$35:AQ44,35)&gt;0,COUNTIF(AQ$35:AQ44,37)&gt;0,COUNTIF(AQ$35:AQ44,36)&gt;0,COUNTIF(AQ$35:AQ44,"cmo")&gt;0,COUNTIF(AQ$35:AQ44,32)&gt;0,COUNTIF(AQ$35:AQ44,2)&gt;0),"F",IF(AND(COUNTIF(AQ$35:AQ44,1)&gt;0,COUNTIF(AQ$35:AQ44,33)&gt;0,COUNTIF(AQ$35:AQ44,30)&gt;0,COUNTIF(AQ$35:AQ44,39)&gt;0,COUNTIF(AQ$35:AQ44,38)&gt;0,COUNTIF(AQ$35:AQ44,35)&gt;0,COUNTIF(AQ$35:AQ44,37)&gt;0,COUNTIF(AQ$35:AQ44,36)&gt;0,COUNTIF(AQ$35:AQ44,"cmo")&gt;0,COUNTIF(AQ$35:AQ44,32)&gt;0),2,IF(AND(COUNTIF(AQ$35:AQ44,1)&gt;0,COUNTIF(AQ$35:AQ44,33)&gt;0,COUNTIF(AQ$35:AQ44,30)&gt;0,COUNTIF(AQ$35:AQ44,39)&gt;0,COUNTIF(AQ$35:AQ44,38)&gt;0,COUNTIF(AQ$35:AQ44,35)&gt;0,COUNTIF(AQ$35:AQ44,37)&gt;0,COUNTIF(AQ$35:AQ44,36)&gt;0,COUNTIF(AQ$35:AQ44,"cmo")&gt;0),32,IF(AND(COUNTIF(AQ$35:AQ44,1)&gt;0,COUNTIF(AQ$35:AQ44,33)&gt;0,COUNTIF(AQ$35:AQ44,30)&gt;0,COUNTIF(AQ$35:AQ44,39)&gt;0,COUNTIF(AQ$35:AQ44,38)&gt;0,COUNTIF(AQ$35:AQ44,35)&gt;0,COUNTIF(AQ$35:AQ44,37)&gt;0,COUNTIF(AQ$35:AQ44,36)&gt;0),"cmo",IF(AND(COUNTIF(AQ$35:AQ44,1)&gt;0,COUNTIF(AQ$35:AQ44,33)&gt;0,COUNTIF(AQ$35:AQ44,30)&gt;0,COUNTIF(AQ$35:AQ44,39)&gt;0,COUNTIF(AQ$35:AQ44,38)&gt;0,COUNTIF(AQ$35:AQ44,35)&gt;0,COUNTIF(AQ$35:AQ44,37)&gt;0),36,IF(AND(COUNTIF(AQ$35:AQ44,1)&gt;0,COUNTIF(AQ$35:AQ44,33)&gt;0,COUNTIF(AQ$35:AQ44,30)&gt;0,COUNTIF(AQ$35:AQ44,39)&gt;0,COUNTIF(AQ$35:AQ44,38)&gt;0,COUNTIF(AQ$35:AQ44,35)&gt;0),37,IF(AND(COUNTIF(AQ$35:AQ44,1)&gt;0,COUNTIF(AQ$35:AQ44,33)&gt;0,COUNTIF(AQ$35:AQ44,30)&gt;0,COUNTIF(AQ$35:AQ44,39)&gt;0,COUNTIF(AQ$35:AQ44,38)&gt;0),35,IF(AND(COUNTIF(AQ$35:AQ44,1)&gt;0,COUNTIF(AQ$35:AQ44,33)&gt;0,COUNTIF(AQ$35:AQ44,30)&gt;0,COUNTIF(AQ$35:AQ44,39)&gt;0),38,IF(AND(COUNTIF(AQ$35:AQ44,1)&gt;0,COUNTIF(AQ$35:AQ44,33)&gt;0,COUNTIF(AQ$35:AQ44,30)&gt;0),39,IF(AND(COUNTIF(AQ$35:AQ44,1)&gt;0,COUNTIF(AQ$35:AQ44,33)&gt;0),30,IF(COUNTIF(AQ$35:AQ44,1)&gt;0,33,1)))))))))))</f>
        <v>30</v>
      </c>
      <c r="AR45" s="227">
        <f>IF(AND(COUNTIF(AR$35:AR44,1)&gt;0,COUNTIF(AR$35:AR44,33)&gt;0,COUNTIF(AR$35:AR44,30)&gt;0,COUNTIF(AR$35:AR44,39)&gt;0,COUNTIF(AR$35:AR44,38)&gt;0,COUNTIF(AR$35:AR44,35)&gt;0,COUNTIF(AR$35:AR44,37)&gt;0,COUNTIF(AR$35:AR44,36)&gt;0,COUNTIF(AR$35:AR44,"cmo")&gt;0,COUNTIF(AR$35:AR44,32)&gt;0,COUNTIF(AR$35:AR44,2)&gt;0),"F",IF(AND(COUNTIF(AR$35:AR44,1)&gt;0,COUNTIF(AR$35:AR44,33)&gt;0,COUNTIF(AR$35:AR44,30)&gt;0,COUNTIF(AR$35:AR44,39)&gt;0,COUNTIF(AR$35:AR44,38)&gt;0,COUNTIF(AR$35:AR44,35)&gt;0,COUNTIF(AR$35:AR44,37)&gt;0,COUNTIF(AR$35:AR44,36)&gt;0,COUNTIF(AR$35:AR44,"cmo")&gt;0,COUNTIF(AR$35:AR44,32)&gt;0),2,IF(AND(COUNTIF(AR$35:AR44,1)&gt;0,COUNTIF(AR$35:AR44,33)&gt;0,COUNTIF(AR$35:AR44,30)&gt;0,COUNTIF(AR$35:AR44,39)&gt;0,COUNTIF(AR$35:AR44,38)&gt;0,COUNTIF(AR$35:AR44,35)&gt;0,COUNTIF(AR$35:AR44,37)&gt;0,COUNTIF(AR$35:AR44,36)&gt;0,COUNTIF(AR$35:AR44,"cmo")&gt;0),32,IF(AND(COUNTIF(AR$35:AR44,1)&gt;0,COUNTIF(AR$35:AR44,33)&gt;0,COUNTIF(AR$35:AR44,30)&gt;0,COUNTIF(AR$35:AR44,39)&gt;0,COUNTIF(AR$35:AR44,38)&gt;0,COUNTIF(AR$35:AR44,35)&gt;0,COUNTIF(AR$35:AR44,37)&gt;0,COUNTIF(AR$35:AR44,36)&gt;0),"cmo",IF(AND(COUNTIF(AR$35:AR44,1)&gt;0,COUNTIF(AR$35:AR44,33)&gt;0,COUNTIF(AR$35:AR44,30)&gt;0,COUNTIF(AR$35:AR44,39)&gt;0,COUNTIF(AR$35:AR44,38)&gt;0,COUNTIF(AR$35:AR44,35)&gt;0,COUNTIF(AR$35:AR44,37)&gt;0),36,IF(AND(COUNTIF(AR$35:AR44,1)&gt;0,COUNTIF(AR$35:AR44,33)&gt;0,COUNTIF(AR$35:AR44,30)&gt;0,COUNTIF(AR$35:AR44,39)&gt;0,COUNTIF(AR$35:AR44,38)&gt;0,COUNTIF(AR$35:AR44,35)&gt;0),37,IF(AND(COUNTIF(AR$35:AR44,1)&gt;0,COUNTIF(AR$35:AR44,33)&gt;0,COUNTIF(AR$35:AR44,30)&gt;0,COUNTIF(AR$35:AR44,39)&gt;0,COUNTIF(AR$35:AR44,38)&gt;0),35,IF(AND(COUNTIF(AR$35:AR44,1)&gt;0,COUNTIF(AR$35:AR44,33)&gt;0,COUNTIF(AR$35:AR44,30)&gt;0,COUNTIF(AR$35:AR44,39)&gt;0),38,IF(AND(COUNTIF(AR$35:AR44,1)&gt;0,COUNTIF(AR$35:AR44,33)&gt;0,COUNTIF(AR$35:AR44,30)&gt;0),39,IF(AND(COUNTIF(AR$35:AR44,1)&gt;0,COUNTIF(AR$35:AR44,33)&gt;0),30,IF(COUNTIF(AR$35:AR44,1)&gt;0,33,1)))))))))))</f>
        <v>30</v>
      </c>
      <c r="AS45" s="227">
        <f>IF(AND(COUNTIF(AS$35:AS44,1)&gt;0,COUNTIF(AS$35:AS44,33)&gt;0,COUNTIF(AS$35:AS44,30)&gt;0,COUNTIF(AS$35:AS44,39)&gt;0,COUNTIF(AS$35:AS44,38)&gt;0,COUNTIF(AS$35:AS44,35)&gt;0,COUNTIF(AS$35:AS44,37)&gt;0,COUNTIF(AS$35:AS44,36)&gt;0,COUNTIF(AS$35:AS44,"cmo")&gt;0,COUNTIF(AS$35:AS44,32)&gt;0,COUNTIF(AS$35:AS44,2)&gt;0),"F",IF(AND(COUNTIF(AS$35:AS44,1)&gt;0,COUNTIF(AS$35:AS44,33)&gt;0,COUNTIF(AS$35:AS44,30)&gt;0,COUNTIF(AS$35:AS44,39)&gt;0,COUNTIF(AS$35:AS44,38)&gt;0,COUNTIF(AS$35:AS44,35)&gt;0,COUNTIF(AS$35:AS44,37)&gt;0,COUNTIF(AS$35:AS44,36)&gt;0,COUNTIF(AS$35:AS44,"cmo")&gt;0,COUNTIF(AS$35:AS44,32)&gt;0),2,IF(AND(COUNTIF(AS$35:AS44,1)&gt;0,COUNTIF(AS$35:AS44,33)&gt;0,COUNTIF(AS$35:AS44,30)&gt;0,COUNTIF(AS$35:AS44,39)&gt;0,COUNTIF(AS$35:AS44,38)&gt;0,COUNTIF(AS$35:AS44,35)&gt;0,COUNTIF(AS$35:AS44,37)&gt;0,COUNTIF(AS$35:AS44,36)&gt;0,COUNTIF(AS$35:AS44,"cmo")&gt;0),32,IF(AND(COUNTIF(AS$35:AS44,1)&gt;0,COUNTIF(AS$35:AS44,33)&gt;0,COUNTIF(AS$35:AS44,30)&gt;0,COUNTIF(AS$35:AS44,39)&gt;0,COUNTIF(AS$35:AS44,38)&gt;0,COUNTIF(AS$35:AS44,35)&gt;0,COUNTIF(AS$35:AS44,37)&gt;0,COUNTIF(AS$35:AS44,36)&gt;0),"cmo",IF(AND(COUNTIF(AS$35:AS44,1)&gt;0,COUNTIF(AS$35:AS44,33)&gt;0,COUNTIF(AS$35:AS44,30)&gt;0,COUNTIF(AS$35:AS44,39)&gt;0,COUNTIF(AS$35:AS44,38)&gt;0,COUNTIF(AS$35:AS44,35)&gt;0,COUNTIF(AS$35:AS44,37)&gt;0),36,IF(AND(COUNTIF(AS$35:AS44,1)&gt;0,COUNTIF(AS$35:AS44,33)&gt;0,COUNTIF(AS$35:AS44,30)&gt;0,COUNTIF(AS$35:AS44,39)&gt;0,COUNTIF(AS$35:AS44,38)&gt;0,COUNTIF(AS$35:AS44,35)&gt;0),37,IF(AND(COUNTIF(AS$35:AS44,1)&gt;0,COUNTIF(AS$35:AS44,33)&gt;0,COUNTIF(AS$35:AS44,30)&gt;0,COUNTIF(AS$35:AS44,39)&gt;0,COUNTIF(AS$35:AS44,38)&gt;0),35,IF(AND(COUNTIF(AS$35:AS44,1)&gt;0,COUNTIF(AS$35:AS44,33)&gt;0,COUNTIF(AS$35:AS44,30)&gt;0,COUNTIF(AS$35:AS44,39)&gt;0),38,IF(AND(COUNTIF(AS$35:AS44,1)&gt;0,COUNTIF(AS$35:AS44,33)&gt;0,COUNTIF(AS$35:AS44,30)&gt;0),39,IF(AND(COUNTIF(AS$35:AS44,1)&gt;0,COUNTIF(AS$35:AS44,33)&gt;0),30,IF(COUNTIF(AS$35:AS44,1)&gt;0,33,1)))))))))))</f>
        <v>30</v>
      </c>
      <c r="AT45" s="227">
        <f>IF(AND(COUNTIF(AT$35:AT44,1)&gt;0,COUNTIF(AT$35:AT44,33)&gt;0,COUNTIF(AT$35:AT44,30)&gt;0,COUNTIF(AT$35:AT44,39)&gt;0,COUNTIF(AT$35:AT44,38)&gt;0,COUNTIF(AT$35:AT44,35)&gt;0,COUNTIF(AT$35:AT44,37)&gt;0,COUNTIF(AT$35:AT44,36)&gt;0,COUNTIF(AT$35:AT44,"cmo")&gt;0,COUNTIF(AT$35:AT44,32)&gt;0,COUNTIF(AT$35:AT44,2)&gt;0),"F",IF(AND(COUNTIF(AT$35:AT44,1)&gt;0,COUNTIF(AT$35:AT44,33)&gt;0,COUNTIF(AT$35:AT44,30)&gt;0,COUNTIF(AT$35:AT44,39)&gt;0,COUNTIF(AT$35:AT44,38)&gt;0,COUNTIF(AT$35:AT44,35)&gt;0,COUNTIF(AT$35:AT44,37)&gt;0,COUNTIF(AT$35:AT44,36)&gt;0,COUNTIF(AT$35:AT44,"cmo")&gt;0,COUNTIF(AT$35:AT44,32)&gt;0),2,IF(AND(COUNTIF(AT$35:AT44,1)&gt;0,COUNTIF(AT$35:AT44,33)&gt;0,COUNTIF(AT$35:AT44,30)&gt;0,COUNTIF(AT$35:AT44,39)&gt;0,COUNTIF(AT$35:AT44,38)&gt;0,COUNTIF(AT$35:AT44,35)&gt;0,COUNTIF(AT$35:AT44,37)&gt;0,COUNTIF(AT$35:AT44,36)&gt;0,COUNTIF(AT$35:AT44,"cmo")&gt;0),32,IF(AND(COUNTIF(AT$35:AT44,1)&gt;0,COUNTIF(AT$35:AT44,33)&gt;0,COUNTIF(AT$35:AT44,30)&gt;0,COUNTIF(AT$35:AT44,39)&gt;0,COUNTIF(AT$35:AT44,38)&gt;0,COUNTIF(AT$35:AT44,35)&gt;0,COUNTIF(AT$35:AT44,37)&gt;0,COUNTIF(AT$35:AT44,36)&gt;0),"cmo",IF(AND(COUNTIF(AT$35:AT44,1)&gt;0,COUNTIF(AT$35:AT44,33)&gt;0,COUNTIF(AT$35:AT44,30)&gt;0,COUNTIF(AT$35:AT44,39)&gt;0,COUNTIF(AT$35:AT44,38)&gt;0,COUNTIF(AT$35:AT44,35)&gt;0,COUNTIF(AT$35:AT44,37)&gt;0),36,IF(AND(COUNTIF(AT$35:AT44,1)&gt;0,COUNTIF(AT$35:AT44,33)&gt;0,COUNTIF(AT$35:AT44,30)&gt;0,COUNTIF(AT$35:AT44,39)&gt;0,COUNTIF(AT$35:AT44,38)&gt;0,COUNTIF(AT$35:AT44,35)&gt;0),37,IF(AND(COUNTIF(AT$35:AT44,1)&gt;0,COUNTIF(AT$35:AT44,33)&gt;0,COUNTIF(AT$35:AT44,30)&gt;0,COUNTIF(AT$35:AT44,39)&gt;0,COUNTIF(AT$35:AT44,38)&gt;0),35,IF(AND(COUNTIF(AT$35:AT44,1)&gt;0,COUNTIF(AT$35:AT44,33)&gt;0,COUNTIF(AT$35:AT44,30)&gt;0,COUNTIF(AT$35:AT44,39)&gt;0),38,IF(AND(COUNTIF(AT$35:AT44,1)&gt;0,COUNTIF(AT$35:AT44,33)&gt;0,COUNTIF(AT$35:AT44,30)&gt;0),39,IF(AND(COUNTIF(AT$35:AT44,1)&gt;0,COUNTIF(AT$35:AT44,33)&gt;0),30,IF(COUNTIF(AT$35:AT44,1)&gt;0,33,1)))))))))))</f>
        <v>30</v>
      </c>
      <c r="AU45" s="227">
        <f>IF(AND(COUNTIF(AU$35:AU44,1)&gt;0,COUNTIF(AU$35:AU44,33)&gt;0,COUNTIF(AU$35:AU44,30)&gt;0,COUNTIF(AU$35:AU44,39)&gt;0,COUNTIF(AU$35:AU44,38)&gt;0,COUNTIF(AU$35:AU44,35)&gt;0,COUNTIF(AU$35:AU44,37)&gt;0,COUNTIF(AU$35:AU44,36)&gt;0,COUNTIF(AU$35:AU44,"cmo")&gt;0,COUNTIF(AU$35:AU44,32)&gt;0,COUNTIF(AU$35:AU44,2)&gt;0),"F",IF(AND(COUNTIF(AU$35:AU44,1)&gt;0,COUNTIF(AU$35:AU44,33)&gt;0,COUNTIF(AU$35:AU44,30)&gt;0,COUNTIF(AU$35:AU44,39)&gt;0,COUNTIF(AU$35:AU44,38)&gt;0,COUNTIF(AU$35:AU44,35)&gt;0,COUNTIF(AU$35:AU44,37)&gt;0,COUNTIF(AU$35:AU44,36)&gt;0,COUNTIF(AU$35:AU44,"cmo")&gt;0,COUNTIF(AU$35:AU44,32)&gt;0),2,IF(AND(COUNTIF(AU$35:AU44,1)&gt;0,COUNTIF(AU$35:AU44,33)&gt;0,COUNTIF(AU$35:AU44,30)&gt;0,COUNTIF(AU$35:AU44,39)&gt;0,COUNTIF(AU$35:AU44,38)&gt;0,COUNTIF(AU$35:AU44,35)&gt;0,COUNTIF(AU$35:AU44,37)&gt;0,COUNTIF(AU$35:AU44,36)&gt;0,COUNTIF(AU$35:AU44,"cmo")&gt;0),32,IF(AND(COUNTIF(AU$35:AU44,1)&gt;0,COUNTIF(AU$35:AU44,33)&gt;0,COUNTIF(AU$35:AU44,30)&gt;0,COUNTIF(AU$35:AU44,39)&gt;0,COUNTIF(AU$35:AU44,38)&gt;0,COUNTIF(AU$35:AU44,35)&gt;0,COUNTIF(AU$35:AU44,37)&gt;0,COUNTIF(AU$35:AU44,36)&gt;0),"cmo",IF(AND(COUNTIF(AU$35:AU44,1)&gt;0,COUNTIF(AU$35:AU44,33)&gt;0,COUNTIF(AU$35:AU44,30)&gt;0,COUNTIF(AU$35:AU44,39)&gt;0,COUNTIF(AU$35:AU44,38)&gt;0,COUNTIF(AU$35:AU44,35)&gt;0,COUNTIF(AU$35:AU44,37)&gt;0),36,IF(AND(COUNTIF(AU$35:AU44,1)&gt;0,COUNTIF(AU$35:AU44,33)&gt;0,COUNTIF(AU$35:AU44,30)&gt;0,COUNTIF(AU$35:AU44,39)&gt;0,COUNTIF(AU$35:AU44,38)&gt;0,COUNTIF(AU$35:AU44,35)&gt;0),37,IF(AND(COUNTIF(AU$35:AU44,1)&gt;0,COUNTIF(AU$35:AU44,33)&gt;0,COUNTIF(AU$35:AU44,30)&gt;0,COUNTIF(AU$35:AU44,39)&gt;0,COUNTIF(AU$35:AU44,38)&gt;0),35,IF(AND(COUNTIF(AU$35:AU44,1)&gt;0,COUNTIF(AU$35:AU44,33)&gt;0,COUNTIF(AU$35:AU44,30)&gt;0,COUNTIF(AU$35:AU44,39)&gt;0),38,IF(AND(COUNTIF(AU$35:AU44,1)&gt;0,COUNTIF(AU$35:AU44,33)&gt;0,COUNTIF(AU$35:AU44,30)&gt;0),39,IF(AND(COUNTIF(AU$35:AU44,1)&gt;0,COUNTIF(AU$35:AU44,33)&gt;0),30,IF(COUNTIF(AU$35:AU44,1)&gt;0,33,1)))))))))))</f>
        <v>30</v>
      </c>
      <c r="AV45" s="227">
        <f>IF(AND(COUNTIF(AV$35:AV44,1)&gt;0,COUNTIF(AV$35:AV44,33)&gt;0,COUNTIF(AV$35:AV44,30)&gt;0,COUNTIF(AV$35:AV44,39)&gt;0,COUNTIF(AV$35:AV44,38)&gt;0,COUNTIF(AV$35:AV44,35)&gt;0,COUNTIF(AV$35:AV44,37)&gt;0,COUNTIF(AV$35:AV44,36)&gt;0,COUNTIF(AV$35:AV44,"cmo")&gt;0,COUNTIF(AV$35:AV44,32)&gt;0,COUNTIF(AV$35:AV44,2)&gt;0),"F",IF(AND(COUNTIF(AV$35:AV44,1)&gt;0,COUNTIF(AV$35:AV44,33)&gt;0,COUNTIF(AV$35:AV44,30)&gt;0,COUNTIF(AV$35:AV44,39)&gt;0,COUNTIF(AV$35:AV44,38)&gt;0,COUNTIF(AV$35:AV44,35)&gt;0,COUNTIF(AV$35:AV44,37)&gt;0,COUNTIF(AV$35:AV44,36)&gt;0,COUNTIF(AV$35:AV44,"cmo")&gt;0,COUNTIF(AV$35:AV44,32)&gt;0),2,IF(AND(COUNTIF(AV$35:AV44,1)&gt;0,COUNTIF(AV$35:AV44,33)&gt;0,COUNTIF(AV$35:AV44,30)&gt;0,COUNTIF(AV$35:AV44,39)&gt;0,COUNTIF(AV$35:AV44,38)&gt;0,COUNTIF(AV$35:AV44,35)&gt;0,COUNTIF(AV$35:AV44,37)&gt;0,COUNTIF(AV$35:AV44,36)&gt;0,COUNTIF(AV$35:AV44,"cmo")&gt;0),32,IF(AND(COUNTIF(AV$35:AV44,1)&gt;0,COUNTIF(AV$35:AV44,33)&gt;0,COUNTIF(AV$35:AV44,30)&gt;0,COUNTIF(AV$35:AV44,39)&gt;0,COUNTIF(AV$35:AV44,38)&gt;0,COUNTIF(AV$35:AV44,35)&gt;0,COUNTIF(AV$35:AV44,37)&gt;0,COUNTIF(AV$35:AV44,36)&gt;0),"cmo",IF(AND(COUNTIF(AV$35:AV44,1)&gt;0,COUNTIF(AV$35:AV44,33)&gt;0,COUNTIF(AV$35:AV44,30)&gt;0,COUNTIF(AV$35:AV44,39)&gt;0,COUNTIF(AV$35:AV44,38)&gt;0,COUNTIF(AV$35:AV44,35)&gt;0,COUNTIF(AV$35:AV44,37)&gt;0),36,IF(AND(COUNTIF(AV$35:AV44,1)&gt;0,COUNTIF(AV$35:AV44,33)&gt;0,COUNTIF(AV$35:AV44,30)&gt;0,COUNTIF(AV$35:AV44,39)&gt;0,COUNTIF(AV$35:AV44,38)&gt;0,COUNTIF(AV$35:AV44,35)&gt;0),37,IF(AND(COUNTIF(AV$35:AV44,1)&gt;0,COUNTIF(AV$35:AV44,33)&gt;0,COUNTIF(AV$35:AV44,30)&gt;0,COUNTIF(AV$35:AV44,39)&gt;0,COUNTIF(AV$35:AV44,38)&gt;0),35,IF(AND(COUNTIF(AV$35:AV44,1)&gt;0,COUNTIF(AV$35:AV44,33)&gt;0,COUNTIF(AV$35:AV44,30)&gt;0,COUNTIF(AV$35:AV44,39)&gt;0),38,IF(AND(COUNTIF(AV$35:AV44,1)&gt;0,COUNTIF(AV$35:AV44,33)&gt;0,COUNTIF(AV$35:AV44,30)&gt;0),39,IF(AND(COUNTIF(AV$35:AV44,1)&gt;0,COUNTIF(AV$35:AV44,33)&gt;0),30,IF(COUNTIF(AV$35:AV44,1)&gt;0,33,1)))))))))))</f>
        <v>30</v>
      </c>
      <c r="AW45" s="227">
        <f>IF(AND(COUNTIF(AW$35:AW44,1)&gt;0,COUNTIF(AW$35:AW44,33)&gt;0,COUNTIF(AW$35:AW44,30)&gt;0,COUNTIF(AW$35:AW44,39)&gt;0,COUNTIF(AW$35:AW44,38)&gt;0,COUNTIF(AW$35:AW44,35)&gt;0,COUNTIF(AW$35:AW44,37)&gt;0,COUNTIF(AW$35:AW44,36)&gt;0,COUNTIF(AW$35:AW44,"cmo")&gt;0,COUNTIF(AW$35:AW44,32)&gt;0,COUNTIF(AW$35:AW44,2)&gt;0),"F",IF(AND(COUNTIF(AW$35:AW44,1)&gt;0,COUNTIF(AW$35:AW44,33)&gt;0,COUNTIF(AW$35:AW44,30)&gt;0,COUNTIF(AW$35:AW44,39)&gt;0,COUNTIF(AW$35:AW44,38)&gt;0,COUNTIF(AW$35:AW44,35)&gt;0,COUNTIF(AW$35:AW44,37)&gt;0,COUNTIF(AW$35:AW44,36)&gt;0,COUNTIF(AW$35:AW44,"cmo")&gt;0,COUNTIF(AW$35:AW44,32)&gt;0),2,IF(AND(COUNTIF(AW$35:AW44,1)&gt;0,COUNTIF(AW$35:AW44,33)&gt;0,COUNTIF(AW$35:AW44,30)&gt;0,COUNTIF(AW$35:AW44,39)&gt;0,COUNTIF(AW$35:AW44,38)&gt;0,COUNTIF(AW$35:AW44,35)&gt;0,COUNTIF(AW$35:AW44,37)&gt;0,COUNTIF(AW$35:AW44,36)&gt;0,COUNTIF(AW$35:AW44,"cmo")&gt;0),32,IF(AND(COUNTIF(AW$35:AW44,1)&gt;0,COUNTIF(AW$35:AW44,33)&gt;0,COUNTIF(AW$35:AW44,30)&gt;0,COUNTIF(AW$35:AW44,39)&gt;0,COUNTIF(AW$35:AW44,38)&gt;0,COUNTIF(AW$35:AW44,35)&gt;0,COUNTIF(AW$35:AW44,37)&gt;0,COUNTIF(AW$35:AW44,36)&gt;0),"cmo",IF(AND(COUNTIF(AW$35:AW44,1)&gt;0,COUNTIF(AW$35:AW44,33)&gt;0,COUNTIF(AW$35:AW44,30)&gt;0,COUNTIF(AW$35:AW44,39)&gt;0,COUNTIF(AW$35:AW44,38)&gt;0,COUNTIF(AW$35:AW44,35)&gt;0,COUNTIF(AW$35:AW44,37)&gt;0),36,IF(AND(COUNTIF(AW$35:AW44,1)&gt;0,COUNTIF(AW$35:AW44,33)&gt;0,COUNTIF(AW$35:AW44,30)&gt;0,COUNTIF(AW$35:AW44,39)&gt;0,COUNTIF(AW$35:AW44,38)&gt;0,COUNTIF(AW$35:AW44,35)&gt;0),37,IF(AND(COUNTIF(AW$35:AW44,1)&gt;0,COUNTIF(AW$35:AW44,33)&gt;0,COUNTIF(AW$35:AW44,30)&gt;0,COUNTIF(AW$35:AW44,39)&gt;0,COUNTIF(AW$35:AW44,38)&gt;0),35,IF(AND(COUNTIF(AW$35:AW44,1)&gt;0,COUNTIF(AW$35:AW44,33)&gt;0,COUNTIF(AW$35:AW44,30)&gt;0,COUNTIF(AW$35:AW44,39)&gt;0),38,IF(AND(COUNTIF(AW$35:AW44,1)&gt;0,COUNTIF(AW$35:AW44,33)&gt;0,COUNTIF(AW$35:AW44,30)&gt;0),39,IF(AND(COUNTIF(AW$35:AW44,1)&gt;0,COUNTIF(AW$35:AW44,33)&gt;0),30,IF(COUNTIF(AW$35:AW44,1)&gt;0,33,1)))))))))))</f>
        <v>30</v>
      </c>
      <c r="AX45" s="227"/>
      <c r="AY45" s="227"/>
      <c r="AZ45" s="227"/>
      <c r="BA45" s="227"/>
      <c r="BB45" s="227"/>
      <c r="BC45" s="227"/>
      <c r="BD45" s="227"/>
      <c r="BE45" s="227"/>
      <c r="BF45" s="227"/>
      <c r="BG45" s="227"/>
      <c r="BH45" s="227"/>
      <c r="BI45" s="227"/>
      <c r="BJ45" s="227"/>
      <c r="BK45" s="227"/>
      <c r="BL45" s="227"/>
      <c r="BM45" s="227"/>
      <c r="BN45" s="227"/>
      <c r="BO45" s="227"/>
      <c r="BP45" s="227"/>
      <c r="BQ45" s="227"/>
      <c r="BR45" s="227"/>
      <c r="BS45" s="227"/>
      <c r="BT45" s="227"/>
      <c r="BU45" s="165">
        <f t="shared" si="3"/>
        <v>0.33333305555717241</v>
      </c>
    </row>
    <row r="46" spans="1:74" x14ac:dyDescent="0.25">
      <c r="A46" s="39"/>
      <c r="B46" s="139" t="str">
        <f>'Etat staff'!C42</f>
        <v xml:space="preserve"> ROMAIN</v>
      </c>
      <c r="C46" s="161">
        <f>'Etat staff'!A42</f>
        <v>43590.482638888891</v>
      </c>
      <c r="D46" s="162">
        <f>IF('Etat staff'!B42&lt;C46,'Etat staff'!B42+1,'Etat staff'!B42)</f>
        <v>43590.809027777781</v>
      </c>
      <c r="E46" s="203">
        <f t="shared" si="7"/>
        <v>4.1666666666666664E-2</v>
      </c>
      <c r="F46" s="44"/>
      <c r="G46" s="265"/>
      <c r="H46" s="227"/>
      <c r="I46" s="227"/>
      <c r="J46" s="227"/>
      <c r="K46" s="227"/>
      <c r="L46" s="227"/>
      <c r="M46" s="227"/>
      <c r="N46" s="227"/>
      <c r="O46" s="227"/>
      <c r="P46" s="227"/>
      <c r="Q46" s="227"/>
      <c r="R46" s="227"/>
      <c r="S46" s="227"/>
      <c r="T46" s="227"/>
      <c r="U46" s="227"/>
      <c r="V46" s="227"/>
      <c r="W46" s="227" t="str">
        <f>IF(AND(COUNTIF(W$35:W45,1)&gt;0,COUNTIF(W$35:W45,33)&gt;0,COUNTIF(W$35:W45,30)&gt;0,COUNTIF(W$35:W45,39)&gt;0,COUNTIF(W$35:W45,38)&gt;0,COUNTIF(W$35:W45,35)&gt;0,COUNTIF(W$35:W45,37)&gt;0,COUNTIF(W$35:W45,36)&gt;0,COUNTIF(W$35:W45,"cmo")&gt;0,COUNTIF(W$35:W45,32)&gt;0,COUNTIF(W$35:W45,2)&gt;0),"F",IF(AND(COUNTIF(W$35:W45,1)&gt;0,COUNTIF(W$35:W45,33)&gt;0,COUNTIF(W$35:W45,30)&gt;0,COUNTIF(W$35:W45,39)&gt;0,COUNTIF(W$35:W45,38)&gt;0,COUNTIF(W$35:W45,35)&gt;0,COUNTIF(W$35:W45,37)&gt;0,COUNTIF(W$35:W45,36)&gt;0,COUNTIF(W$35:W45,"cmo")&gt;0,COUNTIF(W$35:W45,32)&gt;0),2,IF(AND(COUNTIF(W$35:W45,1)&gt;0,COUNTIF(W$35:W45,33)&gt;0,COUNTIF(W$35:W45,30)&gt;0,COUNTIF(W$35:W45,39)&gt;0,COUNTIF(W$35:W45,38)&gt;0,COUNTIF(W$35:W45,35)&gt;0,COUNTIF(W$35:W45,37)&gt;0,COUNTIF(W$35:W45,36)&gt;0,COUNTIF(W$35:W45,"cmo")&gt;0),32,IF(AND(COUNTIF(W$35:W45,1)&gt;0,COUNTIF(W$35:W45,33)&gt;0,COUNTIF(W$35:W45,30)&gt;0,COUNTIF(W$35:W45,39)&gt;0,COUNTIF(W$35:W45,38)&gt;0,COUNTIF(W$35:W45,35)&gt;0,COUNTIF(W$35:W45,37)&gt;0,COUNTIF(W$35:W45,36)&gt;0),"cmo",IF(AND(COUNTIF(W$35:W45,1)&gt;0,COUNTIF(W$35:W45,33)&gt;0,COUNTIF(W$35:W45,30)&gt;0,COUNTIF(W$35:W45,39)&gt;0,COUNTIF(W$35:W45,38)&gt;0,COUNTIF(W$35:W45,35)&gt;0,COUNTIF(W$35:W45,37)&gt;0),36,IF(AND(COUNTIF(W$35:W45,1)&gt;0,COUNTIF(W$35:W45,33)&gt;0,COUNTIF(W$35:W45,30)&gt;0,COUNTIF(W$35:W45,39)&gt;0,COUNTIF(W$35:W45,38)&gt;0,COUNTIF(W$35:W45,35)&gt;0),37,IF(AND(COUNTIF(W$35:W45,1)&gt;0,COUNTIF(W$35:W45,33)&gt;0,COUNTIF(W$35:W45,30)&gt;0,COUNTIF(W$35:W45,39)&gt;0,COUNTIF(W$35:W45,38)&gt;0),35,IF(AND(COUNTIF(W$35:W45,1)&gt;0,COUNTIF(W$35:W45,33)&gt;0,COUNTIF(W$35:W45,30)&gt;0,COUNTIF(W$35:W45,39)&gt;0),38,IF(AND(COUNTIF(W$35:W45,1)&gt;0,COUNTIF(W$35:W45,33)&gt;0,COUNTIF(W$35:W45,30)&gt;0),39,IF(AND(COUNTIF(W$35:W45,1)&gt;0,COUNTIF(W$35:W45,33)&gt;0),30,IF(COUNTIF(W$35:W45,1)&gt;0,33,1)))))))))))</f>
        <v>cmo</v>
      </c>
      <c r="X46" s="227">
        <f>IF(AND(COUNTIF(X$35:X45,1)&gt;0,COUNTIF(X$35:X45,33)&gt;0,COUNTIF(X$35:X45,30)&gt;0,COUNTIF(X$35:X45,39)&gt;0,COUNTIF(X$35:X45,38)&gt;0,COUNTIF(X$35:X45,35)&gt;0,COUNTIF(X$35:X45,37)&gt;0,COUNTIF(X$35:X45,36)&gt;0,COUNTIF(X$35:X45,"cmo")&gt;0,COUNTIF(X$35:X45,32)&gt;0,COUNTIF(X$35:X45,2)&gt;0),"F",IF(AND(COUNTIF(X$35:X45,1)&gt;0,COUNTIF(X$35:X45,33)&gt;0,COUNTIF(X$35:X45,30)&gt;0,COUNTIF(X$35:X45,39)&gt;0,COUNTIF(X$35:X45,38)&gt;0,COUNTIF(X$35:X45,35)&gt;0,COUNTIF(X$35:X45,37)&gt;0,COUNTIF(X$35:X45,36)&gt;0,COUNTIF(X$35:X45,"cmo")&gt;0,COUNTIF(X$35:X45,32)&gt;0),2,IF(AND(COUNTIF(X$35:X45,1)&gt;0,COUNTIF(X$35:X45,33)&gt;0,COUNTIF(X$35:X45,30)&gt;0,COUNTIF(X$35:X45,39)&gt;0,COUNTIF(X$35:X45,38)&gt;0,COUNTIF(X$35:X45,35)&gt;0,COUNTIF(X$35:X45,37)&gt;0,COUNTIF(X$35:X45,36)&gt;0,COUNTIF(X$35:X45,"cmo")&gt;0),32,IF(AND(COUNTIF(X$35:X45,1)&gt;0,COUNTIF(X$35:X45,33)&gt;0,COUNTIF(X$35:X45,30)&gt;0,COUNTIF(X$35:X45,39)&gt;0,COUNTIF(X$35:X45,38)&gt;0,COUNTIF(X$35:X45,35)&gt;0,COUNTIF(X$35:X45,37)&gt;0,COUNTIF(X$35:X45,36)&gt;0),"cmo",IF(AND(COUNTIF(X$35:X45,1)&gt;0,COUNTIF(X$35:X45,33)&gt;0,COUNTIF(X$35:X45,30)&gt;0,COUNTIF(X$35:X45,39)&gt;0,COUNTIF(X$35:X45,38)&gt;0,COUNTIF(X$35:X45,35)&gt;0,COUNTIF(X$35:X45,37)&gt;0),36,IF(AND(COUNTIF(X$35:X45,1)&gt;0,COUNTIF(X$35:X45,33)&gt;0,COUNTIF(X$35:X45,30)&gt;0,COUNTIF(X$35:X45,39)&gt;0,COUNTIF(X$35:X45,38)&gt;0,COUNTIF(X$35:X45,35)&gt;0),37,IF(AND(COUNTIF(X$35:X45,1)&gt;0,COUNTIF(X$35:X45,33)&gt;0,COUNTIF(X$35:X45,30)&gt;0,COUNTIF(X$35:X45,39)&gt;0,COUNTIF(X$35:X45,38)&gt;0),35,IF(AND(COUNTIF(X$35:X45,1)&gt;0,COUNTIF(X$35:X45,33)&gt;0,COUNTIF(X$35:X45,30)&gt;0,COUNTIF(X$35:X45,39)&gt;0),38,IF(AND(COUNTIF(X$35:X45,1)&gt;0,COUNTIF(X$35:X45,33)&gt;0,COUNTIF(X$35:X45,30)&gt;0),39,IF(AND(COUNTIF(X$35:X45,1)&gt;0,COUNTIF(X$35:X45,33)&gt;0),30,IF(COUNTIF(X$35:X45,1)&gt;0,33,1)))))))))))</f>
        <v>38</v>
      </c>
      <c r="Y46" s="227">
        <f>IF(AND(COUNTIF(Y$35:Y45,1)&gt;0,COUNTIF(Y$35:Y45,33)&gt;0,COUNTIF(Y$35:Y45,30)&gt;0,COUNTIF(Y$35:Y45,39)&gt;0,COUNTIF(Y$35:Y45,38)&gt;0,COUNTIF(Y$35:Y45,35)&gt;0,COUNTIF(Y$35:Y45,37)&gt;0,COUNTIF(Y$35:Y45,36)&gt;0,COUNTIF(Y$35:Y45,"cmo")&gt;0,COUNTIF(Y$35:Y45,32)&gt;0,COUNTIF(Y$35:Y45,2)&gt;0),"F",IF(AND(COUNTIF(Y$35:Y45,1)&gt;0,COUNTIF(Y$35:Y45,33)&gt;0,COUNTIF(Y$35:Y45,30)&gt;0,COUNTIF(Y$35:Y45,39)&gt;0,COUNTIF(Y$35:Y45,38)&gt;0,COUNTIF(Y$35:Y45,35)&gt;0,COUNTIF(Y$35:Y45,37)&gt;0,COUNTIF(Y$35:Y45,36)&gt;0,COUNTIF(Y$35:Y45,"cmo")&gt;0,COUNTIF(Y$35:Y45,32)&gt;0),2,IF(AND(COUNTIF(Y$35:Y45,1)&gt;0,COUNTIF(Y$35:Y45,33)&gt;0,COUNTIF(Y$35:Y45,30)&gt;0,COUNTIF(Y$35:Y45,39)&gt;0,COUNTIF(Y$35:Y45,38)&gt;0,COUNTIF(Y$35:Y45,35)&gt;0,COUNTIF(Y$35:Y45,37)&gt;0,COUNTIF(Y$35:Y45,36)&gt;0,COUNTIF(Y$35:Y45,"cmo")&gt;0),32,IF(AND(COUNTIF(Y$35:Y45,1)&gt;0,COUNTIF(Y$35:Y45,33)&gt;0,COUNTIF(Y$35:Y45,30)&gt;0,COUNTIF(Y$35:Y45,39)&gt;0,COUNTIF(Y$35:Y45,38)&gt;0,COUNTIF(Y$35:Y45,35)&gt;0,COUNTIF(Y$35:Y45,37)&gt;0,COUNTIF(Y$35:Y45,36)&gt;0),"cmo",IF(AND(COUNTIF(Y$35:Y45,1)&gt;0,COUNTIF(Y$35:Y45,33)&gt;0,COUNTIF(Y$35:Y45,30)&gt;0,COUNTIF(Y$35:Y45,39)&gt;0,COUNTIF(Y$35:Y45,38)&gt;0,COUNTIF(Y$35:Y45,35)&gt;0,COUNTIF(Y$35:Y45,37)&gt;0),36,IF(AND(COUNTIF(Y$35:Y45,1)&gt;0,COUNTIF(Y$35:Y45,33)&gt;0,COUNTIF(Y$35:Y45,30)&gt;0,COUNTIF(Y$35:Y45,39)&gt;0,COUNTIF(Y$35:Y45,38)&gt;0,COUNTIF(Y$35:Y45,35)&gt;0),37,IF(AND(COUNTIF(Y$35:Y45,1)&gt;0,COUNTIF(Y$35:Y45,33)&gt;0,COUNTIF(Y$35:Y45,30)&gt;0,COUNTIF(Y$35:Y45,39)&gt;0,COUNTIF(Y$35:Y45,38)&gt;0),35,IF(AND(COUNTIF(Y$35:Y45,1)&gt;0,COUNTIF(Y$35:Y45,33)&gt;0,COUNTIF(Y$35:Y45,30)&gt;0,COUNTIF(Y$35:Y45,39)&gt;0),38,IF(AND(COUNTIF(Y$35:Y45,1)&gt;0,COUNTIF(Y$35:Y45,33)&gt;0,COUNTIF(Y$35:Y45,30)&gt;0),39,IF(AND(COUNTIF(Y$35:Y45,1)&gt;0,COUNTIF(Y$35:Y45,33)&gt;0),30,IF(COUNTIF(Y$35:Y45,1)&gt;0,33,1)))))))))))</f>
        <v>38</v>
      </c>
      <c r="Z46" s="227">
        <f>IF(AND(COUNTIF(Z$35:Z45,1)&gt;0,COUNTIF(Z$35:Z45,33)&gt;0,COUNTIF(Z$35:Z45,30)&gt;0,COUNTIF(Z$35:Z45,39)&gt;0,COUNTIF(Z$35:Z45,38)&gt;0,COUNTIF(Z$35:Z45,35)&gt;0,COUNTIF(Z$35:Z45,37)&gt;0,COUNTIF(Z$35:Z45,36)&gt;0,COUNTIF(Z$35:Z45,"cmo")&gt;0,COUNTIF(Z$35:Z45,32)&gt;0,COUNTIF(Z$35:Z45,2)&gt;0),"F",IF(AND(COUNTIF(Z$35:Z45,1)&gt;0,COUNTIF(Z$35:Z45,33)&gt;0,COUNTIF(Z$35:Z45,30)&gt;0,COUNTIF(Z$35:Z45,39)&gt;0,COUNTIF(Z$35:Z45,38)&gt;0,COUNTIF(Z$35:Z45,35)&gt;0,COUNTIF(Z$35:Z45,37)&gt;0,COUNTIF(Z$35:Z45,36)&gt;0,COUNTIF(Z$35:Z45,"cmo")&gt;0,COUNTIF(Z$35:Z45,32)&gt;0),2,IF(AND(COUNTIF(Z$35:Z45,1)&gt;0,COUNTIF(Z$35:Z45,33)&gt;0,COUNTIF(Z$35:Z45,30)&gt;0,COUNTIF(Z$35:Z45,39)&gt;0,COUNTIF(Z$35:Z45,38)&gt;0,COUNTIF(Z$35:Z45,35)&gt;0,COUNTIF(Z$35:Z45,37)&gt;0,COUNTIF(Z$35:Z45,36)&gt;0,COUNTIF(Z$35:Z45,"cmo")&gt;0),32,IF(AND(COUNTIF(Z$35:Z45,1)&gt;0,COUNTIF(Z$35:Z45,33)&gt;0,COUNTIF(Z$35:Z45,30)&gt;0,COUNTIF(Z$35:Z45,39)&gt;0,COUNTIF(Z$35:Z45,38)&gt;0,COUNTIF(Z$35:Z45,35)&gt;0,COUNTIF(Z$35:Z45,37)&gt;0,COUNTIF(Z$35:Z45,36)&gt;0),"cmo",IF(AND(COUNTIF(Z$35:Z45,1)&gt;0,COUNTIF(Z$35:Z45,33)&gt;0,COUNTIF(Z$35:Z45,30)&gt;0,COUNTIF(Z$35:Z45,39)&gt;0,COUNTIF(Z$35:Z45,38)&gt;0,COUNTIF(Z$35:Z45,35)&gt;0,COUNTIF(Z$35:Z45,37)&gt;0),36,IF(AND(COUNTIF(Z$35:Z45,1)&gt;0,COUNTIF(Z$35:Z45,33)&gt;0,COUNTIF(Z$35:Z45,30)&gt;0,COUNTIF(Z$35:Z45,39)&gt;0,COUNTIF(Z$35:Z45,38)&gt;0,COUNTIF(Z$35:Z45,35)&gt;0),37,IF(AND(COUNTIF(Z$35:Z45,1)&gt;0,COUNTIF(Z$35:Z45,33)&gt;0,COUNTIF(Z$35:Z45,30)&gt;0,COUNTIF(Z$35:Z45,39)&gt;0,COUNTIF(Z$35:Z45,38)&gt;0),35,IF(AND(COUNTIF(Z$35:Z45,1)&gt;0,COUNTIF(Z$35:Z45,33)&gt;0,COUNTIF(Z$35:Z45,30)&gt;0,COUNTIF(Z$35:Z45,39)&gt;0),38,IF(AND(COUNTIF(Z$35:Z45,1)&gt;0,COUNTIF(Z$35:Z45,33)&gt;0,COUNTIF(Z$35:Z45,30)&gt;0),39,IF(AND(COUNTIF(Z$35:Z45,1)&gt;0,COUNTIF(Z$35:Z45,33)&gt;0),30,IF(COUNTIF(Z$35:Z45,1)&gt;0,33,1)))))))))))</f>
        <v>38</v>
      </c>
      <c r="AA46" s="227">
        <f>IF(AND(COUNTIF(AA$35:AA45,1)&gt;0,COUNTIF(AA$35:AA45,33)&gt;0,COUNTIF(AA$35:AA45,30)&gt;0,COUNTIF(AA$35:AA45,39)&gt;0,COUNTIF(AA$35:AA45,38)&gt;0,COUNTIF(AA$35:AA45,35)&gt;0,COUNTIF(AA$35:AA45,37)&gt;0,COUNTIF(AA$35:AA45,36)&gt;0,COUNTIF(AA$35:AA45,"cmo")&gt;0,COUNTIF(AA$35:AA45,32)&gt;0,COUNTIF(AA$35:AA45,2)&gt;0),"F",IF(AND(COUNTIF(AA$35:AA45,1)&gt;0,COUNTIF(AA$35:AA45,33)&gt;0,COUNTIF(AA$35:AA45,30)&gt;0,COUNTIF(AA$35:AA45,39)&gt;0,COUNTIF(AA$35:AA45,38)&gt;0,COUNTIF(AA$35:AA45,35)&gt;0,COUNTIF(AA$35:AA45,37)&gt;0,COUNTIF(AA$35:AA45,36)&gt;0,COUNTIF(AA$35:AA45,"cmo")&gt;0,COUNTIF(AA$35:AA45,32)&gt;0),2,IF(AND(COUNTIF(AA$35:AA45,1)&gt;0,COUNTIF(AA$35:AA45,33)&gt;0,COUNTIF(AA$35:AA45,30)&gt;0,COUNTIF(AA$35:AA45,39)&gt;0,COUNTIF(AA$35:AA45,38)&gt;0,COUNTIF(AA$35:AA45,35)&gt;0,COUNTIF(AA$35:AA45,37)&gt;0,COUNTIF(AA$35:AA45,36)&gt;0,COUNTIF(AA$35:AA45,"cmo")&gt;0),32,IF(AND(COUNTIF(AA$35:AA45,1)&gt;0,COUNTIF(AA$35:AA45,33)&gt;0,COUNTIF(AA$35:AA45,30)&gt;0,COUNTIF(AA$35:AA45,39)&gt;0,COUNTIF(AA$35:AA45,38)&gt;0,COUNTIF(AA$35:AA45,35)&gt;0,COUNTIF(AA$35:AA45,37)&gt;0,COUNTIF(AA$35:AA45,36)&gt;0),"cmo",IF(AND(COUNTIF(AA$35:AA45,1)&gt;0,COUNTIF(AA$35:AA45,33)&gt;0,COUNTIF(AA$35:AA45,30)&gt;0,COUNTIF(AA$35:AA45,39)&gt;0,COUNTIF(AA$35:AA45,38)&gt;0,COUNTIF(AA$35:AA45,35)&gt;0,COUNTIF(AA$35:AA45,37)&gt;0),36,IF(AND(COUNTIF(AA$35:AA45,1)&gt;0,COUNTIF(AA$35:AA45,33)&gt;0,COUNTIF(AA$35:AA45,30)&gt;0,COUNTIF(AA$35:AA45,39)&gt;0,COUNTIF(AA$35:AA45,38)&gt;0,COUNTIF(AA$35:AA45,35)&gt;0),37,IF(AND(COUNTIF(AA$35:AA45,1)&gt;0,COUNTIF(AA$35:AA45,33)&gt;0,COUNTIF(AA$35:AA45,30)&gt;0,COUNTIF(AA$35:AA45,39)&gt;0,COUNTIF(AA$35:AA45,38)&gt;0),35,IF(AND(COUNTIF(AA$35:AA45,1)&gt;0,COUNTIF(AA$35:AA45,33)&gt;0,COUNTIF(AA$35:AA45,30)&gt;0,COUNTIF(AA$35:AA45,39)&gt;0),38,IF(AND(COUNTIF(AA$35:AA45,1)&gt;0,COUNTIF(AA$35:AA45,33)&gt;0,COUNTIF(AA$35:AA45,30)&gt;0),39,IF(AND(COUNTIF(AA$35:AA45,1)&gt;0,COUNTIF(AA$35:AA45,33)&gt;0),30,IF(COUNTIF(AA$35:AA45,1)&gt;0,33,1)))))))))))</f>
        <v>36</v>
      </c>
      <c r="AB46" s="227">
        <f>IF(AND(COUNTIF(AB$35:AB45,1)&gt;0,COUNTIF(AB$35:AB45,33)&gt;0,COUNTIF(AB$35:AB45,30)&gt;0,COUNTIF(AB$35:AB45,39)&gt;0,COUNTIF(AB$35:AB45,38)&gt;0,COUNTIF(AB$35:AB45,35)&gt;0,COUNTIF(AB$35:AB45,37)&gt;0,COUNTIF(AB$35:AB45,36)&gt;0,COUNTIF(AB$35:AB45,"cmo")&gt;0,COUNTIF(AB$35:AB45,32)&gt;0,COUNTIF(AB$35:AB45,2)&gt;0),"F",IF(AND(COUNTIF(AB$35:AB45,1)&gt;0,COUNTIF(AB$35:AB45,33)&gt;0,COUNTIF(AB$35:AB45,30)&gt;0,COUNTIF(AB$35:AB45,39)&gt;0,COUNTIF(AB$35:AB45,38)&gt;0,COUNTIF(AB$35:AB45,35)&gt;0,COUNTIF(AB$35:AB45,37)&gt;0,COUNTIF(AB$35:AB45,36)&gt;0,COUNTIF(AB$35:AB45,"cmo")&gt;0,COUNTIF(AB$35:AB45,32)&gt;0),2,IF(AND(COUNTIF(AB$35:AB45,1)&gt;0,COUNTIF(AB$35:AB45,33)&gt;0,COUNTIF(AB$35:AB45,30)&gt;0,COUNTIF(AB$35:AB45,39)&gt;0,COUNTIF(AB$35:AB45,38)&gt;0,COUNTIF(AB$35:AB45,35)&gt;0,COUNTIF(AB$35:AB45,37)&gt;0,COUNTIF(AB$35:AB45,36)&gt;0,COUNTIF(AB$35:AB45,"cmo")&gt;0),32,IF(AND(COUNTIF(AB$35:AB45,1)&gt;0,COUNTIF(AB$35:AB45,33)&gt;0,COUNTIF(AB$35:AB45,30)&gt;0,COUNTIF(AB$35:AB45,39)&gt;0,COUNTIF(AB$35:AB45,38)&gt;0,COUNTIF(AB$35:AB45,35)&gt;0,COUNTIF(AB$35:AB45,37)&gt;0,COUNTIF(AB$35:AB45,36)&gt;0),"cmo",IF(AND(COUNTIF(AB$35:AB45,1)&gt;0,COUNTIF(AB$35:AB45,33)&gt;0,COUNTIF(AB$35:AB45,30)&gt;0,COUNTIF(AB$35:AB45,39)&gt;0,COUNTIF(AB$35:AB45,38)&gt;0,COUNTIF(AB$35:AB45,35)&gt;0,COUNTIF(AB$35:AB45,37)&gt;0),36,IF(AND(COUNTIF(AB$35:AB45,1)&gt;0,COUNTIF(AB$35:AB45,33)&gt;0,COUNTIF(AB$35:AB45,30)&gt;0,COUNTIF(AB$35:AB45,39)&gt;0,COUNTIF(AB$35:AB45,38)&gt;0,COUNTIF(AB$35:AB45,35)&gt;0),37,IF(AND(COUNTIF(AB$35:AB45,1)&gt;0,COUNTIF(AB$35:AB45,33)&gt;0,COUNTIF(AB$35:AB45,30)&gt;0,COUNTIF(AB$35:AB45,39)&gt;0,COUNTIF(AB$35:AB45,38)&gt;0),35,IF(AND(COUNTIF(AB$35:AB45,1)&gt;0,COUNTIF(AB$35:AB45,33)&gt;0,COUNTIF(AB$35:AB45,30)&gt;0,COUNTIF(AB$35:AB45,39)&gt;0),38,IF(AND(COUNTIF(AB$35:AB45,1)&gt;0,COUNTIF(AB$35:AB45,33)&gt;0,COUNTIF(AB$35:AB45,30)&gt;0),39,IF(AND(COUNTIF(AB$35:AB45,1)&gt;0,COUNTIF(AB$35:AB45,33)&gt;0),30,IF(COUNTIF(AB$35:AB45,1)&gt;0,33,1)))))))))))</f>
        <v>37</v>
      </c>
      <c r="AC46" s="227">
        <f>IF(AND(COUNTIF(AC$35:AC45,1)&gt;0,COUNTIF(AC$35:AC45,33)&gt;0,COUNTIF(AC$35:AC45,30)&gt;0,COUNTIF(AC$35:AC45,39)&gt;0,COUNTIF(AC$35:AC45,38)&gt;0,COUNTIF(AC$35:AC45,35)&gt;0,COUNTIF(AC$35:AC45,37)&gt;0,COUNTIF(AC$35:AC45,36)&gt;0,COUNTIF(AC$35:AC45,"cmo")&gt;0,COUNTIF(AC$35:AC45,32)&gt;0,COUNTIF(AC$35:AC45,2)&gt;0),"F",IF(AND(COUNTIF(AC$35:AC45,1)&gt;0,COUNTIF(AC$35:AC45,33)&gt;0,COUNTIF(AC$35:AC45,30)&gt;0,COUNTIF(AC$35:AC45,39)&gt;0,COUNTIF(AC$35:AC45,38)&gt;0,COUNTIF(AC$35:AC45,35)&gt;0,COUNTIF(AC$35:AC45,37)&gt;0,COUNTIF(AC$35:AC45,36)&gt;0,COUNTIF(AC$35:AC45,"cmo")&gt;0,COUNTIF(AC$35:AC45,32)&gt;0),2,IF(AND(COUNTIF(AC$35:AC45,1)&gt;0,COUNTIF(AC$35:AC45,33)&gt;0,COUNTIF(AC$35:AC45,30)&gt;0,COUNTIF(AC$35:AC45,39)&gt;0,COUNTIF(AC$35:AC45,38)&gt;0,COUNTIF(AC$35:AC45,35)&gt;0,COUNTIF(AC$35:AC45,37)&gt;0,COUNTIF(AC$35:AC45,36)&gt;0,COUNTIF(AC$35:AC45,"cmo")&gt;0),32,IF(AND(COUNTIF(AC$35:AC45,1)&gt;0,COUNTIF(AC$35:AC45,33)&gt;0,COUNTIF(AC$35:AC45,30)&gt;0,COUNTIF(AC$35:AC45,39)&gt;0,COUNTIF(AC$35:AC45,38)&gt;0,COUNTIF(AC$35:AC45,35)&gt;0,COUNTIF(AC$35:AC45,37)&gt;0,COUNTIF(AC$35:AC45,36)&gt;0),"cmo",IF(AND(COUNTIF(AC$35:AC45,1)&gt;0,COUNTIF(AC$35:AC45,33)&gt;0,COUNTIF(AC$35:AC45,30)&gt;0,COUNTIF(AC$35:AC45,39)&gt;0,COUNTIF(AC$35:AC45,38)&gt;0,COUNTIF(AC$35:AC45,35)&gt;0,COUNTIF(AC$35:AC45,37)&gt;0),36,IF(AND(COUNTIF(AC$35:AC45,1)&gt;0,COUNTIF(AC$35:AC45,33)&gt;0,COUNTIF(AC$35:AC45,30)&gt;0,COUNTIF(AC$35:AC45,39)&gt;0,COUNTIF(AC$35:AC45,38)&gt;0,COUNTIF(AC$35:AC45,35)&gt;0),37,IF(AND(COUNTIF(AC$35:AC45,1)&gt;0,COUNTIF(AC$35:AC45,33)&gt;0,COUNTIF(AC$35:AC45,30)&gt;0,COUNTIF(AC$35:AC45,39)&gt;0,COUNTIF(AC$35:AC45,38)&gt;0),35,IF(AND(COUNTIF(AC$35:AC45,1)&gt;0,COUNTIF(AC$35:AC45,33)&gt;0,COUNTIF(AC$35:AC45,30)&gt;0,COUNTIF(AC$35:AC45,39)&gt;0),38,IF(AND(COUNTIF(AC$35:AC45,1)&gt;0,COUNTIF(AC$35:AC45,33)&gt;0,COUNTIF(AC$35:AC45,30)&gt;0),39,IF(AND(COUNTIF(AC$35:AC45,1)&gt;0,COUNTIF(AC$35:AC45,33)&gt;0),30,IF(COUNTIF(AC$35:AC45,1)&gt;0,33,1)))))))))))</f>
        <v>37</v>
      </c>
      <c r="AD46" s="227">
        <f>IF(AND(COUNTIF(AD$35:AD45,1)&gt;0,COUNTIF(AD$35:AD45,33)&gt;0,COUNTIF(AD$35:AD45,30)&gt;0,COUNTIF(AD$35:AD45,39)&gt;0,COUNTIF(AD$35:AD45,38)&gt;0,COUNTIF(AD$35:AD45,35)&gt;0,COUNTIF(AD$35:AD45,37)&gt;0,COUNTIF(AD$35:AD45,36)&gt;0,COUNTIF(AD$35:AD45,"cmo")&gt;0,COUNTIF(AD$35:AD45,32)&gt;0,COUNTIF(AD$35:AD45,2)&gt;0),"F",IF(AND(COUNTIF(AD$35:AD45,1)&gt;0,COUNTIF(AD$35:AD45,33)&gt;0,COUNTIF(AD$35:AD45,30)&gt;0,COUNTIF(AD$35:AD45,39)&gt;0,COUNTIF(AD$35:AD45,38)&gt;0,COUNTIF(AD$35:AD45,35)&gt;0,COUNTIF(AD$35:AD45,37)&gt;0,COUNTIF(AD$35:AD45,36)&gt;0,COUNTIF(AD$35:AD45,"cmo")&gt;0,COUNTIF(AD$35:AD45,32)&gt;0),2,IF(AND(COUNTIF(AD$35:AD45,1)&gt;0,COUNTIF(AD$35:AD45,33)&gt;0,COUNTIF(AD$35:AD45,30)&gt;0,COUNTIF(AD$35:AD45,39)&gt;0,COUNTIF(AD$35:AD45,38)&gt;0,COUNTIF(AD$35:AD45,35)&gt;0,COUNTIF(AD$35:AD45,37)&gt;0,COUNTIF(AD$35:AD45,36)&gt;0,COUNTIF(AD$35:AD45,"cmo")&gt;0),32,IF(AND(COUNTIF(AD$35:AD45,1)&gt;0,COUNTIF(AD$35:AD45,33)&gt;0,COUNTIF(AD$35:AD45,30)&gt;0,COUNTIF(AD$35:AD45,39)&gt;0,COUNTIF(AD$35:AD45,38)&gt;0,COUNTIF(AD$35:AD45,35)&gt;0,COUNTIF(AD$35:AD45,37)&gt;0,COUNTIF(AD$35:AD45,36)&gt;0),"cmo",IF(AND(COUNTIF(AD$35:AD45,1)&gt;0,COUNTIF(AD$35:AD45,33)&gt;0,COUNTIF(AD$35:AD45,30)&gt;0,COUNTIF(AD$35:AD45,39)&gt;0,COUNTIF(AD$35:AD45,38)&gt;0,COUNTIF(AD$35:AD45,35)&gt;0,COUNTIF(AD$35:AD45,37)&gt;0),36,IF(AND(COUNTIF(AD$35:AD45,1)&gt;0,COUNTIF(AD$35:AD45,33)&gt;0,COUNTIF(AD$35:AD45,30)&gt;0,COUNTIF(AD$35:AD45,39)&gt;0,COUNTIF(AD$35:AD45,38)&gt;0,COUNTIF(AD$35:AD45,35)&gt;0),37,IF(AND(COUNTIF(AD$35:AD45,1)&gt;0,COUNTIF(AD$35:AD45,33)&gt;0,COUNTIF(AD$35:AD45,30)&gt;0,COUNTIF(AD$35:AD45,39)&gt;0,COUNTIF(AD$35:AD45,38)&gt;0),35,IF(AND(COUNTIF(AD$35:AD45,1)&gt;0,COUNTIF(AD$35:AD45,33)&gt;0,COUNTIF(AD$35:AD45,30)&gt;0,COUNTIF(AD$35:AD45,39)&gt;0),38,IF(AND(COUNTIF(AD$35:AD45,1)&gt;0,COUNTIF(AD$35:AD45,33)&gt;0,COUNTIF(AD$35:AD45,30)&gt;0),39,IF(AND(COUNTIF(AD$35:AD45,1)&gt;0,COUNTIF(AD$35:AD45,33)&gt;0),30,IF(COUNTIF(AD$35:AD45,1)&gt;0,33,1)))))))))))</f>
        <v>37</v>
      </c>
      <c r="AE46" s="227">
        <f>IF(AND(COUNTIF(AE$35:AE45,1)&gt;0,COUNTIF(AE$35:AE45,33)&gt;0,COUNTIF(AE$35:AE45,30)&gt;0,COUNTIF(AE$35:AE45,39)&gt;0,COUNTIF(AE$35:AE45,38)&gt;0,COUNTIF(AE$35:AE45,35)&gt;0,COUNTIF(AE$35:AE45,37)&gt;0,COUNTIF(AE$35:AE45,36)&gt;0,COUNTIF(AE$35:AE45,"cmo")&gt;0,COUNTIF(AE$35:AE45,32)&gt;0,COUNTIF(AE$35:AE45,2)&gt;0),"F",IF(AND(COUNTIF(AE$35:AE45,1)&gt;0,COUNTIF(AE$35:AE45,33)&gt;0,COUNTIF(AE$35:AE45,30)&gt;0,COUNTIF(AE$35:AE45,39)&gt;0,COUNTIF(AE$35:AE45,38)&gt;0,COUNTIF(AE$35:AE45,35)&gt;0,COUNTIF(AE$35:AE45,37)&gt;0,COUNTIF(AE$35:AE45,36)&gt;0,COUNTIF(AE$35:AE45,"cmo")&gt;0,COUNTIF(AE$35:AE45,32)&gt;0),2,IF(AND(COUNTIF(AE$35:AE45,1)&gt;0,COUNTIF(AE$35:AE45,33)&gt;0,COUNTIF(AE$35:AE45,30)&gt;0,COUNTIF(AE$35:AE45,39)&gt;0,COUNTIF(AE$35:AE45,38)&gt;0,COUNTIF(AE$35:AE45,35)&gt;0,COUNTIF(AE$35:AE45,37)&gt;0,COUNTIF(AE$35:AE45,36)&gt;0,COUNTIF(AE$35:AE45,"cmo")&gt;0),32,IF(AND(COUNTIF(AE$35:AE45,1)&gt;0,COUNTIF(AE$35:AE45,33)&gt;0,COUNTIF(AE$35:AE45,30)&gt;0,COUNTIF(AE$35:AE45,39)&gt;0,COUNTIF(AE$35:AE45,38)&gt;0,COUNTIF(AE$35:AE45,35)&gt;0,COUNTIF(AE$35:AE45,37)&gt;0,COUNTIF(AE$35:AE45,36)&gt;0),"cmo",IF(AND(COUNTIF(AE$35:AE45,1)&gt;0,COUNTIF(AE$35:AE45,33)&gt;0,COUNTIF(AE$35:AE45,30)&gt;0,COUNTIF(AE$35:AE45,39)&gt;0,COUNTIF(AE$35:AE45,38)&gt;0,COUNTIF(AE$35:AE45,35)&gt;0,COUNTIF(AE$35:AE45,37)&gt;0),36,IF(AND(COUNTIF(AE$35:AE45,1)&gt;0,COUNTIF(AE$35:AE45,33)&gt;0,COUNTIF(AE$35:AE45,30)&gt;0,COUNTIF(AE$35:AE45,39)&gt;0,COUNTIF(AE$35:AE45,38)&gt;0,COUNTIF(AE$35:AE45,35)&gt;0),37,IF(AND(COUNTIF(AE$35:AE45,1)&gt;0,COUNTIF(AE$35:AE45,33)&gt;0,COUNTIF(AE$35:AE45,30)&gt;0,COUNTIF(AE$35:AE45,39)&gt;0,COUNTIF(AE$35:AE45,38)&gt;0),35,IF(AND(COUNTIF(AE$35:AE45,1)&gt;0,COUNTIF(AE$35:AE45,33)&gt;0,COUNTIF(AE$35:AE45,30)&gt;0,COUNTIF(AE$35:AE45,39)&gt;0),38,IF(AND(COUNTIF(AE$35:AE45,1)&gt;0,COUNTIF(AE$35:AE45,33)&gt;0,COUNTIF(AE$35:AE45,30)&gt;0),39,IF(AND(COUNTIF(AE$35:AE45,1)&gt;0,COUNTIF(AE$35:AE45,33)&gt;0),30,IF(COUNTIF(AE$35:AE45,1)&gt;0,33,1)))))))))))</f>
        <v>36</v>
      </c>
      <c r="AF46" s="227">
        <f>IF(AND(COUNTIF(AF$35:AF45,1)&gt;0,COUNTIF(AF$35:AF45,33)&gt;0,COUNTIF(AF$35:AF45,30)&gt;0,COUNTIF(AF$35:AF45,39)&gt;0,COUNTIF(AF$35:AF45,38)&gt;0,COUNTIF(AF$35:AF45,35)&gt;0,COUNTIF(AF$35:AF45,37)&gt;0,COUNTIF(AF$35:AF45,36)&gt;0,COUNTIF(AF$35:AF45,"cmo")&gt;0,COUNTIF(AF$35:AF45,32)&gt;0,COUNTIF(AF$35:AF45,2)&gt;0),"F",IF(AND(COUNTIF(AF$35:AF45,1)&gt;0,COUNTIF(AF$35:AF45,33)&gt;0,COUNTIF(AF$35:AF45,30)&gt;0,COUNTIF(AF$35:AF45,39)&gt;0,COUNTIF(AF$35:AF45,38)&gt;0,COUNTIF(AF$35:AF45,35)&gt;0,COUNTIF(AF$35:AF45,37)&gt;0,COUNTIF(AF$35:AF45,36)&gt;0,COUNTIF(AF$35:AF45,"cmo")&gt;0,COUNTIF(AF$35:AF45,32)&gt;0),2,IF(AND(COUNTIF(AF$35:AF45,1)&gt;0,COUNTIF(AF$35:AF45,33)&gt;0,COUNTIF(AF$35:AF45,30)&gt;0,COUNTIF(AF$35:AF45,39)&gt;0,COUNTIF(AF$35:AF45,38)&gt;0,COUNTIF(AF$35:AF45,35)&gt;0,COUNTIF(AF$35:AF45,37)&gt;0,COUNTIF(AF$35:AF45,36)&gt;0,COUNTIF(AF$35:AF45,"cmo")&gt;0),32,IF(AND(COUNTIF(AF$35:AF45,1)&gt;0,COUNTIF(AF$35:AF45,33)&gt;0,COUNTIF(AF$35:AF45,30)&gt;0,COUNTIF(AF$35:AF45,39)&gt;0,COUNTIF(AF$35:AF45,38)&gt;0,COUNTIF(AF$35:AF45,35)&gt;0,COUNTIF(AF$35:AF45,37)&gt;0,COUNTIF(AF$35:AF45,36)&gt;0),"cmo",IF(AND(COUNTIF(AF$35:AF45,1)&gt;0,COUNTIF(AF$35:AF45,33)&gt;0,COUNTIF(AF$35:AF45,30)&gt;0,COUNTIF(AF$35:AF45,39)&gt;0,COUNTIF(AF$35:AF45,38)&gt;0,COUNTIF(AF$35:AF45,35)&gt;0,COUNTIF(AF$35:AF45,37)&gt;0),36,IF(AND(COUNTIF(AF$35:AF45,1)&gt;0,COUNTIF(AF$35:AF45,33)&gt;0,COUNTIF(AF$35:AF45,30)&gt;0,COUNTIF(AF$35:AF45,39)&gt;0,COUNTIF(AF$35:AF45,38)&gt;0,COUNTIF(AF$35:AF45,35)&gt;0),37,IF(AND(COUNTIF(AF$35:AF45,1)&gt;0,COUNTIF(AF$35:AF45,33)&gt;0,COUNTIF(AF$35:AF45,30)&gt;0,COUNTIF(AF$35:AF45,39)&gt;0,COUNTIF(AF$35:AF45,38)&gt;0),35,IF(AND(COUNTIF(AF$35:AF45,1)&gt;0,COUNTIF(AF$35:AF45,33)&gt;0,COUNTIF(AF$35:AF45,30)&gt;0,COUNTIF(AF$35:AF45,39)&gt;0),38,IF(AND(COUNTIF(AF$35:AF45,1)&gt;0,COUNTIF(AF$35:AF45,33)&gt;0,COUNTIF(AF$35:AF45,30)&gt;0),39,IF(AND(COUNTIF(AF$35:AF45,1)&gt;0,COUNTIF(AF$35:AF45,33)&gt;0),30,IF(COUNTIF(AF$35:AF45,1)&gt;0,33,1)))))))))))</f>
        <v>37</v>
      </c>
      <c r="AG46" s="227">
        <f>IF(AND(COUNTIF(AG$35:AG45,1)&gt;0,COUNTIF(AG$35:AG45,33)&gt;0,COUNTIF(AG$35:AG45,30)&gt;0,COUNTIF(AG$35:AG45,39)&gt;0,COUNTIF(AG$35:AG45,38)&gt;0,COUNTIF(AG$35:AG45,35)&gt;0,COUNTIF(AG$35:AG45,37)&gt;0,COUNTIF(AG$35:AG45,36)&gt;0,COUNTIF(AG$35:AG45,"cmo")&gt;0,COUNTIF(AG$35:AG45,32)&gt;0,COUNTIF(AG$35:AG45,2)&gt;0),"F",IF(AND(COUNTIF(AG$35:AG45,1)&gt;0,COUNTIF(AG$35:AG45,33)&gt;0,COUNTIF(AG$35:AG45,30)&gt;0,COUNTIF(AG$35:AG45,39)&gt;0,COUNTIF(AG$35:AG45,38)&gt;0,COUNTIF(AG$35:AG45,35)&gt;0,COUNTIF(AG$35:AG45,37)&gt;0,COUNTIF(AG$35:AG45,36)&gt;0,COUNTIF(AG$35:AG45,"cmo")&gt;0,COUNTIF(AG$35:AG45,32)&gt;0),2,IF(AND(COUNTIF(AG$35:AG45,1)&gt;0,COUNTIF(AG$35:AG45,33)&gt;0,COUNTIF(AG$35:AG45,30)&gt;0,COUNTIF(AG$35:AG45,39)&gt;0,COUNTIF(AG$35:AG45,38)&gt;0,COUNTIF(AG$35:AG45,35)&gt;0,COUNTIF(AG$35:AG45,37)&gt;0,COUNTIF(AG$35:AG45,36)&gt;0,COUNTIF(AG$35:AG45,"cmo")&gt;0),32,IF(AND(COUNTIF(AG$35:AG45,1)&gt;0,COUNTIF(AG$35:AG45,33)&gt;0,COUNTIF(AG$35:AG45,30)&gt;0,COUNTIF(AG$35:AG45,39)&gt;0,COUNTIF(AG$35:AG45,38)&gt;0,COUNTIF(AG$35:AG45,35)&gt;0,COUNTIF(AG$35:AG45,37)&gt;0,COUNTIF(AG$35:AG45,36)&gt;0),"cmo",IF(AND(COUNTIF(AG$35:AG45,1)&gt;0,COUNTIF(AG$35:AG45,33)&gt;0,COUNTIF(AG$35:AG45,30)&gt;0,COUNTIF(AG$35:AG45,39)&gt;0,COUNTIF(AG$35:AG45,38)&gt;0,COUNTIF(AG$35:AG45,35)&gt;0,COUNTIF(AG$35:AG45,37)&gt;0),36,IF(AND(COUNTIF(AG$35:AG45,1)&gt;0,COUNTIF(AG$35:AG45,33)&gt;0,COUNTIF(AG$35:AG45,30)&gt;0,COUNTIF(AG$35:AG45,39)&gt;0,COUNTIF(AG$35:AG45,38)&gt;0,COUNTIF(AG$35:AG45,35)&gt;0),37,IF(AND(COUNTIF(AG$35:AG45,1)&gt;0,COUNTIF(AG$35:AG45,33)&gt;0,COUNTIF(AG$35:AG45,30)&gt;0,COUNTIF(AG$35:AG45,39)&gt;0,COUNTIF(AG$35:AG45,38)&gt;0),35,IF(AND(COUNTIF(AG$35:AG45,1)&gt;0,COUNTIF(AG$35:AG45,33)&gt;0,COUNTIF(AG$35:AG45,30)&gt;0,COUNTIF(AG$35:AG45,39)&gt;0),38,IF(AND(COUNTIF(AG$35:AG45,1)&gt;0,COUNTIF(AG$35:AG45,33)&gt;0,COUNTIF(AG$35:AG45,30)&gt;0),39,IF(AND(COUNTIF(AG$35:AG45,1)&gt;0,COUNTIF(AG$35:AG45,33)&gt;0),30,IF(COUNTIF(AG$35:AG45,1)&gt;0,33,1)))))))))))</f>
        <v>37</v>
      </c>
      <c r="AH46" s="227">
        <f>IF(AND(COUNTIF(AH$35:AH45,1)&gt;0,COUNTIF(AH$35:AH45,33)&gt;0,COUNTIF(AH$35:AH45,30)&gt;0,COUNTIF(AH$35:AH45,39)&gt;0,COUNTIF(AH$35:AH45,38)&gt;0,COUNTIF(AH$35:AH45,35)&gt;0,COUNTIF(AH$35:AH45,37)&gt;0,COUNTIF(AH$35:AH45,36)&gt;0,COUNTIF(AH$35:AH45,"cmo")&gt;0,COUNTIF(AH$35:AH45,32)&gt;0,COUNTIF(AH$35:AH45,2)&gt;0),"F",IF(AND(COUNTIF(AH$35:AH45,1)&gt;0,COUNTIF(AH$35:AH45,33)&gt;0,COUNTIF(AH$35:AH45,30)&gt;0,COUNTIF(AH$35:AH45,39)&gt;0,COUNTIF(AH$35:AH45,38)&gt;0,COUNTIF(AH$35:AH45,35)&gt;0,COUNTIF(AH$35:AH45,37)&gt;0,COUNTIF(AH$35:AH45,36)&gt;0,COUNTIF(AH$35:AH45,"cmo")&gt;0,COUNTIF(AH$35:AH45,32)&gt;0),2,IF(AND(COUNTIF(AH$35:AH45,1)&gt;0,COUNTIF(AH$35:AH45,33)&gt;0,COUNTIF(AH$35:AH45,30)&gt;0,COUNTIF(AH$35:AH45,39)&gt;0,COUNTIF(AH$35:AH45,38)&gt;0,COUNTIF(AH$35:AH45,35)&gt;0,COUNTIF(AH$35:AH45,37)&gt;0,COUNTIF(AH$35:AH45,36)&gt;0,COUNTIF(AH$35:AH45,"cmo")&gt;0),32,IF(AND(COUNTIF(AH$35:AH45,1)&gt;0,COUNTIF(AH$35:AH45,33)&gt;0,COUNTIF(AH$35:AH45,30)&gt;0,COUNTIF(AH$35:AH45,39)&gt;0,COUNTIF(AH$35:AH45,38)&gt;0,COUNTIF(AH$35:AH45,35)&gt;0,COUNTIF(AH$35:AH45,37)&gt;0,COUNTIF(AH$35:AH45,36)&gt;0),"cmo",IF(AND(COUNTIF(AH$35:AH45,1)&gt;0,COUNTIF(AH$35:AH45,33)&gt;0,COUNTIF(AH$35:AH45,30)&gt;0,COUNTIF(AH$35:AH45,39)&gt;0,COUNTIF(AH$35:AH45,38)&gt;0,COUNTIF(AH$35:AH45,35)&gt;0,COUNTIF(AH$35:AH45,37)&gt;0),36,IF(AND(COUNTIF(AH$35:AH45,1)&gt;0,COUNTIF(AH$35:AH45,33)&gt;0,COUNTIF(AH$35:AH45,30)&gt;0,COUNTIF(AH$35:AH45,39)&gt;0,COUNTIF(AH$35:AH45,38)&gt;0,COUNTIF(AH$35:AH45,35)&gt;0),37,IF(AND(COUNTIF(AH$35:AH45,1)&gt;0,COUNTIF(AH$35:AH45,33)&gt;0,COUNTIF(AH$35:AH45,30)&gt;0,COUNTIF(AH$35:AH45,39)&gt;0,COUNTIF(AH$35:AH45,38)&gt;0),35,IF(AND(COUNTIF(AH$35:AH45,1)&gt;0,COUNTIF(AH$35:AH45,33)&gt;0,COUNTIF(AH$35:AH45,30)&gt;0,COUNTIF(AH$35:AH45,39)&gt;0),38,IF(AND(COUNTIF(AH$35:AH45,1)&gt;0,COUNTIF(AH$35:AH45,33)&gt;0,COUNTIF(AH$35:AH45,30)&gt;0),39,IF(AND(COUNTIF(AH$35:AH45,1)&gt;0,COUNTIF(AH$35:AH45,33)&gt;0),30,IF(COUNTIF(AH$35:AH45,1)&gt;0,33,1)))))))))))</f>
        <v>37</v>
      </c>
      <c r="AI46" s="227">
        <f>IF(AND(COUNTIF(AI$35:AI45,1)&gt;0,COUNTIF(AI$35:AI45,33)&gt;0,COUNTIF(AI$35:AI45,30)&gt;0,COUNTIF(AI$35:AI45,39)&gt;0,COUNTIF(AI$35:AI45,38)&gt;0,COUNTIF(AI$35:AI45,35)&gt;0,COUNTIF(AI$35:AI45,37)&gt;0,COUNTIF(AI$35:AI45,36)&gt;0,COUNTIF(AI$35:AI45,"cmo")&gt;0,COUNTIF(AI$35:AI45,32)&gt;0,COUNTIF(AI$35:AI45,2)&gt;0),"F",IF(AND(COUNTIF(AI$35:AI45,1)&gt;0,COUNTIF(AI$35:AI45,33)&gt;0,COUNTIF(AI$35:AI45,30)&gt;0,COUNTIF(AI$35:AI45,39)&gt;0,COUNTIF(AI$35:AI45,38)&gt;0,COUNTIF(AI$35:AI45,35)&gt;0,COUNTIF(AI$35:AI45,37)&gt;0,COUNTIF(AI$35:AI45,36)&gt;0,COUNTIF(AI$35:AI45,"cmo")&gt;0,COUNTIF(AI$35:AI45,32)&gt;0),2,IF(AND(COUNTIF(AI$35:AI45,1)&gt;0,COUNTIF(AI$35:AI45,33)&gt;0,COUNTIF(AI$35:AI45,30)&gt;0,COUNTIF(AI$35:AI45,39)&gt;0,COUNTIF(AI$35:AI45,38)&gt;0,COUNTIF(AI$35:AI45,35)&gt;0,COUNTIF(AI$35:AI45,37)&gt;0,COUNTIF(AI$35:AI45,36)&gt;0,COUNTIF(AI$35:AI45,"cmo")&gt;0),32,IF(AND(COUNTIF(AI$35:AI45,1)&gt;0,COUNTIF(AI$35:AI45,33)&gt;0,COUNTIF(AI$35:AI45,30)&gt;0,COUNTIF(AI$35:AI45,39)&gt;0,COUNTIF(AI$35:AI45,38)&gt;0,COUNTIF(AI$35:AI45,35)&gt;0,COUNTIF(AI$35:AI45,37)&gt;0,COUNTIF(AI$35:AI45,36)&gt;0),"cmo",IF(AND(COUNTIF(AI$35:AI45,1)&gt;0,COUNTIF(AI$35:AI45,33)&gt;0,COUNTIF(AI$35:AI45,30)&gt;0,COUNTIF(AI$35:AI45,39)&gt;0,COUNTIF(AI$35:AI45,38)&gt;0,COUNTIF(AI$35:AI45,35)&gt;0,COUNTIF(AI$35:AI45,37)&gt;0),36,IF(AND(COUNTIF(AI$35:AI45,1)&gt;0,COUNTIF(AI$35:AI45,33)&gt;0,COUNTIF(AI$35:AI45,30)&gt;0,COUNTIF(AI$35:AI45,39)&gt;0,COUNTIF(AI$35:AI45,38)&gt;0,COUNTIF(AI$35:AI45,35)&gt;0),37,IF(AND(COUNTIF(AI$35:AI45,1)&gt;0,COUNTIF(AI$35:AI45,33)&gt;0,COUNTIF(AI$35:AI45,30)&gt;0,COUNTIF(AI$35:AI45,39)&gt;0,COUNTIF(AI$35:AI45,38)&gt;0),35,IF(AND(COUNTIF(AI$35:AI45,1)&gt;0,COUNTIF(AI$35:AI45,33)&gt;0,COUNTIF(AI$35:AI45,30)&gt;0,COUNTIF(AI$35:AI45,39)&gt;0),38,IF(AND(COUNTIF(AI$35:AI45,1)&gt;0,COUNTIF(AI$35:AI45,33)&gt;0,COUNTIF(AI$35:AI45,30)&gt;0),39,IF(AND(COUNTIF(AI$35:AI45,1)&gt;0,COUNTIF(AI$35:AI45,33)&gt;0),30,IF(COUNTIF(AI$35:AI45,1)&gt;0,33,1)))))))))))</f>
        <v>36</v>
      </c>
      <c r="AJ46" s="231" t="s">
        <v>6</v>
      </c>
      <c r="AK46" s="231" t="s">
        <v>6</v>
      </c>
      <c r="AL46" s="231" t="s">
        <v>6</v>
      </c>
      <c r="AM46" s="227">
        <f>IF(AND(COUNTIF(AM$35:AM45,1)&gt;0,COUNTIF(AM$35:AM45,33)&gt;0,COUNTIF(AM$35:AM45,30)&gt;0,COUNTIF(AM$35:AM45,39)&gt;0,COUNTIF(AM$35:AM45,38)&gt;0,COUNTIF(AM$35:AM45,35)&gt;0,COUNTIF(AM$35:AM45,37)&gt;0,COUNTIF(AM$35:AM45,36)&gt;0,COUNTIF(AM$35:AM45,"cmo")&gt;0,COUNTIF(AM$35:AM45,32)&gt;0,COUNTIF(AM$35:AM45,2)&gt;0),"F",IF(AND(COUNTIF(AM$35:AM45,1)&gt;0,COUNTIF(AM$35:AM45,33)&gt;0,COUNTIF(AM$35:AM45,30)&gt;0,COUNTIF(AM$35:AM45,39)&gt;0,COUNTIF(AM$35:AM45,38)&gt;0,COUNTIF(AM$35:AM45,35)&gt;0,COUNTIF(AM$35:AM45,37)&gt;0,COUNTIF(AM$35:AM45,36)&gt;0,COUNTIF(AM$35:AM45,"cmo")&gt;0,COUNTIF(AM$35:AM45,32)&gt;0),2,IF(AND(COUNTIF(AM$35:AM45,1)&gt;0,COUNTIF(AM$35:AM45,33)&gt;0,COUNTIF(AM$35:AM45,30)&gt;0,COUNTIF(AM$35:AM45,39)&gt;0,COUNTIF(AM$35:AM45,38)&gt;0,COUNTIF(AM$35:AM45,35)&gt;0,COUNTIF(AM$35:AM45,37)&gt;0,COUNTIF(AM$35:AM45,36)&gt;0,COUNTIF(AM$35:AM45,"cmo")&gt;0),32,IF(AND(COUNTIF(AM$35:AM45,1)&gt;0,COUNTIF(AM$35:AM45,33)&gt;0,COUNTIF(AM$35:AM45,30)&gt;0,COUNTIF(AM$35:AM45,39)&gt;0,COUNTIF(AM$35:AM45,38)&gt;0,COUNTIF(AM$35:AM45,35)&gt;0,COUNTIF(AM$35:AM45,37)&gt;0,COUNTIF(AM$35:AM45,36)&gt;0),"cmo",IF(AND(COUNTIF(AM$35:AM45,1)&gt;0,COUNTIF(AM$35:AM45,33)&gt;0,COUNTIF(AM$35:AM45,30)&gt;0,COUNTIF(AM$35:AM45,39)&gt;0,COUNTIF(AM$35:AM45,38)&gt;0,COUNTIF(AM$35:AM45,35)&gt;0,COUNTIF(AM$35:AM45,37)&gt;0),36,IF(AND(COUNTIF(AM$35:AM45,1)&gt;0,COUNTIF(AM$35:AM45,33)&gt;0,COUNTIF(AM$35:AM45,30)&gt;0,COUNTIF(AM$35:AM45,39)&gt;0,COUNTIF(AM$35:AM45,38)&gt;0,COUNTIF(AM$35:AM45,35)&gt;0),37,IF(AND(COUNTIF(AM$35:AM45,1)&gt;0,COUNTIF(AM$35:AM45,33)&gt;0,COUNTIF(AM$35:AM45,30)&gt;0,COUNTIF(AM$35:AM45,39)&gt;0,COUNTIF(AM$35:AM45,38)&gt;0),35,IF(AND(COUNTIF(AM$35:AM45,1)&gt;0,COUNTIF(AM$35:AM45,33)&gt;0,COUNTIF(AM$35:AM45,30)&gt;0,COUNTIF(AM$35:AM45,39)&gt;0),38,IF(AND(COUNTIF(AM$35:AM45,1)&gt;0,COUNTIF(AM$35:AM45,33)&gt;0,COUNTIF(AM$35:AM45,30)&gt;0),39,IF(AND(COUNTIF(AM$35:AM45,1)&gt;0,COUNTIF(AM$35:AM45,33)&gt;0),30,IF(COUNTIF(AM$35:AM45,1)&gt;0,33,1)))))))))))</f>
        <v>35</v>
      </c>
      <c r="AN46" s="227">
        <f>IF(AND(COUNTIF(AN$35:AN45,1)&gt;0,COUNTIF(AN$35:AN45,33)&gt;0,COUNTIF(AN$35:AN45,30)&gt;0,COUNTIF(AN$35:AN45,39)&gt;0,COUNTIF(AN$35:AN45,38)&gt;0,COUNTIF(AN$35:AN45,35)&gt;0,COUNTIF(AN$35:AN45,37)&gt;0,COUNTIF(AN$35:AN45,36)&gt;0,COUNTIF(AN$35:AN45,"cmo")&gt;0,COUNTIF(AN$35:AN45,32)&gt;0,COUNTIF(AN$35:AN45,2)&gt;0),"F",IF(AND(COUNTIF(AN$35:AN45,1)&gt;0,COUNTIF(AN$35:AN45,33)&gt;0,COUNTIF(AN$35:AN45,30)&gt;0,COUNTIF(AN$35:AN45,39)&gt;0,COUNTIF(AN$35:AN45,38)&gt;0,COUNTIF(AN$35:AN45,35)&gt;0,COUNTIF(AN$35:AN45,37)&gt;0,COUNTIF(AN$35:AN45,36)&gt;0,COUNTIF(AN$35:AN45,"cmo")&gt;0,COUNTIF(AN$35:AN45,32)&gt;0),2,IF(AND(COUNTIF(AN$35:AN45,1)&gt;0,COUNTIF(AN$35:AN45,33)&gt;0,COUNTIF(AN$35:AN45,30)&gt;0,COUNTIF(AN$35:AN45,39)&gt;0,COUNTIF(AN$35:AN45,38)&gt;0,COUNTIF(AN$35:AN45,35)&gt;0,COUNTIF(AN$35:AN45,37)&gt;0,COUNTIF(AN$35:AN45,36)&gt;0,COUNTIF(AN$35:AN45,"cmo")&gt;0),32,IF(AND(COUNTIF(AN$35:AN45,1)&gt;0,COUNTIF(AN$35:AN45,33)&gt;0,COUNTIF(AN$35:AN45,30)&gt;0,COUNTIF(AN$35:AN45,39)&gt;0,COUNTIF(AN$35:AN45,38)&gt;0,COUNTIF(AN$35:AN45,35)&gt;0,COUNTIF(AN$35:AN45,37)&gt;0,COUNTIF(AN$35:AN45,36)&gt;0),"cmo",IF(AND(COUNTIF(AN$35:AN45,1)&gt;0,COUNTIF(AN$35:AN45,33)&gt;0,COUNTIF(AN$35:AN45,30)&gt;0,COUNTIF(AN$35:AN45,39)&gt;0,COUNTIF(AN$35:AN45,38)&gt;0,COUNTIF(AN$35:AN45,35)&gt;0,COUNTIF(AN$35:AN45,37)&gt;0),36,IF(AND(COUNTIF(AN$35:AN45,1)&gt;0,COUNTIF(AN$35:AN45,33)&gt;0,COUNTIF(AN$35:AN45,30)&gt;0,COUNTIF(AN$35:AN45,39)&gt;0,COUNTIF(AN$35:AN45,38)&gt;0,COUNTIF(AN$35:AN45,35)&gt;0),37,IF(AND(COUNTIF(AN$35:AN45,1)&gt;0,COUNTIF(AN$35:AN45,33)&gt;0,COUNTIF(AN$35:AN45,30)&gt;0,COUNTIF(AN$35:AN45,39)&gt;0,COUNTIF(AN$35:AN45,38)&gt;0),35,IF(AND(COUNTIF(AN$35:AN45,1)&gt;0,COUNTIF(AN$35:AN45,33)&gt;0,COUNTIF(AN$35:AN45,30)&gt;0,COUNTIF(AN$35:AN45,39)&gt;0),38,IF(AND(COUNTIF(AN$35:AN45,1)&gt;0,COUNTIF(AN$35:AN45,33)&gt;0,COUNTIF(AN$35:AN45,30)&gt;0),39,IF(AND(COUNTIF(AN$35:AN45,1)&gt;0,COUNTIF(AN$35:AN45,33)&gt;0),30,IF(COUNTIF(AN$35:AN45,1)&gt;0,33,1)))))))))))</f>
        <v>35</v>
      </c>
      <c r="AO46" s="227">
        <f>IF(AND(COUNTIF(AO$35:AO45,1)&gt;0,COUNTIF(AO$35:AO45,33)&gt;0,COUNTIF(AO$35:AO45,30)&gt;0,COUNTIF(AO$35:AO45,39)&gt;0,COUNTIF(AO$35:AO45,38)&gt;0,COUNTIF(AO$35:AO45,35)&gt;0,COUNTIF(AO$35:AO45,37)&gt;0,COUNTIF(AO$35:AO45,36)&gt;0,COUNTIF(AO$35:AO45,"cmo")&gt;0,COUNTIF(AO$35:AO45,32)&gt;0,COUNTIF(AO$35:AO45,2)&gt;0),"F",IF(AND(COUNTIF(AO$35:AO45,1)&gt;0,COUNTIF(AO$35:AO45,33)&gt;0,COUNTIF(AO$35:AO45,30)&gt;0,COUNTIF(AO$35:AO45,39)&gt;0,COUNTIF(AO$35:AO45,38)&gt;0,COUNTIF(AO$35:AO45,35)&gt;0,COUNTIF(AO$35:AO45,37)&gt;0,COUNTIF(AO$35:AO45,36)&gt;0,COUNTIF(AO$35:AO45,"cmo")&gt;0,COUNTIF(AO$35:AO45,32)&gt;0),2,IF(AND(COUNTIF(AO$35:AO45,1)&gt;0,COUNTIF(AO$35:AO45,33)&gt;0,COUNTIF(AO$35:AO45,30)&gt;0,COUNTIF(AO$35:AO45,39)&gt;0,COUNTIF(AO$35:AO45,38)&gt;0,COUNTIF(AO$35:AO45,35)&gt;0,COUNTIF(AO$35:AO45,37)&gt;0,COUNTIF(AO$35:AO45,36)&gt;0,COUNTIF(AO$35:AO45,"cmo")&gt;0),32,IF(AND(COUNTIF(AO$35:AO45,1)&gt;0,COUNTIF(AO$35:AO45,33)&gt;0,COUNTIF(AO$35:AO45,30)&gt;0,COUNTIF(AO$35:AO45,39)&gt;0,COUNTIF(AO$35:AO45,38)&gt;0,COUNTIF(AO$35:AO45,35)&gt;0,COUNTIF(AO$35:AO45,37)&gt;0,COUNTIF(AO$35:AO45,36)&gt;0),"cmo",IF(AND(COUNTIF(AO$35:AO45,1)&gt;0,COUNTIF(AO$35:AO45,33)&gt;0,COUNTIF(AO$35:AO45,30)&gt;0,COUNTIF(AO$35:AO45,39)&gt;0,COUNTIF(AO$35:AO45,38)&gt;0,COUNTIF(AO$35:AO45,35)&gt;0,COUNTIF(AO$35:AO45,37)&gt;0),36,IF(AND(COUNTIF(AO$35:AO45,1)&gt;0,COUNTIF(AO$35:AO45,33)&gt;0,COUNTIF(AO$35:AO45,30)&gt;0,COUNTIF(AO$35:AO45,39)&gt;0,COUNTIF(AO$35:AO45,38)&gt;0,COUNTIF(AO$35:AO45,35)&gt;0),37,IF(AND(COUNTIF(AO$35:AO45,1)&gt;0,COUNTIF(AO$35:AO45,33)&gt;0,COUNTIF(AO$35:AO45,30)&gt;0,COUNTIF(AO$35:AO45,39)&gt;0,COUNTIF(AO$35:AO45,38)&gt;0),35,IF(AND(COUNTIF(AO$35:AO45,1)&gt;0,COUNTIF(AO$35:AO45,33)&gt;0,COUNTIF(AO$35:AO45,30)&gt;0,COUNTIF(AO$35:AO45,39)&gt;0),38,IF(AND(COUNTIF(AO$35:AO45,1)&gt;0,COUNTIF(AO$35:AO45,33)&gt;0,COUNTIF(AO$35:AO45,30)&gt;0),39,IF(AND(COUNTIF(AO$35:AO45,1)&gt;0,COUNTIF(AO$35:AO45,33)&gt;0),30,IF(COUNTIF(AO$35:AO45,1)&gt;0,33,1)))))))))))</f>
        <v>35</v>
      </c>
      <c r="AP46" s="227">
        <f>IF(AND(COUNTIF(AP$35:AP45,1)&gt;0,COUNTIF(AP$35:AP45,33)&gt;0,COUNTIF(AP$35:AP45,30)&gt;0,COUNTIF(AP$35:AP45,39)&gt;0,COUNTIF(AP$35:AP45,38)&gt;0,COUNTIF(AP$35:AP45,35)&gt;0,COUNTIF(AP$35:AP45,37)&gt;0,COUNTIF(AP$35:AP45,36)&gt;0,COUNTIF(AP$35:AP45,"cmo")&gt;0,COUNTIF(AP$35:AP45,32)&gt;0,COUNTIF(AP$35:AP45,2)&gt;0),"F",IF(AND(COUNTIF(AP$35:AP45,1)&gt;0,COUNTIF(AP$35:AP45,33)&gt;0,COUNTIF(AP$35:AP45,30)&gt;0,COUNTIF(AP$35:AP45,39)&gt;0,COUNTIF(AP$35:AP45,38)&gt;0,COUNTIF(AP$35:AP45,35)&gt;0,COUNTIF(AP$35:AP45,37)&gt;0,COUNTIF(AP$35:AP45,36)&gt;0,COUNTIF(AP$35:AP45,"cmo")&gt;0,COUNTIF(AP$35:AP45,32)&gt;0),2,IF(AND(COUNTIF(AP$35:AP45,1)&gt;0,COUNTIF(AP$35:AP45,33)&gt;0,COUNTIF(AP$35:AP45,30)&gt;0,COUNTIF(AP$35:AP45,39)&gt;0,COUNTIF(AP$35:AP45,38)&gt;0,COUNTIF(AP$35:AP45,35)&gt;0,COUNTIF(AP$35:AP45,37)&gt;0,COUNTIF(AP$35:AP45,36)&gt;0,COUNTIF(AP$35:AP45,"cmo")&gt;0),32,IF(AND(COUNTIF(AP$35:AP45,1)&gt;0,COUNTIF(AP$35:AP45,33)&gt;0,COUNTIF(AP$35:AP45,30)&gt;0,COUNTIF(AP$35:AP45,39)&gt;0,COUNTIF(AP$35:AP45,38)&gt;0,COUNTIF(AP$35:AP45,35)&gt;0,COUNTIF(AP$35:AP45,37)&gt;0,COUNTIF(AP$35:AP45,36)&gt;0),"cmo",IF(AND(COUNTIF(AP$35:AP45,1)&gt;0,COUNTIF(AP$35:AP45,33)&gt;0,COUNTIF(AP$35:AP45,30)&gt;0,COUNTIF(AP$35:AP45,39)&gt;0,COUNTIF(AP$35:AP45,38)&gt;0,COUNTIF(AP$35:AP45,35)&gt;0,COUNTIF(AP$35:AP45,37)&gt;0),36,IF(AND(COUNTIF(AP$35:AP45,1)&gt;0,COUNTIF(AP$35:AP45,33)&gt;0,COUNTIF(AP$35:AP45,30)&gt;0,COUNTIF(AP$35:AP45,39)&gt;0,COUNTIF(AP$35:AP45,38)&gt;0,COUNTIF(AP$35:AP45,35)&gt;0),37,IF(AND(COUNTIF(AP$35:AP45,1)&gt;0,COUNTIF(AP$35:AP45,33)&gt;0,COUNTIF(AP$35:AP45,30)&gt;0,COUNTIF(AP$35:AP45,39)&gt;0,COUNTIF(AP$35:AP45,38)&gt;0),35,IF(AND(COUNTIF(AP$35:AP45,1)&gt;0,COUNTIF(AP$35:AP45,33)&gt;0,COUNTIF(AP$35:AP45,30)&gt;0,COUNTIF(AP$35:AP45,39)&gt;0),38,IF(AND(COUNTIF(AP$35:AP45,1)&gt;0,COUNTIF(AP$35:AP45,33)&gt;0,COUNTIF(AP$35:AP45,30)&gt;0),39,IF(AND(COUNTIF(AP$35:AP45,1)&gt;0,COUNTIF(AP$35:AP45,33)&gt;0),30,IF(COUNTIF(AP$35:AP45,1)&gt;0,33,1)))))))))))</f>
        <v>38</v>
      </c>
      <c r="AQ46" s="227">
        <f>IF(AND(COUNTIF(AQ$35:AQ45,1)&gt;0,COUNTIF(AQ$35:AQ45,33)&gt;0,COUNTIF(AQ$35:AQ45,30)&gt;0,COUNTIF(AQ$35:AQ45,39)&gt;0,COUNTIF(AQ$35:AQ45,38)&gt;0,COUNTIF(AQ$35:AQ45,35)&gt;0,COUNTIF(AQ$35:AQ45,37)&gt;0,COUNTIF(AQ$35:AQ45,36)&gt;0,COUNTIF(AQ$35:AQ45,"cmo")&gt;0,COUNTIF(AQ$35:AQ45,32)&gt;0,COUNTIF(AQ$35:AQ45,2)&gt;0),"F",IF(AND(COUNTIF(AQ$35:AQ45,1)&gt;0,COUNTIF(AQ$35:AQ45,33)&gt;0,COUNTIF(AQ$35:AQ45,30)&gt;0,COUNTIF(AQ$35:AQ45,39)&gt;0,COUNTIF(AQ$35:AQ45,38)&gt;0,COUNTIF(AQ$35:AQ45,35)&gt;0,COUNTIF(AQ$35:AQ45,37)&gt;0,COUNTIF(AQ$35:AQ45,36)&gt;0,COUNTIF(AQ$35:AQ45,"cmo")&gt;0,COUNTIF(AQ$35:AQ45,32)&gt;0),2,IF(AND(COUNTIF(AQ$35:AQ45,1)&gt;0,COUNTIF(AQ$35:AQ45,33)&gt;0,COUNTIF(AQ$35:AQ45,30)&gt;0,COUNTIF(AQ$35:AQ45,39)&gt;0,COUNTIF(AQ$35:AQ45,38)&gt;0,COUNTIF(AQ$35:AQ45,35)&gt;0,COUNTIF(AQ$35:AQ45,37)&gt;0,COUNTIF(AQ$35:AQ45,36)&gt;0,COUNTIF(AQ$35:AQ45,"cmo")&gt;0),32,IF(AND(COUNTIF(AQ$35:AQ45,1)&gt;0,COUNTIF(AQ$35:AQ45,33)&gt;0,COUNTIF(AQ$35:AQ45,30)&gt;0,COUNTIF(AQ$35:AQ45,39)&gt;0,COUNTIF(AQ$35:AQ45,38)&gt;0,COUNTIF(AQ$35:AQ45,35)&gt;0,COUNTIF(AQ$35:AQ45,37)&gt;0,COUNTIF(AQ$35:AQ45,36)&gt;0),"cmo",IF(AND(COUNTIF(AQ$35:AQ45,1)&gt;0,COUNTIF(AQ$35:AQ45,33)&gt;0,COUNTIF(AQ$35:AQ45,30)&gt;0,COUNTIF(AQ$35:AQ45,39)&gt;0,COUNTIF(AQ$35:AQ45,38)&gt;0,COUNTIF(AQ$35:AQ45,35)&gt;0,COUNTIF(AQ$35:AQ45,37)&gt;0),36,IF(AND(COUNTIF(AQ$35:AQ45,1)&gt;0,COUNTIF(AQ$35:AQ45,33)&gt;0,COUNTIF(AQ$35:AQ45,30)&gt;0,COUNTIF(AQ$35:AQ45,39)&gt;0,COUNTIF(AQ$35:AQ45,38)&gt;0,COUNTIF(AQ$35:AQ45,35)&gt;0),37,IF(AND(COUNTIF(AQ$35:AQ45,1)&gt;0,COUNTIF(AQ$35:AQ45,33)&gt;0,COUNTIF(AQ$35:AQ45,30)&gt;0,COUNTIF(AQ$35:AQ45,39)&gt;0,COUNTIF(AQ$35:AQ45,38)&gt;0),35,IF(AND(COUNTIF(AQ$35:AQ45,1)&gt;0,COUNTIF(AQ$35:AQ45,33)&gt;0,COUNTIF(AQ$35:AQ45,30)&gt;0,COUNTIF(AQ$35:AQ45,39)&gt;0),38,IF(AND(COUNTIF(AQ$35:AQ45,1)&gt;0,COUNTIF(AQ$35:AQ45,33)&gt;0,COUNTIF(AQ$35:AQ45,30)&gt;0),39,IF(AND(COUNTIF(AQ$35:AQ45,1)&gt;0,COUNTIF(AQ$35:AQ45,33)&gt;0),30,IF(COUNTIF(AQ$35:AQ45,1)&gt;0,33,1)))))))))))</f>
        <v>39</v>
      </c>
      <c r="AR46" s="227">
        <f>IF(AND(COUNTIF(AR$35:AR45,1)&gt;0,COUNTIF(AR$35:AR45,33)&gt;0,COUNTIF(AR$35:AR45,30)&gt;0,COUNTIF(AR$35:AR45,39)&gt;0,COUNTIF(AR$35:AR45,38)&gt;0,COUNTIF(AR$35:AR45,35)&gt;0,COUNTIF(AR$35:AR45,37)&gt;0,COUNTIF(AR$35:AR45,36)&gt;0,COUNTIF(AR$35:AR45,"cmo")&gt;0,COUNTIF(AR$35:AR45,32)&gt;0,COUNTIF(AR$35:AR45,2)&gt;0),"F",IF(AND(COUNTIF(AR$35:AR45,1)&gt;0,COUNTIF(AR$35:AR45,33)&gt;0,COUNTIF(AR$35:AR45,30)&gt;0,COUNTIF(AR$35:AR45,39)&gt;0,COUNTIF(AR$35:AR45,38)&gt;0,COUNTIF(AR$35:AR45,35)&gt;0,COUNTIF(AR$35:AR45,37)&gt;0,COUNTIF(AR$35:AR45,36)&gt;0,COUNTIF(AR$35:AR45,"cmo")&gt;0,COUNTIF(AR$35:AR45,32)&gt;0),2,IF(AND(COUNTIF(AR$35:AR45,1)&gt;0,COUNTIF(AR$35:AR45,33)&gt;0,COUNTIF(AR$35:AR45,30)&gt;0,COUNTIF(AR$35:AR45,39)&gt;0,COUNTIF(AR$35:AR45,38)&gt;0,COUNTIF(AR$35:AR45,35)&gt;0,COUNTIF(AR$35:AR45,37)&gt;0,COUNTIF(AR$35:AR45,36)&gt;0,COUNTIF(AR$35:AR45,"cmo")&gt;0),32,IF(AND(COUNTIF(AR$35:AR45,1)&gt;0,COUNTIF(AR$35:AR45,33)&gt;0,COUNTIF(AR$35:AR45,30)&gt;0,COUNTIF(AR$35:AR45,39)&gt;0,COUNTIF(AR$35:AR45,38)&gt;0,COUNTIF(AR$35:AR45,35)&gt;0,COUNTIF(AR$35:AR45,37)&gt;0,COUNTIF(AR$35:AR45,36)&gt;0),"cmo",IF(AND(COUNTIF(AR$35:AR45,1)&gt;0,COUNTIF(AR$35:AR45,33)&gt;0,COUNTIF(AR$35:AR45,30)&gt;0,COUNTIF(AR$35:AR45,39)&gt;0,COUNTIF(AR$35:AR45,38)&gt;0,COUNTIF(AR$35:AR45,35)&gt;0,COUNTIF(AR$35:AR45,37)&gt;0),36,IF(AND(COUNTIF(AR$35:AR45,1)&gt;0,COUNTIF(AR$35:AR45,33)&gt;0,COUNTIF(AR$35:AR45,30)&gt;0,COUNTIF(AR$35:AR45,39)&gt;0,COUNTIF(AR$35:AR45,38)&gt;0,COUNTIF(AR$35:AR45,35)&gt;0),37,IF(AND(COUNTIF(AR$35:AR45,1)&gt;0,COUNTIF(AR$35:AR45,33)&gt;0,COUNTIF(AR$35:AR45,30)&gt;0,COUNTIF(AR$35:AR45,39)&gt;0,COUNTIF(AR$35:AR45,38)&gt;0),35,IF(AND(COUNTIF(AR$35:AR45,1)&gt;0,COUNTIF(AR$35:AR45,33)&gt;0,COUNTIF(AR$35:AR45,30)&gt;0,COUNTIF(AR$35:AR45,39)&gt;0),38,IF(AND(COUNTIF(AR$35:AR45,1)&gt;0,COUNTIF(AR$35:AR45,33)&gt;0,COUNTIF(AR$35:AR45,30)&gt;0),39,IF(AND(COUNTIF(AR$35:AR45,1)&gt;0,COUNTIF(AR$35:AR45,33)&gt;0),30,IF(COUNTIF(AR$35:AR45,1)&gt;0,33,1)))))))))))</f>
        <v>39</v>
      </c>
      <c r="AS46" s="227">
        <f>IF(AND(COUNTIF(AS$35:AS45,1)&gt;0,COUNTIF(AS$35:AS45,33)&gt;0,COUNTIF(AS$35:AS45,30)&gt;0,COUNTIF(AS$35:AS45,39)&gt;0,COUNTIF(AS$35:AS45,38)&gt;0,COUNTIF(AS$35:AS45,35)&gt;0,COUNTIF(AS$35:AS45,37)&gt;0,COUNTIF(AS$35:AS45,36)&gt;0,COUNTIF(AS$35:AS45,"cmo")&gt;0,COUNTIF(AS$35:AS45,32)&gt;0,COUNTIF(AS$35:AS45,2)&gt;0),"F",IF(AND(COUNTIF(AS$35:AS45,1)&gt;0,COUNTIF(AS$35:AS45,33)&gt;0,COUNTIF(AS$35:AS45,30)&gt;0,COUNTIF(AS$35:AS45,39)&gt;0,COUNTIF(AS$35:AS45,38)&gt;0,COUNTIF(AS$35:AS45,35)&gt;0,COUNTIF(AS$35:AS45,37)&gt;0,COUNTIF(AS$35:AS45,36)&gt;0,COUNTIF(AS$35:AS45,"cmo")&gt;0,COUNTIF(AS$35:AS45,32)&gt;0),2,IF(AND(COUNTIF(AS$35:AS45,1)&gt;0,COUNTIF(AS$35:AS45,33)&gt;0,COUNTIF(AS$35:AS45,30)&gt;0,COUNTIF(AS$35:AS45,39)&gt;0,COUNTIF(AS$35:AS45,38)&gt;0,COUNTIF(AS$35:AS45,35)&gt;0,COUNTIF(AS$35:AS45,37)&gt;0,COUNTIF(AS$35:AS45,36)&gt;0,COUNTIF(AS$35:AS45,"cmo")&gt;0),32,IF(AND(COUNTIF(AS$35:AS45,1)&gt;0,COUNTIF(AS$35:AS45,33)&gt;0,COUNTIF(AS$35:AS45,30)&gt;0,COUNTIF(AS$35:AS45,39)&gt;0,COUNTIF(AS$35:AS45,38)&gt;0,COUNTIF(AS$35:AS45,35)&gt;0,COUNTIF(AS$35:AS45,37)&gt;0,COUNTIF(AS$35:AS45,36)&gt;0),"cmo",IF(AND(COUNTIF(AS$35:AS45,1)&gt;0,COUNTIF(AS$35:AS45,33)&gt;0,COUNTIF(AS$35:AS45,30)&gt;0,COUNTIF(AS$35:AS45,39)&gt;0,COUNTIF(AS$35:AS45,38)&gt;0,COUNTIF(AS$35:AS45,35)&gt;0,COUNTIF(AS$35:AS45,37)&gt;0),36,IF(AND(COUNTIF(AS$35:AS45,1)&gt;0,COUNTIF(AS$35:AS45,33)&gt;0,COUNTIF(AS$35:AS45,30)&gt;0,COUNTIF(AS$35:AS45,39)&gt;0,COUNTIF(AS$35:AS45,38)&gt;0,COUNTIF(AS$35:AS45,35)&gt;0),37,IF(AND(COUNTIF(AS$35:AS45,1)&gt;0,COUNTIF(AS$35:AS45,33)&gt;0,COUNTIF(AS$35:AS45,30)&gt;0,COUNTIF(AS$35:AS45,39)&gt;0,COUNTIF(AS$35:AS45,38)&gt;0),35,IF(AND(COUNTIF(AS$35:AS45,1)&gt;0,COUNTIF(AS$35:AS45,33)&gt;0,COUNTIF(AS$35:AS45,30)&gt;0,COUNTIF(AS$35:AS45,39)&gt;0),38,IF(AND(COUNTIF(AS$35:AS45,1)&gt;0,COUNTIF(AS$35:AS45,33)&gt;0,COUNTIF(AS$35:AS45,30)&gt;0),39,IF(AND(COUNTIF(AS$35:AS45,1)&gt;0,COUNTIF(AS$35:AS45,33)&gt;0),30,IF(COUNTIF(AS$35:AS45,1)&gt;0,33,1)))))))))))</f>
        <v>39</v>
      </c>
      <c r="AT46" s="227">
        <f>IF(AND(COUNTIF(AT$35:AT45,1)&gt;0,COUNTIF(AT$35:AT45,33)&gt;0,COUNTIF(AT$35:AT45,30)&gt;0,COUNTIF(AT$35:AT45,39)&gt;0,COUNTIF(AT$35:AT45,38)&gt;0,COUNTIF(AT$35:AT45,35)&gt;0,COUNTIF(AT$35:AT45,37)&gt;0,COUNTIF(AT$35:AT45,36)&gt;0,COUNTIF(AT$35:AT45,"cmo")&gt;0,COUNTIF(AT$35:AT45,32)&gt;0,COUNTIF(AT$35:AT45,2)&gt;0),"F",IF(AND(COUNTIF(AT$35:AT45,1)&gt;0,COUNTIF(AT$35:AT45,33)&gt;0,COUNTIF(AT$35:AT45,30)&gt;0,COUNTIF(AT$35:AT45,39)&gt;0,COUNTIF(AT$35:AT45,38)&gt;0,COUNTIF(AT$35:AT45,35)&gt;0,COUNTIF(AT$35:AT45,37)&gt;0,COUNTIF(AT$35:AT45,36)&gt;0,COUNTIF(AT$35:AT45,"cmo")&gt;0,COUNTIF(AT$35:AT45,32)&gt;0),2,IF(AND(COUNTIF(AT$35:AT45,1)&gt;0,COUNTIF(AT$35:AT45,33)&gt;0,COUNTIF(AT$35:AT45,30)&gt;0,COUNTIF(AT$35:AT45,39)&gt;0,COUNTIF(AT$35:AT45,38)&gt;0,COUNTIF(AT$35:AT45,35)&gt;0,COUNTIF(AT$35:AT45,37)&gt;0,COUNTIF(AT$35:AT45,36)&gt;0,COUNTIF(AT$35:AT45,"cmo")&gt;0),32,IF(AND(COUNTIF(AT$35:AT45,1)&gt;0,COUNTIF(AT$35:AT45,33)&gt;0,COUNTIF(AT$35:AT45,30)&gt;0,COUNTIF(AT$35:AT45,39)&gt;0,COUNTIF(AT$35:AT45,38)&gt;0,COUNTIF(AT$35:AT45,35)&gt;0,COUNTIF(AT$35:AT45,37)&gt;0,COUNTIF(AT$35:AT45,36)&gt;0),"cmo",IF(AND(COUNTIF(AT$35:AT45,1)&gt;0,COUNTIF(AT$35:AT45,33)&gt;0,COUNTIF(AT$35:AT45,30)&gt;0,COUNTIF(AT$35:AT45,39)&gt;0,COUNTIF(AT$35:AT45,38)&gt;0,COUNTIF(AT$35:AT45,35)&gt;0,COUNTIF(AT$35:AT45,37)&gt;0),36,IF(AND(COUNTIF(AT$35:AT45,1)&gt;0,COUNTIF(AT$35:AT45,33)&gt;0,COUNTIF(AT$35:AT45,30)&gt;0,COUNTIF(AT$35:AT45,39)&gt;0,COUNTIF(AT$35:AT45,38)&gt;0,COUNTIF(AT$35:AT45,35)&gt;0),37,IF(AND(COUNTIF(AT$35:AT45,1)&gt;0,COUNTIF(AT$35:AT45,33)&gt;0,COUNTIF(AT$35:AT45,30)&gt;0,COUNTIF(AT$35:AT45,39)&gt;0,COUNTIF(AT$35:AT45,38)&gt;0),35,IF(AND(COUNTIF(AT$35:AT45,1)&gt;0,COUNTIF(AT$35:AT45,33)&gt;0,COUNTIF(AT$35:AT45,30)&gt;0,COUNTIF(AT$35:AT45,39)&gt;0),38,IF(AND(COUNTIF(AT$35:AT45,1)&gt;0,COUNTIF(AT$35:AT45,33)&gt;0,COUNTIF(AT$35:AT45,30)&gt;0),39,IF(AND(COUNTIF(AT$35:AT45,1)&gt;0,COUNTIF(AT$35:AT45,33)&gt;0),30,IF(COUNTIF(AT$35:AT45,1)&gt;0,33,1)))))))))))</f>
        <v>39</v>
      </c>
      <c r="AU46" s="227">
        <f>IF(AND(COUNTIF(AU$35:AU45,1)&gt;0,COUNTIF(AU$35:AU45,33)&gt;0,COUNTIF(AU$35:AU45,30)&gt;0,COUNTIF(AU$35:AU45,39)&gt;0,COUNTIF(AU$35:AU45,38)&gt;0,COUNTIF(AU$35:AU45,35)&gt;0,COUNTIF(AU$35:AU45,37)&gt;0,COUNTIF(AU$35:AU45,36)&gt;0,COUNTIF(AU$35:AU45,"cmo")&gt;0,COUNTIF(AU$35:AU45,32)&gt;0,COUNTIF(AU$35:AU45,2)&gt;0),"F",IF(AND(COUNTIF(AU$35:AU45,1)&gt;0,COUNTIF(AU$35:AU45,33)&gt;0,COUNTIF(AU$35:AU45,30)&gt;0,COUNTIF(AU$35:AU45,39)&gt;0,COUNTIF(AU$35:AU45,38)&gt;0,COUNTIF(AU$35:AU45,35)&gt;0,COUNTIF(AU$35:AU45,37)&gt;0,COUNTIF(AU$35:AU45,36)&gt;0,COUNTIF(AU$35:AU45,"cmo")&gt;0,COUNTIF(AU$35:AU45,32)&gt;0),2,IF(AND(COUNTIF(AU$35:AU45,1)&gt;0,COUNTIF(AU$35:AU45,33)&gt;0,COUNTIF(AU$35:AU45,30)&gt;0,COUNTIF(AU$35:AU45,39)&gt;0,COUNTIF(AU$35:AU45,38)&gt;0,COUNTIF(AU$35:AU45,35)&gt;0,COUNTIF(AU$35:AU45,37)&gt;0,COUNTIF(AU$35:AU45,36)&gt;0,COUNTIF(AU$35:AU45,"cmo")&gt;0),32,IF(AND(COUNTIF(AU$35:AU45,1)&gt;0,COUNTIF(AU$35:AU45,33)&gt;0,COUNTIF(AU$35:AU45,30)&gt;0,COUNTIF(AU$35:AU45,39)&gt;0,COUNTIF(AU$35:AU45,38)&gt;0,COUNTIF(AU$35:AU45,35)&gt;0,COUNTIF(AU$35:AU45,37)&gt;0,COUNTIF(AU$35:AU45,36)&gt;0),"cmo",IF(AND(COUNTIF(AU$35:AU45,1)&gt;0,COUNTIF(AU$35:AU45,33)&gt;0,COUNTIF(AU$35:AU45,30)&gt;0,COUNTIF(AU$35:AU45,39)&gt;0,COUNTIF(AU$35:AU45,38)&gt;0,COUNTIF(AU$35:AU45,35)&gt;0,COUNTIF(AU$35:AU45,37)&gt;0),36,IF(AND(COUNTIF(AU$35:AU45,1)&gt;0,COUNTIF(AU$35:AU45,33)&gt;0,COUNTIF(AU$35:AU45,30)&gt;0,COUNTIF(AU$35:AU45,39)&gt;0,COUNTIF(AU$35:AU45,38)&gt;0,COUNTIF(AU$35:AU45,35)&gt;0),37,IF(AND(COUNTIF(AU$35:AU45,1)&gt;0,COUNTIF(AU$35:AU45,33)&gt;0,COUNTIF(AU$35:AU45,30)&gt;0,COUNTIF(AU$35:AU45,39)&gt;0,COUNTIF(AU$35:AU45,38)&gt;0),35,IF(AND(COUNTIF(AU$35:AU45,1)&gt;0,COUNTIF(AU$35:AU45,33)&gt;0,COUNTIF(AU$35:AU45,30)&gt;0,COUNTIF(AU$35:AU45,39)&gt;0),38,IF(AND(COUNTIF(AU$35:AU45,1)&gt;0,COUNTIF(AU$35:AU45,33)&gt;0,COUNTIF(AU$35:AU45,30)&gt;0),39,IF(AND(COUNTIF(AU$35:AU45,1)&gt;0,COUNTIF(AU$35:AU45,33)&gt;0),30,IF(COUNTIF(AU$35:AU45,1)&gt;0,33,1)))))))))))</f>
        <v>39</v>
      </c>
      <c r="AV46" s="227">
        <f>IF(AND(COUNTIF(AV$35:AV45,1)&gt;0,COUNTIF(AV$35:AV45,33)&gt;0,COUNTIF(AV$35:AV45,30)&gt;0,COUNTIF(AV$35:AV45,39)&gt;0,COUNTIF(AV$35:AV45,38)&gt;0,COUNTIF(AV$35:AV45,35)&gt;0,COUNTIF(AV$35:AV45,37)&gt;0,COUNTIF(AV$35:AV45,36)&gt;0,COUNTIF(AV$35:AV45,"cmo")&gt;0,COUNTIF(AV$35:AV45,32)&gt;0,COUNTIF(AV$35:AV45,2)&gt;0),"F",IF(AND(COUNTIF(AV$35:AV45,1)&gt;0,COUNTIF(AV$35:AV45,33)&gt;0,COUNTIF(AV$35:AV45,30)&gt;0,COUNTIF(AV$35:AV45,39)&gt;0,COUNTIF(AV$35:AV45,38)&gt;0,COUNTIF(AV$35:AV45,35)&gt;0,COUNTIF(AV$35:AV45,37)&gt;0,COUNTIF(AV$35:AV45,36)&gt;0,COUNTIF(AV$35:AV45,"cmo")&gt;0,COUNTIF(AV$35:AV45,32)&gt;0),2,IF(AND(COUNTIF(AV$35:AV45,1)&gt;0,COUNTIF(AV$35:AV45,33)&gt;0,COUNTIF(AV$35:AV45,30)&gt;0,COUNTIF(AV$35:AV45,39)&gt;0,COUNTIF(AV$35:AV45,38)&gt;0,COUNTIF(AV$35:AV45,35)&gt;0,COUNTIF(AV$35:AV45,37)&gt;0,COUNTIF(AV$35:AV45,36)&gt;0,COUNTIF(AV$35:AV45,"cmo")&gt;0),32,IF(AND(COUNTIF(AV$35:AV45,1)&gt;0,COUNTIF(AV$35:AV45,33)&gt;0,COUNTIF(AV$35:AV45,30)&gt;0,COUNTIF(AV$35:AV45,39)&gt;0,COUNTIF(AV$35:AV45,38)&gt;0,COUNTIF(AV$35:AV45,35)&gt;0,COUNTIF(AV$35:AV45,37)&gt;0,COUNTIF(AV$35:AV45,36)&gt;0),"cmo",IF(AND(COUNTIF(AV$35:AV45,1)&gt;0,COUNTIF(AV$35:AV45,33)&gt;0,COUNTIF(AV$35:AV45,30)&gt;0,COUNTIF(AV$35:AV45,39)&gt;0,COUNTIF(AV$35:AV45,38)&gt;0,COUNTIF(AV$35:AV45,35)&gt;0,COUNTIF(AV$35:AV45,37)&gt;0),36,IF(AND(COUNTIF(AV$35:AV45,1)&gt;0,COUNTIF(AV$35:AV45,33)&gt;0,COUNTIF(AV$35:AV45,30)&gt;0,COUNTIF(AV$35:AV45,39)&gt;0,COUNTIF(AV$35:AV45,38)&gt;0,COUNTIF(AV$35:AV45,35)&gt;0),37,IF(AND(COUNTIF(AV$35:AV45,1)&gt;0,COUNTIF(AV$35:AV45,33)&gt;0,COUNTIF(AV$35:AV45,30)&gt;0,COUNTIF(AV$35:AV45,39)&gt;0,COUNTIF(AV$35:AV45,38)&gt;0),35,IF(AND(COUNTIF(AV$35:AV45,1)&gt;0,COUNTIF(AV$35:AV45,33)&gt;0,COUNTIF(AV$35:AV45,30)&gt;0,COUNTIF(AV$35:AV45,39)&gt;0),38,IF(AND(COUNTIF(AV$35:AV45,1)&gt;0,COUNTIF(AV$35:AV45,33)&gt;0,COUNTIF(AV$35:AV45,30)&gt;0),39,IF(AND(COUNTIF(AV$35:AV45,1)&gt;0,COUNTIF(AV$35:AV45,33)&gt;0),30,IF(COUNTIF(AV$35:AV45,1)&gt;0,33,1)))))))))))</f>
        <v>39</v>
      </c>
      <c r="AW46" s="227">
        <f>IF(AND(COUNTIF(AW$35:AW45,1)&gt;0,COUNTIF(AW$35:AW45,33)&gt;0,COUNTIF(AW$35:AW45,30)&gt;0,COUNTIF(AW$35:AW45,39)&gt;0,COUNTIF(AW$35:AW45,38)&gt;0,COUNTIF(AW$35:AW45,35)&gt;0,COUNTIF(AW$35:AW45,37)&gt;0,COUNTIF(AW$35:AW45,36)&gt;0,COUNTIF(AW$35:AW45,"cmo")&gt;0,COUNTIF(AW$35:AW45,32)&gt;0,COUNTIF(AW$35:AW45,2)&gt;0),"F",IF(AND(COUNTIF(AW$35:AW45,1)&gt;0,COUNTIF(AW$35:AW45,33)&gt;0,COUNTIF(AW$35:AW45,30)&gt;0,COUNTIF(AW$35:AW45,39)&gt;0,COUNTIF(AW$35:AW45,38)&gt;0,COUNTIF(AW$35:AW45,35)&gt;0,COUNTIF(AW$35:AW45,37)&gt;0,COUNTIF(AW$35:AW45,36)&gt;0,COUNTIF(AW$35:AW45,"cmo")&gt;0,COUNTIF(AW$35:AW45,32)&gt;0),2,IF(AND(COUNTIF(AW$35:AW45,1)&gt;0,COUNTIF(AW$35:AW45,33)&gt;0,COUNTIF(AW$35:AW45,30)&gt;0,COUNTIF(AW$35:AW45,39)&gt;0,COUNTIF(AW$35:AW45,38)&gt;0,COUNTIF(AW$35:AW45,35)&gt;0,COUNTIF(AW$35:AW45,37)&gt;0,COUNTIF(AW$35:AW45,36)&gt;0,COUNTIF(AW$35:AW45,"cmo")&gt;0),32,IF(AND(COUNTIF(AW$35:AW45,1)&gt;0,COUNTIF(AW$35:AW45,33)&gt;0,COUNTIF(AW$35:AW45,30)&gt;0,COUNTIF(AW$35:AW45,39)&gt;0,COUNTIF(AW$35:AW45,38)&gt;0,COUNTIF(AW$35:AW45,35)&gt;0,COUNTIF(AW$35:AW45,37)&gt;0,COUNTIF(AW$35:AW45,36)&gt;0),"cmo",IF(AND(COUNTIF(AW$35:AW45,1)&gt;0,COUNTIF(AW$35:AW45,33)&gt;0,COUNTIF(AW$35:AW45,30)&gt;0,COUNTIF(AW$35:AW45,39)&gt;0,COUNTIF(AW$35:AW45,38)&gt;0,COUNTIF(AW$35:AW45,35)&gt;0,COUNTIF(AW$35:AW45,37)&gt;0),36,IF(AND(COUNTIF(AW$35:AW45,1)&gt;0,COUNTIF(AW$35:AW45,33)&gt;0,COUNTIF(AW$35:AW45,30)&gt;0,COUNTIF(AW$35:AW45,39)&gt;0,COUNTIF(AW$35:AW45,38)&gt;0,COUNTIF(AW$35:AW45,35)&gt;0),37,IF(AND(COUNTIF(AW$35:AW45,1)&gt;0,COUNTIF(AW$35:AW45,33)&gt;0,COUNTIF(AW$35:AW45,30)&gt;0,COUNTIF(AW$35:AW45,39)&gt;0,COUNTIF(AW$35:AW45,38)&gt;0),35,IF(AND(COUNTIF(AW$35:AW45,1)&gt;0,COUNTIF(AW$35:AW45,33)&gt;0,COUNTIF(AW$35:AW45,30)&gt;0,COUNTIF(AW$35:AW45,39)&gt;0),38,IF(AND(COUNTIF(AW$35:AW45,1)&gt;0,COUNTIF(AW$35:AW45,33)&gt;0,COUNTIF(AW$35:AW45,30)&gt;0),39,IF(AND(COUNTIF(AW$35:AW45,1)&gt;0,COUNTIF(AW$35:AW45,33)&gt;0),30,IF(COUNTIF(AW$35:AW45,1)&gt;0,33,1)))))))))))</f>
        <v>39</v>
      </c>
      <c r="AX46" s="227">
        <f>IF(AND(COUNTIF(AX$35:AX45,1)&gt;0,COUNTIF(AX$35:AX45,33)&gt;0,COUNTIF(AX$35:AX45,30)&gt;0,COUNTIF(AX$35:AX45,39)&gt;0,COUNTIF(AX$35:AX45,38)&gt;0,COUNTIF(AX$35:AX45,35)&gt;0,COUNTIF(AX$35:AX45,37)&gt;0,COUNTIF(AX$35:AX45,36)&gt;0,COUNTIF(AX$35:AX45,"cmo")&gt;0,COUNTIF(AX$35:AX45,32)&gt;0,COUNTIF(AX$35:AX45,2)&gt;0),"F",IF(AND(COUNTIF(AX$35:AX45,1)&gt;0,COUNTIF(AX$35:AX45,33)&gt;0,COUNTIF(AX$35:AX45,30)&gt;0,COUNTIF(AX$35:AX45,39)&gt;0,COUNTIF(AX$35:AX45,38)&gt;0,COUNTIF(AX$35:AX45,35)&gt;0,COUNTIF(AX$35:AX45,37)&gt;0,COUNTIF(AX$35:AX45,36)&gt;0,COUNTIF(AX$35:AX45,"cmo")&gt;0,COUNTIF(AX$35:AX45,32)&gt;0),2,IF(AND(COUNTIF(AX$35:AX45,1)&gt;0,COUNTIF(AX$35:AX45,33)&gt;0,COUNTIF(AX$35:AX45,30)&gt;0,COUNTIF(AX$35:AX45,39)&gt;0,COUNTIF(AX$35:AX45,38)&gt;0,COUNTIF(AX$35:AX45,35)&gt;0,COUNTIF(AX$35:AX45,37)&gt;0,COUNTIF(AX$35:AX45,36)&gt;0,COUNTIF(AX$35:AX45,"cmo")&gt;0),32,IF(AND(COUNTIF(AX$35:AX45,1)&gt;0,COUNTIF(AX$35:AX45,33)&gt;0,COUNTIF(AX$35:AX45,30)&gt;0,COUNTIF(AX$35:AX45,39)&gt;0,COUNTIF(AX$35:AX45,38)&gt;0,COUNTIF(AX$35:AX45,35)&gt;0,COUNTIF(AX$35:AX45,37)&gt;0,COUNTIF(AX$35:AX45,36)&gt;0),"cmo",IF(AND(COUNTIF(AX$35:AX45,1)&gt;0,COUNTIF(AX$35:AX45,33)&gt;0,COUNTIF(AX$35:AX45,30)&gt;0,COUNTIF(AX$35:AX45,39)&gt;0,COUNTIF(AX$35:AX45,38)&gt;0,COUNTIF(AX$35:AX45,35)&gt;0,COUNTIF(AX$35:AX45,37)&gt;0),36,IF(AND(COUNTIF(AX$35:AX45,1)&gt;0,COUNTIF(AX$35:AX45,33)&gt;0,COUNTIF(AX$35:AX45,30)&gt;0,COUNTIF(AX$35:AX45,39)&gt;0,COUNTIF(AX$35:AX45,38)&gt;0,COUNTIF(AX$35:AX45,35)&gt;0),37,IF(AND(COUNTIF(AX$35:AX45,1)&gt;0,COUNTIF(AX$35:AX45,33)&gt;0,COUNTIF(AX$35:AX45,30)&gt;0,COUNTIF(AX$35:AX45,39)&gt;0,COUNTIF(AX$35:AX45,38)&gt;0),35,IF(AND(COUNTIF(AX$35:AX45,1)&gt;0,COUNTIF(AX$35:AX45,33)&gt;0,COUNTIF(AX$35:AX45,30)&gt;0,COUNTIF(AX$35:AX45,39)&gt;0),38,IF(AND(COUNTIF(AX$35:AX45,1)&gt;0,COUNTIF(AX$35:AX45,33)&gt;0,COUNTIF(AX$35:AX45,30)&gt;0),39,IF(AND(COUNTIF(AX$35:AX45,1)&gt;0,COUNTIF(AX$35:AX45,33)&gt;0),30,IF(COUNTIF(AX$35:AX45,1)&gt;0,33,1)))))))))))</f>
        <v>30</v>
      </c>
      <c r="AY46" s="227">
        <f>IF(AND(COUNTIF(AY$35:AY45,1)&gt;0,COUNTIF(AY$35:AY45,33)&gt;0,COUNTIF(AY$35:AY45,30)&gt;0,COUNTIF(AY$35:AY45,39)&gt;0,COUNTIF(AY$35:AY45,38)&gt;0,COUNTIF(AY$35:AY45,35)&gt;0,COUNTIF(AY$35:AY45,37)&gt;0,COUNTIF(AY$35:AY45,36)&gt;0,COUNTIF(AY$35:AY45,"cmo")&gt;0,COUNTIF(AY$35:AY45,32)&gt;0,COUNTIF(AY$35:AY45,2)&gt;0),"F",IF(AND(COUNTIF(AY$35:AY45,1)&gt;0,COUNTIF(AY$35:AY45,33)&gt;0,COUNTIF(AY$35:AY45,30)&gt;0,COUNTIF(AY$35:AY45,39)&gt;0,COUNTIF(AY$35:AY45,38)&gt;0,COUNTIF(AY$35:AY45,35)&gt;0,COUNTIF(AY$35:AY45,37)&gt;0,COUNTIF(AY$35:AY45,36)&gt;0,COUNTIF(AY$35:AY45,"cmo")&gt;0,COUNTIF(AY$35:AY45,32)&gt;0),2,IF(AND(COUNTIF(AY$35:AY45,1)&gt;0,COUNTIF(AY$35:AY45,33)&gt;0,COUNTIF(AY$35:AY45,30)&gt;0,COUNTIF(AY$35:AY45,39)&gt;0,COUNTIF(AY$35:AY45,38)&gt;0,COUNTIF(AY$35:AY45,35)&gt;0,COUNTIF(AY$35:AY45,37)&gt;0,COUNTIF(AY$35:AY45,36)&gt;0,COUNTIF(AY$35:AY45,"cmo")&gt;0),32,IF(AND(COUNTIF(AY$35:AY45,1)&gt;0,COUNTIF(AY$35:AY45,33)&gt;0,COUNTIF(AY$35:AY45,30)&gt;0,COUNTIF(AY$35:AY45,39)&gt;0,COUNTIF(AY$35:AY45,38)&gt;0,COUNTIF(AY$35:AY45,35)&gt;0,COUNTIF(AY$35:AY45,37)&gt;0,COUNTIF(AY$35:AY45,36)&gt;0),"cmo",IF(AND(COUNTIF(AY$35:AY45,1)&gt;0,COUNTIF(AY$35:AY45,33)&gt;0,COUNTIF(AY$35:AY45,30)&gt;0,COUNTIF(AY$35:AY45,39)&gt;0,COUNTIF(AY$35:AY45,38)&gt;0,COUNTIF(AY$35:AY45,35)&gt;0,COUNTIF(AY$35:AY45,37)&gt;0),36,IF(AND(COUNTIF(AY$35:AY45,1)&gt;0,COUNTIF(AY$35:AY45,33)&gt;0,COUNTIF(AY$35:AY45,30)&gt;0,COUNTIF(AY$35:AY45,39)&gt;0,COUNTIF(AY$35:AY45,38)&gt;0,COUNTIF(AY$35:AY45,35)&gt;0),37,IF(AND(COUNTIF(AY$35:AY45,1)&gt;0,COUNTIF(AY$35:AY45,33)&gt;0,COUNTIF(AY$35:AY45,30)&gt;0,COUNTIF(AY$35:AY45,39)&gt;0,COUNTIF(AY$35:AY45,38)&gt;0),35,IF(AND(COUNTIF(AY$35:AY45,1)&gt;0,COUNTIF(AY$35:AY45,33)&gt;0,COUNTIF(AY$35:AY45,30)&gt;0,COUNTIF(AY$35:AY45,39)&gt;0),38,IF(AND(COUNTIF(AY$35:AY45,1)&gt;0,COUNTIF(AY$35:AY45,33)&gt;0,COUNTIF(AY$35:AY45,30)&gt;0),39,IF(AND(COUNTIF(AY$35:AY45,1)&gt;0,COUNTIF(AY$35:AY45,33)&gt;0),30,IF(COUNTIF(AY$35:AY45,1)&gt;0,33,1)))))))))))</f>
        <v>33</v>
      </c>
      <c r="AZ46" s="227">
        <f>IF(AND(COUNTIF(AZ$35:AZ45,1)&gt;0,COUNTIF(AZ$35:AZ45,33)&gt;0,COUNTIF(AZ$35:AZ45,30)&gt;0,COUNTIF(AZ$35:AZ45,39)&gt;0,COUNTIF(AZ$35:AZ45,38)&gt;0,COUNTIF(AZ$35:AZ45,35)&gt;0,COUNTIF(AZ$35:AZ45,37)&gt;0,COUNTIF(AZ$35:AZ45,36)&gt;0,COUNTIF(AZ$35:AZ45,"cmo")&gt;0,COUNTIF(AZ$35:AZ45,32)&gt;0,COUNTIF(AZ$35:AZ45,2)&gt;0),"F",IF(AND(COUNTIF(AZ$35:AZ45,1)&gt;0,COUNTIF(AZ$35:AZ45,33)&gt;0,COUNTIF(AZ$35:AZ45,30)&gt;0,COUNTIF(AZ$35:AZ45,39)&gt;0,COUNTIF(AZ$35:AZ45,38)&gt;0,COUNTIF(AZ$35:AZ45,35)&gt;0,COUNTIF(AZ$35:AZ45,37)&gt;0,COUNTIF(AZ$35:AZ45,36)&gt;0,COUNTIF(AZ$35:AZ45,"cmo")&gt;0,COUNTIF(AZ$35:AZ45,32)&gt;0),2,IF(AND(COUNTIF(AZ$35:AZ45,1)&gt;0,COUNTIF(AZ$35:AZ45,33)&gt;0,COUNTIF(AZ$35:AZ45,30)&gt;0,COUNTIF(AZ$35:AZ45,39)&gt;0,COUNTIF(AZ$35:AZ45,38)&gt;0,COUNTIF(AZ$35:AZ45,35)&gt;0,COUNTIF(AZ$35:AZ45,37)&gt;0,COUNTIF(AZ$35:AZ45,36)&gt;0,COUNTIF(AZ$35:AZ45,"cmo")&gt;0),32,IF(AND(COUNTIF(AZ$35:AZ45,1)&gt;0,COUNTIF(AZ$35:AZ45,33)&gt;0,COUNTIF(AZ$35:AZ45,30)&gt;0,COUNTIF(AZ$35:AZ45,39)&gt;0,COUNTIF(AZ$35:AZ45,38)&gt;0,COUNTIF(AZ$35:AZ45,35)&gt;0,COUNTIF(AZ$35:AZ45,37)&gt;0,COUNTIF(AZ$35:AZ45,36)&gt;0),"cmo",IF(AND(COUNTIF(AZ$35:AZ45,1)&gt;0,COUNTIF(AZ$35:AZ45,33)&gt;0,COUNTIF(AZ$35:AZ45,30)&gt;0,COUNTIF(AZ$35:AZ45,39)&gt;0,COUNTIF(AZ$35:AZ45,38)&gt;0,COUNTIF(AZ$35:AZ45,35)&gt;0,COUNTIF(AZ$35:AZ45,37)&gt;0),36,IF(AND(COUNTIF(AZ$35:AZ45,1)&gt;0,COUNTIF(AZ$35:AZ45,33)&gt;0,COUNTIF(AZ$35:AZ45,30)&gt;0,COUNTIF(AZ$35:AZ45,39)&gt;0,COUNTIF(AZ$35:AZ45,38)&gt;0,COUNTIF(AZ$35:AZ45,35)&gt;0),37,IF(AND(COUNTIF(AZ$35:AZ45,1)&gt;0,COUNTIF(AZ$35:AZ45,33)&gt;0,COUNTIF(AZ$35:AZ45,30)&gt;0,COUNTIF(AZ$35:AZ45,39)&gt;0,COUNTIF(AZ$35:AZ45,38)&gt;0),35,IF(AND(COUNTIF(AZ$35:AZ45,1)&gt;0,COUNTIF(AZ$35:AZ45,33)&gt;0,COUNTIF(AZ$35:AZ45,30)&gt;0,COUNTIF(AZ$35:AZ45,39)&gt;0),38,IF(AND(COUNTIF(AZ$35:AZ45,1)&gt;0,COUNTIF(AZ$35:AZ45,33)&gt;0,COUNTIF(AZ$35:AZ45,30)&gt;0),39,IF(AND(COUNTIF(AZ$35:AZ45,1)&gt;0,COUNTIF(AZ$35:AZ45,33)&gt;0),30,IF(COUNTIF(AZ$35:AZ45,1)&gt;0,33,1)))))))))))</f>
        <v>33</v>
      </c>
      <c r="BA46" s="227">
        <f>IF(AND(COUNTIF(BA$35:BA45,1)&gt;0,COUNTIF(BA$35:BA45,33)&gt;0,COUNTIF(BA$35:BA45,30)&gt;0,COUNTIF(BA$35:BA45,39)&gt;0,COUNTIF(BA$35:BA45,38)&gt;0,COUNTIF(BA$35:BA45,35)&gt;0,COUNTIF(BA$35:BA45,37)&gt;0,COUNTIF(BA$35:BA45,36)&gt;0,COUNTIF(BA$35:BA45,"cmo")&gt;0,COUNTIF(BA$35:BA45,32)&gt;0,COUNTIF(BA$35:BA45,2)&gt;0),"F",IF(AND(COUNTIF(BA$35:BA45,1)&gt;0,COUNTIF(BA$35:BA45,33)&gt;0,COUNTIF(BA$35:BA45,30)&gt;0,COUNTIF(BA$35:BA45,39)&gt;0,COUNTIF(BA$35:BA45,38)&gt;0,COUNTIF(BA$35:BA45,35)&gt;0,COUNTIF(BA$35:BA45,37)&gt;0,COUNTIF(BA$35:BA45,36)&gt;0,COUNTIF(BA$35:BA45,"cmo")&gt;0,COUNTIF(BA$35:BA45,32)&gt;0),2,IF(AND(COUNTIF(BA$35:BA45,1)&gt;0,COUNTIF(BA$35:BA45,33)&gt;0,COUNTIF(BA$35:BA45,30)&gt;0,COUNTIF(BA$35:BA45,39)&gt;0,COUNTIF(BA$35:BA45,38)&gt;0,COUNTIF(BA$35:BA45,35)&gt;0,COUNTIF(BA$35:BA45,37)&gt;0,COUNTIF(BA$35:BA45,36)&gt;0,COUNTIF(BA$35:BA45,"cmo")&gt;0),32,IF(AND(COUNTIF(BA$35:BA45,1)&gt;0,COUNTIF(BA$35:BA45,33)&gt;0,COUNTIF(BA$35:BA45,30)&gt;0,COUNTIF(BA$35:BA45,39)&gt;0,COUNTIF(BA$35:BA45,38)&gt;0,COUNTIF(BA$35:BA45,35)&gt;0,COUNTIF(BA$35:BA45,37)&gt;0,COUNTIF(BA$35:BA45,36)&gt;0),"cmo",IF(AND(COUNTIF(BA$35:BA45,1)&gt;0,COUNTIF(BA$35:BA45,33)&gt;0,COUNTIF(BA$35:BA45,30)&gt;0,COUNTIF(BA$35:BA45,39)&gt;0,COUNTIF(BA$35:BA45,38)&gt;0,COUNTIF(BA$35:BA45,35)&gt;0,COUNTIF(BA$35:BA45,37)&gt;0),36,IF(AND(COUNTIF(BA$35:BA45,1)&gt;0,COUNTIF(BA$35:BA45,33)&gt;0,COUNTIF(BA$35:BA45,30)&gt;0,COUNTIF(BA$35:BA45,39)&gt;0,COUNTIF(BA$35:BA45,38)&gt;0,COUNTIF(BA$35:BA45,35)&gt;0),37,IF(AND(COUNTIF(BA$35:BA45,1)&gt;0,COUNTIF(BA$35:BA45,33)&gt;0,COUNTIF(BA$35:BA45,30)&gt;0,COUNTIF(BA$35:BA45,39)&gt;0,COUNTIF(BA$35:BA45,38)&gt;0),35,IF(AND(COUNTIF(BA$35:BA45,1)&gt;0,COUNTIF(BA$35:BA45,33)&gt;0,COUNTIF(BA$35:BA45,30)&gt;0,COUNTIF(BA$35:BA45,39)&gt;0),38,IF(AND(COUNTIF(BA$35:BA45,1)&gt;0,COUNTIF(BA$35:BA45,33)&gt;0,COUNTIF(BA$35:BA45,30)&gt;0),39,IF(AND(COUNTIF(BA$35:BA45,1)&gt;0,COUNTIF(BA$35:BA45,33)&gt;0),30,IF(COUNTIF(BA$35:BA45,1)&gt;0,33,1)))))))))))</f>
        <v>33</v>
      </c>
      <c r="BB46" s="227"/>
      <c r="BC46" s="227"/>
      <c r="BD46" s="227"/>
      <c r="BE46" s="227"/>
      <c r="BF46" s="227"/>
      <c r="BG46" s="227"/>
      <c r="BH46" s="227"/>
      <c r="BI46" s="227"/>
      <c r="BJ46" s="227"/>
      <c r="BK46" s="227"/>
      <c r="BL46" s="227"/>
      <c r="BM46" s="227"/>
      <c r="BN46" s="227"/>
      <c r="BO46" s="227"/>
      <c r="BP46" s="227"/>
      <c r="BQ46" s="227"/>
      <c r="BR46" s="227"/>
      <c r="BS46" s="227"/>
      <c r="BT46" s="227"/>
      <c r="BU46" s="165">
        <f t="shared" si="3"/>
        <v>0.33333305555717241</v>
      </c>
    </row>
    <row r="47" spans="1:74" x14ac:dyDescent="0.25">
      <c r="A47" s="39"/>
      <c r="B47" s="139" t="str">
        <f>'Etat staff'!C43</f>
        <v xml:space="preserve"> LYDIE</v>
      </c>
      <c r="C47" s="161">
        <f>'Etat staff'!A43</f>
        <v>43590.482638888891</v>
      </c>
      <c r="D47" s="162">
        <f>IF('Etat staff'!B43&lt;C47,'Etat staff'!B43+1,'Etat staff'!B43)</f>
        <v>43590.881944444445</v>
      </c>
      <c r="E47" s="203">
        <f t="shared" si="7"/>
        <v>5.2083333333333336E-2</v>
      </c>
      <c r="F47" s="44"/>
      <c r="G47" s="265"/>
      <c r="H47" s="227"/>
      <c r="I47" s="227"/>
      <c r="J47" s="227"/>
      <c r="K47" s="227"/>
      <c r="L47" s="227"/>
      <c r="M47" s="227"/>
      <c r="N47" s="227"/>
      <c r="O47" s="227"/>
      <c r="P47" s="227"/>
      <c r="Q47" s="227"/>
      <c r="R47" s="227"/>
      <c r="S47" s="227"/>
      <c r="T47" s="227"/>
      <c r="U47" s="227"/>
      <c r="V47" s="227"/>
      <c r="W47" s="227">
        <f>IF(AND(COUNTIF(W$35:W46,1)&gt;0,COUNTIF(W$35:W46,33)&gt;0,COUNTIF(W$35:W46,30)&gt;0,COUNTIF(W$35:W46,39)&gt;0,COUNTIF(W$35:W46,38)&gt;0,COUNTIF(W$35:W46,35)&gt;0,COUNTIF(W$35:W46,37)&gt;0,COUNTIF(W$35:W46,36)&gt;0,COUNTIF(W$35:W46,"cmo")&gt;0,COUNTIF(W$35:W46,32)&gt;0,COUNTIF(W$35:W46,2)&gt;0),"F",IF(AND(COUNTIF(W$35:W46,1)&gt;0,COUNTIF(W$35:W46,33)&gt;0,COUNTIF(W$35:W46,30)&gt;0,COUNTIF(W$35:W46,39)&gt;0,COUNTIF(W$35:W46,38)&gt;0,COUNTIF(W$35:W46,35)&gt;0,COUNTIF(W$35:W46,37)&gt;0,COUNTIF(W$35:W46,36)&gt;0,COUNTIF(W$35:W46,"cmo")&gt;0,COUNTIF(W$35:W46,32)&gt;0),2,IF(AND(COUNTIF(W$35:W46,1)&gt;0,COUNTIF(W$35:W46,33)&gt;0,COUNTIF(W$35:W46,30)&gt;0,COUNTIF(W$35:W46,39)&gt;0,COUNTIF(W$35:W46,38)&gt;0,COUNTIF(W$35:W46,35)&gt;0,COUNTIF(W$35:W46,37)&gt;0,COUNTIF(W$35:W46,36)&gt;0,COUNTIF(W$35:W46,"cmo")&gt;0),32,IF(AND(COUNTIF(W$35:W46,1)&gt;0,COUNTIF(W$35:W46,33)&gt;0,COUNTIF(W$35:W46,30)&gt;0,COUNTIF(W$35:W46,39)&gt;0,COUNTIF(W$35:W46,38)&gt;0,COUNTIF(W$35:W46,35)&gt;0,COUNTIF(W$35:W46,37)&gt;0,COUNTIF(W$35:W46,36)&gt;0),"cmo",IF(AND(COUNTIF(W$35:W46,1)&gt;0,COUNTIF(W$35:W46,33)&gt;0,COUNTIF(W$35:W46,30)&gt;0,COUNTIF(W$35:W46,39)&gt;0,COUNTIF(W$35:W46,38)&gt;0,COUNTIF(W$35:W46,35)&gt;0,COUNTIF(W$35:W46,37)&gt;0),36,IF(AND(COUNTIF(W$35:W46,1)&gt;0,COUNTIF(W$35:W46,33)&gt;0,COUNTIF(W$35:W46,30)&gt;0,COUNTIF(W$35:W46,39)&gt;0,COUNTIF(W$35:W46,38)&gt;0,COUNTIF(W$35:W46,35)&gt;0),37,IF(AND(COUNTIF(W$35:W46,1)&gt;0,COUNTIF(W$35:W46,33)&gt;0,COUNTIF(W$35:W46,30)&gt;0,COUNTIF(W$35:W46,39)&gt;0,COUNTIF(W$35:W46,38)&gt;0),35,IF(AND(COUNTIF(W$35:W46,1)&gt;0,COUNTIF(W$35:W46,33)&gt;0,COUNTIF(W$35:W46,30)&gt;0,COUNTIF(W$35:W46,39)&gt;0),38,IF(AND(COUNTIF(W$35:W46,1)&gt;0,COUNTIF(W$35:W46,33)&gt;0,COUNTIF(W$35:W46,30)&gt;0),39,IF(AND(COUNTIF(W$35:W46,1)&gt;0,COUNTIF(W$35:W46,33)&gt;0),30,IF(COUNTIF(W$35:W46,1)&gt;0,33,1)))))))))))</f>
        <v>32</v>
      </c>
      <c r="X47" s="227">
        <f>IF(AND(COUNTIF(X$35:X46,1)&gt;0,COUNTIF(X$35:X46,33)&gt;0,COUNTIF(X$35:X46,30)&gt;0,COUNTIF(X$35:X46,39)&gt;0,COUNTIF(X$35:X46,38)&gt;0,COUNTIF(X$35:X46,35)&gt;0,COUNTIF(X$35:X46,37)&gt;0,COUNTIF(X$35:X46,36)&gt;0,COUNTIF(X$35:X46,"cmo")&gt;0,COUNTIF(X$35:X46,32)&gt;0,COUNTIF(X$35:X46,2)&gt;0),"F",IF(AND(COUNTIF(X$35:X46,1)&gt;0,COUNTIF(X$35:X46,33)&gt;0,COUNTIF(X$35:X46,30)&gt;0,COUNTIF(X$35:X46,39)&gt;0,COUNTIF(X$35:X46,38)&gt;0,COUNTIF(X$35:X46,35)&gt;0,COUNTIF(X$35:X46,37)&gt;0,COUNTIF(X$35:X46,36)&gt;0,COUNTIF(X$35:X46,"cmo")&gt;0,COUNTIF(X$35:X46,32)&gt;0),2,IF(AND(COUNTIF(X$35:X46,1)&gt;0,COUNTIF(X$35:X46,33)&gt;0,COUNTIF(X$35:X46,30)&gt;0,COUNTIF(X$35:X46,39)&gt;0,COUNTIF(X$35:X46,38)&gt;0,COUNTIF(X$35:X46,35)&gt;0,COUNTIF(X$35:X46,37)&gt;0,COUNTIF(X$35:X46,36)&gt;0,COUNTIF(X$35:X46,"cmo")&gt;0),32,IF(AND(COUNTIF(X$35:X46,1)&gt;0,COUNTIF(X$35:X46,33)&gt;0,COUNTIF(X$35:X46,30)&gt;0,COUNTIF(X$35:X46,39)&gt;0,COUNTIF(X$35:X46,38)&gt;0,COUNTIF(X$35:X46,35)&gt;0,COUNTIF(X$35:X46,37)&gt;0,COUNTIF(X$35:X46,36)&gt;0),"cmo",IF(AND(COUNTIF(X$35:X46,1)&gt;0,COUNTIF(X$35:X46,33)&gt;0,COUNTIF(X$35:X46,30)&gt;0,COUNTIF(X$35:X46,39)&gt;0,COUNTIF(X$35:X46,38)&gt;0,COUNTIF(X$35:X46,35)&gt;0,COUNTIF(X$35:X46,37)&gt;0),36,IF(AND(COUNTIF(X$35:X46,1)&gt;0,COUNTIF(X$35:X46,33)&gt;0,COUNTIF(X$35:X46,30)&gt;0,COUNTIF(X$35:X46,39)&gt;0,COUNTIF(X$35:X46,38)&gt;0,COUNTIF(X$35:X46,35)&gt;0),37,IF(AND(COUNTIF(X$35:X46,1)&gt;0,COUNTIF(X$35:X46,33)&gt;0,COUNTIF(X$35:X46,30)&gt;0,COUNTIF(X$35:X46,39)&gt;0,COUNTIF(X$35:X46,38)&gt;0),35,IF(AND(COUNTIF(X$35:X46,1)&gt;0,COUNTIF(X$35:X46,33)&gt;0,COUNTIF(X$35:X46,30)&gt;0,COUNTIF(X$35:X46,39)&gt;0),38,IF(AND(COUNTIF(X$35:X46,1)&gt;0,COUNTIF(X$35:X46,33)&gt;0,COUNTIF(X$35:X46,30)&gt;0),39,IF(AND(COUNTIF(X$35:X46,1)&gt;0,COUNTIF(X$35:X46,33)&gt;0),30,IF(COUNTIF(X$35:X46,1)&gt;0,33,1)))))))))))</f>
        <v>35</v>
      </c>
      <c r="Y47" s="227">
        <f>IF(AND(COUNTIF(Y$35:Y46,1)&gt;0,COUNTIF(Y$35:Y46,33)&gt;0,COUNTIF(Y$35:Y46,30)&gt;0,COUNTIF(Y$35:Y46,39)&gt;0,COUNTIF(Y$35:Y46,38)&gt;0,COUNTIF(Y$35:Y46,35)&gt;0,COUNTIF(Y$35:Y46,37)&gt;0,COUNTIF(Y$35:Y46,36)&gt;0,COUNTIF(Y$35:Y46,"cmo")&gt;0,COUNTIF(Y$35:Y46,32)&gt;0,COUNTIF(Y$35:Y46,2)&gt;0),"F",IF(AND(COUNTIF(Y$35:Y46,1)&gt;0,COUNTIF(Y$35:Y46,33)&gt;0,COUNTIF(Y$35:Y46,30)&gt;0,COUNTIF(Y$35:Y46,39)&gt;0,COUNTIF(Y$35:Y46,38)&gt;0,COUNTIF(Y$35:Y46,35)&gt;0,COUNTIF(Y$35:Y46,37)&gt;0,COUNTIF(Y$35:Y46,36)&gt;0,COUNTIF(Y$35:Y46,"cmo")&gt;0,COUNTIF(Y$35:Y46,32)&gt;0),2,IF(AND(COUNTIF(Y$35:Y46,1)&gt;0,COUNTIF(Y$35:Y46,33)&gt;0,COUNTIF(Y$35:Y46,30)&gt;0,COUNTIF(Y$35:Y46,39)&gt;0,COUNTIF(Y$35:Y46,38)&gt;0,COUNTIF(Y$35:Y46,35)&gt;0,COUNTIF(Y$35:Y46,37)&gt;0,COUNTIF(Y$35:Y46,36)&gt;0,COUNTIF(Y$35:Y46,"cmo")&gt;0),32,IF(AND(COUNTIF(Y$35:Y46,1)&gt;0,COUNTIF(Y$35:Y46,33)&gt;0,COUNTIF(Y$35:Y46,30)&gt;0,COUNTIF(Y$35:Y46,39)&gt;0,COUNTIF(Y$35:Y46,38)&gt;0,COUNTIF(Y$35:Y46,35)&gt;0,COUNTIF(Y$35:Y46,37)&gt;0,COUNTIF(Y$35:Y46,36)&gt;0),"cmo",IF(AND(COUNTIF(Y$35:Y46,1)&gt;0,COUNTIF(Y$35:Y46,33)&gt;0,COUNTIF(Y$35:Y46,30)&gt;0,COUNTIF(Y$35:Y46,39)&gt;0,COUNTIF(Y$35:Y46,38)&gt;0,COUNTIF(Y$35:Y46,35)&gt;0,COUNTIF(Y$35:Y46,37)&gt;0),36,IF(AND(COUNTIF(Y$35:Y46,1)&gt;0,COUNTIF(Y$35:Y46,33)&gt;0,COUNTIF(Y$35:Y46,30)&gt;0,COUNTIF(Y$35:Y46,39)&gt;0,COUNTIF(Y$35:Y46,38)&gt;0,COUNTIF(Y$35:Y46,35)&gt;0),37,IF(AND(COUNTIF(Y$35:Y46,1)&gt;0,COUNTIF(Y$35:Y46,33)&gt;0,COUNTIF(Y$35:Y46,30)&gt;0,COUNTIF(Y$35:Y46,39)&gt;0,COUNTIF(Y$35:Y46,38)&gt;0),35,IF(AND(COUNTIF(Y$35:Y46,1)&gt;0,COUNTIF(Y$35:Y46,33)&gt;0,COUNTIF(Y$35:Y46,30)&gt;0,COUNTIF(Y$35:Y46,39)&gt;0),38,IF(AND(COUNTIF(Y$35:Y46,1)&gt;0,COUNTIF(Y$35:Y46,33)&gt;0,COUNTIF(Y$35:Y46,30)&gt;0),39,IF(AND(COUNTIF(Y$35:Y46,1)&gt;0,COUNTIF(Y$35:Y46,33)&gt;0),30,IF(COUNTIF(Y$35:Y46,1)&gt;0,33,1)))))))))))</f>
        <v>35</v>
      </c>
      <c r="Z47" s="227">
        <f>IF(AND(COUNTIF(Z$35:Z46,1)&gt;0,COUNTIF(Z$35:Z46,33)&gt;0,COUNTIF(Z$35:Z46,30)&gt;0,COUNTIF(Z$35:Z46,39)&gt;0,COUNTIF(Z$35:Z46,38)&gt;0,COUNTIF(Z$35:Z46,35)&gt;0,COUNTIF(Z$35:Z46,37)&gt;0,COUNTIF(Z$35:Z46,36)&gt;0,COUNTIF(Z$35:Z46,"cmo")&gt;0,COUNTIF(Z$35:Z46,32)&gt;0,COUNTIF(Z$35:Z46,2)&gt;0),"F",IF(AND(COUNTIF(Z$35:Z46,1)&gt;0,COUNTIF(Z$35:Z46,33)&gt;0,COUNTIF(Z$35:Z46,30)&gt;0,COUNTIF(Z$35:Z46,39)&gt;0,COUNTIF(Z$35:Z46,38)&gt;0,COUNTIF(Z$35:Z46,35)&gt;0,COUNTIF(Z$35:Z46,37)&gt;0,COUNTIF(Z$35:Z46,36)&gt;0,COUNTIF(Z$35:Z46,"cmo")&gt;0,COUNTIF(Z$35:Z46,32)&gt;0),2,IF(AND(COUNTIF(Z$35:Z46,1)&gt;0,COUNTIF(Z$35:Z46,33)&gt;0,COUNTIF(Z$35:Z46,30)&gt;0,COUNTIF(Z$35:Z46,39)&gt;0,COUNTIF(Z$35:Z46,38)&gt;0,COUNTIF(Z$35:Z46,35)&gt;0,COUNTIF(Z$35:Z46,37)&gt;0,COUNTIF(Z$35:Z46,36)&gt;0,COUNTIF(Z$35:Z46,"cmo")&gt;0),32,IF(AND(COUNTIF(Z$35:Z46,1)&gt;0,COUNTIF(Z$35:Z46,33)&gt;0,COUNTIF(Z$35:Z46,30)&gt;0,COUNTIF(Z$35:Z46,39)&gt;0,COUNTIF(Z$35:Z46,38)&gt;0,COUNTIF(Z$35:Z46,35)&gt;0,COUNTIF(Z$35:Z46,37)&gt;0,COUNTIF(Z$35:Z46,36)&gt;0),"cmo",IF(AND(COUNTIF(Z$35:Z46,1)&gt;0,COUNTIF(Z$35:Z46,33)&gt;0,COUNTIF(Z$35:Z46,30)&gt;0,COUNTIF(Z$35:Z46,39)&gt;0,COUNTIF(Z$35:Z46,38)&gt;0,COUNTIF(Z$35:Z46,35)&gt;0,COUNTIF(Z$35:Z46,37)&gt;0),36,IF(AND(COUNTIF(Z$35:Z46,1)&gt;0,COUNTIF(Z$35:Z46,33)&gt;0,COUNTIF(Z$35:Z46,30)&gt;0,COUNTIF(Z$35:Z46,39)&gt;0,COUNTIF(Z$35:Z46,38)&gt;0,COUNTIF(Z$35:Z46,35)&gt;0),37,IF(AND(COUNTIF(Z$35:Z46,1)&gt;0,COUNTIF(Z$35:Z46,33)&gt;0,COUNTIF(Z$35:Z46,30)&gt;0,COUNTIF(Z$35:Z46,39)&gt;0,COUNTIF(Z$35:Z46,38)&gt;0),35,IF(AND(COUNTIF(Z$35:Z46,1)&gt;0,COUNTIF(Z$35:Z46,33)&gt;0,COUNTIF(Z$35:Z46,30)&gt;0,COUNTIF(Z$35:Z46,39)&gt;0),38,IF(AND(COUNTIF(Z$35:Z46,1)&gt;0,COUNTIF(Z$35:Z46,33)&gt;0,COUNTIF(Z$35:Z46,30)&gt;0),39,IF(AND(COUNTIF(Z$35:Z46,1)&gt;0,COUNTIF(Z$35:Z46,33)&gt;0),30,IF(COUNTIF(Z$35:Z46,1)&gt;0,33,1)))))))))))</f>
        <v>35</v>
      </c>
      <c r="AA47" s="227" t="str">
        <f>IF(AND(COUNTIF(AA$35:AA46,1)&gt;0,COUNTIF(AA$35:AA46,33)&gt;0,COUNTIF(AA$35:AA46,30)&gt;0,COUNTIF(AA$35:AA46,39)&gt;0,COUNTIF(AA$35:AA46,38)&gt;0,COUNTIF(AA$35:AA46,35)&gt;0,COUNTIF(AA$35:AA46,37)&gt;0,COUNTIF(AA$35:AA46,36)&gt;0,COUNTIF(AA$35:AA46,"cmo")&gt;0,COUNTIF(AA$35:AA46,32)&gt;0,COUNTIF(AA$35:AA46,2)&gt;0),"F",IF(AND(COUNTIF(AA$35:AA46,1)&gt;0,COUNTIF(AA$35:AA46,33)&gt;0,COUNTIF(AA$35:AA46,30)&gt;0,COUNTIF(AA$35:AA46,39)&gt;0,COUNTIF(AA$35:AA46,38)&gt;0,COUNTIF(AA$35:AA46,35)&gt;0,COUNTIF(AA$35:AA46,37)&gt;0,COUNTIF(AA$35:AA46,36)&gt;0,COUNTIF(AA$35:AA46,"cmo")&gt;0,COUNTIF(AA$35:AA46,32)&gt;0),2,IF(AND(COUNTIF(AA$35:AA46,1)&gt;0,COUNTIF(AA$35:AA46,33)&gt;0,COUNTIF(AA$35:AA46,30)&gt;0,COUNTIF(AA$35:AA46,39)&gt;0,COUNTIF(AA$35:AA46,38)&gt;0,COUNTIF(AA$35:AA46,35)&gt;0,COUNTIF(AA$35:AA46,37)&gt;0,COUNTIF(AA$35:AA46,36)&gt;0,COUNTIF(AA$35:AA46,"cmo")&gt;0),32,IF(AND(COUNTIF(AA$35:AA46,1)&gt;0,COUNTIF(AA$35:AA46,33)&gt;0,COUNTIF(AA$35:AA46,30)&gt;0,COUNTIF(AA$35:AA46,39)&gt;0,COUNTIF(AA$35:AA46,38)&gt;0,COUNTIF(AA$35:AA46,35)&gt;0,COUNTIF(AA$35:AA46,37)&gt;0,COUNTIF(AA$35:AA46,36)&gt;0),"cmo",IF(AND(COUNTIF(AA$35:AA46,1)&gt;0,COUNTIF(AA$35:AA46,33)&gt;0,COUNTIF(AA$35:AA46,30)&gt;0,COUNTIF(AA$35:AA46,39)&gt;0,COUNTIF(AA$35:AA46,38)&gt;0,COUNTIF(AA$35:AA46,35)&gt;0,COUNTIF(AA$35:AA46,37)&gt;0),36,IF(AND(COUNTIF(AA$35:AA46,1)&gt;0,COUNTIF(AA$35:AA46,33)&gt;0,COUNTIF(AA$35:AA46,30)&gt;0,COUNTIF(AA$35:AA46,39)&gt;0,COUNTIF(AA$35:AA46,38)&gt;0,COUNTIF(AA$35:AA46,35)&gt;0),37,IF(AND(COUNTIF(AA$35:AA46,1)&gt;0,COUNTIF(AA$35:AA46,33)&gt;0,COUNTIF(AA$35:AA46,30)&gt;0,COUNTIF(AA$35:AA46,39)&gt;0,COUNTIF(AA$35:AA46,38)&gt;0),35,IF(AND(COUNTIF(AA$35:AA46,1)&gt;0,COUNTIF(AA$35:AA46,33)&gt;0,COUNTIF(AA$35:AA46,30)&gt;0,COUNTIF(AA$35:AA46,39)&gt;0),38,IF(AND(COUNTIF(AA$35:AA46,1)&gt;0,COUNTIF(AA$35:AA46,33)&gt;0,COUNTIF(AA$35:AA46,30)&gt;0),39,IF(AND(COUNTIF(AA$35:AA46,1)&gt;0,COUNTIF(AA$35:AA46,33)&gt;0),30,IF(COUNTIF(AA$35:AA46,1)&gt;0,33,1)))))))))))</f>
        <v>cmo</v>
      </c>
      <c r="AB47" s="227">
        <f>IF(AND(COUNTIF(AB$35:AB46,1)&gt;0,COUNTIF(AB$35:AB46,33)&gt;0,COUNTIF(AB$35:AB46,30)&gt;0,COUNTIF(AB$35:AB46,39)&gt;0,COUNTIF(AB$35:AB46,38)&gt;0,COUNTIF(AB$35:AB46,35)&gt;0,COUNTIF(AB$35:AB46,37)&gt;0,COUNTIF(AB$35:AB46,36)&gt;0,COUNTIF(AB$35:AB46,"cmo")&gt;0,COUNTIF(AB$35:AB46,32)&gt;0,COUNTIF(AB$35:AB46,2)&gt;0),"F",IF(AND(COUNTIF(AB$35:AB46,1)&gt;0,COUNTIF(AB$35:AB46,33)&gt;0,COUNTIF(AB$35:AB46,30)&gt;0,COUNTIF(AB$35:AB46,39)&gt;0,COUNTIF(AB$35:AB46,38)&gt;0,COUNTIF(AB$35:AB46,35)&gt;0,COUNTIF(AB$35:AB46,37)&gt;0,COUNTIF(AB$35:AB46,36)&gt;0,COUNTIF(AB$35:AB46,"cmo")&gt;0,COUNTIF(AB$35:AB46,32)&gt;0),2,IF(AND(COUNTIF(AB$35:AB46,1)&gt;0,COUNTIF(AB$35:AB46,33)&gt;0,COUNTIF(AB$35:AB46,30)&gt;0,COUNTIF(AB$35:AB46,39)&gt;0,COUNTIF(AB$35:AB46,38)&gt;0,COUNTIF(AB$35:AB46,35)&gt;0,COUNTIF(AB$35:AB46,37)&gt;0,COUNTIF(AB$35:AB46,36)&gt;0,COUNTIF(AB$35:AB46,"cmo")&gt;0),32,IF(AND(COUNTIF(AB$35:AB46,1)&gt;0,COUNTIF(AB$35:AB46,33)&gt;0,COUNTIF(AB$35:AB46,30)&gt;0,COUNTIF(AB$35:AB46,39)&gt;0,COUNTIF(AB$35:AB46,38)&gt;0,COUNTIF(AB$35:AB46,35)&gt;0,COUNTIF(AB$35:AB46,37)&gt;0,COUNTIF(AB$35:AB46,36)&gt;0),"cmo",IF(AND(COUNTIF(AB$35:AB46,1)&gt;0,COUNTIF(AB$35:AB46,33)&gt;0,COUNTIF(AB$35:AB46,30)&gt;0,COUNTIF(AB$35:AB46,39)&gt;0,COUNTIF(AB$35:AB46,38)&gt;0,COUNTIF(AB$35:AB46,35)&gt;0,COUNTIF(AB$35:AB46,37)&gt;0),36,IF(AND(COUNTIF(AB$35:AB46,1)&gt;0,COUNTIF(AB$35:AB46,33)&gt;0,COUNTIF(AB$35:AB46,30)&gt;0,COUNTIF(AB$35:AB46,39)&gt;0,COUNTIF(AB$35:AB46,38)&gt;0,COUNTIF(AB$35:AB46,35)&gt;0),37,IF(AND(COUNTIF(AB$35:AB46,1)&gt;0,COUNTIF(AB$35:AB46,33)&gt;0,COUNTIF(AB$35:AB46,30)&gt;0,COUNTIF(AB$35:AB46,39)&gt;0,COUNTIF(AB$35:AB46,38)&gt;0),35,IF(AND(COUNTIF(AB$35:AB46,1)&gt;0,COUNTIF(AB$35:AB46,33)&gt;0,COUNTIF(AB$35:AB46,30)&gt;0,COUNTIF(AB$35:AB46,39)&gt;0),38,IF(AND(COUNTIF(AB$35:AB46,1)&gt;0,COUNTIF(AB$35:AB46,33)&gt;0,COUNTIF(AB$35:AB46,30)&gt;0),39,IF(AND(COUNTIF(AB$35:AB46,1)&gt;0,COUNTIF(AB$35:AB46,33)&gt;0),30,IF(COUNTIF(AB$35:AB46,1)&gt;0,33,1)))))))))))</f>
        <v>36</v>
      </c>
      <c r="AC47" s="227">
        <f>IF(AND(COUNTIF(AC$35:AC46,1)&gt;0,COUNTIF(AC$35:AC46,33)&gt;0,COUNTIF(AC$35:AC46,30)&gt;0,COUNTIF(AC$35:AC46,39)&gt;0,COUNTIF(AC$35:AC46,38)&gt;0,COUNTIF(AC$35:AC46,35)&gt;0,COUNTIF(AC$35:AC46,37)&gt;0,COUNTIF(AC$35:AC46,36)&gt;0,COUNTIF(AC$35:AC46,"cmo")&gt;0,COUNTIF(AC$35:AC46,32)&gt;0,COUNTIF(AC$35:AC46,2)&gt;0),"F",IF(AND(COUNTIF(AC$35:AC46,1)&gt;0,COUNTIF(AC$35:AC46,33)&gt;0,COUNTIF(AC$35:AC46,30)&gt;0,COUNTIF(AC$35:AC46,39)&gt;0,COUNTIF(AC$35:AC46,38)&gt;0,COUNTIF(AC$35:AC46,35)&gt;0,COUNTIF(AC$35:AC46,37)&gt;0,COUNTIF(AC$35:AC46,36)&gt;0,COUNTIF(AC$35:AC46,"cmo")&gt;0,COUNTIF(AC$35:AC46,32)&gt;0),2,IF(AND(COUNTIF(AC$35:AC46,1)&gt;0,COUNTIF(AC$35:AC46,33)&gt;0,COUNTIF(AC$35:AC46,30)&gt;0,COUNTIF(AC$35:AC46,39)&gt;0,COUNTIF(AC$35:AC46,38)&gt;0,COUNTIF(AC$35:AC46,35)&gt;0,COUNTIF(AC$35:AC46,37)&gt;0,COUNTIF(AC$35:AC46,36)&gt;0,COUNTIF(AC$35:AC46,"cmo")&gt;0),32,IF(AND(COUNTIF(AC$35:AC46,1)&gt;0,COUNTIF(AC$35:AC46,33)&gt;0,COUNTIF(AC$35:AC46,30)&gt;0,COUNTIF(AC$35:AC46,39)&gt;0,COUNTIF(AC$35:AC46,38)&gt;0,COUNTIF(AC$35:AC46,35)&gt;0,COUNTIF(AC$35:AC46,37)&gt;0,COUNTIF(AC$35:AC46,36)&gt;0),"cmo",IF(AND(COUNTIF(AC$35:AC46,1)&gt;0,COUNTIF(AC$35:AC46,33)&gt;0,COUNTIF(AC$35:AC46,30)&gt;0,COUNTIF(AC$35:AC46,39)&gt;0,COUNTIF(AC$35:AC46,38)&gt;0,COUNTIF(AC$35:AC46,35)&gt;0,COUNTIF(AC$35:AC46,37)&gt;0),36,IF(AND(COUNTIF(AC$35:AC46,1)&gt;0,COUNTIF(AC$35:AC46,33)&gt;0,COUNTIF(AC$35:AC46,30)&gt;0,COUNTIF(AC$35:AC46,39)&gt;0,COUNTIF(AC$35:AC46,38)&gt;0,COUNTIF(AC$35:AC46,35)&gt;0),37,IF(AND(COUNTIF(AC$35:AC46,1)&gt;0,COUNTIF(AC$35:AC46,33)&gt;0,COUNTIF(AC$35:AC46,30)&gt;0,COUNTIF(AC$35:AC46,39)&gt;0,COUNTIF(AC$35:AC46,38)&gt;0),35,IF(AND(COUNTIF(AC$35:AC46,1)&gt;0,COUNTIF(AC$35:AC46,33)&gt;0,COUNTIF(AC$35:AC46,30)&gt;0,COUNTIF(AC$35:AC46,39)&gt;0),38,IF(AND(COUNTIF(AC$35:AC46,1)&gt;0,COUNTIF(AC$35:AC46,33)&gt;0,COUNTIF(AC$35:AC46,30)&gt;0),39,IF(AND(COUNTIF(AC$35:AC46,1)&gt;0,COUNTIF(AC$35:AC46,33)&gt;0),30,IF(COUNTIF(AC$35:AC46,1)&gt;0,33,1)))))))))))</f>
        <v>36</v>
      </c>
      <c r="AD47" s="227">
        <f>IF(AND(COUNTIF(AD$35:AD46,1)&gt;0,COUNTIF(AD$35:AD46,33)&gt;0,COUNTIF(AD$35:AD46,30)&gt;0,COUNTIF(AD$35:AD46,39)&gt;0,COUNTIF(AD$35:AD46,38)&gt;0,COUNTIF(AD$35:AD46,35)&gt;0,COUNTIF(AD$35:AD46,37)&gt;0,COUNTIF(AD$35:AD46,36)&gt;0,COUNTIF(AD$35:AD46,"cmo")&gt;0,COUNTIF(AD$35:AD46,32)&gt;0,COUNTIF(AD$35:AD46,2)&gt;0),"F",IF(AND(COUNTIF(AD$35:AD46,1)&gt;0,COUNTIF(AD$35:AD46,33)&gt;0,COUNTIF(AD$35:AD46,30)&gt;0,COUNTIF(AD$35:AD46,39)&gt;0,COUNTIF(AD$35:AD46,38)&gt;0,COUNTIF(AD$35:AD46,35)&gt;0,COUNTIF(AD$35:AD46,37)&gt;0,COUNTIF(AD$35:AD46,36)&gt;0,COUNTIF(AD$35:AD46,"cmo")&gt;0,COUNTIF(AD$35:AD46,32)&gt;0),2,IF(AND(COUNTIF(AD$35:AD46,1)&gt;0,COUNTIF(AD$35:AD46,33)&gt;0,COUNTIF(AD$35:AD46,30)&gt;0,COUNTIF(AD$35:AD46,39)&gt;0,COUNTIF(AD$35:AD46,38)&gt;0,COUNTIF(AD$35:AD46,35)&gt;0,COUNTIF(AD$35:AD46,37)&gt;0,COUNTIF(AD$35:AD46,36)&gt;0,COUNTIF(AD$35:AD46,"cmo")&gt;0),32,IF(AND(COUNTIF(AD$35:AD46,1)&gt;0,COUNTIF(AD$35:AD46,33)&gt;0,COUNTIF(AD$35:AD46,30)&gt;0,COUNTIF(AD$35:AD46,39)&gt;0,COUNTIF(AD$35:AD46,38)&gt;0,COUNTIF(AD$35:AD46,35)&gt;0,COUNTIF(AD$35:AD46,37)&gt;0,COUNTIF(AD$35:AD46,36)&gt;0),"cmo",IF(AND(COUNTIF(AD$35:AD46,1)&gt;0,COUNTIF(AD$35:AD46,33)&gt;0,COUNTIF(AD$35:AD46,30)&gt;0,COUNTIF(AD$35:AD46,39)&gt;0,COUNTIF(AD$35:AD46,38)&gt;0,COUNTIF(AD$35:AD46,35)&gt;0,COUNTIF(AD$35:AD46,37)&gt;0),36,IF(AND(COUNTIF(AD$35:AD46,1)&gt;0,COUNTIF(AD$35:AD46,33)&gt;0,COUNTIF(AD$35:AD46,30)&gt;0,COUNTIF(AD$35:AD46,39)&gt;0,COUNTIF(AD$35:AD46,38)&gt;0,COUNTIF(AD$35:AD46,35)&gt;0),37,IF(AND(COUNTIF(AD$35:AD46,1)&gt;0,COUNTIF(AD$35:AD46,33)&gt;0,COUNTIF(AD$35:AD46,30)&gt;0,COUNTIF(AD$35:AD46,39)&gt;0,COUNTIF(AD$35:AD46,38)&gt;0),35,IF(AND(COUNTIF(AD$35:AD46,1)&gt;0,COUNTIF(AD$35:AD46,33)&gt;0,COUNTIF(AD$35:AD46,30)&gt;0,COUNTIF(AD$35:AD46,39)&gt;0),38,IF(AND(COUNTIF(AD$35:AD46,1)&gt;0,COUNTIF(AD$35:AD46,33)&gt;0,COUNTIF(AD$35:AD46,30)&gt;0),39,IF(AND(COUNTIF(AD$35:AD46,1)&gt;0,COUNTIF(AD$35:AD46,33)&gt;0),30,IF(COUNTIF(AD$35:AD46,1)&gt;0,33,1)))))))))))</f>
        <v>36</v>
      </c>
      <c r="AE47" s="227" t="str">
        <f>IF(AND(COUNTIF(AE$35:AE46,1)&gt;0,COUNTIF(AE$35:AE46,33)&gt;0,COUNTIF(AE$35:AE46,30)&gt;0,COUNTIF(AE$35:AE46,39)&gt;0,COUNTIF(AE$35:AE46,38)&gt;0,COUNTIF(AE$35:AE46,35)&gt;0,COUNTIF(AE$35:AE46,37)&gt;0,COUNTIF(AE$35:AE46,36)&gt;0,COUNTIF(AE$35:AE46,"cmo")&gt;0,COUNTIF(AE$35:AE46,32)&gt;0,COUNTIF(AE$35:AE46,2)&gt;0),"F",IF(AND(COUNTIF(AE$35:AE46,1)&gt;0,COUNTIF(AE$35:AE46,33)&gt;0,COUNTIF(AE$35:AE46,30)&gt;0,COUNTIF(AE$35:AE46,39)&gt;0,COUNTIF(AE$35:AE46,38)&gt;0,COUNTIF(AE$35:AE46,35)&gt;0,COUNTIF(AE$35:AE46,37)&gt;0,COUNTIF(AE$35:AE46,36)&gt;0,COUNTIF(AE$35:AE46,"cmo")&gt;0,COUNTIF(AE$35:AE46,32)&gt;0),2,IF(AND(COUNTIF(AE$35:AE46,1)&gt;0,COUNTIF(AE$35:AE46,33)&gt;0,COUNTIF(AE$35:AE46,30)&gt;0,COUNTIF(AE$35:AE46,39)&gt;0,COUNTIF(AE$35:AE46,38)&gt;0,COUNTIF(AE$35:AE46,35)&gt;0,COUNTIF(AE$35:AE46,37)&gt;0,COUNTIF(AE$35:AE46,36)&gt;0,COUNTIF(AE$35:AE46,"cmo")&gt;0),32,IF(AND(COUNTIF(AE$35:AE46,1)&gt;0,COUNTIF(AE$35:AE46,33)&gt;0,COUNTIF(AE$35:AE46,30)&gt;0,COUNTIF(AE$35:AE46,39)&gt;0,COUNTIF(AE$35:AE46,38)&gt;0,COUNTIF(AE$35:AE46,35)&gt;0,COUNTIF(AE$35:AE46,37)&gt;0,COUNTIF(AE$35:AE46,36)&gt;0),"cmo",IF(AND(COUNTIF(AE$35:AE46,1)&gt;0,COUNTIF(AE$35:AE46,33)&gt;0,COUNTIF(AE$35:AE46,30)&gt;0,COUNTIF(AE$35:AE46,39)&gt;0,COUNTIF(AE$35:AE46,38)&gt;0,COUNTIF(AE$35:AE46,35)&gt;0,COUNTIF(AE$35:AE46,37)&gt;0),36,IF(AND(COUNTIF(AE$35:AE46,1)&gt;0,COUNTIF(AE$35:AE46,33)&gt;0,COUNTIF(AE$35:AE46,30)&gt;0,COUNTIF(AE$35:AE46,39)&gt;0,COUNTIF(AE$35:AE46,38)&gt;0,COUNTIF(AE$35:AE46,35)&gt;0),37,IF(AND(COUNTIF(AE$35:AE46,1)&gt;0,COUNTIF(AE$35:AE46,33)&gt;0,COUNTIF(AE$35:AE46,30)&gt;0,COUNTIF(AE$35:AE46,39)&gt;0,COUNTIF(AE$35:AE46,38)&gt;0),35,IF(AND(COUNTIF(AE$35:AE46,1)&gt;0,COUNTIF(AE$35:AE46,33)&gt;0,COUNTIF(AE$35:AE46,30)&gt;0,COUNTIF(AE$35:AE46,39)&gt;0),38,IF(AND(COUNTIF(AE$35:AE46,1)&gt;0,COUNTIF(AE$35:AE46,33)&gt;0,COUNTIF(AE$35:AE46,30)&gt;0),39,IF(AND(COUNTIF(AE$35:AE46,1)&gt;0,COUNTIF(AE$35:AE46,33)&gt;0),30,IF(COUNTIF(AE$35:AE46,1)&gt;0,33,1)))))))))))</f>
        <v>cmo</v>
      </c>
      <c r="AF47" s="227">
        <f>IF(AND(COUNTIF(AF$35:AF46,1)&gt;0,COUNTIF(AF$35:AF46,33)&gt;0,COUNTIF(AF$35:AF46,30)&gt;0,COUNTIF(AF$35:AF46,39)&gt;0,COUNTIF(AF$35:AF46,38)&gt;0,COUNTIF(AF$35:AF46,35)&gt;0,COUNTIF(AF$35:AF46,37)&gt;0,COUNTIF(AF$35:AF46,36)&gt;0,COUNTIF(AF$35:AF46,"cmo")&gt;0,COUNTIF(AF$35:AF46,32)&gt;0,COUNTIF(AF$35:AF46,2)&gt;0),"F",IF(AND(COUNTIF(AF$35:AF46,1)&gt;0,COUNTIF(AF$35:AF46,33)&gt;0,COUNTIF(AF$35:AF46,30)&gt;0,COUNTIF(AF$35:AF46,39)&gt;0,COUNTIF(AF$35:AF46,38)&gt;0,COUNTIF(AF$35:AF46,35)&gt;0,COUNTIF(AF$35:AF46,37)&gt;0,COUNTIF(AF$35:AF46,36)&gt;0,COUNTIF(AF$35:AF46,"cmo")&gt;0,COUNTIF(AF$35:AF46,32)&gt;0),2,IF(AND(COUNTIF(AF$35:AF46,1)&gt;0,COUNTIF(AF$35:AF46,33)&gt;0,COUNTIF(AF$35:AF46,30)&gt;0,COUNTIF(AF$35:AF46,39)&gt;0,COUNTIF(AF$35:AF46,38)&gt;0,COUNTIF(AF$35:AF46,35)&gt;0,COUNTIF(AF$35:AF46,37)&gt;0,COUNTIF(AF$35:AF46,36)&gt;0,COUNTIF(AF$35:AF46,"cmo")&gt;0),32,IF(AND(COUNTIF(AF$35:AF46,1)&gt;0,COUNTIF(AF$35:AF46,33)&gt;0,COUNTIF(AF$35:AF46,30)&gt;0,COUNTIF(AF$35:AF46,39)&gt;0,COUNTIF(AF$35:AF46,38)&gt;0,COUNTIF(AF$35:AF46,35)&gt;0,COUNTIF(AF$35:AF46,37)&gt;0,COUNTIF(AF$35:AF46,36)&gt;0),"cmo",IF(AND(COUNTIF(AF$35:AF46,1)&gt;0,COUNTIF(AF$35:AF46,33)&gt;0,COUNTIF(AF$35:AF46,30)&gt;0,COUNTIF(AF$35:AF46,39)&gt;0,COUNTIF(AF$35:AF46,38)&gt;0,COUNTIF(AF$35:AF46,35)&gt;0,COUNTIF(AF$35:AF46,37)&gt;0),36,IF(AND(COUNTIF(AF$35:AF46,1)&gt;0,COUNTIF(AF$35:AF46,33)&gt;0,COUNTIF(AF$35:AF46,30)&gt;0,COUNTIF(AF$35:AF46,39)&gt;0,COUNTIF(AF$35:AF46,38)&gt;0,COUNTIF(AF$35:AF46,35)&gt;0),37,IF(AND(COUNTIF(AF$35:AF46,1)&gt;0,COUNTIF(AF$35:AF46,33)&gt;0,COUNTIF(AF$35:AF46,30)&gt;0,COUNTIF(AF$35:AF46,39)&gt;0,COUNTIF(AF$35:AF46,38)&gt;0),35,IF(AND(COUNTIF(AF$35:AF46,1)&gt;0,COUNTIF(AF$35:AF46,33)&gt;0,COUNTIF(AF$35:AF46,30)&gt;0,COUNTIF(AF$35:AF46,39)&gt;0),38,IF(AND(COUNTIF(AF$35:AF46,1)&gt;0,COUNTIF(AF$35:AF46,33)&gt;0,COUNTIF(AF$35:AF46,30)&gt;0),39,IF(AND(COUNTIF(AF$35:AF46,1)&gt;0,COUNTIF(AF$35:AF46,33)&gt;0),30,IF(COUNTIF(AF$35:AF46,1)&gt;0,33,1)))))))))))</f>
        <v>36</v>
      </c>
      <c r="AG47" s="227">
        <f>IF(AND(COUNTIF(AG$35:AG46,1)&gt;0,COUNTIF(AG$35:AG46,33)&gt;0,COUNTIF(AG$35:AG46,30)&gt;0,COUNTIF(AG$35:AG46,39)&gt;0,COUNTIF(AG$35:AG46,38)&gt;0,COUNTIF(AG$35:AG46,35)&gt;0,COUNTIF(AG$35:AG46,37)&gt;0,COUNTIF(AG$35:AG46,36)&gt;0,COUNTIF(AG$35:AG46,"cmo")&gt;0,COUNTIF(AG$35:AG46,32)&gt;0,COUNTIF(AG$35:AG46,2)&gt;0),"F",IF(AND(COUNTIF(AG$35:AG46,1)&gt;0,COUNTIF(AG$35:AG46,33)&gt;0,COUNTIF(AG$35:AG46,30)&gt;0,COUNTIF(AG$35:AG46,39)&gt;0,COUNTIF(AG$35:AG46,38)&gt;0,COUNTIF(AG$35:AG46,35)&gt;0,COUNTIF(AG$35:AG46,37)&gt;0,COUNTIF(AG$35:AG46,36)&gt;0,COUNTIF(AG$35:AG46,"cmo")&gt;0,COUNTIF(AG$35:AG46,32)&gt;0),2,IF(AND(COUNTIF(AG$35:AG46,1)&gt;0,COUNTIF(AG$35:AG46,33)&gt;0,COUNTIF(AG$35:AG46,30)&gt;0,COUNTIF(AG$35:AG46,39)&gt;0,COUNTIF(AG$35:AG46,38)&gt;0,COUNTIF(AG$35:AG46,35)&gt;0,COUNTIF(AG$35:AG46,37)&gt;0,COUNTIF(AG$35:AG46,36)&gt;0,COUNTIF(AG$35:AG46,"cmo")&gt;0),32,IF(AND(COUNTIF(AG$35:AG46,1)&gt;0,COUNTIF(AG$35:AG46,33)&gt;0,COUNTIF(AG$35:AG46,30)&gt;0,COUNTIF(AG$35:AG46,39)&gt;0,COUNTIF(AG$35:AG46,38)&gt;0,COUNTIF(AG$35:AG46,35)&gt;0,COUNTIF(AG$35:AG46,37)&gt;0,COUNTIF(AG$35:AG46,36)&gt;0),"cmo",IF(AND(COUNTIF(AG$35:AG46,1)&gt;0,COUNTIF(AG$35:AG46,33)&gt;0,COUNTIF(AG$35:AG46,30)&gt;0,COUNTIF(AG$35:AG46,39)&gt;0,COUNTIF(AG$35:AG46,38)&gt;0,COUNTIF(AG$35:AG46,35)&gt;0,COUNTIF(AG$35:AG46,37)&gt;0),36,IF(AND(COUNTIF(AG$35:AG46,1)&gt;0,COUNTIF(AG$35:AG46,33)&gt;0,COUNTIF(AG$35:AG46,30)&gt;0,COUNTIF(AG$35:AG46,39)&gt;0,COUNTIF(AG$35:AG46,38)&gt;0,COUNTIF(AG$35:AG46,35)&gt;0),37,IF(AND(COUNTIF(AG$35:AG46,1)&gt;0,COUNTIF(AG$35:AG46,33)&gt;0,COUNTIF(AG$35:AG46,30)&gt;0,COUNTIF(AG$35:AG46,39)&gt;0,COUNTIF(AG$35:AG46,38)&gt;0),35,IF(AND(COUNTIF(AG$35:AG46,1)&gt;0,COUNTIF(AG$35:AG46,33)&gt;0,COUNTIF(AG$35:AG46,30)&gt;0,COUNTIF(AG$35:AG46,39)&gt;0),38,IF(AND(COUNTIF(AG$35:AG46,1)&gt;0,COUNTIF(AG$35:AG46,33)&gt;0,COUNTIF(AG$35:AG46,30)&gt;0),39,IF(AND(COUNTIF(AG$35:AG46,1)&gt;0,COUNTIF(AG$35:AG46,33)&gt;0),30,IF(COUNTIF(AG$35:AG46,1)&gt;0,33,1)))))))))))</f>
        <v>36</v>
      </c>
      <c r="AH47" s="227">
        <f>IF(AND(COUNTIF(AH$35:AH46,1)&gt;0,COUNTIF(AH$35:AH46,33)&gt;0,COUNTIF(AH$35:AH46,30)&gt;0,COUNTIF(AH$35:AH46,39)&gt;0,COUNTIF(AH$35:AH46,38)&gt;0,COUNTIF(AH$35:AH46,35)&gt;0,COUNTIF(AH$35:AH46,37)&gt;0,COUNTIF(AH$35:AH46,36)&gt;0,COUNTIF(AH$35:AH46,"cmo")&gt;0,COUNTIF(AH$35:AH46,32)&gt;0,COUNTIF(AH$35:AH46,2)&gt;0),"F",IF(AND(COUNTIF(AH$35:AH46,1)&gt;0,COUNTIF(AH$35:AH46,33)&gt;0,COUNTIF(AH$35:AH46,30)&gt;0,COUNTIF(AH$35:AH46,39)&gt;0,COUNTIF(AH$35:AH46,38)&gt;0,COUNTIF(AH$35:AH46,35)&gt;0,COUNTIF(AH$35:AH46,37)&gt;0,COUNTIF(AH$35:AH46,36)&gt;0,COUNTIF(AH$35:AH46,"cmo")&gt;0,COUNTIF(AH$35:AH46,32)&gt;0),2,IF(AND(COUNTIF(AH$35:AH46,1)&gt;0,COUNTIF(AH$35:AH46,33)&gt;0,COUNTIF(AH$35:AH46,30)&gt;0,COUNTIF(AH$35:AH46,39)&gt;0,COUNTIF(AH$35:AH46,38)&gt;0,COUNTIF(AH$35:AH46,35)&gt;0,COUNTIF(AH$35:AH46,37)&gt;0,COUNTIF(AH$35:AH46,36)&gt;0,COUNTIF(AH$35:AH46,"cmo")&gt;0),32,IF(AND(COUNTIF(AH$35:AH46,1)&gt;0,COUNTIF(AH$35:AH46,33)&gt;0,COUNTIF(AH$35:AH46,30)&gt;0,COUNTIF(AH$35:AH46,39)&gt;0,COUNTIF(AH$35:AH46,38)&gt;0,COUNTIF(AH$35:AH46,35)&gt;0,COUNTIF(AH$35:AH46,37)&gt;0,COUNTIF(AH$35:AH46,36)&gt;0),"cmo",IF(AND(COUNTIF(AH$35:AH46,1)&gt;0,COUNTIF(AH$35:AH46,33)&gt;0,COUNTIF(AH$35:AH46,30)&gt;0,COUNTIF(AH$35:AH46,39)&gt;0,COUNTIF(AH$35:AH46,38)&gt;0,COUNTIF(AH$35:AH46,35)&gt;0,COUNTIF(AH$35:AH46,37)&gt;0),36,IF(AND(COUNTIF(AH$35:AH46,1)&gt;0,COUNTIF(AH$35:AH46,33)&gt;0,COUNTIF(AH$35:AH46,30)&gt;0,COUNTIF(AH$35:AH46,39)&gt;0,COUNTIF(AH$35:AH46,38)&gt;0,COUNTIF(AH$35:AH46,35)&gt;0),37,IF(AND(COUNTIF(AH$35:AH46,1)&gt;0,COUNTIF(AH$35:AH46,33)&gt;0,COUNTIF(AH$35:AH46,30)&gt;0,COUNTIF(AH$35:AH46,39)&gt;0,COUNTIF(AH$35:AH46,38)&gt;0),35,IF(AND(COUNTIF(AH$35:AH46,1)&gt;0,COUNTIF(AH$35:AH46,33)&gt;0,COUNTIF(AH$35:AH46,30)&gt;0,COUNTIF(AH$35:AH46,39)&gt;0),38,IF(AND(COUNTIF(AH$35:AH46,1)&gt;0,COUNTIF(AH$35:AH46,33)&gt;0,COUNTIF(AH$35:AH46,30)&gt;0),39,IF(AND(COUNTIF(AH$35:AH46,1)&gt;0,COUNTIF(AH$35:AH46,33)&gt;0),30,IF(COUNTIF(AH$35:AH46,1)&gt;0,33,1)))))))))))</f>
        <v>36</v>
      </c>
      <c r="AI47" s="227" t="str">
        <f>IF(AND(COUNTIF(AI$35:AI46,1)&gt;0,COUNTIF(AI$35:AI46,33)&gt;0,COUNTIF(AI$35:AI46,30)&gt;0,COUNTIF(AI$35:AI46,39)&gt;0,COUNTIF(AI$35:AI46,38)&gt;0,COUNTIF(AI$35:AI46,35)&gt;0,COUNTIF(AI$35:AI46,37)&gt;0,COUNTIF(AI$35:AI46,36)&gt;0,COUNTIF(AI$35:AI46,"cmo")&gt;0,COUNTIF(AI$35:AI46,32)&gt;0,COUNTIF(AI$35:AI46,2)&gt;0),"F",IF(AND(COUNTIF(AI$35:AI46,1)&gt;0,COUNTIF(AI$35:AI46,33)&gt;0,COUNTIF(AI$35:AI46,30)&gt;0,COUNTIF(AI$35:AI46,39)&gt;0,COUNTIF(AI$35:AI46,38)&gt;0,COUNTIF(AI$35:AI46,35)&gt;0,COUNTIF(AI$35:AI46,37)&gt;0,COUNTIF(AI$35:AI46,36)&gt;0,COUNTIF(AI$35:AI46,"cmo")&gt;0,COUNTIF(AI$35:AI46,32)&gt;0),2,IF(AND(COUNTIF(AI$35:AI46,1)&gt;0,COUNTIF(AI$35:AI46,33)&gt;0,COUNTIF(AI$35:AI46,30)&gt;0,COUNTIF(AI$35:AI46,39)&gt;0,COUNTIF(AI$35:AI46,38)&gt;0,COUNTIF(AI$35:AI46,35)&gt;0,COUNTIF(AI$35:AI46,37)&gt;0,COUNTIF(AI$35:AI46,36)&gt;0,COUNTIF(AI$35:AI46,"cmo")&gt;0),32,IF(AND(COUNTIF(AI$35:AI46,1)&gt;0,COUNTIF(AI$35:AI46,33)&gt;0,COUNTIF(AI$35:AI46,30)&gt;0,COUNTIF(AI$35:AI46,39)&gt;0,COUNTIF(AI$35:AI46,38)&gt;0,COUNTIF(AI$35:AI46,35)&gt;0,COUNTIF(AI$35:AI46,37)&gt;0,COUNTIF(AI$35:AI46,36)&gt;0),"cmo",IF(AND(COUNTIF(AI$35:AI46,1)&gt;0,COUNTIF(AI$35:AI46,33)&gt;0,COUNTIF(AI$35:AI46,30)&gt;0,COUNTIF(AI$35:AI46,39)&gt;0,COUNTIF(AI$35:AI46,38)&gt;0,COUNTIF(AI$35:AI46,35)&gt;0,COUNTIF(AI$35:AI46,37)&gt;0),36,IF(AND(COUNTIF(AI$35:AI46,1)&gt;0,COUNTIF(AI$35:AI46,33)&gt;0,COUNTIF(AI$35:AI46,30)&gt;0,COUNTIF(AI$35:AI46,39)&gt;0,COUNTIF(AI$35:AI46,38)&gt;0,COUNTIF(AI$35:AI46,35)&gt;0),37,IF(AND(COUNTIF(AI$35:AI46,1)&gt;0,COUNTIF(AI$35:AI46,33)&gt;0,COUNTIF(AI$35:AI46,30)&gt;0,COUNTIF(AI$35:AI46,39)&gt;0,COUNTIF(AI$35:AI46,38)&gt;0),35,IF(AND(COUNTIF(AI$35:AI46,1)&gt;0,COUNTIF(AI$35:AI46,33)&gt;0,COUNTIF(AI$35:AI46,30)&gt;0,COUNTIF(AI$35:AI46,39)&gt;0),38,IF(AND(COUNTIF(AI$35:AI46,1)&gt;0,COUNTIF(AI$35:AI46,33)&gt;0,COUNTIF(AI$35:AI46,30)&gt;0),39,IF(AND(COUNTIF(AI$35:AI46,1)&gt;0,COUNTIF(AI$35:AI46,33)&gt;0),30,IF(COUNTIF(AI$35:AI46,1)&gt;0,33,1)))))))))))</f>
        <v>cmo</v>
      </c>
      <c r="AJ47" s="231" t="s">
        <v>6</v>
      </c>
      <c r="AK47" s="231" t="s">
        <v>6</v>
      </c>
      <c r="AL47" s="231" t="s">
        <v>6</v>
      </c>
      <c r="AM47" s="227">
        <f>IF(AND(COUNTIF(AM$35:AM46,1)&gt;0,COUNTIF(AM$35:AM46,33)&gt;0,COUNTIF(AM$35:AM46,30)&gt;0,COUNTIF(AM$35:AM46,39)&gt;0,COUNTIF(AM$35:AM46,38)&gt;0,COUNTIF(AM$35:AM46,35)&gt;0,COUNTIF(AM$35:AM46,37)&gt;0,COUNTIF(AM$35:AM46,36)&gt;0,COUNTIF(AM$35:AM46,"cmo")&gt;0,COUNTIF(AM$35:AM46,32)&gt;0,COUNTIF(AM$35:AM46,2)&gt;0),"F",IF(AND(COUNTIF(AM$35:AM46,1)&gt;0,COUNTIF(AM$35:AM46,33)&gt;0,COUNTIF(AM$35:AM46,30)&gt;0,COUNTIF(AM$35:AM46,39)&gt;0,COUNTIF(AM$35:AM46,38)&gt;0,COUNTIF(AM$35:AM46,35)&gt;0,COUNTIF(AM$35:AM46,37)&gt;0,COUNTIF(AM$35:AM46,36)&gt;0,COUNTIF(AM$35:AM46,"cmo")&gt;0,COUNTIF(AM$35:AM46,32)&gt;0),2,IF(AND(COUNTIF(AM$35:AM46,1)&gt;0,COUNTIF(AM$35:AM46,33)&gt;0,COUNTIF(AM$35:AM46,30)&gt;0,COUNTIF(AM$35:AM46,39)&gt;0,COUNTIF(AM$35:AM46,38)&gt;0,COUNTIF(AM$35:AM46,35)&gt;0,COUNTIF(AM$35:AM46,37)&gt;0,COUNTIF(AM$35:AM46,36)&gt;0,COUNTIF(AM$35:AM46,"cmo")&gt;0),32,IF(AND(COUNTIF(AM$35:AM46,1)&gt;0,COUNTIF(AM$35:AM46,33)&gt;0,COUNTIF(AM$35:AM46,30)&gt;0,COUNTIF(AM$35:AM46,39)&gt;0,COUNTIF(AM$35:AM46,38)&gt;0,COUNTIF(AM$35:AM46,35)&gt;0,COUNTIF(AM$35:AM46,37)&gt;0,COUNTIF(AM$35:AM46,36)&gt;0),"cmo",IF(AND(COUNTIF(AM$35:AM46,1)&gt;0,COUNTIF(AM$35:AM46,33)&gt;0,COUNTIF(AM$35:AM46,30)&gt;0,COUNTIF(AM$35:AM46,39)&gt;0,COUNTIF(AM$35:AM46,38)&gt;0,COUNTIF(AM$35:AM46,35)&gt;0,COUNTIF(AM$35:AM46,37)&gt;0),36,IF(AND(COUNTIF(AM$35:AM46,1)&gt;0,COUNTIF(AM$35:AM46,33)&gt;0,COUNTIF(AM$35:AM46,30)&gt;0,COUNTIF(AM$35:AM46,39)&gt;0,COUNTIF(AM$35:AM46,38)&gt;0,COUNTIF(AM$35:AM46,35)&gt;0),37,IF(AND(COUNTIF(AM$35:AM46,1)&gt;0,COUNTIF(AM$35:AM46,33)&gt;0,COUNTIF(AM$35:AM46,30)&gt;0,COUNTIF(AM$35:AM46,39)&gt;0,COUNTIF(AM$35:AM46,38)&gt;0),35,IF(AND(COUNTIF(AM$35:AM46,1)&gt;0,COUNTIF(AM$35:AM46,33)&gt;0,COUNTIF(AM$35:AM46,30)&gt;0,COUNTIF(AM$35:AM46,39)&gt;0),38,IF(AND(COUNTIF(AM$35:AM46,1)&gt;0,COUNTIF(AM$35:AM46,33)&gt;0,COUNTIF(AM$35:AM46,30)&gt;0),39,IF(AND(COUNTIF(AM$35:AM46,1)&gt;0,COUNTIF(AM$35:AM46,33)&gt;0),30,IF(COUNTIF(AM$35:AM46,1)&gt;0,33,1)))))))))))</f>
        <v>37</v>
      </c>
      <c r="AN47" s="227">
        <f>IF(AND(COUNTIF(AN$35:AN46,1)&gt;0,COUNTIF(AN$35:AN46,33)&gt;0,COUNTIF(AN$35:AN46,30)&gt;0,COUNTIF(AN$35:AN46,39)&gt;0,COUNTIF(AN$35:AN46,38)&gt;0,COUNTIF(AN$35:AN46,35)&gt;0,COUNTIF(AN$35:AN46,37)&gt;0,COUNTIF(AN$35:AN46,36)&gt;0,COUNTIF(AN$35:AN46,"cmo")&gt;0,COUNTIF(AN$35:AN46,32)&gt;0,COUNTIF(AN$35:AN46,2)&gt;0),"F",IF(AND(COUNTIF(AN$35:AN46,1)&gt;0,COUNTIF(AN$35:AN46,33)&gt;0,COUNTIF(AN$35:AN46,30)&gt;0,COUNTIF(AN$35:AN46,39)&gt;0,COUNTIF(AN$35:AN46,38)&gt;0,COUNTIF(AN$35:AN46,35)&gt;0,COUNTIF(AN$35:AN46,37)&gt;0,COUNTIF(AN$35:AN46,36)&gt;0,COUNTIF(AN$35:AN46,"cmo")&gt;0,COUNTIF(AN$35:AN46,32)&gt;0),2,IF(AND(COUNTIF(AN$35:AN46,1)&gt;0,COUNTIF(AN$35:AN46,33)&gt;0,COUNTIF(AN$35:AN46,30)&gt;0,COUNTIF(AN$35:AN46,39)&gt;0,COUNTIF(AN$35:AN46,38)&gt;0,COUNTIF(AN$35:AN46,35)&gt;0,COUNTIF(AN$35:AN46,37)&gt;0,COUNTIF(AN$35:AN46,36)&gt;0,COUNTIF(AN$35:AN46,"cmo")&gt;0),32,IF(AND(COUNTIF(AN$35:AN46,1)&gt;0,COUNTIF(AN$35:AN46,33)&gt;0,COUNTIF(AN$35:AN46,30)&gt;0,COUNTIF(AN$35:AN46,39)&gt;0,COUNTIF(AN$35:AN46,38)&gt;0,COUNTIF(AN$35:AN46,35)&gt;0,COUNTIF(AN$35:AN46,37)&gt;0,COUNTIF(AN$35:AN46,36)&gt;0),"cmo",IF(AND(COUNTIF(AN$35:AN46,1)&gt;0,COUNTIF(AN$35:AN46,33)&gt;0,COUNTIF(AN$35:AN46,30)&gt;0,COUNTIF(AN$35:AN46,39)&gt;0,COUNTIF(AN$35:AN46,38)&gt;0,COUNTIF(AN$35:AN46,35)&gt;0,COUNTIF(AN$35:AN46,37)&gt;0),36,IF(AND(COUNTIF(AN$35:AN46,1)&gt;0,COUNTIF(AN$35:AN46,33)&gt;0,COUNTIF(AN$35:AN46,30)&gt;0,COUNTIF(AN$35:AN46,39)&gt;0,COUNTIF(AN$35:AN46,38)&gt;0,COUNTIF(AN$35:AN46,35)&gt;0),37,IF(AND(COUNTIF(AN$35:AN46,1)&gt;0,COUNTIF(AN$35:AN46,33)&gt;0,COUNTIF(AN$35:AN46,30)&gt;0,COUNTIF(AN$35:AN46,39)&gt;0,COUNTIF(AN$35:AN46,38)&gt;0),35,IF(AND(COUNTIF(AN$35:AN46,1)&gt;0,COUNTIF(AN$35:AN46,33)&gt;0,COUNTIF(AN$35:AN46,30)&gt;0,COUNTIF(AN$35:AN46,39)&gt;0),38,IF(AND(COUNTIF(AN$35:AN46,1)&gt;0,COUNTIF(AN$35:AN46,33)&gt;0,COUNTIF(AN$35:AN46,30)&gt;0),39,IF(AND(COUNTIF(AN$35:AN46,1)&gt;0,COUNTIF(AN$35:AN46,33)&gt;0),30,IF(COUNTIF(AN$35:AN46,1)&gt;0,33,1)))))))))))</f>
        <v>37</v>
      </c>
      <c r="AO47" s="227">
        <f>IF(AND(COUNTIF(AO$35:AO46,1)&gt;0,COUNTIF(AO$35:AO46,33)&gt;0,COUNTIF(AO$35:AO46,30)&gt;0,COUNTIF(AO$35:AO46,39)&gt;0,COUNTIF(AO$35:AO46,38)&gt;0,COUNTIF(AO$35:AO46,35)&gt;0,COUNTIF(AO$35:AO46,37)&gt;0,COUNTIF(AO$35:AO46,36)&gt;0,COUNTIF(AO$35:AO46,"cmo")&gt;0,COUNTIF(AO$35:AO46,32)&gt;0,COUNTIF(AO$35:AO46,2)&gt;0),"F",IF(AND(COUNTIF(AO$35:AO46,1)&gt;0,COUNTIF(AO$35:AO46,33)&gt;0,COUNTIF(AO$35:AO46,30)&gt;0,COUNTIF(AO$35:AO46,39)&gt;0,COUNTIF(AO$35:AO46,38)&gt;0,COUNTIF(AO$35:AO46,35)&gt;0,COUNTIF(AO$35:AO46,37)&gt;0,COUNTIF(AO$35:AO46,36)&gt;0,COUNTIF(AO$35:AO46,"cmo")&gt;0,COUNTIF(AO$35:AO46,32)&gt;0),2,IF(AND(COUNTIF(AO$35:AO46,1)&gt;0,COUNTIF(AO$35:AO46,33)&gt;0,COUNTIF(AO$35:AO46,30)&gt;0,COUNTIF(AO$35:AO46,39)&gt;0,COUNTIF(AO$35:AO46,38)&gt;0,COUNTIF(AO$35:AO46,35)&gt;0,COUNTIF(AO$35:AO46,37)&gt;0,COUNTIF(AO$35:AO46,36)&gt;0,COUNTIF(AO$35:AO46,"cmo")&gt;0),32,IF(AND(COUNTIF(AO$35:AO46,1)&gt;0,COUNTIF(AO$35:AO46,33)&gt;0,COUNTIF(AO$35:AO46,30)&gt;0,COUNTIF(AO$35:AO46,39)&gt;0,COUNTIF(AO$35:AO46,38)&gt;0,COUNTIF(AO$35:AO46,35)&gt;0,COUNTIF(AO$35:AO46,37)&gt;0,COUNTIF(AO$35:AO46,36)&gt;0),"cmo",IF(AND(COUNTIF(AO$35:AO46,1)&gt;0,COUNTIF(AO$35:AO46,33)&gt;0,COUNTIF(AO$35:AO46,30)&gt;0,COUNTIF(AO$35:AO46,39)&gt;0,COUNTIF(AO$35:AO46,38)&gt;0,COUNTIF(AO$35:AO46,35)&gt;0,COUNTIF(AO$35:AO46,37)&gt;0),36,IF(AND(COUNTIF(AO$35:AO46,1)&gt;0,COUNTIF(AO$35:AO46,33)&gt;0,COUNTIF(AO$35:AO46,30)&gt;0,COUNTIF(AO$35:AO46,39)&gt;0,COUNTIF(AO$35:AO46,38)&gt;0,COUNTIF(AO$35:AO46,35)&gt;0),37,IF(AND(COUNTIF(AO$35:AO46,1)&gt;0,COUNTIF(AO$35:AO46,33)&gt;0,COUNTIF(AO$35:AO46,30)&gt;0,COUNTIF(AO$35:AO46,39)&gt;0,COUNTIF(AO$35:AO46,38)&gt;0),35,IF(AND(COUNTIF(AO$35:AO46,1)&gt;0,COUNTIF(AO$35:AO46,33)&gt;0,COUNTIF(AO$35:AO46,30)&gt;0,COUNTIF(AO$35:AO46,39)&gt;0),38,IF(AND(COUNTIF(AO$35:AO46,1)&gt;0,COUNTIF(AO$35:AO46,33)&gt;0,COUNTIF(AO$35:AO46,30)&gt;0),39,IF(AND(COUNTIF(AO$35:AO46,1)&gt;0,COUNTIF(AO$35:AO46,33)&gt;0),30,IF(COUNTIF(AO$35:AO46,1)&gt;0,33,1)))))))))))</f>
        <v>37</v>
      </c>
      <c r="AP47" s="227">
        <f>IF(AND(COUNTIF(AP$35:AP46,1)&gt;0,COUNTIF(AP$35:AP46,33)&gt;0,COUNTIF(AP$35:AP46,30)&gt;0,COUNTIF(AP$35:AP46,39)&gt;0,COUNTIF(AP$35:AP46,38)&gt;0,COUNTIF(AP$35:AP46,35)&gt;0,COUNTIF(AP$35:AP46,37)&gt;0,COUNTIF(AP$35:AP46,36)&gt;0,COUNTIF(AP$35:AP46,"cmo")&gt;0,COUNTIF(AP$35:AP46,32)&gt;0,COUNTIF(AP$35:AP46,2)&gt;0),"F",IF(AND(COUNTIF(AP$35:AP46,1)&gt;0,COUNTIF(AP$35:AP46,33)&gt;0,COUNTIF(AP$35:AP46,30)&gt;0,COUNTIF(AP$35:AP46,39)&gt;0,COUNTIF(AP$35:AP46,38)&gt;0,COUNTIF(AP$35:AP46,35)&gt;0,COUNTIF(AP$35:AP46,37)&gt;0,COUNTIF(AP$35:AP46,36)&gt;0,COUNTIF(AP$35:AP46,"cmo")&gt;0,COUNTIF(AP$35:AP46,32)&gt;0),2,IF(AND(COUNTIF(AP$35:AP46,1)&gt;0,COUNTIF(AP$35:AP46,33)&gt;0,COUNTIF(AP$35:AP46,30)&gt;0,COUNTIF(AP$35:AP46,39)&gt;0,COUNTIF(AP$35:AP46,38)&gt;0,COUNTIF(AP$35:AP46,35)&gt;0,COUNTIF(AP$35:AP46,37)&gt;0,COUNTIF(AP$35:AP46,36)&gt;0,COUNTIF(AP$35:AP46,"cmo")&gt;0),32,IF(AND(COUNTIF(AP$35:AP46,1)&gt;0,COUNTIF(AP$35:AP46,33)&gt;0,COUNTIF(AP$35:AP46,30)&gt;0,COUNTIF(AP$35:AP46,39)&gt;0,COUNTIF(AP$35:AP46,38)&gt;0,COUNTIF(AP$35:AP46,35)&gt;0,COUNTIF(AP$35:AP46,37)&gt;0,COUNTIF(AP$35:AP46,36)&gt;0),"cmo",IF(AND(COUNTIF(AP$35:AP46,1)&gt;0,COUNTIF(AP$35:AP46,33)&gt;0,COUNTIF(AP$35:AP46,30)&gt;0,COUNTIF(AP$35:AP46,39)&gt;0,COUNTIF(AP$35:AP46,38)&gt;0,COUNTIF(AP$35:AP46,35)&gt;0,COUNTIF(AP$35:AP46,37)&gt;0),36,IF(AND(COUNTIF(AP$35:AP46,1)&gt;0,COUNTIF(AP$35:AP46,33)&gt;0,COUNTIF(AP$35:AP46,30)&gt;0,COUNTIF(AP$35:AP46,39)&gt;0,COUNTIF(AP$35:AP46,38)&gt;0,COUNTIF(AP$35:AP46,35)&gt;0),37,IF(AND(COUNTIF(AP$35:AP46,1)&gt;0,COUNTIF(AP$35:AP46,33)&gt;0,COUNTIF(AP$35:AP46,30)&gt;0,COUNTIF(AP$35:AP46,39)&gt;0,COUNTIF(AP$35:AP46,38)&gt;0),35,IF(AND(COUNTIF(AP$35:AP46,1)&gt;0,COUNTIF(AP$35:AP46,33)&gt;0,COUNTIF(AP$35:AP46,30)&gt;0,COUNTIF(AP$35:AP46,39)&gt;0),38,IF(AND(COUNTIF(AP$35:AP46,1)&gt;0,COUNTIF(AP$35:AP46,33)&gt;0,COUNTIF(AP$35:AP46,30)&gt;0),39,IF(AND(COUNTIF(AP$35:AP46,1)&gt;0,COUNTIF(AP$35:AP46,33)&gt;0),30,IF(COUNTIF(AP$35:AP46,1)&gt;0,33,1)))))))))))</f>
        <v>35</v>
      </c>
      <c r="AQ47" s="227">
        <f>IF(AND(COUNTIF(AQ$35:AQ46,1)&gt;0,COUNTIF(AQ$35:AQ46,33)&gt;0,COUNTIF(AQ$35:AQ46,30)&gt;0,COUNTIF(AQ$35:AQ46,39)&gt;0,COUNTIF(AQ$35:AQ46,38)&gt;0,COUNTIF(AQ$35:AQ46,35)&gt;0,COUNTIF(AQ$35:AQ46,37)&gt;0,COUNTIF(AQ$35:AQ46,36)&gt;0,COUNTIF(AQ$35:AQ46,"cmo")&gt;0,COUNTIF(AQ$35:AQ46,32)&gt;0,COUNTIF(AQ$35:AQ46,2)&gt;0),"F",IF(AND(COUNTIF(AQ$35:AQ46,1)&gt;0,COUNTIF(AQ$35:AQ46,33)&gt;0,COUNTIF(AQ$35:AQ46,30)&gt;0,COUNTIF(AQ$35:AQ46,39)&gt;0,COUNTIF(AQ$35:AQ46,38)&gt;0,COUNTIF(AQ$35:AQ46,35)&gt;0,COUNTIF(AQ$35:AQ46,37)&gt;0,COUNTIF(AQ$35:AQ46,36)&gt;0,COUNTIF(AQ$35:AQ46,"cmo")&gt;0,COUNTIF(AQ$35:AQ46,32)&gt;0),2,IF(AND(COUNTIF(AQ$35:AQ46,1)&gt;0,COUNTIF(AQ$35:AQ46,33)&gt;0,COUNTIF(AQ$35:AQ46,30)&gt;0,COUNTIF(AQ$35:AQ46,39)&gt;0,COUNTIF(AQ$35:AQ46,38)&gt;0,COUNTIF(AQ$35:AQ46,35)&gt;0,COUNTIF(AQ$35:AQ46,37)&gt;0,COUNTIF(AQ$35:AQ46,36)&gt;0,COUNTIF(AQ$35:AQ46,"cmo")&gt;0),32,IF(AND(COUNTIF(AQ$35:AQ46,1)&gt;0,COUNTIF(AQ$35:AQ46,33)&gt;0,COUNTIF(AQ$35:AQ46,30)&gt;0,COUNTIF(AQ$35:AQ46,39)&gt;0,COUNTIF(AQ$35:AQ46,38)&gt;0,COUNTIF(AQ$35:AQ46,35)&gt;0,COUNTIF(AQ$35:AQ46,37)&gt;0,COUNTIF(AQ$35:AQ46,36)&gt;0),"cmo",IF(AND(COUNTIF(AQ$35:AQ46,1)&gt;0,COUNTIF(AQ$35:AQ46,33)&gt;0,COUNTIF(AQ$35:AQ46,30)&gt;0,COUNTIF(AQ$35:AQ46,39)&gt;0,COUNTIF(AQ$35:AQ46,38)&gt;0,COUNTIF(AQ$35:AQ46,35)&gt;0,COUNTIF(AQ$35:AQ46,37)&gt;0),36,IF(AND(COUNTIF(AQ$35:AQ46,1)&gt;0,COUNTIF(AQ$35:AQ46,33)&gt;0,COUNTIF(AQ$35:AQ46,30)&gt;0,COUNTIF(AQ$35:AQ46,39)&gt;0,COUNTIF(AQ$35:AQ46,38)&gt;0,COUNTIF(AQ$35:AQ46,35)&gt;0),37,IF(AND(COUNTIF(AQ$35:AQ46,1)&gt;0,COUNTIF(AQ$35:AQ46,33)&gt;0,COUNTIF(AQ$35:AQ46,30)&gt;0,COUNTIF(AQ$35:AQ46,39)&gt;0,COUNTIF(AQ$35:AQ46,38)&gt;0),35,IF(AND(COUNTIF(AQ$35:AQ46,1)&gt;0,COUNTIF(AQ$35:AQ46,33)&gt;0,COUNTIF(AQ$35:AQ46,30)&gt;0,COUNTIF(AQ$35:AQ46,39)&gt;0),38,IF(AND(COUNTIF(AQ$35:AQ46,1)&gt;0,COUNTIF(AQ$35:AQ46,33)&gt;0,COUNTIF(AQ$35:AQ46,30)&gt;0),39,IF(AND(COUNTIF(AQ$35:AQ46,1)&gt;0,COUNTIF(AQ$35:AQ46,33)&gt;0),30,IF(COUNTIF(AQ$35:AQ46,1)&gt;0,33,1)))))))))))</f>
        <v>38</v>
      </c>
      <c r="AR47" s="227">
        <f>IF(AND(COUNTIF(AR$35:AR46,1)&gt;0,COUNTIF(AR$35:AR46,33)&gt;0,COUNTIF(AR$35:AR46,30)&gt;0,COUNTIF(AR$35:AR46,39)&gt;0,COUNTIF(AR$35:AR46,38)&gt;0,COUNTIF(AR$35:AR46,35)&gt;0,COUNTIF(AR$35:AR46,37)&gt;0,COUNTIF(AR$35:AR46,36)&gt;0,COUNTIF(AR$35:AR46,"cmo")&gt;0,COUNTIF(AR$35:AR46,32)&gt;0,COUNTIF(AR$35:AR46,2)&gt;0),"F",IF(AND(COUNTIF(AR$35:AR46,1)&gt;0,COUNTIF(AR$35:AR46,33)&gt;0,COUNTIF(AR$35:AR46,30)&gt;0,COUNTIF(AR$35:AR46,39)&gt;0,COUNTIF(AR$35:AR46,38)&gt;0,COUNTIF(AR$35:AR46,35)&gt;0,COUNTIF(AR$35:AR46,37)&gt;0,COUNTIF(AR$35:AR46,36)&gt;0,COUNTIF(AR$35:AR46,"cmo")&gt;0,COUNTIF(AR$35:AR46,32)&gt;0),2,IF(AND(COUNTIF(AR$35:AR46,1)&gt;0,COUNTIF(AR$35:AR46,33)&gt;0,COUNTIF(AR$35:AR46,30)&gt;0,COUNTIF(AR$35:AR46,39)&gt;0,COUNTIF(AR$35:AR46,38)&gt;0,COUNTIF(AR$35:AR46,35)&gt;0,COUNTIF(AR$35:AR46,37)&gt;0,COUNTIF(AR$35:AR46,36)&gt;0,COUNTIF(AR$35:AR46,"cmo")&gt;0),32,IF(AND(COUNTIF(AR$35:AR46,1)&gt;0,COUNTIF(AR$35:AR46,33)&gt;0,COUNTIF(AR$35:AR46,30)&gt;0,COUNTIF(AR$35:AR46,39)&gt;0,COUNTIF(AR$35:AR46,38)&gt;0,COUNTIF(AR$35:AR46,35)&gt;0,COUNTIF(AR$35:AR46,37)&gt;0,COUNTIF(AR$35:AR46,36)&gt;0),"cmo",IF(AND(COUNTIF(AR$35:AR46,1)&gt;0,COUNTIF(AR$35:AR46,33)&gt;0,COUNTIF(AR$35:AR46,30)&gt;0,COUNTIF(AR$35:AR46,39)&gt;0,COUNTIF(AR$35:AR46,38)&gt;0,COUNTIF(AR$35:AR46,35)&gt;0,COUNTIF(AR$35:AR46,37)&gt;0),36,IF(AND(COUNTIF(AR$35:AR46,1)&gt;0,COUNTIF(AR$35:AR46,33)&gt;0,COUNTIF(AR$35:AR46,30)&gt;0,COUNTIF(AR$35:AR46,39)&gt;0,COUNTIF(AR$35:AR46,38)&gt;0,COUNTIF(AR$35:AR46,35)&gt;0),37,IF(AND(COUNTIF(AR$35:AR46,1)&gt;0,COUNTIF(AR$35:AR46,33)&gt;0,COUNTIF(AR$35:AR46,30)&gt;0,COUNTIF(AR$35:AR46,39)&gt;0,COUNTIF(AR$35:AR46,38)&gt;0),35,IF(AND(COUNTIF(AR$35:AR46,1)&gt;0,COUNTIF(AR$35:AR46,33)&gt;0,COUNTIF(AR$35:AR46,30)&gt;0,COUNTIF(AR$35:AR46,39)&gt;0),38,IF(AND(COUNTIF(AR$35:AR46,1)&gt;0,COUNTIF(AR$35:AR46,33)&gt;0,COUNTIF(AR$35:AR46,30)&gt;0),39,IF(AND(COUNTIF(AR$35:AR46,1)&gt;0,COUNTIF(AR$35:AR46,33)&gt;0),30,IF(COUNTIF(AR$35:AR46,1)&gt;0,33,1)))))))))))</f>
        <v>38</v>
      </c>
      <c r="AS47" s="227">
        <f>IF(AND(COUNTIF(AS$35:AS46,1)&gt;0,COUNTIF(AS$35:AS46,33)&gt;0,COUNTIF(AS$35:AS46,30)&gt;0,COUNTIF(AS$35:AS46,39)&gt;0,COUNTIF(AS$35:AS46,38)&gt;0,COUNTIF(AS$35:AS46,35)&gt;0,COUNTIF(AS$35:AS46,37)&gt;0,COUNTIF(AS$35:AS46,36)&gt;0,COUNTIF(AS$35:AS46,"cmo")&gt;0,COUNTIF(AS$35:AS46,32)&gt;0,COUNTIF(AS$35:AS46,2)&gt;0),"F",IF(AND(COUNTIF(AS$35:AS46,1)&gt;0,COUNTIF(AS$35:AS46,33)&gt;0,COUNTIF(AS$35:AS46,30)&gt;0,COUNTIF(AS$35:AS46,39)&gt;0,COUNTIF(AS$35:AS46,38)&gt;0,COUNTIF(AS$35:AS46,35)&gt;0,COUNTIF(AS$35:AS46,37)&gt;0,COUNTIF(AS$35:AS46,36)&gt;0,COUNTIF(AS$35:AS46,"cmo")&gt;0,COUNTIF(AS$35:AS46,32)&gt;0),2,IF(AND(COUNTIF(AS$35:AS46,1)&gt;0,COUNTIF(AS$35:AS46,33)&gt;0,COUNTIF(AS$35:AS46,30)&gt;0,COUNTIF(AS$35:AS46,39)&gt;0,COUNTIF(AS$35:AS46,38)&gt;0,COUNTIF(AS$35:AS46,35)&gt;0,COUNTIF(AS$35:AS46,37)&gt;0,COUNTIF(AS$35:AS46,36)&gt;0,COUNTIF(AS$35:AS46,"cmo")&gt;0),32,IF(AND(COUNTIF(AS$35:AS46,1)&gt;0,COUNTIF(AS$35:AS46,33)&gt;0,COUNTIF(AS$35:AS46,30)&gt;0,COUNTIF(AS$35:AS46,39)&gt;0,COUNTIF(AS$35:AS46,38)&gt;0,COUNTIF(AS$35:AS46,35)&gt;0,COUNTIF(AS$35:AS46,37)&gt;0,COUNTIF(AS$35:AS46,36)&gt;0),"cmo",IF(AND(COUNTIF(AS$35:AS46,1)&gt;0,COUNTIF(AS$35:AS46,33)&gt;0,COUNTIF(AS$35:AS46,30)&gt;0,COUNTIF(AS$35:AS46,39)&gt;0,COUNTIF(AS$35:AS46,38)&gt;0,COUNTIF(AS$35:AS46,35)&gt;0,COUNTIF(AS$35:AS46,37)&gt;0),36,IF(AND(COUNTIF(AS$35:AS46,1)&gt;0,COUNTIF(AS$35:AS46,33)&gt;0,COUNTIF(AS$35:AS46,30)&gt;0,COUNTIF(AS$35:AS46,39)&gt;0,COUNTIF(AS$35:AS46,38)&gt;0,COUNTIF(AS$35:AS46,35)&gt;0),37,IF(AND(COUNTIF(AS$35:AS46,1)&gt;0,COUNTIF(AS$35:AS46,33)&gt;0,COUNTIF(AS$35:AS46,30)&gt;0,COUNTIF(AS$35:AS46,39)&gt;0,COUNTIF(AS$35:AS46,38)&gt;0),35,IF(AND(COUNTIF(AS$35:AS46,1)&gt;0,COUNTIF(AS$35:AS46,33)&gt;0,COUNTIF(AS$35:AS46,30)&gt;0,COUNTIF(AS$35:AS46,39)&gt;0),38,IF(AND(COUNTIF(AS$35:AS46,1)&gt;0,COUNTIF(AS$35:AS46,33)&gt;0,COUNTIF(AS$35:AS46,30)&gt;0),39,IF(AND(COUNTIF(AS$35:AS46,1)&gt;0,COUNTIF(AS$35:AS46,33)&gt;0),30,IF(COUNTIF(AS$35:AS46,1)&gt;0,33,1)))))))))))</f>
        <v>38</v>
      </c>
      <c r="AT47" s="227">
        <f>IF(AND(COUNTIF(AT$35:AT46,1)&gt;0,COUNTIF(AT$35:AT46,33)&gt;0,COUNTIF(AT$35:AT46,30)&gt;0,COUNTIF(AT$35:AT46,39)&gt;0,COUNTIF(AT$35:AT46,38)&gt;0,COUNTIF(AT$35:AT46,35)&gt;0,COUNTIF(AT$35:AT46,37)&gt;0,COUNTIF(AT$35:AT46,36)&gt;0,COUNTIF(AT$35:AT46,"cmo")&gt;0,COUNTIF(AT$35:AT46,32)&gt;0,COUNTIF(AT$35:AT46,2)&gt;0),"F",IF(AND(COUNTIF(AT$35:AT46,1)&gt;0,COUNTIF(AT$35:AT46,33)&gt;0,COUNTIF(AT$35:AT46,30)&gt;0,COUNTIF(AT$35:AT46,39)&gt;0,COUNTIF(AT$35:AT46,38)&gt;0,COUNTIF(AT$35:AT46,35)&gt;0,COUNTIF(AT$35:AT46,37)&gt;0,COUNTIF(AT$35:AT46,36)&gt;0,COUNTIF(AT$35:AT46,"cmo")&gt;0,COUNTIF(AT$35:AT46,32)&gt;0),2,IF(AND(COUNTIF(AT$35:AT46,1)&gt;0,COUNTIF(AT$35:AT46,33)&gt;0,COUNTIF(AT$35:AT46,30)&gt;0,COUNTIF(AT$35:AT46,39)&gt;0,COUNTIF(AT$35:AT46,38)&gt;0,COUNTIF(AT$35:AT46,35)&gt;0,COUNTIF(AT$35:AT46,37)&gt;0,COUNTIF(AT$35:AT46,36)&gt;0,COUNTIF(AT$35:AT46,"cmo")&gt;0),32,IF(AND(COUNTIF(AT$35:AT46,1)&gt;0,COUNTIF(AT$35:AT46,33)&gt;0,COUNTIF(AT$35:AT46,30)&gt;0,COUNTIF(AT$35:AT46,39)&gt;0,COUNTIF(AT$35:AT46,38)&gt;0,COUNTIF(AT$35:AT46,35)&gt;0,COUNTIF(AT$35:AT46,37)&gt;0,COUNTIF(AT$35:AT46,36)&gt;0),"cmo",IF(AND(COUNTIF(AT$35:AT46,1)&gt;0,COUNTIF(AT$35:AT46,33)&gt;0,COUNTIF(AT$35:AT46,30)&gt;0,COUNTIF(AT$35:AT46,39)&gt;0,COUNTIF(AT$35:AT46,38)&gt;0,COUNTIF(AT$35:AT46,35)&gt;0,COUNTIF(AT$35:AT46,37)&gt;0),36,IF(AND(COUNTIF(AT$35:AT46,1)&gt;0,COUNTIF(AT$35:AT46,33)&gt;0,COUNTIF(AT$35:AT46,30)&gt;0,COUNTIF(AT$35:AT46,39)&gt;0,COUNTIF(AT$35:AT46,38)&gt;0,COUNTIF(AT$35:AT46,35)&gt;0),37,IF(AND(COUNTIF(AT$35:AT46,1)&gt;0,COUNTIF(AT$35:AT46,33)&gt;0,COUNTIF(AT$35:AT46,30)&gt;0,COUNTIF(AT$35:AT46,39)&gt;0,COUNTIF(AT$35:AT46,38)&gt;0),35,IF(AND(COUNTIF(AT$35:AT46,1)&gt;0,COUNTIF(AT$35:AT46,33)&gt;0,COUNTIF(AT$35:AT46,30)&gt;0,COUNTIF(AT$35:AT46,39)&gt;0),38,IF(AND(COUNTIF(AT$35:AT46,1)&gt;0,COUNTIF(AT$35:AT46,33)&gt;0,COUNTIF(AT$35:AT46,30)&gt;0),39,IF(AND(COUNTIF(AT$35:AT46,1)&gt;0,COUNTIF(AT$35:AT46,33)&gt;0),30,IF(COUNTIF(AT$35:AT46,1)&gt;0,33,1)))))))))))</f>
        <v>38</v>
      </c>
      <c r="AU47" s="227">
        <f>IF(AND(COUNTIF(AU$35:AU46,1)&gt;0,COUNTIF(AU$35:AU46,33)&gt;0,COUNTIF(AU$35:AU46,30)&gt;0,COUNTIF(AU$35:AU46,39)&gt;0,COUNTIF(AU$35:AU46,38)&gt;0,COUNTIF(AU$35:AU46,35)&gt;0,COUNTIF(AU$35:AU46,37)&gt;0,COUNTIF(AU$35:AU46,36)&gt;0,COUNTIF(AU$35:AU46,"cmo")&gt;0,COUNTIF(AU$35:AU46,32)&gt;0,COUNTIF(AU$35:AU46,2)&gt;0),"F",IF(AND(COUNTIF(AU$35:AU46,1)&gt;0,COUNTIF(AU$35:AU46,33)&gt;0,COUNTIF(AU$35:AU46,30)&gt;0,COUNTIF(AU$35:AU46,39)&gt;0,COUNTIF(AU$35:AU46,38)&gt;0,COUNTIF(AU$35:AU46,35)&gt;0,COUNTIF(AU$35:AU46,37)&gt;0,COUNTIF(AU$35:AU46,36)&gt;0,COUNTIF(AU$35:AU46,"cmo")&gt;0,COUNTIF(AU$35:AU46,32)&gt;0),2,IF(AND(COUNTIF(AU$35:AU46,1)&gt;0,COUNTIF(AU$35:AU46,33)&gt;0,COUNTIF(AU$35:AU46,30)&gt;0,COUNTIF(AU$35:AU46,39)&gt;0,COUNTIF(AU$35:AU46,38)&gt;0,COUNTIF(AU$35:AU46,35)&gt;0,COUNTIF(AU$35:AU46,37)&gt;0,COUNTIF(AU$35:AU46,36)&gt;0,COUNTIF(AU$35:AU46,"cmo")&gt;0),32,IF(AND(COUNTIF(AU$35:AU46,1)&gt;0,COUNTIF(AU$35:AU46,33)&gt;0,COUNTIF(AU$35:AU46,30)&gt;0,COUNTIF(AU$35:AU46,39)&gt;0,COUNTIF(AU$35:AU46,38)&gt;0,COUNTIF(AU$35:AU46,35)&gt;0,COUNTIF(AU$35:AU46,37)&gt;0,COUNTIF(AU$35:AU46,36)&gt;0),"cmo",IF(AND(COUNTIF(AU$35:AU46,1)&gt;0,COUNTIF(AU$35:AU46,33)&gt;0,COUNTIF(AU$35:AU46,30)&gt;0,COUNTIF(AU$35:AU46,39)&gt;0,COUNTIF(AU$35:AU46,38)&gt;0,COUNTIF(AU$35:AU46,35)&gt;0,COUNTIF(AU$35:AU46,37)&gt;0),36,IF(AND(COUNTIF(AU$35:AU46,1)&gt;0,COUNTIF(AU$35:AU46,33)&gt;0,COUNTIF(AU$35:AU46,30)&gt;0,COUNTIF(AU$35:AU46,39)&gt;0,COUNTIF(AU$35:AU46,38)&gt;0,COUNTIF(AU$35:AU46,35)&gt;0),37,IF(AND(COUNTIF(AU$35:AU46,1)&gt;0,COUNTIF(AU$35:AU46,33)&gt;0,COUNTIF(AU$35:AU46,30)&gt;0,COUNTIF(AU$35:AU46,39)&gt;0,COUNTIF(AU$35:AU46,38)&gt;0),35,IF(AND(COUNTIF(AU$35:AU46,1)&gt;0,COUNTIF(AU$35:AU46,33)&gt;0,COUNTIF(AU$35:AU46,30)&gt;0,COUNTIF(AU$35:AU46,39)&gt;0),38,IF(AND(COUNTIF(AU$35:AU46,1)&gt;0,COUNTIF(AU$35:AU46,33)&gt;0,COUNTIF(AU$35:AU46,30)&gt;0),39,IF(AND(COUNTIF(AU$35:AU46,1)&gt;0,COUNTIF(AU$35:AU46,33)&gt;0),30,IF(COUNTIF(AU$35:AU46,1)&gt;0,33,1)))))))))))</f>
        <v>38</v>
      </c>
      <c r="AV47" s="227">
        <f>IF(AND(COUNTIF(AV$35:AV46,1)&gt;0,COUNTIF(AV$35:AV46,33)&gt;0,COUNTIF(AV$35:AV46,30)&gt;0,COUNTIF(AV$35:AV46,39)&gt;0,COUNTIF(AV$35:AV46,38)&gt;0,COUNTIF(AV$35:AV46,35)&gt;0,COUNTIF(AV$35:AV46,37)&gt;0,COUNTIF(AV$35:AV46,36)&gt;0,COUNTIF(AV$35:AV46,"cmo")&gt;0,COUNTIF(AV$35:AV46,32)&gt;0,COUNTIF(AV$35:AV46,2)&gt;0),"F",IF(AND(COUNTIF(AV$35:AV46,1)&gt;0,COUNTIF(AV$35:AV46,33)&gt;0,COUNTIF(AV$35:AV46,30)&gt;0,COUNTIF(AV$35:AV46,39)&gt;0,COUNTIF(AV$35:AV46,38)&gt;0,COUNTIF(AV$35:AV46,35)&gt;0,COUNTIF(AV$35:AV46,37)&gt;0,COUNTIF(AV$35:AV46,36)&gt;0,COUNTIF(AV$35:AV46,"cmo")&gt;0,COUNTIF(AV$35:AV46,32)&gt;0),2,IF(AND(COUNTIF(AV$35:AV46,1)&gt;0,COUNTIF(AV$35:AV46,33)&gt;0,COUNTIF(AV$35:AV46,30)&gt;0,COUNTIF(AV$35:AV46,39)&gt;0,COUNTIF(AV$35:AV46,38)&gt;0,COUNTIF(AV$35:AV46,35)&gt;0,COUNTIF(AV$35:AV46,37)&gt;0,COUNTIF(AV$35:AV46,36)&gt;0,COUNTIF(AV$35:AV46,"cmo")&gt;0),32,IF(AND(COUNTIF(AV$35:AV46,1)&gt;0,COUNTIF(AV$35:AV46,33)&gt;0,COUNTIF(AV$35:AV46,30)&gt;0,COUNTIF(AV$35:AV46,39)&gt;0,COUNTIF(AV$35:AV46,38)&gt;0,COUNTIF(AV$35:AV46,35)&gt;0,COUNTIF(AV$35:AV46,37)&gt;0,COUNTIF(AV$35:AV46,36)&gt;0),"cmo",IF(AND(COUNTIF(AV$35:AV46,1)&gt;0,COUNTIF(AV$35:AV46,33)&gt;0,COUNTIF(AV$35:AV46,30)&gt;0,COUNTIF(AV$35:AV46,39)&gt;0,COUNTIF(AV$35:AV46,38)&gt;0,COUNTIF(AV$35:AV46,35)&gt;0,COUNTIF(AV$35:AV46,37)&gt;0),36,IF(AND(COUNTIF(AV$35:AV46,1)&gt;0,COUNTIF(AV$35:AV46,33)&gt;0,COUNTIF(AV$35:AV46,30)&gt;0,COUNTIF(AV$35:AV46,39)&gt;0,COUNTIF(AV$35:AV46,38)&gt;0,COUNTIF(AV$35:AV46,35)&gt;0),37,IF(AND(COUNTIF(AV$35:AV46,1)&gt;0,COUNTIF(AV$35:AV46,33)&gt;0,COUNTIF(AV$35:AV46,30)&gt;0,COUNTIF(AV$35:AV46,39)&gt;0,COUNTIF(AV$35:AV46,38)&gt;0),35,IF(AND(COUNTIF(AV$35:AV46,1)&gt;0,COUNTIF(AV$35:AV46,33)&gt;0,COUNTIF(AV$35:AV46,30)&gt;0,COUNTIF(AV$35:AV46,39)&gt;0),38,IF(AND(COUNTIF(AV$35:AV46,1)&gt;0,COUNTIF(AV$35:AV46,33)&gt;0,COUNTIF(AV$35:AV46,30)&gt;0),39,IF(AND(COUNTIF(AV$35:AV46,1)&gt;0,COUNTIF(AV$35:AV46,33)&gt;0),30,IF(COUNTIF(AV$35:AV46,1)&gt;0,33,1)))))))))))</f>
        <v>38</v>
      </c>
      <c r="AW47" s="227">
        <f>IF(AND(COUNTIF(AW$35:AW46,1)&gt;0,COUNTIF(AW$35:AW46,33)&gt;0,COUNTIF(AW$35:AW46,30)&gt;0,COUNTIF(AW$35:AW46,39)&gt;0,COUNTIF(AW$35:AW46,38)&gt;0,COUNTIF(AW$35:AW46,35)&gt;0,COUNTIF(AW$35:AW46,37)&gt;0,COUNTIF(AW$35:AW46,36)&gt;0,COUNTIF(AW$35:AW46,"cmo")&gt;0,COUNTIF(AW$35:AW46,32)&gt;0,COUNTIF(AW$35:AW46,2)&gt;0),"F",IF(AND(COUNTIF(AW$35:AW46,1)&gt;0,COUNTIF(AW$35:AW46,33)&gt;0,COUNTIF(AW$35:AW46,30)&gt;0,COUNTIF(AW$35:AW46,39)&gt;0,COUNTIF(AW$35:AW46,38)&gt;0,COUNTIF(AW$35:AW46,35)&gt;0,COUNTIF(AW$35:AW46,37)&gt;0,COUNTIF(AW$35:AW46,36)&gt;0,COUNTIF(AW$35:AW46,"cmo")&gt;0,COUNTIF(AW$35:AW46,32)&gt;0),2,IF(AND(COUNTIF(AW$35:AW46,1)&gt;0,COUNTIF(AW$35:AW46,33)&gt;0,COUNTIF(AW$35:AW46,30)&gt;0,COUNTIF(AW$35:AW46,39)&gt;0,COUNTIF(AW$35:AW46,38)&gt;0,COUNTIF(AW$35:AW46,35)&gt;0,COUNTIF(AW$35:AW46,37)&gt;0,COUNTIF(AW$35:AW46,36)&gt;0,COUNTIF(AW$35:AW46,"cmo")&gt;0),32,IF(AND(COUNTIF(AW$35:AW46,1)&gt;0,COUNTIF(AW$35:AW46,33)&gt;0,COUNTIF(AW$35:AW46,30)&gt;0,COUNTIF(AW$35:AW46,39)&gt;0,COUNTIF(AW$35:AW46,38)&gt;0,COUNTIF(AW$35:AW46,35)&gt;0,COUNTIF(AW$35:AW46,37)&gt;0,COUNTIF(AW$35:AW46,36)&gt;0),"cmo",IF(AND(COUNTIF(AW$35:AW46,1)&gt;0,COUNTIF(AW$35:AW46,33)&gt;0,COUNTIF(AW$35:AW46,30)&gt;0,COUNTIF(AW$35:AW46,39)&gt;0,COUNTIF(AW$35:AW46,38)&gt;0,COUNTIF(AW$35:AW46,35)&gt;0,COUNTIF(AW$35:AW46,37)&gt;0),36,IF(AND(COUNTIF(AW$35:AW46,1)&gt;0,COUNTIF(AW$35:AW46,33)&gt;0,COUNTIF(AW$35:AW46,30)&gt;0,COUNTIF(AW$35:AW46,39)&gt;0,COUNTIF(AW$35:AW46,38)&gt;0,COUNTIF(AW$35:AW46,35)&gt;0),37,IF(AND(COUNTIF(AW$35:AW46,1)&gt;0,COUNTIF(AW$35:AW46,33)&gt;0,COUNTIF(AW$35:AW46,30)&gt;0,COUNTIF(AW$35:AW46,39)&gt;0,COUNTIF(AW$35:AW46,38)&gt;0),35,IF(AND(COUNTIF(AW$35:AW46,1)&gt;0,COUNTIF(AW$35:AW46,33)&gt;0,COUNTIF(AW$35:AW46,30)&gt;0,COUNTIF(AW$35:AW46,39)&gt;0),38,IF(AND(COUNTIF(AW$35:AW46,1)&gt;0,COUNTIF(AW$35:AW46,33)&gt;0,COUNTIF(AW$35:AW46,30)&gt;0),39,IF(AND(COUNTIF(AW$35:AW46,1)&gt;0,COUNTIF(AW$35:AW46,33)&gt;0),30,IF(COUNTIF(AW$35:AW46,1)&gt;0,33,1)))))))))))</f>
        <v>38</v>
      </c>
      <c r="AX47" s="227">
        <f>IF(AND(COUNTIF(AX$35:AX46,1)&gt;0,COUNTIF(AX$35:AX46,33)&gt;0,COUNTIF(AX$35:AX46,30)&gt;0,COUNTIF(AX$35:AX46,39)&gt;0,COUNTIF(AX$35:AX46,38)&gt;0,COUNTIF(AX$35:AX46,35)&gt;0,COUNTIF(AX$35:AX46,37)&gt;0,COUNTIF(AX$35:AX46,36)&gt;0,COUNTIF(AX$35:AX46,"cmo")&gt;0,COUNTIF(AX$35:AX46,32)&gt;0,COUNTIF(AX$35:AX46,2)&gt;0),"F",IF(AND(COUNTIF(AX$35:AX46,1)&gt;0,COUNTIF(AX$35:AX46,33)&gt;0,COUNTIF(AX$35:AX46,30)&gt;0,COUNTIF(AX$35:AX46,39)&gt;0,COUNTIF(AX$35:AX46,38)&gt;0,COUNTIF(AX$35:AX46,35)&gt;0,COUNTIF(AX$35:AX46,37)&gt;0,COUNTIF(AX$35:AX46,36)&gt;0,COUNTIF(AX$35:AX46,"cmo")&gt;0,COUNTIF(AX$35:AX46,32)&gt;0),2,IF(AND(COUNTIF(AX$35:AX46,1)&gt;0,COUNTIF(AX$35:AX46,33)&gt;0,COUNTIF(AX$35:AX46,30)&gt;0,COUNTIF(AX$35:AX46,39)&gt;0,COUNTIF(AX$35:AX46,38)&gt;0,COUNTIF(AX$35:AX46,35)&gt;0,COUNTIF(AX$35:AX46,37)&gt;0,COUNTIF(AX$35:AX46,36)&gt;0,COUNTIF(AX$35:AX46,"cmo")&gt;0),32,IF(AND(COUNTIF(AX$35:AX46,1)&gt;0,COUNTIF(AX$35:AX46,33)&gt;0,COUNTIF(AX$35:AX46,30)&gt;0,COUNTIF(AX$35:AX46,39)&gt;0,COUNTIF(AX$35:AX46,38)&gt;0,COUNTIF(AX$35:AX46,35)&gt;0,COUNTIF(AX$35:AX46,37)&gt;0,COUNTIF(AX$35:AX46,36)&gt;0),"cmo",IF(AND(COUNTIF(AX$35:AX46,1)&gt;0,COUNTIF(AX$35:AX46,33)&gt;0,COUNTIF(AX$35:AX46,30)&gt;0,COUNTIF(AX$35:AX46,39)&gt;0,COUNTIF(AX$35:AX46,38)&gt;0,COUNTIF(AX$35:AX46,35)&gt;0,COUNTIF(AX$35:AX46,37)&gt;0),36,IF(AND(COUNTIF(AX$35:AX46,1)&gt;0,COUNTIF(AX$35:AX46,33)&gt;0,COUNTIF(AX$35:AX46,30)&gt;0,COUNTIF(AX$35:AX46,39)&gt;0,COUNTIF(AX$35:AX46,38)&gt;0,COUNTIF(AX$35:AX46,35)&gt;0),37,IF(AND(COUNTIF(AX$35:AX46,1)&gt;0,COUNTIF(AX$35:AX46,33)&gt;0,COUNTIF(AX$35:AX46,30)&gt;0,COUNTIF(AX$35:AX46,39)&gt;0,COUNTIF(AX$35:AX46,38)&gt;0),35,IF(AND(COUNTIF(AX$35:AX46,1)&gt;0,COUNTIF(AX$35:AX46,33)&gt;0,COUNTIF(AX$35:AX46,30)&gt;0,COUNTIF(AX$35:AX46,39)&gt;0),38,IF(AND(COUNTIF(AX$35:AX46,1)&gt;0,COUNTIF(AX$35:AX46,33)&gt;0,COUNTIF(AX$35:AX46,30)&gt;0),39,IF(AND(COUNTIF(AX$35:AX46,1)&gt;0,COUNTIF(AX$35:AX46,33)&gt;0),30,IF(COUNTIF(AX$35:AX46,1)&gt;0,33,1)))))))))))</f>
        <v>39</v>
      </c>
      <c r="AY47" s="227">
        <f>IF(AND(COUNTIF(AY$35:AY46,1)&gt;0,COUNTIF(AY$35:AY46,33)&gt;0,COUNTIF(AY$35:AY46,30)&gt;0,COUNTIF(AY$35:AY46,39)&gt;0,COUNTIF(AY$35:AY46,38)&gt;0,COUNTIF(AY$35:AY46,35)&gt;0,COUNTIF(AY$35:AY46,37)&gt;0,COUNTIF(AY$35:AY46,36)&gt;0,COUNTIF(AY$35:AY46,"cmo")&gt;0,COUNTIF(AY$35:AY46,32)&gt;0,COUNTIF(AY$35:AY46,2)&gt;0),"F",IF(AND(COUNTIF(AY$35:AY46,1)&gt;0,COUNTIF(AY$35:AY46,33)&gt;0,COUNTIF(AY$35:AY46,30)&gt;0,COUNTIF(AY$35:AY46,39)&gt;0,COUNTIF(AY$35:AY46,38)&gt;0,COUNTIF(AY$35:AY46,35)&gt;0,COUNTIF(AY$35:AY46,37)&gt;0,COUNTIF(AY$35:AY46,36)&gt;0,COUNTIF(AY$35:AY46,"cmo")&gt;0,COUNTIF(AY$35:AY46,32)&gt;0),2,IF(AND(COUNTIF(AY$35:AY46,1)&gt;0,COUNTIF(AY$35:AY46,33)&gt;0,COUNTIF(AY$35:AY46,30)&gt;0,COUNTIF(AY$35:AY46,39)&gt;0,COUNTIF(AY$35:AY46,38)&gt;0,COUNTIF(AY$35:AY46,35)&gt;0,COUNTIF(AY$35:AY46,37)&gt;0,COUNTIF(AY$35:AY46,36)&gt;0,COUNTIF(AY$35:AY46,"cmo")&gt;0),32,IF(AND(COUNTIF(AY$35:AY46,1)&gt;0,COUNTIF(AY$35:AY46,33)&gt;0,COUNTIF(AY$35:AY46,30)&gt;0,COUNTIF(AY$35:AY46,39)&gt;0,COUNTIF(AY$35:AY46,38)&gt;0,COUNTIF(AY$35:AY46,35)&gt;0,COUNTIF(AY$35:AY46,37)&gt;0,COUNTIF(AY$35:AY46,36)&gt;0),"cmo",IF(AND(COUNTIF(AY$35:AY46,1)&gt;0,COUNTIF(AY$35:AY46,33)&gt;0,COUNTIF(AY$35:AY46,30)&gt;0,COUNTIF(AY$35:AY46,39)&gt;0,COUNTIF(AY$35:AY46,38)&gt;0,COUNTIF(AY$35:AY46,35)&gt;0,COUNTIF(AY$35:AY46,37)&gt;0),36,IF(AND(COUNTIF(AY$35:AY46,1)&gt;0,COUNTIF(AY$35:AY46,33)&gt;0,COUNTIF(AY$35:AY46,30)&gt;0,COUNTIF(AY$35:AY46,39)&gt;0,COUNTIF(AY$35:AY46,38)&gt;0,COUNTIF(AY$35:AY46,35)&gt;0),37,IF(AND(COUNTIF(AY$35:AY46,1)&gt;0,COUNTIF(AY$35:AY46,33)&gt;0,COUNTIF(AY$35:AY46,30)&gt;0,COUNTIF(AY$35:AY46,39)&gt;0,COUNTIF(AY$35:AY46,38)&gt;0),35,IF(AND(COUNTIF(AY$35:AY46,1)&gt;0,COUNTIF(AY$35:AY46,33)&gt;0,COUNTIF(AY$35:AY46,30)&gt;0,COUNTIF(AY$35:AY46,39)&gt;0),38,IF(AND(COUNTIF(AY$35:AY46,1)&gt;0,COUNTIF(AY$35:AY46,33)&gt;0,COUNTIF(AY$35:AY46,30)&gt;0),39,IF(AND(COUNTIF(AY$35:AY46,1)&gt;0,COUNTIF(AY$35:AY46,33)&gt;0),30,IF(COUNTIF(AY$35:AY46,1)&gt;0,33,1)))))))))))</f>
        <v>30</v>
      </c>
      <c r="AZ47" s="227">
        <f>IF(AND(COUNTIF(AZ$35:AZ46,1)&gt;0,COUNTIF(AZ$35:AZ46,33)&gt;0,COUNTIF(AZ$35:AZ46,30)&gt;0,COUNTIF(AZ$35:AZ46,39)&gt;0,COUNTIF(AZ$35:AZ46,38)&gt;0,COUNTIF(AZ$35:AZ46,35)&gt;0,COUNTIF(AZ$35:AZ46,37)&gt;0,COUNTIF(AZ$35:AZ46,36)&gt;0,COUNTIF(AZ$35:AZ46,"cmo")&gt;0,COUNTIF(AZ$35:AZ46,32)&gt;0,COUNTIF(AZ$35:AZ46,2)&gt;0),"F",IF(AND(COUNTIF(AZ$35:AZ46,1)&gt;0,COUNTIF(AZ$35:AZ46,33)&gt;0,COUNTIF(AZ$35:AZ46,30)&gt;0,COUNTIF(AZ$35:AZ46,39)&gt;0,COUNTIF(AZ$35:AZ46,38)&gt;0,COUNTIF(AZ$35:AZ46,35)&gt;0,COUNTIF(AZ$35:AZ46,37)&gt;0,COUNTIF(AZ$35:AZ46,36)&gt;0,COUNTIF(AZ$35:AZ46,"cmo")&gt;0,COUNTIF(AZ$35:AZ46,32)&gt;0),2,IF(AND(COUNTIF(AZ$35:AZ46,1)&gt;0,COUNTIF(AZ$35:AZ46,33)&gt;0,COUNTIF(AZ$35:AZ46,30)&gt;0,COUNTIF(AZ$35:AZ46,39)&gt;0,COUNTIF(AZ$35:AZ46,38)&gt;0,COUNTIF(AZ$35:AZ46,35)&gt;0,COUNTIF(AZ$35:AZ46,37)&gt;0,COUNTIF(AZ$35:AZ46,36)&gt;0,COUNTIF(AZ$35:AZ46,"cmo")&gt;0),32,IF(AND(COUNTIF(AZ$35:AZ46,1)&gt;0,COUNTIF(AZ$35:AZ46,33)&gt;0,COUNTIF(AZ$35:AZ46,30)&gt;0,COUNTIF(AZ$35:AZ46,39)&gt;0,COUNTIF(AZ$35:AZ46,38)&gt;0,COUNTIF(AZ$35:AZ46,35)&gt;0,COUNTIF(AZ$35:AZ46,37)&gt;0,COUNTIF(AZ$35:AZ46,36)&gt;0),"cmo",IF(AND(COUNTIF(AZ$35:AZ46,1)&gt;0,COUNTIF(AZ$35:AZ46,33)&gt;0,COUNTIF(AZ$35:AZ46,30)&gt;0,COUNTIF(AZ$35:AZ46,39)&gt;0,COUNTIF(AZ$35:AZ46,38)&gt;0,COUNTIF(AZ$35:AZ46,35)&gt;0,COUNTIF(AZ$35:AZ46,37)&gt;0),36,IF(AND(COUNTIF(AZ$35:AZ46,1)&gt;0,COUNTIF(AZ$35:AZ46,33)&gt;0,COUNTIF(AZ$35:AZ46,30)&gt;0,COUNTIF(AZ$35:AZ46,39)&gt;0,COUNTIF(AZ$35:AZ46,38)&gt;0,COUNTIF(AZ$35:AZ46,35)&gt;0),37,IF(AND(COUNTIF(AZ$35:AZ46,1)&gt;0,COUNTIF(AZ$35:AZ46,33)&gt;0,COUNTIF(AZ$35:AZ46,30)&gt;0,COUNTIF(AZ$35:AZ46,39)&gt;0,COUNTIF(AZ$35:AZ46,38)&gt;0),35,IF(AND(COUNTIF(AZ$35:AZ46,1)&gt;0,COUNTIF(AZ$35:AZ46,33)&gt;0,COUNTIF(AZ$35:AZ46,30)&gt;0,COUNTIF(AZ$35:AZ46,39)&gt;0),38,IF(AND(COUNTIF(AZ$35:AZ46,1)&gt;0,COUNTIF(AZ$35:AZ46,33)&gt;0,COUNTIF(AZ$35:AZ46,30)&gt;0),39,IF(AND(COUNTIF(AZ$35:AZ46,1)&gt;0,COUNTIF(AZ$35:AZ46,33)&gt;0),30,IF(COUNTIF(AZ$35:AZ46,1)&gt;0,33,1)))))))))))</f>
        <v>30</v>
      </c>
      <c r="BA47" s="227">
        <f>IF(AND(COUNTIF(BA$35:BA46,1)&gt;0,COUNTIF(BA$35:BA46,33)&gt;0,COUNTIF(BA$35:BA46,30)&gt;0,COUNTIF(BA$35:BA46,39)&gt;0,COUNTIF(BA$35:BA46,38)&gt;0,COUNTIF(BA$35:BA46,35)&gt;0,COUNTIF(BA$35:BA46,37)&gt;0,COUNTIF(BA$35:BA46,36)&gt;0,COUNTIF(BA$35:BA46,"cmo")&gt;0,COUNTIF(BA$35:BA46,32)&gt;0,COUNTIF(BA$35:BA46,2)&gt;0),"F",IF(AND(COUNTIF(BA$35:BA46,1)&gt;0,COUNTIF(BA$35:BA46,33)&gt;0,COUNTIF(BA$35:BA46,30)&gt;0,COUNTIF(BA$35:BA46,39)&gt;0,COUNTIF(BA$35:BA46,38)&gt;0,COUNTIF(BA$35:BA46,35)&gt;0,COUNTIF(BA$35:BA46,37)&gt;0,COUNTIF(BA$35:BA46,36)&gt;0,COUNTIF(BA$35:BA46,"cmo")&gt;0,COUNTIF(BA$35:BA46,32)&gt;0),2,IF(AND(COUNTIF(BA$35:BA46,1)&gt;0,COUNTIF(BA$35:BA46,33)&gt;0,COUNTIF(BA$35:BA46,30)&gt;0,COUNTIF(BA$35:BA46,39)&gt;0,COUNTIF(BA$35:BA46,38)&gt;0,COUNTIF(BA$35:BA46,35)&gt;0,COUNTIF(BA$35:BA46,37)&gt;0,COUNTIF(BA$35:BA46,36)&gt;0,COUNTIF(BA$35:BA46,"cmo")&gt;0),32,IF(AND(COUNTIF(BA$35:BA46,1)&gt;0,COUNTIF(BA$35:BA46,33)&gt;0,COUNTIF(BA$35:BA46,30)&gt;0,COUNTIF(BA$35:BA46,39)&gt;0,COUNTIF(BA$35:BA46,38)&gt;0,COUNTIF(BA$35:BA46,35)&gt;0,COUNTIF(BA$35:BA46,37)&gt;0,COUNTIF(BA$35:BA46,36)&gt;0),"cmo",IF(AND(COUNTIF(BA$35:BA46,1)&gt;0,COUNTIF(BA$35:BA46,33)&gt;0,COUNTIF(BA$35:BA46,30)&gt;0,COUNTIF(BA$35:BA46,39)&gt;0,COUNTIF(BA$35:BA46,38)&gt;0,COUNTIF(BA$35:BA46,35)&gt;0,COUNTIF(BA$35:BA46,37)&gt;0),36,IF(AND(COUNTIF(BA$35:BA46,1)&gt;0,COUNTIF(BA$35:BA46,33)&gt;0,COUNTIF(BA$35:BA46,30)&gt;0,COUNTIF(BA$35:BA46,39)&gt;0,COUNTIF(BA$35:BA46,38)&gt;0,COUNTIF(BA$35:BA46,35)&gt;0),37,IF(AND(COUNTIF(BA$35:BA46,1)&gt;0,COUNTIF(BA$35:BA46,33)&gt;0,COUNTIF(BA$35:BA46,30)&gt;0,COUNTIF(BA$35:BA46,39)&gt;0,COUNTIF(BA$35:BA46,38)&gt;0),35,IF(AND(COUNTIF(BA$35:BA46,1)&gt;0,COUNTIF(BA$35:BA46,33)&gt;0,COUNTIF(BA$35:BA46,30)&gt;0,COUNTIF(BA$35:BA46,39)&gt;0),38,IF(AND(COUNTIF(BA$35:BA46,1)&gt;0,COUNTIF(BA$35:BA46,33)&gt;0,COUNTIF(BA$35:BA46,30)&gt;0),39,IF(AND(COUNTIF(BA$35:BA46,1)&gt;0,COUNTIF(BA$35:BA46,33)&gt;0),30,IF(COUNTIF(BA$35:BA46,1)&gt;0,33,1)))))))))))</f>
        <v>30</v>
      </c>
      <c r="BB47" s="227">
        <f>IF(AND(COUNTIF(BB$35:BB46,1)&gt;0,COUNTIF(BB$35:BB46,33)&gt;0,COUNTIF(BB$35:BB46,30)&gt;0,COUNTIF(BB$35:BB46,39)&gt;0,COUNTIF(BB$35:BB46,38)&gt;0,COUNTIF(BB$35:BB46,35)&gt;0,COUNTIF(BB$35:BB46,37)&gt;0,COUNTIF(BB$35:BB46,36)&gt;0,COUNTIF(BB$35:BB46,"cmo")&gt;0,COUNTIF(BB$35:BB46,32)&gt;0,COUNTIF(BB$35:BB46,2)&gt;0),"F",IF(AND(COUNTIF(BB$35:BB46,1)&gt;0,COUNTIF(BB$35:BB46,33)&gt;0,COUNTIF(BB$35:BB46,30)&gt;0,COUNTIF(BB$35:BB46,39)&gt;0,COUNTIF(BB$35:BB46,38)&gt;0,COUNTIF(BB$35:BB46,35)&gt;0,COUNTIF(BB$35:BB46,37)&gt;0,COUNTIF(BB$35:BB46,36)&gt;0,COUNTIF(BB$35:BB46,"cmo")&gt;0,COUNTIF(BB$35:BB46,32)&gt;0),2,IF(AND(COUNTIF(BB$35:BB46,1)&gt;0,COUNTIF(BB$35:BB46,33)&gt;0,COUNTIF(BB$35:BB46,30)&gt;0,COUNTIF(BB$35:BB46,39)&gt;0,COUNTIF(BB$35:BB46,38)&gt;0,COUNTIF(BB$35:BB46,35)&gt;0,COUNTIF(BB$35:BB46,37)&gt;0,COUNTIF(BB$35:BB46,36)&gt;0,COUNTIF(BB$35:BB46,"cmo")&gt;0),32,IF(AND(COUNTIF(BB$35:BB46,1)&gt;0,COUNTIF(BB$35:BB46,33)&gt;0,COUNTIF(BB$35:BB46,30)&gt;0,COUNTIF(BB$35:BB46,39)&gt;0,COUNTIF(BB$35:BB46,38)&gt;0,COUNTIF(BB$35:BB46,35)&gt;0,COUNTIF(BB$35:BB46,37)&gt;0,COUNTIF(BB$35:BB46,36)&gt;0),"cmo",IF(AND(COUNTIF(BB$35:BB46,1)&gt;0,COUNTIF(BB$35:BB46,33)&gt;0,COUNTIF(BB$35:BB46,30)&gt;0,COUNTIF(BB$35:BB46,39)&gt;0,COUNTIF(BB$35:BB46,38)&gt;0,COUNTIF(BB$35:BB46,35)&gt;0,COUNTIF(BB$35:BB46,37)&gt;0),36,IF(AND(COUNTIF(BB$35:BB46,1)&gt;0,COUNTIF(BB$35:BB46,33)&gt;0,COUNTIF(BB$35:BB46,30)&gt;0,COUNTIF(BB$35:BB46,39)&gt;0,COUNTIF(BB$35:BB46,38)&gt;0,COUNTIF(BB$35:BB46,35)&gt;0),37,IF(AND(COUNTIF(BB$35:BB46,1)&gt;0,COUNTIF(BB$35:BB46,33)&gt;0,COUNTIF(BB$35:BB46,30)&gt;0,COUNTIF(BB$35:BB46,39)&gt;0,COUNTIF(BB$35:BB46,38)&gt;0),35,IF(AND(COUNTIF(BB$35:BB46,1)&gt;0,COUNTIF(BB$35:BB46,33)&gt;0,COUNTIF(BB$35:BB46,30)&gt;0,COUNTIF(BB$35:BB46,39)&gt;0),38,IF(AND(COUNTIF(BB$35:BB46,1)&gt;0,COUNTIF(BB$35:BB46,33)&gt;0,COUNTIF(BB$35:BB46,30)&gt;0),39,IF(AND(COUNTIF(BB$35:BB46,1)&gt;0,COUNTIF(BB$35:BB46,33)&gt;0),30,IF(COUNTIF(BB$35:BB46,1)&gt;0,33,1)))))))))))</f>
        <v>33</v>
      </c>
      <c r="BC47" s="227">
        <f>IF(AND(COUNTIF(BC$35:BC46,1)&gt;0,COUNTIF(BC$35:BC46,33)&gt;0,COUNTIF(BC$35:BC46,30)&gt;0,COUNTIF(BC$35:BC46,39)&gt;0,COUNTIF(BC$35:BC46,38)&gt;0,COUNTIF(BC$35:BC46,35)&gt;0,COUNTIF(BC$35:BC46,37)&gt;0,COUNTIF(BC$35:BC46,36)&gt;0,COUNTIF(BC$35:BC46,"cmo")&gt;0,COUNTIF(BC$35:BC46,32)&gt;0,COUNTIF(BC$35:BC46,2)&gt;0),"F",IF(AND(COUNTIF(BC$35:BC46,1)&gt;0,COUNTIF(BC$35:BC46,33)&gt;0,COUNTIF(BC$35:BC46,30)&gt;0,COUNTIF(BC$35:BC46,39)&gt;0,COUNTIF(BC$35:BC46,38)&gt;0,COUNTIF(BC$35:BC46,35)&gt;0,COUNTIF(BC$35:BC46,37)&gt;0,COUNTIF(BC$35:BC46,36)&gt;0,COUNTIF(BC$35:BC46,"cmo")&gt;0,COUNTIF(BC$35:BC46,32)&gt;0),2,IF(AND(COUNTIF(BC$35:BC46,1)&gt;0,COUNTIF(BC$35:BC46,33)&gt;0,COUNTIF(BC$35:BC46,30)&gt;0,COUNTIF(BC$35:BC46,39)&gt;0,COUNTIF(BC$35:BC46,38)&gt;0,COUNTIF(BC$35:BC46,35)&gt;0,COUNTIF(BC$35:BC46,37)&gt;0,COUNTIF(BC$35:BC46,36)&gt;0,COUNTIF(BC$35:BC46,"cmo")&gt;0),32,IF(AND(COUNTIF(BC$35:BC46,1)&gt;0,COUNTIF(BC$35:BC46,33)&gt;0,COUNTIF(BC$35:BC46,30)&gt;0,COUNTIF(BC$35:BC46,39)&gt;0,COUNTIF(BC$35:BC46,38)&gt;0,COUNTIF(BC$35:BC46,35)&gt;0,COUNTIF(BC$35:BC46,37)&gt;0,COUNTIF(BC$35:BC46,36)&gt;0),"cmo",IF(AND(COUNTIF(BC$35:BC46,1)&gt;0,COUNTIF(BC$35:BC46,33)&gt;0,COUNTIF(BC$35:BC46,30)&gt;0,COUNTIF(BC$35:BC46,39)&gt;0,COUNTIF(BC$35:BC46,38)&gt;0,COUNTIF(BC$35:BC46,35)&gt;0,COUNTIF(BC$35:BC46,37)&gt;0),36,IF(AND(COUNTIF(BC$35:BC46,1)&gt;0,COUNTIF(BC$35:BC46,33)&gt;0,COUNTIF(BC$35:BC46,30)&gt;0,COUNTIF(BC$35:BC46,39)&gt;0,COUNTIF(BC$35:BC46,38)&gt;0,COUNTIF(BC$35:BC46,35)&gt;0),37,IF(AND(COUNTIF(BC$35:BC46,1)&gt;0,COUNTIF(BC$35:BC46,33)&gt;0,COUNTIF(BC$35:BC46,30)&gt;0,COUNTIF(BC$35:BC46,39)&gt;0,COUNTIF(BC$35:BC46,38)&gt;0),35,IF(AND(COUNTIF(BC$35:BC46,1)&gt;0,COUNTIF(BC$35:BC46,33)&gt;0,COUNTIF(BC$35:BC46,30)&gt;0,COUNTIF(BC$35:BC46,39)&gt;0),38,IF(AND(COUNTIF(BC$35:BC46,1)&gt;0,COUNTIF(BC$35:BC46,33)&gt;0,COUNTIF(BC$35:BC46,30)&gt;0),39,IF(AND(COUNTIF(BC$35:BC46,1)&gt;0,COUNTIF(BC$35:BC46,33)&gt;0),30,IF(COUNTIF(BC$35:BC46,1)&gt;0,33,1)))))))))))</f>
        <v>1</v>
      </c>
      <c r="BD47" s="227">
        <f>IF(AND(COUNTIF(BD$35:BD46,1)&gt;0,COUNTIF(BD$35:BD46,33)&gt;0,COUNTIF(BD$35:BD46,30)&gt;0,COUNTIF(BD$35:BD46,39)&gt;0,COUNTIF(BD$35:BD46,38)&gt;0,COUNTIF(BD$35:BD46,35)&gt;0,COUNTIF(BD$35:BD46,37)&gt;0,COUNTIF(BD$35:BD46,36)&gt;0,COUNTIF(BD$35:BD46,"cmo")&gt;0,COUNTIF(BD$35:BD46,32)&gt;0,COUNTIF(BD$35:BD46,2)&gt;0),"F",IF(AND(COUNTIF(BD$35:BD46,1)&gt;0,COUNTIF(BD$35:BD46,33)&gt;0,COUNTIF(BD$35:BD46,30)&gt;0,COUNTIF(BD$35:BD46,39)&gt;0,COUNTIF(BD$35:BD46,38)&gt;0,COUNTIF(BD$35:BD46,35)&gt;0,COUNTIF(BD$35:BD46,37)&gt;0,COUNTIF(BD$35:BD46,36)&gt;0,COUNTIF(BD$35:BD46,"cmo")&gt;0,COUNTIF(BD$35:BD46,32)&gt;0),2,IF(AND(COUNTIF(BD$35:BD46,1)&gt;0,COUNTIF(BD$35:BD46,33)&gt;0,COUNTIF(BD$35:BD46,30)&gt;0,COUNTIF(BD$35:BD46,39)&gt;0,COUNTIF(BD$35:BD46,38)&gt;0,COUNTIF(BD$35:BD46,35)&gt;0,COUNTIF(BD$35:BD46,37)&gt;0,COUNTIF(BD$35:BD46,36)&gt;0,COUNTIF(BD$35:BD46,"cmo")&gt;0),32,IF(AND(COUNTIF(BD$35:BD46,1)&gt;0,COUNTIF(BD$35:BD46,33)&gt;0,COUNTIF(BD$35:BD46,30)&gt;0,COUNTIF(BD$35:BD46,39)&gt;0,COUNTIF(BD$35:BD46,38)&gt;0,COUNTIF(BD$35:BD46,35)&gt;0,COUNTIF(BD$35:BD46,37)&gt;0,COUNTIF(BD$35:BD46,36)&gt;0),"cmo",IF(AND(COUNTIF(BD$35:BD46,1)&gt;0,COUNTIF(BD$35:BD46,33)&gt;0,COUNTIF(BD$35:BD46,30)&gt;0,COUNTIF(BD$35:BD46,39)&gt;0,COUNTIF(BD$35:BD46,38)&gt;0,COUNTIF(BD$35:BD46,35)&gt;0,COUNTIF(BD$35:BD46,37)&gt;0),36,IF(AND(COUNTIF(BD$35:BD46,1)&gt;0,COUNTIF(BD$35:BD46,33)&gt;0,COUNTIF(BD$35:BD46,30)&gt;0,COUNTIF(BD$35:BD46,39)&gt;0,COUNTIF(BD$35:BD46,38)&gt;0,COUNTIF(BD$35:BD46,35)&gt;0),37,IF(AND(COUNTIF(BD$35:BD46,1)&gt;0,COUNTIF(BD$35:BD46,33)&gt;0,COUNTIF(BD$35:BD46,30)&gt;0,COUNTIF(BD$35:BD46,39)&gt;0,COUNTIF(BD$35:BD46,38)&gt;0),35,IF(AND(COUNTIF(BD$35:BD46,1)&gt;0,COUNTIF(BD$35:BD46,33)&gt;0,COUNTIF(BD$35:BD46,30)&gt;0,COUNTIF(BD$35:BD46,39)&gt;0),38,IF(AND(COUNTIF(BD$35:BD46,1)&gt;0,COUNTIF(BD$35:BD46,33)&gt;0,COUNTIF(BD$35:BD46,30)&gt;0),39,IF(AND(COUNTIF(BD$35:BD46,1)&gt;0,COUNTIF(BD$35:BD46,33)&gt;0),30,IF(COUNTIF(BD$35:BD46,1)&gt;0,33,1)))))))))))</f>
        <v>1</v>
      </c>
      <c r="BE47" s="227">
        <f>IF(AND(COUNTIF(BE$35:BE46,1)&gt;0,COUNTIF(BE$35:BE46,33)&gt;0,COUNTIF(BE$35:BE46,30)&gt;0,COUNTIF(BE$35:BE46,39)&gt;0,COUNTIF(BE$35:BE46,38)&gt;0,COUNTIF(BE$35:BE46,35)&gt;0,COUNTIF(BE$35:BE46,37)&gt;0,COUNTIF(BE$35:BE46,36)&gt;0,COUNTIF(BE$35:BE46,"cmo")&gt;0,COUNTIF(BE$35:BE46,32)&gt;0,COUNTIF(BE$35:BE46,2)&gt;0),"F",IF(AND(COUNTIF(BE$35:BE46,1)&gt;0,COUNTIF(BE$35:BE46,33)&gt;0,COUNTIF(BE$35:BE46,30)&gt;0,COUNTIF(BE$35:BE46,39)&gt;0,COUNTIF(BE$35:BE46,38)&gt;0,COUNTIF(BE$35:BE46,35)&gt;0,COUNTIF(BE$35:BE46,37)&gt;0,COUNTIF(BE$35:BE46,36)&gt;0,COUNTIF(BE$35:BE46,"cmo")&gt;0,COUNTIF(BE$35:BE46,32)&gt;0),2,IF(AND(COUNTIF(BE$35:BE46,1)&gt;0,COUNTIF(BE$35:BE46,33)&gt;0,COUNTIF(BE$35:BE46,30)&gt;0,COUNTIF(BE$35:BE46,39)&gt;0,COUNTIF(BE$35:BE46,38)&gt;0,COUNTIF(BE$35:BE46,35)&gt;0,COUNTIF(BE$35:BE46,37)&gt;0,COUNTIF(BE$35:BE46,36)&gt;0,COUNTIF(BE$35:BE46,"cmo")&gt;0),32,IF(AND(COUNTIF(BE$35:BE46,1)&gt;0,COUNTIF(BE$35:BE46,33)&gt;0,COUNTIF(BE$35:BE46,30)&gt;0,COUNTIF(BE$35:BE46,39)&gt;0,COUNTIF(BE$35:BE46,38)&gt;0,COUNTIF(BE$35:BE46,35)&gt;0,COUNTIF(BE$35:BE46,37)&gt;0,COUNTIF(BE$35:BE46,36)&gt;0),"cmo",IF(AND(COUNTIF(BE$35:BE46,1)&gt;0,COUNTIF(BE$35:BE46,33)&gt;0,COUNTIF(BE$35:BE46,30)&gt;0,COUNTIF(BE$35:BE46,39)&gt;0,COUNTIF(BE$35:BE46,38)&gt;0,COUNTIF(BE$35:BE46,35)&gt;0,COUNTIF(BE$35:BE46,37)&gt;0),36,IF(AND(COUNTIF(BE$35:BE46,1)&gt;0,COUNTIF(BE$35:BE46,33)&gt;0,COUNTIF(BE$35:BE46,30)&gt;0,COUNTIF(BE$35:BE46,39)&gt;0,COUNTIF(BE$35:BE46,38)&gt;0,COUNTIF(BE$35:BE46,35)&gt;0),37,IF(AND(COUNTIF(BE$35:BE46,1)&gt;0,COUNTIF(BE$35:BE46,33)&gt;0,COUNTIF(BE$35:BE46,30)&gt;0,COUNTIF(BE$35:BE46,39)&gt;0,COUNTIF(BE$35:BE46,38)&gt;0),35,IF(AND(COUNTIF(BE$35:BE46,1)&gt;0,COUNTIF(BE$35:BE46,33)&gt;0,COUNTIF(BE$35:BE46,30)&gt;0,COUNTIF(BE$35:BE46,39)&gt;0),38,IF(AND(COUNTIF(BE$35:BE46,1)&gt;0,COUNTIF(BE$35:BE46,33)&gt;0,COUNTIF(BE$35:BE46,30)&gt;0),39,IF(AND(COUNTIF(BE$35:BE46,1)&gt;0,COUNTIF(BE$35:BE46,33)&gt;0),30,IF(COUNTIF(BE$35:BE46,1)&gt;0,33,1)))))))))))</f>
        <v>1</v>
      </c>
      <c r="BF47" s="227">
        <f>IF(AND(COUNTIF(BF$35:BF46,1)&gt;0,COUNTIF(BF$35:BF46,33)&gt;0,COUNTIF(BF$35:BF46,30)&gt;0,COUNTIF(BF$35:BF46,39)&gt;0,COUNTIF(BF$35:BF46,38)&gt;0,COUNTIF(BF$35:BF46,35)&gt;0,COUNTIF(BF$35:BF46,37)&gt;0,COUNTIF(BF$35:BF46,36)&gt;0,COUNTIF(BF$35:BF46,"cmo")&gt;0,COUNTIF(BF$35:BF46,32)&gt;0,COUNTIF(BF$35:BF46,2)&gt;0),"F",IF(AND(COUNTIF(BF$35:BF46,1)&gt;0,COUNTIF(BF$35:BF46,33)&gt;0,COUNTIF(BF$35:BF46,30)&gt;0,COUNTIF(BF$35:BF46,39)&gt;0,COUNTIF(BF$35:BF46,38)&gt;0,COUNTIF(BF$35:BF46,35)&gt;0,COUNTIF(BF$35:BF46,37)&gt;0,COUNTIF(BF$35:BF46,36)&gt;0,COUNTIF(BF$35:BF46,"cmo")&gt;0,COUNTIF(BF$35:BF46,32)&gt;0),2,IF(AND(COUNTIF(BF$35:BF46,1)&gt;0,COUNTIF(BF$35:BF46,33)&gt;0,COUNTIF(BF$35:BF46,30)&gt;0,COUNTIF(BF$35:BF46,39)&gt;0,COUNTIF(BF$35:BF46,38)&gt;0,COUNTIF(BF$35:BF46,35)&gt;0,COUNTIF(BF$35:BF46,37)&gt;0,COUNTIF(BF$35:BF46,36)&gt;0,COUNTIF(BF$35:BF46,"cmo")&gt;0),32,IF(AND(COUNTIF(BF$35:BF46,1)&gt;0,COUNTIF(BF$35:BF46,33)&gt;0,COUNTIF(BF$35:BF46,30)&gt;0,COUNTIF(BF$35:BF46,39)&gt;0,COUNTIF(BF$35:BF46,38)&gt;0,COUNTIF(BF$35:BF46,35)&gt;0,COUNTIF(BF$35:BF46,37)&gt;0,COUNTIF(BF$35:BF46,36)&gt;0),"cmo",IF(AND(COUNTIF(BF$35:BF46,1)&gt;0,COUNTIF(BF$35:BF46,33)&gt;0,COUNTIF(BF$35:BF46,30)&gt;0,COUNTIF(BF$35:BF46,39)&gt;0,COUNTIF(BF$35:BF46,38)&gt;0,COUNTIF(BF$35:BF46,35)&gt;0,COUNTIF(BF$35:BF46,37)&gt;0),36,IF(AND(COUNTIF(BF$35:BF46,1)&gt;0,COUNTIF(BF$35:BF46,33)&gt;0,COUNTIF(BF$35:BF46,30)&gt;0,COUNTIF(BF$35:BF46,39)&gt;0,COUNTIF(BF$35:BF46,38)&gt;0,COUNTIF(BF$35:BF46,35)&gt;0),37,IF(AND(COUNTIF(BF$35:BF46,1)&gt;0,COUNTIF(BF$35:BF46,33)&gt;0,COUNTIF(BF$35:BF46,30)&gt;0,COUNTIF(BF$35:BF46,39)&gt;0,COUNTIF(BF$35:BF46,38)&gt;0),35,IF(AND(COUNTIF(BF$35:BF46,1)&gt;0,COUNTIF(BF$35:BF46,33)&gt;0,COUNTIF(BF$35:BF46,30)&gt;0,COUNTIF(BF$35:BF46,39)&gt;0),38,IF(AND(COUNTIF(BF$35:BF46,1)&gt;0,COUNTIF(BF$35:BF46,33)&gt;0,COUNTIF(BF$35:BF46,30)&gt;0),39,IF(AND(COUNTIF(BF$35:BF46,1)&gt;0,COUNTIF(BF$35:BF46,33)&gt;0),30,IF(COUNTIF(BF$35:BF46,1)&gt;0,33,1)))))))))))</f>
        <v>1</v>
      </c>
      <c r="BG47" s="227">
        <f>IF(AND(COUNTIF(BG$35:BG46,1)&gt;0,COUNTIF(BG$35:BG46,33)&gt;0,COUNTIF(BG$35:BG46,30)&gt;0,COUNTIF(BG$35:BG46,39)&gt;0,COUNTIF(BG$35:BG46,38)&gt;0,COUNTIF(BG$35:BG46,35)&gt;0,COUNTIF(BG$35:BG46,37)&gt;0,COUNTIF(BG$35:BG46,36)&gt;0,COUNTIF(BG$35:BG46,"cmo")&gt;0,COUNTIF(BG$35:BG46,32)&gt;0,COUNTIF(BG$35:BG46,2)&gt;0),"F",IF(AND(COUNTIF(BG$35:BG46,1)&gt;0,COUNTIF(BG$35:BG46,33)&gt;0,COUNTIF(BG$35:BG46,30)&gt;0,COUNTIF(BG$35:BG46,39)&gt;0,COUNTIF(BG$35:BG46,38)&gt;0,COUNTIF(BG$35:BG46,35)&gt;0,COUNTIF(BG$35:BG46,37)&gt;0,COUNTIF(BG$35:BG46,36)&gt;0,COUNTIF(BG$35:BG46,"cmo")&gt;0,COUNTIF(BG$35:BG46,32)&gt;0),2,IF(AND(COUNTIF(BG$35:BG46,1)&gt;0,COUNTIF(BG$35:BG46,33)&gt;0,COUNTIF(BG$35:BG46,30)&gt;0,COUNTIF(BG$35:BG46,39)&gt;0,COUNTIF(BG$35:BG46,38)&gt;0,COUNTIF(BG$35:BG46,35)&gt;0,COUNTIF(BG$35:BG46,37)&gt;0,COUNTIF(BG$35:BG46,36)&gt;0,COUNTIF(BG$35:BG46,"cmo")&gt;0),32,IF(AND(COUNTIF(BG$35:BG46,1)&gt;0,COUNTIF(BG$35:BG46,33)&gt;0,COUNTIF(BG$35:BG46,30)&gt;0,COUNTIF(BG$35:BG46,39)&gt;0,COUNTIF(BG$35:BG46,38)&gt;0,COUNTIF(BG$35:BG46,35)&gt;0,COUNTIF(BG$35:BG46,37)&gt;0,COUNTIF(BG$35:BG46,36)&gt;0),"cmo",IF(AND(COUNTIF(BG$35:BG46,1)&gt;0,COUNTIF(BG$35:BG46,33)&gt;0,COUNTIF(BG$35:BG46,30)&gt;0,COUNTIF(BG$35:BG46,39)&gt;0,COUNTIF(BG$35:BG46,38)&gt;0,COUNTIF(BG$35:BG46,35)&gt;0,COUNTIF(BG$35:BG46,37)&gt;0),36,IF(AND(COUNTIF(BG$35:BG46,1)&gt;0,COUNTIF(BG$35:BG46,33)&gt;0,COUNTIF(BG$35:BG46,30)&gt;0,COUNTIF(BG$35:BG46,39)&gt;0,COUNTIF(BG$35:BG46,38)&gt;0,COUNTIF(BG$35:BG46,35)&gt;0),37,IF(AND(COUNTIF(BG$35:BG46,1)&gt;0,COUNTIF(BG$35:BG46,33)&gt;0,COUNTIF(BG$35:BG46,30)&gt;0,COUNTIF(BG$35:BG46,39)&gt;0,COUNTIF(BG$35:BG46,38)&gt;0),35,IF(AND(COUNTIF(BG$35:BG46,1)&gt;0,COUNTIF(BG$35:BG46,33)&gt;0,COUNTIF(BG$35:BG46,30)&gt;0,COUNTIF(BG$35:BG46,39)&gt;0),38,IF(AND(COUNTIF(BG$35:BG46,1)&gt;0,COUNTIF(BG$35:BG46,33)&gt;0,COUNTIF(BG$35:BG46,30)&gt;0),39,IF(AND(COUNTIF(BG$35:BG46,1)&gt;0,COUNTIF(BG$35:BG46,33)&gt;0),30,IF(COUNTIF(BG$35:BG46,1)&gt;0,33,1)))))))))))</f>
        <v>1</v>
      </c>
      <c r="BH47" s="227">
        <f>IF(AND(COUNTIF(BH$35:BH46,1)&gt;0,COUNTIF(BH$35:BH46,33)&gt;0,COUNTIF(BH$35:BH46,30)&gt;0,COUNTIF(BH$35:BH46,39)&gt;0,COUNTIF(BH$35:BH46,38)&gt;0,COUNTIF(BH$35:BH46,35)&gt;0,COUNTIF(BH$35:BH46,37)&gt;0,COUNTIF(BH$35:BH46,36)&gt;0,COUNTIF(BH$35:BH46,"cmo")&gt;0,COUNTIF(BH$35:BH46,32)&gt;0,COUNTIF(BH$35:BH46,2)&gt;0),"F",IF(AND(COUNTIF(BH$35:BH46,1)&gt;0,COUNTIF(BH$35:BH46,33)&gt;0,COUNTIF(BH$35:BH46,30)&gt;0,COUNTIF(BH$35:BH46,39)&gt;0,COUNTIF(BH$35:BH46,38)&gt;0,COUNTIF(BH$35:BH46,35)&gt;0,COUNTIF(BH$35:BH46,37)&gt;0,COUNTIF(BH$35:BH46,36)&gt;0,COUNTIF(BH$35:BH46,"cmo")&gt;0,COUNTIF(BH$35:BH46,32)&gt;0),2,IF(AND(COUNTIF(BH$35:BH46,1)&gt;0,COUNTIF(BH$35:BH46,33)&gt;0,COUNTIF(BH$35:BH46,30)&gt;0,COUNTIF(BH$35:BH46,39)&gt;0,COUNTIF(BH$35:BH46,38)&gt;0,COUNTIF(BH$35:BH46,35)&gt;0,COUNTIF(BH$35:BH46,37)&gt;0,COUNTIF(BH$35:BH46,36)&gt;0,COUNTIF(BH$35:BH46,"cmo")&gt;0),32,IF(AND(COUNTIF(BH$35:BH46,1)&gt;0,COUNTIF(BH$35:BH46,33)&gt;0,COUNTIF(BH$35:BH46,30)&gt;0,COUNTIF(BH$35:BH46,39)&gt;0,COUNTIF(BH$35:BH46,38)&gt;0,COUNTIF(BH$35:BH46,35)&gt;0,COUNTIF(BH$35:BH46,37)&gt;0,COUNTIF(BH$35:BH46,36)&gt;0),"cmo",IF(AND(COUNTIF(BH$35:BH46,1)&gt;0,COUNTIF(BH$35:BH46,33)&gt;0,COUNTIF(BH$35:BH46,30)&gt;0,COUNTIF(BH$35:BH46,39)&gt;0,COUNTIF(BH$35:BH46,38)&gt;0,COUNTIF(BH$35:BH46,35)&gt;0,COUNTIF(BH$35:BH46,37)&gt;0),36,IF(AND(COUNTIF(BH$35:BH46,1)&gt;0,COUNTIF(BH$35:BH46,33)&gt;0,COUNTIF(BH$35:BH46,30)&gt;0,COUNTIF(BH$35:BH46,39)&gt;0,COUNTIF(BH$35:BH46,38)&gt;0,COUNTIF(BH$35:BH46,35)&gt;0),37,IF(AND(COUNTIF(BH$35:BH46,1)&gt;0,COUNTIF(BH$35:BH46,33)&gt;0,COUNTIF(BH$35:BH46,30)&gt;0,COUNTIF(BH$35:BH46,39)&gt;0,COUNTIF(BH$35:BH46,38)&gt;0),35,IF(AND(COUNTIF(BH$35:BH46,1)&gt;0,COUNTIF(BH$35:BH46,33)&gt;0,COUNTIF(BH$35:BH46,30)&gt;0,COUNTIF(BH$35:BH46,39)&gt;0),38,IF(AND(COUNTIF(BH$35:BH46,1)&gt;0,COUNTIF(BH$35:BH46,33)&gt;0,COUNTIF(BH$35:BH46,30)&gt;0),39,IF(AND(COUNTIF(BH$35:BH46,1)&gt;0,COUNTIF(BH$35:BH46,33)&gt;0),30,IF(COUNTIF(BH$35:BH46,1)&gt;0,33,1)))))))))))</f>
        <v>1</v>
      </c>
      <c r="BI47" s="227"/>
      <c r="BJ47" s="227"/>
      <c r="BK47" s="227"/>
      <c r="BL47" s="227"/>
      <c r="BM47" s="227"/>
      <c r="BN47" s="227"/>
      <c r="BO47" s="227"/>
      <c r="BP47" s="227"/>
      <c r="BQ47" s="227"/>
      <c r="BR47" s="227"/>
      <c r="BS47" s="227"/>
      <c r="BT47" s="227"/>
      <c r="BU47" s="165">
        <f t="shared" si="3"/>
        <v>0.40624972222141376</v>
      </c>
    </row>
    <row r="48" spans="1:74" x14ac:dyDescent="0.25">
      <c r="A48" s="39"/>
      <c r="B48" s="139" t="str">
        <f>'Etat staff'!C44</f>
        <v xml:space="preserve"> ALEXANDRE</v>
      </c>
      <c r="C48" s="161">
        <f>'Etat staff'!A44</f>
        <v>43590.482638888891</v>
      </c>
      <c r="D48" s="162">
        <f>IF('Etat staff'!B44&lt;C48,'Etat staff'!B44+1,'Etat staff'!B44)</f>
        <v>43590.902777777781</v>
      </c>
      <c r="E48" s="203">
        <f t="shared" si="7"/>
        <v>5.2083333333333336E-2</v>
      </c>
      <c r="F48" s="44"/>
      <c r="G48" s="265"/>
      <c r="H48" s="227"/>
      <c r="I48" s="227"/>
      <c r="J48" s="227"/>
      <c r="K48" s="227"/>
      <c r="L48" s="227"/>
      <c r="M48" s="227"/>
      <c r="N48" s="227"/>
      <c r="O48" s="227"/>
      <c r="P48" s="227"/>
      <c r="Q48" s="227"/>
      <c r="R48" s="227"/>
      <c r="S48" s="227"/>
      <c r="T48" s="227"/>
      <c r="U48" s="227"/>
      <c r="V48" s="227"/>
      <c r="W48" s="227">
        <f>IF(AND(COUNTIF(W$35:W47,1)&gt;0,COUNTIF(W$35:W47,33)&gt;0,COUNTIF(W$35:W47,30)&gt;0,COUNTIF(W$35:W47,39)&gt;0,COUNTIF(W$35:W47,38)&gt;0,COUNTIF(W$35:W47,35)&gt;0,COUNTIF(W$35:W47,37)&gt;0,COUNTIF(W$35:W47,36)&gt;0,COUNTIF(W$35:W47,"cmo")&gt;0,COUNTIF(W$35:W47,32)&gt;0,COUNTIF(W$35:W47,2)&gt;0),"F",IF(AND(COUNTIF(W$35:W47,1)&gt;0,COUNTIF(W$35:W47,33)&gt;0,COUNTIF(W$35:W47,30)&gt;0,COUNTIF(W$35:W47,39)&gt;0,COUNTIF(W$35:W47,38)&gt;0,COUNTIF(W$35:W47,35)&gt;0,COUNTIF(W$35:W47,37)&gt;0,COUNTIF(W$35:W47,36)&gt;0,COUNTIF(W$35:W47,"cmo")&gt;0,COUNTIF(W$35:W47,32)&gt;0),2,IF(AND(COUNTIF(W$35:W47,1)&gt;0,COUNTIF(W$35:W47,33)&gt;0,COUNTIF(W$35:W47,30)&gt;0,COUNTIF(W$35:W47,39)&gt;0,COUNTIF(W$35:W47,38)&gt;0,COUNTIF(W$35:W47,35)&gt;0,COUNTIF(W$35:W47,37)&gt;0,COUNTIF(W$35:W47,36)&gt;0,COUNTIF(W$35:W47,"cmo")&gt;0),32,IF(AND(COUNTIF(W$35:W47,1)&gt;0,COUNTIF(W$35:W47,33)&gt;0,COUNTIF(W$35:W47,30)&gt;0,COUNTIF(W$35:W47,39)&gt;0,COUNTIF(W$35:W47,38)&gt;0,COUNTIF(W$35:W47,35)&gt;0,COUNTIF(W$35:W47,37)&gt;0,COUNTIF(W$35:W47,36)&gt;0),"cmo",IF(AND(COUNTIF(W$35:W47,1)&gt;0,COUNTIF(W$35:W47,33)&gt;0,COUNTIF(W$35:W47,30)&gt;0,COUNTIF(W$35:W47,39)&gt;0,COUNTIF(W$35:W47,38)&gt;0,COUNTIF(W$35:W47,35)&gt;0,COUNTIF(W$35:W47,37)&gt;0),36,IF(AND(COUNTIF(W$35:W47,1)&gt;0,COUNTIF(W$35:W47,33)&gt;0,COUNTIF(W$35:W47,30)&gt;0,COUNTIF(W$35:W47,39)&gt;0,COUNTIF(W$35:W47,38)&gt;0,COUNTIF(W$35:W47,35)&gt;0),37,IF(AND(COUNTIF(W$35:W47,1)&gt;0,COUNTIF(W$35:W47,33)&gt;0,COUNTIF(W$35:W47,30)&gt;0,COUNTIF(W$35:W47,39)&gt;0,COUNTIF(W$35:W47,38)&gt;0),35,IF(AND(COUNTIF(W$35:W47,1)&gt;0,COUNTIF(W$35:W47,33)&gt;0,COUNTIF(W$35:W47,30)&gt;0,COUNTIF(W$35:W47,39)&gt;0),38,IF(AND(COUNTIF(W$35:W47,1)&gt;0,COUNTIF(W$35:W47,33)&gt;0,COUNTIF(W$35:W47,30)&gt;0),39,IF(AND(COUNTIF(W$35:W47,1)&gt;0,COUNTIF(W$35:W47,33)&gt;0),30,IF(COUNTIF(W$35:W47,1)&gt;0,33,1)))))))))))</f>
        <v>2</v>
      </c>
      <c r="X48" s="227">
        <f>IF(AND(COUNTIF(X$35:X47,1)&gt;0,COUNTIF(X$35:X47,33)&gt;0,COUNTIF(X$35:X47,30)&gt;0,COUNTIF(X$35:X47,39)&gt;0,COUNTIF(X$35:X47,38)&gt;0,COUNTIF(X$35:X47,35)&gt;0,COUNTIF(X$35:X47,37)&gt;0,COUNTIF(X$35:X47,36)&gt;0,COUNTIF(X$35:X47,"cmo")&gt;0,COUNTIF(X$35:X47,32)&gt;0,COUNTIF(X$35:X47,2)&gt;0),"F",IF(AND(COUNTIF(X$35:X47,1)&gt;0,COUNTIF(X$35:X47,33)&gt;0,COUNTIF(X$35:X47,30)&gt;0,COUNTIF(X$35:X47,39)&gt;0,COUNTIF(X$35:X47,38)&gt;0,COUNTIF(X$35:X47,35)&gt;0,COUNTIF(X$35:X47,37)&gt;0,COUNTIF(X$35:X47,36)&gt;0,COUNTIF(X$35:X47,"cmo")&gt;0,COUNTIF(X$35:X47,32)&gt;0),2,IF(AND(COUNTIF(X$35:X47,1)&gt;0,COUNTIF(X$35:X47,33)&gt;0,COUNTIF(X$35:X47,30)&gt;0,COUNTIF(X$35:X47,39)&gt;0,COUNTIF(X$35:X47,38)&gt;0,COUNTIF(X$35:X47,35)&gt;0,COUNTIF(X$35:X47,37)&gt;0,COUNTIF(X$35:X47,36)&gt;0,COUNTIF(X$35:X47,"cmo")&gt;0),32,IF(AND(COUNTIF(X$35:X47,1)&gt;0,COUNTIF(X$35:X47,33)&gt;0,COUNTIF(X$35:X47,30)&gt;0,COUNTIF(X$35:X47,39)&gt;0,COUNTIF(X$35:X47,38)&gt;0,COUNTIF(X$35:X47,35)&gt;0,COUNTIF(X$35:X47,37)&gt;0,COUNTIF(X$35:X47,36)&gt;0),"cmo",IF(AND(COUNTIF(X$35:X47,1)&gt;0,COUNTIF(X$35:X47,33)&gt;0,COUNTIF(X$35:X47,30)&gt;0,COUNTIF(X$35:X47,39)&gt;0,COUNTIF(X$35:X47,38)&gt;0,COUNTIF(X$35:X47,35)&gt;0,COUNTIF(X$35:X47,37)&gt;0),36,IF(AND(COUNTIF(X$35:X47,1)&gt;0,COUNTIF(X$35:X47,33)&gt;0,COUNTIF(X$35:X47,30)&gt;0,COUNTIF(X$35:X47,39)&gt;0,COUNTIF(X$35:X47,38)&gt;0,COUNTIF(X$35:X47,35)&gt;0),37,IF(AND(COUNTIF(X$35:X47,1)&gt;0,COUNTIF(X$35:X47,33)&gt;0,COUNTIF(X$35:X47,30)&gt;0,COUNTIF(X$35:X47,39)&gt;0,COUNTIF(X$35:X47,38)&gt;0),35,IF(AND(COUNTIF(X$35:X47,1)&gt;0,COUNTIF(X$35:X47,33)&gt;0,COUNTIF(X$35:X47,30)&gt;0,COUNTIF(X$35:X47,39)&gt;0),38,IF(AND(COUNTIF(X$35:X47,1)&gt;0,COUNTIF(X$35:X47,33)&gt;0,COUNTIF(X$35:X47,30)&gt;0),39,IF(AND(COUNTIF(X$35:X47,1)&gt;0,COUNTIF(X$35:X47,33)&gt;0),30,IF(COUNTIF(X$35:X47,1)&gt;0,33,1)))))))))))</f>
        <v>37</v>
      </c>
      <c r="Y48" s="227">
        <f>IF(AND(COUNTIF(Y$35:Y47,1)&gt;0,COUNTIF(Y$35:Y47,33)&gt;0,COUNTIF(Y$35:Y47,30)&gt;0,COUNTIF(Y$35:Y47,39)&gt;0,COUNTIF(Y$35:Y47,38)&gt;0,COUNTIF(Y$35:Y47,35)&gt;0,COUNTIF(Y$35:Y47,37)&gt;0,COUNTIF(Y$35:Y47,36)&gt;0,COUNTIF(Y$35:Y47,"cmo")&gt;0,COUNTIF(Y$35:Y47,32)&gt;0,COUNTIF(Y$35:Y47,2)&gt;0),"F",IF(AND(COUNTIF(Y$35:Y47,1)&gt;0,COUNTIF(Y$35:Y47,33)&gt;0,COUNTIF(Y$35:Y47,30)&gt;0,COUNTIF(Y$35:Y47,39)&gt;0,COUNTIF(Y$35:Y47,38)&gt;0,COUNTIF(Y$35:Y47,35)&gt;0,COUNTIF(Y$35:Y47,37)&gt;0,COUNTIF(Y$35:Y47,36)&gt;0,COUNTIF(Y$35:Y47,"cmo")&gt;0,COUNTIF(Y$35:Y47,32)&gt;0),2,IF(AND(COUNTIF(Y$35:Y47,1)&gt;0,COUNTIF(Y$35:Y47,33)&gt;0,COUNTIF(Y$35:Y47,30)&gt;0,COUNTIF(Y$35:Y47,39)&gt;0,COUNTIF(Y$35:Y47,38)&gt;0,COUNTIF(Y$35:Y47,35)&gt;0,COUNTIF(Y$35:Y47,37)&gt;0,COUNTIF(Y$35:Y47,36)&gt;0,COUNTIF(Y$35:Y47,"cmo")&gt;0),32,IF(AND(COUNTIF(Y$35:Y47,1)&gt;0,COUNTIF(Y$35:Y47,33)&gt;0,COUNTIF(Y$35:Y47,30)&gt;0,COUNTIF(Y$35:Y47,39)&gt;0,COUNTIF(Y$35:Y47,38)&gt;0,COUNTIF(Y$35:Y47,35)&gt;0,COUNTIF(Y$35:Y47,37)&gt;0,COUNTIF(Y$35:Y47,36)&gt;0),"cmo",IF(AND(COUNTIF(Y$35:Y47,1)&gt;0,COUNTIF(Y$35:Y47,33)&gt;0,COUNTIF(Y$35:Y47,30)&gt;0,COUNTIF(Y$35:Y47,39)&gt;0,COUNTIF(Y$35:Y47,38)&gt;0,COUNTIF(Y$35:Y47,35)&gt;0,COUNTIF(Y$35:Y47,37)&gt;0),36,IF(AND(COUNTIF(Y$35:Y47,1)&gt;0,COUNTIF(Y$35:Y47,33)&gt;0,COUNTIF(Y$35:Y47,30)&gt;0,COUNTIF(Y$35:Y47,39)&gt;0,COUNTIF(Y$35:Y47,38)&gt;0,COUNTIF(Y$35:Y47,35)&gt;0),37,IF(AND(COUNTIF(Y$35:Y47,1)&gt;0,COUNTIF(Y$35:Y47,33)&gt;0,COUNTIF(Y$35:Y47,30)&gt;0,COUNTIF(Y$35:Y47,39)&gt;0,COUNTIF(Y$35:Y47,38)&gt;0),35,IF(AND(COUNTIF(Y$35:Y47,1)&gt;0,COUNTIF(Y$35:Y47,33)&gt;0,COUNTIF(Y$35:Y47,30)&gt;0,COUNTIF(Y$35:Y47,39)&gt;0),38,IF(AND(COUNTIF(Y$35:Y47,1)&gt;0,COUNTIF(Y$35:Y47,33)&gt;0,COUNTIF(Y$35:Y47,30)&gt;0),39,IF(AND(COUNTIF(Y$35:Y47,1)&gt;0,COUNTIF(Y$35:Y47,33)&gt;0),30,IF(COUNTIF(Y$35:Y47,1)&gt;0,33,1)))))))))))</f>
        <v>37</v>
      </c>
      <c r="Z48" s="227">
        <f>IF(AND(COUNTIF(Z$35:Z47,1)&gt;0,COUNTIF(Z$35:Z47,33)&gt;0,COUNTIF(Z$35:Z47,30)&gt;0,COUNTIF(Z$35:Z47,39)&gt;0,COUNTIF(Z$35:Z47,38)&gt;0,COUNTIF(Z$35:Z47,35)&gt;0,COUNTIF(Z$35:Z47,37)&gt;0,COUNTIF(Z$35:Z47,36)&gt;0,COUNTIF(Z$35:Z47,"cmo")&gt;0,COUNTIF(Z$35:Z47,32)&gt;0,COUNTIF(Z$35:Z47,2)&gt;0),"F",IF(AND(COUNTIF(Z$35:Z47,1)&gt;0,COUNTIF(Z$35:Z47,33)&gt;0,COUNTIF(Z$35:Z47,30)&gt;0,COUNTIF(Z$35:Z47,39)&gt;0,COUNTIF(Z$35:Z47,38)&gt;0,COUNTIF(Z$35:Z47,35)&gt;0,COUNTIF(Z$35:Z47,37)&gt;0,COUNTIF(Z$35:Z47,36)&gt;0,COUNTIF(Z$35:Z47,"cmo")&gt;0,COUNTIF(Z$35:Z47,32)&gt;0),2,IF(AND(COUNTIF(Z$35:Z47,1)&gt;0,COUNTIF(Z$35:Z47,33)&gt;0,COUNTIF(Z$35:Z47,30)&gt;0,COUNTIF(Z$35:Z47,39)&gt;0,COUNTIF(Z$35:Z47,38)&gt;0,COUNTIF(Z$35:Z47,35)&gt;0,COUNTIF(Z$35:Z47,37)&gt;0,COUNTIF(Z$35:Z47,36)&gt;0,COUNTIF(Z$35:Z47,"cmo")&gt;0),32,IF(AND(COUNTIF(Z$35:Z47,1)&gt;0,COUNTIF(Z$35:Z47,33)&gt;0,COUNTIF(Z$35:Z47,30)&gt;0,COUNTIF(Z$35:Z47,39)&gt;0,COUNTIF(Z$35:Z47,38)&gt;0,COUNTIF(Z$35:Z47,35)&gt;0,COUNTIF(Z$35:Z47,37)&gt;0,COUNTIF(Z$35:Z47,36)&gt;0),"cmo",IF(AND(COUNTIF(Z$35:Z47,1)&gt;0,COUNTIF(Z$35:Z47,33)&gt;0,COUNTIF(Z$35:Z47,30)&gt;0,COUNTIF(Z$35:Z47,39)&gt;0,COUNTIF(Z$35:Z47,38)&gt;0,COUNTIF(Z$35:Z47,35)&gt;0,COUNTIF(Z$35:Z47,37)&gt;0),36,IF(AND(COUNTIF(Z$35:Z47,1)&gt;0,COUNTIF(Z$35:Z47,33)&gt;0,COUNTIF(Z$35:Z47,30)&gt;0,COUNTIF(Z$35:Z47,39)&gt;0,COUNTIF(Z$35:Z47,38)&gt;0,COUNTIF(Z$35:Z47,35)&gt;0),37,IF(AND(COUNTIF(Z$35:Z47,1)&gt;0,COUNTIF(Z$35:Z47,33)&gt;0,COUNTIF(Z$35:Z47,30)&gt;0,COUNTIF(Z$35:Z47,39)&gt;0,COUNTIF(Z$35:Z47,38)&gt;0),35,IF(AND(COUNTIF(Z$35:Z47,1)&gt;0,COUNTIF(Z$35:Z47,33)&gt;0,COUNTIF(Z$35:Z47,30)&gt;0,COUNTIF(Z$35:Z47,39)&gt;0),38,IF(AND(COUNTIF(Z$35:Z47,1)&gt;0,COUNTIF(Z$35:Z47,33)&gt;0,COUNTIF(Z$35:Z47,30)&gt;0),39,IF(AND(COUNTIF(Z$35:Z47,1)&gt;0,COUNTIF(Z$35:Z47,33)&gt;0),30,IF(COUNTIF(Z$35:Z47,1)&gt;0,33,1)))))))))))</f>
        <v>37</v>
      </c>
      <c r="AA48" s="227">
        <f>IF(AND(COUNTIF(AA$35:AA47,1)&gt;0,COUNTIF(AA$35:AA47,33)&gt;0,COUNTIF(AA$35:AA47,30)&gt;0,COUNTIF(AA$35:AA47,39)&gt;0,COUNTIF(AA$35:AA47,38)&gt;0,COUNTIF(AA$35:AA47,35)&gt;0,COUNTIF(AA$35:AA47,37)&gt;0,COUNTIF(AA$35:AA47,36)&gt;0,COUNTIF(AA$35:AA47,"cmo")&gt;0,COUNTIF(AA$35:AA47,32)&gt;0,COUNTIF(AA$35:AA47,2)&gt;0),"F",IF(AND(COUNTIF(AA$35:AA47,1)&gt;0,COUNTIF(AA$35:AA47,33)&gt;0,COUNTIF(AA$35:AA47,30)&gt;0,COUNTIF(AA$35:AA47,39)&gt;0,COUNTIF(AA$35:AA47,38)&gt;0,COUNTIF(AA$35:AA47,35)&gt;0,COUNTIF(AA$35:AA47,37)&gt;0,COUNTIF(AA$35:AA47,36)&gt;0,COUNTIF(AA$35:AA47,"cmo")&gt;0,COUNTIF(AA$35:AA47,32)&gt;0),2,IF(AND(COUNTIF(AA$35:AA47,1)&gt;0,COUNTIF(AA$35:AA47,33)&gt;0,COUNTIF(AA$35:AA47,30)&gt;0,COUNTIF(AA$35:AA47,39)&gt;0,COUNTIF(AA$35:AA47,38)&gt;0,COUNTIF(AA$35:AA47,35)&gt;0,COUNTIF(AA$35:AA47,37)&gt;0,COUNTIF(AA$35:AA47,36)&gt;0,COUNTIF(AA$35:AA47,"cmo")&gt;0),32,IF(AND(COUNTIF(AA$35:AA47,1)&gt;0,COUNTIF(AA$35:AA47,33)&gt;0,COUNTIF(AA$35:AA47,30)&gt;0,COUNTIF(AA$35:AA47,39)&gt;0,COUNTIF(AA$35:AA47,38)&gt;0,COUNTIF(AA$35:AA47,35)&gt;0,COUNTIF(AA$35:AA47,37)&gt;0,COUNTIF(AA$35:AA47,36)&gt;0),"cmo",IF(AND(COUNTIF(AA$35:AA47,1)&gt;0,COUNTIF(AA$35:AA47,33)&gt;0,COUNTIF(AA$35:AA47,30)&gt;0,COUNTIF(AA$35:AA47,39)&gt;0,COUNTIF(AA$35:AA47,38)&gt;0,COUNTIF(AA$35:AA47,35)&gt;0,COUNTIF(AA$35:AA47,37)&gt;0),36,IF(AND(COUNTIF(AA$35:AA47,1)&gt;0,COUNTIF(AA$35:AA47,33)&gt;0,COUNTIF(AA$35:AA47,30)&gt;0,COUNTIF(AA$35:AA47,39)&gt;0,COUNTIF(AA$35:AA47,38)&gt;0,COUNTIF(AA$35:AA47,35)&gt;0),37,IF(AND(COUNTIF(AA$35:AA47,1)&gt;0,COUNTIF(AA$35:AA47,33)&gt;0,COUNTIF(AA$35:AA47,30)&gt;0,COUNTIF(AA$35:AA47,39)&gt;0,COUNTIF(AA$35:AA47,38)&gt;0),35,IF(AND(COUNTIF(AA$35:AA47,1)&gt;0,COUNTIF(AA$35:AA47,33)&gt;0,COUNTIF(AA$35:AA47,30)&gt;0,COUNTIF(AA$35:AA47,39)&gt;0),38,IF(AND(COUNTIF(AA$35:AA47,1)&gt;0,COUNTIF(AA$35:AA47,33)&gt;0,COUNTIF(AA$35:AA47,30)&gt;0),39,IF(AND(COUNTIF(AA$35:AA47,1)&gt;0,COUNTIF(AA$35:AA47,33)&gt;0),30,IF(COUNTIF(AA$35:AA47,1)&gt;0,33,1)))))))))))</f>
        <v>32</v>
      </c>
      <c r="AB48" s="227" t="str">
        <f>IF(AND(COUNTIF(AB$35:AB47,1)&gt;0,COUNTIF(AB$35:AB47,33)&gt;0,COUNTIF(AB$35:AB47,30)&gt;0,COUNTIF(AB$35:AB47,39)&gt;0,COUNTIF(AB$35:AB47,38)&gt;0,COUNTIF(AB$35:AB47,35)&gt;0,COUNTIF(AB$35:AB47,37)&gt;0,COUNTIF(AB$35:AB47,36)&gt;0,COUNTIF(AB$35:AB47,"cmo")&gt;0,COUNTIF(AB$35:AB47,32)&gt;0,COUNTIF(AB$35:AB47,2)&gt;0),"F",IF(AND(COUNTIF(AB$35:AB47,1)&gt;0,COUNTIF(AB$35:AB47,33)&gt;0,COUNTIF(AB$35:AB47,30)&gt;0,COUNTIF(AB$35:AB47,39)&gt;0,COUNTIF(AB$35:AB47,38)&gt;0,COUNTIF(AB$35:AB47,35)&gt;0,COUNTIF(AB$35:AB47,37)&gt;0,COUNTIF(AB$35:AB47,36)&gt;0,COUNTIF(AB$35:AB47,"cmo")&gt;0,COUNTIF(AB$35:AB47,32)&gt;0),2,IF(AND(COUNTIF(AB$35:AB47,1)&gt;0,COUNTIF(AB$35:AB47,33)&gt;0,COUNTIF(AB$35:AB47,30)&gt;0,COUNTIF(AB$35:AB47,39)&gt;0,COUNTIF(AB$35:AB47,38)&gt;0,COUNTIF(AB$35:AB47,35)&gt;0,COUNTIF(AB$35:AB47,37)&gt;0,COUNTIF(AB$35:AB47,36)&gt;0,COUNTIF(AB$35:AB47,"cmo")&gt;0),32,IF(AND(COUNTIF(AB$35:AB47,1)&gt;0,COUNTIF(AB$35:AB47,33)&gt;0,COUNTIF(AB$35:AB47,30)&gt;0,COUNTIF(AB$35:AB47,39)&gt;0,COUNTIF(AB$35:AB47,38)&gt;0,COUNTIF(AB$35:AB47,35)&gt;0,COUNTIF(AB$35:AB47,37)&gt;0,COUNTIF(AB$35:AB47,36)&gt;0),"cmo",IF(AND(COUNTIF(AB$35:AB47,1)&gt;0,COUNTIF(AB$35:AB47,33)&gt;0,COUNTIF(AB$35:AB47,30)&gt;0,COUNTIF(AB$35:AB47,39)&gt;0,COUNTIF(AB$35:AB47,38)&gt;0,COUNTIF(AB$35:AB47,35)&gt;0,COUNTIF(AB$35:AB47,37)&gt;0),36,IF(AND(COUNTIF(AB$35:AB47,1)&gt;0,COUNTIF(AB$35:AB47,33)&gt;0,COUNTIF(AB$35:AB47,30)&gt;0,COUNTIF(AB$35:AB47,39)&gt;0,COUNTIF(AB$35:AB47,38)&gt;0,COUNTIF(AB$35:AB47,35)&gt;0),37,IF(AND(COUNTIF(AB$35:AB47,1)&gt;0,COUNTIF(AB$35:AB47,33)&gt;0,COUNTIF(AB$35:AB47,30)&gt;0,COUNTIF(AB$35:AB47,39)&gt;0,COUNTIF(AB$35:AB47,38)&gt;0),35,IF(AND(COUNTIF(AB$35:AB47,1)&gt;0,COUNTIF(AB$35:AB47,33)&gt;0,COUNTIF(AB$35:AB47,30)&gt;0,COUNTIF(AB$35:AB47,39)&gt;0),38,IF(AND(COUNTIF(AB$35:AB47,1)&gt;0,COUNTIF(AB$35:AB47,33)&gt;0,COUNTIF(AB$35:AB47,30)&gt;0),39,IF(AND(COUNTIF(AB$35:AB47,1)&gt;0,COUNTIF(AB$35:AB47,33)&gt;0),30,IF(COUNTIF(AB$35:AB47,1)&gt;0,33,1)))))))))))</f>
        <v>cmo</v>
      </c>
      <c r="AC48" s="227" t="str">
        <f>IF(AND(COUNTIF(AC$35:AC47,1)&gt;0,COUNTIF(AC$35:AC47,33)&gt;0,COUNTIF(AC$35:AC47,30)&gt;0,COUNTIF(AC$35:AC47,39)&gt;0,COUNTIF(AC$35:AC47,38)&gt;0,COUNTIF(AC$35:AC47,35)&gt;0,COUNTIF(AC$35:AC47,37)&gt;0,COUNTIF(AC$35:AC47,36)&gt;0,COUNTIF(AC$35:AC47,"cmo")&gt;0,COUNTIF(AC$35:AC47,32)&gt;0,COUNTIF(AC$35:AC47,2)&gt;0),"F",IF(AND(COUNTIF(AC$35:AC47,1)&gt;0,COUNTIF(AC$35:AC47,33)&gt;0,COUNTIF(AC$35:AC47,30)&gt;0,COUNTIF(AC$35:AC47,39)&gt;0,COUNTIF(AC$35:AC47,38)&gt;0,COUNTIF(AC$35:AC47,35)&gt;0,COUNTIF(AC$35:AC47,37)&gt;0,COUNTIF(AC$35:AC47,36)&gt;0,COUNTIF(AC$35:AC47,"cmo")&gt;0,COUNTIF(AC$35:AC47,32)&gt;0),2,IF(AND(COUNTIF(AC$35:AC47,1)&gt;0,COUNTIF(AC$35:AC47,33)&gt;0,COUNTIF(AC$35:AC47,30)&gt;0,COUNTIF(AC$35:AC47,39)&gt;0,COUNTIF(AC$35:AC47,38)&gt;0,COUNTIF(AC$35:AC47,35)&gt;0,COUNTIF(AC$35:AC47,37)&gt;0,COUNTIF(AC$35:AC47,36)&gt;0,COUNTIF(AC$35:AC47,"cmo")&gt;0),32,IF(AND(COUNTIF(AC$35:AC47,1)&gt;0,COUNTIF(AC$35:AC47,33)&gt;0,COUNTIF(AC$35:AC47,30)&gt;0,COUNTIF(AC$35:AC47,39)&gt;0,COUNTIF(AC$35:AC47,38)&gt;0,COUNTIF(AC$35:AC47,35)&gt;0,COUNTIF(AC$35:AC47,37)&gt;0,COUNTIF(AC$35:AC47,36)&gt;0),"cmo",IF(AND(COUNTIF(AC$35:AC47,1)&gt;0,COUNTIF(AC$35:AC47,33)&gt;0,COUNTIF(AC$35:AC47,30)&gt;0,COUNTIF(AC$35:AC47,39)&gt;0,COUNTIF(AC$35:AC47,38)&gt;0,COUNTIF(AC$35:AC47,35)&gt;0,COUNTIF(AC$35:AC47,37)&gt;0),36,IF(AND(COUNTIF(AC$35:AC47,1)&gt;0,COUNTIF(AC$35:AC47,33)&gt;0,COUNTIF(AC$35:AC47,30)&gt;0,COUNTIF(AC$35:AC47,39)&gt;0,COUNTIF(AC$35:AC47,38)&gt;0,COUNTIF(AC$35:AC47,35)&gt;0),37,IF(AND(COUNTIF(AC$35:AC47,1)&gt;0,COUNTIF(AC$35:AC47,33)&gt;0,COUNTIF(AC$35:AC47,30)&gt;0,COUNTIF(AC$35:AC47,39)&gt;0,COUNTIF(AC$35:AC47,38)&gt;0),35,IF(AND(COUNTIF(AC$35:AC47,1)&gt;0,COUNTIF(AC$35:AC47,33)&gt;0,COUNTIF(AC$35:AC47,30)&gt;0,COUNTIF(AC$35:AC47,39)&gt;0),38,IF(AND(COUNTIF(AC$35:AC47,1)&gt;0,COUNTIF(AC$35:AC47,33)&gt;0,COUNTIF(AC$35:AC47,30)&gt;0),39,IF(AND(COUNTIF(AC$35:AC47,1)&gt;0,COUNTIF(AC$35:AC47,33)&gt;0),30,IF(COUNTIF(AC$35:AC47,1)&gt;0,33,1)))))))))))</f>
        <v>cmo</v>
      </c>
      <c r="AD48" s="227" t="str">
        <f>IF(AND(COUNTIF(AD$35:AD47,1)&gt;0,COUNTIF(AD$35:AD47,33)&gt;0,COUNTIF(AD$35:AD47,30)&gt;0,COUNTIF(AD$35:AD47,39)&gt;0,COUNTIF(AD$35:AD47,38)&gt;0,COUNTIF(AD$35:AD47,35)&gt;0,COUNTIF(AD$35:AD47,37)&gt;0,COUNTIF(AD$35:AD47,36)&gt;0,COUNTIF(AD$35:AD47,"cmo")&gt;0,COUNTIF(AD$35:AD47,32)&gt;0,COUNTIF(AD$35:AD47,2)&gt;0),"F",IF(AND(COUNTIF(AD$35:AD47,1)&gt;0,COUNTIF(AD$35:AD47,33)&gt;0,COUNTIF(AD$35:AD47,30)&gt;0,COUNTIF(AD$35:AD47,39)&gt;0,COUNTIF(AD$35:AD47,38)&gt;0,COUNTIF(AD$35:AD47,35)&gt;0,COUNTIF(AD$35:AD47,37)&gt;0,COUNTIF(AD$35:AD47,36)&gt;0,COUNTIF(AD$35:AD47,"cmo")&gt;0,COUNTIF(AD$35:AD47,32)&gt;0),2,IF(AND(COUNTIF(AD$35:AD47,1)&gt;0,COUNTIF(AD$35:AD47,33)&gt;0,COUNTIF(AD$35:AD47,30)&gt;0,COUNTIF(AD$35:AD47,39)&gt;0,COUNTIF(AD$35:AD47,38)&gt;0,COUNTIF(AD$35:AD47,35)&gt;0,COUNTIF(AD$35:AD47,37)&gt;0,COUNTIF(AD$35:AD47,36)&gt;0,COUNTIF(AD$35:AD47,"cmo")&gt;0),32,IF(AND(COUNTIF(AD$35:AD47,1)&gt;0,COUNTIF(AD$35:AD47,33)&gt;0,COUNTIF(AD$35:AD47,30)&gt;0,COUNTIF(AD$35:AD47,39)&gt;0,COUNTIF(AD$35:AD47,38)&gt;0,COUNTIF(AD$35:AD47,35)&gt;0,COUNTIF(AD$35:AD47,37)&gt;0,COUNTIF(AD$35:AD47,36)&gt;0),"cmo",IF(AND(COUNTIF(AD$35:AD47,1)&gt;0,COUNTIF(AD$35:AD47,33)&gt;0,COUNTIF(AD$35:AD47,30)&gt;0,COUNTIF(AD$35:AD47,39)&gt;0,COUNTIF(AD$35:AD47,38)&gt;0,COUNTIF(AD$35:AD47,35)&gt;0,COUNTIF(AD$35:AD47,37)&gt;0),36,IF(AND(COUNTIF(AD$35:AD47,1)&gt;0,COUNTIF(AD$35:AD47,33)&gt;0,COUNTIF(AD$35:AD47,30)&gt;0,COUNTIF(AD$35:AD47,39)&gt;0,COUNTIF(AD$35:AD47,38)&gt;0,COUNTIF(AD$35:AD47,35)&gt;0),37,IF(AND(COUNTIF(AD$35:AD47,1)&gt;0,COUNTIF(AD$35:AD47,33)&gt;0,COUNTIF(AD$35:AD47,30)&gt;0,COUNTIF(AD$35:AD47,39)&gt;0,COUNTIF(AD$35:AD47,38)&gt;0),35,IF(AND(COUNTIF(AD$35:AD47,1)&gt;0,COUNTIF(AD$35:AD47,33)&gt;0,COUNTIF(AD$35:AD47,30)&gt;0,COUNTIF(AD$35:AD47,39)&gt;0),38,IF(AND(COUNTIF(AD$35:AD47,1)&gt;0,COUNTIF(AD$35:AD47,33)&gt;0,COUNTIF(AD$35:AD47,30)&gt;0),39,IF(AND(COUNTIF(AD$35:AD47,1)&gt;0,COUNTIF(AD$35:AD47,33)&gt;0),30,IF(COUNTIF(AD$35:AD47,1)&gt;0,33,1)))))))))))</f>
        <v>cmo</v>
      </c>
      <c r="AE48" s="227">
        <f>IF(AND(COUNTIF(AE$35:AE47,1)&gt;0,COUNTIF(AE$35:AE47,33)&gt;0,COUNTIF(AE$35:AE47,30)&gt;0,COUNTIF(AE$35:AE47,39)&gt;0,COUNTIF(AE$35:AE47,38)&gt;0,COUNTIF(AE$35:AE47,35)&gt;0,COUNTIF(AE$35:AE47,37)&gt;0,COUNTIF(AE$35:AE47,36)&gt;0,COUNTIF(AE$35:AE47,"cmo")&gt;0,COUNTIF(AE$35:AE47,32)&gt;0,COUNTIF(AE$35:AE47,2)&gt;0),"F",IF(AND(COUNTIF(AE$35:AE47,1)&gt;0,COUNTIF(AE$35:AE47,33)&gt;0,COUNTIF(AE$35:AE47,30)&gt;0,COUNTIF(AE$35:AE47,39)&gt;0,COUNTIF(AE$35:AE47,38)&gt;0,COUNTIF(AE$35:AE47,35)&gt;0,COUNTIF(AE$35:AE47,37)&gt;0,COUNTIF(AE$35:AE47,36)&gt;0,COUNTIF(AE$35:AE47,"cmo")&gt;0,COUNTIF(AE$35:AE47,32)&gt;0),2,IF(AND(COUNTIF(AE$35:AE47,1)&gt;0,COUNTIF(AE$35:AE47,33)&gt;0,COUNTIF(AE$35:AE47,30)&gt;0,COUNTIF(AE$35:AE47,39)&gt;0,COUNTIF(AE$35:AE47,38)&gt;0,COUNTIF(AE$35:AE47,35)&gt;0,COUNTIF(AE$35:AE47,37)&gt;0,COUNTIF(AE$35:AE47,36)&gt;0,COUNTIF(AE$35:AE47,"cmo")&gt;0),32,IF(AND(COUNTIF(AE$35:AE47,1)&gt;0,COUNTIF(AE$35:AE47,33)&gt;0,COUNTIF(AE$35:AE47,30)&gt;0,COUNTIF(AE$35:AE47,39)&gt;0,COUNTIF(AE$35:AE47,38)&gt;0,COUNTIF(AE$35:AE47,35)&gt;0,COUNTIF(AE$35:AE47,37)&gt;0,COUNTIF(AE$35:AE47,36)&gt;0),"cmo",IF(AND(COUNTIF(AE$35:AE47,1)&gt;0,COUNTIF(AE$35:AE47,33)&gt;0,COUNTIF(AE$35:AE47,30)&gt;0,COUNTIF(AE$35:AE47,39)&gt;0,COUNTIF(AE$35:AE47,38)&gt;0,COUNTIF(AE$35:AE47,35)&gt;0,COUNTIF(AE$35:AE47,37)&gt;0),36,IF(AND(COUNTIF(AE$35:AE47,1)&gt;0,COUNTIF(AE$35:AE47,33)&gt;0,COUNTIF(AE$35:AE47,30)&gt;0,COUNTIF(AE$35:AE47,39)&gt;0,COUNTIF(AE$35:AE47,38)&gt;0,COUNTIF(AE$35:AE47,35)&gt;0),37,IF(AND(COUNTIF(AE$35:AE47,1)&gt;0,COUNTIF(AE$35:AE47,33)&gt;0,COUNTIF(AE$35:AE47,30)&gt;0,COUNTIF(AE$35:AE47,39)&gt;0,COUNTIF(AE$35:AE47,38)&gt;0),35,IF(AND(COUNTIF(AE$35:AE47,1)&gt;0,COUNTIF(AE$35:AE47,33)&gt;0,COUNTIF(AE$35:AE47,30)&gt;0,COUNTIF(AE$35:AE47,39)&gt;0),38,IF(AND(COUNTIF(AE$35:AE47,1)&gt;0,COUNTIF(AE$35:AE47,33)&gt;0,COUNTIF(AE$35:AE47,30)&gt;0),39,IF(AND(COUNTIF(AE$35:AE47,1)&gt;0,COUNTIF(AE$35:AE47,33)&gt;0),30,IF(COUNTIF(AE$35:AE47,1)&gt;0,33,1)))))))))))</f>
        <v>32</v>
      </c>
      <c r="AF48" s="227" t="str">
        <f>IF(AND(COUNTIF(AF$35:AF47,1)&gt;0,COUNTIF(AF$35:AF47,33)&gt;0,COUNTIF(AF$35:AF47,30)&gt;0,COUNTIF(AF$35:AF47,39)&gt;0,COUNTIF(AF$35:AF47,38)&gt;0,COUNTIF(AF$35:AF47,35)&gt;0,COUNTIF(AF$35:AF47,37)&gt;0,COUNTIF(AF$35:AF47,36)&gt;0,COUNTIF(AF$35:AF47,"cmo")&gt;0,COUNTIF(AF$35:AF47,32)&gt;0,COUNTIF(AF$35:AF47,2)&gt;0),"F",IF(AND(COUNTIF(AF$35:AF47,1)&gt;0,COUNTIF(AF$35:AF47,33)&gt;0,COUNTIF(AF$35:AF47,30)&gt;0,COUNTIF(AF$35:AF47,39)&gt;0,COUNTIF(AF$35:AF47,38)&gt;0,COUNTIF(AF$35:AF47,35)&gt;0,COUNTIF(AF$35:AF47,37)&gt;0,COUNTIF(AF$35:AF47,36)&gt;0,COUNTIF(AF$35:AF47,"cmo")&gt;0,COUNTIF(AF$35:AF47,32)&gt;0),2,IF(AND(COUNTIF(AF$35:AF47,1)&gt;0,COUNTIF(AF$35:AF47,33)&gt;0,COUNTIF(AF$35:AF47,30)&gt;0,COUNTIF(AF$35:AF47,39)&gt;0,COUNTIF(AF$35:AF47,38)&gt;0,COUNTIF(AF$35:AF47,35)&gt;0,COUNTIF(AF$35:AF47,37)&gt;0,COUNTIF(AF$35:AF47,36)&gt;0,COUNTIF(AF$35:AF47,"cmo")&gt;0),32,IF(AND(COUNTIF(AF$35:AF47,1)&gt;0,COUNTIF(AF$35:AF47,33)&gt;0,COUNTIF(AF$35:AF47,30)&gt;0,COUNTIF(AF$35:AF47,39)&gt;0,COUNTIF(AF$35:AF47,38)&gt;0,COUNTIF(AF$35:AF47,35)&gt;0,COUNTIF(AF$35:AF47,37)&gt;0,COUNTIF(AF$35:AF47,36)&gt;0),"cmo",IF(AND(COUNTIF(AF$35:AF47,1)&gt;0,COUNTIF(AF$35:AF47,33)&gt;0,COUNTIF(AF$35:AF47,30)&gt;0,COUNTIF(AF$35:AF47,39)&gt;0,COUNTIF(AF$35:AF47,38)&gt;0,COUNTIF(AF$35:AF47,35)&gt;0,COUNTIF(AF$35:AF47,37)&gt;0),36,IF(AND(COUNTIF(AF$35:AF47,1)&gt;0,COUNTIF(AF$35:AF47,33)&gt;0,COUNTIF(AF$35:AF47,30)&gt;0,COUNTIF(AF$35:AF47,39)&gt;0,COUNTIF(AF$35:AF47,38)&gt;0,COUNTIF(AF$35:AF47,35)&gt;0),37,IF(AND(COUNTIF(AF$35:AF47,1)&gt;0,COUNTIF(AF$35:AF47,33)&gt;0,COUNTIF(AF$35:AF47,30)&gt;0,COUNTIF(AF$35:AF47,39)&gt;0,COUNTIF(AF$35:AF47,38)&gt;0),35,IF(AND(COUNTIF(AF$35:AF47,1)&gt;0,COUNTIF(AF$35:AF47,33)&gt;0,COUNTIF(AF$35:AF47,30)&gt;0,COUNTIF(AF$35:AF47,39)&gt;0),38,IF(AND(COUNTIF(AF$35:AF47,1)&gt;0,COUNTIF(AF$35:AF47,33)&gt;0,COUNTIF(AF$35:AF47,30)&gt;0),39,IF(AND(COUNTIF(AF$35:AF47,1)&gt;0,COUNTIF(AF$35:AF47,33)&gt;0),30,IF(COUNTIF(AF$35:AF47,1)&gt;0,33,1)))))))))))</f>
        <v>cmo</v>
      </c>
      <c r="AG48" s="227" t="str">
        <f>IF(AND(COUNTIF(AG$35:AG47,1)&gt;0,COUNTIF(AG$35:AG47,33)&gt;0,COUNTIF(AG$35:AG47,30)&gt;0,COUNTIF(AG$35:AG47,39)&gt;0,COUNTIF(AG$35:AG47,38)&gt;0,COUNTIF(AG$35:AG47,35)&gt;0,COUNTIF(AG$35:AG47,37)&gt;0,COUNTIF(AG$35:AG47,36)&gt;0,COUNTIF(AG$35:AG47,"cmo")&gt;0,COUNTIF(AG$35:AG47,32)&gt;0,COUNTIF(AG$35:AG47,2)&gt;0),"F",IF(AND(COUNTIF(AG$35:AG47,1)&gt;0,COUNTIF(AG$35:AG47,33)&gt;0,COUNTIF(AG$35:AG47,30)&gt;0,COUNTIF(AG$35:AG47,39)&gt;0,COUNTIF(AG$35:AG47,38)&gt;0,COUNTIF(AG$35:AG47,35)&gt;0,COUNTIF(AG$35:AG47,37)&gt;0,COUNTIF(AG$35:AG47,36)&gt;0,COUNTIF(AG$35:AG47,"cmo")&gt;0,COUNTIF(AG$35:AG47,32)&gt;0),2,IF(AND(COUNTIF(AG$35:AG47,1)&gt;0,COUNTIF(AG$35:AG47,33)&gt;0,COUNTIF(AG$35:AG47,30)&gt;0,COUNTIF(AG$35:AG47,39)&gt;0,COUNTIF(AG$35:AG47,38)&gt;0,COUNTIF(AG$35:AG47,35)&gt;0,COUNTIF(AG$35:AG47,37)&gt;0,COUNTIF(AG$35:AG47,36)&gt;0,COUNTIF(AG$35:AG47,"cmo")&gt;0),32,IF(AND(COUNTIF(AG$35:AG47,1)&gt;0,COUNTIF(AG$35:AG47,33)&gt;0,COUNTIF(AG$35:AG47,30)&gt;0,COUNTIF(AG$35:AG47,39)&gt;0,COUNTIF(AG$35:AG47,38)&gt;0,COUNTIF(AG$35:AG47,35)&gt;0,COUNTIF(AG$35:AG47,37)&gt;0,COUNTIF(AG$35:AG47,36)&gt;0),"cmo",IF(AND(COUNTIF(AG$35:AG47,1)&gt;0,COUNTIF(AG$35:AG47,33)&gt;0,COUNTIF(AG$35:AG47,30)&gt;0,COUNTIF(AG$35:AG47,39)&gt;0,COUNTIF(AG$35:AG47,38)&gt;0,COUNTIF(AG$35:AG47,35)&gt;0,COUNTIF(AG$35:AG47,37)&gt;0),36,IF(AND(COUNTIF(AG$35:AG47,1)&gt;0,COUNTIF(AG$35:AG47,33)&gt;0,COUNTIF(AG$35:AG47,30)&gt;0,COUNTIF(AG$35:AG47,39)&gt;0,COUNTIF(AG$35:AG47,38)&gt;0,COUNTIF(AG$35:AG47,35)&gt;0),37,IF(AND(COUNTIF(AG$35:AG47,1)&gt;0,COUNTIF(AG$35:AG47,33)&gt;0,COUNTIF(AG$35:AG47,30)&gt;0,COUNTIF(AG$35:AG47,39)&gt;0,COUNTIF(AG$35:AG47,38)&gt;0),35,IF(AND(COUNTIF(AG$35:AG47,1)&gt;0,COUNTIF(AG$35:AG47,33)&gt;0,COUNTIF(AG$35:AG47,30)&gt;0,COUNTIF(AG$35:AG47,39)&gt;0),38,IF(AND(COUNTIF(AG$35:AG47,1)&gt;0,COUNTIF(AG$35:AG47,33)&gt;0,COUNTIF(AG$35:AG47,30)&gt;0),39,IF(AND(COUNTIF(AG$35:AG47,1)&gt;0,COUNTIF(AG$35:AG47,33)&gt;0),30,IF(COUNTIF(AG$35:AG47,1)&gt;0,33,1)))))))))))</f>
        <v>cmo</v>
      </c>
      <c r="AH48" s="227" t="str">
        <f>IF(AND(COUNTIF(AH$35:AH47,1)&gt;0,COUNTIF(AH$35:AH47,33)&gt;0,COUNTIF(AH$35:AH47,30)&gt;0,COUNTIF(AH$35:AH47,39)&gt;0,COUNTIF(AH$35:AH47,38)&gt;0,COUNTIF(AH$35:AH47,35)&gt;0,COUNTIF(AH$35:AH47,37)&gt;0,COUNTIF(AH$35:AH47,36)&gt;0,COUNTIF(AH$35:AH47,"cmo")&gt;0,COUNTIF(AH$35:AH47,32)&gt;0,COUNTIF(AH$35:AH47,2)&gt;0),"F",IF(AND(COUNTIF(AH$35:AH47,1)&gt;0,COUNTIF(AH$35:AH47,33)&gt;0,COUNTIF(AH$35:AH47,30)&gt;0,COUNTIF(AH$35:AH47,39)&gt;0,COUNTIF(AH$35:AH47,38)&gt;0,COUNTIF(AH$35:AH47,35)&gt;0,COUNTIF(AH$35:AH47,37)&gt;0,COUNTIF(AH$35:AH47,36)&gt;0,COUNTIF(AH$35:AH47,"cmo")&gt;0,COUNTIF(AH$35:AH47,32)&gt;0),2,IF(AND(COUNTIF(AH$35:AH47,1)&gt;0,COUNTIF(AH$35:AH47,33)&gt;0,COUNTIF(AH$35:AH47,30)&gt;0,COUNTIF(AH$35:AH47,39)&gt;0,COUNTIF(AH$35:AH47,38)&gt;0,COUNTIF(AH$35:AH47,35)&gt;0,COUNTIF(AH$35:AH47,37)&gt;0,COUNTIF(AH$35:AH47,36)&gt;0,COUNTIF(AH$35:AH47,"cmo")&gt;0),32,IF(AND(COUNTIF(AH$35:AH47,1)&gt;0,COUNTIF(AH$35:AH47,33)&gt;0,COUNTIF(AH$35:AH47,30)&gt;0,COUNTIF(AH$35:AH47,39)&gt;0,COUNTIF(AH$35:AH47,38)&gt;0,COUNTIF(AH$35:AH47,35)&gt;0,COUNTIF(AH$35:AH47,37)&gt;0,COUNTIF(AH$35:AH47,36)&gt;0),"cmo",IF(AND(COUNTIF(AH$35:AH47,1)&gt;0,COUNTIF(AH$35:AH47,33)&gt;0,COUNTIF(AH$35:AH47,30)&gt;0,COUNTIF(AH$35:AH47,39)&gt;0,COUNTIF(AH$35:AH47,38)&gt;0,COUNTIF(AH$35:AH47,35)&gt;0,COUNTIF(AH$35:AH47,37)&gt;0),36,IF(AND(COUNTIF(AH$35:AH47,1)&gt;0,COUNTIF(AH$35:AH47,33)&gt;0,COUNTIF(AH$35:AH47,30)&gt;0,COUNTIF(AH$35:AH47,39)&gt;0,COUNTIF(AH$35:AH47,38)&gt;0,COUNTIF(AH$35:AH47,35)&gt;0),37,IF(AND(COUNTIF(AH$35:AH47,1)&gt;0,COUNTIF(AH$35:AH47,33)&gt;0,COUNTIF(AH$35:AH47,30)&gt;0,COUNTIF(AH$35:AH47,39)&gt;0,COUNTIF(AH$35:AH47,38)&gt;0),35,IF(AND(COUNTIF(AH$35:AH47,1)&gt;0,COUNTIF(AH$35:AH47,33)&gt;0,COUNTIF(AH$35:AH47,30)&gt;0,COUNTIF(AH$35:AH47,39)&gt;0),38,IF(AND(COUNTIF(AH$35:AH47,1)&gt;0,COUNTIF(AH$35:AH47,33)&gt;0,COUNTIF(AH$35:AH47,30)&gt;0),39,IF(AND(COUNTIF(AH$35:AH47,1)&gt;0,COUNTIF(AH$35:AH47,33)&gt;0),30,IF(COUNTIF(AH$35:AH47,1)&gt;0,33,1)))))))))))</f>
        <v>cmo</v>
      </c>
      <c r="AI48" s="227">
        <f>IF(AND(COUNTIF(AI$35:AI47,1)&gt;0,COUNTIF(AI$35:AI47,33)&gt;0,COUNTIF(AI$35:AI47,30)&gt;0,COUNTIF(AI$35:AI47,39)&gt;0,COUNTIF(AI$35:AI47,38)&gt;0,COUNTIF(AI$35:AI47,35)&gt;0,COUNTIF(AI$35:AI47,37)&gt;0,COUNTIF(AI$35:AI47,36)&gt;0,COUNTIF(AI$35:AI47,"cmo")&gt;0,COUNTIF(AI$35:AI47,32)&gt;0,COUNTIF(AI$35:AI47,2)&gt;0),"F",IF(AND(COUNTIF(AI$35:AI47,1)&gt;0,COUNTIF(AI$35:AI47,33)&gt;0,COUNTIF(AI$35:AI47,30)&gt;0,COUNTIF(AI$35:AI47,39)&gt;0,COUNTIF(AI$35:AI47,38)&gt;0,COUNTIF(AI$35:AI47,35)&gt;0,COUNTIF(AI$35:AI47,37)&gt;0,COUNTIF(AI$35:AI47,36)&gt;0,COUNTIF(AI$35:AI47,"cmo")&gt;0,COUNTIF(AI$35:AI47,32)&gt;0),2,IF(AND(COUNTIF(AI$35:AI47,1)&gt;0,COUNTIF(AI$35:AI47,33)&gt;0,COUNTIF(AI$35:AI47,30)&gt;0,COUNTIF(AI$35:AI47,39)&gt;0,COUNTIF(AI$35:AI47,38)&gt;0,COUNTIF(AI$35:AI47,35)&gt;0,COUNTIF(AI$35:AI47,37)&gt;0,COUNTIF(AI$35:AI47,36)&gt;0,COUNTIF(AI$35:AI47,"cmo")&gt;0),32,IF(AND(COUNTIF(AI$35:AI47,1)&gt;0,COUNTIF(AI$35:AI47,33)&gt;0,COUNTIF(AI$35:AI47,30)&gt;0,COUNTIF(AI$35:AI47,39)&gt;0,COUNTIF(AI$35:AI47,38)&gt;0,COUNTIF(AI$35:AI47,35)&gt;0,COUNTIF(AI$35:AI47,37)&gt;0,COUNTIF(AI$35:AI47,36)&gt;0),"cmo",IF(AND(COUNTIF(AI$35:AI47,1)&gt;0,COUNTIF(AI$35:AI47,33)&gt;0,COUNTIF(AI$35:AI47,30)&gt;0,COUNTIF(AI$35:AI47,39)&gt;0,COUNTIF(AI$35:AI47,38)&gt;0,COUNTIF(AI$35:AI47,35)&gt;0,COUNTIF(AI$35:AI47,37)&gt;0),36,IF(AND(COUNTIF(AI$35:AI47,1)&gt;0,COUNTIF(AI$35:AI47,33)&gt;0,COUNTIF(AI$35:AI47,30)&gt;0,COUNTIF(AI$35:AI47,39)&gt;0,COUNTIF(AI$35:AI47,38)&gt;0,COUNTIF(AI$35:AI47,35)&gt;0),37,IF(AND(COUNTIF(AI$35:AI47,1)&gt;0,COUNTIF(AI$35:AI47,33)&gt;0,COUNTIF(AI$35:AI47,30)&gt;0,COUNTIF(AI$35:AI47,39)&gt;0,COUNTIF(AI$35:AI47,38)&gt;0),35,IF(AND(COUNTIF(AI$35:AI47,1)&gt;0,COUNTIF(AI$35:AI47,33)&gt;0,COUNTIF(AI$35:AI47,30)&gt;0,COUNTIF(AI$35:AI47,39)&gt;0),38,IF(AND(COUNTIF(AI$35:AI47,1)&gt;0,COUNTIF(AI$35:AI47,33)&gt;0,COUNTIF(AI$35:AI47,30)&gt;0),39,IF(AND(COUNTIF(AI$35:AI47,1)&gt;0,COUNTIF(AI$35:AI47,33)&gt;0),30,IF(COUNTIF(AI$35:AI47,1)&gt;0,33,1)))))))))))</f>
        <v>32</v>
      </c>
      <c r="AJ48" s="231" t="s">
        <v>6</v>
      </c>
      <c r="AK48" s="231" t="s">
        <v>6</v>
      </c>
      <c r="AL48" s="231" t="s">
        <v>6</v>
      </c>
      <c r="AM48" s="227">
        <f>IF(AND(COUNTIF(AM$35:AM47,1)&gt;0,COUNTIF(AM$35:AM47,33)&gt;0,COUNTIF(AM$35:AM47,30)&gt;0,COUNTIF(AM$35:AM47,39)&gt;0,COUNTIF(AM$35:AM47,38)&gt;0,COUNTIF(AM$35:AM47,35)&gt;0,COUNTIF(AM$35:AM47,37)&gt;0,COUNTIF(AM$35:AM47,36)&gt;0,COUNTIF(AM$35:AM47,"cmo")&gt;0,COUNTIF(AM$35:AM47,32)&gt;0,COUNTIF(AM$35:AM47,2)&gt;0),"F",IF(AND(COUNTIF(AM$35:AM47,1)&gt;0,COUNTIF(AM$35:AM47,33)&gt;0,COUNTIF(AM$35:AM47,30)&gt;0,COUNTIF(AM$35:AM47,39)&gt;0,COUNTIF(AM$35:AM47,38)&gt;0,COUNTIF(AM$35:AM47,35)&gt;0,COUNTIF(AM$35:AM47,37)&gt;0,COUNTIF(AM$35:AM47,36)&gt;0,COUNTIF(AM$35:AM47,"cmo")&gt;0,COUNTIF(AM$35:AM47,32)&gt;0),2,IF(AND(COUNTIF(AM$35:AM47,1)&gt;0,COUNTIF(AM$35:AM47,33)&gt;0,COUNTIF(AM$35:AM47,30)&gt;0,COUNTIF(AM$35:AM47,39)&gt;0,COUNTIF(AM$35:AM47,38)&gt;0,COUNTIF(AM$35:AM47,35)&gt;0,COUNTIF(AM$35:AM47,37)&gt;0,COUNTIF(AM$35:AM47,36)&gt;0,COUNTIF(AM$35:AM47,"cmo")&gt;0),32,IF(AND(COUNTIF(AM$35:AM47,1)&gt;0,COUNTIF(AM$35:AM47,33)&gt;0,COUNTIF(AM$35:AM47,30)&gt;0,COUNTIF(AM$35:AM47,39)&gt;0,COUNTIF(AM$35:AM47,38)&gt;0,COUNTIF(AM$35:AM47,35)&gt;0,COUNTIF(AM$35:AM47,37)&gt;0,COUNTIF(AM$35:AM47,36)&gt;0),"cmo",IF(AND(COUNTIF(AM$35:AM47,1)&gt;0,COUNTIF(AM$35:AM47,33)&gt;0,COUNTIF(AM$35:AM47,30)&gt;0,COUNTIF(AM$35:AM47,39)&gt;0,COUNTIF(AM$35:AM47,38)&gt;0,COUNTIF(AM$35:AM47,35)&gt;0,COUNTIF(AM$35:AM47,37)&gt;0),36,IF(AND(COUNTIF(AM$35:AM47,1)&gt;0,COUNTIF(AM$35:AM47,33)&gt;0,COUNTIF(AM$35:AM47,30)&gt;0,COUNTIF(AM$35:AM47,39)&gt;0,COUNTIF(AM$35:AM47,38)&gt;0,COUNTIF(AM$35:AM47,35)&gt;0),37,IF(AND(COUNTIF(AM$35:AM47,1)&gt;0,COUNTIF(AM$35:AM47,33)&gt;0,COUNTIF(AM$35:AM47,30)&gt;0,COUNTIF(AM$35:AM47,39)&gt;0,COUNTIF(AM$35:AM47,38)&gt;0),35,IF(AND(COUNTIF(AM$35:AM47,1)&gt;0,COUNTIF(AM$35:AM47,33)&gt;0,COUNTIF(AM$35:AM47,30)&gt;0,COUNTIF(AM$35:AM47,39)&gt;0),38,IF(AND(COUNTIF(AM$35:AM47,1)&gt;0,COUNTIF(AM$35:AM47,33)&gt;0,COUNTIF(AM$35:AM47,30)&gt;0),39,IF(AND(COUNTIF(AM$35:AM47,1)&gt;0,COUNTIF(AM$35:AM47,33)&gt;0),30,IF(COUNTIF(AM$35:AM47,1)&gt;0,33,1)))))))))))</f>
        <v>36</v>
      </c>
      <c r="AN48" s="227">
        <f>IF(AND(COUNTIF(AN$35:AN47,1)&gt;0,COUNTIF(AN$35:AN47,33)&gt;0,COUNTIF(AN$35:AN47,30)&gt;0,COUNTIF(AN$35:AN47,39)&gt;0,COUNTIF(AN$35:AN47,38)&gt;0,COUNTIF(AN$35:AN47,35)&gt;0,COUNTIF(AN$35:AN47,37)&gt;0,COUNTIF(AN$35:AN47,36)&gt;0,COUNTIF(AN$35:AN47,"cmo")&gt;0,COUNTIF(AN$35:AN47,32)&gt;0,COUNTIF(AN$35:AN47,2)&gt;0),"F",IF(AND(COUNTIF(AN$35:AN47,1)&gt;0,COUNTIF(AN$35:AN47,33)&gt;0,COUNTIF(AN$35:AN47,30)&gt;0,COUNTIF(AN$35:AN47,39)&gt;0,COUNTIF(AN$35:AN47,38)&gt;0,COUNTIF(AN$35:AN47,35)&gt;0,COUNTIF(AN$35:AN47,37)&gt;0,COUNTIF(AN$35:AN47,36)&gt;0,COUNTIF(AN$35:AN47,"cmo")&gt;0,COUNTIF(AN$35:AN47,32)&gt;0),2,IF(AND(COUNTIF(AN$35:AN47,1)&gt;0,COUNTIF(AN$35:AN47,33)&gt;0,COUNTIF(AN$35:AN47,30)&gt;0,COUNTIF(AN$35:AN47,39)&gt;0,COUNTIF(AN$35:AN47,38)&gt;0,COUNTIF(AN$35:AN47,35)&gt;0,COUNTIF(AN$35:AN47,37)&gt;0,COUNTIF(AN$35:AN47,36)&gt;0,COUNTIF(AN$35:AN47,"cmo")&gt;0),32,IF(AND(COUNTIF(AN$35:AN47,1)&gt;0,COUNTIF(AN$35:AN47,33)&gt;0,COUNTIF(AN$35:AN47,30)&gt;0,COUNTIF(AN$35:AN47,39)&gt;0,COUNTIF(AN$35:AN47,38)&gt;0,COUNTIF(AN$35:AN47,35)&gt;0,COUNTIF(AN$35:AN47,37)&gt;0,COUNTIF(AN$35:AN47,36)&gt;0),"cmo",IF(AND(COUNTIF(AN$35:AN47,1)&gt;0,COUNTIF(AN$35:AN47,33)&gt;0,COUNTIF(AN$35:AN47,30)&gt;0,COUNTIF(AN$35:AN47,39)&gt;0,COUNTIF(AN$35:AN47,38)&gt;0,COUNTIF(AN$35:AN47,35)&gt;0,COUNTIF(AN$35:AN47,37)&gt;0),36,IF(AND(COUNTIF(AN$35:AN47,1)&gt;0,COUNTIF(AN$35:AN47,33)&gt;0,COUNTIF(AN$35:AN47,30)&gt;0,COUNTIF(AN$35:AN47,39)&gt;0,COUNTIF(AN$35:AN47,38)&gt;0,COUNTIF(AN$35:AN47,35)&gt;0),37,IF(AND(COUNTIF(AN$35:AN47,1)&gt;0,COUNTIF(AN$35:AN47,33)&gt;0,COUNTIF(AN$35:AN47,30)&gt;0,COUNTIF(AN$35:AN47,39)&gt;0,COUNTIF(AN$35:AN47,38)&gt;0),35,IF(AND(COUNTIF(AN$35:AN47,1)&gt;0,COUNTIF(AN$35:AN47,33)&gt;0,COUNTIF(AN$35:AN47,30)&gt;0,COUNTIF(AN$35:AN47,39)&gt;0),38,IF(AND(COUNTIF(AN$35:AN47,1)&gt;0,COUNTIF(AN$35:AN47,33)&gt;0,COUNTIF(AN$35:AN47,30)&gt;0),39,IF(AND(COUNTIF(AN$35:AN47,1)&gt;0,COUNTIF(AN$35:AN47,33)&gt;0),30,IF(COUNTIF(AN$35:AN47,1)&gt;0,33,1)))))))))))</f>
        <v>36</v>
      </c>
      <c r="AO48" s="227">
        <f>IF(AND(COUNTIF(AO$35:AO47,1)&gt;0,COUNTIF(AO$35:AO47,33)&gt;0,COUNTIF(AO$35:AO47,30)&gt;0,COUNTIF(AO$35:AO47,39)&gt;0,COUNTIF(AO$35:AO47,38)&gt;0,COUNTIF(AO$35:AO47,35)&gt;0,COUNTIF(AO$35:AO47,37)&gt;0,COUNTIF(AO$35:AO47,36)&gt;0,COUNTIF(AO$35:AO47,"cmo")&gt;0,COUNTIF(AO$35:AO47,32)&gt;0,COUNTIF(AO$35:AO47,2)&gt;0),"F",IF(AND(COUNTIF(AO$35:AO47,1)&gt;0,COUNTIF(AO$35:AO47,33)&gt;0,COUNTIF(AO$35:AO47,30)&gt;0,COUNTIF(AO$35:AO47,39)&gt;0,COUNTIF(AO$35:AO47,38)&gt;0,COUNTIF(AO$35:AO47,35)&gt;0,COUNTIF(AO$35:AO47,37)&gt;0,COUNTIF(AO$35:AO47,36)&gt;0,COUNTIF(AO$35:AO47,"cmo")&gt;0,COUNTIF(AO$35:AO47,32)&gt;0),2,IF(AND(COUNTIF(AO$35:AO47,1)&gt;0,COUNTIF(AO$35:AO47,33)&gt;0,COUNTIF(AO$35:AO47,30)&gt;0,COUNTIF(AO$35:AO47,39)&gt;0,COUNTIF(AO$35:AO47,38)&gt;0,COUNTIF(AO$35:AO47,35)&gt;0,COUNTIF(AO$35:AO47,37)&gt;0,COUNTIF(AO$35:AO47,36)&gt;0,COUNTIF(AO$35:AO47,"cmo")&gt;0),32,IF(AND(COUNTIF(AO$35:AO47,1)&gt;0,COUNTIF(AO$35:AO47,33)&gt;0,COUNTIF(AO$35:AO47,30)&gt;0,COUNTIF(AO$35:AO47,39)&gt;0,COUNTIF(AO$35:AO47,38)&gt;0,COUNTIF(AO$35:AO47,35)&gt;0,COUNTIF(AO$35:AO47,37)&gt;0,COUNTIF(AO$35:AO47,36)&gt;0),"cmo",IF(AND(COUNTIF(AO$35:AO47,1)&gt;0,COUNTIF(AO$35:AO47,33)&gt;0,COUNTIF(AO$35:AO47,30)&gt;0,COUNTIF(AO$35:AO47,39)&gt;0,COUNTIF(AO$35:AO47,38)&gt;0,COUNTIF(AO$35:AO47,35)&gt;0,COUNTIF(AO$35:AO47,37)&gt;0),36,IF(AND(COUNTIF(AO$35:AO47,1)&gt;0,COUNTIF(AO$35:AO47,33)&gt;0,COUNTIF(AO$35:AO47,30)&gt;0,COUNTIF(AO$35:AO47,39)&gt;0,COUNTIF(AO$35:AO47,38)&gt;0,COUNTIF(AO$35:AO47,35)&gt;0),37,IF(AND(COUNTIF(AO$35:AO47,1)&gt;0,COUNTIF(AO$35:AO47,33)&gt;0,COUNTIF(AO$35:AO47,30)&gt;0,COUNTIF(AO$35:AO47,39)&gt;0,COUNTIF(AO$35:AO47,38)&gt;0),35,IF(AND(COUNTIF(AO$35:AO47,1)&gt;0,COUNTIF(AO$35:AO47,33)&gt;0,COUNTIF(AO$35:AO47,30)&gt;0,COUNTIF(AO$35:AO47,39)&gt;0),38,IF(AND(COUNTIF(AO$35:AO47,1)&gt;0,COUNTIF(AO$35:AO47,33)&gt;0,COUNTIF(AO$35:AO47,30)&gt;0),39,IF(AND(COUNTIF(AO$35:AO47,1)&gt;0,COUNTIF(AO$35:AO47,33)&gt;0),30,IF(COUNTIF(AO$35:AO47,1)&gt;0,33,1)))))))))))</f>
        <v>36</v>
      </c>
      <c r="AP48" s="227">
        <f>IF(AND(COUNTIF(AP$35:AP47,1)&gt;0,COUNTIF(AP$35:AP47,33)&gt;0,COUNTIF(AP$35:AP47,30)&gt;0,COUNTIF(AP$35:AP47,39)&gt;0,COUNTIF(AP$35:AP47,38)&gt;0,COUNTIF(AP$35:AP47,35)&gt;0,COUNTIF(AP$35:AP47,37)&gt;0,COUNTIF(AP$35:AP47,36)&gt;0,COUNTIF(AP$35:AP47,"cmo")&gt;0,COUNTIF(AP$35:AP47,32)&gt;0,COUNTIF(AP$35:AP47,2)&gt;0),"F",IF(AND(COUNTIF(AP$35:AP47,1)&gt;0,COUNTIF(AP$35:AP47,33)&gt;0,COUNTIF(AP$35:AP47,30)&gt;0,COUNTIF(AP$35:AP47,39)&gt;0,COUNTIF(AP$35:AP47,38)&gt;0,COUNTIF(AP$35:AP47,35)&gt;0,COUNTIF(AP$35:AP47,37)&gt;0,COUNTIF(AP$35:AP47,36)&gt;0,COUNTIF(AP$35:AP47,"cmo")&gt;0,COUNTIF(AP$35:AP47,32)&gt;0),2,IF(AND(COUNTIF(AP$35:AP47,1)&gt;0,COUNTIF(AP$35:AP47,33)&gt;0,COUNTIF(AP$35:AP47,30)&gt;0,COUNTIF(AP$35:AP47,39)&gt;0,COUNTIF(AP$35:AP47,38)&gt;0,COUNTIF(AP$35:AP47,35)&gt;0,COUNTIF(AP$35:AP47,37)&gt;0,COUNTIF(AP$35:AP47,36)&gt;0,COUNTIF(AP$35:AP47,"cmo")&gt;0),32,IF(AND(COUNTIF(AP$35:AP47,1)&gt;0,COUNTIF(AP$35:AP47,33)&gt;0,COUNTIF(AP$35:AP47,30)&gt;0,COUNTIF(AP$35:AP47,39)&gt;0,COUNTIF(AP$35:AP47,38)&gt;0,COUNTIF(AP$35:AP47,35)&gt;0,COUNTIF(AP$35:AP47,37)&gt;0,COUNTIF(AP$35:AP47,36)&gt;0),"cmo",IF(AND(COUNTIF(AP$35:AP47,1)&gt;0,COUNTIF(AP$35:AP47,33)&gt;0,COUNTIF(AP$35:AP47,30)&gt;0,COUNTIF(AP$35:AP47,39)&gt;0,COUNTIF(AP$35:AP47,38)&gt;0,COUNTIF(AP$35:AP47,35)&gt;0,COUNTIF(AP$35:AP47,37)&gt;0),36,IF(AND(COUNTIF(AP$35:AP47,1)&gt;0,COUNTIF(AP$35:AP47,33)&gt;0,COUNTIF(AP$35:AP47,30)&gt;0,COUNTIF(AP$35:AP47,39)&gt;0,COUNTIF(AP$35:AP47,38)&gt;0,COUNTIF(AP$35:AP47,35)&gt;0),37,IF(AND(COUNTIF(AP$35:AP47,1)&gt;0,COUNTIF(AP$35:AP47,33)&gt;0,COUNTIF(AP$35:AP47,30)&gt;0,COUNTIF(AP$35:AP47,39)&gt;0,COUNTIF(AP$35:AP47,38)&gt;0),35,IF(AND(COUNTIF(AP$35:AP47,1)&gt;0,COUNTIF(AP$35:AP47,33)&gt;0,COUNTIF(AP$35:AP47,30)&gt;0,COUNTIF(AP$35:AP47,39)&gt;0),38,IF(AND(COUNTIF(AP$35:AP47,1)&gt;0,COUNTIF(AP$35:AP47,33)&gt;0,COUNTIF(AP$35:AP47,30)&gt;0),39,IF(AND(COUNTIF(AP$35:AP47,1)&gt;0,COUNTIF(AP$35:AP47,33)&gt;0),30,IF(COUNTIF(AP$35:AP47,1)&gt;0,33,1)))))))))))</f>
        <v>37</v>
      </c>
      <c r="AQ48" s="227">
        <f>IF(AND(COUNTIF(AQ$35:AQ47,1)&gt;0,COUNTIF(AQ$35:AQ47,33)&gt;0,COUNTIF(AQ$35:AQ47,30)&gt;0,COUNTIF(AQ$35:AQ47,39)&gt;0,COUNTIF(AQ$35:AQ47,38)&gt;0,COUNTIF(AQ$35:AQ47,35)&gt;0,COUNTIF(AQ$35:AQ47,37)&gt;0,COUNTIF(AQ$35:AQ47,36)&gt;0,COUNTIF(AQ$35:AQ47,"cmo")&gt;0,COUNTIF(AQ$35:AQ47,32)&gt;0,COUNTIF(AQ$35:AQ47,2)&gt;0),"F",IF(AND(COUNTIF(AQ$35:AQ47,1)&gt;0,COUNTIF(AQ$35:AQ47,33)&gt;0,COUNTIF(AQ$35:AQ47,30)&gt;0,COUNTIF(AQ$35:AQ47,39)&gt;0,COUNTIF(AQ$35:AQ47,38)&gt;0,COUNTIF(AQ$35:AQ47,35)&gt;0,COUNTIF(AQ$35:AQ47,37)&gt;0,COUNTIF(AQ$35:AQ47,36)&gt;0,COUNTIF(AQ$35:AQ47,"cmo")&gt;0,COUNTIF(AQ$35:AQ47,32)&gt;0),2,IF(AND(COUNTIF(AQ$35:AQ47,1)&gt;0,COUNTIF(AQ$35:AQ47,33)&gt;0,COUNTIF(AQ$35:AQ47,30)&gt;0,COUNTIF(AQ$35:AQ47,39)&gt;0,COUNTIF(AQ$35:AQ47,38)&gt;0,COUNTIF(AQ$35:AQ47,35)&gt;0,COUNTIF(AQ$35:AQ47,37)&gt;0,COUNTIF(AQ$35:AQ47,36)&gt;0,COUNTIF(AQ$35:AQ47,"cmo")&gt;0),32,IF(AND(COUNTIF(AQ$35:AQ47,1)&gt;0,COUNTIF(AQ$35:AQ47,33)&gt;0,COUNTIF(AQ$35:AQ47,30)&gt;0,COUNTIF(AQ$35:AQ47,39)&gt;0,COUNTIF(AQ$35:AQ47,38)&gt;0,COUNTIF(AQ$35:AQ47,35)&gt;0,COUNTIF(AQ$35:AQ47,37)&gt;0,COUNTIF(AQ$35:AQ47,36)&gt;0),"cmo",IF(AND(COUNTIF(AQ$35:AQ47,1)&gt;0,COUNTIF(AQ$35:AQ47,33)&gt;0,COUNTIF(AQ$35:AQ47,30)&gt;0,COUNTIF(AQ$35:AQ47,39)&gt;0,COUNTIF(AQ$35:AQ47,38)&gt;0,COUNTIF(AQ$35:AQ47,35)&gt;0,COUNTIF(AQ$35:AQ47,37)&gt;0),36,IF(AND(COUNTIF(AQ$35:AQ47,1)&gt;0,COUNTIF(AQ$35:AQ47,33)&gt;0,COUNTIF(AQ$35:AQ47,30)&gt;0,COUNTIF(AQ$35:AQ47,39)&gt;0,COUNTIF(AQ$35:AQ47,38)&gt;0,COUNTIF(AQ$35:AQ47,35)&gt;0),37,IF(AND(COUNTIF(AQ$35:AQ47,1)&gt;0,COUNTIF(AQ$35:AQ47,33)&gt;0,COUNTIF(AQ$35:AQ47,30)&gt;0,COUNTIF(AQ$35:AQ47,39)&gt;0,COUNTIF(AQ$35:AQ47,38)&gt;0),35,IF(AND(COUNTIF(AQ$35:AQ47,1)&gt;0,COUNTIF(AQ$35:AQ47,33)&gt;0,COUNTIF(AQ$35:AQ47,30)&gt;0,COUNTIF(AQ$35:AQ47,39)&gt;0),38,IF(AND(COUNTIF(AQ$35:AQ47,1)&gt;0,COUNTIF(AQ$35:AQ47,33)&gt;0,COUNTIF(AQ$35:AQ47,30)&gt;0),39,IF(AND(COUNTIF(AQ$35:AQ47,1)&gt;0,COUNTIF(AQ$35:AQ47,33)&gt;0),30,IF(COUNTIF(AQ$35:AQ47,1)&gt;0,33,1)))))))))))</f>
        <v>35</v>
      </c>
      <c r="AR48" s="227">
        <f>IF(AND(COUNTIF(AR$35:AR47,1)&gt;0,COUNTIF(AR$35:AR47,33)&gt;0,COUNTIF(AR$35:AR47,30)&gt;0,COUNTIF(AR$35:AR47,39)&gt;0,COUNTIF(AR$35:AR47,38)&gt;0,COUNTIF(AR$35:AR47,35)&gt;0,COUNTIF(AR$35:AR47,37)&gt;0,COUNTIF(AR$35:AR47,36)&gt;0,COUNTIF(AR$35:AR47,"cmo")&gt;0,COUNTIF(AR$35:AR47,32)&gt;0,COUNTIF(AR$35:AR47,2)&gt;0),"F",IF(AND(COUNTIF(AR$35:AR47,1)&gt;0,COUNTIF(AR$35:AR47,33)&gt;0,COUNTIF(AR$35:AR47,30)&gt;0,COUNTIF(AR$35:AR47,39)&gt;0,COUNTIF(AR$35:AR47,38)&gt;0,COUNTIF(AR$35:AR47,35)&gt;0,COUNTIF(AR$35:AR47,37)&gt;0,COUNTIF(AR$35:AR47,36)&gt;0,COUNTIF(AR$35:AR47,"cmo")&gt;0,COUNTIF(AR$35:AR47,32)&gt;0),2,IF(AND(COUNTIF(AR$35:AR47,1)&gt;0,COUNTIF(AR$35:AR47,33)&gt;0,COUNTIF(AR$35:AR47,30)&gt;0,COUNTIF(AR$35:AR47,39)&gt;0,COUNTIF(AR$35:AR47,38)&gt;0,COUNTIF(AR$35:AR47,35)&gt;0,COUNTIF(AR$35:AR47,37)&gt;0,COUNTIF(AR$35:AR47,36)&gt;0,COUNTIF(AR$35:AR47,"cmo")&gt;0),32,IF(AND(COUNTIF(AR$35:AR47,1)&gt;0,COUNTIF(AR$35:AR47,33)&gt;0,COUNTIF(AR$35:AR47,30)&gt;0,COUNTIF(AR$35:AR47,39)&gt;0,COUNTIF(AR$35:AR47,38)&gt;0,COUNTIF(AR$35:AR47,35)&gt;0,COUNTIF(AR$35:AR47,37)&gt;0,COUNTIF(AR$35:AR47,36)&gt;0),"cmo",IF(AND(COUNTIF(AR$35:AR47,1)&gt;0,COUNTIF(AR$35:AR47,33)&gt;0,COUNTIF(AR$35:AR47,30)&gt;0,COUNTIF(AR$35:AR47,39)&gt;0,COUNTIF(AR$35:AR47,38)&gt;0,COUNTIF(AR$35:AR47,35)&gt;0,COUNTIF(AR$35:AR47,37)&gt;0),36,IF(AND(COUNTIF(AR$35:AR47,1)&gt;0,COUNTIF(AR$35:AR47,33)&gt;0,COUNTIF(AR$35:AR47,30)&gt;0,COUNTIF(AR$35:AR47,39)&gt;0,COUNTIF(AR$35:AR47,38)&gt;0,COUNTIF(AR$35:AR47,35)&gt;0),37,IF(AND(COUNTIF(AR$35:AR47,1)&gt;0,COUNTIF(AR$35:AR47,33)&gt;0,COUNTIF(AR$35:AR47,30)&gt;0,COUNTIF(AR$35:AR47,39)&gt;0,COUNTIF(AR$35:AR47,38)&gt;0),35,IF(AND(COUNTIF(AR$35:AR47,1)&gt;0,COUNTIF(AR$35:AR47,33)&gt;0,COUNTIF(AR$35:AR47,30)&gt;0,COUNTIF(AR$35:AR47,39)&gt;0),38,IF(AND(COUNTIF(AR$35:AR47,1)&gt;0,COUNTIF(AR$35:AR47,33)&gt;0,COUNTIF(AR$35:AR47,30)&gt;0),39,IF(AND(COUNTIF(AR$35:AR47,1)&gt;0,COUNTIF(AR$35:AR47,33)&gt;0),30,IF(COUNTIF(AR$35:AR47,1)&gt;0,33,1)))))))))))</f>
        <v>35</v>
      </c>
      <c r="AS48" s="227">
        <f>IF(AND(COUNTIF(AS$35:AS47,1)&gt;0,COUNTIF(AS$35:AS47,33)&gt;0,COUNTIF(AS$35:AS47,30)&gt;0,COUNTIF(AS$35:AS47,39)&gt;0,COUNTIF(AS$35:AS47,38)&gt;0,COUNTIF(AS$35:AS47,35)&gt;0,COUNTIF(AS$35:AS47,37)&gt;0,COUNTIF(AS$35:AS47,36)&gt;0,COUNTIF(AS$35:AS47,"cmo")&gt;0,COUNTIF(AS$35:AS47,32)&gt;0,COUNTIF(AS$35:AS47,2)&gt;0),"F",IF(AND(COUNTIF(AS$35:AS47,1)&gt;0,COUNTIF(AS$35:AS47,33)&gt;0,COUNTIF(AS$35:AS47,30)&gt;0,COUNTIF(AS$35:AS47,39)&gt;0,COUNTIF(AS$35:AS47,38)&gt;0,COUNTIF(AS$35:AS47,35)&gt;0,COUNTIF(AS$35:AS47,37)&gt;0,COUNTIF(AS$35:AS47,36)&gt;0,COUNTIF(AS$35:AS47,"cmo")&gt;0,COUNTIF(AS$35:AS47,32)&gt;0),2,IF(AND(COUNTIF(AS$35:AS47,1)&gt;0,COUNTIF(AS$35:AS47,33)&gt;0,COUNTIF(AS$35:AS47,30)&gt;0,COUNTIF(AS$35:AS47,39)&gt;0,COUNTIF(AS$35:AS47,38)&gt;0,COUNTIF(AS$35:AS47,35)&gt;0,COUNTIF(AS$35:AS47,37)&gt;0,COUNTIF(AS$35:AS47,36)&gt;0,COUNTIF(AS$35:AS47,"cmo")&gt;0),32,IF(AND(COUNTIF(AS$35:AS47,1)&gt;0,COUNTIF(AS$35:AS47,33)&gt;0,COUNTIF(AS$35:AS47,30)&gt;0,COUNTIF(AS$35:AS47,39)&gt;0,COUNTIF(AS$35:AS47,38)&gt;0,COUNTIF(AS$35:AS47,35)&gt;0,COUNTIF(AS$35:AS47,37)&gt;0,COUNTIF(AS$35:AS47,36)&gt;0),"cmo",IF(AND(COUNTIF(AS$35:AS47,1)&gt;0,COUNTIF(AS$35:AS47,33)&gt;0,COUNTIF(AS$35:AS47,30)&gt;0,COUNTIF(AS$35:AS47,39)&gt;0,COUNTIF(AS$35:AS47,38)&gt;0,COUNTIF(AS$35:AS47,35)&gt;0,COUNTIF(AS$35:AS47,37)&gt;0),36,IF(AND(COUNTIF(AS$35:AS47,1)&gt;0,COUNTIF(AS$35:AS47,33)&gt;0,COUNTIF(AS$35:AS47,30)&gt;0,COUNTIF(AS$35:AS47,39)&gt;0,COUNTIF(AS$35:AS47,38)&gt;0,COUNTIF(AS$35:AS47,35)&gt;0),37,IF(AND(COUNTIF(AS$35:AS47,1)&gt;0,COUNTIF(AS$35:AS47,33)&gt;0,COUNTIF(AS$35:AS47,30)&gt;0,COUNTIF(AS$35:AS47,39)&gt;0,COUNTIF(AS$35:AS47,38)&gt;0),35,IF(AND(COUNTIF(AS$35:AS47,1)&gt;0,COUNTIF(AS$35:AS47,33)&gt;0,COUNTIF(AS$35:AS47,30)&gt;0,COUNTIF(AS$35:AS47,39)&gt;0),38,IF(AND(COUNTIF(AS$35:AS47,1)&gt;0,COUNTIF(AS$35:AS47,33)&gt;0,COUNTIF(AS$35:AS47,30)&gt;0),39,IF(AND(COUNTIF(AS$35:AS47,1)&gt;0,COUNTIF(AS$35:AS47,33)&gt;0),30,IF(COUNTIF(AS$35:AS47,1)&gt;0,33,1)))))))))))</f>
        <v>35</v>
      </c>
      <c r="AT48" s="227">
        <f>IF(AND(COUNTIF(AT$35:AT47,1)&gt;0,COUNTIF(AT$35:AT47,33)&gt;0,COUNTIF(AT$35:AT47,30)&gt;0,COUNTIF(AT$35:AT47,39)&gt;0,COUNTIF(AT$35:AT47,38)&gt;0,COUNTIF(AT$35:AT47,35)&gt;0,COUNTIF(AT$35:AT47,37)&gt;0,COUNTIF(AT$35:AT47,36)&gt;0,COUNTIF(AT$35:AT47,"cmo")&gt;0,COUNTIF(AT$35:AT47,32)&gt;0,COUNTIF(AT$35:AT47,2)&gt;0),"F",IF(AND(COUNTIF(AT$35:AT47,1)&gt;0,COUNTIF(AT$35:AT47,33)&gt;0,COUNTIF(AT$35:AT47,30)&gt;0,COUNTIF(AT$35:AT47,39)&gt;0,COUNTIF(AT$35:AT47,38)&gt;0,COUNTIF(AT$35:AT47,35)&gt;0,COUNTIF(AT$35:AT47,37)&gt;0,COUNTIF(AT$35:AT47,36)&gt;0,COUNTIF(AT$35:AT47,"cmo")&gt;0,COUNTIF(AT$35:AT47,32)&gt;0),2,IF(AND(COUNTIF(AT$35:AT47,1)&gt;0,COUNTIF(AT$35:AT47,33)&gt;0,COUNTIF(AT$35:AT47,30)&gt;0,COUNTIF(AT$35:AT47,39)&gt;0,COUNTIF(AT$35:AT47,38)&gt;0,COUNTIF(AT$35:AT47,35)&gt;0,COUNTIF(AT$35:AT47,37)&gt;0,COUNTIF(AT$35:AT47,36)&gt;0,COUNTIF(AT$35:AT47,"cmo")&gt;0),32,IF(AND(COUNTIF(AT$35:AT47,1)&gt;0,COUNTIF(AT$35:AT47,33)&gt;0,COUNTIF(AT$35:AT47,30)&gt;0,COUNTIF(AT$35:AT47,39)&gt;0,COUNTIF(AT$35:AT47,38)&gt;0,COUNTIF(AT$35:AT47,35)&gt;0,COUNTIF(AT$35:AT47,37)&gt;0,COUNTIF(AT$35:AT47,36)&gt;0),"cmo",IF(AND(COUNTIF(AT$35:AT47,1)&gt;0,COUNTIF(AT$35:AT47,33)&gt;0,COUNTIF(AT$35:AT47,30)&gt;0,COUNTIF(AT$35:AT47,39)&gt;0,COUNTIF(AT$35:AT47,38)&gt;0,COUNTIF(AT$35:AT47,35)&gt;0,COUNTIF(AT$35:AT47,37)&gt;0),36,IF(AND(COUNTIF(AT$35:AT47,1)&gt;0,COUNTIF(AT$35:AT47,33)&gt;0,COUNTIF(AT$35:AT47,30)&gt;0,COUNTIF(AT$35:AT47,39)&gt;0,COUNTIF(AT$35:AT47,38)&gt;0,COUNTIF(AT$35:AT47,35)&gt;0),37,IF(AND(COUNTIF(AT$35:AT47,1)&gt;0,COUNTIF(AT$35:AT47,33)&gt;0,COUNTIF(AT$35:AT47,30)&gt;0,COUNTIF(AT$35:AT47,39)&gt;0,COUNTIF(AT$35:AT47,38)&gt;0),35,IF(AND(COUNTIF(AT$35:AT47,1)&gt;0,COUNTIF(AT$35:AT47,33)&gt;0,COUNTIF(AT$35:AT47,30)&gt;0,COUNTIF(AT$35:AT47,39)&gt;0),38,IF(AND(COUNTIF(AT$35:AT47,1)&gt;0,COUNTIF(AT$35:AT47,33)&gt;0,COUNTIF(AT$35:AT47,30)&gt;0),39,IF(AND(COUNTIF(AT$35:AT47,1)&gt;0,COUNTIF(AT$35:AT47,33)&gt;0),30,IF(COUNTIF(AT$35:AT47,1)&gt;0,33,1)))))))))))</f>
        <v>35</v>
      </c>
      <c r="AU48" s="227">
        <f>IF(AND(COUNTIF(AU$35:AU47,1)&gt;0,COUNTIF(AU$35:AU47,33)&gt;0,COUNTIF(AU$35:AU47,30)&gt;0,COUNTIF(AU$35:AU47,39)&gt;0,COUNTIF(AU$35:AU47,38)&gt;0,COUNTIF(AU$35:AU47,35)&gt;0,COUNTIF(AU$35:AU47,37)&gt;0,COUNTIF(AU$35:AU47,36)&gt;0,COUNTIF(AU$35:AU47,"cmo")&gt;0,COUNTIF(AU$35:AU47,32)&gt;0,COUNTIF(AU$35:AU47,2)&gt;0),"F",IF(AND(COUNTIF(AU$35:AU47,1)&gt;0,COUNTIF(AU$35:AU47,33)&gt;0,COUNTIF(AU$35:AU47,30)&gt;0,COUNTIF(AU$35:AU47,39)&gt;0,COUNTIF(AU$35:AU47,38)&gt;0,COUNTIF(AU$35:AU47,35)&gt;0,COUNTIF(AU$35:AU47,37)&gt;0,COUNTIF(AU$35:AU47,36)&gt;0,COUNTIF(AU$35:AU47,"cmo")&gt;0,COUNTIF(AU$35:AU47,32)&gt;0),2,IF(AND(COUNTIF(AU$35:AU47,1)&gt;0,COUNTIF(AU$35:AU47,33)&gt;0,COUNTIF(AU$35:AU47,30)&gt;0,COUNTIF(AU$35:AU47,39)&gt;0,COUNTIF(AU$35:AU47,38)&gt;0,COUNTIF(AU$35:AU47,35)&gt;0,COUNTIF(AU$35:AU47,37)&gt;0,COUNTIF(AU$35:AU47,36)&gt;0,COUNTIF(AU$35:AU47,"cmo")&gt;0),32,IF(AND(COUNTIF(AU$35:AU47,1)&gt;0,COUNTIF(AU$35:AU47,33)&gt;0,COUNTIF(AU$35:AU47,30)&gt;0,COUNTIF(AU$35:AU47,39)&gt;0,COUNTIF(AU$35:AU47,38)&gt;0,COUNTIF(AU$35:AU47,35)&gt;0,COUNTIF(AU$35:AU47,37)&gt;0,COUNTIF(AU$35:AU47,36)&gt;0),"cmo",IF(AND(COUNTIF(AU$35:AU47,1)&gt;0,COUNTIF(AU$35:AU47,33)&gt;0,COUNTIF(AU$35:AU47,30)&gt;0,COUNTIF(AU$35:AU47,39)&gt;0,COUNTIF(AU$35:AU47,38)&gt;0,COUNTIF(AU$35:AU47,35)&gt;0,COUNTIF(AU$35:AU47,37)&gt;0),36,IF(AND(COUNTIF(AU$35:AU47,1)&gt;0,COUNTIF(AU$35:AU47,33)&gt;0,COUNTIF(AU$35:AU47,30)&gt;0,COUNTIF(AU$35:AU47,39)&gt;0,COUNTIF(AU$35:AU47,38)&gt;0,COUNTIF(AU$35:AU47,35)&gt;0),37,IF(AND(COUNTIF(AU$35:AU47,1)&gt;0,COUNTIF(AU$35:AU47,33)&gt;0,COUNTIF(AU$35:AU47,30)&gt;0,COUNTIF(AU$35:AU47,39)&gt;0,COUNTIF(AU$35:AU47,38)&gt;0),35,IF(AND(COUNTIF(AU$35:AU47,1)&gt;0,COUNTIF(AU$35:AU47,33)&gt;0,COUNTIF(AU$35:AU47,30)&gt;0,COUNTIF(AU$35:AU47,39)&gt;0),38,IF(AND(COUNTIF(AU$35:AU47,1)&gt;0,COUNTIF(AU$35:AU47,33)&gt;0,COUNTIF(AU$35:AU47,30)&gt;0),39,IF(AND(COUNTIF(AU$35:AU47,1)&gt;0,COUNTIF(AU$35:AU47,33)&gt;0),30,IF(COUNTIF(AU$35:AU47,1)&gt;0,33,1)))))))))))</f>
        <v>35</v>
      </c>
      <c r="AV48" s="227">
        <f>IF(AND(COUNTIF(AV$35:AV47,1)&gt;0,COUNTIF(AV$35:AV47,33)&gt;0,COUNTIF(AV$35:AV47,30)&gt;0,COUNTIF(AV$35:AV47,39)&gt;0,COUNTIF(AV$35:AV47,38)&gt;0,COUNTIF(AV$35:AV47,35)&gt;0,COUNTIF(AV$35:AV47,37)&gt;0,COUNTIF(AV$35:AV47,36)&gt;0,COUNTIF(AV$35:AV47,"cmo")&gt;0,COUNTIF(AV$35:AV47,32)&gt;0,COUNTIF(AV$35:AV47,2)&gt;0),"F",IF(AND(COUNTIF(AV$35:AV47,1)&gt;0,COUNTIF(AV$35:AV47,33)&gt;0,COUNTIF(AV$35:AV47,30)&gt;0,COUNTIF(AV$35:AV47,39)&gt;0,COUNTIF(AV$35:AV47,38)&gt;0,COUNTIF(AV$35:AV47,35)&gt;0,COUNTIF(AV$35:AV47,37)&gt;0,COUNTIF(AV$35:AV47,36)&gt;0,COUNTIF(AV$35:AV47,"cmo")&gt;0,COUNTIF(AV$35:AV47,32)&gt;0),2,IF(AND(COUNTIF(AV$35:AV47,1)&gt;0,COUNTIF(AV$35:AV47,33)&gt;0,COUNTIF(AV$35:AV47,30)&gt;0,COUNTIF(AV$35:AV47,39)&gt;0,COUNTIF(AV$35:AV47,38)&gt;0,COUNTIF(AV$35:AV47,35)&gt;0,COUNTIF(AV$35:AV47,37)&gt;0,COUNTIF(AV$35:AV47,36)&gt;0,COUNTIF(AV$35:AV47,"cmo")&gt;0),32,IF(AND(COUNTIF(AV$35:AV47,1)&gt;0,COUNTIF(AV$35:AV47,33)&gt;0,COUNTIF(AV$35:AV47,30)&gt;0,COUNTIF(AV$35:AV47,39)&gt;0,COUNTIF(AV$35:AV47,38)&gt;0,COUNTIF(AV$35:AV47,35)&gt;0,COUNTIF(AV$35:AV47,37)&gt;0,COUNTIF(AV$35:AV47,36)&gt;0),"cmo",IF(AND(COUNTIF(AV$35:AV47,1)&gt;0,COUNTIF(AV$35:AV47,33)&gt;0,COUNTIF(AV$35:AV47,30)&gt;0,COUNTIF(AV$35:AV47,39)&gt;0,COUNTIF(AV$35:AV47,38)&gt;0,COUNTIF(AV$35:AV47,35)&gt;0,COUNTIF(AV$35:AV47,37)&gt;0),36,IF(AND(COUNTIF(AV$35:AV47,1)&gt;0,COUNTIF(AV$35:AV47,33)&gt;0,COUNTIF(AV$35:AV47,30)&gt;0,COUNTIF(AV$35:AV47,39)&gt;0,COUNTIF(AV$35:AV47,38)&gt;0,COUNTIF(AV$35:AV47,35)&gt;0),37,IF(AND(COUNTIF(AV$35:AV47,1)&gt;0,COUNTIF(AV$35:AV47,33)&gt;0,COUNTIF(AV$35:AV47,30)&gt;0,COUNTIF(AV$35:AV47,39)&gt;0,COUNTIF(AV$35:AV47,38)&gt;0),35,IF(AND(COUNTIF(AV$35:AV47,1)&gt;0,COUNTIF(AV$35:AV47,33)&gt;0,COUNTIF(AV$35:AV47,30)&gt;0,COUNTIF(AV$35:AV47,39)&gt;0),38,IF(AND(COUNTIF(AV$35:AV47,1)&gt;0,COUNTIF(AV$35:AV47,33)&gt;0,COUNTIF(AV$35:AV47,30)&gt;0),39,IF(AND(COUNTIF(AV$35:AV47,1)&gt;0,COUNTIF(AV$35:AV47,33)&gt;0),30,IF(COUNTIF(AV$35:AV47,1)&gt;0,33,1)))))))))))</f>
        <v>35</v>
      </c>
      <c r="AW48" s="227">
        <f>IF(AND(COUNTIF(AW$35:AW47,1)&gt;0,COUNTIF(AW$35:AW47,33)&gt;0,COUNTIF(AW$35:AW47,30)&gt;0,COUNTIF(AW$35:AW47,39)&gt;0,COUNTIF(AW$35:AW47,38)&gt;0,COUNTIF(AW$35:AW47,35)&gt;0,COUNTIF(AW$35:AW47,37)&gt;0,COUNTIF(AW$35:AW47,36)&gt;0,COUNTIF(AW$35:AW47,"cmo")&gt;0,COUNTIF(AW$35:AW47,32)&gt;0,COUNTIF(AW$35:AW47,2)&gt;0),"F",IF(AND(COUNTIF(AW$35:AW47,1)&gt;0,COUNTIF(AW$35:AW47,33)&gt;0,COUNTIF(AW$35:AW47,30)&gt;0,COUNTIF(AW$35:AW47,39)&gt;0,COUNTIF(AW$35:AW47,38)&gt;0,COUNTIF(AW$35:AW47,35)&gt;0,COUNTIF(AW$35:AW47,37)&gt;0,COUNTIF(AW$35:AW47,36)&gt;0,COUNTIF(AW$35:AW47,"cmo")&gt;0,COUNTIF(AW$35:AW47,32)&gt;0),2,IF(AND(COUNTIF(AW$35:AW47,1)&gt;0,COUNTIF(AW$35:AW47,33)&gt;0,COUNTIF(AW$35:AW47,30)&gt;0,COUNTIF(AW$35:AW47,39)&gt;0,COUNTIF(AW$35:AW47,38)&gt;0,COUNTIF(AW$35:AW47,35)&gt;0,COUNTIF(AW$35:AW47,37)&gt;0,COUNTIF(AW$35:AW47,36)&gt;0,COUNTIF(AW$35:AW47,"cmo")&gt;0),32,IF(AND(COUNTIF(AW$35:AW47,1)&gt;0,COUNTIF(AW$35:AW47,33)&gt;0,COUNTIF(AW$35:AW47,30)&gt;0,COUNTIF(AW$35:AW47,39)&gt;0,COUNTIF(AW$35:AW47,38)&gt;0,COUNTIF(AW$35:AW47,35)&gt;0,COUNTIF(AW$35:AW47,37)&gt;0,COUNTIF(AW$35:AW47,36)&gt;0),"cmo",IF(AND(COUNTIF(AW$35:AW47,1)&gt;0,COUNTIF(AW$35:AW47,33)&gt;0,COUNTIF(AW$35:AW47,30)&gt;0,COUNTIF(AW$35:AW47,39)&gt;0,COUNTIF(AW$35:AW47,38)&gt;0,COUNTIF(AW$35:AW47,35)&gt;0,COUNTIF(AW$35:AW47,37)&gt;0),36,IF(AND(COUNTIF(AW$35:AW47,1)&gt;0,COUNTIF(AW$35:AW47,33)&gt;0,COUNTIF(AW$35:AW47,30)&gt;0,COUNTIF(AW$35:AW47,39)&gt;0,COUNTIF(AW$35:AW47,38)&gt;0,COUNTIF(AW$35:AW47,35)&gt;0),37,IF(AND(COUNTIF(AW$35:AW47,1)&gt;0,COUNTIF(AW$35:AW47,33)&gt;0,COUNTIF(AW$35:AW47,30)&gt;0,COUNTIF(AW$35:AW47,39)&gt;0,COUNTIF(AW$35:AW47,38)&gt;0),35,IF(AND(COUNTIF(AW$35:AW47,1)&gt;0,COUNTIF(AW$35:AW47,33)&gt;0,COUNTIF(AW$35:AW47,30)&gt;0,COUNTIF(AW$35:AW47,39)&gt;0),38,IF(AND(COUNTIF(AW$35:AW47,1)&gt;0,COUNTIF(AW$35:AW47,33)&gt;0,COUNTIF(AW$35:AW47,30)&gt;0),39,IF(AND(COUNTIF(AW$35:AW47,1)&gt;0,COUNTIF(AW$35:AW47,33)&gt;0),30,IF(COUNTIF(AW$35:AW47,1)&gt;0,33,1)))))))))))</f>
        <v>35</v>
      </c>
      <c r="AX48" s="227">
        <f>IF(AND(COUNTIF(AX$35:AX47,1)&gt;0,COUNTIF(AX$35:AX47,33)&gt;0,COUNTIF(AX$35:AX47,30)&gt;0,COUNTIF(AX$35:AX47,39)&gt;0,COUNTIF(AX$35:AX47,38)&gt;0,COUNTIF(AX$35:AX47,35)&gt;0,COUNTIF(AX$35:AX47,37)&gt;0,COUNTIF(AX$35:AX47,36)&gt;0,COUNTIF(AX$35:AX47,"cmo")&gt;0,COUNTIF(AX$35:AX47,32)&gt;0,COUNTIF(AX$35:AX47,2)&gt;0),"F",IF(AND(COUNTIF(AX$35:AX47,1)&gt;0,COUNTIF(AX$35:AX47,33)&gt;0,COUNTIF(AX$35:AX47,30)&gt;0,COUNTIF(AX$35:AX47,39)&gt;0,COUNTIF(AX$35:AX47,38)&gt;0,COUNTIF(AX$35:AX47,35)&gt;0,COUNTIF(AX$35:AX47,37)&gt;0,COUNTIF(AX$35:AX47,36)&gt;0,COUNTIF(AX$35:AX47,"cmo")&gt;0,COUNTIF(AX$35:AX47,32)&gt;0),2,IF(AND(COUNTIF(AX$35:AX47,1)&gt;0,COUNTIF(AX$35:AX47,33)&gt;0,COUNTIF(AX$35:AX47,30)&gt;0,COUNTIF(AX$35:AX47,39)&gt;0,COUNTIF(AX$35:AX47,38)&gt;0,COUNTIF(AX$35:AX47,35)&gt;0,COUNTIF(AX$35:AX47,37)&gt;0,COUNTIF(AX$35:AX47,36)&gt;0,COUNTIF(AX$35:AX47,"cmo")&gt;0),32,IF(AND(COUNTIF(AX$35:AX47,1)&gt;0,COUNTIF(AX$35:AX47,33)&gt;0,COUNTIF(AX$35:AX47,30)&gt;0,COUNTIF(AX$35:AX47,39)&gt;0,COUNTIF(AX$35:AX47,38)&gt;0,COUNTIF(AX$35:AX47,35)&gt;0,COUNTIF(AX$35:AX47,37)&gt;0,COUNTIF(AX$35:AX47,36)&gt;0),"cmo",IF(AND(COUNTIF(AX$35:AX47,1)&gt;0,COUNTIF(AX$35:AX47,33)&gt;0,COUNTIF(AX$35:AX47,30)&gt;0,COUNTIF(AX$35:AX47,39)&gt;0,COUNTIF(AX$35:AX47,38)&gt;0,COUNTIF(AX$35:AX47,35)&gt;0,COUNTIF(AX$35:AX47,37)&gt;0),36,IF(AND(COUNTIF(AX$35:AX47,1)&gt;0,COUNTIF(AX$35:AX47,33)&gt;0,COUNTIF(AX$35:AX47,30)&gt;0,COUNTIF(AX$35:AX47,39)&gt;0,COUNTIF(AX$35:AX47,38)&gt;0,COUNTIF(AX$35:AX47,35)&gt;0),37,IF(AND(COUNTIF(AX$35:AX47,1)&gt;0,COUNTIF(AX$35:AX47,33)&gt;0,COUNTIF(AX$35:AX47,30)&gt;0,COUNTIF(AX$35:AX47,39)&gt;0,COUNTIF(AX$35:AX47,38)&gt;0),35,IF(AND(COUNTIF(AX$35:AX47,1)&gt;0,COUNTIF(AX$35:AX47,33)&gt;0,COUNTIF(AX$35:AX47,30)&gt;0,COUNTIF(AX$35:AX47,39)&gt;0),38,IF(AND(COUNTIF(AX$35:AX47,1)&gt;0,COUNTIF(AX$35:AX47,33)&gt;0,COUNTIF(AX$35:AX47,30)&gt;0),39,IF(AND(COUNTIF(AX$35:AX47,1)&gt;0,COUNTIF(AX$35:AX47,33)&gt;0),30,IF(COUNTIF(AX$35:AX47,1)&gt;0,33,1)))))))))))</f>
        <v>38</v>
      </c>
      <c r="AY48" s="227">
        <f>IF(AND(COUNTIF(AY$35:AY47,1)&gt;0,COUNTIF(AY$35:AY47,33)&gt;0,COUNTIF(AY$35:AY47,30)&gt;0,COUNTIF(AY$35:AY47,39)&gt;0,COUNTIF(AY$35:AY47,38)&gt;0,COUNTIF(AY$35:AY47,35)&gt;0,COUNTIF(AY$35:AY47,37)&gt;0,COUNTIF(AY$35:AY47,36)&gt;0,COUNTIF(AY$35:AY47,"cmo")&gt;0,COUNTIF(AY$35:AY47,32)&gt;0,COUNTIF(AY$35:AY47,2)&gt;0),"F",IF(AND(COUNTIF(AY$35:AY47,1)&gt;0,COUNTIF(AY$35:AY47,33)&gt;0,COUNTIF(AY$35:AY47,30)&gt;0,COUNTIF(AY$35:AY47,39)&gt;0,COUNTIF(AY$35:AY47,38)&gt;0,COUNTIF(AY$35:AY47,35)&gt;0,COUNTIF(AY$35:AY47,37)&gt;0,COUNTIF(AY$35:AY47,36)&gt;0,COUNTIF(AY$35:AY47,"cmo")&gt;0,COUNTIF(AY$35:AY47,32)&gt;0),2,IF(AND(COUNTIF(AY$35:AY47,1)&gt;0,COUNTIF(AY$35:AY47,33)&gt;0,COUNTIF(AY$35:AY47,30)&gt;0,COUNTIF(AY$35:AY47,39)&gt;0,COUNTIF(AY$35:AY47,38)&gt;0,COUNTIF(AY$35:AY47,35)&gt;0,COUNTIF(AY$35:AY47,37)&gt;0,COUNTIF(AY$35:AY47,36)&gt;0,COUNTIF(AY$35:AY47,"cmo")&gt;0),32,IF(AND(COUNTIF(AY$35:AY47,1)&gt;0,COUNTIF(AY$35:AY47,33)&gt;0,COUNTIF(AY$35:AY47,30)&gt;0,COUNTIF(AY$35:AY47,39)&gt;0,COUNTIF(AY$35:AY47,38)&gt;0,COUNTIF(AY$35:AY47,35)&gt;0,COUNTIF(AY$35:AY47,37)&gt;0,COUNTIF(AY$35:AY47,36)&gt;0),"cmo",IF(AND(COUNTIF(AY$35:AY47,1)&gt;0,COUNTIF(AY$35:AY47,33)&gt;0,COUNTIF(AY$35:AY47,30)&gt;0,COUNTIF(AY$35:AY47,39)&gt;0,COUNTIF(AY$35:AY47,38)&gt;0,COUNTIF(AY$35:AY47,35)&gt;0,COUNTIF(AY$35:AY47,37)&gt;0),36,IF(AND(COUNTIF(AY$35:AY47,1)&gt;0,COUNTIF(AY$35:AY47,33)&gt;0,COUNTIF(AY$35:AY47,30)&gt;0,COUNTIF(AY$35:AY47,39)&gt;0,COUNTIF(AY$35:AY47,38)&gt;0,COUNTIF(AY$35:AY47,35)&gt;0),37,IF(AND(COUNTIF(AY$35:AY47,1)&gt;0,COUNTIF(AY$35:AY47,33)&gt;0,COUNTIF(AY$35:AY47,30)&gt;0,COUNTIF(AY$35:AY47,39)&gt;0,COUNTIF(AY$35:AY47,38)&gt;0),35,IF(AND(COUNTIF(AY$35:AY47,1)&gt;0,COUNTIF(AY$35:AY47,33)&gt;0,COUNTIF(AY$35:AY47,30)&gt;0,COUNTIF(AY$35:AY47,39)&gt;0),38,IF(AND(COUNTIF(AY$35:AY47,1)&gt;0,COUNTIF(AY$35:AY47,33)&gt;0,COUNTIF(AY$35:AY47,30)&gt;0),39,IF(AND(COUNTIF(AY$35:AY47,1)&gt;0,COUNTIF(AY$35:AY47,33)&gt;0),30,IF(COUNTIF(AY$35:AY47,1)&gt;0,33,1)))))))))))</f>
        <v>39</v>
      </c>
      <c r="AZ48" s="227">
        <f>IF(AND(COUNTIF(AZ$35:AZ47,1)&gt;0,COUNTIF(AZ$35:AZ47,33)&gt;0,COUNTIF(AZ$35:AZ47,30)&gt;0,COUNTIF(AZ$35:AZ47,39)&gt;0,COUNTIF(AZ$35:AZ47,38)&gt;0,COUNTIF(AZ$35:AZ47,35)&gt;0,COUNTIF(AZ$35:AZ47,37)&gt;0,COUNTIF(AZ$35:AZ47,36)&gt;0,COUNTIF(AZ$35:AZ47,"cmo")&gt;0,COUNTIF(AZ$35:AZ47,32)&gt;0,COUNTIF(AZ$35:AZ47,2)&gt;0),"F",IF(AND(COUNTIF(AZ$35:AZ47,1)&gt;0,COUNTIF(AZ$35:AZ47,33)&gt;0,COUNTIF(AZ$35:AZ47,30)&gt;0,COUNTIF(AZ$35:AZ47,39)&gt;0,COUNTIF(AZ$35:AZ47,38)&gt;0,COUNTIF(AZ$35:AZ47,35)&gt;0,COUNTIF(AZ$35:AZ47,37)&gt;0,COUNTIF(AZ$35:AZ47,36)&gt;0,COUNTIF(AZ$35:AZ47,"cmo")&gt;0,COUNTIF(AZ$35:AZ47,32)&gt;0),2,IF(AND(COUNTIF(AZ$35:AZ47,1)&gt;0,COUNTIF(AZ$35:AZ47,33)&gt;0,COUNTIF(AZ$35:AZ47,30)&gt;0,COUNTIF(AZ$35:AZ47,39)&gt;0,COUNTIF(AZ$35:AZ47,38)&gt;0,COUNTIF(AZ$35:AZ47,35)&gt;0,COUNTIF(AZ$35:AZ47,37)&gt;0,COUNTIF(AZ$35:AZ47,36)&gt;0,COUNTIF(AZ$35:AZ47,"cmo")&gt;0),32,IF(AND(COUNTIF(AZ$35:AZ47,1)&gt;0,COUNTIF(AZ$35:AZ47,33)&gt;0,COUNTIF(AZ$35:AZ47,30)&gt;0,COUNTIF(AZ$35:AZ47,39)&gt;0,COUNTIF(AZ$35:AZ47,38)&gt;0,COUNTIF(AZ$35:AZ47,35)&gt;0,COUNTIF(AZ$35:AZ47,37)&gt;0,COUNTIF(AZ$35:AZ47,36)&gt;0),"cmo",IF(AND(COUNTIF(AZ$35:AZ47,1)&gt;0,COUNTIF(AZ$35:AZ47,33)&gt;0,COUNTIF(AZ$35:AZ47,30)&gt;0,COUNTIF(AZ$35:AZ47,39)&gt;0,COUNTIF(AZ$35:AZ47,38)&gt;0,COUNTIF(AZ$35:AZ47,35)&gt;0,COUNTIF(AZ$35:AZ47,37)&gt;0),36,IF(AND(COUNTIF(AZ$35:AZ47,1)&gt;0,COUNTIF(AZ$35:AZ47,33)&gt;0,COUNTIF(AZ$35:AZ47,30)&gt;0,COUNTIF(AZ$35:AZ47,39)&gt;0,COUNTIF(AZ$35:AZ47,38)&gt;0,COUNTIF(AZ$35:AZ47,35)&gt;0),37,IF(AND(COUNTIF(AZ$35:AZ47,1)&gt;0,COUNTIF(AZ$35:AZ47,33)&gt;0,COUNTIF(AZ$35:AZ47,30)&gt;0,COUNTIF(AZ$35:AZ47,39)&gt;0,COUNTIF(AZ$35:AZ47,38)&gt;0),35,IF(AND(COUNTIF(AZ$35:AZ47,1)&gt;0,COUNTIF(AZ$35:AZ47,33)&gt;0,COUNTIF(AZ$35:AZ47,30)&gt;0,COUNTIF(AZ$35:AZ47,39)&gt;0),38,IF(AND(COUNTIF(AZ$35:AZ47,1)&gt;0,COUNTIF(AZ$35:AZ47,33)&gt;0,COUNTIF(AZ$35:AZ47,30)&gt;0),39,IF(AND(COUNTIF(AZ$35:AZ47,1)&gt;0,COUNTIF(AZ$35:AZ47,33)&gt;0),30,IF(COUNTIF(AZ$35:AZ47,1)&gt;0,33,1)))))))))))</f>
        <v>39</v>
      </c>
      <c r="BA48" s="227">
        <f>IF(AND(COUNTIF(BA$35:BA47,1)&gt;0,COUNTIF(BA$35:BA47,33)&gt;0,COUNTIF(BA$35:BA47,30)&gt;0,COUNTIF(BA$35:BA47,39)&gt;0,COUNTIF(BA$35:BA47,38)&gt;0,COUNTIF(BA$35:BA47,35)&gt;0,COUNTIF(BA$35:BA47,37)&gt;0,COUNTIF(BA$35:BA47,36)&gt;0,COUNTIF(BA$35:BA47,"cmo")&gt;0,COUNTIF(BA$35:BA47,32)&gt;0,COUNTIF(BA$35:BA47,2)&gt;0),"F",IF(AND(COUNTIF(BA$35:BA47,1)&gt;0,COUNTIF(BA$35:BA47,33)&gt;0,COUNTIF(BA$35:BA47,30)&gt;0,COUNTIF(BA$35:BA47,39)&gt;0,COUNTIF(BA$35:BA47,38)&gt;0,COUNTIF(BA$35:BA47,35)&gt;0,COUNTIF(BA$35:BA47,37)&gt;0,COUNTIF(BA$35:BA47,36)&gt;0,COUNTIF(BA$35:BA47,"cmo")&gt;0,COUNTIF(BA$35:BA47,32)&gt;0),2,IF(AND(COUNTIF(BA$35:BA47,1)&gt;0,COUNTIF(BA$35:BA47,33)&gt;0,COUNTIF(BA$35:BA47,30)&gt;0,COUNTIF(BA$35:BA47,39)&gt;0,COUNTIF(BA$35:BA47,38)&gt;0,COUNTIF(BA$35:BA47,35)&gt;0,COUNTIF(BA$35:BA47,37)&gt;0,COUNTIF(BA$35:BA47,36)&gt;0,COUNTIF(BA$35:BA47,"cmo")&gt;0),32,IF(AND(COUNTIF(BA$35:BA47,1)&gt;0,COUNTIF(BA$35:BA47,33)&gt;0,COUNTIF(BA$35:BA47,30)&gt;0,COUNTIF(BA$35:BA47,39)&gt;0,COUNTIF(BA$35:BA47,38)&gt;0,COUNTIF(BA$35:BA47,35)&gt;0,COUNTIF(BA$35:BA47,37)&gt;0,COUNTIF(BA$35:BA47,36)&gt;0),"cmo",IF(AND(COUNTIF(BA$35:BA47,1)&gt;0,COUNTIF(BA$35:BA47,33)&gt;0,COUNTIF(BA$35:BA47,30)&gt;0,COUNTIF(BA$35:BA47,39)&gt;0,COUNTIF(BA$35:BA47,38)&gt;0,COUNTIF(BA$35:BA47,35)&gt;0,COUNTIF(BA$35:BA47,37)&gt;0),36,IF(AND(COUNTIF(BA$35:BA47,1)&gt;0,COUNTIF(BA$35:BA47,33)&gt;0,COUNTIF(BA$35:BA47,30)&gt;0,COUNTIF(BA$35:BA47,39)&gt;0,COUNTIF(BA$35:BA47,38)&gt;0,COUNTIF(BA$35:BA47,35)&gt;0),37,IF(AND(COUNTIF(BA$35:BA47,1)&gt;0,COUNTIF(BA$35:BA47,33)&gt;0,COUNTIF(BA$35:BA47,30)&gt;0,COUNTIF(BA$35:BA47,39)&gt;0,COUNTIF(BA$35:BA47,38)&gt;0),35,IF(AND(COUNTIF(BA$35:BA47,1)&gt;0,COUNTIF(BA$35:BA47,33)&gt;0,COUNTIF(BA$35:BA47,30)&gt;0,COUNTIF(BA$35:BA47,39)&gt;0),38,IF(AND(COUNTIF(BA$35:BA47,1)&gt;0,COUNTIF(BA$35:BA47,33)&gt;0,COUNTIF(BA$35:BA47,30)&gt;0),39,IF(AND(COUNTIF(BA$35:BA47,1)&gt;0,COUNTIF(BA$35:BA47,33)&gt;0),30,IF(COUNTIF(BA$35:BA47,1)&gt;0,33,1)))))))))))</f>
        <v>39</v>
      </c>
      <c r="BB48" s="227">
        <f>IF(AND(COUNTIF(BB$35:BB47,1)&gt;0,COUNTIF(BB$35:BB47,33)&gt;0,COUNTIF(BB$35:BB47,30)&gt;0,COUNTIF(BB$35:BB47,39)&gt;0,COUNTIF(BB$35:BB47,38)&gt;0,COUNTIF(BB$35:BB47,35)&gt;0,COUNTIF(BB$35:BB47,37)&gt;0,COUNTIF(BB$35:BB47,36)&gt;0,COUNTIF(BB$35:BB47,"cmo")&gt;0,COUNTIF(BB$35:BB47,32)&gt;0,COUNTIF(BB$35:BB47,2)&gt;0),"F",IF(AND(COUNTIF(BB$35:BB47,1)&gt;0,COUNTIF(BB$35:BB47,33)&gt;0,COUNTIF(BB$35:BB47,30)&gt;0,COUNTIF(BB$35:BB47,39)&gt;0,COUNTIF(BB$35:BB47,38)&gt;0,COUNTIF(BB$35:BB47,35)&gt;0,COUNTIF(BB$35:BB47,37)&gt;0,COUNTIF(BB$35:BB47,36)&gt;0,COUNTIF(BB$35:BB47,"cmo")&gt;0,COUNTIF(BB$35:BB47,32)&gt;0),2,IF(AND(COUNTIF(BB$35:BB47,1)&gt;0,COUNTIF(BB$35:BB47,33)&gt;0,COUNTIF(BB$35:BB47,30)&gt;0,COUNTIF(BB$35:BB47,39)&gt;0,COUNTIF(BB$35:BB47,38)&gt;0,COUNTIF(BB$35:BB47,35)&gt;0,COUNTIF(BB$35:BB47,37)&gt;0,COUNTIF(BB$35:BB47,36)&gt;0,COUNTIF(BB$35:BB47,"cmo")&gt;0),32,IF(AND(COUNTIF(BB$35:BB47,1)&gt;0,COUNTIF(BB$35:BB47,33)&gt;0,COUNTIF(BB$35:BB47,30)&gt;0,COUNTIF(BB$35:BB47,39)&gt;0,COUNTIF(BB$35:BB47,38)&gt;0,COUNTIF(BB$35:BB47,35)&gt;0,COUNTIF(BB$35:BB47,37)&gt;0,COUNTIF(BB$35:BB47,36)&gt;0),"cmo",IF(AND(COUNTIF(BB$35:BB47,1)&gt;0,COUNTIF(BB$35:BB47,33)&gt;0,COUNTIF(BB$35:BB47,30)&gt;0,COUNTIF(BB$35:BB47,39)&gt;0,COUNTIF(BB$35:BB47,38)&gt;0,COUNTIF(BB$35:BB47,35)&gt;0,COUNTIF(BB$35:BB47,37)&gt;0),36,IF(AND(COUNTIF(BB$35:BB47,1)&gt;0,COUNTIF(BB$35:BB47,33)&gt;0,COUNTIF(BB$35:BB47,30)&gt;0,COUNTIF(BB$35:BB47,39)&gt;0,COUNTIF(BB$35:BB47,38)&gt;0,COUNTIF(BB$35:BB47,35)&gt;0),37,IF(AND(COUNTIF(BB$35:BB47,1)&gt;0,COUNTIF(BB$35:BB47,33)&gt;0,COUNTIF(BB$35:BB47,30)&gt;0,COUNTIF(BB$35:BB47,39)&gt;0,COUNTIF(BB$35:BB47,38)&gt;0),35,IF(AND(COUNTIF(BB$35:BB47,1)&gt;0,COUNTIF(BB$35:BB47,33)&gt;0,COUNTIF(BB$35:BB47,30)&gt;0,COUNTIF(BB$35:BB47,39)&gt;0),38,IF(AND(COUNTIF(BB$35:BB47,1)&gt;0,COUNTIF(BB$35:BB47,33)&gt;0,COUNTIF(BB$35:BB47,30)&gt;0),39,IF(AND(COUNTIF(BB$35:BB47,1)&gt;0,COUNTIF(BB$35:BB47,33)&gt;0),30,IF(COUNTIF(BB$35:BB47,1)&gt;0,33,1)))))))))))</f>
        <v>30</v>
      </c>
      <c r="BC48" s="227">
        <f>IF(AND(COUNTIF(BC$35:BC47,1)&gt;0,COUNTIF(BC$35:BC47,33)&gt;0,COUNTIF(BC$35:BC47,30)&gt;0,COUNTIF(BC$35:BC47,39)&gt;0,COUNTIF(BC$35:BC47,38)&gt;0,COUNTIF(BC$35:BC47,35)&gt;0,COUNTIF(BC$35:BC47,37)&gt;0,COUNTIF(BC$35:BC47,36)&gt;0,COUNTIF(BC$35:BC47,"cmo")&gt;0,COUNTIF(BC$35:BC47,32)&gt;0,COUNTIF(BC$35:BC47,2)&gt;0),"F",IF(AND(COUNTIF(BC$35:BC47,1)&gt;0,COUNTIF(BC$35:BC47,33)&gt;0,COUNTIF(BC$35:BC47,30)&gt;0,COUNTIF(BC$35:BC47,39)&gt;0,COUNTIF(BC$35:BC47,38)&gt;0,COUNTIF(BC$35:BC47,35)&gt;0,COUNTIF(BC$35:BC47,37)&gt;0,COUNTIF(BC$35:BC47,36)&gt;0,COUNTIF(BC$35:BC47,"cmo")&gt;0,COUNTIF(BC$35:BC47,32)&gt;0),2,IF(AND(COUNTIF(BC$35:BC47,1)&gt;0,COUNTIF(BC$35:BC47,33)&gt;0,COUNTIF(BC$35:BC47,30)&gt;0,COUNTIF(BC$35:BC47,39)&gt;0,COUNTIF(BC$35:BC47,38)&gt;0,COUNTIF(BC$35:BC47,35)&gt;0,COUNTIF(BC$35:BC47,37)&gt;0,COUNTIF(BC$35:BC47,36)&gt;0,COUNTIF(BC$35:BC47,"cmo")&gt;0),32,IF(AND(COUNTIF(BC$35:BC47,1)&gt;0,COUNTIF(BC$35:BC47,33)&gt;0,COUNTIF(BC$35:BC47,30)&gt;0,COUNTIF(BC$35:BC47,39)&gt;0,COUNTIF(BC$35:BC47,38)&gt;0,COUNTIF(BC$35:BC47,35)&gt;0,COUNTIF(BC$35:BC47,37)&gt;0,COUNTIF(BC$35:BC47,36)&gt;0),"cmo",IF(AND(COUNTIF(BC$35:BC47,1)&gt;0,COUNTIF(BC$35:BC47,33)&gt;0,COUNTIF(BC$35:BC47,30)&gt;0,COUNTIF(BC$35:BC47,39)&gt;0,COUNTIF(BC$35:BC47,38)&gt;0,COUNTIF(BC$35:BC47,35)&gt;0,COUNTIF(BC$35:BC47,37)&gt;0),36,IF(AND(COUNTIF(BC$35:BC47,1)&gt;0,COUNTIF(BC$35:BC47,33)&gt;0,COUNTIF(BC$35:BC47,30)&gt;0,COUNTIF(BC$35:BC47,39)&gt;0,COUNTIF(BC$35:BC47,38)&gt;0,COUNTIF(BC$35:BC47,35)&gt;0),37,IF(AND(COUNTIF(BC$35:BC47,1)&gt;0,COUNTIF(BC$35:BC47,33)&gt;0,COUNTIF(BC$35:BC47,30)&gt;0,COUNTIF(BC$35:BC47,39)&gt;0,COUNTIF(BC$35:BC47,38)&gt;0),35,IF(AND(COUNTIF(BC$35:BC47,1)&gt;0,COUNTIF(BC$35:BC47,33)&gt;0,COUNTIF(BC$35:BC47,30)&gt;0,COUNTIF(BC$35:BC47,39)&gt;0),38,IF(AND(COUNTIF(BC$35:BC47,1)&gt;0,COUNTIF(BC$35:BC47,33)&gt;0,COUNTIF(BC$35:BC47,30)&gt;0),39,IF(AND(COUNTIF(BC$35:BC47,1)&gt;0,COUNTIF(BC$35:BC47,33)&gt;0),30,IF(COUNTIF(BC$35:BC47,1)&gt;0,33,1)))))))))))</f>
        <v>33</v>
      </c>
      <c r="BD48" s="227">
        <f>IF(AND(COUNTIF(BD$35:BD47,1)&gt;0,COUNTIF(BD$35:BD47,33)&gt;0,COUNTIF(BD$35:BD47,30)&gt;0,COUNTIF(BD$35:BD47,39)&gt;0,COUNTIF(BD$35:BD47,38)&gt;0,COUNTIF(BD$35:BD47,35)&gt;0,COUNTIF(BD$35:BD47,37)&gt;0,COUNTIF(BD$35:BD47,36)&gt;0,COUNTIF(BD$35:BD47,"cmo")&gt;0,COUNTIF(BD$35:BD47,32)&gt;0,COUNTIF(BD$35:BD47,2)&gt;0),"F",IF(AND(COUNTIF(BD$35:BD47,1)&gt;0,COUNTIF(BD$35:BD47,33)&gt;0,COUNTIF(BD$35:BD47,30)&gt;0,COUNTIF(BD$35:BD47,39)&gt;0,COUNTIF(BD$35:BD47,38)&gt;0,COUNTIF(BD$35:BD47,35)&gt;0,COUNTIF(BD$35:BD47,37)&gt;0,COUNTIF(BD$35:BD47,36)&gt;0,COUNTIF(BD$35:BD47,"cmo")&gt;0,COUNTIF(BD$35:BD47,32)&gt;0),2,IF(AND(COUNTIF(BD$35:BD47,1)&gt;0,COUNTIF(BD$35:BD47,33)&gt;0,COUNTIF(BD$35:BD47,30)&gt;0,COUNTIF(BD$35:BD47,39)&gt;0,COUNTIF(BD$35:BD47,38)&gt;0,COUNTIF(BD$35:BD47,35)&gt;0,COUNTIF(BD$35:BD47,37)&gt;0,COUNTIF(BD$35:BD47,36)&gt;0,COUNTIF(BD$35:BD47,"cmo")&gt;0),32,IF(AND(COUNTIF(BD$35:BD47,1)&gt;0,COUNTIF(BD$35:BD47,33)&gt;0,COUNTIF(BD$35:BD47,30)&gt;0,COUNTIF(BD$35:BD47,39)&gt;0,COUNTIF(BD$35:BD47,38)&gt;0,COUNTIF(BD$35:BD47,35)&gt;0,COUNTIF(BD$35:BD47,37)&gt;0,COUNTIF(BD$35:BD47,36)&gt;0),"cmo",IF(AND(COUNTIF(BD$35:BD47,1)&gt;0,COUNTIF(BD$35:BD47,33)&gt;0,COUNTIF(BD$35:BD47,30)&gt;0,COUNTIF(BD$35:BD47,39)&gt;0,COUNTIF(BD$35:BD47,38)&gt;0,COUNTIF(BD$35:BD47,35)&gt;0,COUNTIF(BD$35:BD47,37)&gt;0),36,IF(AND(COUNTIF(BD$35:BD47,1)&gt;0,COUNTIF(BD$35:BD47,33)&gt;0,COUNTIF(BD$35:BD47,30)&gt;0,COUNTIF(BD$35:BD47,39)&gt;0,COUNTIF(BD$35:BD47,38)&gt;0,COUNTIF(BD$35:BD47,35)&gt;0),37,IF(AND(COUNTIF(BD$35:BD47,1)&gt;0,COUNTIF(BD$35:BD47,33)&gt;0,COUNTIF(BD$35:BD47,30)&gt;0,COUNTIF(BD$35:BD47,39)&gt;0,COUNTIF(BD$35:BD47,38)&gt;0),35,IF(AND(COUNTIF(BD$35:BD47,1)&gt;0,COUNTIF(BD$35:BD47,33)&gt;0,COUNTIF(BD$35:BD47,30)&gt;0,COUNTIF(BD$35:BD47,39)&gt;0),38,IF(AND(COUNTIF(BD$35:BD47,1)&gt;0,COUNTIF(BD$35:BD47,33)&gt;0,COUNTIF(BD$35:BD47,30)&gt;0),39,IF(AND(COUNTIF(BD$35:BD47,1)&gt;0,COUNTIF(BD$35:BD47,33)&gt;0),30,IF(COUNTIF(BD$35:BD47,1)&gt;0,33,1)))))))))))</f>
        <v>33</v>
      </c>
      <c r="BE48" s="227">
        <f>IF(AND(COUNTIF(BE$35:BE47,1)&gt;0,COUNTIF(BE$35:BE47,33)&gt;0,COUNTIF(BE$35:BE47,30)&gt;0,COUNTIF(BE$35:BE47,39)&gt;0,COUNTIF(BE$35:BE47,38)&gt;0,COUNTIF(BE$35:BE47,35)&gt;0,COUNTIF(BE$35:BE47,37)&gt;0,COUNTIF(BE$35:BE47,36)&gt;0,COUNTIF(BE$35:BE47,"cmo")&gt;0,COUNTIF(BE$35:BE47,32)&gt;0,COUNTIF(BE$35:BE47,2)&gt;0),"F",IF(AND(COUNTIF(BE$35:BE47,1)&gt;0,COUNTIF(BE$35:BE47,33)&gt;0,COUNTIF(BE$35:BE47,30)&gt;0,COUNTIF(BE$35:BE47,39)&gt;0,COUNTIF(BE$35:BE47,38)&gt;0,COUNTIF(BE$35:BE47,35)&gt;0,COUNTIF(BE$35:BE47,37)&gt;0,COUNTIF(BE$35:BE47,36)&gt;0,COUNTIF(BE$35:BE47,"cmo")&gt;0,COUNTIF(BE$35:BE47,32)&gt;0),2,IF(AND(COUNTIF(BE$35:BE47,1)&gt;0,COUNTIF(BE$35:BE47,33)&gt;0,COUNTIF(BE$35:BE47,30)&gt;0,COUNTIF(BE$35:BE47,39)&gt;0,COUNTIF(BE$35:BE47,38)&gt;0,COUNTIF(BE$35:BE47,35)&gt;0,COUNTIF(BE$35:BE47,37)&gt;0,COUNTIF(BE$35:BE47,36)&gt;0,COUNTIF(BE$35:BE47,"cmo")&gt;0),32,IF(AND(COUNTIF(BE$35:BE47,1)&gt;0,COUNTIF(BE$35:BE47,33)&gt;0,COUNTIF(BE$35:BE47,30)&gt;0,COUNTIF(BE$35:BE47,39)&gt;0,COUNTIF(BE$35:BE47,38)&gt;0,COUNTIF(BE$35:BE47,35)&gt;0,COUNTIF(BE$35:BE47,37)&gt;0,COUNTIF(BE$35:BE47,36)&gt;0),"cmo",IF(AND(COUNTIF(BE$35:BE47,1)&gt;0,COUNTIF(BE$35:BE47,33)&gt;0,COUNTIF(BE$35:BE47,30)&gt;0,COUNTIF(BE$35:BE47,39)&gt;0,COUNTIF(BE$35:BE47,38)&gt;0,COUNTIF(BE$35:BE47,35)&gt;0,COUNTIF(BE$35:BE47,37)&gt;0),36,IF(AND(COUNTIF(BE$35:BE47,1)&gt;0,COUNTIF(BE$35:BE47,33)&gt;0,COUNTIF(BE$35:BE47,30)&gt;0,COUNTIF(BE$35:BE47,39)&gt;0,COUNTIF(BE$35:BE47,38)&gt;0,COUNTIF(BE$35:BE47,35)&gt;0),37,IF(AND(COUNTIF(BE$35:BE47,1)&gt;0,COUNTIF(BE$35:BE47,33)&gt;0,COUNTIF(BE$35:BE47,30)&gt;0,COUNTIF(BE$35:BE47,39)&gt;0,COUNTIF(BE$35:BE47,38)&gt;0),35,IF(AND(COUNTIF(BE$35:BE47,1)&gt;0,COUNTIF(BE$35:BE47,33)&gt;0,COUNTIF(BE$35:BE47,30)&gt;0,COUNTIF(BE$35:BE47,39)&gt;0),38,IF(AND(COUNTIF(BE$35:BE47,1)&gt;0,COUNTIF(BE$35:BE47,33)&gt;0,COUNTIF(BE$35:BE47,30)&gt;0),39,IF(AND(COUNTIF(BE$35:BE47,1)&gt;0,COUNTIF(BE$35:BE47,33)&gt;0),30,IF(COUNTIF(BE$35:BE47,1)&gt;0,33,1)))))))))))</f>
        <v>33</v>
      </c>
      <c r="BF48" s="227">
        <f>IF(AND(COUNTIF(BF$35:BF47,1)&gt;0,COUNTIF(BF$35:BF47,33)&gt;0,COUNTIF(BF$35:BF47,30)&gt;0,COUNTIF(BF$35:BF47,39)&gt;0,COUNTIF(BF$35:BF47,38)&gt;0,COUNTIF(BF$35:BF47,35)&gt;0,COUNTIF(BF$35:BF47,37)&gt;0,COUNTIF(BF$35:BF47,36)&gt;0,COUNTIF(BF$35:BF47,"cmo")&gt;0,COUNTIF(BF$35:BF47,32)&gt;0,COUNTIF(BF$35:BF47,2)&gt;0),"F",IF(AND(COUNTIF(BF$35:BF47,1)&gt;0,COUNTIF(BF$35:BF47,33)&gt;0,COUNTIF(BF$35:BF47,30)&gt;0,COUNTIF(BF$35:BF47,39)&gt;0,COUNTIF(BF$35:BF47,38)&gt;0,COUNTIF(BF$35:BF47,35)&gt;0,COUNTIF(BF$35:BF47,37)&gt;0,COUNTIF(BF$35:BF47,36)&gt;0,COUNTIF(BF$35:BF47,"cmo")&gt;0,COUNTIF(BF$35:BF47,32)&gt;0),2,IF(AND(COUNTIF(BF$35:BF47,1)&gt;0,COUNTIF(BF$35:BF47,33)&gt;0,COUNTIF(BF$35:BF47,30)&gt;0,COUNTIF(BF$35:BF47,39)&gt;0,COUNTIF(BF$35:BF47,38)&gt;0,COUNTIF(BF$35:BF47,35)&gt;0,COUNTIF(BF$35:BF47,37)&gt;0,COUNTIF(BF$35:BF47,36)&gt;0,COUNTIF(BF$35:BF47,"cmo")&gt;0),32,IF(AND(COUNTIF(BF$35:BF47,1)&gt;0,COUNTIF(BF$35:BF47,33)&gt;0,COUNTIF(BF$35:BF47,30)&gt;0,COUNTIF(BF$35:BF47,39)&gt;0,COUNTIF(BF$35:BF47,38)&gt;0,COUNTIF(BF$35:BF47,35)&gt;0,COUNTIF(BF$35:BF47,37)&gt;0,COUNTIF(BF$35:BF47,36)&gt;0),"cmo",IF(AND(COUNTIF(BF$35:BF47,1)&gt;0,COUNTIF(BF$35:BF47,33)&gt;0,COUNTIF(BF$35:BF47,30)&gt;0,COUNTIF(BF$35:BF47,39)&gt;0,COUNTIF(BF$35:BF47,38)&gt;0,COUNTIF(BF$35:BF47,35)&gt;0,COUNTIF(BF$35:BF47,37)&gt;0),36,IF(AND(COUNTIF(BF$35:BF47,1)&gt;0,COUNTIF(BF$35:BF47,33)&gt;0,COUNTIF(BF$35:BF47,30)&gt;0,COUNTIF(BF$35:BF47,39)&gt;0,COUNTIF(BF$35:BF47,38)&gt;0,COUNTIF(BF$35:BF47,35)&gt;0),37,IF(AND(COUNTIF(BF$35:BF47,1)&gt;0,COUNTIF(BF$35:BF47,33)&gt;0,COUNTIF(BF$35:BF47,30)&gt;0,COUNTIF(BF$35:BF47,39)&gt;0,COUNTIF(BF$35:BF47,38)&gt;0),35,IF(AND(COUNTIF(BF$35:BF47,1)&gt;0,COUNTIF(BF$35:BF47,33)&gt;0,COUNTIF(BF$35:BF47,30)&gt;0,COUNTIF(BF$35:BF47,39)&gt;0),38,IF(AND(COUNTIF(BF$35:BF47,1)&gt;0,COUNTIF(BF$35:BF47,33)&gt;0,COUNTIF(BF$35:BF47,30)&gt;0),39,IF(AND(COUNTIF(BF$35:BF47,1)&gt;0,COUNTIF(BF$35:BF47,33)&gt;0),30,IF(COUNTIF(BF$35:BF47,1)&gt;0,33,1)))))))))))</f>
        <v>33</v>
      </c>
      <c r="BG48" s="227">
        <f>IF(AND(COUNTIF(BG$35:BG47,1)&gt;0,COUNTIF(BG$35:BG47,33)&gt;0,COUNTIF(BG$35:BG47,30)&gt;0,COUNTIF(BG$35:BG47,39)&gt;0,COUNTIF(BG$35:BG47,38)&gt;0,COUNTIF(BG$35:BG47,35)&gt;0,COUNTIF(BG$35:BG47,37)&gt;0,COUNTIF(BG$35:BG47,36)&gt;0,COUNTIF(BG$35:BG47,"cmo")&gt;0,COUNTIF(BG$35:BG47,32)&gt;0,COUNTIF(BG$35:BG47,2)&gt;0),"F",IF(AND(COUNTIF(BG$35:BG47,1)&gt;0,COUNTIF(BG$35:BG47,33)&gt;0,COUNTIF(BG$35:BG47,30)&gt;0,COUNTIF(BG$35:BG47,39)&gt;0,COUNTIF(BG$35:BG47,38)&gt;0,COUNTIF(BG$35:BG47,35)&gt;0,COUNTIF(BG$35:BG47,37)&gt;0,COUNTIF(BG$35:BG47,36)&gt;0,COUNTIF(BG$35:BG47,"cmo")&gt;0,COUNTIF(BG$35:BG47,32)&gt;0),2,IF(AND(COUNTIF(BG$35:BG47,1)&gt;0,COUNTIF(BG$35:BG47,33)&gt;0,COUNTIF(BG$35:BG47,30)&gt;0,COUNTIF(BG$35:BG47,39)&gt;0,COUNTIF(BG$35:BG47,38)&gt;0,COUNTIF(BG$35:BG47,35)&gt;0,COUNTIF(BG$35:BG47,37)&gt;0,COUNTIF(BG$35:BG47,36)&gt;0,COUNTIF(BG$35:BG47,"cmo")&gt;0),32,IF(AND(COUNTIF(BG$35:BG47,1)&gt;0,COUNTIF(BG$35:BG47,33)&gt;0,COUNTIF(BG$35:BG47,30)&gt;0,COUNTIF(BG$35:BG47,39)&gt;0,COUNTIF(BG$35:BG47,38)&gt;0,COUNTIF(BG$35:BG47,35)&gt;0,COUNTIF(BG$35:BG47,37)&gt;0,COUNTIF(BG$35:BG47,36)&gt;0),"cmo",IF(AND(COUNTIF(BG$35:BG47,1)&gt;0,COUNTIF(BG$35:BG47,33)&gt;0,COUNTIF(BG$35:BG47,30)&gt;0,COUNTIF(BG$35:BG47,39)&gt;0,COUNTIF(BG$35:BG47,38)&gt;0,COUNTIF(BG$35:BG47,35)&gt;0,COUNTIF(BG$35:BG47,37)&gt;0),36,IF(AND(COUNTIF(BG$35:BG47,1)&gt;0,COUNTIF(BG$35:BG47,33)&gt;0,COUNTIF(BG$35:BG47,30)&gt;0,COUNTIF(BG$35:BG47,39)&gt;0,COUNTIF(BG$35:BG47,38)&gt;0,COUNTIF(BG$35:BG47,35)&gt;0),37,IF(AND(COUNTIF(BG$35:BG47,1)&gt;0,COUNTIF(BG$35:BG47,33)&gt;0,COUNTIF(BG$35:BG47,30)&gt;0,COUNTIF(BG$35:BG47,39)&gt;0,COUNTIF(BG$35:BG47,38)&gt;0),35,IF(AND(COUNTIF(BG$35:BG47,1)&gt;0,COUNTIF(BG$35:BG47,33)&gt;0,COUNTIF(BG$35:BG47,30)&gt;0,COUNTIF(BG$35:BG47,39)&gt;0),38,IF(AND(COUNTIF(BG$35:BG47,1)&gt;0,COUNTIF(BG$35:BG47,33)&gt;0,COUNTIF(BG$35:BG47,30)&gt;0),39,IF(AND(COUNTIF(BG$35:BG47,1)&gt;0,COUNTIF(BG$35:BG47,33)&gt;0),30,IF(COUNTIF(BG$35:BG47,1)&gt;0,33,1)))))))))))</f>
        <v>33</v>
      </c>
      <c r="BH48" s="227">
        <f>IF(AND(COUNTIF(BH$35:BH47,1)&gt;0,COUNTIF(BH$35:BH47,33)&gt;0,COUNTIF(BH$35:BH47,30)&gt;0,COUNTIF(BH$35:BH47,39)&gt;0,COUNTIF(BH$35:BH47,38)&gt;0,COUNTIF(BH$35:BH47,35)&gt;0,COUNTIF(BH$35:BH47,37)&gt;0,COUNTIF(BH$35:BH47,36)&gt;0,COUNTIF(BH$35:BH47,"cmo")&gt;0,COUNTIF(BH$35:BH47,32)&gt;0,COUNTIF(BH$35:BH47,2)&gt;0),"F",IF(AND(COUNTIF(BH$35:BH47,1)&gt;0,COUNTIF(BH$35:BH47,33)&gt;0,COUNTIF(BH$35:BH47,30)&gt;0,COUNTIF(BH$35:BH47,39)&gt;0,COUNTIF(BH$35:BH47,38)&gt;0,COUNTIF(BH$35:BH47,35)&gt;0,COUNTIF(BH$35:BH47,37)&gt;0,COUNTIF(BH$35:BH47,36)&gt;0,COUNTIF(BH$35:BH47,"cmo")&gt;0,COUNTIF(BH$35:BH47,32)&gt;0),2,IF(AND(COUNTIF(BH$35:BH47,1)&gt;0,COUNTIF(BH$35:BH47,33)&gt;0,COUNTIF(BH$35:BH47,30)&gt;0,COUNTIF(BH$35:BH47,39)&gt;0,COUNTIF(BH$35:BH47,38)&gt;0,COUNTIF(BH$35:BH47,35)&gt;0,COUNTIF(BH$35:BH47,37)&gt;0,COUNTIF(BH$35:BH47,36)&gt;0,COUNTIF(BH$35:BH47,"cmo")&gt;0),32,IF(AND(COUNTIF(BH$35:BH47,1)&gt;0,COUNTIF(BH$35:BH47,33)&gt;0,COUNTIF(BH$35:BH47,30)&gt;0,COUNTIF(BH$35:BH47,39)&gt;0,COUNTIF(BH$35:BH47,38)&gt;0,COUNTIF(BH$35:BH47,35)&gt;0,COUNTIF(BH$35:BH47,37)&gt;0,COUNTIF(BH$35:BH47,36)&gt;0),"cmo",IF(AND(COUNTIF(BH$35:BH47,1)&gt;0,COUNTIF(BH$35:BH47,33)&gt;0,COUNTIF(BH$35:BH47,30)&gt;0,COUNTIF(BH$35:BH47,39)&gt;0,COUNTIF(BH$35:BH47,38)&gt;0,COUNTIF(BH$35:BH47,35)&gt;0,COUNTIF(BH$35:BH47,37)&gt;0),36,IF(AND(COUNTIF(BH$35:BH47,1)&gt;0,COUNTIF(BH$35:BH47,33)&gt;0,COUNTIF(BH$35:BH47,30)&gt;0,COUNTIF(BH$35:BH47,39)&gt;0,COUNTIF(BH$35:BH47,38)&gt;0,COUNTIF(BH$35:BH47,35)&gt;0),37,IF(AND(COUNTIF(BH$35:BH47,1)&gt;0,COUNTIF(BH$35:BH47,33)&gt;0,COUNTIF(BH$35:BH47,30)&gt;0,COUNTIF(BH$35:BH47,39)&gt;0,COUNTIF(BH$35:BH47,38)&gt;0),35,IF(AND(COUNTIF(BH$35:BH47,1)&gt;0,COUNTIF(BH$35:BH47,33)&gt;0,COUNTIF(BH$35:BH47,30)&gt;0,COUNTIF(BH$35:BH47,39)&gt;0),38,IF(AND(COUNTIF(BH$35:BH47,1)&gt;0,COUNTIF(BH$35:BH47,33)&gt;0,COUNTIF(BH$35:BH47,30)&gt;0),39,IF(AND(COUNTIF(BH$35:BH47,1)&gt;0,COUNTIF(BH$35:BH47,33)&gt;0),30,IF(COUNTIF(BH$35:BH47,1)&gt;0,33,1)))))))))))</f>
        <v>33</v>
      </c>
      <c r="BI48" s="227">
        <f>IF(AND(COUNTIF(BI$35:BI47,1)&gt;0,COUNTIF(BI$35:BI47,33)&gt;0,COUNTIF(BI$35:BI47,30)&gt;0,COUNTIF(BI$35:BI47,39)&gt;0,COUNTIF(BI$35:BI47,38)&gt;0,COUNTIF(BI$35:BI47,35)&gt;0,COUNTIF(BI$35:BI47,37)&gt;0,COUNTIF(BI$35:BI47,36)&gt;0,COUNTIF(BI$35:BI47,"cmo")&gt;0,COUNTIF(BI$35:BI47,32)&gt;0,COUNTIF(BI$35:BI47,2)&gt;0),"F",IF(AND(COUNTIF(BI$35:BI47,1)&gt;0,COUNTIF(BI$35:BI47,33)&gt;0,COUNTIF(BI$35:BI47,30)&gt;0,COUNTIF(BI$35:BI47,39)&gt;0,COUNTIF(BI$35:BI47,38)&gt;0,COUNTIF(BI$35:BI47,35)&gt;0,COUNTIF(BI$35:BI47,37)&gt;0,COUNTIF(BI$35:BI47,36)&gt;0,COUNTIF(BI$35:BI47,"cmo")&gt;0,COUNTIF(BI$35:BI47,32)&gt;0),2,IF(AND(COUNTIF(BI$35:BI47,1)&gt;0,COUNTIF(BI$35:BI47,33)&gt;0,COUNTIF(BI$35:BI47,30)&gt;0,COUNTIF(BI$35:BI47,39)&gt;0,COUNTIF(BI$35:BI47,38)&gt;0,COUNTIF(BI$35:BI47,35)&gt;0,COUNTIF(BI$35:BI47,37)&gt;0,COUNTIF(BI$35:BI47,36)&gt;0,COUNTIF(BI$35:BI47,"cmo")&gt;0),32,IF(AND(COUNTIF(BI$35:BI47,1)&gt;0,COUNTIF(BI$35:BI47,33)&gt;0,COUNTIF(BI$35:BI47,30)&gt;0,COUNTIF(BI$35:BI47,39)&gt;0,COUNTIF(BI$35:BI47,38)&gt;0,COUNTIF(BI$35:BI47,35)&gt;0,COUNTIF(BI$35:BI47,37)&gt;0,COUNTIF(BI$35:BI47,36)&gt;0),"cmo",IF(AND(COUNTIF(BI$35:BI47,1)&gt;0,COUNTIF(BI$35:BI47,33)&gt;0,COUNTIF(BI$35:BI47,30)&gt;0,COUNTIF(BI$35:BI47,39)&gt;0,COUNTIF(BI$35:BI47,38)&gt;0,COUNTIF(BI$35:BI47,35)&gt;0,COUNTIF(BI$35:BI47,37)&gt;0),36,IF(AND(COUNTIF(BI$35:BI47,1)&gt;0,COUNTIF(BI$35:BI47,33)&gt;0,COUNTIF(BI$35:BI47,30)&gt;0,COUNTIF(BI$35:BI47,39)&gt;0,COUNTIF(BI$35:BI47,38)&gt;0,COUNTIF(BI$35:BI47,35)&gt;0),37,IF(AND(COUNTIF(BI$35:BI47,1)&gt;0,COUNTIF(BI$35:BI47,33)&gt;0,COUNTIF(BI$35:BI47,30)&gt;0,COUNTIF(BI$35:BI47,39)&gt;0,COUNTIF(BI$35:BI47,38)&gt;0),35,IF(AND(COUNTIF(BI$35:BI47,1)&gt;0,COUNTIF(BI$35:BI47,33)&gt;0,COUNTIF(BI$35:BI47,30)&gt;0,COUNTIF(BI$35:BI47,39)&gt;0),38,IF(AND(COUNTIF(BI$35:BI47,1)&gt;0,COUNTIF(BI$35:BI47,33)&gt;0,COUNTIF(BI$35:BI47,30)&gt;0),39,IF(AND(COUNTIF(BI$35:BI47,1)&gt;0,COUNTIF(BI$35:BI47,33)&gt;0),30,IF(COUNTIF(BI$35:BI47,1)&gt;0,33,1)))))))))))</f>
        <v>1</v>
      </c>
      <c r="BJ48" s="227">
        <f>IF(AND(COUNTIF(BJ$35:BJ47,1)&gt;0,COUNTIF(BJ$35:BJ47,33)&gt;0,COUNTIF(BJ$35:BJ47,30)&gt;0,COUNTIF(BJ$35:BJ47,39)&gt;0,COUNTIF(BJ$35:BJ47,38)&gt;0,COUNTIF(BJ$35:BJ47,35)&gt;0,COUNTIF(BJ$35:BJ47,37)&gt;0,COUNTIF(BJ$35:BJ47,36)&gt;0,COUNTIF(BJ$35:BJ47,"cmo")&gt;0,COUNTIF(BJ$35:BJ47,32)&gt;0,COUNTIF(BJ$35:BJ47,2)&gt;0),"F",IF(AND(COUNTIF(BJ$35:BJ47,1)&gt;0,COUNTIF(BJ$35:BJ47,33)&gt;0,COUNTIF(BJ$35:BJ47,30)&gt;0,COUNTIF(BJ$35:BJ47,39)&gt;0,COUNTIF(BJ$35:BJ47,38)&gt;0,COUNTIF(BJ$35:BJ47,35)&gt;0,COUNTIF(BJ$35:BJ47,37)&gt;0,COUNTIF(BJ$35:BJ47,36)&gt;0,COUNTIF(BJ$35:BJ47,"cmo")&gt;0,COUNTIF(BJ$35:BJ47,32)&gt;0),2,IF(AND(COUNTIF(BJ$35:BJ47,1)&gt;0,COUNTIF(BJ$35:BJ47,33)&gt;0,COUNTIF(BJ$35:BJ47,30)&gt;0,COUNTIF(BJ$35:BJ47,39)&gt;0,COUNTIF(BJ$35:BJ47,38)&gt;0,COUNTIF(BJ$35:BJ47,35)&gt;0,COUNTIF(BJ$35:BJ47,37)&gt;0,COUNTIF(BJ$35:BJ47,36)&gt;0,COUNTIF(BJ$35:BJ47,"cmo")&gt;0),32,IF(AND(COUNTIF(BJ$35:BJ47,1)&gt;0,COUNTIF(BJ$35:BJ47,33)&gt;0,COUNTIF(BJ$35:BJ47,30)&gt;0,COUNTIF(BJ$35:BJ47,39)&gt;0,COUNTIF(BJ$35:BJ47,38)&gt;0,COUNTIF(BJ$35:BJ47,35)&gt;0,COUNTIF(BJ$35:BJ47,37)&gt;0,COUNTIF(BJ$35:BJ47,36)&gt;0),"cmo",IF(AND(COUNTIF(BJ$35:BJ47,1)&gt;0,COUNTIF(BJ$35:BJ47,33)&gt;0,COUNTIF(BJ$35:BJ47,30)&gt;0,COUNTIF(BJ$35:BJ47,39)&gt;0,COUNTIF(BJ$35:BJ47,38)&gt;0,COUNTIF(BJ$35:BJ47,35)&gt;0,COUNTIF(BJ$35:BJ47,37)&gt;0),36,IF(AND(COUNTIF(BJ$35:BJ47,1)&gt;0,COUNTIF(BJ$35:BJ47,33)&gt;0,COUNTIF(BJ$35:BJ47,30)&gt;0,COUNTIF(BJ$35:BJ47,39)&gt;0,COUNTIF(BJ$35:BJ47,38)&gt;0,COUNTIF(BJ$35:BJ47,35)&gt;0),37,IF(AND(COUNTIF(BJ$35:BJ47,1)&gt;0,COUNTIF(BJ$35:BJ47,33)&gt;0,COUNTIF(BJ$35:BJ47,30)&gt;0,COUNTIF(BJ$35:BJ47,39)&gt;0,COUNTIF(BJ$35:BJ47,38)&gt;0),35,IF(AND(COUNTIF(BJ$35:BJ47,1)&gt;0,COUNTIF(BJ$35:BJ47,33)&gt;0,COUNTIF(BJ$35:BJ47,30)&gt;0,COUNTIF(BJ$35:BJ47,39)&gt;0),38,IF(AND(COUNTIF(BJ$35:BJ47,1)&gt;0,COUNTIF(BJ$35:BJ47,33)&gt;0,COUNTIF(BJ$35:BJ47,30)&gt;0),39,IF(AND(COUNTIF(BJ$35:BJ47,1)&gt;0,COUNTIF(BJ$35:BJ47,33)&gt;0),30,IF(COUNTIF(BJ$35:BJ47,1)&gt;0,33,1)))))))))))</f>
        <v>1</v>
      </c>
      <c r="BK48" s="227"/>
      <c r="BL48" s="227"/>
      <c r="BM48" s="227"/>
      <c r="BN48" s="227"/>
      <c r="BO48" s="227"/>
      <c r="BP48" s="227"/>
      <c r="BQ48" s="227"/>
      <c r="BR48" s="227"/>
      <c r="BS48" s="227"/>
      <c r="BT48" s="227"/>
      <c r="BU48" s="165">
        <f t="shared" si="3"/>
        <v>0.42708305555717241</v>
      </c>
    </row>
    <row r="49" spans="1:73" x14ac:dyDescent="0.25">
      <c r="A49" s="39"/>
      <c r="B49" s="139" t="str">
        <f>'Etat staff'!C45</f>
        <v xml:space="preserve"> MIKE</v>
      </c>
      <c r="C49" s="161">
        <f>'Etat staff'!A45</f>
        <v>43590.482638888891</v>
      </c>
      <c r="D49" s="162">
        <f>IF('Etat staff'!B45&lt;C49,'Etat staff'!B45+1,'Etat staff'!B45)</f>
        <v>43590.902777777781</v>
      </c>
      <c r="E49" s="203">
        <f t="shared" si="7"/>
        <v>5.2083333333333336E-2</v>
      </c>
      <c r="F49" s="44"/>
      <c r="G49" s="265"/>
      <c r="H49" s="227"/>
      <c r="I49" s="227"/>
      <c r="J49" s="227"/>
      <c r="K49" s="227"/>
      <c r="L49" s="227"/>
      <c r="M49" s="227"/>
      <c r="N49" s="227"/>
      <c r="O49" s="227"/>
      <c r="P49" s="227"/>
      <c r="Q49" s="227"/>
      <c r="R49" s="227"/>
      <c r="S49" s="227"/>
      <c r="T49" s="227"/>
      <c r="U49" s="227"/>
      <c r="V49" s="227"/>
      <c r="W49" s="227" t="str">
        <f>IF(AND(COUNTIF(W$35:W48,1)&gt;0,COUNTIF(W$35:W48,33)&gt;0,COUNTIF(W$35:W48,30)&gt;0,COUNTIF(W$35:W48,39)&gt;0,COUNTIF(W$35:W48,38)&gt;0,COUNTIF(W$35:W48,35)&gt;0,COUNTIF(W$35:W48,37)&gt;0,COUNTIF(W$35:W48,36)&gt;0,COUNTIF(W$35:W48,"cmo")&gt;0,COUNTIF(W$35:W48,32)&gt;0,COUNTIF(W$35:W48,2)&gt;0),"F",IF(AND(COUNTIF(W$35:W48,1)&gt;0,COUNTIF(W$35:W48,33)&gt;0,COUNTIF(W$35:W48,30)&gt;0,COUNTIF(W$35:W48,39)&gt;0,COUNTIF(W$35:W48,38)&gt;0,COUNTIF(W$35:W48,35)&gt;0,COUNTIF(W$35:W48,37)&gt;0,COUNTIF(W$35:W48,36)&gt;0,COUNTIF(W$35:W48,"cmo")&gt;0,COUNTIF(W$35:W48,32)&gt;0),2,IF(AND(COUNTIF(W$35:W48,1)&gt;0,COUNTIF(W$35:W48,33)&gt;0,COUNTIF(W$35:W48,30)&gt;0,COUNTIF(W$35:W48,39)&gt;0,COUNTIF(W$35:W48,38)&gt;0,COUNTIF(W$35:W48,35)&gt;0,COUNTIF(W$35:W48,37)&gt;0,COUNTIF(W$35:W48,36)&gt;0,COUNTIF(W$35:W48,"cmo")&gt;0),32,IF(AND(COUNTIF(W$35:W48,1)&gt;0,COUNTIF(W$35:W48,33)&gt;0,COUNTIF(W$35:W48,30)&gt;0,COUNTIF(W$35:W48,39)&gt;0,COUNTIF(W$35:W48,38)&gt;0,COUNTIF(W$35:W48,35)&gt;0,COUNTIF(W$35:W48,37)&gt;0,COUNTIF(W$35:W48,36)&gt;0),"cmo",IF(AND(COUNTIF(W$35:W48,1)&gt;0,COUNTIF(W$35:W48,33)&gt;0,COUNTIF(W$35:W48,30)&gt;0,COUNTIF(W$35:W48,39)&gt;0,COUNTIF(W$35:W48,38)&gt;0,COUNTIF(W$35:W48,35)&gt;0,COUNTIF(W$35:W48,37)&gt;0),36,IF(AND(COUNTIF(W$35:W48,1)&gt;0,COUNTIF(W$35:W48,33)&gt;0,COUNTIF(W$35:W48,30)&gt;0,COUNTIF(W$35:W48,39)&gt;0,COUNTIF(W$35:W48,38)&gt;0,COUNTIF(W$35:W48,35)&gt;0),37,IF(AND(COUNTIF(W$35:W48,1)&gt;0,COUNTIF(W$35:W48,33)&gt;0,COUNTIF(W$35:W48,30)&gt;0,COUNTIF(W$35:W48,39)&gt;0,COUNTIF(W$35:W48,38)&gt;0),35,IF(AND(COUNTIF(W$35:W48,1)&gt;0,COUNTIF(W$35:W48,33)&gt;0,COUNTIF(W$35:W48,30)&gt;0,COUNTIF(W$35:W48,39)&gt;0),38,IF(AND(COUNTIF(W$35:W48,1)&gt;0,COUNTIF(W$35:W48,33)&gt;0,COUNTIF(W$35:W48,30)&gt;0),39,IF(AND(COUNTIF(W$35:W48,1)&gt;0,COUNTIF(W$35:W48,33)&gt;0),30,IF(COUNTIF(W$35:W48,1)&gt;0,33,1)))))))))))</f>
        <v>F</v>
      </c>
      <c r="X49" s="227">
        <f>IF(AND(COUNTIF(X$35:X48,1)&gt;0,COUNTIF(X$35:X48,33)&gt;0,COUNTIF(X$35:X48,30)&gt;0,COUNTIF(X$35:X48,39)&gt;0,COUNTIF(X$35:X48,38)&gt;0,COUNTIF(X$35:X48,35)&gt;0,COUNTIF(X$35:X48,37)&gt;0,COUNTIF(X$35:X48,36)&gt;0,COUNTIF(X$35:X48,"cmo")&gt;0,COUNTIF(X$35:X48,32)&gt;0,COUNTIF(X$35:X48,2)&gt;0),"F",IF(AND(COUNTIF(X$35:X48,1)&gt;0,COUNTIF(X$35:X48,33)&gt;0,COUNTIF(X$35:X48,30)&gt;0,COUNTIF(X$35:X48,39)&gt;0,COUNTIF(X$35:X48,38)&gt;0,COUNTIF(X$35:X48,35)&gt;0,COUNTIF(X$35:X48,37)&gt;0,COUNTIF(X$35:X48,36)&gt;0,COUNTIF(X$35:X48,"cmo")&gt;0,COUNTIF(X$35:X48,32)&gt;0),2,IF(AND(COUNTIF(X$35:X48,1)&gt;0,COUNTIF(X$35:X48,33)&gt;0,COUNTIF(X$35:X48,30)&gt;0,COUNTIF(X$35:X48,39)&gt;0,COUNTIF(X$35:X48,38)&gt;0,COUNTIF(X$35:X48,35)&gt;0,COUNTIF(X$35:X48,37)&gt;0,COUNTIF(X$35:X48,36)&gt;0,COUNTIF(X$35:X48,"cmo")&gt;0),32,IF(AND(COUNTIF(X$35:X48,1)&gt;0,COUNTIF(X$35:X48,33)&gt;0,COUNTIF(X$35:X48,30)&gt;0,COUNTIF(X$35:X48,39)&gt;0,COUNTIF(X$35:X48,38)&gt;0,COUNTIF(X$35:X48,35)&gt;0,COUNTIF(X$35:X48,37)&gt;0,COUNTIF(X$35:X48,36)&gt;0),"cmo",IF(AND(COUNTIF(X$35:X48,1)&gt;0,COUNTIF(X$35:X48,33)&gt;0,COUNTIF(X$35:X48,30)&gt;0,COUNTIF(X$35:X48,39)&gt;0,COUNTIF(X$35:X48,38)&gt;0,COUNTIF(X$35:X48,35)&gt;0,COUNTIF(X$35:X48,37)&gt;0),36,IF(AND(COUNTIF(X$35:X48,1)&gt;0,COUNTIF(X$35:X48,33)&gt;0,COUNTIF(X$35:X48,30)&gt;0,COUNTIF(X$35:X48,39)&gt;0,COUNTIF(X$35:X48,38)&gt;0,COUNTIF(X$35:X48,35)&gt;0),37,IF(AND(COUNTIF(X$35:X48,1)&gt;0,COUNTIF(X$35:X48,33)&gt;0,COUNTIF(X$35:X48,30)&gt;0,COUNTIF(X$35:X48,39)&gt;0,COUNTIF(X$35:X48,38)&gt;0),35,IF(AND(COUNTIF(X$35:X48,1)&gt;0,COUNTIF(X$35:X48,33)&gt;0,COUNTIF(X$35:X48,30)&gt;0,COUNTIF(X$35:X48,39)&gt;0),38,IF(AND(COUNTIF(X$35:X48,1)&gt;0,COUNTIF(X$35:X48,33)&gt;0,COUNTIF(X$35:X48,30)&gt;0),39,IF(AND(COUNTIF(X$35:X48,1)&gt;0,COUNTIF(X$35:X48,33)&gt;0),30,IF(COUNTIF(X$35:X48,1)&gt;0,33,1)))))))))))</f>
        <v>36</v>
      </c>
      <c r="Y49" s="227">
        <f>IF(AND(COUNTIF(Y$35:Y48,1)&gt;0,COUNTIF(Y$35:Y48,33)&gt;0,COUNTIF(Y$35:Y48,30)&gt;0,COUNTIF(Y$35:Y48,39)&gt;0,COUNTIF(Y$35:Y48,38)&gt;0,COUNTIF(Y$35:Y48,35)&gt;0,COUNTIF(Y$35:Y48,37)&gt;0,COUNTIF(Y$35:Y48,36)&gt;0,COUNTIF(Y$35:Y48,"cmo")&gt;0,COUNTIF(Y$35:Y48,32)&gt;0,COUNTIF(Y$35:Y48,2)&gt;0),"F",IF(AND(COUNTIF(Y$35:Y48,1)&gt;0,COUNTIF(Y$35:Y48,33)&gt;0,COUNTIF(Y$35:Y48,30)&gt;0,COUNTIF(Y$35:Y48,39)&gt;0,COUNTIF(Y$35:Y48,38)&gt;0,COUNTIF(Y$35:Y48,35)&gt;0,COUNTIF(Y$35:Y48,37)&gt;0,COUNTIF(Y$35:Y48,36)&gt;0,COUNTIF(Y$35:Y48,"cmo")&gt;0,COUNTIF(Y$35:Y48,32)&gt;0),2,IF(AND(COUNTIF(Y$35:Y48,1)&gt;0,COUNTIF(Y$35:Y48,33)&gt;0,COUNTIF(Y$35:Y48,30)&gt;0,COUNTIF(Y$35:Y48,39)&gt;0,COUNTIF(Y$35:Y48,38)&gt;0,COUNTIF(Y$35:Y48,35)&gt;0,COUNTIF(Y$35:Y48,37)&gt;0,COUNTIF(Y$35:Y48,36)&gt;0,COUNTIF(Y$35:Y48,"cmo")&gt;0),32,IF(AND(COUNTIF(Y$35:Y48,1)&gt;0,COUNTIF(Y$35:Y48,33)&gt;0,COUNTIF(Y$35:Y48,30)&gt;0,COUNTIF(Y$35:Y48,39)&gt;0,COUNTIF(Y$35:Y48,38)&gt;0,COUNTIF(Y$35:Y48,35)&gt;0,COUNTIF(Y$35:Y48,37)&gt;0,COUNTIF(Y$35:Y48,36)&gt;0),"cmo",IF(AND(COUNTIF(Y$35:Y48,1)&gt;0,COUNTIF(Y$35:Y48,33)&gt;0,COUNTIF(Y$35:Y48,30)&gt;0,COUNTIF(Y$35:Y48,39)&gt;0,COUNTIF(Y$35:Y48,38)&gt;0,COUNTIF(Y$35:Y48,35)&gt;0,COUNTIF(Y$35:Y48,37)&gt;0),36,IF(AND(COUNTIF(Y$35:Y48,1)&gt;0,COUNTIF(Y$35:Y48,33)&gt;0,COUNTIF(Y$35:Y48,30)&gt;0,COUNTIF(Y$35:Y48,39)&gt;0,COUNTIF(Y$35:Y48,38)&gt;0,COUNTIF(Y$35:Y48,35)&gt;0),37,IF(AND(COUNTIF(Y$35:Y48,1)&gt;0,COUNTIF(Y$35:Y48,33)&gt;0,COUNTIF(Y$35:Y48,30)&gt;0,COUNTIF(Y$35:Y48,39)&gt;0,COUNTIF(Y$35:Y48,38)&gt;0),35,IF(AND(COUNTIF(Y$35:Y48,1)&gt;0,COUNTIF(Y$35:Y48,33)&gt;0,COUNTIF(Y$35:Y48,30)&gt;0,COUNTIF(Y$35:Y48,39)&gt;0),38,IF(AND(COUNTIF(Y$35:Y48,1)&gt;0,COUNTIF(Y$35:Y48,33)&gt;0,COUNTIF(Y$35:Y48,30)&gt;0),39,IF(AND(COUNTIF(Y$35:Y48,1)&gt;0,COUNTIF(Y$35:Y48,33)&gt;0),30,IF(COUNTIF(Y$35:Y48,1)&gt;0,33,1)))))))))))</f>
        <v>36</v>
      </c>
      <c r="Z49" s="227">
        <f>IF(AND(COUNTIF(Z$35:Z48,1)&gt;0,COUNTIF(Z$35:Z48,33)&gt;0,COUNTIF(Z$35:Z48,30)&gt;0,COUNTIF(Z$35:Z48,39)&gt;0,COUNTIF(Z$35:Z48,38)&gt;0,COUNTIF(Z$35:Z48,35)&gt;0,COUNTIF(Z$35:Z48,37)&gt;0,COUNTIF(Z$35:Z48,36)&gt;0,COUNTIF(Z$35:Z48,"cmo")&gt;0,COUNTIF(Z$35:Z48,32)&gt;0,COUNTIF(Z$35:Z48,2)&gt;0),"F",IF(AND(COUNTIF(Z$35:Z48,1)&gt;0,COUNTIF(Z$35:Z48,33)&gt;0,COUNTIF(Z$35:Z48,30)&gt;0,COUNTIF(Z$35:Z48,39)&gt;0,COUNTIF(Z$35:Z48,38)&gt;0,COUNTIF(Z$35:Z48,35)&gt;0,COUNTIF(Z$35:Z48,37)&gt;0,COUNTIF(Z$35:Z48,36)&gt;0,COUNTIF(Z$35:Z48,"cmo")&gt;0,COUNTIF(Z$35:Z48,32)&gt;0),2,IF(AND(COUNTIF(Z$35:Z48,1)&gt;0,COUNTIF(Z$35:Z48,33)&gt;0,COUNTIF(Z$35:Z48,30)&gt;0,COUNTIF(Z$35:Z48,39)&gt;0,COUNTIF(Z$35:Z48,38)&gt;0,COUNTIF(Z$35:Z48,35)&gt;0,COUNTIF(Z$35:Z48,37)&gt;0,COUNTIF(Z$35:Z48,36)&gt;0,COUNTIF(Z$35:Z48,"cmo")&gt;0),32,IF(AND(COUNTIF(Z$35:Z48,1)&gt;0,COUNTIF(Z$35:Z48,33)&gt;0,COUNTIF(Z$35:Z48,30)&gt;0,COUNTIF(Z$35:Z48,39)&gt;0,COUNTIF(Z$35:Z48,38)&gt;0,COUNTIF(Z$35:Z48,35)&gt;0,COUNTIF(Z$35:Z48,37)&gt;0,COUNTIF(Z$35:Z48,36)&gt;0),"cmo",IF(AND(COUNTIF(Z$35:Z48,1)&gt;0,COUNTIF(Z$35:Z48,33)&gt;0,COUNTIF(Z$35:Z48,30)&gt;0,COUNTIF(Z$35:Z48,39)&gt;0,COUNTIF(Z$35:Z48,38)&gt;0,COUNTIF(Z$35:Z48,35)&gt;0,COUNTIF(Z$35:Z48,37)&gt;0),36,IF(AND(COUNTIF(Z$35:Z48,1)&gt;0,COUNTIF(Z$35:Z48,33)&gt;0,COUNTIF(Z$35:Z48,30)&gt;0,COUNTIF(Z$35:Z48,39)&gt;0,COUNTIF(Z$35:Z48,38)&gt;0,COUNTIF(Z$35:Z48,35)&gt;0),37,IF(AND(COUNTIF(Z$35:Z48,1)&gt;0,COUNTIF(Z$35:Z48,33)&gt;0,COUNTIF(Z$35:Z48,30)&gt;0,COUNTIF(Z$35:Z48,39)&gt;0,COUNTIF(Z$35:Z48,38)&gt;0),35,IF(AND(COUNTIF(Z$35:Z48,1)&gt;0,COUNTIF(Z$35:Z48,33)&gt;0,COUNTIF(Z$35:Z48,30)&gt;0,COUNTIF(Z$35:Z48,39)&gt;0),38,IF(AND(COUNTIF(Z$35:Z48,1)&gt;0,COUNTIF(Z$35:Z48,33)&gt;0,COUNTIF(Z$35:Z48,30)&gt;0),39,IF(AND(COUNTIF(Z$35:Z48,1)&gt;0,COUNTIF(Z$35:Z48,33)&gt;0),30,IF(COUNTIF(Z$35:Z48,1)&gt;0,33,1)))))))))))</f>
        <v>36</v>
      </c>
      <c r="AA49" s="227">
        <f>IF(AND(COUNTIF(AA$35:AA48,1)&gt;0,COUNTIF(AA$35:AA48,33)&gt;0,COUNTIF(AA$35:AA48,30)&gt;0,COUNTIF(AA$35:AA48,39)&gt;0,COUNTIF(AA$35:AA48,38)&gt;0,COUNTIF(AA$35:AA48,35)&gt;0,COUNTIF(AA$35:AA48,37)&gt;0,COUNTIF(AA$35:AA48,36)&gt;0,COUNTIF(AA$35:AA48,"cmo")&gt;0,COUNTIF(AA$35:AA48,32)&gt;0,COUNTIF(AA$35:AA48,2)&gt;0),"F",IF(AND(COUNTIF(AA$35:AA48,1)&gt;0,COUNTIF(AA$35:AA48,33)&gt;0,COUNTIF(AA$35:AA48,30)&gt;0,COUNTIF(AA$35:AA48,39)&gt;0,COUNTIF(AA$35:AA48,38)&gt;0,COUNTIF(AA$35:AA48,35)&gt;0,COUNTIF(AA$35:AA48,37)&gt;0,COUNTIF(AA$35:AA48,36)&gt;0,COUNTIF(AA$35:AA48,"cmo")&gt;0,COUNTIF(AA$35:AA48,32)&gt;0),2,IF(AND(COUNTIF(AA$35:AA48,1)&gt;0,COUNTIF(AA$35:AA48,33)&gt;0,COUNTIF(AA$35:AA48,30)&gt;0,COUNTIF(AA$35:AA48,39)&gt;0,COUNTIF(AA$35:AA48,38)&gt;0,COUNTIF(AA$35:AA48,35)&gt;0,COUNTIF(AA$35:AA48,37)&gt;0,COUNTIF(AA$35:AA48,36)&gt;0,COUNTIF(AA$35:AA48,"cmo")&gt;0),32,IF(AND(COUNTIF(AA$35:AA48,1)&gt;0,COUNTIF(AA$35:AA48,33)&gt;0,COUNTIF(AA$35:AA48,30)&gt;0,COUNTIF(AA$35:AA48,39)&gt;0,COUNTIF(AA$35:AA48,38)&gt;0,COUNTIF(AA$35:AA48,35)&gt;0,COUNTIF(AA$35:AA48,37)&gt;0,COUNTIF(AA$35:AA48,36)&gt;0),"cmo",IF(AND(COUNTIF(AA$35:AA48,1)&gt;0,COUNTIF(AA$35:AA48,33)&gt;0,COUNTIF(AA$35:AA48,30)&gt;0,COUNTIF(AA$35:AA48,39)&gt;0,COUNTIF(AA$35:AA48,38)&gt;0,COUNTIF(AA$35:AA48,35)&gt;0,COUNTIF(AA$35:AA48,37)&gt;0),36,IF(AND(COUNTIF(AA$35:AA48,1)&gt;0,COUNTIF(AA$35:AA48,33)&gt;0,COUNTIF(AA$35:AA48,30)&gt;0,COUNTIF(AA$35:AA48,39)&gt;0,COUNTIF(AA$35:AA48,38)&gt;0,COUNTIF(AA$35:AA48,35)&gt;0),37,IF(AND(COUNTIF(AA$35:AA48,1)&gt;0,COUNTIF(AA$35:AA48,33)&gt;0,COUNTIF(AA$35:AA48,30)&gt;0,COUNTIF(AA$35:AA48,39)&gt;0,COUNTIF(AA$35:AA48,38)&gt;0),35,IF(AND(COUNTIF(AA$35:AA48,1)&gt;0,COUNTIF(AA$35:AA48,33)&gt;0,COUNTIF(AA$35:AA48,30)&gt;0,COUNTIF(AA$35:AA48,39)&gt;0),38,IF(AND(COUNTIF(AA$35:AA48,1)&gt;0,COUNTIF(AA$35:AA48,33)&gt;0,COUNTIF(AA$35:AA48,30)&gt;0),39,IF(AND(COUNTIF(AA$35:AA48,1)&gt;0,COUNTIF(AA$35:AA48,33)&gt;0),30,IF(COUNTIF(AA$35:AA48,1)&gt;0,33,1)))))))))))</f>
        <v>2</v>
      </c>
      <c r="AB49" s="227">
        <f>IF(AND(COUNTIF(AB$35:AB48,1)&gt;0,COUNTIF(AB$35:AB48,33)&gt;0,COUNTIF(AB$35:AB48,30)&gt;0,COUNTIF(AB$35:AB48,39)&gt;0,COUNTIF(AB$35:AB48,38)&gt;0,COUNTIF(AB$35:AB48,35)&gt;0,COUNTIF(AB$35:AB48,37)&gt;0,COUNTIF(AB$35:AB48,36)&gt;0,COUNTIF(AB$35:AB48,"cmo")&gt;0,COUNTIF(AB$35:AB48,32)&gt;0,COUNTIF(AB$35:AB48,2)&gt;0),"F",IF(AND(COUNTIF(AB$35:AB48,1)&gt;0,COUNTIF(AB$35:AB48,33)&gt;0,COUNTIF(AB$35:AB48,30)&gt;0,COUNTIF(AB$35:AB48,39)&gt;0,COUNTIF(AB$35:AB48,38)&gt;0,COUNTIF(AB$35:AB48,35)&gt;0,COUNTIF(AB$35:AB48,37)&gt;0,COUNTIF(AB$35:AB48,36)&gt;0,COUNTIF(AB$35:AB48,"cmo")&gt;0,COUNTIF(AB$35:AB48,32)&gt;0),2,IF(AND(COUNTIF(AB$35:AB48,1)&gt;0,COUNTIF(AB$35:AB48,33)&gt;0,COUNTIF(AB$35:AB48,30)&gt;0,COUNTIF(AB$35:AB48,39)&gt;0,COUNTIF(AB$35:AB48,38)&gt;0,COUNTIF(AB$35:AB48,35)&gt;0,COUNTIF(AB$35:AB48,37)&gt;0,COUNTIF(AB$35:AB48,36)&gt;0,COUNTIF(AB$35:AB48,"cmo")&gt;0),32,IF(AND(COUNTIF(AB$35:AB48,1)&gt;0,COUNTIF(AB$35:AB48,33)&gt;0,COUNTIF(AB$35:AB48,30)&gt;0,COUNTIF(AB$35:AB48,39)&gt;0,COUNTIF(AB$35:AB48,38)&gt;0,COUNTIF(AB$35:AB48,35)&gt;0,COUNTIF(AB$35:AB48,37)&gt;0,COUNTIF(AB$35:AB48,36)&gt;0),"cmo",IF(AND(COUNTIF(AB$35:AB48,1)&gt;0,COUNTIF(AB$35:AB48,33)&gt;0,COUNTIF(AB$35:AB48,30)&gt;0,COUNTIF(AB$35:AB48,39)&gt;0,COUNTIF(AB$35:AB48,38)&gt;0,COUNTIF(AB$35:AB48,35)&gt;0,COUNTIF(AB$35:AB48,37)&gt;0),36,IF(AND(COUNTIF(AB$35:AB48,1)&gt;0,COUNTIF(AB$35:AB48,33)&gt;0,COUNTIF(AB$35:AB48,30)&gt;0,COUNTIF(AB$35:AB48,39)&gt;0,COUNTIF(AB$35:AB48,38)&gt;0,COUNTIF(AB$35:AB48,35)&gt;0),37,IF(AND(COUNTIF(AB$35:AB48,1)&gt;0,COUNTIF(AB$35:AB48,33)&gt;0,COUNTIF(AB$35:AB48,30)&gt;0,COUNTIF(AB$35:AB48,39)&gt;0,COUNTIF(AB$35:AB48,38)&gt;0),35,IF(AND(COUNTIF(AB$35:AB48,1)&gt;0,COUNTIF(AB$35:AB48,33)&gt;0,COUNTIF(AB$35:AB48,30)&gt;0,COUNTIF(AB$35:AB48,39)&gt;0),38,IF(AND(COUNTIF(AB$35:AB48,1)&gt;0,COUNTIF(AB$35:AB48,33)&gt;0,COUNTIF(AB$35:AB48,30)&gt;0),39,IF(AND(COUNTIF(AB$35:AB48,1)&gt;0,COUNTIF(AB$35:AB48,33)&gt;0),30,IF(COUNTIF(AB$35:AB48,1)&gt;0,33,1)))))))))))</f>
        <v>32</v>
      </c>
      <c r="AC49" s="227">
        <f>IF(AND(COUNTIF(AC$35:AC48,1)&gt;0,COUNTIF(AC$35:AC48,33)&gt;0,COUNTIF(AC$35:AC48,30)&gt;0,COUNTIF(AC$35:AC48,39)&gt;0,COUNTIF(AC$35:AC48,38)&gt;0,COUNTIF(AC$35:AC48,35)&gt;0,COUNTIF(AC$35:AC48,37)&gt;0,COUNTIF(AC$35:AC48,36)&gt;0,COUNTIF(AC$35:AC48,"cmo")&gt;0,COUNTIF(AC$35:AC48,32)&gt;0,COUNTIF(AC$35:AC48,2)&gt;0),"F",IF(AND(COUNTIF(AC$35:AC48,1)&gt;0,COUNTIF(AC$35:AC48,33)&gt;0,COUNTIF(AC$35:AC48,30)&gt;0,COUNTIF(AC$35:AC48,39)&gt;0,COUNTIF(AC$35:AC48,38)&gt;0,COUNTIF(AC$35:AC48,35)&gt;0,COUNTIF(AC$35:AC48,37)&gt;0,COUNTIF(AC$35:AC48,36)&gt;0,COUNTIF(AC$35:AC48,"cmo")&gt;0,COUNTIF(AC$35:AC48,32)&gt;0),2,IF(AND(COUNTIF(AC$35:AC48,1)&gt;0,COUNTIF(AC$35:AC48,33)&gt;0,COUNTIF(AC$35:AC48,30)&gt;0,COUNTIF(AC$35:AC48,39)&gt;0,COUNTIF(AC$35:AC48,38)&gt;0,COUNTIF(AC$35:AC48,35)&gt;0,COUNTIF(AC$35:AC48,37)&gt;0,COUNTIF(AC$35:AC48,36)&gt;0,COUNTIF(AC$35:AC48,"cmo")&gt;0),32,IF(AND(COUNTIF(AC$35:AC48,1)&gt;0,COUNTIF(AC$35:AC48,33)&gt;0,COUNTIF(AC$35:AC48,30)&gt;0,COUNTIF(AC$35:AC48,39)&gt;0,COUNTIF(AC$35:AC48,38)&gt;0,COUNTIF(AC$35:AC48,35)&gt;0,COUNTIF(AC$35:AC48,37)&gt;0,COUNTIF(AC$35:AC48,36)&gt;0),"cmo",IF(AND(COUNTIF(AC$35:AC48,1)&gt;0,COUNTIF(AC$35:AC48,33)&gt;0,COUNTIF(AC$35:AC48,30)&gt;0,COUNTIF(AC$35:AC48,39)&gt;0,COUNTIF(AC$35:AC48,38)&gt;0,COUNTIF(AC$35:AC48,35)&gt;0,COUNTIF(AC$35:AC48,37)&gt;0),36,IF(AND(COUNTIF(AC$35:AC48,1)&gt;0,COUNTIF(AC$35:AC48,33)&gt;0,COUNTIF(AC$35:AC48,30)&gt;0,COUNTIF(AC$35:AC48,39)&gt;0,COUNTIF(AC$35:AC48,38)&gt;0,COUNTIF(AC$35:AC48,35)&gt;0),37,IF(AND(COUNTIF(AC$35:AC48,1)&gt;0,COUNTIF(AC$35:AC48,33)&gt;0,COUNTIF(AC$35:AC48,30)&gt;0,COUNTIF(AC$35:AC48,39)&gt;0,COUNTIF(AC$35:AC48,38)&gt;0),35,IF(AND(COUNTIF(AC$35:AC48,1)&gt;0,COUNTIF(AC$35:AC48,33)&gt;0,COUNTIF(AC$35:AC48,30)&gt;0,COUNTIF(AC$35:AC48,39)&gt;0),38,IF(AND(COUNTIF(AC$35:AC48,1)&gt;0,COUNTIF(AC$35:AC48,33)&gt;0,COUNTIF(AC$35:AC48,30)&gt;0),39,IF(AND(COUNTIF(AC$35:AC48,1)&gt;0,COUNTIF(AC$35:AC48,33)&gt;0),30,IF(COUNTIF(AC$35:AC48,1)&gt;0,33,1)))))))))))</f>
        <v>32</v>
      </c>
      <c r="AD49" s="227">
        <f>IF(AND(COUNTIF(AD$35:AD48,1)&gt;0,COUNTIF(AD$35:AD48,33)&gt;0,COUNTIF(AD$35:AD48,30)&gt;0,COUNTIF(AD$35:AD48,39)&gt;0,COUNTIF(AD$35:AD48,38)&gt;0,COUNTIF(AD$35:AD48,35)&gt;0,COUNTIF(AD$35:AD48,37)&gt;0,COUNTIF(AD$35:AD48,36)&gt;0,COUNTIF(AD$35:AD48,"cmo")&gt;0,COUNTIF(AD$35:AD48,32)&gt;0,COUNTIF(AD$35:AD48,2)&gt;0),"F",IF(AND(COUNTIF(AD$35:AD48,1)&gt;0,COUNTIF(AD$35:AD48,33)&gt;0,COUNTIF(AD$35:AD48,30)&gt;0,COUNTIF(AD$35:AD48,39)&gt;0,COUNTIF(AD$35:AD48,38)&gt;0,COUNTIF(AD$35:AD48,35)&gt;0,COUNTIF(AD$35:AD48,37)&gt;0,COUNTIF(AD$35:AD48,36)&gt;0,COUNTIF(AD$35:AD48,"cmo")&gt;0,COUNTIF(AD$35:AD48,32)&gt;0),2,IF(AND(COUNTIF(AD$35:AD48,1)&gt;0,COUNTIF(AD$35:AD48,33)&gt;0,COUNTIF(AD$35:AD48,30)&gt;0,COUNTIF(AD$35:AD48,39)&gt;0,COUNTIF(AD$35:AD48,38)&gt;0,COUNTIF(AD$35:AD48,35)&gt;0,COUNTIF(AD$35:AD48,37)&gt;0,COUNTIF(AD$35:AD48,36)&gt;0,COUNTIF(AD$35:AD48,"cmo")&gt;0),32,IF(AND(COUNTIF(AD$35:AD48,1)&gt;0,COUNTIF(AD$35:AD48,33)&gt;0,COUNTIF(AD$35:AD48,30)&gt;0,COUNTIF(AD$35:AD48,39)&gt;0,COUNTIF(AD$35:AD48,38)&gt;0,COUNTIF(AD$35:AD48,35)&gt;0,COUNTIF(AD$35:AD48,37)&gt;0,COUNTIF(AD$35:AD48,36)&gt;0),"cmo",IF(AND(COUNTIF(AD$35:AD48,1)&gt;0,COUNTIF(AD$35:AD48,33)&gt;0,COUNTIF(AD$35:AD48,30)&gt;0,COUNTIF(AD$35:AD48,39)&gt;0,COUNTIF(AD$35:AD48,38)&gt;0,COUNTIF(AD$35:AD48,35)&gt;0,COUNTIF(AD$35:AD48,37)&gt;0),36,IF(AND(COUNTIF(AD$35:AD48,1)&gt;0,COUNTIF(AD$35:AD48,33)&gt;0,COUNTIF(AD$35:AD48,30)&gt;0,COUNTIF(AD$35:AD48,39)&gt;0,COUNTIF(AD$35:AD48,38)&gt;0,COUNTIF(AD$35:AD48,35)&gt;0),37,IF(AND(COUNTIF(AD$35:AD48,1)&gt;0,COUNTIF(AD$35:AD48,33)&gt;0,COUNTIF(AD$35:AD48,30)&gt;0,COUNTIF(AD$35:AD48,39)&gt;0,COUNTIF(AD$35:AD48,38)&gt;0),35,IF(AND(COUNTIF(AD$35:AD48,1)&gt;0,COUNTIF(AD$35:AD48,33)&gt;0,COUNTIF(AD$35:AD48,30)&gt;0,COUNTIF(AD$35:AD48,39)&gt;0),38,IF(AND(COUNTIF(AD$35:AD48,1)&gt;0,COUNTIF(AD$35:AD48,33)&gt;0,COUNTIF(AD$35:AD48,30)&gt;0),39,IF(AND(COUNTIF(AD$35:AD48,1)&gt;0,COUNTIF(AD$35:AD48,33)&gt;0),30,IF(COUNTIF(AD$35:AD48,1)&gt;0,33,1)))))))))))</f>
        <v>32</v>
      </c>
      <c r="AE49" s="227">
        <f>IF(AND(COUNTIF(AE$35:AE48,1)&gt;0,COUNTIF(AE$35:AE48,33)&gt;0,COUNTIF(AE$35:AE48,30)&gt;0,COUNTIF(AE$35:AE48,39)&gt;0,COUNTIF(AE$35:AE48,38)&gt;0,COUNTIF(AE$35:AE48,35)&gt;0,COUNTIF(AE$35:AE48,37)&gt;0,COUNTIF(AE$35:AE48,36)&gt;0,COUNTIF(AE$35:AE48,"cmo")&gt;0,COUNTIF(AE$35:AE48,32)&gt;0,COUNTIF(AE$35:AE48,2)&gt;0),"F",IF(AND(COUNTIF(AE$35:AE48,1)&gt;0,COUNTIF(AE$35:AE48,33)&gt;0,COUNTIF(AE$35:AE48,30)&gt;0,COUNTIF(AE$35:AE48,39)&gt;0,COUNTIF(AE$35:AE48,38)&gt;0,COUNTIF(AE$35:AE48,35)&gt;0,COUNTIF(AE$35:AE48,37)&gt;0,COUNTIF(AE$35:AE48,36)&gt;0,COUNTIF(AE$35:AE48,"cmo")&gt;0,COUNTIF(AE$35:AE48,32)&gt;0),2,IF(AND(COUNTIF(AE$35:AE48,1)&gt;0,COUNTIF(AE$35:AE48,33)&gt;0,COUNTIF(AE$35:AE48,30)&gt;0,COUNTIF(AE$35:AE48,39)&gt;0,COUNTIF(AE$35:AE48,38)&gt;0,COUNTIF(AE$35:AE48,35)&gt;0,COUNTIF(AE$35:AE48,37)&gt;0,COUNTIF(AE$35:AE48,36)&gt;0,COUNTIF(AE$35:AE48,"cmo")&gt;0),32,IF(AND(COUNTIF(AE$35:AE48,1)&gt;0,COUNTIF(AE$35:AE48,33)&gt;0,COUNTIF(AE$35:AE48,30)&gt;0,COUNTIF(AE$35:AE48,39)&gt;0,COUNTIF(AE$35:AE48,38)&gt;0,COUNTIF(AE$35:AE48,35)&gt;0,COUNTIF(AE$35:AE48,37)&gt;0,COUNTIF(AE$35:AE48,36)&gt;0),"cmo",IF(AND(COUNTIF(AE$35:AE48,1)&gt;0,COUNTIF(AE$35:AE48,33)&gt;0,COUNTIF(AE$35:AE48,30)&gt;0,COUNTIF(AE$35:AE48,39)&gt;0,COUNTIF(AE$35:AE48,38)&gt;0,COUNTIF(AE$35:AE48,35)&gt;0,COUNTIF(AE$35:AE48,37)&gt;0),36,IF(AND(COUNTIF(AE$35:AE48,1)&gt;0,COUNTIF(AE$35:AE48,33)&gt;0,COUNTIF(AE$35:AE48,30)&gt;0,COUNTIF(AE$35:AE48,39)&gt;0,COUNTIF(AE$35:AE48,38)&gt;0,COUNTIF(AE$35:AE48,35)&gt;0),37,IF(AND(COUNTIF(AE$35:AE48,1)&gt;0,COUNTIF(AE$35:AE48,33)&gt;0,COUNTIF(AE$35:AE48,30)&gt;0,COUNTIF(AE$35:AE48,39)&gt;0,COUNTIF(AE$35:AE48,38)&gt;0),35,IF(AND(COUNTIF(AE$35:AE48,1)&gt;0,COUNTIF(AE$35:AE48,33)&gt;0,COUNTIF(AE$35:AE48,30)&gt;0,COUNTIF(AE$35:AE48,39)&gt;0),38,IF(AND(COUNTIF(AE$35:AE48,1)&gt;0,COUNTIF(AE$35:AE48,33)&gt;0,COUNTIF(AE$35:AE48,30)&gt;0),39,IF(AND(COUNTIF(AE$35:AE48,1)&gt;0,COUNTIF(AE$35:AE48,33)&gt;0),30,IF(COUNTIF(AE$35:AE48,1)&gt;0,33,1)))))))))))</f>
        <v>2</v>
      </c>
      <c r="AF49" s="227">
        <f>IF(AND(COUNTIF(AF$35:AF48,1)&gt;0,COUNTIF(AF$35:AF48,33)&gt;0,COUNTIF(AF$35:AF48,30)&gt;0,COUNTIF(AF$35:AF48,39)&gt;0,COUNTIF(AF$35:AF48,38)&gt;0,COUNTIF(AF$35:AF48,35)&gt;0,COUNTIF(AF$35:AF48,37)&gt;0,COUNTIF(AF$35:AF48,36)&gt;0,COUNTIF(AF$35:AF48,"cmo")&gt;0,COUNTIF(AF$35:AF48,32)&gt;0,COUNTIF(AF$35:AF48,2)&gt;0),"F",IF(AND(COUNTIF(AF$35:AF48,1)&gt;0,COUNTIF(AF$35:AF48,33)&gt;0,COUNTIF(AF$35:AF48,30)&gt;0,COUNTIF(AF$35:AF48,39)&gt;0,COUNTIF(AF$35:AF48,38)&gt;0,COUNTIF(AF$35:AF48,35)&gt;0,COUNTIF(AF$35:AF48,37)&gt;0,COUNTIF(AF$35:AF48,36)&gt;0,COUNTIF(AF$35:AF48,"cmo")&gt;0,COUNTIF(AF$35:AF48,32)&gt;0),2,IF(AND(COUNTIF(AF$35:AF48,1)&gt;0,COUNTIF(AF$35:AF48,33)&gt;0,COUNTIF(AF$35:AF48,30)&gt;0,COUNTIF(AF$35:AF48,39)&gt;0,COUNTIF(AF$35:AF48,38)&gt;0,COUNTIF(AF$35:AF48,35)&gt;0,COUNTIF(AF$35:AF48,37)&gt;0,COUNTIF(AF$35:AF48,36)&gt;0,COUNTIF(AF$35:AF48,"cmo")&gt;0),32,IF(AND(COUNTIF(AF$35:AF48,1)&gt;0,COUNTIF(AF$35:AF48,33)&gt;0,COUNTIF(AF$35:AF48,30)&gt;0,COUNTIF(AF$35:AF48,39)&gt;0,COUNTIF(AF$35:AF48,38)&gt;0,COUNTIF(AF$35:AF48,35)&gt;0,COUNTIF(AF$35:AF48,37)&gt;0,COUNTIF(AF$35:AF48,36)&gt;0),"cmo",IF(AND(COUNTIF(AF$35:AF48,1)&gt;0,COUNTIF(AF$35:AF48,33)&gt;0,COUNTIF(AF$35:AF48,30)&gt;0,COUNTIF(AF$35:AF48,39)&gt;0,COUNTIF(AF$35:AF48,38)&gt;0,COUNTIF(AF$35:AF48,35)&gt;0,COUNTIF(AF$35:AF48,37)&gt;0),36,IF(AND(COUNTIF(AF$35:AF48,1)&gt;0,COUNTIF(AF$35:AF48,33)&gt;0,COUNTIF(AF$35:AF48,30)&gt;0,COUNTIF(AF$35:AF48,39)&gt;0,COUNTIF(AF$35:AF48,38)&gt;0,COUNTIF(AF$35:AF48,35)&gt;0),37,IF(AND(COUNTIF(AF$35:AF48,1)&gt;0,COUNTIF(AF$35:AF48,33)&gt;0,COUNTIF(AF$35:AF48,30)&gt;0,COUNTIF(AF$35:AF48,39)&gt;0,COUNTIF(AF$35:AF48,38)&gt;0),35,IF(AND(COUNTIF(AF$35:AF48,1)&gt;0,COUNTIF(AF$35:AF48,33)&gt;0,COUNTIF(AF$35:AF48,30)&gt;0,COUNTIF(AF$35:AF48,39)&gt;0),38,IF(AND(COUNTIF(AF$35:AF48,1)&gt;0,COUNTIF(AF$35:AF48,33)&gt;0,COUNTIF(AF$35:AF48,30)&gt;0),39,IF(AND(COUNTIF(AF$35:AF48,1)&gt;0,COUNTIF(AF$35:AF48,33)&gt;0),30,IF(COUNTIF(AF$35:AF48,1)&gt;0,33,1)))))))))))</f>
        <v>32</v>
      </c>
      <c r="AG49" s="227">
        <f>IF(AND(COUNTIF(AG$35:AG48,1)&gt;0,COUNTIF(AG$35:AG48,33)&gt;0,COUNTIF(AG$35:AG48,30)&gt;0,COUNTIF(AG$35:AG48,39)&gt;0,COUNTIF(AG$35:AG48,38)&gt;0,COUNTIF(AG$35:AG48,35)&gt;0,COUNTIF(AG$35:AG48,37)&gt;0,COUNTIF(AG$35:AG48,36)&gt;0,COUNTIF(AG$35:AG48,"cmo")&gt;0,COUNTIF(AG$35:AG48,32)&gt;0,COUNTIF(AG$35:AG48,2)&gt;0),"F",IF(AND(COUNTIF(AG$35:AG48,1)&gt;0,COUNTIF(AG$35:AG48,33)&gt;0,COUNTIF(AG$35:AG48,30)&gt;0,COUNTIF(AG$35:AG48,39)&gt;0,COUNTIF(AG$35:AG48,38)&gt;0,COUNTIF(AG$35:AG48,35)&gt;0,COUNTIF(AG$35:AG48,37)&gt;0,COUNTIF(AG$35:AG48,36)&gt;0,COUNTIF(AG$35:AG48,"cmo")&gt;0,COUNTIF(AG$35:AG48,32)&gt;0),2,IF(AND(COUNTIF(AG$35:AG48,1)&gt;0,COUNTIF(AG$35:AG48,33)&gt;0,COUNTIF(AG$35:AG48,30)&gt;0,COUNTIF(AG$35:AG48,39)&gt;0,COUNTIF(AG$35:AG48,38)&gt;0,COUNTIF(AG$35:AG48,35)&gt;0,COUNTIF(AG$35:AG48,37)&gt;0,COUNTIF(AG$35:AG48,36)&gt;0,COUNTIF(AG$35:AG48,"cmo")&gt;0),32,IF(AND(COUNTIF(AG$35:AG48,1)&gt;0,COUNTIF(AG$35:AG48,33)&gt;0,COUNTIF(AG$35:AG48,30)&gt;0,COUNTIF(AG$35:AG48,39)&gt;0,COUNTIF(AG$35:AG48,38)&gt;0,COUNTIF(AG$35:AG48,35)&gt;0,COUNTIF(AG$35:AG48,37)&gt;0,COUNTIF(AG$35:AG48,36)&gt;0),"cmo",IF(AND(COUNTIF(AG$35:AG48,1)&gt;0,COUNTIF(AG$35:AG48,33)&gt;0,COUNTIF(AG$35:AG48,30)&gt;0,COUNTIF(AG$35:AG48,39)&gt;0,COUNTIF(AG$35:AG48,38)&gt;0,COUNTIF(AG$35:AG48,35)&gt;0,COUNTIF(AG$35:AG48,37)&gt;0),36,IF(AND(COUNTIF(AG$35:AG48,1)&gt;0,COUNTIF(AG$35:AG48,33)&gt;0,COUNTIF(AG$35:AG48,30)&gt;0,COUNTIF(AG$35:AG48,39)&gt;0,COUNTIF(AG$35:AG48,38)&gt;0,COUNTIF(AG$35:AG48,35)&gt;0),37,IF(AND(COUNTIF(AG$35:AG48,1)&gt;0,COUNTIF(AG$35:AG48,33)&gt;0,COUNTIF(AG$35:AG48,30)&gt;0,COUNTIF(AG$35:AG48,39)&gt;0,COUNTIF(AG$35:AG48,38)&gt;0),35,IF(AND(COUNTIF(AG$35:AG48,1)&gt;0,COUNTIF(AG$35:AG48,33)&gt;0,COUNTIF(AG$35:AG48,30)&gt;0,COUNTIF(AG$35:AG48,39)&gt;0),38,IF(AND(COUNTIF(AG$35:AG48,1)&gt;0,COUNTIF(AG$35:AG48,33)&gt;0,COUNTIF(AG$35:AG48,30)&gt;0),39,IF(AND(COUNTIF(AG$35:AG48,1)&gt;0,COUNTIF(AG$35:AG48,33)&gt;0),30,IF(COUNTIF(AG$35:AG48,1)&gt;0,33,1)))))))))))</f>
        <v>32</v>
      </c>
      <c r="AH49" s="227">
        <f>IF(AND(COUNTIF(AH$35:AH48,1)&gt;0,COUNTIF(AH$35:AH48,33)&gt;0,COUNTIF(AH$35:AH48,30)&gt;0,COUNTIF(AH$35:AH48,39)&gt;0,COUNTIF(AH$35:AH48,38)&gt;0,COUNTIF(AH$35:AH48,35)&gt;0,COUNTIF(AH$35:AH48,37)&gt;0,COUNTIF(AH$35:AH48,36)&gt;0,COUNTIF(AH$35:AH48,"cmo")&gt;0,COUNTIF(AH$35:AH48,32)&gt;0,COUNTIF(AH$35:AH48,2)&gt;0),"F",IF(AND(COUNTIF(AH$35:AH48,1)&gt;0,COUNTIF(AH$35:AH48,33)&gt;0,COUNTIF(AH$35:AH48,30)&gt;0,COUNTIF(AH$35:AH48,39)&gt;0,COUNTIF(AH$35:AH48,38)&gt;0,COUNTIF(AH$35:AH48,35)&gt;0,COUNTIF(AH$35:AH48,37)&gt;0,COUNTIF(AH$35:AH48,36)&gt;0,COUNTIF(AH$35:AH48,"cmo")&gt;0,COUNTIF(AH$35:AH48,32)&gt;0),2,IF(AND(COUNTIF(AH$35:AH48,1)&gt;0,COUNTIF(AH$35:AH48,33)&gt;0,COUNTIF(AH$35:AH48,30)&gt;0,COUNTIF(AH$35:AH48,39)&gt;0,COUNTIF(AH$35:AH48,38)&gt;0,COUNTIF(AH$35:AH48,35)&gt;0,COUNTIF(AH$35:AH48,37)&gt;0,COUNTIF(AH$35:AH48,36)&gt;0,COUNTIF(AH$35:AH48,"cmo")&gt;0),32,IF(AND(COUNTIF(AH$35:AH48,1)&gt;0,COUNTIF(AH$35:AH48,33)&gt;0,COUNTIF(AH$35:AH48,30)&gt;0,COUNTIF(AH$35:AH48,39)&gt;0,COUNTIF(AH$35:AH48,38)&gt;0,COUNTIF(AH$35:AH48,35)&gt;0,COUNTIF(AH$35:AH48,37)&gt;0,COUNTIF(AH$35:AH48,36)&gt;0),"cmo",IF(AND(COUNTIF(AH$35:AH48,1)&gt;0,COUNTIF(AH$35:AH48,33)&gt;0,COUNTIF(AH$35:AH48,30)&gt;0,COUNTIF(AH$35:AH48,39)&gt;0,COUNTIF(AH$35:AH48,38)&gt;0,COUNTIF(AH$35:AH48,35)&gt;0,COUNTIF(AH$35:AH48,37)&gt;0),36,IF(AND(COUNTIF(AH$35:AH48,1)&gt;0,COUNTIF(AH$35:AH48,33)&gt;0,COUNTIF(AH$35:AH48,30)&gt;0,COUNTIF(AH$35:AH48,39)&gt;0,COUNTIF(AH$35:AH48,38)&gt;0,COUNTIF(AH$35:AH48,35)&gt;0),37,IF(AND(COUNTIF(AH$35:AH48,1)&gt;0,COUNTIF(AH$35:AH48,33)&gt;0,COUNTIF(AH$35:AH48,30)&gt;0,COUNTIF(AH$35:AH48,39)&gt;0,COUNTIF(AH$35:AH48,38)&gt;0),35,IF(AND(COUNTIF(AH$35:AH48,1)&gt;0,COUNTIF(AH$35:AH48,33)&gt;0,COUNTIF(AH$35:AH48,30)&gt;0,COUNTIF(AH$35:AH48,39)&gt;0),38,IF(AND(COUNTIF(AH$35:AH48,1)&gt;0,COUNTIF(AH$35:AH48,33)&gt;0,COUNTIF(AH$35:AH48,30)&gt;0),39,IF(AND(COUNTIF(AH$35:AH48,1)&gt;0,COUNTIF(AH$35:AH48,33)&gt;0),30,IF(COUNTIF(AH$35:AH48,1)&gt;0,33,1)))))))))))</f>
        <v>32</v>
      </c>
      <c r="AI49" s="227">
        <f>IF(AND(COUNTIF(AI$35:AI48,1)&gt;0,COUNTIF(AI$35:AI48,33)&gt;0,COUNTIF(AI$35:AI48,30)&gt;0,COUNTIF(AI$35:AI48,39)&gt;0,COUNTIF(AI$35:AI48,38)&gt;0,COUNTIF(AI$35:AI48,35)&gt;0,COUNTIF(AI$35:AI48,37)&gt;0,COUNTIF(AI$35:AI48,36)&gt;0,COUNTIF(AI$35:AI48,"cmo")&gt;0,COUNTIF(AI$35:AI48,32)&gt;0,COUNTIF(AI$35:AI48,2)&gt;0),"F",IF(AND(COUNTIF(AI$35:AI48,1)&gt;0,COUNTIF(AI$35:AI48,33)&gt;0,COUNTIF(AI$35:AI48,30)&gt;0,COUNTIF(AI$35:AI48,39)&gt;0,COUNTIF(AI$35:AI48,38)&gt;0,COUNTIF(AI$35:AI48,35)&gt;0,COUNTIF(AI$35:AI48,37)&gt;0,COUNTIF(AI$35:AI48,36)&gt;0,COUNTIF(AI$35:AI48,"cmo")&gt;0,COUNTIF(AI$35:AI48,32)&gt;0),2,IF(AND(COUNTIF(AI$35:AI48,1)&gt;0,COUNTIF(AI$35:AI48,33)&gt;0,COUNTIF(AI$35:AI48,30)&gt;0,COUNTIF(AI$35:AI48,39)&gt;0,COUNTIF(AI$35:AI48,38)&gt;0,COUNTIF(AI$35:AI48,35)&gt;0,COUNTIF(AI$35:AI48,37)&gt;0,COUNTIF(AI$35:AI48,36)&gt;0,COUNTIF(AI$35:AI48,"cmo")&gt;0),32,IF(AND(COUNTIF(AI$35:AI48,1)&gt;0,COUNTIF(AI$35:AI48,33)&gt;0,COUNTIF(AI$35:AI48,30)&gt;0,COUNTIF(AI$35:AI48,39)&gt;0,COUNTIF(AI$35:AI48,38)&gt;0,COUNTIF(AI$35:AI48,35)&gt;0,COUNTIF(AI$35:AI48,37)&gt;0,COUNTIF(AI$35:AI48,36)&gt;0),"cmo",IF(AND(COUNTIF(AI$35:AI48,1)&gt;0,COUNTIF(AI$35:AI48,33)&gt;0,COUNTIF(AI$35:AI48,30)&gt;0,COUNTIF(AI$35:AI48,39)&gt;0,COUNTIF(AI$35:AI48,38)&gt;0,COUNTIF(AI$35:AI48,35)&gt;0,COUNTIF(AI$35:AI48,37)&gt;0),36,IF(AND(COUNTIF(AI$35:AI48,1)&gt;0,COUNTIF(AI$35:AI48,33)&gt;0,COUNTIF(AI$35:AI48,30)&gt;0,COUNTIF(AI$35:AI48,39)&gt;0,COUNTIF(AI$35:AI48,38)&gt;0,COUNTIF(AI$35:AI48,35)&gt;0),37,IF(AND(COUNTIF(AI$35:AI48,1)&gt;0,COUNTIF(AI$35:AI48,33)&gt;0,COUNTIF(AI$35:AI48,30)&gt;0,COUNTIF(AI$35:AI48,39)&gt;0,COUNTIF(AI$35:AI48,38)&gt;0),35,IF(AND(COUNTIF(AI$35:AI48,1)&gt;0,COUNTIF(AI$35:AI48,33)&gt;0,COUNTIF(AI$35:AI48,30)&gt;0,COUNTIF(AI$35:AI48,39)&gt;0),38,IF(AND(COUNTIF(AI$35:AI48,1)&gt;0,COUNTIF(AI$35:AI48,33)&gt;0,COUNTIF(AI$35:AI48,30)&gt;0),39,IF(AND(COUNTIF(AI$35:AI48,1)&gt;0,COUNTIF(AI$35:AI48,33)&gt;0),30,IF(COUNTIF(AI$35:AI48,1)&gt;0,33,1)))))))))))</f>
        <v>2</v>
      </c>
      <c r="AJ49" s="231" t="s">
        <v>6</v>
      </c>
      <c r="AK49" s="231" t="s">
        <v>6</v>
      </c>
      <c r="AL49" s="231" t="s">
        <v>6</v>
      </c>
      <c r="AM49" s="227" t="str">
        <f>IF(AND(COUNTIF(AM$35:AM48,1)&gt;0,COUNTIF(AM$35:AM48,33)&gt;0,COUNTIF(AM$35:AM48,30)&gt;0,COUNTIF(AM$35:AM48,39)&gt;0,COUNTIF(AM$35:AM48,38)&gt;0,COUNTIF(AM$35:AM48,35)&gt;0,COUNTIF(AM$35:AM48,37)&gt;0,COUNTIF(AM$35:AM48,36)&gt;0,COUNTIF(AM$35:AM48,"cmo")&gt;0,COUNTIF(AM$35:AM48,32)&gt;0,COUNTIF(AM$35:AM48,2)&gt;0),"F",IF(AND(COUNTIF(AM$35:AM48,1)&gt;0,COUNTIF(AM$35:AM48,33)&gt;0,COUNTIF(AM$35:AM48,30)&gt;0,COUNTIF(AM$35:AM48,39)&gt;0,COUNTIF(AM$35:AM48,38)&gt;0,COUNTIF(AM$35:AM48,35)&gt;0,COUNTIF(AM$35:AM48,37)&gt;0,COUNTIF(AM$35:AM48,36)&gt;0,COUNTIF(AM$35:AM48,"cmo")&gt;0,COUNTIF(AM$35:AM48,32)&gt;0),2,IF(AND(COUNTIF(AM$35:AM48,1)&gt;0,COUNTIF(AM$35:AM48,33)&gt;0,COUNTIF(AM$35:AM48,30)&gt;0,COUNTIF(AM$35:AM48,39)&gt;0,COUNTIF(AM$35:AM48,38)&gt;0,COUNTIF(AM$35:AM48,35)&gt;0,COUNTIF(AM$35:AM48,37)&gt;0,COUNTIF(AM$35:AM48,36)&gt;0,COUNTIF(AM$35:AM48,"cmo")&gt;0),32,IF(AND(COUNTIF(AM$35:AM48,1)&gt;0,COUNTIF(AM$35:AM48,33)&gt;0,COUNTIF(AM$35:AM48,30)&gt;0,COUNTIF(AM$35:AM48,39)&gt;0,COUNTIF(AM$35:AM48,38)&gt;0,COUNTIF(AM$35:AM48,35)&gt;0,COUNTIF(AM$35:AM48,37)&gt;0,COUNTIF(AM$35:AM48,36)&gt;0),"cmo",IF(AND(COUNTIF(AM$35:AM48,1)&gt;0,COUNTIF(AM$35:AM48,33)&gt;0,COUNTIF(AM$35:AM48,30)&gt;0,COUNTIF(AM$35:AM48,39)&gt;0,COUNTIF(AM$35:AM48,38)&gt;0,COUNTIF(AM$35:AM48,35)&gt;0,COUNTIF(AM$35:AM48,37)&gt;0),36,IF(AND(COUNTIF(AM$35:AM48,1)&gt;0,COUNTIF(AM$35:AM48,33)&gt;0,COUNTIF(AM$35:AM48,30)&gt;0,COUNTIF(AM$35:AM48,39)&gt;0,COUNTIF(AM$35:AM48,38)&gt;0,COUNTIF(AM$35:AM48,35)&gt;0),37,IF(AND(COUNTIF(AM$35:AM48,1)&gt;0,COUNTIF(AM$35:AM48,33)&gt;0,COUNTIF(AM$35:AM48,30)&gt;0,COUNTIF(AM$35:AM48,39)&gt;0,COUNTIF(AM$35:AM48,38)&gt;0),35,IF(AND(COUNTIF(AM$35:AM48,1)&gt;0,COUNTIF(AM$35:AM48,33)&gt;0,COUNTIF(AM$35:AM48,30)&gt;0,COUNTIF(AM$35:AM48,39)&gt;0),38,IF(AND(COUNTIF(AM$35:AM48,1)&gt;0,COUNTIF(AM$35:AM48,33)&gt;0,COUNTIF(AM$35:AM48,30)&gt;0),39,IF(AND(COUNTIF(AM$35:AM48,1)&gt;0,COUNTIF(AM$35:AM48,33)&gt;0),30,IF(COUNTIF(AM$35:AM48,1)&gt;0,33,1)))))))))))</f>
        <v>cmo</v>
      </c>
      <c r="AN49" s="227" t="str">
        <f>IF(AND(COUNTIF(AN$35:AN48,1)&gt;0,COUNTIF(AN$35:AN48,33)&gt;0,COUNTIF(AN$35:AN48,30)&gt;0,COUNTIF(AN$35:AN48,39)&gt;0,COUNTIF(AN$35:AN48,38)&gt;0,COUNTIF(AN$35:AN48,35)&gt;0,COUNTIF(AN$35:AN48,37)&gt;0,COUNTIF(AN$35:AN48,36)&gt;0,COUNTIF(AN$35:AN48,"cmo")&gt;0,COUNTIF(AN$35:AN48,32)&gt;0,COUNTIF(AN$35:AN48,2)&gt;0),"F",IF(AND(COUNTIF(AN$35:AN48,1)&gt;0,COUNTIF(AN$35:AN48,33)&gt;0,COUNTIF(AN$35:AN48,30)&gt;0,COUNTIF(AN$35:AN48,39)&gt;0,COUNTIF(AN$35:AN48,38)&gt;0,COUNTIF(AN$35:AN48,35)&gt;0,COUNTIF(AN$35:AN48,37)&gt;0,COUNTIF(AN$35:AN48,36)&gt;0,COUNTIF(AN$35:AN48,"cmo")&gt;0,COUNTIF(AN$35:AN48,32)&gt;0),2,IF(AND(COUNTIF(AN$35:AN48,1)&gt;0,COUNTIF(AN$35:AN48,33)&gt;0,COUNTIF(AN$35:AN48,30)&gt;0,COUNTIF(AN$35:AN48,39)&gt;0,COUNTIF(AN$35:AN48,38)&gt;0,COUNTIF(AN$35:AN48,35)&gt;0,COUNTIF(AN$35:AN48,37)&gt;0,COUNTIF(AN$35:AN48,36)&gt;0,COUNTIF(AN$35:AN48,"cmo")&gt;0),32,IF(AND(COUNTIF(AN$35:AN48,1)&gt;0,COUNTIF(AN$35:AN48,33)&gt;0,COUNTIF(AN$35:AN48,30)&gt;0,COUNTIF(AN$35:AN48,39)&gt;0,COUNTIF(AN$35:AN48,38)&gt;0,COUNTIF(AN$35:AN48,35)&gt;0,COUNTIF(AN$35:AN48,37)&gt;0,COUNTIF(AN$35:AN48,36)&gt;0),"cmo",IF(AND(COUNTIF(AN$35:AN48,1)&gt;0,COUNTIF(AN$35:AN48,33)&gt;0,COUNTIF(AN$35:AN48,30)&gt;0,COUNTIF(AN$35:AN48,39)&gt;0,COUNTIF(AN$35:AN48,38)&gt;0,COUNTIF(AN$35:AN48,35)&gt;0,COUNTIF(AN$35:AN48,37)&gt;0),36,IF(AND(COUNTIF(AN$35:AN48,1)&gt;0,COUNTIF(AN$35:AN48,33)&gt;0,COUNTIF(AN$35:AN48,30)&gt;0,COUNTIF(AN$35:AN48,39)&gt;0,COUNTIF(AN$35:AN48,38)&gt;0,COUNTIF(AN$35:AN48,35)&gt;0),37,IF(AND(COUNTIF(AN$35:AN48,1)&gt;0,COUNTIF(AN$35:AN48,33)&gt;0,COUNTIF(AN$35:AN48,30)&gt;0,COUNTIF(AN$35:AN48,39)&gt;0,COUNTIF(AN$35:AN48,38)&gt;0),35,IF(AND(COUNTIF(AN$35:AN48,1)&gt;0,COUNTIF(AN$35:AN48,33)&gt;0,COUNTIF(AN$35:AN48,30)&gt;0,COUNTIF(AN$35:AN48,39)&gt;0),38,IF(AND(COUNTIF(AN$35:AN48,1)&gt;0,COUNTIF(AN$35:AN48,33)&gt;0,COUNTIF(AN$35:AN48,30)&gt;0),39,IF(AND(COUNTIF(AN$35:AN48,1)&gt;0,COUNTIF(AN$35:AN48,33)&gt;0),30,IF(COUNTIF(AN$35:AN48,1)&gt;0,33,1)))))))))))</f>
        <v>cmo</v>
      </c>
      <c r="AO49" s="227" t="str">
        <f>IF(AND(COUNTIF(AO$35:AO48,1)&gt;0,COUNTIF(AO$35:AO48,33)&gt;0,COUNTIF(AO$35:AO48,30)&gt;0,COUNTIF(AO$35:AO48,39)&gt;0,COUNTIF(AO$35:AO48,38)&gt;0,COUNTIF(AO$35:AO48,35)&gt;0,COUNTIF(AO$35:AO48,37)&gt;0,COUNTIF(AO$35:AO48,36)&gt;0,COUNTIF(AO$35:AO48,"cmo")&gt;0,COUNTIF(AO$35:AO48,32)&gt;0,COUNTIF(AO$35:AO48,2)&gt;0),"F",IF(AND(COUNTIF(AO$35:AO48,1)&gt;0,COUNTIF(AO$35:AO48,33)&gt;0,COUNTIF(AO$35:AO48,30)&gt;0,COUNTIF(AO$35:AO48,39)&gt;0,COUNTIF(AO$35:AO48,38)&gt;0,COUNTIF(AO$35:AO48,35)&gt;0,COUNTIF(AO$35:AO48,37)&gt;0,COUNTIF(AO$35:AO48,36)&gt;0,COUNTIF(AO$35:AO48,"cmo")&gt;0,COUNTIF(AO$35:AO48,32)&gt;0),2,IF(AND(COUNTIF(AO$35:AO48,1)&gt;0,COUNTIF(AO$35:AO48,33)&gt;0,COUNTIF(AO$35:AO48,30)&gt;0,COUNTIF(AO$35:AO48,39)&gt;0,COUNTIF(AO$35:AO48,38)&gt;0,COUNTIF(AO$35:AO48,35)&gt;0,COUNTIF(AO$35:AO48,37)&gt;0,COUNTIF(AO$35:AO48,36)&gt;0,COUNTIF(AO$35:AO48,"cmo")&gt;0),32,IF(AND(COUNTIF(AO$35:AO48,1)&gt;0,COUNTIF(AO$35:AO48,33)&gt;0,COUNTIF(AO$35:AO48,30)&gt;0,COUNTIF(AO$35:AO48,39)&gt;0,COUNTIF(AO$35:AO48,38)&gt;0,COUNTIF(AO$35:AO48,35)&gt;0,COUNTIF(AO$35:AO48,37)&gt;0,COUNTIF(AO$35:AO48,36)&gt;0),"cmo",IF(AND(COUNTIF(AO$35:AO48,1)&gt;0,COUNTIF(AO$35:AO48,33)&gt;0,COUNTIF(AO$35:AO48,30)&gt;0,COUNTIF(AO$35:AO48,39)&gt;0,COUNTIF(AO$35:AO48,38)&gt;0,COUNTIF(AO$35:AO48,35)&gt;0,COUNTIF(AO$35:AO48,37)&gt;0),36,IF(AND(COUNTIF(AO$35:AO48,1)&gt;0,COUNTIF(AO$35:AO48,33)&gt;0,COUNTIF(AO$35:AO48,30)&gt;0,COUNTIF(AO$35:AO48,39)&gt;0,COUNTIF(AO$35:AO48,38)&gt;0,COUNTIF(AO$35:AO48,35)&gt;0),37,IF(AND(COUNTIF(AO$35:AO48,1)&gt;0,COUNTIF(AO$35:AO48,33)&gt;0,COUNTIF(AO$35:AO48,30)&gt;0,COUNTIF(AO$35:AO48,39)&gt;0,COUNTIF(AO$35:AO48,38)&gt;0),35,IF(AND(COUNTIF(AO$35:AO48,1)&gt;0,COUNTIF(AO$35:AO48,33)&gt;0,COUNTIF(AO$35:AO48,30)&gt;0,COUNTIF(AO$35:AO48,39)&gt;0),38,IF(AND(COUNTIF(AO$35:AO48,1)&gt;0,COUNTIF(AO$35:AO48,33)&gt;0,COUNTIF(AO$35:AO48,30)&gt;0),39,IF(AND(COUNTIF(AO$35:AO48,1)&gt;0,COUNTIF(AO$35:AO48,33)&gt;0),30,IF(COUNTIF(AO$35:AO48,1)&gt;0,33,1)))))))))))</f>
        <v>cmo</v>
      </c>
      <c r="AP49" s="227">
        <f>IF(AND(COUNTIF(AP$35:AP48,1)&gt;0,COUNTIF(AP$35:AP48,33)&gt;0,COUNTIF(AP$35:AP48,30)&gt;0,COUNTIF(AP$35:AP48,39)&gt;0,COUNTIF(AP$35:AP48,38)&gt;0,COUNTIF(AP$35:AP48,35)&gt;0,COUNTIF(AP$35:AP48,37)&gt;0,COUNTIF(AP$35:AP48,36)&gt;0,COUNTIF(AP$35:AP48,"cmo")&gt;0,COUNTIF(AP$35:AP48,32)&gt;0,COUNTIF(AP$35:AP48,2)&gt;0),"F",IF(AND(COUNTIF(AP$35:AP48,1)&gt;0,COUNTIF(AP$35:AP48,33)&gt;0,COUNTIF(AP$35:AP48,30)&gt;0,COUNTIF(AP$35:AP48,39)&gt;0,COUNTIF(AP$35:AP48,38)&gt;0,COUNTIF(AP$35:AP48,35)&gt;0,COUNTIF(AP$35:AP48,37)&gt;0,COUNTIF(AP$35:AP48,36)&gt;0,COUNTIF(AP$35:AP48,"cmo")&gt;0,COUNTIF(AP$35:AP48,32)&gt;0),2,IF(AND(COUNTIF(AP$35:AP48,1)&gt;0,COUNTIF(AP$35:AP48,33)&gt;0,COUNTIF(AP$35:AP48,30)&gt;0,COUNTIF(AP$35:AP48,39)&gt;0,COUNTIF(AP$35:AP48,38)&gt;0,COUNTIF(AP$35:AP48,35)&gt;0,COUNTIF(AP$35:AP48,37)&gt;0,COUNTIF(AP$35:AP48,36)&gt;0,COUNTIF(AP$35:AP48,"cmo")&gt;0),32,IF(AND(COUNTIF(AP$35:AP48,1)&gt;0,COUNTIF(AP$35:AP48,33)&gt;0,COUNTIF(AP$35:AP48,30)&gt;0,COUNTIF(AP$35:AP48,39)&gt;0,COUNTIF(AP$35:AP48,38)&gt;0,COUNTIF(AP$35:AP48,35)&gt;0,COUNTIF(AP$35:AP48,37)&gt;0,COUNTIF(AP$35:AP48,36)&gt;0),"cmo",IF(AND(COUNTIF(AP$35:AP48,1)&gt;0,COUNTIF(AP$35:AP48,33)&gt;0,COUNTIF(AP$35:AP48,30)&gt;0,COUNTIF(AP$35:AP48,39)&gt;0,COUNTIF(AP$35:AP48,38)&gt;0,COUNTIF(AP$35:AP48,35)&gt;0,COUNTIF(AP$35:AP48,37)&gt;0),36,IF(AND(COUNTIF(AP$35:AP48,1)&gt;0,COUNTIF(AP$35:AP48,33)&gt;0,COUNTIF(AP$35:AP48,30)&gt;0,COUNTIF(AP$35:AP48,39)&gt;0,COUNTIF(AP$35:AP48,38)&gt;0,COUNTIF(AP$35:AP48,35)&gt;0),37,IF(AND(COUNTIF(AP$35:AP48,1)&gt;0,COUNTIF(AP$35:AP48,33)&gt;0,COUNTIF(AP$35:AP48,30)&gt;0,COUNTIF(AP$35:AP48,39)&gt;0,COUNTIF(AP$35:AP48,38)&gt;0),35,IF(AND(COUNTIF(AP$35:AP48,1)&gt;0,COUNTIF(AP$35:AP48,33)&gt;0,COUNTIF(AP$35:AP48,30)&gt;0,COUNTIF(AP$35:AP48,39)&gt;0),38,IF(AND(COUNTIF(AP$35:AP48,1)&gt;0,COUNTIF(AP$35:AP48,33)&gt;0,COUNTIF(AP$35:AP48,30)&gt;0),39,IF(AND(COUNTIF(AP$35:AP48,1)&gt;0,COUNTIF(AP$35:AP48,33)&gt;0),30,IF(COUNTIF(AP$35:AP48,1)&gt;0,33,1)))))))))))</f>
        <v>36</v>
      </c>
      <c r="AQ49" s="227">
        <f>IF(AND(COUNTIF(AQ$35:AQ48,1)&gt;0,COUNTIF(AQ$35:AQ48,33)&gt;0,COUNTIF(AQ$35:AQ48,30)&gt;0,COUNTIF(AQ$35:AQ48,39)&gt;0,COUNTIF(AQ$35:AQ48,38)&gt;0,COUNTIF(AQ$35:AQ48,35)&gt;0,COUNTIF(AQ$35:AQ48,37)&gt;0,COUNTIF(AQ$35:AQ48,36)&gt;0,COUNTIF(AQ$35:AQ48,"cmo")&gt;0,COUNTIF(AQ$35:AQ48,32)&gt;0,COUNTIF(AQ$35:AQ48,2)&gt;0),"F",IF(AND(COUNTIF(AQ$35:AQ48,1)&gt;0,COUNTIF(AQ$35:AQ48,33)&gt;0,COUNTIF(AQ$35:AQ48,30)&gt;0,COUNTIF(AQ$35:AQ48,39)&gt;0,COUNTIF(AQ$35:AQ48,38)&gt;0,COUNTIF(AQ$35:AQ48,35)&gt;0,COUNTIF(AQ$35:AQ48,37)&gt;0,COUNTIF(AQ$35:AQ48,36)&gt;0,COUNTIF(AQ$35:AQ48,"cmo")&gt;0,COUNTIF(AQ$35:AQ48,32)&gt;0),2,IF(AND(COUNTIF(AQ$35:AQ48,1)&gt;0,COUNTIF(AQ$35:AQ48,33)&gt;0,COUNTIF(AQ$35:AQ48,30)&gt;0,COUNTIF(AQ$35:AQ48,39)&gt;0,COUNTIF(AQ$35:AQ48,38)&gt;0,COUNTIF(AQ$35:AQ48,35)&gt;0,COUNTIF(AQ$35:AQ48,37)&gt;0,COUNTIF(AQ$35:AQ48,36)&gt;0,COUNTIF(AQ$35:AQ48,"cmo")&gt;0),32,IF(AND(COUNTIF(AQ$35:AQ48,1)&gt;0,COUNTIF(AQ$35:AQ48,33)&gt;0,COUNTIF(AQ$35:AQ48,30)&gt;0,COUNTIF(AQ$35:AQ48,39)&gt;0,COUNTIF(AQ$35:AQ48,38)&gt;0,COUNTIF(AQ$35:AQ48,35)&gt;0,COUNTIF(AQ$35:AQ48,37)&gt;0,COUNTIF(AQ$35:AQ48,36)&gt;0),"cmo",IF(AND(COUNTIF(AQ$35:AQ48,1)&gt;0,COUNTIF(AQ$35:AQ48,33)&gt;0,COUNTIF(AQ$35:AQ48,30)&gt;0,COUNTIF(AQ$35:AQ48,39)&gt;0,COUNTIF(AQ$35:AQ48,38)&gt;0,COUNTIF(AQ$35:AQ48,35)&gt;0,COUNTIF(AQ$35:AQ48,37)&gt;0),36,IF(AND(COUNTIF(AQ$35:AQ48,1)&gt;0,COUNTIF(AQ$35:AQ48,33)&gt;0,COUNTIF(AQ$35:AQ48,30)&gt;0,COUNTIF(AQ$35:AQ48,39)&gt;0,COUNTIF(AQ$35:AQ48,38)&gt;0,COUNTIF(AQ$35:AQ48,35)&gt;0),37,IF(AND(COUNTIF(AQ$35:AQ48,1)&gt;0,COUNTIF(AQ$35:AQ48,33)&gt;0,COUNTIF(AQ$35:AQ48,30)&gt;0,COUNTIF(AQ$35:AQ48,39)&gt;0,COUNTIF(AQ$35:AQ48,38)&gt;0),35,IF(AND(COUNTIF(AQ$35:AQ48,1)&gt;0,COUNTIF(AQ$35:AQ48,33)&gt;0,COUNTIF(AQ$35:AQ48,30)&gt;0,COUNTIF(AQ$35:AQ48,39)&gt;0),38,IF(AND(COUNTIF(AQ$35:AQ48,1)&gt;0,COUNTIF(AQ$35:AQ48,33)&gt;0,COUNTIF(AQ$35:AQ48,30)&gt;0),39,IF(AND(COUNTIF(AQ$35:AQ48,1)&gt;0,COUNTIF(AQ$35:AQ48,33)&gt;0),30,IF(COUNTIF(AQ$35:AQ48,1)&gt;0,33,1)))))))))))</f>
        <v>37</v>
      </c>
      <c r="AR49" s="227">
        <f>IF(AND(COUNTIF(AR$35:AR48,1)&gt;0,COUNTIF(AR$35:AR48,33)&gt;0,COUNTIF(AR$35:AR48,30)&gt;0,COUNTIF(AR$35:AR48,39)&gt;0,COUNTIF(AR$35:AR48,38)&gt;0,COUNTIF(AR$35:AR48,35)&gt;0,COUNTIF(AR$35:AR48,37)&gt;0,COUNTIF(AR$35:AR48,36)&gt;0,COUNTIF(AR$35:AR48,"cmo")&gt;0,COUNTIF(AR$35:AR48,32)&gt;0,COUNTIF(AR$35:AR48,2)&gt;0),"F",IF(AND(COUNTIF(AR$35:AR48,1)&gt;0,COUNTIF(AR$35:AR48,33)&gt;0,COUNTIF(AR$35:AR48,30)&gt;0,COUNTIF(AR$35:AR48,39)&gt;0,COUNTIF(AR$35:AR48,38)&gt;0,COUNTIF(AR$35:AR48,35)&gt;0,COUNTIF(AR$35:AR48,37)&gt;0,COUNTIF(AR$35:AR48,36)&gt;0,COUNTIF(AR$35:AR48,"cmo")&gt;0,COUNTIF(AR$35:AR48,32)&gt;0),2,IF(AND(COUNTIF(AR$35:AR48,1)&gt;0,COUNTIF(AR$35:AR48,33)&gt;0,COUNTIF(AR$35:AR48,30)&gt;0,COUNTIF(AR$35:AR48,39)&gt;0,COUNTIF(AR$35:AR48,38)&gt;0,COUNTIF(AR$35:AR48,35)&gt;0,COUNTIF(AR$35:AR48,37)&gt;0,COUNTIF(AR$35:AR48,36)&gt;0,COUNTIF(AR$35:AR48,"cmo")&gt;0),32,IF(AND(COUNTIF(AR$35:AR48,1)&gt;0,COUNTIF(AR$35:AR48,33)&gt;0,COUNTIF(AR$35:AR48,30)&gt;0,COUNTIF(AR$35:AR48,39)&gt;0,COUNTIF(AR$35:AR48,38)&gt;0,COUNTIF(AR$35:AR48,35)&gt;0,COUNTIF(AR$35:AR48,37)&gt;0,COUNTIF(AR$35:AR48,36)&gt;0),"cmo",IF(AND(COUNTIF(AR$35:AR48,1)&gt;0,COUNTIF(AR$35:AR48,33)&gt;0,COUNTIF(AR$35:AR48,30)&gt;0,COUNTIF(AR$35:AR48,39)&gt;0,COUNTIF(AR$35:AR48,38)&gt;0,COUNTIF(AR$35:AR48,35)&gt;0,COUNTIF(AR$35:AR48,37)&gt;0),36,IF(AND(COUNTIF(AR$35:AR48,1)&gt;0,COUNTIF(AR$35:AR48,33)&gt;0,COUNTIF(AR$35:AR48,30)&gt;0,COUNTIF(AR$35:AR48,39)&gt;0,COUNTIF(AR$35:AR48,38)&gt;0,COUNTIF(AR$35:AR48,35)&gt;0),37,IF(AND(COUNTIF(AR$35:AR48,1)&gt;0,COUNTIF(AR$35:AR48,33)&gt;0,COUNTIF(AR$35:AR48,30)&gt;0,COUNTIF(AR$35:AR48,39)&gt;0,COUNTIF(AR$35:AR48,38)&gt;0),35,IF(AND(COUNTIF(AR$35:AR48,1)&gt;0,COUNTIF(AR$35:AR48,33)&gt;0,COUNTIF(AR$35:AR48,30)&gt;0,COUNTIF(AR$35:AR48,39)&gt;0),38,IF(AND(COUNTIF(AR$35:AR48,1)&gt;0,COUNTIF(AR$35:AR48,33)&gt;0,COUNTIF(AR$35:AR48,30)&gt;0),39,IF(AND(COUNTIF(AR$35:AR48,1)&gt;0,COUNTIF(AR$35:AR48,33)&gt;0),30,IF(COUNTIF(AR$35:AR48,1)&gt;0,33,1)))))))))))</f>
        <v>37</v>
      </c>
      <c r="AS49" s="227">
        <f>IF(AND(COUNTIF(AS$35:AS48,1)&gt;0,COUNTIF(AS$35:AS48,33)&gt;0,COUNTIF(AS$35:AS48,30)&gt;0,COUNTIF(AS$35:AS48,39)&gt;0,COUNTIF(AS$35:AS48,38)&gt;0,COUNTIF(AS$35:AS48,35)&gt;0,COUNTIF(AS$35:AS48,37)&gt;0,COUNTIF(AS$35:AS48,36)&gt;0,COUNTIF(AS$35:AS48,"cmo")&gt;0,COUNTIF(AS$35:AS48,32)&gt;0,COUNTIF(AS$35:AS48,2)&gt;0),"F",IF(AND(COUNTIF(AS$35:AS48,1)&gt;0,COUNTIF(AS$35:AS48,33)&gt;0,COUNTIF(AS$35:AS48,30)&gt;0,COUNTIF(AS$35:AS48,39)&gt;0,COUNTIF(AS$35:AS48,38)&gt;0,COUNTIF(AS$35:AS48,35)&gt;0,COUNTIF(AS$35:AS48,37)&gt;0,COUNTIF(AS$35:AS48,36)&gt;0,COUNTIF(AS$35:AS48,"cmo")&gt;0,COUNTIF(AS$35:AS48,32)&gt;0),2,IF(AND(COUNTIF(AS$35:AS48,1)&gt;0,COUNTIF(AS$35:AS48,33)&gt;0,COUNTIF(AS$35:AS48,30)&gt;0,COUNTIF(AS$35:AS48,39)&gt;0,COUNTIF(AS$35:AS48,38)&gt;0,COUNTIF(AS$35:AS48,35)&gt;0,COUNTIF(AS$35:AS48,37)&gt;0,COUNTIF(AS$35:AS48,36)&gt;0,COUNTIF(AS$35:AS48,"cmo")&gt;0),32,IF(AND(COUNTIF(AS$35:AS48,1)&gt;0,COUNTIF(AS$35:AS48,33)&gt;0,COUNTIF(AS$35:AS48,30)&gt;0,COUNTIF(AS$35:AS48,39)&gt;0,COUNTIF(AS$35:AS48,38)&gt;0,COUNTIF(AS$35:AS48,35)&gt;0,COUNTIF(AS$35:AS48,37)&gt;0,COUNTIF(AS$35:AS48,36)&gt;0),"cmo",IF(AND(COUNTIF(AS$35:AS48,1)&gt;0,COUNTIF(AS$35:AS48,33)&gt;0,COUNTIF(AS$35:AS48,30)&gt;0,COUNTIF(AS$35:AS48,39)&gt;0,COUNTIF(AS$35:AS48,38)&gt;0,COUNTIF(AS$35:AS48,35)&gt;0,COUNTIF(AS$35:AS48,37)&gt;0),36,IF(AND(COUNTIF(AS$35:AS48,1)&gt;0,COUNTIF(AS$35:AS48,33)&gt;0,COUNTIF(AS$35:AS48,30)&gt;0,COUNTIF(AS$35:AS48,39)&gt;0,COUNTIF(AS$35:AS48,38)&gt;0,COUNTIF(AS$35:AS48,35)&gt;0),37,IF(AND(COUNTIF(AS$35:AS48,1)&gt;0,COUNTIF(AS$35:AS48,33)&gt;0,COUNTIF(AS$35:AS48,30)&gt;0,COUNTIF(AS$35:AS48,39)&gt;0,COUNTIF(AS$35:AS48,38)&gt;0),35,IF(AND(COUNTIF(AS$35:AS48,1)&gt;0,COUNTIF(AS$35:AS48,33)&gt;0,COUNTIF(AS$35:AS48,30)&gt;0,COUNTIF(AS$35:AS48,39)&gt;0),38,IF(AND(COUNTIF(AS$35:AS48,1)&gt;0,COUNTIF(AS$35:AS48,33)&gt;0,COUNTIF(AS$35:AS48,30)&gt;0),39,IF(AND(COUNTIF(AS$35:AS48,1)&gt;0,COUNTIF(AS$35:AS48,33)&gt;0),30,IF(COUNTIF(AS$35:AS48,1)&gt;0,33,1)))))))))))</f>
        <v>37</v>
      </c>
      <c r="AT49" s="227">
        <f>IF(AND(COUNTIF(AT$35:AT48,1)&gt;0,COUNTIF(AT$35:AT48,33)&gt;0,COUNTIF(AT$35:AT48,30)&gt;0,COUNTIF(AT$35:AT48,39)&gt;0,COUNTIF(AT$35:AT48,38)&gt;0,COUNTIF(AT$35:AT48,35)&gt;0,COUNTIF(AT$35:AT48,37)&gt;0,COUNTIF(AT$35:AT48,36)&gt;0,COUNTIF(AT$35:AT48,"cmo")&gt;0,COUNTIF(AT$35:AT48,32)&gt;0,COUNTIF(AT$35:AT48,2)&gt;0),"F",IF(AND(COUNTIF(AT$35:AT48,1)&gt;0,COUNTIF(AT$35:AT48,33)&gt;0,COUNTIF(AT$35:AT48,30)&gt;0,COUNTIF(AT$35:AT48,39)&gt;0,COUNTIF(AT$35:AT48,38)&gt;0,COUNTIF(AT$35:AT48,35)&gt;0,COUNTIF(AT$35:AT48,37)&gt;0,COUNTIF(AT$35:AT48,36)&gt;0,COUNTIF(AT$35:AT48,"cmo")&gt;0,COUNTIF(AT$35:AT48,32)&gt;0),2,IF(AND(COUNTIF(AT$35:AT48,1)&gt;0,COUNTIF(AT$35:AT48,33)&gt;0,COUNTIF(AT$35:AT48,30)&gt;0,COUNTIF(AT$35:AT48,39)&gt;0,COUNTIF(AT$35:AT48,38)&gt;0,COUNTIF(AT$35:AT48,35)&gt;0,COUNTIF(AT$35:AT48,37)&gt;0,COUNTIF(AT$35:AT48,36)&gt;0,COUNTIF(AT$35:AT48,"cmo")&gt;0),32,IF(AND(COUNTIF(AT$35:AT48,1)&gt;0,COUNTIF(AT$35:AT48,33)&gt;0,COUNTIF(AT$35:AT48,30)&gt;0,COUNTIF(AT$35:AT48,39)&gt;0,COUNTIF(AT$35:AT48,38)&gt;0,COUNTIF(AT$35:AT48,35)&gt;0,COUNTIF(AT$35:AT48,37)&gt;0,COUNTIF(AT$35:AT48,36)&gt;0),"cmo",IF(AND(COUNTIF(AT$35:AT48,1)&gt;0,COUNTIF(AT$35:AT48,33)&gt;0,COUNTIF(AT$35:AT48,30)&gt;0,COUNTIF(AT$35:AT48,39)&gt;0,COUNTIF(AT$35:AT48,38)&gt;0,COUNTIF(AT$35:AT48,35)&gt;0,COUNTIF(AT$35:AT48,37)&gt;0),36,IF(AND(COUNTIF(AT$35:AT48,1)&gt;0,COUNTIF(AT$35:AT48,33)&gt;0,COUNTIF(AT$35:AT48,30)&gt;0,COUNTIF(AT$35:AT48,39)&gt;0,COUNTIF(AT$35:AT48,38)&gt;0,COUNTIF(AT$35:AT48,35)&gt;0),37,IF(AND(COUNTIF(AT$35:AT48,1)&gt;0,COUNTIF(AT$35:AT48,33)&gt;0,COUNTIF(AT$35:AT48,30)&gt;0,COUNTIF(AT$35:AT48,39)&gt;0,COUNTIF(AT$35:AT48,38)&gt;0),35,IF(AND(COUNTIF(AT$35:AT48,1)&gt;0,COUNTIF(AT$35:AT48,33)&gt;0,COUNTIF(AT$35:AT48,30)&gt;0,COUNTIF(AT$35:AT48,39)&gt;0),38,IF(AND(COUNTIF(AT$35:AT48,1)&gt;0,COUNTIF(AT$35:AT48,33)&gt;0,COUNTIF(AT$35:AT48,30)&gt;0),39,IF(AND(COUNTIF(AT$35:AT48,1)&gt;0,COUNTIF(AT$35:AT48,33)&gt;0),30,IF(COUNTIF(AT$35:AT48,1)&gt;0,33,1)))))))))))</f>
        <v>37</v>
      </c>
      <c r="AU49" s="227">
        <f>IF(AND(COUNTIF(AU$35:AU48,1)&gt;0,COUNTIF(AU$35:AU48,33)&gt;0,COUNTIF(AU$35:AU48,30)&gt;0,COUNTIF(AU$35:AU48,39)&gt;0,COUNTIF(AU$35:AU48,38)&gt;0,COUNTIF(AU$35:AU48,35)&gt;0,COUNTIF(AU$35:AU48,37)&gt;0,COUNTIF(AU$35:AU48,36)&gt;0,COUNTIF(AU$35:AU48,"cmo")&gt;0,COUNTIF(AU$35:AU48,32)&gt;0,COUNTIF(AU$35:AU48,2)&gt;0),"F",IF(AND(COUNTIF(AU$35:AU48,1)&gt;0,COUNTIF(AU$35:AU48,33)&gt;0,COUNTIF(AU$35:AU48,30)&gt;0,COUNTIF(AU$35:AU48,39)&gt;0,COUNTIF(AU$35:AU48,38)&gt;0,COUNTIF(AU$35:AU48,35)&gt;0,COUNTIF(AU$35:AU48,37)&gt;0,COUNTIF(AU$35:AU48,36)&gt;0,COUNTIF(AU$35:AU48,"cmo")&gt;0,COUNTIF(AU$35:AU48,32)&gt;0),2,IF(AND(COUNTIF(AU$35:AU48,1)&gt;0,COUNTIF(AU$35:AU48,33)&gt;0,COUNTIF(AU$35:AU48,30)&gt;0,COUNTIF(AU$35:AU48,39)&gt;0,COUNTIF(AU$35:AU48,38)&gt;0,COUNTIF(AU$35:AU48,35)&gt;0,COUNTIF(AU$35:AU48,37)&gt;0,COUNTIF(AU$35:AU48,36)&gt;0,COUNTIF(AU$35:AU48,"cmo")&gt;0),32,IF(AND(COUNTIF(AU$35:AU48,1)&gt;0,COUNTIF(AU$35:AU48,33)&gt;0,COUNTIF(AU$35:AU48,30)&gt;0,COUNTIF(AU$35:AU48,39)&gt;0,COUNTIF(AU$35:AU48,38)&gt;0,COUNTIF(AU$35:AU48,35)&gt;0,COUNTIF(AU$35:AU48,37)&gt;0,COUNTIF(AU$35:AU48,36)&gt;0),"cmo",IF(AND(COUNTIF(AU$35:AU48,1)&gt;0,COUNTIF(AU$35:AU48,33)&gt;0,COUNTIF(AU$35:AU48,30)&gt;0,COUNTIF(AU$35:AU48,39)&gt;0,COUNTIF(AU$35:AU48,38)&gt;0,COUNTIF(AU$35:AU48,35)&gt;0,COUNTIF(AU$35:AU48,37)&gt;0),36,IF(AND(COUNTIF(AU$35:AU48,1)&gt;0,COUNTIF(AU$35:AU48,33)&gt;0,COUNTIF(AU$35:AU48,30)&gt;0,COUNTIF(AU$35:AU48,39)&gt;0,COUNTIF(AU$35:AU48,38)&gt;0,COUNTIF(AU$35:AU48,35)&gt;0),37,IF(AND(COUNTIF(AU$35:AU48,1)&gt;0,COUNTIF(AU$35:AU48,33)&gt;0,COUNTIF(AU$35:AU48,30)&gt;0,COUNTIF(AU$35:AU48,39)&gt;0,COUNTIF(AU$35:AU48,38)&gt;0),35,IF(AND(COUNTIF(AU$35:AU48,1)&gt;0,COUNTIF(AU$35:AU48,33)&gt;0,COUNTIF(AU$35:AU48,30)&gt;0,COUNTIF(AU$35:AU48,39)&gt;0),38,IF(AND(COUNTIF(AU$35:AU48,1)&gt;0,COUNTIF(AU$35:AU48,33)&gt;0,COUNTIF(AU$35:AU48,30)&gt;0),39,IF(AND(COUNTIF(AU$35:AU48,1)&gt;0,COUNTIF(AU$35:AU48,33)&gt;0),30,IF(COUNTIF(AU$35:AU48,1)&gt;0,33,1)))))))))))</f>
        <v>37</v>
      </c>
      <c r="AV49" s="227">
        <f>IF(AND(COUNTIF(AV$35:AV48,1)&gt;0,COUNTIF(AV$35:AV48,33)&gt;0,COUNTIF(AV$35:AV48,30)&gt;0,COUNTIF(AV$35:AV48,39)&gt;0,COUNTIF(AV$35:AV48,38)&gt;0,COUNTIF(AV$35:AV48,35)&gt;0,COUNTIF(AV$35:AV48,37)&gt;0,COUNTIF(AV$35:AV48,36)&gt;0,COUNTIF(AV$35:AV48,"cmo")&gt;0,COUNTIF(AV$35:AV48,32)&gt;0,COUNTIF(AV$35:AV48,2)&gt;0),"F",IF(AND(COUNTIF(AV$35:AV48,1)&gt;0,COUNTIF(AV$35:AV48,33)&gt;0,COUNTIF(AV$35:AV48,30)&gt;0,COUNTIF(AV$35:AV48,39)&gt;0,COUNTIF(AV$35:AV48,38)&gt;0,COUNTIF(AV$35:AV48,35)&gt;0,COUNTIF(AV$35:AV48,37)&gt;0,COUNTIF(AV$35:AV48,36)&gt;0,COUNTIF(AV$35:AV48,"cmo")&gt;0,COUNTIF(AV$35:AV48,32)&gt;0),2,IF(AND(COUNTIF(AV$35:AV48,1)&gt;0,COUNTIF(AV$35:AV48,33)&gt;0,COUNTIF(AV$35:AV48,30)&gt;0,COUNTIF(AV$35:AV48,39)&gt;0,COUNTIF(AV$35:AV48,38)&gt;0,COUNTIF(AV$35:AV48,35)&gt;0,COUNTIF(AV$35:AV48,37)&gt;0,COUNTIF(AV$35:AV48,36)&gt;0,COUNTIF(AV$35:AV48,"cmo")&gt;0),32,IF(AND(COUNTIF(AV$35:AV48,1)&gt;0,COUNTIF(AV$35:AV48,33)&gt;0,COUNTIF(AV$35:AV48,30)&gt;0,COUNTIF(AV$35:AV48,39)&gt;0,COUNTIF(AV$35:AV48,38)&gt;0,COUNTIF(AV$35:AV48,35)&gt;0,COUNTIF(AV$35:AV48,37)&gt;0,COUNTIF(AV$35:AV48,36)&gt;0),"cmo",IF(AND(COUNTIF(AV$35:AV48,1)&gt;0,COUNTIF(AV$35:AV48,33)&gt;0,COUNTIF(AV$35:AV48,30)&gt;0,COUNTIF(AV$35:AV48,39)&gt;0,COUNTIF(AV$35:AV48,38)&gt;0,COUNTIF(AV$35:AV48,35)&gt;0,COUNTIF(AV$35:AV48,37)&gt;0),36,IF(AND(COUNTIF(AV$35:AV48,1)&gt;0,COUNTIF(AV$35:AV48,33)&gt;0,COUNTIF(AV$35:AV48,30)&gt;0,COUNTIF(AV$35:AV48,39)&gt;0,COUNTIF(AV$35:AV48,38)&gt;0,COUNTIF(AV$35:AV48,35)&gt;0),37,IF(AND(COUNTIF(AV$35:AV48,1)&gt;0,COUNTIF(AV$35:AV48,33)&gt;0,COUNTIF(AV$35:AV48,30)&gt;0,COUNTIF(AV$35:AV48,39)&gt;0,COUNTIF(AV$35:AV48,38)&gt;0),35,IF(AND(COUNTIF(AV$35:AV48,1)&gt;0,COUNTIF(AV$35:AV48,33)&gt;0,COUNTIF(AV$35:AV48,30)&gt;0,COUNTIF(AV$35:AV48,39)&gt;0),38,IF(AND(COUNTIF(AV$35:AV48,1)&gt;0,COUNTIF(AV$35:AV48,33)&gt;0,COUNTIF(AV$35:AV48,30)&gt;0),39,IF(AND(COUNTIF(AV$35:AV48,1)&gt;0,COUNTIF(AV$35:AV48,33)&gt;0),30,IF(COUNTIF(AV$35:AV48,1)&gt;0,33,1)))))))))))</f>
        <v>37</v>
      </c>
      <c r="AW49" s="227">
        <f>IF(AND(COUNTIF(AW$35:AW48,1)&gt;0,COUNTIF(AW$35:AW48,33)&gt;0,COUNTIF(AW$35:AW48,30)&gt;0,COUNTIF(AW$35:AW48,39)&gt;0,COUNTIF(AW$35:AW48,38)&gt;0,COUNTIF(AW$35:AW48,35)&gt;0,COUNTIF(AW$35:AW48,37)&gt;0,COUNTIF(AW$35:AW48,36)&gt;0,COUNTIF(AW$35:AW48,"cmo")&gt;0,COUNTIF(AW$35:AW48,32)&gt;0,COUNTIF(AW$35:AW48,2)&gt;0),"F",IF(AND(COUNTIF(AW$35:AW48,1)&gt;0,COUNTIF(AW$35:AW48,33)&gt;0,COUNTIF(AW$35:AW48,30)&gt;0,COUNTIF(AW$35:AW48,39)&gt;0,COUNTIF(AW$35:AW48,38)&gt;0,COUNTIF(AW$35:AW48,35)&gt;0,COUNTIF(AW$35:AW48,37)&gt;0,COUNTIF(AW$35:AW48,36)&gt;0,COUNTIF(AW$35:AW48,"cmo")&gt;0,COUNTIF(AW$35:AW48,32)&gt;0),2,IF(AND(COUNTIF(AW$35:AW48,1)&gt;0,COUNTIF(AW$35:AW48,33)&gt;0,COUNTIF(AW$35:AW48,30)&gt;0,COUNTIF(AW$35:AW48,39)&gt;0,COUNTIF(AW$35:AW48,38)&gt;0,COUNTIF(AW$35:AW48,35)&gt;0,COUNTIF(AW$35:AW48,37)&gt;0,COUNTIF(AW$35:AW48,36)&gt;0,COUNTIF(AW$35:AW48,"cmo")&gt;0),32,IF(AND(COUNTIF(AW$35:AW48,1)&gt;0,COUNTIF(AW$35:AW48,33)&gt;0,COUNTIF(AW$35:AW48,30)&gt;0,COUNTIF(AW$35:AW48,39)&gt;0,COUNTIF(AW$35:AW48,38)&gt;0,COUNTIF(AW$35:AW48,35)&gt;0,COUNTIF(AW$35:AW48,37)&gt;0,COUNTIF(AW$35:AW48,36)&gt;0),"cmo",IF(AND(COUNTIF(AW$35:AW48,1)&gt;0,COUNTIF(AW$35:AW48,33)&gt;0,COUNTIF(AW$35:AW48,30)&gt;0,COUNTIF(AW$35:AW48,39)&gt;0,COUNTIF(AW$35:AW48,38)&gt;0,COUNTIF(AW$35:AW48,35)&gt;0,COUNTIF(AW$35:AW48,37)&gt;0),36,IF(AND(COUNTIF(AW$35:AW48,1)&gt;0,COUNTIF(AW$35:AW48,33)&gt;0,COUNTIF(AW$35:AW48,30)&gt;0,COUNTIF(AW$35:AW48,39)&gt;0,COUNTIF(AW$35:AW48,38)&gt;0,COUNTIF(AW$35:AW48,35)&gt;0),37,IF(AND(COUNTIF(AW$35:AW48,1)&gt;0,COUNTIF(AW$35:AW48,33)&gt;0,COUNTIF(AW$35:AW48,30)&gt;0,COUNTIF(AW$35:AW48,39)&gt;0,COUNTIF(AW$35:AW48,38)&gt;0),35,IF(AND(COUNTIF(AW$35:AW48,1)&gt;0,COUNTIF(AW$35:AW48,33)&gt;0,COUNTIF(AW$35:AW48,30)&gt;0,COUNTIF(AW$35:AW48,39)&gt;0),38,IF(AND(COUNTIF(AW$35:AW48,1)&gt;0,COUNTIF(AW$35:AW48,33)&gt;0,COUNTIF(AW$35:AW48,30)&gt;0),39,IF(AND(COUNTIF(AW$35:AW48,1)&gt;0,COUNTIF(AW$35:AW48,33)&gt;0),30,IF(COUNTIF(AW$35:AW48,1)&gt;0,33,1)))))))))))</f>
        <v>37</v>
      </c>
      <c r="AX49" s="227">
        <f>IF(AND(COUNTIF(AX$35:AX48,1)&gt;0,COUNTIF(AX$35:AX48,33)&gt;0,COUNTIF(AX$35:AX48,30)&gt;0,COUNTIF(AX$35:AX48,39)&gt;0,COUNTIF(AX$35:AX48,38)&gt;0,COUNTIF(AX$35:AX48,35)&gt;0,COUNTIF(AX$35:AX48,37)&gt;0,COUNTIF(AX$35:AX48,36)&gt;0,COUNTIF(AX$35:AX48,"cmo")&gt;0,COUNTIF(AX$35:AX48,32)&gt;0,COUNTIF(AX$35:AX48,2)&gt;0),"F",IF(AND(COUNTIF(AX$35:AX48,1)&gt;0,COUNTIF(AX$35:AX48,33)&gt;0,COUNTIF(AX$35:AX48,30)&gt;0,COUNTIF(AX$35:AX48,39)&gt;0,COUNTIF(AX$35:AX48,38)&gt;0,COUNTIF(AX$35:AX48,35)&gt;0,COUNTIF(AX$35:AX48,37)&gt;0,COUNTIF(AX$35:AX48,36)&gt;0,COUNTIF(AX$35:AX48,"cmo")&gt;0,COUNTIF(AX$35:AX48,32)&gt;0),2,IF(AND(COUNTIF(AX$35:AX48,1)&gt;0,COUNTIF(AX$35:AX48,33)&gt;0,COUNTIF(AX$35:AX48,30)&gt;0,COUNTIF(AX$35:AX48,39)&gt;0,COUNTIF(AX$35:AX48,38)&gt;0,COUNTIF(AX$35:AX48,35)&gt;0,COUNTIF(AX$35:AX48,37)&gt;0,COUNTIF(AX$35:AX48,36)&gt;0,COUNTIF(AX$35:AX48,"cmo")&gt;0),32,IF(AND(COUNTIF(AX$35:AX48,1)&gt;0,COUNTIF(AX$35:AX48,33)&gt;0,COUNTIF(AX$35:AX48,30)&gt;0,COUNTIF(AX$35:AX48,39)&gt;0,COUNTIF(AX$35:AX48,38)&gt;0,COUNTIF(AX$35:AX48,35)&gt;0,COUNTIF(AX$35:AX48,37)&gt;0,COUNTIF(AX$35:AX48,36)&gt;0),"cmo",IF(AND(COUNTIF(AX$35:AX48,1)&gt;0,COUNTIF(AX$35:AX48,33)&gt;0,COUNTIF(AX$35:AX48,30)&gt;0,COUNTIF(AX$35:AX48,39)&gt;0,COUNTIF(AX$35:AX48,38)&gt;0,COUNTIF(AX$35:AX48,35)&gt;0,COUNTIF(AX$35:AX48,37)&gt;0),36,IF(AND(COUNTIF(AX$35:AX48,1)&gt;0,COUNTIF(AX$35:AX48,33)&gt;0,COUNTIF(AX$35:AX48,30)&gt;0,COUNTIF(AX$35:AX48,39)&gt;0,COUNTIF(AX$35:AX48,38)&gt;0,COUNTIF(AX$35:AX48,35)&gt;0),37,IF(AND(COUNTIF(AX$35:AX48,1)&gt;0,COUNTIF(AX$35:AX48,33)&gt;0,COUNTIF(AX$35:AX48,30)&gt;0,COUNTIF(AX$35:AX48,39)&gt;0,COUNTIF(AX$35:AX48,38)&gt;0),35,IF(AND(COUNTIF(AX$35:AX48,1)&gt;0,COUNTIF(AX$35:AX48,33)&gt;0,COUNTIF(AX$35:AX48,30)&gt;0,COUNTIF(AX$35:AX48,39)&gt;0),38,IF(AND(COUNTIF(AX$35:AX48,1)&gt;0,COUNTIF(AX$35:AX48,33)&gt;0,COUNTIF(AX$35:AX48,30)&gt;0),39,IF(AND(COUNTIF(AX$35:AX48,1)&gt;0,COUNTIF(AX$35:AX48,33)&gt;0),30,IF(COUNTIF(AX$35:AX48,1)&gt;0,33,1)))))))))))</f>
        <v>35</v>
      </c>
      <c r="AY49" s="227">
        <f>IF(AND(COUNTIF(AY$35:AY48,1)&gt;0,COUNTIF(AY$35:AY48,33)&gt;0,COUNTIF(AY$35:AY48,30)&gt;0,COUNTIF(AY$35:AY48,39)&gt;0,COUNTIF(AY$35:AY48,38)&gt;0,COUNTIF(AY$35:AY48,35)&gt;0,COUNTIF(AY$35:AY48,37)&gt;0,COUNTIF(AY$35:AY48,36)&gt;0,COUNTIF(AY$35:AY48,"cmo")&gt;0,COUNTIF(AY$35:AY48,32)&gt;0,COUNTIF(AY$35:AY48,2)&gt;0),"F",IF(AND(COUNTIF(AY$35:AY48,1)&gt;0,COUNTIF(AY$35:AY48,33)&gt;0,COUNTIF(AY$35:AY48,30)&gt;0,COUNTIF(AY$35:AY48,39)&gt;0,COUNTIF(AY$35:AY48,38)&gt;0,COUNTIF(AY$35:AY48,35)&gt;0,COUNTIF(AY$35:AY48,37)&gt;0,COUNTIF(AY$35:AY48,36)&gt;0,COUNTIF(AY$35:AY48,"cmo")&gt;0,COUNTIF(AY$35:AY48,32)&gt;0),2,IF(AND(COUNTIF(AY$35:AY48,1)&gt;0,COUNTIF(AY$35:AY48,33)&gt;0,COUNTIF(AY$35:AY48,30)&gt;0,COUNTIF(AY$35:AY48,39)&gt;0,COUNTIF(AY$35:AY48,38)&gt;0,COUNTIF(AY$35:AY48,35)&gt;0,COUNTIF(AY$35:AY48,37)&gt;0,COUNTIF(AY$35:AY48,36)&gt;0,COUNTIF(AY$35:AY48,"cmo")&gt;0),32,IF(AND(COUNTIF(AY$35:AY48,1)&gt;0,COUNTIF(AY$35:AY48,33)&gt;0,COUNTIF(AY$35:AY48,30)&gt;0,COUNTIF(AY$35:AY48,39)&gt;0,COUNTIF(AY$35:AY48,38)&gt;0,COUNTIF(AY$35:AY48,35)&gt;0,COUNTIF(AY$35:AY48,37)&gt;0,COUNTIF(AY$35:AY48,36)&gt;0),"cmo",IF(AND(COUNTIF(AY$35:AY48,1)&gt;0,COUNTIF(AY$35:AY48,33)&gt;0,COUNTIF(AY$35:AY48,30)&gt;0,COUNTIF(AY$35:AY48,39)&gt;0,COUNTIF(AY$35:AY48,38)&gt;0,COUNTIF(AY$35:AY48,35)&gt;0,COUNTIF(AY$35:AY48,37)&gt;0),36,IF(AND(COUNTIF(AY$35:AY48,1)&gt;0,COUNTIF(AY$35:AY48,33)&gt;0,COUNTIF(AY$35:AY48,30)&gt;0,COUNTIF(AY$35:AY48,39)&gt;0,COUNTIF(AY$35:AY48,38)&gt;0,COUNTIF(AY$35:AY48,35)&gt;0),37,IF(AND(COUNTIF(AY$35:AY48,1)&gt;0,COUNTIF(AY$35:AY48,33)&gt;0,COUNTIF(AY$35:AY48,30)&gt;0,COUNTIF(AY$35:AY48,39)&gt;0,COUNTIF(AY$35:AY48,38)&gt;0),35,IF(AND(COUNTIF(AY$35:AY48,1)&gt;0,COUNTIF(AY$35:AY48,33)&gt;0,COUNTIF(AY$35:AY48,30)&gt;0,COUNTIF(AY$35:AY48,39)&gt;0),38,IF(AND(COUNTIF(AY$35:AY48,1)&gt;0,COUNTIF(AY$35:AY48,33)&gt;0,COUNTIF(AY$35:AY48,30)&gt;0),39,IF(AND(COUNTIF(AY$35:AY48,1)&gt;0,COUNTIF(AY$35:AY48,33)&gt;0),30,IF(COUNTIF(AY$35:AY48,1)&gt;0,33,1)))))))))))</f>
        <v>38</v>
      </c>
      <c r="AZ49" s="227">
        <f>IF(AND(COUNTIF(AZ$35:AZ48,1)&gt;0,COUNTIF(AZ$35:AZ48,33)&gt;0,COUNTIF(AZ$35:AZ48,30)&gt;0,COUNTIF(AZ$35:AZ48,39)&gt;0,COUNTIF(AZ$35:AZ48,38)&gt;0,COUNTIF(AZ$35:AZ48,35)&gt;0,COUNTIF(AZ$35:AZ48,37)&gt;0,COUNTIF(AZ$35:AZ48,36)&gt;0,COUNTIF(AZ$35:AZ48,"cmo")&gt;0,COUNTIF(AZ$35:AZ48,32)&gt;0,COUNTIF(AZ$35:AZ48,2)&gt;0),"F",IF(AND(COUNTIF(AZ$35:AZ48,1)&gt;0,COUNTIF(AZ$35:AZ48,33)&gt;0,COUNTIF(AZ$35:AZ48,30)&gt;0,COUNTIF(AZ$35:AZ48,39)&gt;0,COUNTIF(AZ$35:AZ48,38)&gt;0,COUNTIF(AZ$35:AZ48,35)&gt;0,COUNTIF(AZ$35:AZ48,37)&gt;0,COUNTIF(AZ$35:AZ48,36)&gt;0,COUNTIF(AZ$35:AZ48,"cmo")&gt;0,COUNTIF(AZ$35:AZ48,32)&gt;0),2,IF(AND(COUNTIF(AZ$35:AZ48,1)&gt;0,COUNTIF(AZ$35:AZ48,33)&gt;0,COUNTIF(AZ$35:AZ48,30)&gt;0,COUNTIF(AZ$35:AZ48,39)&gt;0,COUNTIF(AZ$35:AZ48,38)&gt;0,COUNTIF(AZ$35:AZ48,35)&gt;0,COUNTIF(AZ$35:AZ48,37)&gt;0,COUNTIF(AZ$35:AZ48,36)&gt;0,COUNTIF(AZ$35:AZ48,"cmo")&gt;0),32,IF(AND(COUNTIF(AZ$35:AZ48,1)&gt;0,COUNTIF(AZ$35:AZ48,33)&gt;0,COUNTIF(AZ$35:AZ48,30)&gt;0,COUNTIF(AZ$35:AZ48,39)&gt;0,COUNTIF(AZ$35:AZ48,38)&gt;0,COUNTIF(AZ$35:AZ48,35)&gt;0,COUNTIF(AZ$35:AZ48,37)&gt;0,COUNTIF(AZ$35:AZ48,36)&gt;0),"cmo",IF(AND(COUNTIF(AZ$35:AZ48,1)&gt;0,COUNTIF(AZ$35:AZ48,33)&gt;0,COUNTIF(AZ$35:AZ48,30)&gt;0,COUNTIF(AZ$35:AZ48,39)&gt;0,COUNTIF(AZ$35:AZ48,38)&gt;0,COUNTIF(AZ$35:AZ48,35)&gt;0,COUNTIF(AZ$35:AZ48,37)&gt;0),36,IF(AND(COUNTIF(AZ$35:AZ48,1)&gt;0,COUNTIF(AZ$35:AZ48,33)&gt;0,COUNTIF(AZ$35:AZ48,30)&gt;0,COUNTIF(AZ$35:AZ48,39)&gt;0,COUNTIF(AZ$35:AZ48,38)&gt;0,COUNTIF(AZ$35:AZ48,35)&gt;0),37,IF(AND(COUNTIF(AZ$35:AZ48,1)&gt;0,COUNTIF(AZ$35:AZ48,33)&gt;0,COUNTIF(AZ$35:AZ48,30)&gt;0,COUNTIF(AZ$35:AZ48,39)&gt;0,COUNTIF(AZ$35:AZ48,38)&gt;0),35,IF(AND(COUNTIF(AZ$35:AZ48,1)&gt;0,COUNTIF(AZ$35:AZ48,33)&gt;0,COUNTIF(AZ$35:AZ48,30)&gt;0,COUNTIF(AZ$35:AZ48,39)&gt;0),38,IF(AND(COUNTIF(AZ$35:AZ48,1)&gt;0,COUNTIF(AZ$35:AZ48,33)&gt;0,COUNTIF(AZ$35:AZ48,30)&gt;0),39,IF(AND(COUNTIF(AZ$35:AZ48,1)&gt;0,COUNTIF(AZ$35:AZ48,33)&gt;0),30,IF(COUNTIF(AZ$35:AZ48,1)&gt;0,33,1)))))))))))</f>
        <v>38</v>
      </c>
      <c r="BA49" s="227">
        <f>IF(AND(COUNTIF(BA$35:BA48,1)&gt;0,COUNTIF(BA$35:BA48,33)&gt;0,COUNTIF(BA$35:BA48,30)&gt;0,COUNTIF(BA$35:BA48,39)&gt;0,COUNTIF(BA$35:BA48,38)&gt;0,COUNTIF(BA$35:BA48,35)&gt;0,COUNTIF(BA$35:BA48,37)&gt;0,COUNTIF(BA$35:BA48,36)&gt;0,COUNTIF(BA$35:BA48,"cmo")&gt;0,COUNTIF(BA$35:BA48,32)&gt;0,COUNTIF(BA$35:BA48,2)&gt;0),"F",IF(AND(COUNTIF(BA$35:BA48,1)&gt;0,COUNTIF(BA$35:BA48,33)&gt;0,COUNTIF(BA$35:BA48,30)&gt;0,COUNTIF(BA$35:BA48,39)&gt;0,COUNTIF(BA$35:BA48,38)&gt;0,COUNTIF(BA$35:BA48,35)&gt;0,COUNTIF(BA$35:BA48,37)&gt;0,COUNTIF(BA$35:BA48,36)&gt;0,COUNTIF(BA$35:BA48,"cmo")&gt;0,COUNTIF(BA$35:BA48,32)&gt;0),2,IF(AND(COUNTIF(BA$35:BA48,1)&gt;0,COUNTIF(BA$35:BA48,33)&gt;0,COUNTIF(BA$35:BA48,30)&gt;0,COUNTIF(BA$35:BA48,39)&gt;0,COUNTIF(BA$35:BA48,38)&gt;0,COUNTIF(BA$35:BA48,35)&gt;0,COUNTIF(BA$35:BA48,37)&gt;0,COUNTIF(BA$35:BA48,36)&gt;0,COUNTIF(BA$35:BA48,"cmo")&gt;0),32,IF(AND(COUNTIF(BA$35:BA48,1)&gt;0,COUNTIF(BA$35:BA48,33)&gt;0,COUNTIF(BA$35:BA48,30)&gt;0,COUNTIF(BA$35:BA48,39)&gt;0,COUNTIF(BA$35:BA48,38)&gt;0,COUNTIF(BA$35:BA48,35)&gt;0,COUNTIF(BA$35:BA48,37)&gt;0,COUNTIF(BA$35:BA48,36)&gt;0),"cmo",IF(AND(COUNTIF(BA$35:BA48,1)&gt;0,COUNTIF(BA$35:BA48,33)&gt;0,COUNTIF(BA$35:BA48,30)&gt;0,COUNTIF(BA$35:BA48,39)&gt;0,COUNTIF(BA$35:BA48,38)&gt;0,COUNTIF(BA$35:BA48,35)&gt;0,COUNTIF(BA$35:BA48,37)&gt;0),36,IF(AND(COUNTIF(BA$35:BA48,1)&gt;0,COUNTIF(BA$35:BA48,33)&gt;0,COUNTIF(BA$35:BA48,30)&gt;0,COUNTIF(BA$35:BA48,39)&gt;0,COUNTIF(BA$35:BA48,38)&gt;0,COUNTIF(BA$35:BA48,35)&gt;0),37,IF(AND(COUNTIF(BA$35:BA48,1)&gt;0,COUNTIF(BA$35:BA48,33)&gt;0,COUNTIF(BA$35:BA48,30)&gt;0,COUNTIF(BA$35:BA48,39)&gt;0,COUNTIF(BA$35:BA48,38)&gt;0),35,IF(AND(COUNTIF(BA$35:BA48,1)&gt;0,COUNTIF(BA$35:BA48,33)&gt;0,COUNTIF(BA$35:BA48,30)&gt;0,COUNTIF(BA$35:BA48,39)&gt;0),38,IF(AND(COUNTIF(BA$35:BA48,1)&gt;0,COUNTIF(BA$35:BA48,33)&gt;0,COUNTIF(BA$35:BA48,30)&gt;0),39,IF(AND(COUNTIF(BA$35:BA48,1)&gt;0,COUNTIF(BA$35:BA48,33)&gt;0),30,IF(COUNTIF(BA$35:BA48,1)&gt;0,33,1)))))))))))</f>
        <v>38</v>
      </c>
      <c r="BB49" s="227">
        <f>IF(AND(COUNTIF(BB$35:BB48,1)&gt;0,COUNTIF(BB$35:BB48,33)&gt;0,COUNTIF(BB$35:BB48,30)&gt;0,COUNTIF(BB$35:BB48,39)&gt;0,COUNTIF(BB$35:BB48,38)&gt;0,COUNTIF(BB$35:BB48,35)&gt;0,COUNTIF(BB$35:BB48,37)&gt;0,COUNTIF(BB$35:BB48,36)&gt;0,COUNTIF(BB$35:BB48,"cmo")&gt;0,COUNTIF(BB$35:BB48,32)&gt;0,COUNTIF(BB$35:BB48,2)&gt;0),"F",IF(AND(COUNTIF(BB$35:BB48,1)&gt;0,COUNTIF(BB$35:BB48,33)&gt;0,COUNTIF(BB$35:BB48,30)&gt;0,COUNTIF(BB$35:BB48,39)&gt;0,COUNTIF(BB$35:BB48,38)&gt;0,COUNTIF(BB$35:BB48,35)&gt;0,COUNTIF(BB$35:BB48,37)&gt;0,COUNTIF(BB$35:BB48,36)&gt;0,COUNTIF(BB$35:BB48,"cmo")&gt;0,COUNTIF(BB$35:BB48,32)&gt;0),2,IF(AND(COUNTIF(BB$35:BB48,1)&gt;0,COUNTIF(BB$35:BB48,33)&gt;0,COUNTIF(BB$35:BB48,30)&gt;0,COUNTIF(BB$35:BB48,39)&gt;0,COUNTIF(BB$35:BB48,38)&gt;0,COUNTIF(BB$35:BB48,35)&gt;0,COUNTIF(BB$35:BB48,37)&gt;0,COUNTIF(BB$35:BB48,36)&gt;0,COUNTIF(BB$35:BB48,"cmo")&gt;0),32,IF(AND(COUNTIF(BB$35:BB48,1)&gt;0,COUNTIF(BB$35:BB48,33)&gt;0,COUNTIF(BB$35:BB48,30)&gt;0,COUNTIF(BB$35:BB48,39)&gt;0,COUNTIF(BB$35:BB48,38)&gt;0,COUNTIF(BB$35:BB48,35)&gt;0,COUNTIF(BB$35:BB48,37)&gt;0,COUNTIF(BB$35:BB48,36)&gt;0),"cmo",IF(AND(COUNTIF(BB$35:BB48,1)&gt;0,COUNTIF(BB$35:BB48,33)&gt;0,COUNTIF(BB$35:BB48,30)&gt;0,COUNTIF(BB$35:BB48,39)&gt;0,COUNTIF(BB$35:BB48,38)&gt;0,COUNTIF(BB$35:BB48,35)&gt;0,COUNTIF(BB$35:BB48,37)&gt;0),36,IF(AND(COUNTIF(BB$35:BB48,1)&gt;0,COUNTIF(BB$35:BB48,33)&gt;0,COUNTIF(BB$35:BB48,30)&gt;0,COUNTIF(BB$35:BB48,39)&gt;0,COUNTIF(BB$35:BB48,38)&gt;0,COUNTIF(BB$35:BB48,35)&gt;0),37,IF(AND(COUNTIF(BB$35:BB48,1)&gt;0,COUNTIF(BB$35:BB48,33)&gt;0,COUNTIF(BB$35:BB48,30)&gt;0,COUNTIF(BB$35:BB48,39)&gt;0,COUNTIF(BB$35:BB48,38)&gt;0),35,IF(AND(COUNTIF(BB$35:BB48,1)&gt;0,COUNTIF(BB$35:BB48,33)&gt;0,COUNTIF(BB$35:BB48,30)&gt;0,COUNTIF(BB$35:BB48,39)&gt;0),38,IF(AND(COUNTIF(BB$35:BB48,1)&gt;0,COUNTIF(BB$35:BB48,33)&gt;0,COUNTIF(BB$35:BB48,30)&gt;0),39,IF(AND(COUNTIF(BB$35:BB48,1)&gt;0,COUNTIF(BB$35:BB48,33)&gt;0),30,IF(COUNTIF(BB$35:BB48,1)&gt;0,33,1)))))))))))</f>
        <v>39</v>
      </c>
      <c r="BC49" s="227">
        <f>IF(AND(COUNTIF(BC$35:BC48,1)&gt;0,COUNTIF(BC$35:BC48,33)&gt;0,COUNTIF(BC$35:BC48,30)&gt;0,COUNTIF(BC$35:BC48,39)&gt;0,COUNTIF(BC$35:BC48,38)&gt;0,COUNTIF(BC$35:BC48,35)&gt;0,COUNTIF(BC$35:BC48,37)&gt;0,COUNTIF(BC$35:BC48,36)&gt;0,COUNTIF(BC$35:BC48,"cmo")&gt;0,COUNTIF(BC$35:BC48,32)&gt;0,COUNTIF(BC$35:BC48,2)&gt;0),"F",IF(AND(COUNTIF(BC$35:BC48,1)&gt;0,COUNTIF(BC$35:BC48,33)&gt;0,COUNTIF(BC$35:BC48,30)&gt;0,COUNTIF(BC$35:BC48,39)&gt;0,COUNTIF(BC$35:BC48,38)&gt;0,COUNTIF(BC$35:BC48,35)&gt;0,COUNTIF(BC$35:BC48,37)&gt;0,COUNTIF(BC$35:BC48,36)&gt;0,COUNTIF(BC$35:BC48,"cmo")&gt;0,COUNTIF(BC$35:BC48,32)&gt;0),2,IF(AND(COUNTIF(BC$35:BC48,1)&gt;0,COUNTIF(BC$35:BC48,33)&gt;0,COUNTIF(BC$35:BC48,30)&gt;0,COUNTIF(BC$35:BC48,39)&gt;0,COUNTIF(BC$35:BC48,38)&gt;0,COUNTIF(BC$35:BC48,35)&gt;0,COUNTIF(BC$35:BC48,37)&gt;0,COUNTIF(BC$35:BC48,36)&gt;0,COUNTIF(BC$35:BC48,"cmo")&gt;0),32,IF(AND(COUNTIF(BC$35:BC48,1)&gt;0,COUNTIF(BC$35:BC48,33)&gt;0,COUNTIF(BC$35:BC48,30)&gt;0,COUNTIF(BC$35:BC48,39)&gt;0,COUNTIF(BC$35:BC48,38)&gt;0,COUNTIF(BC$35:BC48,35)&gt;0,COUNTIF(BC$35:BC48,37)&gt;0,COUNTIF(BC$35:BC48,36)&gt;0),"cmo",IF(AND(COUNTIF(BC$35:BC48,1)&gt;0,COUNTIF(BC$35:BC48,33)&gt;0,COUNTIF(BC$35:BC48,30)&gt;0,COUNTIF(BC$35:BC48,39)&gt;0,COUNTIF(BC$35:BC48,38)&gt;0,COUNTIF(BC$35:BC48,35)&gt;0,COUNTIF(BC$35:BC48,37)&gt;0),36,IF(AND(COUNTIF(BC$35:BC48,1)&gt;0,COUNTIF(BC$35:BC48,33)&gt;0,COUNTIF(BC$35:BC48,30)&gt;0,COUNTIF(BC$35:BC48,39)&gt;0,COUNTIF(BC$35:BC48,38)&gt;0,COUNTIF(BC$35:BC48,35)&gt;0),37,IF(AND(COUNTIF(BC$35:BC48,1)&gt;0,COUNTIF(BC$35:BC48,33)&gt;0,COUNTIF(BC$35:BC48,30)&gt;0,COUNTIF(BC$35:BC48,39)&gt;0,COUNTIF(BC$35:BC48,38)&gt;0),35,IF(AND(COUNTIF(BC$35:BC48,1)&gt;0,COUNTIF(BC$35:BC48,33)&gt;0,COUNTIF(BC$35:BC48,30)&gt;0,COUNTIF(BC$35:BC48,39)&gt;0),38,IF(AND(COUNTIF(BC$35:BC48,1)&gt;0,COUNTIF(BC$35:BC48,33)&gt;0,COUNTIF(BC$35:BC48,30)&gt;0),39,IF(AND(COUNTIF(BC$35:BC48,1)&gt;0,COUNTIF(BC$35:BC48,33)&gt;0),30,IF(COUNTIF(BC$35:BC48,1)&gt;0,33,1)))))))))))</f>
        <v>30</v>
      </c>
      <c r="BD49" s="227">
        <f>IF(AND(COUNTIF(BD$35:BD48,1)&gt;0,COUNTIF(BD$35:BD48,33)&gt;0,COUNTIF(BD$35:BD48,30)&gt;0,COUNTIF(BD$35:BD48,39)&gt;0,COUNTIF(BD$35:BD48,38)&gt;0,COUNTIF(BD$35:BD48,35)&gt;0,COUNTIF(BD$35:BD48,37)&gt;0,COUNTIF(BD$35:BD48,36)&gt;0,COUNTIF(BD$35:BD48,"cmo")&gt;0,COUNTIF(BD$35:BD48,32)&gt;0,COUNTIF(BD$35:BD48,2)&gt;0),"F",IF(AND(COUNTIF(BD$35:BD48,1)&gt;0,COUNTIF(BD$35:BD48,33)&gt;0,COUNTIF(BD$35:BD48,30)&gt;0,COUNTIF(BD$35:BD48,39)&gt;0,COUNTIF(BD$35:BD48,38)&gt;0,COUNTIF(BD$35:BD48,35)&gt;0,COUNTIF(BD$35:BD48,37)&gt;0,COUNTIF(BD$35:BD48,36)&gt;0,COUNTIF(BD$35:BD48,"cmo")&gt;0,COUNTIF(BD$35:BD48,32)&gt;0),2,IF(AND(COUNTIF(BD$35:BD48,1)&gt;0,COUNTIF(BD$35:BD48,33)&gt;0,COUNTIF(BD$35:BD48,30)&gt;0,COUNTIF(BD$35:BD48,39)&gt;0,COUNTIF(BD$35:BD48,38)&gt;0,COUNTIF(BD$35:BD48,35)&gt;0,COUNTIF(BD$35:BD48,37)&gt;0,COUNTIF(BD$35:BD48,36)&gt;0,COUNTIF(BD$35:BD48,"cmo")&gt;0),32,IF(AND(COUNTIF(BD$35:BD48,1)&gt;0,COUNTIF(BD$35:BD48,33)&gt;0,COUNTIF(BD$35:BD48,30)&gt;0,COUNTIF(BD$35:BD48,39)&gt;0,COUNTIF(BD$35:BD48,38)&gt;0,COUNTIF(BD$35:BD48,35)&gt;0,COUNTIF(BD$35:BD48,37)&gt;0,COUNTIF(BD$35:BD48,36)&gt;0),"cmo",IF(AND(COUNTIF(BD$35:BD48,1)&gt;0,COUNTIF(BD$35:BD48,33)&gt;0,COUNTIF(BD$35:BD48,30)&gt;0,COUNTIF(BD$35:BD48,39)&gt;0,COUNTIF(BD$35:BD48,38)&gt;0,COUNTIF(BD$35:BD48,35)&gt;0,COUNTIF(BD$35:BD48,37)&gt;0),36,IF(AND(COUNTIF(BD$35:BD48,1)&gt;0,COUNTIF(BD$35:BD48,33)&gt;0,COUNTIF(BD$35:BD48,30)&gt;0,COUNTIF(BD$35:BD48,39)&gt;0,COUNTIF(BD$35:BD48,38)&gt;0,COUNTIF(BD$35:BD48,35)&gt;0),37,IF(AND(COUNTIF(BD$35:BD48,1)&gt;0,COUNTIF(BD$35:BD48,33)&gt;0,COUNTIF(BD$35:BD48,30)&gt;0,COUNTIF(BD$35:BD48,39)&gt;0,COUNTIF(BD$35:BD48,38)&gt;0),35,IF(AND(COUNTIF(BD$35:BD48,1)&gt;0,COUNTIF(BD$35:BD48,33)&gt;0,COUNTIF(BD$35:BD48,30)&gt;0,COUNTIF(BD$35:BD48,39)&gt;0),38,IF(AND(COUNTIF(BD$35:BD48,1)&gt;0,COUNTIF(BD$35:BD48,33)&gt;0,COUNTIF(BD$35:BD48,30)&gt;0),39,IF(AND(COUNTIF(BD$35:BD48,1)&gt;0,COUNTIF(BD$35:BD48,33)&gt;0),30,IF(COUNTIF(BD$35:BD48,1)&gt;0,33,1)))))))))))</f>
        <v>30</v>
      </c>
      <c r="BE49" s="227">
        <f>IF(AND(COUNTIF(BE$35:BE48,1)&gt;0,COUNTIF(BE$35:BE48,33)&gt;0,COUNTIF(BE$35:BE48,30)&gt;0,COUNTIF(BE$35:BE48,39)&gt;0,COUNTIF(BE$35:BE48,38)&gt;0,COUNTIF(BE$35:BE48,35)&gt;0,COUNTIF(BE$35:BE48,37)&gt;0,COUNTIF(BE$35:BE48,36)&gt;0,COUNTIF(BE$35:BE48,"cmo")&gt;0,COUNTIF(BE$35:BE48,32)&gt;0,COUNTIF(BE$35:BE48,2)&gt;0),"F",IF(AND(COUNTIF(BE$35:BE48,1)&gt;0,COUNTIF(BE$35:BE48,33)&gt;0,COUNTIF(BE$35:BE48,30)&gt;0,COUNTIF(BE$35:BE48,39)&gt;0,COUNTIF(BE$35:BE48,38)&gt;0,COUNTIF(BE$35:BE48,35)&gt;0,COUNTIF(BE$35:BE48,37)&gt;0,COUNTIF(BE$35:BE48,36)&gt;0,COUNTIF(BE$35:BE48,"cmo")&gt;0,COUNTIF(BE$35:BE48,32)&gt;0),2,IF(AND(COUNTIF(BE$35:BE48,1)&gt;0,COUNTIF(BE$35:BE48,33)&gt;0,COUNTIF(BE$35:BE48,30)&gt;0,COUNTIF(BE$35:BE48,39)&gt;0,COUNTIF(BE$35:BE48,38)&gt;0,COUNTIF(BE$35:BE48,35)&gt;0,COUNTIF(BE$35:BE48,37)&gt;0,COUNTIF(BE$35:BE48,36)&gt;0,COUNTIF(BE$35:BE48,"cmo")&gt;0),32,IF(AND(COUNTIF(BE$35:BE48,1)&gt;0,COUNTIF(BE$35:BE48,33)&gt;0,COUNTIF(BE$35:BE48,30)&gt;0,COUNTIF(BE$35:BE48,39)&gt;0,COUNTIF(BE$35:BE48,38)&gt;0,COUNTIF(BE$35:BE48,35)&gt;0,COUNTIF(BE$35:BE48,37)&gt;0,COUNTIF(BE$35:BE48,36)&gt;0),"cmo",IF(AND(COUNTIF(BE$35:BE48,1)&gt;0,COUNTIF(BE$35:BE48,33)&gt;0,COUNTIF(BE$35:BE48,30)&gt;0,COUNTIF(BE$35:BE48,39)&gt;0,COUNTIF(BE$35:BE48,38)&gt;0,COUNTIF(BE$35:BE48,35)&gt;0,COUNTIF(BE$35:BE48,37)&gt;0),36,IF(AND(COUNTIF(BE$35:BE48,1)&gt;0,COUNTIF(BE$35:BE48,33)&gt;0,COUNTIF(BE$35:BE48,30)&gt;0,COUNTIF(BE$35:BE48,39)&gt;0,COUNTIF(BE$35:BE48,38)&gt;0,COUNTIF(BE$35:BE48,35)&gt;0),37,IF(AND(COUNTIF(BE$35:BE48,1)&gt;0,COUNTIF(BE$35:BE48,33)&gt;0,COUNTIF(BE$35:BE48,30)&gt;0,COUNTIF(BE$35:BE48,39)&gt;0,COUNTIF(BE$35:BE48,38)&gt;0),35,IF(AND(COUNTIF(BE$35:BE48,1)&gt;0,COUNTIF(BE$35:BE48,33)&gt;0,COUNTIF(BE$35:BE48,30)&gt;0,COUNTIF(BE$35:BE48,39)&gt;0),38,IF(AND(COUNTIF(BE$35:BE48,1)&gt;0,COUNTIF(BE$35:BE48,33)&gt;0,COUNTIF(BE$35:BE48,30)&gt;0),39,IF(AND(COUNTIF(BE$35:BE48,1)&gt;0,COUNTIF(BE$35:BE48,33)&gt;0),30,IF(COUNTIF(BE$35:BE48,1)&gt;0,33,1)))))))))))</f>
        <v>30</v>
      </c>
      <c r="BF49" s="227">
        <f>IF(AND(COUNTIF(BF$35:BF48,1)&gt;0,COUNTIF(BF$35:BF48,33)&gt;0,COUNTIF(BF$35:BF48,30)&gt;0,COUNTIF(BF$35:BF48,39)&gt;0,COUNTIF(BF$35:BF48,38)&gt;0,COUNTIF(BF$35:BF48,35)&gt;0,COUNTIF(BF$35:BF48,37)&gt;0,COUNTIF(BF$35:BF48,36)&gt;0,COUNTIF(BF$35:BF48,"cmo")&gt;0,COUNTIF(BF$35:BF48,32)&gt;0,COUNTIF(BF$35:BF48,2)&gt;0),"F",IF(AND(COUNTIF(BF$35:BF48,1)&gt;0,COUNTIF(BF$35:BF48,33)&gt;0,COUNTIF(BF$35:BF48,30)&gt;0,COUNTIF(BF$35:BF48,39)&gt;0,COUNTIF(BF$35:BF48,38)&gt;0,COUNTIF(BF$35:BF48,35)&gt;0,COUNTIF(BF$35:BF48,37)&gt;0,COUNTIF(BF$35:BF48,36)&gt;0,COUNTIF(BF$35:BF48,"cmo")&gt;0,COUNTIF(BF$35:BF48,32)&gt;0),2,IF(AND(COUNTIF(BF$35:BF48,1)&gt;0,COUNTIF(BF$35:BF48,33)&gt;0,COUNTIF(BF$35:BF48,30)&gt;0,COUNTIF(BF$35:BF48,39)&gt;0,COUNTIF(BF$35:BF48,38)&gt;0,COUNTIF(BF$35:BF48,35)&gt;0,COUNTIF(BF$35:BF48,37)&gt;0,COUNTIF(BF$35:BF48,36)&gt;0,COUNTIF(BF$35:BF48,"cmo")&gt;0),32,IF(AND(COUNTIF(BF$35:BF48,1)&gt;0,COUNTIF(BF$35:BF48,33)&gt;0,COUNTIF(BF$35:BF48,30)&gt;0,COUNTIF(BF$35:BF48,39)&gt;0,COUNTIF(BF$35:BF48,38)&gt;0,COUNTIF(BF$35:BF48,35)&gt;0,COUNTIF(BF$35:BF48,37)&gt;0,COUNTIF(BF$35:BF48,36)&gt;0),"cmo",IF(AND(COUNTIF(BF$35:BF48,1)&gt;0,COUNTIF(BF$35:BF48,33)&gt;0,COUNTIF(BF$35:BF48,30)&gt;0,COUNTIF(BF$35:BF48,39)&gt;0,COUNTIF(BF$35:BF48,38)&gt;0,COUNTIF(BF$35:BF48,35)&gt;0,COUNTIF(BF$35:BF48,37)&gt;0),36,IF(AND(COUNTIF(BF$35:BF48,1)&gt;0,COUNTIF(BF$35:BF48,33)&gt;0,COUNTIF(BF$35:BF48,30)&gt;0,COUNTIF(BF$35:BF48,39)&gt;0,COUNTIF(BF$35:BF48,38)&gt;0,COUNTIF(BF$35:BF48,35)&gt;0),37,IF(AND(COUNTIF(BF$35:BF48,1)&gt;0,COUNTIF(BF$35:BF48,33)&gt;0,COUNTIF(BF$35:BF48,30)&gt;0,COUNTIF(BF$35:BF48,39)&gt;0,COUNTIF(BF$35:BF48,38)&gt;0),35,IF(AND(COUNTIF(BF$35:BF48,1)&gt;0,COUNTIF(BF$35:BF48,33)&gt;0,COUNTIF(BF$35:BF48,30)&gt;0,COUNTIF(BF$35:BF48,39)&gt;0),38,IF(AND(COUNTIF(BF$35:BF48,1)&gt;0,COUNTIF(BF$35:BF48,33)&gt;0,COUNTIF(BF$35:BF48,30)&gt;0),39,IF(AND(COUNTIF(BF$35:BF48,1)&gt;0,COUNTIF(BF$35:BF48,33)&gt;0),30,IF(COUNTIF(BF$35:BF48,1)&gt;0,33,1)))))))))))</f>
        <v>30</v>
      </c>
      <c r="BG49" s="227">
        <f>IF(AND(COUNTIF(BG$35:BG48,1)&gt;0,COUNTIF(BG$35:BG48,33)&gt;0,COUNTIF(BG$35:BG48,30)&gt;0,COUNTIF(BG$35:BG48,39)&gt;0,COUNTIF(BG$35:BG48,38)&gt;0,COUNTIF(BG$35:BG48,35)&gt;0,COUNTIF(BG$35:BG48,37)&gt;0,COUNTIF(BG$35:BG48,36)&gt;0,COUNTIF(BG$35:BG48,"cmo")&gt;0,COUNTIF(BG$35:BG48,32)&gt;0,COUNTIF(BG$35:BG48,2)&gt;0),"F",IF(AND(COUNTIF(BG$35:BG48,1)&gt;0,COUNTIF(BG$35:BG48,33)&gt;0,COUNTIF(BG$35:BG48,30)&gt;0,COUNTIF(BG$35:BG48,39)&gt;0,COUNTIF(BG$35:BG48,38)&gt;0,COUNTIF(BG$35:BG48,35)&gt;0,COUNTIF(BG$35:BG48,37)&gt;0,COUNTIF(BG$35:BG48,36)&gt;0,COUNTIF(BG$35:BG48,"cmo")&gt;0,COUNTIF(BG$35:BG48,32)&gt;0),2,IF(AND(COUNTIF(BG$35:BG48,1)&gt;0,COUNTIF(BG$35:BG48,33)&gt;0,COUNTIF(BG$35:BG48,30)&gt;0,COUNTIF(BG$35:BG48,39)&gt;0,COUNTIF(BG$35:BG48,38)&gt;0,COUNTIF(BG$35:BG48,35)&gt;0,COUNTIF(BG$35:BG48,37)&gt;0,COUNTIF(BG$35:BG48,36)&gt;0,COUNTIF(BG$35:BG48,"cmo")&gt;0),32,IF(AND(COUNTIF(BG$35:BG48,1)&gt;0,COUNTIF(BG$35:BG48,33)&gt;0,COUNTIF(BG$35:BG48,30)&gt;0,COUNTIF(BG$35:BG48,39)&gt;0,COUNTIF(BG$35:BG48,38)&gt;0,COUNTIF(BG$35:BG48,35)&gt;0,COUNTIF(BG$35:BG48,37)&gt;0,COUNTIF(BG$35:BG48,36)&gt;0),"cmo",IF(AND(COUNTIF(BG$35:BG48,1)&gt;0,COUNTIF(BG$35:BG48,33)&gt;0,COUNTIF(BG$35:BG48,30)&gt;0,COUNTIF(BG$35:BG48,39)&gt;0,COUNTIF(BG$35:BG48,38)&gt;0,COUNTIF(BG$35:BG48,35)&gt;0,COUNTIF(BG$35:BG48,37)&gt;0),36,IF(AND(COUNTIF(BG$35:BG48,1)&gt;0,COUNTIF(BG$35:BG48,33)&gt;0,COUNTIF(BG$35:BG48,30)&gt;0,COUNTIF(BG$35:BG48,39)&gt;0,COUNTIF(BG$35:BG48,38)&gt;0,COUNTIF(BG$35:BG48,35)&gt;0),37,IF(AND(COUNTIF(BG$35:BG48,1)&gt;0,COUNTIF(BG$35:BG48,33)&gt;0,COUNTIF(BG$35:BG48,30)&gt;0,COUNTIF(BG$35:BG48,39)&gt;0,COUNTIF(BG$35:BG48,38)&gt;0),35,IF(AND(COUNTIF(BG$35:BG48,1)&gt;0,COUNTIF(BG$35:BG48,33)&gt;0,COUNTIF(BG$35:BG48,30)&gt;0,COUNTIF(BG$35:BG48,39)&gt;0),38,IF(AND(COUNTIF(BG$35:BG48,1)&gt;0,COUNTIF(BG$35:BG48,33)&gt;0,COUNTIF(BG$35:BG48,30)&gt;0),39,IF(AND(COUNTIF(BG$35:BG48,1)&gt;0,COUNTIF(BG$35:BG48,33)&gt;0),30,IF(COUNTIF(BG$35:BG48,1)&gt;0,33,1)))))))))))</f>
        <v>30</v>
      </c>
      <c r="BH49" s="227">
        <f>IF(AND(COUNTIF(BH$35:BH48,1)&gt;0,COUNTIF(BH$35:BH48,33)&gt;0,COUNTIF(BH$35:BH48,30)&gt;0,COUNTIF(BH$35:BH48,39)&gt;0,COUNTIF(BH$35:BH48,38)&gt;0,COUNTIF(BH$35:BH48,35)&gt;0,COUNTIF(BH$35:BH48,37)&gt;0,COUNTIF(BH$35:BH48,36)&gt;0,COUNTIF(BH$35:BH48,"cmo")&gt;0,COUNTIF(BH$35:BH48,32)&gt;0,COUNTIF(BH$35:BH48,2)&gt;0),"F",IF(AND(COUNTIF(BH$35:BH48,1)&gt;0,COUNTIF(BH$35:BH48,33)&gt;0,COUNTIF(BH$35:BH48,30)&gt;0,COUNTIF(BH$35:BH48,39)&gt;0,COUNTIF(BH$35:BH48,38)&gt;0,COUNTIF(BH$35:BH48,35)&gt;0,COUNTIF(BH$35:BH48,37)&gt;0,COUNTIF(BH$35:BH48,36)&gt;0,COUNTIF(BH$35:BH48,"cmo")&gt;0,COUNTIF(BH$35:BH48,32)&gt;0),2,IF(AND(COUNTIF(BH$35:BH48,1)&gt;0,COUNTIF(BH$35:BH48,33)&gt;0,COUNTIF(BH$35:BH48,30)&gt;0,COUNTIF(BH$35:BH48,39)&gt;0,COUNTIF(BH$35:BH48,38)&gt;0,COUNTIF(BH$35:BH48,35)&gt;0,COUNTIF(BH$35:BH48,37)&gt;0,COUNTIF(BH$35:BH48,36)&gt;0,COUNTIF(BH$35:BH48,"cmo")&gt;0),32,IF(AND(COUNTIF(BH$35:BH48,1)&gt;0,COUNTIF(BH$35:BH48,33)&gt;0,COUNTIF(BH$35:BH48,30)&gt;0,COUNTIF(BH$35:BH48,39)&gt;0,COUNTIF(BH$35:BH48,38)&gt;0,COUNTIF(BH$35:BH48,35)&gt;0,COUNTIF(BH$35:BH48,37)&gt;0,COUNTIF(BH$35:BH48,36)&gt;0),"cmo",IF(AND(COUNTIF(BH$35:BH48,1)&gt;0,COUNTIF(BH$35:BH48,33)&gt;0,COUNTIF(BH$35:BH48,30)&gt;0,COUNTIF(BH$35:BH48,39)&gt;0,COUNTIF(BH$35:BH48,38)&gt;0,COUNTIF(BH$35:BH48,35)&gt;0,COUNTIF(BH$35:BH48,37)&gt;0),36,IF(AND(COUNTIF(BH$35:BH48,1)&gt;0,COUNTIF(BH$35:BH48,33)&gt;0,COUNTIF(BH$35:BH48,30)&gt;0,COUNTIF(BH$35:BH48,39)&gt;0,COUNTIF(BH$35:BH48,38)&gt;0,COUNTIF(BH$35:BH48,35)&gt;0),37,IF(AND(COUNTIF(BH$35:BH48,1)&gt;0,COUNTIF(BH$35:BH48,33)&gt;0,COUNTIF(BH$35:BH48,30)&gt;0,COUNTIF(BH$35:BH48,39)&gt;0,COUNTIF(BH$35:BH48,38)&gt;0),35,IF(AND(COUNTIF(BH$35:BH48,1)&gt;0,COUNTIF(BH$35:BH48,33)&gt;0,COUNTIF(BH$35:BH48,30)&gt;0,COUNTIF(BH$35:BH48,39)&gt;0),38,IF(AND(COUNTIF(BH$35:BH48,1)&gt;0,COUNTIF(BH$35:BH48,33)&gt;0,COUNTIF(BH$35:BH48,30)&gt;0),39,IF(AND(COUNTIF(BH$35:BH48,1)&gt;0,COUNTIF(BH$35:BH48,33)&gt;0),30,IF(COUNTIF(BH$35:BH48,1)&gt;0,33,1)))))))))))</f>
        <v>30</v>
      </c>
      <c r="BI49" s="227">
        <f>IF(AND(COUNTIF(BI$35:BI48,1)&gt;0,COUNTIF(BI$35:BI48,33)&gt;0,COUNTIF(BI$35:BI48,30)&gt;0,COUNTIF(BI$35:BI48,39)&gt;0,COUNTIF(BI$35:BI48,38)&gt;0,COUNTIF(BI$35:BI48,35)&gt;0,COUNTIF(BI$35:BI48,37)&gt;0,COUNTIF(BI$35:BI48,36)&gt;0,COUNTIF(BI$35:BI48,"cmo")&gt;0,COUNTIF(BI$35:BI48,32)&gt;0,COUNTIF(BI$35:BI48,2)&gt;0),"F",IF(AND(COUNTIF(BI$35:BI48,1)&gt;0,COUNTIF(BI$35:BI48,33)&gt;0,COUNTIF(BI$35:BI48,30)&gt;0,COUNTIF(BI$35:BI48,39)&gt;0,COUNTIF(BI$35:BI48,38)&gt;0,COUNTIF(BI$35:BI48,35)&gt;0,COUNTIF(BI$35:BI48,37)&gt;0,COUNTIF(BI$35:BI48,36)&gt;0,COUNTIF(BI$35:BI48,"cmo")&gt;0,COUNTIF(BI$35:BI48,32)&gt;0),2,IF(AND(COUNTIF(BI$35:BI48,1)&gt;0,COUNTIF(BI$35:BI48,33)&gt;0,COUNTIF(BI$35:BI48,30)&gt;0,COUNTIF(BI$35:BI48,39)&gt;0,COUNTIF(BI$35:BI48,38)&gt;0,COUNTIF(BI$35:BI48,35)&gt;0,COUNTIF(BI$35:BI48,37)&gt;0,COUNTIF(BI$35:BI48,36)&gt;0,COUNTIF(BI$35:BI48,"cmo")&gt;0),32,IF(AND(COUNTIF(BI$35:BI48,1)&gt;0,COUNTIF(BI$35:BI48,33)&gt;0,COUNTIF(BI$35:BI48,30)&gt;0,COUNTIF(BI$35:BI48,39)&gt;0,COUNTIF(BI$35:BI48,38)&gt;0,COUNTIF(BI$35:BI48,35)&gt;0,COUNTIF(BI$35:BI48,37)&gt;0,COUNTIF(BI$35:BI48,36)&gt;0),"cmo",IF(AND(COUNTIF(BI$35:BI48,1)&gt;0,COUNTIF(BI$35:BI48,33)&gt;0,COUNTIF(BI$35:BI48,30)&gt;0,COUNTIF(BI$35:BI48,39)&gt;0,COUNTIF(BI$35:BI48,38)&gt;0,COUNTIF(BI$35:BI48,35)&gt;0,COUNTIF(BI$35:BI48,37)&gt;0),36,IF(AND(COUNTIF(BI$35:BI48,1)&gt;0,COUNTIF(BI$35:BI48,33)&gt;0,COUNTIF(BI$35:BI48,30)&gt;0,COUNTIF(BI$35:BI48,39)&gt;0,COUNTIF(BI$35:BI48,38)&gt;0,COUNTIF(BI$35:BI48,35)&gt;0),37,IF(AND(COUNTIF(BI$35:BI48,1)&gt;0,COUNTIF(BI$35:BI48,33)&gt;0,COUNTIF(BI$35:BI48,30)&gt;0,COUNTIF(BI$35:BI48,39)&gt;0,COUNTIF(BI$35:BI48,38)&gt;0),35,IF(AND(COUNTIF(BI$35:BI48,1)&gt;0,COUNTIF(BI$35:BI48,33)&gt;0,COUNTIF(BI$35:BI48,30)&gt;0,COUNTIF(BI$35:BI48,39)&gt;0),38,IF(AND(COUNTIF(BI$35:BI48,1)&gt;0,COUNTIF(BI$35:BI48,33)&gt;0,COUNTIF(BI$35:BI48,30)&gt;0),39,IF(AND(COUNTIF(BI$35:BI48,1)&gt;0,COUNTIF(BI$35:BI48,33)&gt;0),30,IF(COUNTIF(BI$35:BI48,1)&gt;0,33,1)))))))))))</f>
        <v>33</v>
      </c>
      <c r="BJ49" s="227">
        <f>IF(AND(COUNTIF(BJ$35:BJ48,1)&gt;0,COUNTIF(BJ$35:BJ48,33)&gt;0,COUNTIF(BJ$35:BJ48,30)&gt;0,COUNTIF(BJ$35:BJ48,39)&gt;0,COUNTIF(BJ$35:BJ48,38)&gt;0,COUNTIF(BJ$35:BJ48,35)&gt;0,COUNTIF(BJ$35:BJ48,37)&gt;0,COUNTIF(BJ$35:BJ48,36)&gt;0,COUNTIF(BJ$35:BJ48,"cmo")&gt;0,COUNTIF(BJ$35:BJ48,32)&gt;0,COUNTIF(BJ$35:BJ48,2)&gt;0),"F",IF(AND(COUNTIF(BJ$35:BJ48,1)&gt;0,COUNTIF(BJ$35:BJ48,33)&gt;0,COUNTIF(BJ$35:BJ48,30)&gt;0,COUNTIF(BJ$35:BJ48,39)&gt;0,COUNTIF(BJ$35:BJ48,38)&gt;0,COUNTIF(BJ$35:BJ48,35)&gt;0,COUNTIF(BJ$35:BJ48,37)&gt;0,COUNTIF(BJ$35:BJ48,36)&gt;0,COUNTIF(BJ$35:BJ48,"cmo")&gt;0,COUNTIF(BJ$35:BJ48,32)&gt;0),2,IF(AND(COUNTIF(BJ$35:BJ48,1)&gt;0,COUNTIF(BJ$35:BJ48,33)&gt;0,COUNTIF(BJ$35:BJ48,30)&gt;0,COUNTIF(BJ$35:BJ48,39)&gt;0,COUNTIF(BJ$35:BJ48,38)&gt;0,COUNTIF(BJ$35:BJ48,35)&gt;0,COUNTIF(BJ$35:BJ48,37)&gt;0,COUNTIF(BJ$35:BJ48,36)&gt;0,COUNTIF(BJ$35:BJ48,"cmo")&gt;0),32,IF(AND(COUNTIF(BJ$35:BJ48,1)&gt;0,COUNTIF(BJ$35:BJ48,33)&gt;0,COUNTIF(BJ$35:BJ48,30)&gt;0,COUNTIF(BJ$35:BJ48,39)&gt;0,COUNTIF(BJ$35:BJ48,38)&gt;0,COUNTIF(BJ$35:BJ48,35)&gt;0,COUNTIF(BJ$35:BJ48,37)&gt;0,COUNTIF(BJ$35:BJ48,36)&gt;0),"cmo",IF(AND(COUNTIF(BJ$35:BJ48,1)&gt;0,COUNTIF(BJ$35:BJ48,33)&gt;0,COUNTIF(BJ$35:BJ48,30)&gt;0,COUNTIF(BJ$35:BJ48,39)&gt;0,COUNTIF(BJ$35:BJ48,38)&gt;0,COUNTIF(BJ$35:BJ48,35)&gt;0,COUNTIF(BJ$35:BJ48,37)&gt;0),36,IF(AND(COUNTIF(BJ$35:BJ48,1)&gt;0,COUNTIF(BJ$35:BJ48,33)&gt;0,COUNTIF(BJ$35:BJ48,30)&gt;0,COUNTIF(BJ$35:BJ48,39)&gt;0,COUNTIF(BJ$35:BJ48,38)&gt;0,COUNTIF(BJ$35:BJ48,35)&gt;0),37,IF(AND(COUNTIF(BJ$35:BJ48,1)&gt;0,COUNTIF(BJ$35:BJ48,33)&gt;0,COUNTIF(BJ$35:BJ48,30)&gt;0,COUNTIF(BJ$35:BJ48,39)&gt;0,COUNTIF(BJ$35:BJ48,38)&gt;0),35,IF(AND(COUNTIF(BJ$35:BJ48,1)&gt;0,COUNTIF(BJ$35:BJ48,33)&gt;0,COUNTIF(BJ$35:BJ48,30)&gt;0,COUNTIF(BJ$35:BJ48,39)&gt;0),38,IF(AND(COUNTIF(BJ$35:BJ48,1)&gt;0,COUNTIF(BJ$35:BJ48,33)&gt;0,COUNTIF(BJ$35:BJ48,30)&gt;0),39,IF(AND(COUNTIF(BJ$35:BJ48,1)&gt;0,COUNTIF(BJ$35:BJ48,33)&gt;0),30,IF(COUNTIF(BJ$35:BJ48,1)&gt;0,33,1)))))))))))</f>
        <v>33</v>
      </c>
      <c r="BK49" s="227"/>
      <c r="BL49" s="227"/>
      <c r="BM49" s="227"/>
      <c r="BN49" s="227"/>
      <c r="BO49" s="227"/>
      <c r="BP49" s="227"/>
      <c r="BQ49" s="227"/>
      <c r="BR49" s="227"/>
      <c r="BS49" s="227"/>
      <c r="BT49" s="227"/>
      <c r="BU49" s="165">
        <f t="shared" si="3"/>
        <v>0.42708305555717241</v>
      </c>
    </row>
    <row r="50" spans="1:73" x14ac:dyDescent="0.25">
      <c r="A50" s="39"/>
      <c r="B50" s="266">
        <f>'Etat staff'!C46</f>
        <v>0</v>
      </c>
      <c r="C50" s="161">
        <f>'Etat staff'!A46</f>
        <v>0</v>
      </c>
      <c r="D50" s="162">
        <f>IF('Etat staff'!B46&lt;C50,'Etat staff'!B46+1,'Etat staff'!B46)</f>
        <v>0</v>
      </c>
      <c r="E50" s="203">
        <f t="shared" si="7"/>
        <v>1.0416666666666666E-2</v>
      </c>
      <c r="F50" s="44"/>
      <c r="G50" s="265"/>
      <c r="H50" s="227"/>
      <c r="I50" s="227"/>
      <c r="J50" s="227"/>
      <c r="K50" s="227"/>
      <c r="L50" s="227"/>
      <c r="M50" s="227"/>
      <c r="N50" s="227"/>
      <c r="O50" s="227"/>
      <c r="P50" s="227"/>
      <c r="Q50" s="227"/>
      <c r="R50" s="227"/>
      <c r="S50" s="227"/>
      <c r="T50" s="227"/>
      <c r="U50" s="227"/>
      <c r="V50" s="227"/>
      <c r="W50" s="227"/>
      <c r="X50" s="227"/>
      <c r="Y50" s="227"/>
      <c r="Z50" s="227"/>
      <c r="AA50" s="227"/>
      <c r="AB50" s="227"/>
      <c r="AC50" s="227"/>
      <c r="AD50" s="227"/>
      <c r="AE50" s="227"/>
      <c r="AF50" s="227"/>
      <c r="AG50" s="227"/>
      <c r="AH50" s="227"/>
      <c r="AI50" s="227"/>
      <c r="AJ50" s="227"/>
      <c r="AK50" s="227"/>
      <c r="AL50" s="227"/>
      <c r="AM50" s="227"/>
      <c r="AN50" s="227"/>
      <c r="AO50" s="227"/>
      <c r="AP50" s="227"/>
      <c r="AQ50" s="227"/>
      <c r="AR50" s="227"/>
      <c r="AS50" s="227"/>
      <c r="AT50" s="227"/>
      <c r="AU50" s="227"/>
      <c r="AV50" s="227"/>
      <c r="AW50" s="227"/>
      <c r="AX50" s="227"/>
      <c r="AY50" s="227"/>
      <c r="AZ50" s="227"/>
      <c r="BA50" s="227"/>
      <c r="BB50" s="227"/>
      <c r="BC50" s="227"/>
      <c r="BD50" s="227"/>
      <c r="BE50" s="227"/>
      <c r="BF50" s="227"/>
      <c r="BG50" s="227"/>
      <c r="BH50" s="227"/>
      <c r="BI50" s="227"/>
      <c r="BJ50" s="227"/>
      <c r="BK50" s="227"/>
      <c r="BL50" s="227"/>
      <c r="BM50" s="227"/>
      <c r="BN50" s="227"/>
      <c r="BO50" s="227"/>
      <c r="BP50" s="227"/>
      <c r="BQ50" s="227"/>
      <c r="BR50" s="227"/>
      <c r="BS50" s="227"/>
      <c r="BT50" s="227"/>
      <c r="BU50" s="165">
        <f t="shared" si="3"/>
        <v>6.9441666666666671E-3</v>
      </c>
    </row>
    <row r="51" spans="1:73" x14ac:dyDescent="0.25">
      <c r="A51" s="39"/>
      <c r="B51" s="139">
        <f>'Etat staff'!C47</f>
        <v>0</v>
      </c>
      <c r="C51" s="161">
        <f>'Etat staff'!A47</f>
        <v>0</v>
      </c>
      <c r="D51" s="162">
        <f>IF('Etat staff'!B47&lt;C51,'Etat staff'!B47+1,'Etat staff'!B47)</f>
        <v>0</v>
      </c>
      <c r="E51" s="203">
        <f t="shared" si="7"/>
        <v>1.0416666666666666E-2</v>
      </c>
      <c r="F51" s="44"/>
      <c r="G51" s="265"/>
      <c r="H51" s="227"/>
      <c r="I51" s="227"/>
      <c r="J51" s="227"/>
      <c r="K51" s="227"/>
      <c r="L51" s="227"/>
      <c r="M51" s="227"/>
      <c r="N51" s="227"/>
      <c r="O51" s="227"/>
      <c r="P51" s="227"/>
      <c r="Q51" s="227"/>
      <c r="R51" s="227"/>
      <c r="S51" s="227"/>
      <c r="T51" s="227"/>
      <c r="U51" s="227"/>
      <c r="V51" s="227"/>
      <c r="W51" s="227"/>
      <c r="X51" s="227"/>
      <c r="Y51" s="227"/>
      <c r="Z51" s="227"/>
      <c r="AA51" s="227"/>
      <c r="AB51" s="227"/>
      <c r="AC51" s="227"/>
      <c r="AD51" s="227"/>
      <c r="AE51" s="227"/>
      <c r="AF51" s="227"/>
      <c r="AG51" s="227"/>
      <c r="AH51" s="227"/>
      <c r="AI51" s="227"/>
      <c r="AJ51" s="227"/>
      <c r="AK51" s="227"/>
      <c r="AL51" s="227"/>
      <c r="AM51" s="227"/>
      <c r="AN51" s="227"/>
      <c r="AO51" s="227"/>
      <c r="AP51" s="227"/>
      <c r="AQ51" s="227"/>
      <c r="AR51" s="227"/>
      <c r="AS51" s="227"/>
      <c r="AT51" s="227"/>
      <c r="AU51" s="227"/>
      <c r="AV51" s="227"/>
      <c r="AW51" s="227"/>
      <c r="AX51" s="227"/>
      <c r="AY51" s="227"/>
      <c r="AZ51" s="227"/>
      <c r="BA51" s="227"/>
      <c r="BB51" s="227"/>
      <c r="BC51" s="227"/>
      <c r="BD51" s="227"/>
      <c r="BE51" s="227"/>
      <c r="BF51" s="227"/>
      <c r="BG51" s="227"/>
      <c r="BH51" s="227"/>
      <c r="BI51" s="227"/>
      <c r="BJ51" s="227"/>
      <c r="BK51" s="227"/>
      <c r="BL51" s="227"/>
      <c r="BM51" s="227"/>
      <c r="BN51" s="227"/>
      <c r="BO51" s="227"/>
      <c r="BP51" s="227"/>
      <c r="BQ51" s="227"/>
      <c r="BR51" s="227"/>
      <c r="BS51" s="227"/>
      <c r="BT51" s="227"/>
      <c r="BU51" s="165">
        <f t="shared" si="3"/>
        <v>6.9441666666666671E-3</v>
      </c>
    </row>
    <row r="52" spans="1:73" x14ac:dyDescent="0.25">
      <c r="A52" s="39"/>
      <c r="B52" s="139">
        <f>'Etat staff'!C48</f>
        <v>0</v>
      </c>
      <c r="C52" s="161">
        <f>'Etat staff'!A48</f>
        <v>0</v>
      </c>
      <c r="D52" s="162">
        <f>IF('Etat staff'!B48&lt;C52,'Etat staff'!B48+1,'Etat staff'!B48)</f>
        <v>0</v>
      </c>
      <c r="E52" s="203">
        <f t="shared" si="7"/>
        <v>1.0416666666666666E-2</v>
      </c>
      <c r="F52" s="44"/>
      <c r="G52" s="265"/>
      <c r="H52" s="227"/>
      <c r="I52" s="227"/>
      <c r="J52" s="227"/>
      <c r="K52" s="227"/>
      <c r="L52" s="227"/>
      <c r="M52" s="227"/>
      <c r="N52" s="227"/>
      <c r="O52" s="227"/>
      <c r="P52" s="227"/>
      <c r="Q52" s="227"/>
      <c r="R52" s="227"/>
      <c r="S52" s="227"/>
      <c r="T52" s="227"/>
      <c r="U52" s="227"/>
      <c r="V52" s="227"/>
      <c r="W52" s="227"/>
      <c r="X52" s="227"/>
      <c r="Y52" s="227"/>
      <c r="Z52" s="227"/>
      <c r="AA52" s="227"/>
      <c r="AB52" s="227"/>
      <c r="AC52" s="227"/>
      <c r="AD52" s="227"/>
      <c r="AE52" s="227"/>
      <c r="AF52" s="227"/>
      <c r="AG52" s="227"/>
      <c r="AH52" s="227"/>
      <c r="AI52" s="227"/>
      <c r="AJ52" s="227"/>
      <c r="AK52" s="227"/>
      <c r="AL52" s="227"/>
      <c r="AM52" s="227"/>
      <c r="AN52" s="227"/>
      <c r="AO52" s="227"/>
      <c r="AP52" s="227"/>
      <c r="AQ52" s="227"/>
      <c r="AR52" s="227"/>
      <c r="AS52" s="227"/>
      <c r="AT52" s="227"/>
      <c r="AU52" s="227"/>
      <c r="AV52" s="227"/>
      <c r="AW52" s="227"/>
      <c r="AX52" s="227"/>
      <c r="AY52" s="227"/>
      <c r="AZ52" s="227"/>
      <c r="BA52" s="227"/>
      <c r="BB52" s="227"/>
      <c r="BC52" s="227"/>
      <c r="BD52" s="227"/>
      <c r="BE52" s="227"/>
      <c r="BF52" s="227"/>
      <c r="BG52" s="227"/>
      <c r="BH52" s="227"/>
      <c r="BI52" s="227"/>
      <c r="BJ52" s="227"/>
      <c r="BK52" s="227"/>
      <c r="BL52" s="227"/>
      <c r="BM52" s="227"/>
      <c r="BN52" s="227"/>
      <c r="BO52" s="227"/>
      <c r="BP52" s="227"/>
      <c r="BQ52" s="227"/>
      <c r="BR52" s="227"/>
      <c r="BS52" s="227"/>
      <c r="BT52" s="227"/>
      <c r="BU52" s="165">
        <f t="shared" si="3"/>
        <v>6.9441666666666671E-3</v>
      </c>
    </row>
    <row r="53" spans="1:73" x14ac:dyDescent="0.25">
      <c r="A53" s="39"/>
      <c r="B53" s="139">
        <f>'Etat staff'!C49</f>
        <v>0</v>
      </c>
      <c r="C53" s="161">
        <f>'Etat staff'!A49</f>
        <v>0</v>
      </c>
      <c r="D53" s="162">
        <f>IF('Etat staff'!B49&lt;C53,'Etat staff'!B49+1,'Etat staff'!B49)</f>
        <v>0</v>
      </c>
      <c r="E53" s="203">
        <f t="shared" si="7"/>
        <v>1.0416666666666666E-2</v>
      </c>
      <c r="F53" s="44"/>
      <c r="G53" s="265"/>
      <c r="H53" s="227"/>
      <c r="I53" s="227"/>
      <c r="J53" s="227"/>
      <c r="K53" s="227"/>
      <c r="L53" s="227"/>
      <c r="M53" s="227"/>
      <c r="N53" s="227"/>
      <c r="O53" s="227"/>
      <c r="P53" s="227"/>
      <c r="Q53" s="227"/>
      <c r="R53" s="227"/>
      <c r="S53" s="227"/>
      <c r="T53" s="227"/>
      <c r="U53" s="227"/>
      <c r="V53" s="227"/>
      <c r="W53" s="227"/>
      <c r="X53" s="227"/>
      <c r="Y53" s="227"/>
      <c r="Z53" s="227"/>
      <c r="AA53" s="227"/>
      <c r="AB53" s="227"/>
      <c r="AC53" s="227"/>
      <c r="AD53" s="227"/>
      <c r="AE53" s="227"/>
      <c r="AF53" s="227"/>
      <c r="AG53" s="227"/>
      <c r="AH53" s="227"/>
      <c r="AI53" s="227"/>
      <c r="AJ53" s="227"/>
      <c r="AK53" s="227"/>
      <c r="AL53" s="227"/>
      <c r="AM53" s="227"/>
      <c r="AN53" s="227"/>
      <c r="AO53" s="227"/>
      <c r="AP53" s="227"/>
      <c r="AQ53" s="227"/>
      <c r="AR53" s="227"/>
      <c r="AS53" s="227"/>
      <c r="AT53" s="227"/>
      <c r="AU53" s="227"/>
      <c r="AV53" s="227"/>
      <c r="AW53" s="227"/>
      <c r="AX53" s="227"/>
      <c r="AY53" s="227"/>
      <c r="AZ53" s="227"/>
      <c r="BA53" s="227"/>
      <c r="BB53" s="227"/>
      <c r="BC53" s="227"/>
      <c r="BD53" s="227"/>
      <c r="BE53" s="227"/>
      <c r="BF53" s="227"/>
      <c r="BG53" s="227"/>
      <c r="BH53" s="227"/>
      <c r="BI53" s="227"/>
      <c r="BJ53" s="227"/>
      <c r="BK53" s="227"/>
      <c r="BL53" s="227"/>
      <c r="BM53" s="227"/>
      <c r="BN53" s="227"/>
      <c r="BO53" s="227"/>
      <c r="BP53" s="227"/>
      <c r="BQ53" s="227"/>
      <c r="BR53" s="227"/>
      <c r="BS53" s="227"/>
      <c r="BT53" s="227"/>
      <c r="BU53" s="165">
        <f t="shared" si="3"/>
        <v>6.9441666666666671E-3</v>
      </c>
    </row>
    <row r="54" spans="1:73" x14ac:dyDescent="0.25">
      <c r="A54" s="39"/>
      <c r="B54" s="139" t="str">
        <f>'Etat staff'!C50</f>
        <v xml:space="preserve"> AUDE</v>
      </c>
      <c r="C54" s="161">
        <f>'Etat staff'!A50</f>
        <v>43590.565972222219</v>
      </c>
      <c r="D54" s="162">
        <f>IF('Etat staff'!B50&lt;C54,'Etat staff'!B50+1,'Etat staff'!B50)</f>
        <v>43590.954861111109</v>
      </c>
      <c r="E54" s="203">
        <f t="shared" si="7"/>
        <v>5.2083333333333336E-2</v>
      </c>
      <c r="F54" s="44"/>
      <c r="G54" s="265"/>
      <c r="H54" s="227"/>
      <c r="I54" s="227"/>
      <c r="J54" s="227"/>
      <c r="K54" s="227"/>
      <c r="L54" s="227"/>
      <c r="M54" s="227"/>
      <c r="N54" s="227"/>
      <c r="O54" s="227"/>
      <c r="P54" s="227"/>
      <c r="Q54" s="227"/>
      <c r="R54" s="227"/>
      <c r="S54" s="227"/>
      <c r="T54" s="227"/>
      <c r="U54" s="227"/>
      <c r="V54" s="227"/>
      <c r="W54" s="227"/>
      <c r="X54" s="227"/>
      <c r="Y54" s="227"/>
      <c r="Z54" s="227"/>
      <c r="AA54" s="227"/>
      <c r="AB54" s="227"/>
      <c r="AC54" s="227"/>
      <c r="AD54" s="227"/>
      <c r="AE54" s="227" t="str">
        <f>IF(AND(COUNTIF(AE$35:AE53,1)&gt;0,COUNTIF(AE$35:AE53,33)&gt;0,COUNTIF(AE$35:AE53,30)&gt;0,COUNTIF(AE$35:AE53,39)&gt;0,COUNTIF(AE$35:AE53,38)&gt;0,COUNTIF(AE$35:AE53,35)&gt;0,COUNTIF(AE$35:AE53,37)&gt;0,COUNTIF(AE$35:AE53,36)&gt;0,COUNTIF(AE$35:AE53,"cmo")&gt;0,COUNTIF(AE$35:AE53,32)&gt;0,COUNTIF(AE$35:AE53,2)&gt;0),"F",IF(AND(COUNTIF(AE$35:AE53,1)&gt;0,COUNTIF(AE$35:AE53,33)&gt;0,COUNTIF(AE$35:AE53,30)&gt;0,COUNTIF(AE$35:AE53,39)&gt;0,COUNTIF(AE$35:AE53,38)&gt;0,COUNTIF(AE$35:AE53,35)&gt;0,COUNTIF(AE$35:AE53,37)&gt;0,COUNTIF(AE$35:AE53,36)&gt;0,COUNTIF(AE$35:AE53,"cmo")&gt;0,COUNTIF(AE$35:AE53,32)&gt;0),2,IF(AND(COUNTIF(AE$35:AE53,1)&gt;0,COUNTIF(AE$35:AE53,33)&gt;0,COUNTIF(AE$35:AE53,30)&gt;0,COUNTIF(AE$35:AE53,39)&gt;0,COUNTIF(AE$35:AE53,38)&gt;0,COUNTIF(AE$35:AE53,35)&gt;0,COUNTIF(AE$35:AE53,37)&gt;0,COUNTIF(AE$35:AE53,36)&gt;0,COUNTIF(AE$35:AE53,"cmo")&gt;0),32,IF(AND(COUNTIF(AE$35:AE53,1)&gt;0,COUNTIF(AE$35:AE53,33)&gt;0,COUNTIF(AE$35:AE53,30)&gt;0,COUNTIF(AE$35:AE53,39)&gt;0,COUNTIF(AE$35:AE53,38)&gt;0,COUNTIF(AE$35:AE53,35)&gt;0,COUNTIF(AE$35:AE53,37)&gt;0,COUNTIF(AE$35:AE53,36)&gt;0),"cmo",IF(AND(COUNTIF(AE$35:AE53,1)&gt;0,COUNTIF(AE$35:AE53,33)&gt;0,COUNTIF(AE$35:AE53,30)&gt;0,COUNTIF(AE$35:AE53,39)&gt;0,COUNTIF(AE$35:AE53,38)&gt;0,COUNTIF(AE$35:AE53,35)&gt;0,COUNTIF(AE$35:AE53,37)&gt;0),36,IF(AND(COUNTIF(AE$35:AE53,1)&gt;0,COUNTIF(AE$35:AE53,33)&gt;0,COUNTIF(AE$35:AE53,30)&gt;0,COUNTIF(AE$35:AE53,39)&gt;0,COUNTIF(AE$35:AE53,38)&gt;0,COUNTIF(AE$35:AE53,35)&gt;0),37,IF(AND(COUNTIF(AE$35:AE53,1)&gt;0,COUNTIF(AE$35:AE53,33)&gt;0,COUNTIF(AE$35:AE53,30)&gt;0,COUNTIF(AE$35:AE53,39)&gt;0,COUNTIF(AE$35:AE53,38)&gt;0),35,IF(AND(COUNTIF(AE$35:AE53,1)&gt;0,COUNTIF(AE$35:AE53,33)&gt;0,COUNTIF(AE$35:AE53,30)&gt;0,COUNTIF(AE$35:AE53,39)&gt;0),38,IF(AND(COUNTIF(AE$35:AE53,1)&gt;0,COUNTIF(AE$35:AE53,33)&gt;0,COUNTIF(AE$35:AE53,30)&gt;0),39,IF(AND(COUNTIF(AE$35:AE53,1)&gt;0,COUNTIF(AE$35:AE53,33)&gt;0),30,IF(COUNTIF(AE$35:AE53,1)&gt;0,33,1)))))))))))</f>
        <v>F</v>
      </c>
      <c r="AF54" s="227">
        <f>IF(AND(COUNTIF(AF$35:AF53,1)&gt;0,COUNTIF(AF$35:AF53,33)&gt;0,COUNTIF(AF$35:AF53,30)&gt;0,COUNTIF(AF$35:AF53,39)&gt;0,COUNTIF(AF$35:AF53,38)&gt;0,COUNTIF(AF$35:AF53,35)&gt;0,COUNTIF(AF$35:AF53,37)&gt;0,COUNTIF(AF$35:AF53,36)&gt;0,COUNTIF(AF$35:AF53,"cmo")&gt;0,COUNTIF(AF$35:AF53,32)&gt;0,COUNTIF(AF$35:AF53,2)&gt;0),"F",IF(AND(COUNTIF(AF$35:AF53,1)&gt;0,COUNTIF(AF$35:AF53,33)&gt;0,COUNTIF(AF$35:AF53,30)&gt;0,COUNTIF(AF$35:AF53,39)&gt;0,COUNTIF(AF$35:AF53,38)&gt;0,COUNTIF(AF$35:AF53,35)&gt;0,COUNTIF(AF$35:AF53,37)&gt;0,COUNTIF(AF$35:AF53,36)&gt;0,COUNTIF(AF$35:AF53,"cmo")&gt;0,COUNTIF(AF$35:AF53,32)&gt;0),2,IF(AND(COUNTIF(AF$35:AF53,1)&gt;0,COUNTIF(AF$35:AF53,33)&gt;0,COUNTIF(AF$35:AF53,30)&gt;0,COUNTIF(AF$35:AF53,39)&gt;0,COUNTIF(AF$35:AF53,38)&gt;0,COUNTIF(AF$35:AF53,35)&gt;0,COUNTIF(AF$35:AF53,37)&gt;0,COUNTIF(AF$35:AF53,36)&gt;0,COUNTIF(AF$35:AF53,"cmo")&gt;0),32,IF(AND(COUNTIF(AF$35:AF53,1)&gt;0,COUNTIF(AF$35:AF53,33)&gt;0,COUNTIF(AF$35:AF53,30)&gt;0,COUNTIF(AF$35:AF53,39)&gt;0,COUNTIF(AF$35:AF53,38)&gt;0,COUNTIF(AF$35:AF53,35)&gt;0,COUNTIF(AF$35:AF53,37)&gt;0,COUNTIF(AF$35:AF53,36)&gt;0),"cmo",IF(AND(COUNTIF(AF$35:AF53,1)&gt;0,COUNTIF(AF$35:AF53,33)&gt;0,COUNTIF(AF$35:AF53,30)&gt;0,COUNTIF(AF$35:AF53,39)&gt;0,COUNTIF(AF$35:AF53,38)&gt;0,COUNTIF(AF$35:AF53,35)&gt;0,COUNTIF(AF$35:AF53,37)&gt;0),36,IF(AND(COUNTIF(AF$35:AF53,1)&gt;0,COUNTIF(AF$35:AF53,33)&gt;0,COUNTIF(AF$35:AF53,30)&gt;0,COUNTIF(AF$35:AF53,39)&gt;0,COUNTIF(AF$35:AF53,38)&gt;0,COUNTIF(AF$35:AF53,35)&gt;0),37,IF(AND(COUNTIF(AF$35:AF53,1)&gt;0,COUNTIF(AF$35:AF53,33)&gt;0,COUNTIF(AF$35:AF53,30)&gt;0,COUNTIF(AF$35:AF53,39)&gt;0,COUNTIF(AF$35:AF53,38)&gt;0),35,IF(AND(COUNTIF(AF$35:AF53,1)&gt;0,COUNTIF(AF$35:AF53,33)&gt;0,COUNTIF(AF$35:AF53,30)&gt;0,COUNTIF(AF$35:AF53,39)&gt;0),38,IF(AND(COUNTIF(AF$35:AF53,1)&gt;0,COUNTIF(AF$35:AF53,33)&gt;0,COUNTIF(AF$35:AF53,30)&gt;0),39,IF(AND(COUNTIF(AF$35:AF53,1)&gt;0,COUNTIF(AF$35:AF53,33)&gt;0),30,IF(COUNTIF(AF$35:AF53,1)&gt;0,33,1)))))))))))</f>
        <v>2</v>
      </c>
      <c r="AG54" s="227">
        <f>IF(AND(COUNTIF(AG$35:AG53,1)&gt;0,COUNTIF(AG$35:AG53,33)&gt;0,COUNTIF(AG$35:AG53,30)&gt;0,COUNTIF(AG$35:AG53,39)&gt;0,COUNTIF(AG$35:AG53,38)&gt;0,COUNTIF(AG$35:AG53,35)&gt;0,COUNTIF(AG$35:AG53,37)&gt;0,COUNTIF(AG$35:AG53,36)&gt;0,COUNTIF(AG$35:AG53,"cmo")&gt;0,COUNTIF(AG$35:AG53,32)&gt;0,COUNTIF(AG$35:AG53,2)&gt;0),"F",IF(AND(COUNTIF(AG$35:AG53,1)&gt;0,COUNTIF(AG$35:AG53,33)&gt;0,COUNTIF(AG$35:AG53,30)&gt;0,COUNTIF(AG$35:AG53,39)&gt;0,COUNTIF(AG$35:AG53,38)&gt;0,COUNTIF(AG$35:AG53,35)&gt;0,COUNTIF(AG$35:AG53,37)&gt;0,COUNTIF(AG$35:AG53,36)&gt;0,COUNTIF(AG$35:AG53,"cmo")&gt;0,COUNTIF(AG$35:AG53,32)&gt;0),2,IF(AND(COUNTIF(AG$35:AG53,1)&gt;0,COUNTIF(AG$35:AG53,33)&gt;0,COUNTIF(AG$35:AG53,30)&gt;0,COUNTIF(AG$35:AG53,39)&gt;0,COUNTIF(AG$35:AG53,38)&gt;0,COUNTIF(AG$35:AG53,35)&gt;0,COUNTIF(AG$35:AG53,37)&gt;0,COUNTIF(AG$35:AG53,36)&gt;0,COUNTIF(AG$35:AG53,"cmo")&gt;0),32,IF(AND(COUNTIF(AG$35:AG53,1)&gt;0,COUNTIF(AG$35:AG53,33)&gt;0,COUNTIF(AG$35:AG53,30)&gt;0,COUNTIF(AG$35:AG53,39)&gt;0,COUNTIF(AG$35:AG53,38)&gt;0,COUNTIF(AG$35:AG53,35)&gt;0,COUNTIF(AG$35:AG53,37)&gt;0,COUNTIF(AG$35:AG53,36)&gt;0),"cmo",IF(AND(COUNTIF(AG$35:AG53,1)&gt;0,COUNTIF(AG$35:AG53,33)&gt;0,COUNTIF(AG$35:AG53,30)&gt;0,COUNTIF(AG$35:AG53,39)&gt;0,COUNTIF(AG$35:AG53,38)&gt;0,COUNTIF(AG$35:AG53,35)&gt;0,COUNTIF(AG$35:AG53,37)&gt;0),36,IF(AND(COUNTIF(AG$35:AG53,1)&gt;0,COUNTIF(AG$35:AG53,33)&gt;0,COUNTIF(AG$35:AG53,30)&gt;0,COUNTIF(AG$35:AG53,39)&gt;0,COUNTIF(AG$35:AG53,38)&gt;0,COUNTIF(AG$35:AG53,35)&gt;0),37,IF(AND(COUNTIF(AG$35:AG53,1)&gt;0,COUNTIF(AG$35:AG53,33)&gt;0,COUNTIF(AG$35:AG53,30)&gt;0,COUNTIF(AG$35:AG53,39)&gt;0,COUNTIF(AG$35:AG53,38)&gt;0),35,IF(AND(COUNTIF(AG$35:AG53,1)&gt;0,COUNTIF(AG$35:AG53,33)&gt;0,COUNTIF(AG$35:AG53,30)&gt;0,COUNTIF(AG$35:AG53,39)&gt;0),38,IF(AND(COUNTIF(AG$35:AG53,1)&gt;0,COUNTIF(AG$35:AG53,33)&gt;0,COUNTIF(AG$35:AG53,30)&gt;0),39,IF(AND(COUNTIF(AG$35:AG53,1)&gt;0,COUNTIF(AG$35:AG53,33)&gt;0),30,IF(COUNTIF(AG$35:AG53,1)&gt;0,33,1)))))))))))</f>
        <v>2</v>
      </c>
      <c r="AH54" s="227">
        <f>IF(AND(COUNTIF(AH$35:AH53,1)&gt;0,COUNTIF(AH$35:AH53,33)&gt;0,COUNTIF(AH$35:AH53,30)&gt;0,COUNTIF(AH$35:AH53,39)&gt;0,COUNTIF(AH$35:AH53,38)&gt;0,COUNTIF(AH$35:AH53,35)&gt;0,COUNTIF(AH$35:AH53,37)&gt;0,COUNTIF(AH$35:AH53,36)&gt;0,COUNTIF(AH$35:AH53,"cmo")&gt;0,COUNTIF(AH$35:AH53,32)&gt;0,COUNTIF(AH$35:AH53,2)&gt;0),"F",IF(AND(COUNTIF(AH$35:AH53,1)&gt;0,COUNTIF(AH$35:AH53,33)&gt;0,COUNTIF(AH$35:AH53,30)&gt;0,COUNTIF(AH$35:AH53,39)&gt;0,COUNTIF(AH$35:AH53,38)&gt;0,COUNTIF(AH$35:AH53,35)&gt;0,COUNTIF(AH$35:AH53,37)&gt;0,COUNTIF(AH$35:AH53,36)&gt;0,COUNTIF(AH$35:AH53,"cmo")&gt;0,COUNTIF(AH$35:AH53,32)&gt;0),2,IF(AND(COUNTIF(AH$35:AH53,1)&gt;0,COUNTIF(AH$35:AH53,33)&gt;0,COUNTIF(AH$35:AH53,30)&gt;0,COUNTIF(AH$35:AH53,39)&gt;0,COUNTIF(AH$35:AH53,38)&gt;0,COUNTIF(AH$35:AH53,35)&gt;0,COUNTIF(AH$35:AH53,37)&gt;0,COUNTIF(AH$35:AH53,36)&gt;0,COUNTIF(AH$35:AH53,"cmo")&gt;0),32,IF(AND(COUNTIF(AH$35:AH53,1)&gt;0,COUNTIF(AH$35:AH53,33)&gt;0,COUNTIF(AH$35:AH53,30)&gt;0,COUNTIF(AH$35:AH53,39)&gt;0,COUNTIF(AH$35:AH53,38)&gt;0,COUNTIF(AH$35:AH53,35)&gt;0,COUNTIF(AH$35:AH53,37)&gt;0,COUNTIF(AH$35:AH53,36)&gt;0),"cmo",IF(AND(COUNTIF(AH$35:AH53,1)&gt;0,COUNTIF(AH$35:AH53,33)&gt;0,COUNTIF(AH$35:AH53,30)&gt;0,COUNTIF(AH$35:AH53,39)&gt;0,COUNTIF(AH$35:AH53,38)&gt;0,COUNTIF(AH$35:AH53,35)&gt;0,COUNTIF(AH$35:AH53,37)&gt;0),36,IF(AND(COUNTIF(AH$35:AH53,1)&gt;0,COUNTIF(AH$35:AH53,33)&gt;0,COUNTIF(AH$35:AH53,30)&gt;0,COUNTIF(AH$35:AH53,39)&gt;0,COUNTIF(AH$35:AH53,38)&gt;0,COUNTIF(AH$35:AH53,35)&gt;0),37,IF(AND(COUNTIF(AH$35:AH53,1)&gt;0,COUNTIF(AH$35:AH53,33)&gt;0,COUNTIF(AH$35:AH53,30)&gt;0,COUNTIF(AH$35:AH53,39)&gt;0,COUNTIF(AH$35:AH53,38)&gt;0),35,IF(AND(COUNTIF(AH$35:AH53,1)&gt;0,COUNTIF(AH$35:AH53,33)&gt;0,COUNTIF(AH$35:AH53,30)&gt;0,COUNTIF(AH$35:AH53,39)&gt;0),38,IF(AND(COUNTIF(AH$35:AH53,1)&gt;0,COUNTIF(AH$35:AH53,33)&gt;0,COUNTIF(AH$35:AH53,30)&gt;0),39,IF(AND(COUNTIF(AH$35:AH53,1)&gt;0,COUNTIF(AH$35:AH53,33)&gt;0),30,IF(COUNTIF(AH$35:AH53,1)&gt;0,33,1)))))))))))</f>
        <v>2</v>
      </c>
      <c r="AI54" s="227" t="str">
        <f>IF(AND(COUNTIF(AI$35:AI53,1)&gt;0,COUNTIF(AI$35:AI53,33)&gt;0,COUNTIF(AI$35:AI53,30)&gt;0,COUNTIF(AI$35:AI53,39)&gt;0,COUNTIF(AI$35:AI53,38)&gt;0,COUNTIF(AI$35:AI53,35)&gt;0,COUNTIF(AI$35:AI53,37)&gt;0,COUNTIF(AI$35:AI53,36)&gt;0,COUNTIF(AI$35:AI53,"cmo")&gt;0,COUNTIF(AI$35:AI53,32)&gt;0,COUNTIF(AI$35:AI53,2)&gt;0),"F",IF(AND(COUNTIF(AI$35:AI53,1)&gt;0,COUNTIF(AI$35:AI53,33)&gt;0,COUNTIF(AI$35:AI53,30)&gt;0,COUNTIF(AI$35:AI53,39)&gt;0,COUNTIF(AI$35:AI53,38)&gt;0,COUNTIF(AI$35:AI53,35)&gt;0,COUNTIF(AI$35:AI53,37)&gt;0,COUNTIF(AI$35:AI53,36)&gt;0,COUNTIF(AI$35:AI53,"cmo")&gt;0,COUNTIF(AI$35:AI53,32)&gt;0),2,IF(AND(COUNTIF(AI$35:AI53,1)&gt;0,COUNTIF(AI$35:AI53,33)&gt;0,COUNTIF(AI$35:AI53,30)&gt;0,COUNTIF(AI$35:AI53,39)&gt;0,COUNTIF(AI$35:AI53,38)&gt;0,COUNTIF(AI$35:AI53,35)&gt;0,COUNTIF(AI$35:AI53,37)&gt;0,COUNTIF(AI$35:AI53,36)&gt;0,COUNTIF(AI$35:AI53,"cmo")&gt;0),32,IF(AND(COUNTIF(AI$35:AI53,1)&gt;0,COUNTIF(AI$35:AI53,33)&gt;0,COUNTIF(AI$35:AI53,30)&gt;0,COUNTIF(AI$35:AI53,39)&gt;0,COUNTIF(AI$35:AI53,38)&gt;0,COUNTIF(AI$35:AI53,35)&gt;0,COUNTIF(AI$35:AI53,37)&gt;0,COUNTIF(AI$35:AI53,36)&gt;0),"cmo",IF(AND(COUNTIF(AI$35:AI53,1)&gt;0,COUNTIF(AI$35:AI53,33)&gt;0,COUNTIF(AI$35:AI53,30)&gt;0,COUNTIF(AI$35:AI53,39)&gt;0,COUNTIF(AI$35:AI53,38)&gt;0,COUNTIF(AI$35:AI53,35)&gt;0,COUNTIF(AI$35:AI53,37)&gt;0),36,IF(AND(COUNTIF(AI$35:AI53,1)&gt;0,COUNTIF(AI$35:AI53,33)&gt;0,COUNTIF(AI$35:AI53,30)&gt;0,COUNTIF(AI$35:AI53,39)&gt;0,COUNTIF(AI$35:AI53,38)&gt;0,COUNTIF(AI$35:AI53,35)&gt;0),37,IF(AND(COUNTIF(AI$35:AI53,1)&gt;0,COUNTIF(AI$35:AI53,33)&gt;0,COUNTIF(AI$35:AI53,30)&gt;0,COUNTIF(AI$35:AI53,39)&gt;0,COUNTIF(AI$35:AI53,38)&gt;0),35,IF(AND(COUNTIF(AI$35:AI53,1)&gt;0,COUNTIF(AI$35:AI53,33)&gt;0,COUNTIF(AI$35:AI53,30)&gt;0,COUNTIF(AI$35:AI53,39)&gt;0),38,IF(AND(COUNTIF(AI$35:AI53,1)&gt;0,COUNTIF(AI$35:AI53,33)&gt;0,COUNTIF(AI$35:AI53,30)&gt;0),39,IF(AND(COUNTIF(AI$35:AI53,1)&gt;0,COUNTIF(AI$35:AI53,33)&gt;0),30,IF(COUNTIF(AI$35:AI53,1)&gt;0,33,1)))))))))))</f>
        <v>F</v>
      </c>
      <c r="AJ54" s="227">
        <f>IF(AND(COUNTIF(AJ$35:AJ53,1)&gt;0,COUNTIF(AJ$35:AJ53,33)&gt;0,COUNTIF(AJ$35:AJ53,30)&gt;0,COUNTIF(AJ$35:AJ53,39)&gt;0,COUNTIF(AJ$35:AJ53,38)&gt;0,COUNTIF(AJ$35:AJ53,35)&gt;0,COUNTIF(AJ$35:AJ53,37)&gt;0,COUNTIF(AJ$35:AJ53,36)&gt;0,COUNTIF(AJ$35:AJ53,"cmo")&gt;0,COUNTIF(AJ$35:AJ53,32)&gt;0,COUNTIF(AJ$35:AJ53,2)&gt;0),"F",IF(AND(COUNTIF(AJ$35:AJ53,1)&gt;0,COUNTIF(AJ$35:AJ53,33)&gt;0,COUNTIF(AJ$35:AJ53,30)&gt;0,COUNTIF(AJ$35:AJ53,39)&gt;0,COUNTIF(AJ$35:AJ53,38)&gt;0,COUNTIF(AJ$35:AJ53,35)&gt;0,COUNTIF(AJ$35:AJ53,37)&gt;0,COUNTIF(AJ$35:AJ53,36)&gt;0,COUNTIF(AJ$35:AJ53,"cmo")&gt;0,COUNTIF(AJ$35:AJ53,32)&gt;0),2,IF(AND(COUNTIF(AJ$35:AJ53,1)&gt;0,COUNTIF(AJ$35:AJ53,33)&gt;0,COUNTIF(AJ$35:AJ53,30)&gt;0,COUNTIF(AJ$35:AJ53,39)&gt;0,COUNTIF(AJ$35:AJ53,38)&gt;0,COUNTIF(AJ$35:AJ53,35)&gt;0,COUNTIF(AJ$35:AJ53,37)&gt;0,COUNTIF(AJ$35:AJ53,36)&gt;0,COUNTIF(AJ$35:AJ53,"cmo")&gt;0),32,IF(AND(COUNTIF(AJ$35:AJ53,1)&gt;0,COUNTIF(AJ$35:AJ53,33)&gt;0,COUNTIF(AJ$35:AJ53,30)&gt;0,COUNTIF(AJ$35:AJ53,39)&gt;0,COUNTIF(AJ$35:AJ53,38)&gt;0,COUNTIF(AJ$35:AJ53,35)&gt;0,COUNTIF(AJ$35:AJ53,37)&gt;0,COUNTIF(AJ$35:AJ53,36)&gt;0),"cmo",IF(AND(COUNTIF(AJ$35:AJ53,1)&gt;0,COUNTIF(AJ$35:AJ53,33)&gt;0,COUNTIF(AJ$35:AJ53,30)&gt;0,COUNTIF(AJ$35:AJ53,39)&gt;0,COUNTIF(AJ$35:AJ53,38)&gt;0,COUNTIF(AJ$35:AJ53,35)&gt;0,COUNTIF(AJ$35:AJ53,37)&gt;0),36,IF(AND(COUNTIF(AJ$35:AJ53,1)&gt;0,COUNTIF(AJ$35:AJ53,33)&gt;0,COUNTIF(AJ$35:AJ53,30)&gt;0,COUNTIF(AJ$35:AJ53,39)&gt;0,COUNTIF(AJ$35:AJ53,38)&gt;0,COUNTIF(AJ$35:AJ53,35)&gt;0),37,IF(AND(COUNTIF(AJ$35:AJ53,1)&gt;0,COUNTIF(AJ$35:AJ53,33)&gt;0,COUNTIF(AJ$35:AJ53,30)&gt;0,COUNTIF(AJ$35:AJ53,39)&gt;0,COUNTIF(AJ$35:AJ53,38)&gt;0),35,IF(AND(COUNTIF(AJ$35:AJ53,1)&gt;0,COUNTIF(AJ$35:AJ53,33)&gt;0,COUNTIF(AJ$35:AJ53,30)&gt;0,COUNTIF(AJ$35:AJ53,39)&gt;0),38,IF(AND(COUNTIF(AJ$35:AJ53,1)&gt;0,COUNTIF(AJ$35:AJ53,33)&gt;0,COUNTIF(AJ$35:AJ53,30)&gt;0),39,IF(AND(COUNTIF(AJ$35:AJ53,1)&gt;0,COUNTIF(AJ$35:AJ53,33)&gt;0),30,IF(COUNTIF(AJ$35:AJ53,1)&gt;0,33,1)))))))))))</f>
        <v>37</v>
      </c>
      <c r="AK54" s="227">
        <f>IF(AND(COUNTIF(AK$35:AK53,1)&gt;0,COUNTIF(AK$35:AK53,33)&gt;0,COUNTIF(AK$35:AK53,30)&gt;0,COUNTIF(AK$35:AK53,39)&gt;0,COUNTIF(AK$35:AK53,38)&gt;0,COUNTIF(AK$35:AK53,35)&gt;0,COUNTIF(AK$35:AK53,37)&gt;0,COUNTIF(AK$35:AK53,36)&gt;0,COUNTIF(AK$35:AK53,"cmo")&gt;0,COUNTIF(AK$35:AK53,32)&gt;0,COUNTIF(AK$35:AK53,2)&gt;0),"F",IF(AND(COUNTIF(AK$35:AK53,1)&gt;0,COUNTIF(AK$35:AK53,33)&gt;0,COUNTIF(AK$35:AK53,30)&gt;0,COUNTIF(AK$35:AK53,39)&gt;0,COUNTIF(AK$35:AK53,38)&gt;0,COUNTIF(AK$35:AK53,35)&gt;0,COUNTIF(AK$35:AK53,37)&gt;0,COUNTIF(AK$35:AK53,36)&gt;0,COUNTIF(AK$35:AK53,"cmo")&gt;0,COUNTIF(AK$35:AK53,32)&gt;0),2,IF(AND(COUNTIF(AK$35:AK53,1)&gt;0,COUNTIF(AK$35:AK53,33)&gt;0,COUNTIF(AK$35:AK53,30)&gt;0,COUNTIF(AK$35:AK53,39)&gt;0,COUNTIF(AK$35:AK53,38)&gt;0,COUNTIF(AK$35:AK53,35)&gt;0,COUNTIF(AK$35:AK53,37)&gt;0,COUNTIF(AK$35:AK53,36)&gt;0,COUNTIF(AK$35:AK53,"cmo")&gt;0),32,IF(AND(COUNTIF(AK$35:AK53,1)&gt;0,COUNTIF(AK$35:AK53,33)&gt;0,COUNTIF(AK$35:AK53,30)&gt;0,COUNTIF(AK$35:AK53,39)&gt;0,COUNTIF(AK$35:AK53,38)&gt;0,COUNTIF(AK$35:AK53,35)&gt;0,COUNTIF(AK$35:AK53,37)&gt;0,COUNTIF(AK$35:AK53,36)&gt;0),"cmo",IF(AND(COUNTIF(AK$35:AK53,1)&gt;0,COUNTIF(AK$35:AK53,33)&gt;0,COUNTIF(AK$35:AK53,30)&gt;0,COUNTIF(AK$35:AK53,39)&gt;0,COUNTIF(AK$35:AK53,38)&gt;0,COUNTIF(AK$35:AK53,35)&gt;0,COUNTIF(AK$35:AK53,37)&gt;0),36,IF(AND(COUNTIF(AK$35:AK53,1)&gt;0,COUNTIF(AK$35:AK53,33)&gt;0,COUNTIF(AK$35:AK53,30)&gt;0,COUNTIF(AK$35:AK53,39)&gt;0,COUNTIF(AK$35:AK53,38)&gt;0,COUNTIF(AK$35:AK53,35)&gt;0),37,IF(AND(COUNTIF(AK$35:AK53,1)&gt;0,COUNTIF(AK$35:AK53,33)&gt;0,COUNTIF(AK$35:AK53,30)&gt;0,COUNTIF(AK$35:AK53,39)&gt;0,COUNTIF(AK$35:AK53,38)&gt;0),35,IF(AND(COUNTIF(AK$35:AK53,1)&gt;0,COUNTIF(AK$35:AK53,33)&gt;0,COUNTIF(AK$35:AK53,30)&gt;0,COUNTIF(AK$35:AK53,39)&gt;0),38,IF(AND(COUNTIF(AK$35:AK53,1)&gt;0,COUNTIF(AK$35:AK53,33)&gt;0,COUNTIF(AK$35:AK53,30)&gt;0),39,IF(AND(COUNTIF(AK$35:AK53,1)&gt;0,COUNTIF(AK$35:AK53,33)&gt;0),30,IF(COUNTIF(AK$35:AK53,1)&gt;0,33,1)))))))))))</f>
        <v>36</v>
      </c>
      <c r="AL54" s="227">
        <f>IF(AND(COUNTIF(AL$35:AL53,1)&gt;0,COUNTIF(AL$35:AL53,33)&gt;0,COUNTIF(AL$35:AL53,30)&gt;0,COUNTIF(AL$35:AL53,39)&gt;0,COUNTIF(AL$35:AL53,38)&gt;0,COUNTIF(AL$35:AL53,35)&gt;0,COUNTIF(AL$35:AL53,37)&gt;0,COUNTIF(AL$35:AL53,36)&gt;0,COUNTIF(AL$35:AL53,"cmo")&gt;0,COUNTIF(AL$35:AL53,32)&gt;0,COUNTIF(AL$35:AL53,2)&gt;0),"F",IF(AND(COUNTIF(AL$35:AL53,1)&gt;0,COUNTIF(AL$35:AL53,33)&gt;0,COUNTIF(AL$35:AL53,30)&gt;0,COUNTIF(AL$35:AL53,39)&gt;0,COUNTIF(AL$35:AL53,38)&gt;0,COUNTIF(AL$35:AL53,35)&gt;0,COUNTIF(AL$35:AL53,37)&gt;0,COUNTIF(AL$35:AL53,36)&gt;0,COUNTIF(AL$35:AL53,"cmo")&gt;0,COUNTIF(AL$35:AL53,32)&gt;0),2,IF(AND(COUNTIF(AL$35:AL53,1)&gt;0,COUNTIF(AL$35:AL53,33)&gt;0,COUNTIF(AL$35:AL53,30)&gt;0,COUNTIF(AL$35:AL53,39)&gt;0,COUNTIF(AL$35:AL53,38)&gt;0,COUNTIF(AL$35:AL53,35)&gt;0,COUNTIF(AL$35:AL53,37)&gt;0,COUNTIF(AL$35:AL53,36)&gt;0,COUNTIF(AL$35:AL53,"cmo")&gt;0),32,IF(AND(COUNTIF(AL$35:AL53,1)&gt;0,COUNTIF(AL$35:AL53,33)&gt;0,COUNTIF(AL$35:AL53,30)&gt;0,COUNTIF(AL$35:AL53,39)&gt;0,COUNTIF(AL$35:AL53,38)&gt;0,COUNTIF(AL$35:AL53,35)&gt;0,COUNTIF(AL$35:AL53,37)&gt;0,COUNTIF(AL$35:AL53,36)&gt;0),"cmo",IF(AND(COUNTIF(AL$35:AL53,1)&gt;0,COUNTIF(AL$35:AL53,33)&gt;0,COUNTIF(AL$35:AL53,30)&gt;0,COUNTIF(AL$35:AL53,39)&gt;0,COUNTIF(AL$35:AL53,38)&gt;0,COUNTIF(AL$35:AL53,35)&gt;0,COUNTIF(AL$35:AL53,37)&gt;0),36,IF(AND(COUNTIF(AL$35:AL53,1)&gt;0,COUNTIF(AL$35:AL53,33)&gt;0,COUNTIF(AL$35:AL53,30)&gt;0,COUNTIF(AL$35:AL53,39)&gt;0,COUNTIF(AL$35:AL53,38)&gt;0,COUNTIF(AL$35:AL53,35)&gt;0),37,IF(AND(COUNTIF(AL$35:AL53,1)&gt;0,COUNTIF(AL$35:AL53,33)&gt;0,COUNTIF(AL$35:AL53,30)&gt;0,COUNTIF(AL$35:AL53,39)&gt;0,COUNTIF(AL$35:AL53,38)&gt;0),35,IF(AND(COUNTIF(AL$35:AL53,1)&gt;0,COUNTIF(AL$35:AL53,33)&gt;0,COUNTIF(AL$35:AL53,30)&gt;0,COUNTIF(AL$35:AL53,39)&gt;0),38,IF(AND(COUNTIF(AL$35:AL53,1)&gt;0,COUNTIF(AL$35:AL53,33)&gt;0,COUNTIF(AL$35:AL53,30)&gt;0),39,IF(AND(COUNTIF(AL$35:AL53,1)&gt;0,COUNTIF(AL$35:AL53,33)&gt;0),30,IF(COUNTIF(AL$35:AL53,1)&gt;0,33,1)))))))))))</f>
        <v>37</v>
      </c>
      <c r="AM54" s="227">
        <f>IF(AND(COUNTIF(AM$35:AM53,1)&gt;0,COUNTIF(AM$35:AM53,33)&gt;0,COUNTIF(AM$35:AM53,30)&gt;0,COUNTIF(AM$35:AM53,39)&gt;0,COUNTIF(AM$35:AM53,38)&gt;0,COUNTIF(AM$35:AM53,35)&gt;0,COUNTIF(AM$35:AM53,37)&gt;0,COUNTIF(AM$35:AM53,36)&gt;0,COUNTIF(AM$35:AM53,"cmo")&gt;0,COUNTIF(AM$35:AM53,32)&gt;0,COUNTIF(AM$35:AM53,2)&gt;0),"F",IF(AND(COUNTIF(AM$35:AM53,1)&gt;0,COUNTIF(AM$35:AM53,33)&gt;0,COUNTIF(AM$35:AM53,30)&gt;0,COUNTIF(AM$35:AM53,39)&gt;0,COUNTIF(AM$35:AM53,38)&gt;0,COUNTIF(AM$35:AM53,35)&gt;0,COUNTIF(AM$35:AM53,37)&gt;0,COUNTIF(AM$35:AM53,36)&gt;0,COUNTIF(AM$35:AM53,"cmo")&gt;0,COUNTIF(AM$35:AM53,32)&gt;0),2,IF(AND(COUNTIF(AM$35:AM53,1)&gt;0,COUNTIF(AM$35:AM53,33)&gt;0,COUNTIF(AM$35:AM53,30)&gt;0,COUNTIF(AM$35:AM53,39)&gt;0,COUNTIF(AM$35:AM53,38)&gt;0,COUNTIF(AM$35:AM53,35)&gt;0,COUNTIF(AM$35:AM53,37)&gt;0,COUNTIF(AM$35:AM53,36)&gt;0,COUNTIF(AM$35:AM53,"cmo")&gt;0),32,IF(AND(COUNTIF(AM$35:AM53,1)&gt;0,COUNTIF(AM$35:AM53,33)&gt;0,COUNTIF(AM$35:AM53,30)&gt;0,COUNTIF(AM$35:AM53,39)&gt;0,COUNTIF(AM$35:AM53,38)&gt;0,COUNTIF(AM$35:AM53,35)&gt;0,COUNTIF(AM$35:AM53,37)&gt;0,COUNTIF(AM$35:AM53,36)&gt;0),"cmo",IF(AND(COUNTIF(AM$35:AM53,1)&gt;0,COUNTIF(AM$35:AM53,33)&gt;0,COUNTIF(AM$35:AM53,30)&gt;0,COUNTIF(AM$35:AM53,39)&gt;0,COUNTIF(AM$35:AM53,38)&gt;0,COUNTIF(AM$35:AM53,35)&gt;0,COUNTIF(AM$35:AM53,37)&gt;0),36,IF(AND(COUNTIF(AM$35:AM53,1)&gt;0,COUNTIF(AM$35:AM53,33)&gt;0,COUNTIF(AM$35:AM53,30)&gt;0,COUNTIF(AM$35:AM53,39)&gt;0,COUNTIF(AM$35:AM53,38)&gt;0,COUNTIF(AM$35:AM53,35)&gt;0),37,IF(AND(COUNTIF(AM$35:AM53,1)&gt;0,COUNTIF(AM$35:AM53,33)&gt;0,COUNTIF(AM$35:AM53,30)&gt;0,COUNTIF(AM$35:AM53,39)&gt;0,COUNTIF(AM$35:AM53,38)&gt;0),35,IF(AND(COUNTIF(AM$35:AM53,1)&gt;0,COUNTIF(AM$35:AM53,33)&gt;0,COUNTIF(AM$35:AM53,30)&gt;0,COUNTIF(AM$35:AM53,39)&gt;0),38,IF(AND(COUNTIF(AM$35:AM53,1)&gt;0,COUNTIF(AM$35:AM53,33)&gt;0,COUNTIF(AM$35:AM53,30)&gt;0),39,IF(AND(COUNTIF(AM$35:AM53,1)&gt;0,COUNTIF(AM$35:AM53,33)&gt;0),30,IF(COUNTIF(AM$35:AM53,1)&gt;0,33,1)))))))))))</f>
        <v>32</v>
      </c>
      <c r="AN54" s="227">
        <f>IF(AND(COUNTIF(AN$35:AN53,1)&gt;0,COUNTIF(AN$35:AN53,33)&gt;0,COUNTIF(AN$35:AN53,30)&gt;0,COUNTIF(AN$35:AN53,39)&gt;0,COUNTIF(AN$35:AN53,38)&gt;0,COUNTIF(AN$35:AN53,35)&gt;0,COUNTIF(AN$35:AN53,37)&gt;0,COUNTIF(AN$35:AN53,36)&gt;0,COUNTIF(AN$35:AN53,"cmo")&gt;0,COUNTIF(AN$35:AN53,32)&gt;0,COUNTIF(AN$35:AN53,2)&gt;0),"F",IF(AND(COUNTIF(AN$35:AN53,1)&gt;0,COUNTIF(AN$35:AN53,33)&gt;0,COUNTIF(AN$35:AN53,30)&gt;0,COUNTIF(AN$35:AN53,39)&gt;0,COUNTIF(AN$35:AN53,38)&gt;0,COUNTIF(AN$35:AN53,35)&gt;0,COUNTIF(AN$35:AN53,37)&gt;0,COUNTIF(AN$35:AN53,36)&gt;0,COUNTIF(AN$35:AN53,"cmo")&gt;0,COUNTIF(AN$35:AN53,32)&gt;0),2,IF(AND(COUNTIF(AN$35:AN53,1)&gt;0,COUNTIF(AN$35:AN53,33)&gt;0,COUNTIF(AN$35:AN53,30)&gt;0,COUNTIF(AN$35:AN53,39)&gt;0,COUNTIF(AN$35:AN53,38)&gt;0,COUNTIF(AN$35:AN53,35)&gt;0,COUNTIF(AN$35:AN53,37)&gt;0,COUNTIF(AN$35:AN53,36)&gt;0,COUNTIF(AN$35:AN53,"cmo")&gt;0),32,IF(AND(COUNTIF(AN$35:AN53,1)&gt;0,COUNTIF(AN$35:AN53,33)&gt;0,COUNTIF(AN$35:AN53,30)&gt;0,COUNTIF(AN$35:AN53,39)&gt;0,COUNTIF(AN$35:AN53,38)&gt;0,COUNTIF(AN$35:AN53,35)&gt;0,COUNTIF(AN$35:AN53,37)&gt;0,COUNTIF(AN$35:AN53,36)&gt;0),"cmo",IF(AND(COUNTIF(AN$35:AN53,1)&gt;0,COUNTIF(AN$35:AN53,33)&gt;0,COUNTIF(AN$35:AN53,30)&gt;0,COUNTIF(AN$35:AN53,39)&gt;0,COUNTIF(AN$35:AN53,38)&gt;0,COUNTIF(AN$35:AN53,35)&gt;0,COUNTIF(AN$35:AN53,37)&gt;0),36,IF(AND(COUNTIF(AN$35:AN53,1)&gt;0,COUNTIF(AN$35:AN53,33)&gt;0,COUNTIF(AN$35:AN53,30)&gt;0,COUNTIF(AN$35:AN53,39)&gt;0,COUNTIF(AN$35:AN53,38)&gt;0,COUNTIF(AN$35:AN53,35)&gt;0),37,IF(AND(COUNTIF(AN$35:AN53,1)&gt;0,COUNTIF(AN$35:AN53,33)&gt;0,COUNTIF(AN$35:AN53,30)&gt;0,COUNTIF(AN$35:AN53,39)&gt;0,COUNTIF(AN$35:AN53,38)&gt;0),35,IF(AND(COUNTIF(AN$35:AN53,1)&gt;0,COUNTIF(AN$35:AN53,33)&gt;0,COUNTIF(AN$35:AN53,30)&gt;0,COUNTIF(AN$35:AN53,39)&gt;0),38,IF(AND(COUNTIF(AN$35:AN53,1)&gt;0,COUNTIF(AN$35:AN53,33)&gt;0,COUNTIF(AN$35:AN53,30)&gt;0),39,IF(AND(COUNTIF(AN$35:AN53,1)&gt;0,COUNTIF(AN$35:AN53,33)&gt;0),30,IF(COUNTIF(AN$35:AN53,1)&gt;0,33,1)))))))))))</f>
        <v>32</v>
      </c>
      <c r="AO54" s="227">
        <f>IF(AND(COUNTIF(AO$35:AO53,1)&gt;0,COUNTIF(AO$35:AO53,33)&gt;0,COUNTIF(AO$35:AO53,30)&gt;0,COUNTIF(AO$35:AO53,39)&gt;0,COUNTIF(AO$35:AO53,38)&gt;0,COUNTIF(AO$35:AO53,35)&gt;0,COUNTIF(AO$35:AO53,37)&gt;0,COUNTIF(AO$35:AO53,36)&gt;0,COUNTIF(AO$35:AO53,"cmo")&gt;0,COUNTIF(AO$35:AO53,32)&gt;0,COUNTIF(AO$35:AO53,2)&gt;0),"F",IF(AND(COUNTIF(AO$35:AO53,1)&gt;0,COUNTIF(AO$35:AO53,33)&gt;0,COUNTIF(AO$35:AO53,30)&gt;0,COUNTIF(AO$35:AO53,39)&gt;0,COUNTIF(AO$35:AO53,38)&gt;0,COUNTIF(AO$35:AO53,35)&gt;0,COUNTIF(AO$35:AO53,37)&gt;0,COUNTIF(AO$35:AO53,36)&gt;0,COUNTIF(AO$35:AO53,"cmo")&gt;0,COUNTIF(AO$35:AO53,32)&gt;0),2,IF(AND(COUNTIF(AO$35:AO53,1)&gt;0,COUNTIF(AO$35:AO53,33)&gt;0,COUNTIF(AO$35:AO53,30)&gt;0,COUNTIF(AO$35:AO53,39)&gt;0,COUNTIF(AO$35:AO53,38)&gt;0,COUNTIF(AO$35:AO53,35)&gt;0,COUNTIF(AO$35:AO53,37)&gt;0,COUNTIF(AO$35:AO53,36)&gt;0,COUNTIF(AO$35:AO53,"cmo")&gt;0),32,IF(AND(COUNTIF(AO$35:AO53,1)&gt;0,COUNTIF(AO$35:AO53,33)&gt;0,COUNTIF(AO$35:AO53,30)&gt;0,COUNTIF(AO$35:AO53,39)&gt;0,COUNTIF(AO$35:AO53,38)&gt;0,COUNTIF(AO$35:AO53,35)&gt;0,COUNTIF(AO$35:AO53,37)&gt;0,COUNTIF(AO$35:AO53,36)&gt;0),"cmo",IF(AND(COUNTIF(AO$35:AO53,1)&gt;0,COUNTIF(AO$35:AO53,33)&gt;0,COUNTIF(AO$35:AO53,30)&gt;0,COUNTIF(AO$35:AO53,39)&gt;0,COUNTIF(AO$35:AO53,38)&gt;0,COUNTIF(AO$35:AO53,35)&gt;0,COUNTIF(AO$35:AO53,37)&gt;0),36,IF(AND(COUNTIF(AO$35:AO53,1)&gt;0,COUNTIF(AO$35:AO53,33)&gt;0,COUNTIF(AO$35:AO53,30)&gt;0,COUNTIF(AO$35:AO53,39)&gt;0,COUNTIF(AO$35:AO53,38)&gt;0,COUNTIF(AO$35:AO53,35)&gt;0),37,IF(AND(COUNTIF(AO$35:AO53,1)&gt;0,COUNTIF(AO$35:AO53,33)&gt;0,COUNTIF(AO$35:AO53,30)&gt;0,COUNTIF(AO$35:AO53,39)&gt;0,COUNTIF(AO$35:AO53,38)&gt;0),35,IF(AND(COUNTIF(AO$35:AO53,1)&gt;0,COUNTIF(AO$35:AO53,33)&gt;0,COUNTIF(AO$35:AO53,30)&gt;0,COUNTIF(AO$35:AO53,39)&gt;0),38,IF(AND(COUNTIF(AO$35:AO53,1)&gt;0,COUNTIF(AO$35:AO53,33)&gt;0,COUNTIF(AO$35:AO53,30)&gt;0),39,IF(AND(COUNTIF(AO$35:AO53,1)&gt;0,COUNTIF(AO$35:AO53,33)&gt;0),30,IF(COUNTIF(AO$35:AO53,1)&gt;0,33,1)))))))))))</f>
        <v>32</v>
      </c>
      <c r="AP54" s="227" t="str">
        <f>IF(AND(COUNTIF(AP$35:AP53,1)&gt;0,COUNTIF(AP$35:AP53,33)&gt;0,COUNTIF(AP$35:AP53,30)&gt;0,COUNTIF(AP$35:AP53,39)&gt;0,COUNTIF(AP$35:AP53,38)&gt;0,COUNTIF(AP$35:AP53,35)&gt;0,COUNTIF(AP$35:AP53,37)&gt;0,COUNTIF(AP$35:AP53,36)&gt;0,COUNTIF(AP$35:AP53,"cmo")&gt;0,COUNTIF(AP$35:AP53,32)&gt;0,COUNTIF(AP$35:AP53,2)&gt;0),"F",IF(AND(COUNTIF(AP$35:AP53,1)&gt;0,COUNTIF(AP$35:AP53,33)&gt;0,COUNTIF(AP$35:AP53,30)&gt;0,COUNTIF(AP$35:AP53,39)&gt;0,COUNTIF(AP$35:AP53,38)&gt;0,COUNTIF(AP$35:AP53,35)&gt;0,COUNTIF(AP$35:AP53,37)&gt;0,COUNTIF(AP$35:AP53,36)&gt;0,COUNTIF(AP$35:AP53,"cmo")&gt;0,COUNTIF(AP$35:AP53,32)&gt;0),2,IF(AND(COUNTIF(AP$35:AP53,1)&gt;0,COUNTIF(AP$35:AP53,33)&gt;0,COUNTIF(AP$35:AP53,30)&gt;0,COUNTIF(AP$35:AP53,39)&gt;0,COUNTIF(AP$35:AP53,38)&gt;0,COUNTIF(AP$35:AP53,35)&gt;0,COUNTIF(AP$35:AP53,37)&gt;0,COUNTIF(AP$35:AP53,36)&gt;0,COUNTIF(AP$35:AP53,"cmo")&gt;0),32,IF(AND(COUNTIF(AP$35:AP53,1)&gt;0,COUNTIF(AP$35:AP53,33)&gt;0,COUNTIF(AP$35:AP53,30)&gt;0,COUNTIF(AP$35:AP53,39)&gt;0,COUNTIF(AP$35:AP53,38)&gt;0,COUNTIF(AP$35:AP53,35)&gt;0,COUNTIF(AP$35:AP53,37)&gt;0,COUNTIF(AP$35:AP53,36)&gt;0),"cmo",IF(AND(COUNTIF(AP$35:AP53,1)&gt;0,COUNTIF(AP$35:AP53,33)&gt;0,COUNTIF(AP$35:AP53,30)&gt;0,COUNTIF(AP$35:AP53,39)&gt;0,COUNTIF(AP$35:AP53,38)&gt;0,COUNTIF(AP$35:AP53,35)&gt;0,COUNTIF(AP$35:AP53,37)&gt;0),36,IF(AND(COUNTIF(AP$35:AP53,1)&gt;0,COUNTIF(AP$35:AP53,33)&gt;0,COUNTIF(AP$35:AP53,30)&gt;0,COUNTIF(AP$35:AP53,39)&gt;0,COUNTIF(AP$35:AP53,38)&gt;0,COUNTIF(AP$35:AP53,35)&gt;0),37,IF(AND(COUNTIF(AP$35:AP53,1)&gt;0,COUNTIF(AP$35:AP53,33)&gt;0,COUNTIF(AP$35:AP53,30)&gt;0,COUNTIF(AP$35:AP53,39)&gt;0,COUNTIF(AP$35:AP53,38)&gt;0),35,IF(AND(COUNTIF(AP$35:AP53,1)&gt;0,COUNTIF(AP$35:AP53,33)&gt;0,COUNTIF(AP$35:AP53,30)&gt;0,COUNTIF(AP$35:AP53,39)&gt;0),38,IF(AND(COUNTIF(AP$35:AP53,1)&gt;0,COUNTIF(AP$35:AP53,33)&gt;0,COUNTIF(AP$35:AP53,30)&gt;0),39,IF(AND(COUNTIF(AP$35:AP53,1)&gt;0,COUNTIF(AP$35:AP53,33)&gt;0),30,IF(COUNTIF(AP$35:AP53,1)&gt;0,33,1)))))))))))</f>
        <v>cmo</v>
      </c>
      <c r="AQ54" s="227">
        <f>IF(AND(COUNTIF(AQ$35:AQ53,1)&gt;0,COUNTIF(AQ$35:AQ53,33)&gt;0,COUNTIF(AQ$35:AQ53,30)&gt;0,COUNTIF(AQ$35:AQ53,39)&gt;0,COUNTIF(AQ$35:AQ53,38)&gt;0,COUNTIF(AQ$35:AQ53,35)&gt;0,COUNTIF(AQ$35:AQ53,37)&gt;0,COUNTIF(AQ$35:AQ53,36)&gt;0,COUNTIF(AQ$35:AQ53,"cmo")&gt;0,COUNTIF(AQ$35:AQ53,32)&gt;0,COUNTIF(AQ$35:AQ53,2)&gt;0),"F",IF(AND(COUNTIF(AQ$35:AQ53,1)&gt;0,COUNTIF(AQ$35:AQ53,33)&gt;0,COUNTIF(AQ$35:AQ53,30)&gt;0,COUNTIF(AQ$35:AQ53,39)&gt;0,COUNTIF(AQ$35:AQ53,38)&gt;0,COUNTIF(AQ$35:AQ53,35)&gt;0,COUNTIF(AQ$35:AQ53,37)&gt;0,COUNTIF(AQ$35:AQ53,36)&gt;0,COUNTIF(AQ$35:AQ53,"cmo")&gt;0,COUNTIF(AQ$35:AQ53,32)&gt;0),2,IF(AND(COUNTIF(AQ$35:AQ53,1)&gt;0,COUNTIF(AQ$35:AQ53,33)&gt;0,COUNTIF(AQ$35:AQ53,30)&gt;0,COUNTIF(AQ$35:AQ53,39)&gt;0,COUNTIF(AQ$35:AQ53,38)&gt;0,COUNTIF(AQ$35:AQ53,35)&gt;0,COUNTIF(AQ$35:AQ53,37)&gt;0,COUNTIF(AQ$35:AQ53,36)&gt;0,COUNTIF(AQ$35:AQ53,"cmo")&gt;0),32,IF(AND(COUNTIF(AQ$35:AQ53,1)&gt;0,COUNTIF(AQ$35:AQ53,33)&gt;0,COUNTIF(AQ$35:AQ53,30)&gt;0,COUNTIF(AQ$35:AQ53,39)&gt;0,COUNTIF(AQ$35:AQ53,38)&gt;0,COUNTIF(AQ$35:AQ53,35)&gt;0,COUNTIF(AQ$35:AQ53,37)&gt;0,COUNTIF(AQ$35:AQ53,36)&gt;0),"cmo",IF(AND(COUNTIF(AQ$35:AQ53,1)&gt;0,COUNTIF(AQ$35:AQ53,33)&gt;0,COUNTIF(AQ$35:AQ53,30)&gt;0,COUNTIF(AQ$35:AQ53,39)&gt;0,COUNTIF(AQ$35:AQ53,38)&gt;0,COUNTIF(AQ$35:AQ53,35)&gt;0,COUNTIF(AQ$35:AQ53,37)&gt;0),36,IF(AND(COUNTIF(AQ$35:AQ53,1)&gt;0,COUNTIF(AQ$35:AQ53,33)&gt;0,COUNTIF(AQ$35:AQ53,30)&gt;0,COUNTIF(AQ$35:AQ53,39)&gt;0,COUNTIF(AQ$35:AQ53,38)&gt;0,COUNTIF(AQ$35:AQ53,35)&gt;0),37,IF(AND(COUNTIF(AQ$35:AQ53,1)&gt;0,COUNTIF(AQ$35:AQ53,33)&gt;0,COUNTIF(AQ$35:AQ53,30)&gt;0,COUNTIF(AQ$35:AQ53,39)&gt;0,COUNTIF(AQ$35:AQ53,38)&gt;0),35,IF(AND(COUNTIF(AQ$35:AQ53,1)&gt;0,COUNTIF(AQ$35:AQ53,33)&gt;0,COUNTIF(AQ$35:AQ53,30)&gt;0,COUNTIF(AQ$35:AQ53,39)&gt;0),38,IF(AND(COUNTIF(AQ$35:AQ53,1)&gt;0,COUNTIF(AQ$35:AQ53,33)&gt;0,COUNTIF(AQ$35:AQ53,30)&gt;0),39,IF(AND(COUNTIF(AQ$35:AQ53,1)&gt;0,COUNTIF(AQ$35:AQ53,33)&gt;0),30,IF(COUNTIF(AQ$35:AQ53,1)&gt;0,33,1)))))))))))</f>
        <v>36</v>
      </c>
      <c r="AR54" s="231" t="s">
        <v>6</v>
      </c>
      <c r="AS54" s="231" t="s">
        <v>6</v>
      </c>
      <c r="AT54" s="231" t="s">
        <v>6</v>
      </c>
      <c r="AU54" s="227">
        <f>IF(AND(COUNTIF(AU$35:AU53,1)&gt;0,COUNTIF(AU$35:AU53,33)&gt;0,COUNTIF(AU$35:AU53,30)&gt;0,COUNTIF(AU$35:AU53,39)&gt;0,COUNTIF(AU$35:AU53,38)&gt;0,COUNTIF(AU$35:AU53,35)&gt;0,COUNTIF(AU$35:AU53,37)&gt;0,COUNTIF(AU$35:AU53,36)&gt;0,COUNTIF(AU$35:AU53,"cmo")&gt;0,COUNTIF(AU$35:AU53,32)&gt;0,COUNTIF(AU$35:AU53,2)&gt;0),"F",IF(AND(COUNTIF(AU$35:AU53,1)&gt;0,COUNTIF(AU$35:AU53,33)&gt;0,COUNTIF(AU$35:AU53,30)&gt;0,COUNTIF(AU$35:AU53,39)&gt;0,COUNTIF(AU$35:AU53,38)&gt;0,COUNTIF(AU$35:AU53,35)&gt;0,COUNTIF(AU$35:AU53,37)&gt;0,COUNTIF(AU$35:AU53,36)&gt;0,COUNTIF(AU$35:AU53,"cmo")&gt;0,COUNTIF(AU$35:AU53,32)&gt;0),2,IF(AND(COUNTIF(AU$35:AU53,1)&gt;0,COUNTIF(AU$35:AU53,33)&gt;0,COUNTIF(AU$35:AU53,30)&gt;0,COUNTIF(AU$35:AU53,39)&gt;0,COUNTIF(AU$35:AU53,38)&gt;0,COUNTIF(AU$35:AU53,35)&gt;0,COUNTIF(AU$35:AU53,37)&gt;0,COUNTIF(AU$35:AU53,36)&gt;0,COUNTIF(AU$35:AU53,"cmo")&gt;0),32,IF(AND(COUNTIF(AU$35:AU53,1)&gt;0,COUNTIF(AU$35:AU53,33)&gt;0,COUNTIF(AU$35:AU53,30)&gt;0,COUNTIF(AU$35:AU53,39)&gt;0,COUNTIF(AU$35:AU53,38)&gt;0,COUNTIF(AU$35:AU53,35)&gt;0,COUNTIF(AU$35:AU53,37)&gt;0,COUNTIF(AU$35:AU53,36)&gt;0),"cmo",IF(AND(COUNTIF(AU$35:AU53,1)&gt;0,COUNTIF(AU$35:AU53,33)&gt;0,COUNTIF(AU$35:AU53,30)&gt;0,COUNTIF(AU$35:AU53,39)&gt;0,COUNTIF(AU$35:AU53,38)&gt;0,COUNTIF(AU$35:AU53,35)&gt;0,COUNTIF(AU$35:AU53,37)&gt;0),36,IF(AND(COUNTIF(AU$35:AU53,1)&gt;0,COUNTIF(AU$35:AU53,33)&gt;0,COUNTIF(AU$35:AU53,30)&gt;0,COUNTIF(AU$35:AU53,39)&gt;0,COUNTIF(AU$35:AU53,38)&gt;0,COUNTIF(AU$35:AU53,35)&gt;0),37,IF(AND(COUNTIF(AU$35:AU53,1)&gt;0,COUNTIF(AU$35:AU53,33)&gt;0,COUNTIF(AU$35:AU53,30)&gt;0,COUNTIF(AU$35:AU53,39)&gt;0,COUNTIF(AU$35:AU53,38)&gt;0),35,IF(AND(COUNTIF(AU$35:AU53,1)&gt;0,COUNTIF(AU$35:AU53,33)&gt;0,COUNTIF(AU$35:AU53,30)&gt;0,COUNTIF(AU$35:AU53,39)&gt;0),38,IF(AND(COUNTIF(AU$35:AU53,1)&gt;0,COUNTIF(AU$35:AU53,33)&gt;0,COUNTIF(AU$35:AU53,30)&gt;0),39,IF(AND(COUNTIF(AU$35:AU53,1)&gt;0,COUNTIF(AU$35:AU53,33)&gt;0),30,IF(COUNTIF(AU$35:AU53,1)&gt;0,33,1)))))))))))</f>
        <v>36</v>
      </c>
      <c r="AV54" s="227">
        <f>IF(AND(COUNTIF(AV$35:AV53,1)&gt;0,COUNTIF(AV$35:AV53,33)&gt;0,COUNTIF(AV$35:AV53,30)&gt;0,COUNTIF(AV$35:AV53,39)&gt;0,COUNTIF(AV$35:AV53,38)&gt;0,COUNTIF(AV$35:AV53,35)&gt;0,COUNTIF(AV$35:AV53,37)&gt;0,COUNTIF(AV$35:AV53,36)&gt;0,COUNTIF(AV$35:AV53,"cmo")&gt;0,COUNTIF(AV$35:AV53,32)&gt;0,COUNTIF(AV$35:AV53,2)&gt;0),"F",IF(AND(COUNTIF(AV$35:AV53,1)&gt;0,COUNTIF(AV$35:AV53,33)&gt;0,COUNTIF(AV$35:AV53,30)&gt;0,COUNTIF(AV$35:AV53,39)&gt;0,COUNTIF(AV$35:AV53,38)&gt;0,COUNTIF(AV$35:AV53,35)&gt;0,COUNTIF(AV$35:AV53,37)&gt;0,COUNTIF(AV$35:AV53,36)&gt;0,COUNTIF(AV$35:AV53,"cmo")&gt;0,COUNTIF(AV$35:AV53,32)&gt;0),2,IF(AND(COUNTIF(AV$35:AV53,1)&gt;0,COUNTIF(AV$35:AV53,33)&gt;0,COUNTIF(AV$35:AV53,30)&gt;0,COUNTIF(AV$35:AV53,39)&gt;0,COUNTIF(AV$35:AV53,38)&gt;0,COUNTIF(AV$35:AV53,35)&gt;0,COUNTIF(AV$35:AV53,37)&gt;0,COUNTIF(AV$35:AV53,36)&gt;0,COUNTIF(AV$35:AV53,"cmo")&gt;0),32,IF(AND(COUNTIF(AV$35:AV53,1)&gt;0,COUNTIF(AV$35:AV53,33)&gt;0,COUNTIF(AV$35:AV53,30)&gt;0,COUNTIF(AV$35:AV53,39)&gt;0,COUNTIF(AV$35:AV53,38)&gt;0,COUNTIF(AV$35:AV53,35)&gt;0,COUNTIF(AV$35:AV53,37)&gt;0,COUNTIF(AV$35:AV53,36)&gt;0),"cmo",IF(AND(COUNTIF(AV$35:AV53,1)&gt;0,COUNTIF(AV$35:AV53,33)&gt;0,COUNTIF(AV$35:AV53,30)&gt;0,COUNTIF(AV$35:AV53,39)&gt;0,COUNTIF(AV$35:AV53,38)&gt;0,COUNTIF(AV$35:AV53,35)&gt;0,COUNTIF(AV$35:AV53,37)&gt;0),36,IF(AND(COUNTIF(AV$35:AV53,1)&gt;0,COUNTIF(AV$35:AV53,33)&gt;0,COUNTIF(AV$35:AV53,30)&gt;0,COUNTIF(AV$35:AV53,39)&gt;0,COUNTIF(AV$35:AV53,38)&gt;0,COUNTIF(AV$35:AV53,35)&gt;0),37,IF(AND(COUNTIF(AV$35:AV53,1)&gt;0,COUNTIF(AV$35:AV53,33)&gt;0,COUNTIF(AV$35:AV53,30)&gt;0,COUNTIF(AV$35:AV53,39)&gt;0,COUNTIF(AV$35:AV53,38)&gt;0),35,IF(AND(COUNTIF(AV$35:AV53,1)&gt;0,COUNTIF(AV$35:AV53,33)&gt;0,COUNTIF(AV$35:AV53,30)&gt;0,COUNTIF(AV$35:AV53,39)&gt;0),38,IF(AND(COUNTIF(AV$35:AV53,1)&gt;0,COUNTIF(AV$35:AV53,33)&gt;0,COUNTIF(AV$35:AV53,30)&gt;0),39,IF(AND(COUNTIF(AV$35:AV53,1)&gt;0,COUNTIF(AV$35:AV53,33)&gt;0),30,IF(COUNTIF(AV$35:AV53,1)&gt;0,33,1)))))))))))</f>
        <v>36</v>
      </c>
      <c r="AW54" s="227">
        <f>IF(AND(COUNTIF(AW$35:AW53,1)&gt;0,COUNTIF(AW$35:AW53,33)&gt;0,COUNTIF(AW$35:AW53,30)&gt;0,COUNTIF(AW$35:AW53,39)&gt;0,COUNTIF(AW$35:AW53,38)&gt;0,COUNTIF(AW$35:AW53,35)&gt;0,COUNTIF(AW$35:AW53,37)&gt;0,COUNTIF(AW$35:AW53,36)&gt;0,COUNTIF(AW$35:AW53,"cmo")&gt;0,COUNTIF(AW$35:AW53,32)&gt;0,COUNTIF(AW$35:AW53,2)&gt;0),"F",IF(AND(COUNTIF(AW$35:AW53,1)&gt;0,COUNTIF(AW$35:AW53,33)&gt;0,COUNTIF(AW$35:AW53,30)&gt;0,COUNTIF(AW$35:AW53,39)&gt;0,COUNTIF(AW$35:AW53,38)&gt;0,COUNTIF(AW$35:AW53,35)&gt;0,COUNTIF(AW$35:AW53,37)&gt;0,COUNTIF(AW$35:AW53,36)&gt;0,COUNTIF(AW$35:AW53,"cmo")&gt;0,COUNTIF(AW$35:AW53,32)&gt;0),2,IF(AND(COUNTIF(AW$35:AW53,1)&gt;0,COUNTIF(AW$35:AW53,33)&gt;0,COUNTIF(AW$35:AW53,30)&gt;0,COUNTIF(AW$35:AW53,39)&gt;0,COUNTIF(AW$35:AW53,38)&gt;0,COUNTIF(AW$35:AW53,35)&gt;0,COUNTIF(AW$35:AW53,37)&gt;0,COUNTIF(AW$35:AW53,36)&gt;0,COUNTIF(AW$35:AW53,"cmo")&gt;0),32,IF(AND(COUNTIF(AW$35:AW53,1)&gt;0,COUNTIF(AW$35:AW53,33)&gt;0,COUNTIF(AW$35:AW53,30)&gt;0,COUNTIF(AW$35:AW53,39)&gt;0,COUNTIF(AW$35:AW53,38)&gt;0,COUNTIF(AW$35:AW53,35)&gt;0,COUNTIF(AW$35:AW53,37)&gt;0,COUNTIF(AW$35:AW53,36)&gt;0),"cmo",IF(AND(COUNTIF(AW$35:AW53,1)&gt;0,COUNTIF(AW$35:AW53,33)&gt;0,COUNTIF(AW$35:AW53,30)&gt;0,COUNTIF(AW$35:AW53,39)&gt;0,COUNTIF(AW$35:AW53,38)&gt;0,COUNTIF(AW$35:AW53,35)&gt;0,COUNTIF(AW$35:AW53,37)&gt;0),36,IF(AND(COUNTIF(AW$35:AW53,1)&gt;0,COUNTIF(AW$35:AW53,33)&gt;0,COUNTIF(AW$35:AW53,30)&gt;0,COUNTIF(AW$35:AW53,39)&gt;0,COUNTIF(AW$35:AW53,38)&gt;0,COUNTIF(AW$35:AW53,35)&gt;0),37,IF(AND(COUNTIF(AW$35:AW53,1)&gt;0,COUNTIF(AW$35:AW53,33)&gt;0,COUNTIF(AW$35:AW53,30)&gt;0,COUNTIF(AW$35:AW53,39)&gt;0,COUNTIF(AW$35:AW53,38)&gt;0),35,IF(AND(COUNTIF(AW$35:AW53,1)&gt;0,COUNTIF(AW$35:AW53,33)&gt;0,COUNTIF(AW$35:AW53,30)&gt;0,COUNTIF(AW$35:AW53,39)&gt;0),38,IF(AND(COUNTIF(AW$35:AW53,1)&gt;0,COUNTIF(AW$35:AW53,33)&gt;0,COUNTIF(AW$35:AW53,30)&gt;0),39,IF(AND(COUNTIF(AW$35:AW53,1)&gt;0,COUNTIF(AW$35:AW53,33)&gt;0),30,IF(COUNTIF(AW$35:AW53,1)&gt;0,33,1)))))))))))</f>
        <v>36</v>
      </c>
      <c r="AX54" s="227">
        <f>IF(AND(COUNTIF(AX$35:AX53,1)&gt;0,COUNTIF(AX$35:AX53,33)&gt;0,COUNTIF(AX$35:AX53,30)&gt;0,COUNTIF(AX$35:AX53,39)&gt;0,COUNTIF(AX$35:AX53,38)&gt;0,COUNTIF(AX$35:AX53,35)&gt;0,COUNTIF(AX$35:AX53,37)&gt;0,COUNTIF(AX$35:AX53,36)&gt;0,COUNTIF(AX$35:AX53,"cmo")&gt;0,COUNTIF(AX$35:AX53,32)&gt;0,COUNTIF(AX$35:AX53,2)&gt;0),"F",IF(AND(COUNTIF(AX$35:AX53,1)&gt;0,COUNTIF(AX$35:AX53,33)&gt;0,COUNTIF(AX$35:AX53,30)&gt;0,COUNTIF(AX$35:AX53,39)&gt;0,COUNTIF(AX$35:AX53,38)&gt;0,COUNTIF(AX$35:AX53,35)&gt;0,COUNTIF(AX$35:AX53,37)&gt;0,COUNTIF(AX$35:AX53,36)&gt;0,COUNTIF(AX$35:AX53,"cmo")&gt;0,COUNTIF(AX$35:AX53,32)&gt;0),2,IF(AND(COUNTIF(AX$35:AX53,1)&gt;0,COUNTIF(AX$35:AX53,33)&gt;0,COUNTIF(AX$35:AX53,30)&gt;0,COUNTIF(AX$35:AX53,39)&gt;0,COUNTIF(AX$35:AX53,38)&gt;0,COUNTIF(AX$35:AX53,35)&gt;0,COUNTIF(AX$35:AX53,37)&gt;0,COUNTIF(AX$35:AX53,36)&gt;0,COUNTIF(AX$35:AX53,"cmo")&gt;0),32,IF(AND(COUNTIF(AX$35:AX53,1)&gt;0,COUNTIF(AX$35:AX53,33)&gt;0,COUNTIF(AX$35:AX53,30)&gt;0,COUNTIF(AX$35:AX53,39)&gt;0,COUNTIF(AX$35:AX53,38)&gt;0,COUNTIF(AX$35:AX53,35)&gt;0,COUNTIF(AX$35:AX53,37)&gt;0,COUNTIF(AX$35:AX53,36)&gt;0),"cmo",IF(AND(COUNTIF(AX$35:AX53,1)&gt;0,COUNTIF(AX$35:AX53,33)&gt;0,COUNTIF(AX$35:AX53,30)&gt;0,COUNTIF(AX$35:AX53,39)&gt;0,COUNTIF(AX$35:AX53,38)&gt;0,COUNTIF(AX$35:AX53,35)&gt;0,COUNTIF(AX$35:AX53,37)&gt;0),36,IF(AND(COUNTIF(AX$35:AX53,1)&gt;0,COUNTIF(AX$35:AX53,33)&gt;0,COUNTIF(AX$35:AX53,30)&gt;0,COUNTIF(AX$35:AX53,39)&gt;0,COUNTIF(AX$35:AX53,38)&gt;0,COUNTIF(AX$35:AX53,35)&gt;0),37,IF(AND(COUNTIF(AX$35:AX53,1)&gt;0,COUNTIF(AX$35:AX53,33)&gt;0,COUNTIF(AX$35:AX53,30)&gt;0,COUNTIF(AX$35:AX53,39)&gt;0,COUNTIF(AX$35:AX53,38)&gt;0),35,IF(AND(COUNTIF(AX$35:AX53,1)&gt;0,COUNTIF(AX$35:AX53,33)&gt;0,COUNTIF(AX$35:AX53,30)&gt;0,COUNTIF(AX$35:AX53,39)&gt;0),38,IF(AND(COUNTIF(AX$35:AX53,1)&gt;0,COUNTIF(AX$35:AX53,33)&gt;0,COUNTIF(AX$35:AX53,30)&gt;0),39,IF(AND(COUNTIF(AX$35:AX53,1)&gt;0,COUNTIF(AX$35:AX53,33)&gt;0),30,IF(COUNTIF(AX$35:AX53,1)&gt;0,33,1)))))))))))</f>
        <v>37</v>
      </c>
      <c r="AY54" s="227">
        <f>IF(AND(COUNTIF(AY$35:AY53,1)&gt;0,COUNTIF(AY$35:AY53,33)&gt;0,COUNTIF(AY$35:AY53,30)&gt;0,COUNTIF(AY$35:AY53,39)&gt;0,COUNTIF(AY$35:AY53,38)&gt;0,COUNTIF(AY$35:AY53,35)&gt;0,COUNTIF(AY$35:AY53,37)&gt;0,COUNTIF(AY$35:AY53,36)&gt;0,COUNTIF(AY$35:AY53,"cmo")&gt;0,COUNTIF(AY$35:AY53,32)&gt;0,COUNTIF(AY$35:AY53,2)&gt;0),"F",IF(AND(COUNTIF(AY$35:AY53,1)&gt;0,COUNTIF(AY$35:AY53,33)&gt;0,COUNTIF(AY$35:AY53,30)&gt;0,COUNTIF(AY$35:AY53,39)&gt;0,COUNTIF(AY$35:AY53,38)&gt;0,COUNTIF(AY$35:AY53,35)&gt;0,COUNTIF(AY$35:AY53,37)&gt;0,COUNTIF(AY$35:AY53,36)&gt;0,COUNTIF(AY$35:AY53,"cmo")&gt;0,COUNTIF(AY$35:AY53,32)&gt;0),2,IF(AND(COUNTIF(AY$35:AY53,1)&gt;0,COUNTIF(AY$35:AY53,33)&gt;0,COUNTIF(AY$35:AY53,30)&gt;0,COUNTIF(AY$35:AY53,39)&gt;0,COUNTIF(AY$35:AY53,38)&gt;0,COUNTIF(AY$35:AY53,35)&gt;0,COUNTIF(AY$35:AY53,37)&gt;0,COUNTIF(AY$35:AY53,36)&gt;0,COUNTIF(AY$35:AY53,"cmo")&gt;0),32,IF(AND(COUNTIF(AY$35:AY53,1)&gt;0,COUNTIF(AY$35:AY53,33)&gt;0,COUNTIF(AY$35:AY53,30)&gt;0,COUNTIF(AY$35:AY53,39)&gt;0,COUNTIF(AY$35:AY53,38)&gt;0,COUNTIF(AY$35:AY53,35)&gt;0,COUNTIF(AY$35:AY53,37)&gt;0,COUNTIF(AY$35:AY53,36)&gt;0),"cmo",IF(AND(COUNTIF(AY$35:AY53,1)&gt;0,COUNTIF(AY$35:AY53,33)&gt;0,COUNTIF(AY$35:AY53,30)&gt;0,COUNTIF(AY$35:AY53,39)&gt;0,COUNTIF(AY$35:AY53,38)&gt;0,COUNTIF(AY$35:AY53,35)&gt;0,COUNTIF(AY$35:AY53,37)&gt;0),36,IF(AND(COUNTIF(AY$35:AY53,1)&gt;0,COUNTIF(AY$35:AY53,33)&gt;0,COUNTIF(AY$35:AY53,30)&gt;0,COUNTIF(AY$35:AY53,39)&gt;0,COUNTIF(AY$35:AY53,38)&gt;0,COUNTIF(AY$35:AY53,35)&gt;0),37,IF(AND(COUNTIF(AY$35:AY53,1)&gt;0,COUNTIF(AY$35:AY53,33)&gt;0,COUNTIF(AY$35:AY53,30)&gt;0,COUNTIF(AY$35:AY53,39)&gt;0,COUNTIF(AY$35:AY53,38)&gt;0),35,IF(AND(COUNTIF(AY$35:AY53,1)&gt;0,COUNTIF(AY$35:AY53,33)&gt;0,COUNTIF(AY$35:AY53,30)&gt;0,COUNTIF(AY$35:AY53,39)&gt;0),38,IF(AND(COUNTIF(AY$35:AY53,1)&gt;0,COUNTIF(AY$35:AY53,33)&gt;0,COUNTIF(AY$35:AY53,30)&gt;0),39,IF(AND(COUNTIF(AY$35:AY53,1)&gt;0,COUNTIF(AY$35:AY53,33)&gt;0),30,IF(COUNTIF(AY$35:AY53,1)&gt;0,33,1)))))))))))</f>
        <v>35</v>
      </c>
      <c r="AZ54" s="227">
        <f>IF(AND(COUNTIF(AZ$35:AZ53,1)&gt;0,COUNTIF(AZ$35:AZ53,33)&gt;0,COUNTIF(AZ$35:AZ53,30)&gt;0,COUNTIF(AZ$35:AZ53,39)&gt;0,COUNTIF(AZ$35:AZ53,38)&gt;0,COUNTIF(AZ$35:AZ53,35)&gt;0,COUNTIF(AZ$35:AZ53,37)&gt;0,COUNTIF(AZ$35:AZ53,36)&gt;0,COUNTIF(AZ$35:AZ53,"cmo")&gt;0,COUNTIF(AZ$35:AZ53,32)&gt;0,COUNTIF(AZ$35:AZ53,2)&gt;0),"F",IF(AND(COUNTIF(AZ$35:AZ53,1)&gt;0,COUNTIF(AZ$35:AZ53,33)&gt;0,COUNTIF(AZ$35:AZ53,30)&gt;0,COUNTIF(AZ$35:AZ53,39)&gt;0,COUNTIF(AZ$35:AZ53,38)&gt;0,COUNTIF(AZ$35:AZ53,35)&gt;0,COUNTIF(AZ$35:AZ53,37)&gt;0,COUNTIF(AZ$35:AZ53,36)&gt;0,COUNTIF(AZ$35:AZ53,"cmo")&gt;0,COUNTIF(AZ$35:AZ53,32)&gt;0),2,IF(AND(COUNTIF(AZ$35:AZ53,1)&gt;0,COUNTIF(AZ$35:AZ53,33)&gt;0,COUNTIF(AZ$35:AZ53,30)&gt;0,COUNTIF(AZ$35:AZ53,39)&gt;0,COUNTIF(AZ$35:AZ53,38)&gt;0,COUNTIF(AZ$35:AZ53,35)&gt;0,COUNTIF(AZ$35:AZ53,37)&gt;0,COUNTIF(AZ$35:AZ53,36)&gt;0,COUNTIF(AZ$35:AZ53,"cmo")&gt;0),32,IF(AND(COUNTIF(AZ$35:AZ53,1)&gt;0,COUNTIF(AZ$35:AZ53,33)&gt;0,COUNTIF(AZ$35:AZ53,30)&gt;0,COUNTIF(AZ$35:AZ53,39)&gt;0,COUNTIF(AZ$35:AZ53,38)&gt;0,COUNTIF(AZ$35:AZ53,35)&gt;0,COUNTIF(AZ$35:AZ53,37)&gt;0,COUNTIF(AZ$35:AZ53,36)&gt;0),"cmo",IF(AND(COUNTIF(AZ$35:AZ53,1)&gt;0,COUNTIF(AZ$35:AZ53,33)&gt;0,COUNTIF(AZ$35:AZ53,30)&gt;0,COUNTIF(AZ$35:AZ53,39)&gt;0,COUNTIF(AZ$35:AZ53,38)&gt;0,COUNTIF(AZ$35:AZ53,35)&gt;0,COUNTIF(AZ$35:AZ53,37)&gt;0),36,IF(AND(COUNTIF(AZ$35:AZ53,1)&gt;0,COUNTIF(AZ$35:AZ53,33)&gt;0,COUNTIF(AZ$35:AZ53,30)&gt;0,COUNTIF(AZ$35:AZ53,39)&gt;0,COUNTIF(AZ$35:AZ53,38)&gt;0,COUNTIF(AZ$35:AZ53,35)&gt;0),37,IF(AND(COUNTIF(AZ$35:AZ53,1)&gt;0,COUNTIF(AZ$35:AZ53,33)&gt;0,COUNTIF(AZ$35:AZ53,30)&gt;0,COUNTIF(AZ$35:AZ53,39)&gt;0,COUNTIF(AZ$35:AZ53,38)&gt;0),35,IF(AND(COUNTIF(AZ$35:AZ53,1)&gt;0,COUNTIF(AZ$35:AZ53,33)&gt;0,COUNTIF(AZ$35:AZ53,30)&gt;0,COUNTIF(AZ$35:AZ53,39)&gt;0),38,IF(AND(COUNTIF(AZ$35:AZ53,1)&gt;0,COUNTIF(AZ$35:AZ53,33)&gt;0,COUNTIF(AZ$35:AZ53,30)&gt;0),39,IF(AND(COUNTIF(AZ$35:AZ53,1)&gt;0,COUNTIF(AZ$35:AZ53,33)&gt;0),30,IF(COUNTIF(AZ$35:AZ53,1)&gt;0,33,1)))))))))))</f>
        <v>35</v>
      </c>
      <c r="BA54" s="227">
        <f>IF(AND(COUNTIF(BA$35:BA53,1)&gt;0,COUNTIF(BA$35:BA53,33)&gt;0,COUNTIF(BA$35:BA53,30)&gt;0,COUNTIF(BA$35:BA53,39)&gt;0,COUNTIF(BA$35:BA53,38)&gt;0,COUNTIF(BA$35:BA53,35)&gt;0,COUNTIF(BA$35:BA53,37)&gt;0,COUNTIF(BA$35:BA53,36)&gt;0,COUNTIF(BA$35:BA53,"cmo")&gt;0,COUNTIF(BA$35:BA53,32)&gt;0,COUNTIF(BA$35:BA53,2)&gt;0),"F",IF(AND(COUNTIF(BA$35:BA53,1)&gt;0,COUNTIF(BA$35:BA53,33)&gt;0,COUNTIF(BA$35:BA53,30)&gt;0,COUNTIF(BA$35:BA53,39)&gt;0,COUNTIF(BA$35:BA53,38)&gt;0,COUNTIF(BA$35:BA53,35)&gt;0,COUNTIF(BA$35:BA53,37)&gt;0,COUNTIF(BA$35:BA53,36)&gt;0,COUNTIF(BA$35:BA53,"cmo")&gt;0,COUNTIF(BA$35:BA53,32)&gt;0),2,IF(AND(COUNTIF(BA$35:BA53,1)&gt;0,COUNTIF(BA$35:BA53,33)&gt;0,COUNTIF(BA$35:BA53,30)&gt;0,COUNTIF(BA$35:BA53,39)&gt;0,COUNTIF(BA$35:BA53,38)&gt;0,COUNTIF(BA$35:BA53,35)&gt;0,COUNTIF(BA$35:BA53,37)&gt;0,COUNTIF(BA$35:BA53,36)&gt;0,COUNTIF(BA$35:BA53,"cmo")&gt;0),32,IF(AND(COUNTIF(BA$35:BA53,1)&gt;0,COUNTIF(BA$35:BA53,33)&gt;0,COUNTIF(BA$35:BA53,30)&gt;0,COUNTIF(BA$35:BA53,39)&gt;0,COUNTIF(BA$35:BA53,38)&gt;0,COUNTIF(BA$35:BA53,35)&gt;0,COUNTIF(BA$35:BA53,37)&gt;0,COUNTIF(BA$35:BA53,36)&gt;0),"cmo",IF(AND(COUNTIF(BA$35:BA53,1)&gt;0,COUNTIF(BA$35:BA53,33)&gt;0,COUNTIF(BA$35:BA53,30)&gt;0,COUNTIF(BA$35:BA53,39)&gt;0,COUNTIF(BA$35:BA53,38)&gt;0,COUNTIF(BA$35:BA53,35)&gt;0,COUNTIF(BA$35:BA53,37)&gt;0),36,IF(AND(COUNTIF(BA$35:BA53,1)&gt;0,COUNTIF(BA$35:BA53,33)&gt;0,COUNTIF(BA$35:BA53,30)&gt;0,COUNTIF(BA$35:BA53,39)&gt;0,COUNTIF(BA$35:BA53,38)&gt;0,COUNTIF(BA$35:BA53,35)&gt;0),37,IF(AND(COUNTIF(BA$35:BA53,1)&gt;0,COUNTIF(BA$35:BA53,33)&gt;0,COUNTIF(BA$35:BA53,30)&gt;0,COUNTIF(BA$35:BA53,39)&gt;0,COUNTIF(BA$35:BA53,38)&gt;0),35,IF(AND(COUNTIF(BA$35:BA53,1)&gt;0,COUNTIF(BA$35:BA53,33)&gt;0,COUNTIF(BA$35:BA53,30)&gt;0,COUNTIF(BA$35:BA53,39)&gt;0),38,IF(AND(COUNTIF(BA$35:BA53,1)&gt;0,COUNTIF(BA$35:BA53,33)&gt;0,COUNTIF(BA$35:BA53,30)&gt;0),39,IF(AND(COUNTIF(BA$35:BA53,1)&gt;0,COUNTIF(BA$35:BA53,33)&gt;0),30,IF(COUNTIF(BA$35:BA53,1)&gt;0,33,1)))))))))))</f>
        <v>35</v>
      </c>
      <c r="BB54" s="227">
        <f>IF(AND(COUNTIF(BB$35:BB53,1)&gt;0,COUNTIF(BB$35:BB53,33)&gt;0,COUNTIF(BB$35:BB53,30)&gt;0,COUNTIF(BB$35:BB53,39)&gt;0,COUNTIF(BB$35:BB53,38)&gt;0,COUNTIF(BB$35:BB53,35)&gt;0,COUNTIF(BB$35:BB53,37)&gt;0,COUNTIF(BB$35:BB53,36)&gt;0,COUNTIF(BB$35:BB53,"cmo")&gt;0,COUNTIF(BB$35:BB53,32)&gt;0,COUNTIF(BB$35:BB53,2)&gt;0),"F",IF(AND(COUNTIF(BB$35:BB53,1)&gt;0,COUNTIF(BB$35:BB53,33)&gt;0,COUNTIF(BB$35:BB53,30)&gt;0,COUNTIF(BB$35:BB53,39)&gt;0,COUNTIF(BB$35:BB53,38)&gt;0,COUNTIF(BB$35:BB53,35)&gt;0,COUNTIF(BB$35:BB53,37)&gt;0,COUNTIF(BB$35:BB53,36)&gt;0,COUNTIF(BB$35:BB53,"cmo")&gt;0,COUNTIF(BB$35:BB53,32)&gt;0),2,IF(AND(COUNTIF(BB$35:BB53,1)&gt;0,COUNTIF(BB$35:BB53,33)&gt;0,COUNTIF(BB$35:BB53,30)&gt;0,COUNTIF(BB$35:BB53,39)&gt;0,COUNTIF(BB$35:BB53,38)&gt;0,COUNTIF(BB$35:BB53,35)&gt;0,COUNTIF(BB$35:BB53,37)&gt;0,COUNTIF(BB$35:BB53,36)&gt;0,COUNTIF(BB$35:BB53,"cmo")&gt;0),32,IF(AND(COUNTIF(BB$35:BB53,1)&gt;0,COUNTIF(BB$35:BB53,33)&gt;0,COUNTIF(BB$35:BB53,30)&gt;0,COUNTIF(BB$35:BB53,39)&gt;0,COUNTIF(BB$35:BB53,38)&gt;0,COUNTIF(BB$35:BB53,35)&gt;0,COUNTIF(BB$35:BB53,37)&gt;0,COUNTIF(BB$35:BB53,36)&gt;0),"cmo",IF(AND(COUNTIF(BB$35:BB53,1)&gt;0,COUNTIF(BB$35:BB53,33)&gt;0,COUNTIF(BB$35:BB53,30)&gt;0,COUNTIF(BB$35:BB53,39)&gt;0,COUNTIF(BB$35:BB53,38)&gt;0,COUNTIF(BB$35:BB53,35)&gt;0,COUNTIF(BB$35:BB53,37)&gt;0),36,IF(AND(COUNTIF(BB$35:BB53,1)&gt;0,COUNTIF(BB$35:BB53,33)&gt;0,COUNTIF(BB$35:BB53,30)&gt;0,COUNTIF(BB$35:BB53,39)&gt;0,COUNTIF(BB$35:BB53,38)&gt;0,COUNTIF(BB$35:BB53,35)&gt;0),37,IF(AND(COUNTIF(BB$35:BB53,1)&gt;0,COUNTIF(BB$35:BB53,33)&gt;0,COUNTIF(BB$35:BB53,30)&gt;0,COUNTIF(BB$35:BB53,39)&gt;0,COUNTIF(BB$35:BB53,38)&gt;0),35,IF(AND(COUNTIF(BB$35:BB53,1)&gt;0,COUNTIF(BB$35:BB53,33)&gt;0,COUNTIF(BB$35:BB53,30)&gt;0,COUNTIF(BB$35:BB53,39)&gt;0),38,IF(AND(COUNTIF(BB$35:BB53,1)&gt;0,COUNTIF(BB$35:BB53,33)&gt;0,COUNTIF(BB$35:BB53,30)&gt;0),39,IF(AND(COUNTIF(BB$35:BB53,1)&gt;0,COUNTIF(BB$35:BB53,33)&gt;0),30,IF(COUNTIF(BB$35:BB53,1)&gt;0,33,1)))))))))))</f>
        <v>38</v>
      </c>
      <c r="BC54" s="227">
        <f>IF(AND(COUNTIF(BC$35:BC53,1)&gt;0,COUNTIF(BC$35:BC53,33)&gt;0,COUNTIF(BC$35:BC53,30)&gt;0,COUNTIF(BC$35:BC53,39)&gt;0,COUNTIF(BC$35:BC53,38)&gt;0,COUNTIF(BC$35:BC53,35)&gt;0,COUNTIF(BC$35:BC53,37)&gt;0,COUNTIF(BC$35:BC53,36)&gt;0,COUNTIF(BC$35:BC53,"cmo")&gt;0,COUNTIF(BC$35:BC53,32)&gt;0,COUNTIF(BC$35:BC53,2)&gt;0),"F",IF(AND(COUNTIF(BC$35:BC53,1)&gt;0,COUNTIF(BC$35:BC53,33)&gt;0,COUNTIF(BC$35:BC53,30)&gt;0,COUNTIF(BC$35:BC53,39)&gt;0,COUNTIF(BC$35:BC53,38)&gt;0,COUNTIF(BC$35:BC53,35)&gt;0,COUNTIF(BC$35:BC53,37)&gt;0,COUNTIF(BC$35:BC53,36)&gt;0,COUNTIF(BC$35:BC53,"cmo")&gt;0,COUNTIF(BC$35:BC53,32)&gt;0),2,IF(AND(COUNTIF(BC$35:BC53,1)&gt;0,COUNTIF(BC$35:BC53,33)&gt;0,COUNTIF(BC$35:BC53,30)&gt;0,COUNTIF(BC$35:BC53,39)&gt;0,COUNTIF(BC$35:BC53,38)&gt;0,COUNTIF(BC$35:BC53,35)&gt;0,COUNTIF(BC$35:BC53,37)&gt;0,COUNTIF(BC$35:BC53,36)&gt;0,COUNTIF(BC$35:BC53,"cmo")&gt;0),32,IF(AND(COUNTIF(BC$35:BC53,1)&gt;0,COUNTIF(BC$35:BC53,33)&gt;0,COUNTIF(BC$35:BC53,30)&gt;0,COUNTIF(BC$35:BC53,39)&gt;0,COUNTIF(BC$35:BC53,38)&gt;0,COUNTIF(BC$35:BC53,35)&gt;0,COUNTIF(BC$35:BC53,37)&gt;0,COUNTIF(BC$35:BC53,36)&gt;0),"cmo",IF(AND(COUNTIF(BC$35:BC53,1)&gt;0,COUNTIF(BC$35:BC53,33)&gt;0,COUNTIF(BC$35:BC53,30)&gt;0,COUNTIF(BC$35:BC53,39)&gt;0,COUNTIF(BC$35:BC53,38)&gt;0,COUNTIF(BC$35:BC53,35)&gt;0,COUNTIF(BC$35:BC53,37)&gt;0),36,IF(AND(COUNTIF(BC$35:BC53,1)&gt;0,COUNTIF(BC$35:BC53,33)&gt;0,COUNTIF(BC$35:BC53,30)&gt;0,COUNTIF(BC$35:BC53,39)&gt;0,COUNTIF(BC$35:BC53,38)&gt;0,COUNTIF(BC$35:BC53,35)&gt;0),37,IF(AND(COUNTIF(BC$35:BC53,1)&gt;0,COUNTIF(BC$35:BC53,33)&gt;0,COUNTIF(BC$35:BC53,30)&gt;0,COUNTIF(BC$35:BC53,39)&gt;0,COUNTIF(BC$35:BC53,38)&gt;0),35,IF(AND(COUNTIF(BC$35:BC53,1)&gt;0,COUNTIF(BC$35:BC53,33)&gt;0,COUNTIF(BC$35:BC53,30)&gt;0,COUNTIF(BC$35:BC53,39)&gt;0),38,IF(AND(COUNTIF(BC$35:BC53,1)&gt;0,COUNTIF(BC$35:BC53,33)&gt;0,COUNTIF(BC$35:BC53,30)&gt;0),39,IF(AND(COUNTIF(BC$35:BC53,1)&gt;0,COUNTIF(BC$35:BC53,33)&gt;0),30,IF(COUNTIF(BC$35:BC53,1)&gt;0,33,1)))))))))))</f>
        <v>39</v>
      </c>
      <c r="BD54" s="227">
        <f>IF(AND(COUNTIF(BD$35:BD53,1)&gt;0,COUNTIF(BD$35:BD53,33)&gt;0,COUNTIF(BD$35:BD53,30)&gt;0,COUNTIF(BD$35:BD53,39)&gt;0,COUNTIF(BD$35:BD53,38)&gt;0,COUNTIF(BD$35:BD53,35)&gt;0,COUNTIF(BD$35:BD53,37)&gt;0,COUNTIF(BD$35:BD53,36)&gt;0,COUNTIF(BD$35:BD53,"cmo")&gt;0,COUNTIF(BD$35:BD53,32)&gt;0,COUNTIF(BD$35:BD53,2)&gt;0),"F",IF(AND(COUNTIF(BD$35:BD53,1)&gt;0,COUNTIF(BD$35:BD53,33)&gt;0,COUNTIF(BD$35:BD53,30)&gt;0,COUNTIF(BD$35:BD53,39)&gt;0,COUNTIF(BD$35:BD53,38)&gt;0,COUNTIF(BD$35:BD53,35)&gt;0,COUNTIF(BD$35:BD53,37)&gt;0,COUNTIF(BD$35:BD53,36)&gt;0,COUNTIF(BD$35:BD53,"cmo")&gt;0,COUNTIF(BD$35:BD53,32)&gt;0),2,IF(AND(COUNTIF(BD$35:BD53,1)&gt;0,COUNTIF(BD$35:BD53,33)&gt;0,COUNTIF(BD$35:BD53,30)&gt;0,COUNTIF(BD$35:BD53,39)&gt;0,COUNTIF(BD$35:BD53,38)&gt;0,COUNTIF(BD$35:BD53,35)&gt;0,COUNTIF(BD$35:BD53,37)&gt;0,COUNTIF(BD$35:BD53,36)&gt;0,COUNTIF(BD$35:BD53,"cmo")&gt;0),32,IF(AND(COUNTIF(BD$35:BD53,1)&gt;0,COUNTIF(BD$35:BD53,33)&gt;0,COUNTIF(BD$35:BD53,30)&gt;0,COUNTIF(BD$35:BD53,39)&gt;0,COUNTIF(BD$35:BD53,38)&gt;0,COUNTIF(BD$35:BD53,35)&gt;0,COUNTIF(BD$35:BD53,37)&gt;0,COUNTIF(BD$35:BD53,36)&gt;0),"cmo",IF(AND(COUNTIF(BD$35:BD53,1)&gt;0,COUNTIF(BD$35:BD53,33)&gt;0,COUNTIF(BD$35:BD53,30)&gt;0,COUNTIF(BD$35:BD53,39)&gt;0,COUNTIF(BD$35:BD53,38)&gt;0,COUNTIF(BD$35:BD53,35)&gt;0,COUNTIF(BD$35:BD53,37)&gt;0),36,IF(AND(COUNTIF(BD$35:BD53,1)&gt;0,COUNTIF(BD$35:BD53,33)&gt;0,COUNTIF(BD$35:BD53,30)&gt;0,COUNTIF(BD$35:BD53,39)&gt;0,COUNTIF(BD$35:BD53,38)&gt;0,COUNTIF(BD$35:BD53,35)&gt;0),37,IF(AND(COUNTIF(BD$35:BD53,1)&gt;0,COUNTIF(BD$35:BD53,33)&gt;0,COUNTIF(BD$35:BD53,30)&gt;0,COUNTIF(BD$35:BD53,39)&gt;0,COUNTIF(BD$35:BD53,38)&gt;0),35,IF(AND(COUNTIF(BD$35:BD53,1)&gt;0,COUNTIF(BD$35:BD53,33)&gt;0,COUNTIF(BD$35:BD53,30)&gt;0,COUNTIF(BD$35:BD53,39)&gt;0),38,IF(AND(COUNTIF(BD$35:BD53,1)&gt;0,COUNTIF(BD$35:BD53,33)&gt;0,COUNTIF(BD$35:BD53,30)&gt;0),39,IF(AND(COUNTIF(BD$35:BD53,1)&gt;0,COUNTIF(BD$35:BD53,33)&gt;0),30,IF(COUNTIF(BD$35:BD53,1)&gt;0,33,1)))))))))))</f>
        <v>39</v>
      </c>
      <c r="BE54" s="227">
        <f>IF(AND(COUNTIF(BE$35:BE53,1)&gt;0,COUNTIF(BE$35:BE53,33)&gt;0,COUNTIF(BE$35:BE53,30)&gt;0,COUNTIF(BE$35:BE53,39)&gt;0,COUNTIF(BE$35:BE53,38)&gt;0,COUNTIF(BE$35:BE53,35)&gt;0,COUNTIF(BE$35:BE53,37)&gt;0,COUNTIF(BE$35:BE53,36)&gt;0,COUNTIF(BE$35:BE53,"cmo")&gt;0,COUNTIF(BE$35:BE53,32)&gt;0,COUNTIF(BE$35:BE53,2)&gt;0),"F",IF(AND(COUNTIF(BE$35:BE53,1)&gt;0,COUNTIF(BE$35:BE53,33)&gt;0,COUNTIF(BE$35:BE53,30)&gt;0,COUNTIF(BE$35:BE53,39)&gt;0,COUNTIF(BE$35:BE53,38)&gt;0,COUNTIF(BE$35:BE53,35)&gt;0,COUNTIF(BE$35:BE53,37)&gt;0,COUNTIF(BE$35:BE53,36)&gt;0,COUNTIF(BE$35:BE53,"cmo")&gt;0,COUNTIF(BE$35:BE53,32)&gt;0),2,IF(AND(COUNTIF(BE$35:BE53,1)&gt;0,COUNTIF(BE$35:BE53,33)&gt;0,COUNTIF(BE$35:BE53,30)&gt;0,COUNTIF(BE$35:BE53,39)&gt;0,COUNTIF(BE$35:BE53,38)&gt;0,COUNTIF(BE$35:BE53,35)&gt;0,COUNTIF(BE$35:BE53,37)&gt;0,COUNTIF(BE$35:BE53,36)&gt;0,COUNTIF(BE$35:BE53,"cmo")&gt;0),32,IF(AND(COUNTIF(BE$35:BE53,1)&gt;0,COUNTIF(BE$35:BE53,33)&gt;0,COUNTIF(BE$35:BE53,30)&gt;0,COUNTIF(BE$35:BE53,39)&gt;0,COUNTIF(BE$35:BE53,38)&gt;0,COUNTIF(BE$35:BE53,35)&gt;0,COUNTIF(BE$35:BE53,37)&gt;0,COUNTIF(BE$35:BE53,36)&gt;0),"cmo",IF(AND(COUNTIF(BE$35:BE53,1)&gt;0,COUNTIF(BE$35:BE53,33)&gt;0,COUNTIF(BE$35:BE53,30)&gt;0,COUNTIF(BE$35:BE53,39)&gt;0,COUNTIF(BE$35:BE53,38)&gt;0,COUNTIF(BE$35:BE53,35)&gt;0,COUNTIF(BE$35:BE53,37)&gt;0),36,IF(AND(COUNTIF(BE$35:BE53,1)&gt;0,COUNTIF(BE$35:BE53,33)&gt;0,COUNTIF(BE$35:BE53,30)&gt;0,COUNTIF(BE$35:BE53,39)&gt;0,COUNTIF(BE$35:BE53,38)&gt;0,COUNTIF(BE$35:BE53,35)&gt;0),37,IF(AND(COUNTIF(BE$35:BE53,1)&gt;0,COUNTIF(BE$35:BE53,33)&gt;0,COUNTIF(BE$35:BE53,30)&gt;0,COUNTIF(BE$35:BE53,39)&gt;0,COUNTIF(BE$35:BE53,38)&gt;0),35,IF(AND(COUNTIF(BE$35:BE53,1)&gt;0,COUNTIF(BE$35:BE53,33)&gt;0,COUNTIF(BE$35:BE53,30)&gt;0,COUNTIF(BE$35:BE53,39)&gt;0),38,IF(AND(COUNTIF(BE$35:BE53,1)&gt;0,COUNTIF(BE$35:BE53,33)&gt;0,COUNTIF(BE$35:BE53,30)&gt;0),39,IF(AND(COUNTIF(BE$35:BE53,1)&gt;0,COUNTIF(BE$35:BE53,33)&gt;0),30,IF(COUNTIF(BE$35:BE53,1)&gt;0,33,1)))))))))))</f>
        <v>39</v>
      </c>
      <c r="BF54" s="227">
        <f>IF(AND(COUNTIF(BF$35:BF53,1)&gt;0,COUNTIF(BF$35:BF53,33)&gt;0,COUNTIF(BF$35:BF53,30)&gt;0,COUNTIF(BF$35:BF53,39)&gt;0,COUNTIF(BF$35:BF53,38)&gt;0,COUNTIF(BF$35:BF53,35)&gt;0,COUNTIF(BF$35:BF53,37)&gt;0,COUNTIF(BF$35:BF53,36)&gt;0,COUNTIF(BF$35:BF53,"cmo")&gt;0,COUNTIF(BF$35:BF53,32)&gt;0,COUNTIF(BF$35:BF53,2)&gt;0),"F",IF(AND(COUNTIF(BF$35:BF53,1)&gt;0,COUNTIF(BF$35:BF53,33)&gt;0,COUNTIF(BF$35:BF53,30)&gt;0,COUNTIF(BF$35:BF53,39)&gt;0,COUNTIF(BF$35:BF53,38)&gt;0,COUNTIF(BF$35:BF53,35)&gt;0,COUNTIF(BF$35:BF53,37)&gt;0,COUNTIF(BF$35:BF53,36)&gt;0,COUNTIF(BF$35:BF53,"cmo")&gt;0,COUNTIF(BF$35:BF53,32)&gt;0),2,IF(AND(COUNTIF(BF$35:BF53,1)&gt;0,COUNTIF(BF$35:BF53,33)&gt;0,COUNTIF(BF$35:BF53,30)&gt;0,COUNTIF(BF$35:BF53,39)&gt;0,COUNTIF(BF$35:BF53,38)&gt;0,COUNTIF(BF$35:BF53,35)&gt;0,COUNTIF(BF$35:BF53,37)&gt;0,COUNTIF(BF$35:BF53,36)&gt;0,COUNTIF(BF$35:BF53,"cmo")&gt;0),32,IF(AND(COUNTIF(BF$35:BF53,1)&gt;0,COUNTIF(BF$35:BF53,33)&gt;0,COUNTIF(BF$35:BF53,30)&gt;0,COUNTIF(BF$35:BF53,39)&gt;0,COUNTIF(BF$35:BF53,38)&gt;0,COUNTIF(BF$35:BF53,35)&gt;0,COUNTIF(BF$35:BF53,37)&gt;0,COUNTIF(BF$35:BF53,36)&gt;0),"cmo",IF(AND(COUNTIF(BF$35:BF53,1)&gt;0,COUNTIF(BF$35:BF53,33)&gt;0,COUNTIF(BF$35:BF53,30)&gt;0,COUNTIF(BF$35:BF53,39)&gt;0,COUNTIF(BF$35:BF53,38)&gt;0,COUNTIF(BF$35:BF53,35)&gt;0,COUNTIF(BF$35:BF53,37)&gt;0),36,IF(AND(COUNTIF(BF$35:BF53,1)&gt;0,COUNTIF(BF$35:BF53,33)&gt;0,COUNTIF(BF$35:BF53,30)&gt;0,COUNTIF(BF$35:BF53,39)&gt;0,COUNTIF(BF$35:BF53,38)&gt;0,COUNTIF(BF$35:BF53,35)&gt;0),37,IF(AND(COUNTIF(BF$35:BF53,1)&gt;0,COUNTIF(BF$35:BF53,33)&gt;0,COUNTIF(BF$35:BF53,30)&gt;0,COUNTIF(BF$35:BF53,39)&gt;0,COUNTIF(BF$35:BF53,38)&gt;0),35,IF(AND(COUNTIF(BF$35:BF53,1)&gt;0,COUNTIF(BF$35:BF53,33)&gt;0,COUNTIF(BF$35:BF53,30)&gt;0,COUNTIF(BF$35:BF53,39)&gt;0),38,IF(AND(COUNTIF(BF$35:BF53,1)&gt;0,COUNTIF(BF$35:BF53,33)&gt;0,COUNTIF(BF$35:BF53,30)&gt;0),39,IF(AND(COUNTIF(BF$35:BF53,1)&gt;0,COUNTIF(BF$35:BF53,33)&gt;0),30,IF(COUNTIF(BF$35:BF53,1)&gt;0,33,1)))))))))))</f>
        <v>39</v>
      </c>
      <c r="BG54" s="227">
        <f>IF(AND(COUNTIF(BG$35:BG53,1)&gt;0,COUNTIF(BG$35:BG53,33)&gt;0,COUNTIF(BG$35:BG53,30)&gt;0,COUNTIF(BG$35:BG53,39)&gt;0,COUNTIF(BG$35:BG53,38)&gt;0,COUNTIF(BG$35:BG53,35)&gt;0,COUNTIF(BG$35:BG53,37)&gt;0,COUNTIF(BG$35:BG53,36)&gt;0,COUNTIF(BG$35:BG53,"cmo")&gt;0,COUNTIF(BG$35:BG53,32)&gt;0,COUNTIF(BG$35:BG53,2)&gt;0),"F",IF(AND(COUNTIF(BG$35:BG53,1)&gt;0,COUNTIF(BG$35:BG53,33)&gt;0,COUNTIF(BG$35:BG53,30)&gt;0,COUNTIF(BG$35:BG53,39)&gt;0,COUNTIF(BG$35:BG53,38)&gt;0,COUNTIF(BG$35:BG53,35)&gt;0,COUNTIF(BG$35:BG53,37)&gt;0,COUNTIF(BG$35:BG53,36)&gt;0,COUNTIF(BG$35:BG53,"cmo")&gt;0,COUNTIF(BG$35:BG53,32)&gt;0),2,IF(AND(COUNTIF(BG$35:BG53,1)&gt;0,COUNTIF(BG$35:BG53,33)&gt;0,COUNTIF(BG$35:BG53,30)&gt;0,COUNTIF(BG$35:BG53,39)&gt;0,COUNTIF(BG$35:BG53,38)&gt;0,COUNTIF(BG$35:BG53,35)&gt;0,COUNTIF(BG$35:BG53,37)&gt;0,COUNTIF(BG$35:BG53,36)&gt;0,COUNTIF(BG$35:BG53,"cmo")&gt;0),32,IF(AND(COUNTIF(BG$35:BG53,1)&gt;0,COUNTIF(BG$35:BG53,33)&gt;0,COUNTIF(BG$35:BG53,30)&gt;0,COUNTIF(BG$35:BG53,39)&gt;0,COUNTIF(BG$35:BG53,38)&gt;0,COUNTIF(BG$35:BG53,35)&gt;0,COUNTIF(BG$35:BG53,37)&gt;0,COUNTIF(BG$35:BG53,36)&gt;0),"cmo",IF(AND(COUNTIF(BG$35:BG53,1)&gt;0,COUNTIF(BG$35:BG53,33)&gt;0,COUNTIF(BG$35:BG53,30)&gt;0,COUNTIF(BG$35:BG53,39)&gt;0,COUNTIF(BG$35:BG53,38)&gt;0,COUNTIF(BG$35:BG53,35)&gt;0,COUNTIF(BG$35:BG53,37)&gt;0),36,IF(AND(COUNTIF(BG$35:BG53,1)&gt;0,COUNTIF(BG$35:BG53,33)&gt;0,COUNTIF(BG$35:BG53,30)&gt;0,COUNTIF(BG$35:BG53,39)&gt;0,COUNTIF(BG$35:BG53,38)&gt;0,COUNTIF(BG$35:BG53,35)&gt;0),37,IF(AND(COUNTIF(BG$35:BG53,1)&gt;0,COUNTIF(BG$35:BG53,33)&gt;0,COUNTIF(BG$35:BG53,30)&gt;0,COUNTIF(BG$35:BG53,39)&gt;0,COUNTIF(BG$35:BG53,38)&gt;0),35,IF(AND(COUNTIF(BG$35:BG53,1)&gt;0,COUNTIF(BG$35:BG53,33)&gt;0,COUNTIF(BG$35:BG53,30)&gt;0,COUNTIF(BG$35:BG53,39)&gt;0),38,IF(AND(COUNTIF(BG$35:BG53,1)&gt;0,COUNTIF(BG$35:BG53,33)&gt;0,COUNTIF(BG$35:BG53,30)&gt;0),39,IF(AND(COUNTIF(BG$35:BG53,1)&gt;0,COUNTIF(BG$35:BG53,33)&gt;0),30,IF(COUNTIF(BG$35:BG53,1)&gt;0,33,1)))))))))))</f>
        <v>39</v>
      </c>
      <c r="BH54" s="227">
        <f>IF(AND(COUNTIF(BH$35:BH53,1)&gt;0,COUNTIF(BH$35:BH53,33)&gt;0,COUNTIF(BH$35:BH53,30)&gt;0,COUNTIF(BH$35:BH53,39)&gt;0,COUNTIF(BH$35:BH53,38)&gt;0,COUNTIF(BH$35:BH53,35)&gt;0,COUNTIF(BH$35:BH53,37)&gt;0,COUNTIF(BH$35:BH53,36)&gt;0,COUNTIF(BH$35:BH53,"cmo")&gt;0,COUNTIF(BH$35:BH53,32)&gt;0,COUNTIF(BH$35:BH53,2)&gt;0),"F",IF(AND(COUNTIF(BH$35:BH53,1)&gt;0,COUNTIF(BH$35:BH53,33)&gt;0,COUNTIF(BH$35:BH53,30)&gt;0,COUNTIF(BH$35:BH53,39)&gt;0,COUNTIF(BH$35:BH53,38)&gt;0,COUNTIF(BH$35:BH53,35)&gt;0,COUNTIF(BH$35:BH53,37)&gt;0,COUNTIF(BH$35:BH53,36)&gt;0,COUNTIF(BH$35:BH53,"cmo")&gt;0,COUNTIF(BH$35:BH53,32)&gt;0),2,IF(AND(COUNTIF(BH$35:BH53,1)&gt;0,COUNTIF(BH$35:BH53,33)&gt;0,COUNTIF(BH$35:BH53,30)&gt;0,COUNTIF(BH$35:BH53,39)&gt;0,COUNTIF(BH$35:BH53,38)&gt;0,COUNTIF(BH$35:BH53,35)&gt;0,COUNTIF(BH$35:BH53,37)&gt;0,COUNTIF(BH$35:BH53,36)&gt;0,COUNTIF(BH$35:BH53,"cmo")&gt;0),32,IF(AND(COUNTIF(BH$35:BH53,1)&gt;0,COUNTIF(BH$35:BH53,33)&gt;0,COUNTIF(BH$35:BH53,30)&gt;0,COUNTIF(BH$35:BH53,39)&gt;0,COUNTIF(BH$35:BH53,38)&gt;0,COUNTIF(BH$35:BH53,35)&gt;0,COUNTIF(BH$35:BH53,37)&gt;0,COUNTIF(BH$35:BH53,36)&gt;0),"cmo",IF(AND(COUNTIF(BH$35:BH53,1)&gt;0,COUNTIF(BH$35:BH53,33)&gt;0,COUNTIF(BH$35:BH53,30)&gt;0,COUNTIF(BH$35:BH53,39)&gt;0,COUNTIF(BH$35:BH53,38)&gt;0,COUNTIF(BH$35:BH53,35)&gt;0,COUNTIF(BH$35:BH53,37)&gt;0),36,IF(AND(COUNTIF(BH$35:BH53,1)&gt;0,COUNTIF(BH$35:BH53,33)&gt;0,COUNTIF(BH$35:BH53,30)&gt;0,COUNTIF(BH$35:BH53,39)&gt;0,COUNTIF(BH$35:BH53,38)&gt;0,COUNTIF(BH$35:BH53,35)&gt;0),37,IF(AND(COUNTIF(BH$35:BH53,1)&gt;0,COUNTIF(BH$35:BH53,33)&gt;0,COUNTIF(BH$35:BH53,30)&gt;0,COUNTIF(BH$35:BH53,39)&gt;0,COUNTIF(BH$35:BH53,38)&gt;0),35,IF(AND(COUNTIF(BH$35:BH53,1)&gt;0,COUNTIF(BH$35:BH53,33)&gt;0,COUNTIF(BH$35:BH53,30)&gt;0,COUNTIF(BH$35:BH53,39)&gt;0),38,IF(AND(COUNTIF(BH$35:BH53,1)&gt;0,COUNTIF(BH$35:BH53,33)&gt;0,COUNTIF(BH$35:BH53,30)&gt;0),39,IF(AND(COUNTIF(BH$35:BH53,1)&gt;0,COUNTIF(BH$35:BH53,33)&gt;0),30,IF(COUNTIF(BH$35:BH53,1)&gt;0,33,1)))))))))))</f>
        <v>39</v>
      </c>
      <c r="BI54" s="227">
        <f>IF(AND(COUNTIF(BI$35:BI53,1)&gt;0,COUNTIF(BI$35:BI53,33)&gt;0,COUNTIF(BI$35:BI53,30)&gt;0,COUNTIF(BI$35:BI53,39)&gt;0,COUNTIF(BI$35:BI53,38)&gt;0,COUNTIF(BI$35:BI53,35)&gt;0,COUNTIF(BI$35:BI53,37)&gt;0,COUNTIF(BI$35:BI53,36)&gt;0,COUNTIF(BI$35:BI53,"cmo")&gt;0,COUNTIF(BI$35:BI53,32)&gt;0,COUNTIF(BI$35:BI53,2)&gt;0),"F",IF(AND(COUNTIF(BI$35:BI53,1)&gt;0,COUNTIF(BI$35:BI53,33)&gt;0,COUNTIF(BI$35:BI53,30)&gt;0,COUNTIF(BI$35:BI53,39)&gt;0,COUNTIF(BI$35:BI53,38)&gt;0,COUNTIF(BI$35:BI53,35)&gt;0,COUNTIF(BI$35:BI53,37)&gt;0,COUNTIF(BI$35:BI53,36)&gt;0,COUNTIF(BI$35:BI53,"cmo")&gt;0,COUNTIF(BI$35:BI53,32)&gt;0),2,IF(AND(COUNTIF(BI$35:BI53,1)&gt;0,COUNTIF(BI$35:BI53,33)&gt;0,COUNTIF(BI$35:BI53,30)&gt;0,COUNTIF(BI$35:BI53,39)&gt;0,COUNTIF(BI$35:BI53,38)&gt;0,COUNTIF(BI$35:BI53,35)&gt;0,COUNTIF(BI$35:BI53,37)&gt;0,COUNTIF(BI$35:BI53,36)&gt;0,COUNTIF(BI$35:BI53,"cmo")&gt;0),32,IF(AND(COUNTIF(BI$35:BI53,1)&gt;0,COUNTIF(BI$35:BI53,33)&gt;0,COUNTIF(BI$35:BI53,30)&gt;0,COUNTIF(BI$35:BI53,39)&gt;0,COUNTIF(BI$35:BI53,38)&gt;0,COUNTIF(BI$35:BI53,35)&gt;0,COUNTIF(BI$35:BI53,37)&gt;0,COUNTIF(BI$35:BI53,36)&gt;0),"cmo",IF(AND(COUNTIF(BI$35:BI53,1)&gt;0,COUNTIF(BI$35:BI53,33)&gt;0,COUNTIF(BI$35:BI53,30)&gt;0,COUNTIF(BI$35:BI53,39)&gt;0,COUNTIF(BI$35:BI53,38)&gt;0,COUNTIF(BI$35:BI53,35)&gt;0,COUNTIF(BI$35:BI53,37)&gt;0),36,IF(AND(COUNTIF(BI$35:BI53,1)&gt;0,COUNTIF(BI$35:BI53,33)&gt;0,COUNTIF(BI$35:BI53,30)&gt;0,COUNTIF(BI$35:BI53,39)&gt;0,COUNTIF(BI$35:BI53,38)&gt;0,COUNTIF(BI$35:BI53,35)&gt;0),37,IF(AND(COUNTIF(BI$35:BI53,1)&gt;0,COUNTIF(BI$35:BI53,33)&gt;0,COUNTIF(BI$35:BI53,30)&gt;0,COUNTIF(BI$35:BI53,39)&gt;0,COUNTIF(BI$35:BI53,38)&gt;0),35,IF(AND(COUNTIF(BI$35:BI53,1)&gt;0,COUNTIF(BI$35:BI53,33)&gt;0,COUNTIF(BI$35:BI53,30)&gt;0,COUNTIF(BI$35:BI53,39)&gt;0),38,IF(AND(COUNTIF(BI$35:BI53,1)&gt;0,COUNTIF(BI$35:BI53,33)&gt;0,COUNTIF(BI$35:BI53,30)&gt;0),39,IF(AND(COUNTIF(BI$35:BI53,1)&gt;0,COUNTIF(BI$35:BI53,33)&gt;0),30,IF(COUNTIF(BI$35:BI53,1)&gt;0,33,1)))))))))))</f>
        <v>30</v>
      </c>
      <c r="BJ54" s="227">
        <f>IF(AND(COUNTIF(BJ$35:BJ53,1)&gt;0,COUNTIF(BJ$35:BJ53,33)&gt;0,COUNTIF(BJ$35:BJ53,30)&gt;0,COUNTIF(BJ$35:BJ53,39)&gt;0,COUNTIF(BJ$35:BJ53,38)&gt;0,COUNTIF(BJ$35:BJ53,35)&gt;0,COUNTIF(BJ$35:BJ53,37)&gt;0,COUNTIF(BJ$35:BJ53,36)&gt;0,COUNTIF(BJ$35:BJ53,"cmo")&gt;0,COUNTIF(BJ$35:BJ53,32)&gt;0,COUNTIF(BJ$35:BJ53,2)&gt;0),"F",IF(AND(COUNTIF(BJ$35:BJ53,1)&gt;0,COUNTIF(BJ$35:BJ53,33)&gt;0,COUNTIF(BJ$35:BJ53,30)&gt;0,COUNTIF(BJ$35:BJ53,39)&gt;0,COUNTIF(BJ$35:BJ53,38)&gt;0,COUNTIF(BJ$35:BJ53,35)&gt;0,COUNTIF(BJ$35:BJ53,37)&gt;0,COUNTIF(BJ$35:BJ53,36)&gt;0,COUNTIF(BJ$35:BJ53,"cmo")&gt;0,COUNTIF(BJ$35:BJ53,32)&gt;0),2,IF(AND(COUNTIF(BJ$35:BJ53,1)&gt;0,COUNTIF(BJ$35:BJ53,33)&gt;0,COUNTIF(BJ$35:BJ53,30)&gt;0,COUNTIF(BJ$35:BJ53,39)&gt;0,COUNTIF(BJ$35:BJ53,38)&gt;0,COUNTIF(BJ$35:BJ53,35)&gt;0,COUNTIF(BJ$35:BJ53,37)&gt;0,COUNTIF(BJ$35:BJ53,36)&gt;0,COUNTIF(BJ$35:BJ53,"cmo")&gt;0),32,IF(AND(COUNTIF(BJ$35:BJ53,1)&gt;0,COUNTIF(BJ$35:BJ53,33)&gt;0,COUNTIF(BJ$35:BJ53,30)&gt;0,COUNTIF(BJ$35:BJ53,39)&gt;0,COUNTIF(BJ$35:BJ53,38)&gt;0,COUNTIF(BJ$35:BJ53,35)&gt;0,COUNTIF(BJ$35:BJ53,37)&gt;0,COUNTIF(BJ$35:BJ53,36)&gt;0),"cmo",IF(AND(COUNTIF(BJ$35:BJ53,1)&gt;0,COUNTIF(BJ$35:BJ53,33)&gt;0,COUNTIF(BJ$35:BJ53,30)&gt;0,COUNTIF(BJ$35:BJ53,39)&gt;0,COUNTIF(BJ$35:BJ53,38)&gt;0,COUNTIF(BJ$35:BJ53,35)&gt;0,COUNTIF(BJ$35:BJ53,37)&gt;0),36,IF(AND(COUNTIF(BJ$35:BJ53,1)&gt;0,COUNTIF(BJ$35:BJ53,33)&gt;0,COUNTIF(BJ$35:BJ53,30)&gt;0,COUNTIF(BJ$35:BJ53,39)&gt;0,COUNTIF(BJ$35:BJ53,38)&gt;0,COUNTIF(BJ$35:BJ53,35)&gt;0),37,IF(AND(COUNTIF(BJ$35:BJ53,1)&gt;0,COUNTIF(BJ$35:BJ53,33)&gt;0,COUNTIF(BJ$35:BJ53,30)&gt;0,COUNTIF(BJ$35:BJ53,39)&gt;0,COUNTIF(BJ$35:BJ53,38)&gt;0),35,IF(AND(COUNTIF(BJ$35:BJ53,1)&gt;0,COUNTIF(BJ$35:BJ53,33)&gt;0,COUNTIF(BJ$35:BJ53,30)&gt;0,COUNTIF(BJ$35:BJ53,39)&gt;0),38,IF(AND(COUNTIF(BJ$35:BJ53,1)&gt;0,COUNTIF(BJ$35:BJ53,33)&gt;0,COUNTIF(BJ$35:BJ53,30)&gt;0),39,IF(AND(COUNTIF(BJ$35:BJ53,1)&gt;0,COUNTIF(BJ$35:BJ53,33)&gt;0),30,IF(COUNTIF(BJ$35:BJ53,1)&gt;0,33,1)))))))))))</f>
        <v>30</v>
      </c>
      <c r="BK54" s="227">
        <f>IF(AND(COUNTIF(BK$35:BK53,1)&gt;0,COUNTIF(BK$35:BK53,33)&gt;0,COUNTIF(BK$35:BK53,30)&gt;0,COUNTIF(BK$35:BK53,39)&gt;0,COUNTIF(BK$35:BK53,38)&gt;0,COUNTIF(BK$35:BK53,35)&gt;0,COUNTIF(BK$35:BK53,37)&gt;0,COUNTIF(BK$35:BK53,36)&gt;0,COUNTIF(BK$35:BK53,"cmo")&gt;0,COUNTIF(BK$35:BK53,32)&gt;0,COUNTIF(BK$35:BK53,2)&gt;0),"F",IF(AND(COUNTIF(BK$35:BK53,1)&gt;0,COUNTIF(BK$35:BK53,33)&gt;0,COUNTIF(BK$35:BK53,30)&gt;0,COUNTIF(BK$35:BK53,39)&gt;0,COUNTIF(BK$35:BK53,38)&gt;0,COUNTIF(BK$35:BK53,35)&gt;0,COUNTIF(BK$35:BK53,37)&gt;0,COUNTIF(BK$35:BK53,36)&gt;0,COUNTIF(BK$35:BK53,"cmo")&gt;0,COUNTIF(BK$35:BK53,32)&gt;0),2,IF(AND(COUNTIF(BK$35:BK53,1)&gt;0,COUNTIF(BK$35:BK53,33)&gt;0,COUNTIF(BK$35:BK53,30)&gt;0,COUNTIF(BK$35:BK53,39)&gt;0,COUNTIF(BK$35:BK53,38)&gt;0,COUNTIF(BK$35:BK53,35)&gt;0,COUNTIF(BK$35:BK53,37)&gt;0,COUNTIF(BK$35:BK53,36)&gt;0,COUNTIF(BK$35:BK53,"cmo")&gt;0),32,IF(AND(COUNTIF(BK$35:BK53,1)&gt;0,COUNTIF(BK$35:BK53,33)&gt;0,COUNTIF(BK$35:BK53,30)&gt;0,COUNTIF(BK$35:BK53,39)&gt;0,COUNTIF(BK$35:BK53,38)&gt;0,COUNTIF(BK$35:BK53,35)&gt;0,COUNTIF(BK$35:BK53,37)&gt;0,COUNTIF(BK$35:BK53,36)&gt;0),"cmo",IF(AND(COUNTIF(BK$35:BK53,1)&gt;0,COUNTIF(BK$35:BK53,33)&gt;0,COUNTIF(BK$35:BK53,30)&gt;0,COUNTIF(BK$35:BK53,39)&gt;0,COUNTIF(BK$35:BK53,38)&gt;0,COUNTIF(BK$35:BK53,35)&gt;0,COUNTIF(BK$35:BK53,37)&gt;0),36,IF(AND(COUNTIF(BK$35:BK53,1)&gt;0,COUNTIF(BK$35:BK53,33)&gt;0,COUNTIF(BK$35:BK53,30)&gt;0,COUNTIF(BK$35:BK53,39)&gt;0,COUNTIF(BK$35:BK53,38)&gt;0,COUNTIF(BK$35:BK53,35)&gt;0),37,IF(AND(COUNTIF(BK$35:BK53,1)&gt;0,COUNTIF(BK$35:BK53,33)&gt;0,COUNTIF(BK$35:BK53,30)&gt;0,COUNTIF(BK$35:BK53,39)&gt;0,COUNTIF(BK$35:BK53,38)&gt;0),35,IF(AND(COUNTIF(BK$35:BK53,1)&gt;0,COUNTIF(BK$35:BK53,33)&gt;0,COUNTIF(BK$35:BK53,30)&gt;0,COUNTIF(BK$35:BK53,39)&gt;0),38,IF(AND(COUNTIF(BK$35:BK53,1)&gt;0,COUNTIF(BK$35:BK53,33)&gt;0,COUNTIF(BK$35:BK53,30)&gt;0),39,IF(AND(COUNTIF(BK$35:BK53,1)&gt;0,COUNTIF(BK$35:BK53,33)&gt;0),30,IF(COUNTIF(BK$35:BK53,1)&gt;0,33,1)))))))))))</f>
        <v>1</v>
      </c>
      <c r="BL54" s="227">
        <f>IF(AND(COUNTIF(BL$35:BL53,1)&gt;0,COUNTIF(BL$35:BL53,33)&gt;0,COUNTIF(BL$35:BL53,30)&gt;0,COUNTIF(BL$35:BL53,39)&gt;0,COUNTIF(BL$35:BL53,38)&gt;0,COUNTIF(BL$35:BL53,35)&gt;0,COUNTIF(BL$35:BL53,37)&gt;0,COUNTIF(BL$35:BL53,36)&gt;0,COUNTIF(BL$35:BL53,"cmo")&gt;0,COUNTIF(BL$35:BL53,32)&gt;0,COUNTIF(BL$35:BL53,2)&gt;0),"F",IF(AND(COUNTIF(BL$35:BL53,1)&gt;0,COUNTIF(BL$35:BL53,33)&gt;0,COUNTIF(BL$35:BL53,30)&gt;0,COUNTIF(BL$35:BL53,39)&gt;0,COUNTIF(BL$35:BL53,38)&gt;0,COUNTIF(BL$35:BL53,35)&gt;0,COUNTIF(BL$35:BL53,37)&gt;0,COUNTIF(BL$35:BL53,36)&gt;0,COUNTIF(BL$35:BL53,"cmo")&gt;0,COUNTIF(BL$35:BL53,32)&gt;0),2,IF(AND(COUNTIF(BL$35:BL53,1)&gt;0,COUNTIF(BL$35:BL53,33)&gt;0,COUNTIF(BL$35:BL53,30)&gt;0,COUNTIF(BL$35:BL53,39)&gt;0,COUNTIF(BL$35:BL53,38)&gt;0,COUNTIF(BL$35:BL53,35)&gt;0,COUNTIF(BL$35:BL53,37)&gt;0,COUNTIF(BL$35:BL53,36)&gt;0,COUNTIF(BL$35:BL53,"cmo")&gt;0),32,IF(AND(COUNTIF(BL$35:BL53,1)&gt;0,COUNTIF(BL$35:BL53,33)&gt;0,COUNTIF(BL$35:BL53,30)&gt;0,COUNTIF(BL$35:BL53,39)&gt;0,COUNTIF(BL$35:BL53,38)&gt;0,COUNTIF(BL$35:BL53,35)&gt;0,COUNTIF(BL$35:BL53,37)&gt;0,COUNTIF(BL$35:BL53,36)&gt;0),"cmo",IF(AND(COUNTIF(BL$35:BL53,1)&gt;0,COUNTIF(BL$35:BL53,33)&gt;0,COUNTIF(BL$35:BL53,30)&gt;0,COUNTIF(BL$35:BL53,39)&gt;0,COUNTIF(BL$35:BL53,38)&gt;0,COUNTIF(BL$35:BL53,35)&gt;0,COUNTIF(BL$35:BL53,37)&gt;0),36,IF(AND(COUNTIF(BL$35:BL53,1)&gt;0,COUNTIF(BL$35:BL53,33)&gt;0,COUNTIF(BL$35:BL53,30)&gt;0,COUNTIF(BL$35:BL53,39)&gt;0,COUNTIF(BL$35:BL53,38)&gt;0,COUNTIF(BL$35:BL53,35)&gt;0),37,IF(AND(COUNTIF(BL$35:BL53,1)&gt;0,COUNTIF(BL$35:BL53,33)&gt;0,COUNTIF(BL$35:BL53,30)&gt;0,COUNTIF(BL$35:BL53,39)&gt;0,COUNTIF(BL$35:BL53,38)&gt;0),35,IF(AND(COUNTIF(BL$35:BL53,1)&gt;0,COUNTIF(BL$35:BL53,33)&gt;0,COUNTIF(BL$35:BL53,30)&gt;0,COUNTIF(BL$35:BL53,39)&gt;0),38,IF(AND(COUNTIF(BL$35:BL53,1)&gt;0,COUNTIF(BL$35:BL53,33)&gt;0,COUNTIF(BL$35:BL53,30)&gt;0),39,IF(AND(COUNTIF(BL$35:BL53,1)&gt;0,COUNTIF(BL$35:BL53,33)&gt;0),30,IF(COUNTIF(BL$35:BL53,1)&gt;0,33,1)))))))))))</f>
        <v>1</v>
      </c>
      <c r="BM54" s="227">
        <f>IF(AND(COUNTIF(BM$35:BM53,1)&gt;0,COUNTIF(BM$35:BM53,33)&gt;0,COUNTIF(BM$35:BM53,30)&gt;0,COUNTIF(BM$35:BM53,39)&gt;0,COUNTIF(BM$35:BM53,38)&gt;0,COUNTIF(BM$35:BM53,35)&gt;0,COUNTIF(BM$35:BM53,37)&gt;0,COUNTIF(BM$35:BM53,36)&gt;0,COUNTIF(BM$35:BM53,"cmo")&gt;0,COUNTIF(BM$35:BM53,32)&gt;0,COUNTIF(BM$35:BM53,2)&gt;0),"F",IF(AND(COUNTIF(BM$35:BM53,1)&gt;0,COUNTIF(BM$35:BM53,33)&gt;0,COUNTIF(BM$35:BM53,30)&gt;0,COUNTIF(BM$35:BM53,39)&gt;0,COUNTIF(BM$35:BM53,38)&gt;0,COUNTIF(BM$35:BM53,35)&gt;0,COUNTIF(BM$35:BM53,37)&gt;0,COUNTIF(BM$35:BM53,36)&gt;0,COUNTIF(BM$35:BM53,"cmo")&gt;0,COUNTIF(BM$35:BM53,32)&gt;0),2,IF(AND(COUNTIF(BM$35:BM53,1)&gt;0,COUNTIF(BM$35:BM53,33)&gt;0,COUNTIF(BM$35:BM53,30)&gt;0,COUNTIF(BM$35:BM53,39)&gt;0,COUNTIF(BM$35:BM53,38)&gt;0,COUNTIF(BM$35:BM53,35)&gt;0,COUNTIF(BM$35:BM53,37)&gt;0,COUNTIF(BM$35:BM53,36)&gt;0,COUNTIF(BM$35:BM53,"cmo")&gt;0),32,IF(AND(COUNTIF(BM$35:BM53,1)&gt;0,COUNTIF(BM$35:BM53,33)&gt;0,COUNTIF(BM$35:BM53,30)&gt;0,COUNTIF(BM$35:BM53,39)&gt;0,COUNTIF(BM$35:BM53,38)&gt;0,COUNTIF(BM$35:BM53,35)&gt;0,COUNTIF(BM$35:BM53,37)&gt;0,COUNTIF(BM$35:BM53,36)&gt;0),"cmo",IF(AND(COUNTIF(BM$35:BM53,1)&gt;0,COUNTIF(BM$35:BM53,33)&gt;0,COUNTIF(BM$35:BM53,30)&gt;0,COUNTIF(BM$35:BM53,39)&gt;0,COUNTIF(BM$35:BM53,38)&gt;0,COUNTIF(BM$35:BM53,35)&gt;0,COUNTIF(BM$35:BM53,37)&gt;0),36,IF(AND(COUNTIF(BM$35:BM53,1)&gt;0,COUNTIF(BM$35:BM53,33)&gt;0,COUNTIF(BM$35:BM53,30)&gt;0,COUNTIF(BM$35:BM53,39)&gt;0,COUNTIF(BM$35:BM53,38)&gt;0,COUNTIF(BM$35:BM53,35)&gt;0),37,IF(AND(COUNTIF(BM$35:BM53,1)&gt;0,COUNTIF(BM$35:BM53,33)&gt;0,COUNTIF(BM$35:BM53,30)&gt;0,COUNTIF(BM$35:BM53,39)&gt;0,COUNTIF(BM$35:BM53,38)&gt;0),35,IF(AND(COUNTIF(BM$35:BM53,1)&gt;0,COUNTIF(BM$35:BM53,33)&gt;0,COUNTIF(BM$35:BM53,30)&gt;0,COUNTIF(BM$35:BM53,39)&gt;0),38,IF(AND(COUNTIF(BM$35:BM53,1)&gt;0,COUNTIF(BM$35:BM53,33)&gt;0,COUNTIF(BM$35:BM53,30)&gt;0),39,IF(AND(COUNTIF(BM$35:BM53,1)&gt;0,COUNTIF(BM$35:BM53,33)&gt;0),30,IF(COUNTIF(BM$35:BM53,1)&gt;0,33,1)))))))))))</f>
        <v>1</v>
      </c>
      <c r="BN54" s="227">
        <f>IF(AND(COUNTIF(BN$35:BN53,1)&gt;0,COUNTIF(BN$35:BN53,33)&gt;0,COUNTIF(BN$35:BN53,30)&gt;0,COUNTIF(BN$35:BN53,39)&gt;0,COUNTIF(BN$35:BN53,38)&gt;0,COUNTIF(BN$35:BN53,35)&gt;0,COUNTIF(BN$35:BN53,37)&gt;0,COUNTIF(BN$35:BN53,36)&gt;0,COUNTIF(BN$35:BN53,"cmo")&gt;0,COUNTIF(BN$35:BN53,32)&gt;0,COUNTIF(BN$35:BN53,2)&gt;0),"F",IF(AND(COUNTIF(BN$35:BN53,1)&gt;0,COUNTIF(BN$35:BN53,33)&gt;0,COUNTIF(BN$35:BN53,30)&gt;0,COUNTIF(BN$35:BN53,39)&gt;0,COUNTIF(BN$35:BN53,38)&gt;0,COUNTIF(BN$35:BN53,35)&gt;0,COUNTIF(BN$35:BN53,37)&gt;0,COUNTIF(BN$35:BN53,36)&gt;0,COUNTIF(BN$35:BN53,"cmo")&gt;0,COUNTIF(BN$35:BN53,32)&gt;0),2,IF(AND(COUNTIF(BN$35:BN53,1)&gt;0,COUNTIF(BN$35:BN53,33)&gt;0,COUNTIF(BN$35:BN53,30)&gt;0,COUNTIF(BN$35:BN53,39)&gt;0,COUNTIF(BN$35:BN53,38)&gt;0,COUNTIF(BN$35:BN53,35)&gt;0,COUNTIF(BN$35:BN53,37)&gt;0,COUNTIF(BN$35:BN53,36)&gt;0,COUNTIF(BN$35:BN53,"cmo")&gt;0),32,IF(AND(COUNTIF(BN$35:BN53,1)&gt;0,COUNTIF(BN$35:BN53,33)&gt;0,COUNTIF(BN$35:BN53,30)&gt;0,COUNTIF(BN$35:BN53,39)&gt;0,COUNTIF(BN$35:BN53,38)&gt;0,COUNTIF(BN$35:BN53,35)&gt;0,COUNTIF(BN$35:BN53,37)&gt;0,COUNTIF(BN$35:BN53,36)&gt;0),"cmo",IF(AND(COUNTIF(BN$35:BN53,1)&gt;0,COUNTIF(BN$35:BN53,33)&gt;0,COUNTIF(BN$35:BN53,30)&gt;0,COUNTIF(BN$35:BN53,39)&gt;0,COUNTIF(BN$35:BN53,38)&gt;0,COUNTIF(BN$35:BN53,35)&gt;0,COUNTIF(BN$35:BN53,37)&gt;0),36,IF(AND(COUNTIF(BN$35:BN53,1)&gt;0,COUNTIF(BN$35:BN53,33)&gt;0,COUNTIF(BN$35:BN53,30)&gt;0,COUNTIF(BN$35:BN53,39)&gt;0,COUNTIF(BN$35:BN53,38)&gt;0,COUNTIF(BN$35:BN53,35)&gt;0),37,IF(AND(COUNTIF(BN$35:BN53,1)&gt;0,COUNTIF(BN$35:BN53,33)&gt;0,COUNTIF(BN$35:BN53,30)&gt;0,COUNTIF(BN$35:BN53,39)&gt;0,COUNTIF(BN$35:BN53,38)&gt;0),35,IF(AND(COUNTIF(BN$35:BN53,1)&gt;0,COUNTIF(BN$35:BN53,33)&gt;0,COUNTIF(BN$35:BN53,30)&gt;0,COUNTIF(BN$35:BN53,39)&gt;0),38,IF(AND(COUNTIF(BN$35:BN53,1)&gt;0,COUNTIF(BN$35:BN53,33)&gt;0,COUNTIF(BN$35:BN53,30)&gt;0),39,IF(AND(COUNTIF(BN$35:BN53,1)&gt;0,COUNTIF(BN$35:BN53,33)&gt;0),30,IF(COUNTIF(BN$35:BN53,1)&gt;0,33,1)))))))))))</f>
        <v>1</v>
      </c>
      <c r="BO54" s="227">
        <f>IF(AND(COUNTIF(BO$35:BO53,1)&gt;0,COUNTIF(BO$35:BO53,33)&gt;0,COUNTIF(BO$35:BO53,30)&gt;0,COUNTIF(BO$35:BO53,39)&gt;0,COUNTIF(BO$35:BO53,38)&gt;0,COUNTIF(BO$35:BO53,35)&gt;0,COUNTIF(BO$35:BO53,37)&gt;0,COUNTIF(BO$35:BO53,36)&gt;0,COUNTIF(BO$35:BO53,"cmo")&gt;0,COUNTIF(BO$35:BO53,32)&gt;0,COUNTIF(BO$35:BO53,2)&gt;0),"F",IF(AND(COUNTIF(BO$35:BO53,1)&gt;0,COUNTIF(BO$35:BO53,33)&gt;0,COUNTIF(BO$35:BO53,30)&gt;0,COUNTIF(BO$35:BO53,39)&gt;0,COUNTIF(BO$35:BO53,38)&gt;0,COUNTIF(BO$35:BO53,35)&gt;0,COUNTIF(BO$35:BO53,37)&gt;0,COUNTIF(BO$35:BO53,36)&gt;0,COUNTIF(BO$35:BO53,"cmo")&gt;0,COUNTIF(BO$35:BO53,32)&gt;0),2,IF(AND(COUNTIF(BO$35:BO53,1)&gt;0,COUNTIF(BO$35:BO53,33)&gt;0,COUNTIF(BO$35:BO53,30)&gt;0,COUNTIF(BO$35:BO53,39)&gt;0,COUNTIF(BO$35:BO53,38)&gt;0,COUNTIF(BO$35:BO53,35)&gt;0,COUNTIF(BO$35:BO53,37)&gt;0,COUNTIF(BO$35:BO53,36)&gt;0,COUNTIF(BO$35:BO53,"cmo")&gt;0),32,IF(AND(COUNTIF(BO$35:BO53,1)&gt;0,COUNTIF(BO$35:BO53,33)&gt;0,COUNTIF(BO$35:BO53,30)&gt;0,COUNTIF(BO$35:BO53,39)&gt;0,COUNTIF(BO$35:BO53,38)&gt;0,COUNTIF(BO$35:BO53,35)&gt;0,COUNTIF(BO$35:BO53,37)&gt;0,COUNTIF(BO$35:BO53,36)&gt;0),"cmo",IF(AND(COUNTIF(BO$35:BO53,1)&gt;0,COUNTIF(BO$35:BO53,33)&gt;0,COUNTIF(BO$35:BO53,30)&gt;0,COUNTIF(BO$35:BO53,39)&gt;0,COUNTIF(BO$35:BO53,38)&gt;0,COUNTIF(BO$35:BO53,35)&gt;0,COUNTIF(BO$35:BO53,37)&gt;0),36,IF(AND(COUNTIF(BO$35:BO53,1)&gt;0,COUNTIF(BO$35:BO53,33)&gt;0,COUNTIF(BO$35:BO53,30)&gt;0,COUNTIF(BO$35:BO53,39)&gt;0,COUNTIF(BO$35:BO53,38)&gt;0,COUNTIF(BO$35:BO53,35)&gt;0),37,IF(AND(COUNTIF(BO$35:BO53,1)&gt;0,COUNTIF(BO$35:BO53,33)&gt;0,COUNTIF(BO$35:BO53,30)&gt;0,COUNTIF(BO$35:BO53,39)&gt;0,COUNTIF(BO$35:BO53,38)&gt;0),35,IF(AND(COUNTIF(BO$35:BO53,1)&gt;0,COUNTIF(BO$35:BO53,33)&gt;0,COUNTIF(BO$35:BO53,30)&gt;0,COUNTIF(BO$35:BO53,39)&gt;0),38,IF(AND(COUNTIF(BO$35:BO53,1)&gt;0,COUNTIF(BO$35:BO53,33)&gt;0,COUNTIF(BO$35:BO53,30)&gt;0),39,IF(AND(COUNTIF(BO$35:BO53,1)&gt;0,COUNTIF(BO$35:BO53,33)&gt;0),30,IF(COUNTIF(BO$35:BO53,1)&gt;0,33,1)))))))))))</f>
        <v>1</v>
      </c>
      <c r="BP54" s="227"/>
      <c r="BQ54" s="227"/>
      <c r="BR54" s="227"/>
      <c r="BS54" s="227"/>
      <c r="BT54" s="227"/>
      <c r="BU54" s="165">
        <f t="shared" si="3"/>
        <v>0.39583305555717241</v>
      </c>
    </row>
    <row r="55" spans="1:73" x14ac:dyDescent="0.25">
      <c r="A55" s="39"/>
      <c r="B55" s="139" t="str">
        <f>'Etat staff'!C51</f>
        <v xml:space="preserve"> JULIE</v>
      </c>
      <c r="C55" s="161">
        <f>'Etat staff'!A51</f>
        <v>43590.565972222219</v>
      </c>
      <c r="D55" s="162">
        <f>IF('Etat staff'!B51&lt;C55,'Etat staff'!B51+1,'Etat staff'!B51)</f>
        <v>43590.892361111109</v>
      </c>
      <c r="E55" s="203">
        <f t="shared" si="7"/>
        <v>4.1666666666666664E-2</v>
      </c>
      <c r="F55" s="44"/>
      <c r="G55" s="265"/>
      <c r="H55" s="227"/>
      <c r="I55" s="227"/>
      <c r="J55" s="227"/>
      <c r="K55" s="227"/>
      <c r="L55" s="227"/>
      <c r="M55" s="227"/>
      <c r="N55" s="227"/>
      <c r="O55" s="227"/>
      <c r="P55" s="227"/>
      <c r="Q55" s="227"/>
      <c r="R55" s="227"/>
      <c r="S55" s="227"/>
      <c r="T55" s="227"/>
      <c r="U55" s="227"/>
      <c r="V55" s="227"/>
      <c r="W55" s="227"/>
      <c r="X55" s="227"/>
      <c r="Y55" s="227"/>
      <c r="Z55" s="227"/>
      <c r="AA55" s="227"/>
      <c r="AB55" s="227"/>
      <c r="AC55" s="227"/>
      <c r="AD55" s="227"/>
      <c r="AE55" s="227" t="str">
        <f>IF(AND(COUNTIF(AE$35:AE54,1)&gt;0,COUNTIF(AE$35:AE54,33)&gt;0,COUNTIF(AE$35:AE54,30)&gt;0,COUNTIF(AE$35:AE54,39)&gt;0,COUNTIF(AE$35:AE54,38)&gt;0,COUNTIF(AE$35:AE54,35)&gt;0,COUNTIF(AE$35:AE54,37)&gt;0,COUNTIF(AE$35:AE54,36)&gt;0,COUNTIF(AE$35:AE54,"cmo")&gt;0,COUNTIF(AE$35:AE54,32)&gt;0,COUNTIF(AE$35:AE54,2)&gt;0),"F",IF(AND(COUNTIF(AE$35:AE54,1)&gt;0,COUNTIF(AE$35:AE54,33)&gt;0,COUNTIF(AE$35:AE54,30)&gt;0,COUNTIF(AE$35:AE54,39)&gt;0,COUNTIF(AE$35:AE54,38)&gt;0,COUNTIF(AE$35:AE54,35)&gt;0,COUNTIF(AE$35:AE54,37)&gt;0,COUNTIF(AE$35:AE54,36)&gt;0,COUNTIF(AE$35:AE54,"cmo")&gt;0,COUNTIF(AE$35:AE54,32)&gt;0),2,IF(AND(COUNTIF(AE$35:AE54,1)&gt;0,COUNTIF(AE$35:AE54,33)&gt;0,COUNTIF(AE$35:AE54,30)&gt;0,COUNTIF(AE$35:AE54,39)&gt;0,COUNTIF(AE$35:AE54,38)&gt;0,COUNTIF(AE$35:AE54,35)&gt;0,COUNTIF(AE$35:AE54,37)&gt;0,COUNTIF(AE$35:AE54,36)&gt;0,COUNTIF(AE$35:AE54,"cmo")&gt;0),32,IF(AND(COUNTIF(AE$35:AE54,1)&gt;0,COUNTIF(AE$35:AE54,33)&gt;0,COUNTIF(AE$35:AE54,30)&gt;0,COUNTIF(AE$35:AE54,39)&gt;0,COUNTIF(AE$35:AE54,38)&gt;0,COUNTIF(AE$35:AE54,35)&gt;0,COUNTIF(AE$35:AE54,37)&gt;0,COUNTIF(AE$35:AE54,36)&gt;0),"cmo",IF(AND(COUNTIF(AE$35:AE54,1)&gt;0,COUNTIF(AE$35:AE54,33)&gt;0,COUNTIF(AE$35:AE54,30)&gt;0,COUNTIF(AE$35:AE54,39)&gt;0,COUNTIF(AE$35:AE54,38)&gt;0,COUNTIF(AE$35:AE54,35)&gt;0,COUNTIF(AE$35:AE54,37)&gt;0),36,IF(AND(COUNTIF(AE$35:AE54,1)&gt;0,COUNTIF(AE$35:AE54,33)&gt;0,COUNTIF(AE$35:AE54,30)&gt;0,COUNTIF(AE$35:AE54,39)&gt;0,COUNTIF(AE$35:AE54,38)&gt;0,COUNTIF(AE$35:AE54,35)&gt;0),37,IF(AND(COUNTIF(AE$35:AE54,1)&gt;0,COUNTIF(AE$35:AE54,33)&gt;0,COUNTIF(AE$35:AE54,30)&gt;0,COUNTIF(AE$35:AE54,39)&gt;0,COUNTIF(AE$35:AE54,38)&gt;0),35,IF(AND(COUNTIF(AE$35:AE54,1)&gt;0,COUNTIF(AE$35:AE54,33)&gt;0,COUNTIF(AE$35:AE54,30)&gt;0,COUNTIF(AE$35:AE54,39)&gt;0),38,IF(AND(COUNTIF(AE$35:AE54,1)&gt;0,COUNTIF(AE$35:AE54,33)&gt;0,COUNTIF(AE$35:AE54,30)&gt;0),39,IF(AND(COUNTIF(AE$35:AE54,1)&gt;0,COUNTIF(AE$35:AE54,33)&gt;0),30,IF(COUNTIF(AE$35:AE54,1)&gt;0,33,1)))))))))))</f>
        <v>F</v>
      </c>
      <c r="AF55" s="227" t="str">
        <f>IF(AND(COUNTIF(AF$35:AF54,1)&gt;0,COUNTIF(AF$35:AF54,33)&gt;0,COUNTIF(AF$35:AF54,30)&gt;0,COUNTIF(AF$35:AF54,39)&gt;0,COUNTIF(AF$35:AF54,38)&gt;0,COUNTIF(AF$35:AF54,35)&gt;0,COUNTIF(AF$35:AF54,37)&gt;0,COUNTIF(AF$35:AF54,36)&gt;0,COUNTIF(AF$35:AF54,"cmo")&gt;0,COUNTIF(AF$35:AF54,32)&gt;0,COUNTIF(AF$35:AF54,2)&gt;0),"F",IF(AND(COUNTIF(AF$35:AF54,1)&gt;0,COUNTIF(AF$35:AF54,33)&gt;0,COUNTIF(AF$35:AF54,30)&gt;0,COUNTIF(AF$35:AF54,39)&gt;0,COUNTIF(AF$35:AF54,38)&gt;0,COUNTIF(AF$35:AF54,35)&gt;0,COUNTIF(AF$35:AF54,37)&gt;0,COUNTIF(AF$35:AF54,36)&gt;0,COUNTIF(AF$35:AF54,"cmo")&gt;0,COUNTIF(AF$35:AF54,32)&gt;0),2,IF(AND(COUNTIF(AF$35:AF54,1)&gt;0,COUNTIF(AF$35:AF54,33)&gt;0,COUNTIF(AF$35:AF54,30)&gt;0,COUNTIF(AF$35:AF54,39)&gt;0,COUNTIF(AF$35:AF54,38)&gt;0,COUNTIF(AF$35:AF54,35)&gt;0,COUNTIF(AF$35:AF54,37)&gt;0,COUNTIF(AF$35:AF54,36)&gt;0,COUNTIF(AF$35:AF54,"cmo")&gt;0),32,IF(AND(COUNTIF(AF$35:AF54,1)&gt;0,COUNTIF(AF$35:AF54,33)&gt;0,COUNTIF(AF$35:AF54,30)&gt;0,COUNTIF(AF$35:AF54,39)&gt;0,COUNTIF(AF$35:AF54,38)&gt;0,COUNTIF(AF$35:AF54,35)&gt;0,COUNTIF(AF$35:AF54,37)&gt;0,COUNTIF(AF$35:AF54,36)&gt;0),"cmo",IF(AND(COUNTIF(AF$35:AF54,1)&gt;0,COUNTIF(AF$35:AF54,33)&gt;0,COUNTIF(AF$35:AF54,30)&gt;0,COUNTIF(AF$35:AF54,39)&gt;0,COUNTIF(AF$35:AF54,38)&gt;0,COUNTIF(AF$35:AF54,35)&gt;0,COUNTIF(AF$35:AF54,37)&gt;0),36,IF(AND(COUNTIF(AF$35:AF54,1)&gt;0,COUNTIF(AF$35:AF54,33)&gt;0,COUNTIF(AF$35:AF54,30)&gt;0,COUNTIF(AF$35:AF54,39)&gt;0,COUNTIF(AF$35:AF54,38)&gt;0,COUNTIF(AF$35:AF54,35)&gt;0),37,IF(AND(COUNTIF(AF$35:AF54,1)&gt;0,COUNTIF(AF$35:AF54,33)&gt;0,COUNTIF(AF$35:AF54,30)&gt;0,COUNTIF(AF$35:AF54,39)&gt;0,COUNTIF(AF$35:AF54,38)&gt;0),35,IF(AND(COUNTIF(AF$35:AF54,1)&gt;0,COUNTIF(AF$35:AF54,33)&gt;0,COUNTIF(AF$35:AF54,30)&gt;0,COUNTIF(AF$35:AF54,39)&gt;0),38,IF(AND(COUNTIF(AF$35:AF54,1)&gt;0,COUNTIF(AF$35:AF54,33)&gt;0,COUNTIF(AF$35:AF54,30)&gt;0),39,IF(AND(COUNTIF(AF$35:AF54,1)&gt;0,COUNTIF(AF$35:AF54,33)&gt;0),30,IF(COUNTIF(AF$35:AF54,1)&gt;0,33,1)))))))))))</f>
        <v>F</v>
      </c>
      <c r="AG55" s="227" t="str">
        <f>IF(AND(COUNTIF(AG$35:AG54,1)&gt;0,COUNTIF(AG$35:AG54,33)&gt;0,COUNTIF(AG$35:AG54,30)&gt;0,COUNTIF(AG$35:AG54,39)&gt;0,COUNTIF(AG$35:AG54,38)&gt;0,COUNTIF(AG$35:AG54,35)&gt;0,COUNTIF(AG$35:AG54,37)&gt;0,COUNTIF(AG$35:AG54,36)&gt;0,COUNTIF(AG$35:AG54,"cmo")&gt;0,COUNTIF(AG$35:AG54,32)&gt;0,COUNTIF(AG$35:AG54,2)&gt;0),"F",IF(AND(COUNTIF(AG$35:AG54,1)&gt;0,COUNTIF(AG$35:AG54,33)&gt;0,COUNTIF(AG$35:AG54,30)&gt;0,COUNTIF(AG$35:AG54,39)&gt;0,COUNTIF(AG$35:AG54,38)&gt;0,COUNTIF(AG$35:AG54,35)&gt;0,COUNTIF(AG$35:AG54,37)&gt;0,COUNTIF(AG$35:AG54,36)&gt;0,COUNTIF(AG$35:AG54,"cmo")&gt;0,COUNTIF(AG$35:AG54,32)&gt;0),2,IF(AND(COUNTIF(AG$35:AG54,1)&gt;0,COUNTIF(AG$35:AG54,33)&gt;0,COUNTIF(AG$35:AG54,30)&gt;0,COUNTIF(AG$35:AG54,39)&gt;0,COUNTIF(AG$35:AG54,38)&gt;0,COUNTIF(AG$35:AG54,35)&gt;0,COUNTIF(AG$35:AG54,37)&gt;0,COUNTIF(AG$35:AG54,36)&gt;0,COUNTIF(AG$35:AG54,"cmo")&gt;0),32,IF(AND(COUNTIF(AG$35:AG54,1)&gt;0,COUNTIF(AG$35:AG54,33)&gt;0,COUNTIF(AG$35:AG54,30)&gt;0,COUNTIF(AG$35:AG54,39)&gt;0,COUNTIF(AG$35:AG54,38)&gt;0,COUNTIF(AG$35:AG54,35)&gt;0,COUNTIF(AG$35:AG54,37)&gt;0,COUNTIF(AG$35:AG54,36)&gt;0),"cmo",IF(AND(COUNTIF(AG$35:AG54,1)&gt;0,COUNTIF(AG$35:AG54,33)&gt;0,COUNTIF(AG$35:AG54,30)&gt;0,COUNTIF(AG$35:AG54,39)&gt;0,COUNTIF(AG$35:AG54,38)&gt;0,COUNTIF(AG$35:AG54,35)&gt;0,COUNTIF(AG$35:AG54,37)&gt;0),36,IF(AND(COUNTIF(AG$35:AG54,1)&gt;0,COUNTIF(AG$35:AG54,33)&gt;0,COUNTIF(AG$35:AG54,30)&gt;0,COUNTIF(AG$35:AG54,39)&gt;0,COUNTIF(AG$35:AG54,38)&gt;0,COUNTIF(AG$35:AG54,35)&gt;0),37,IF(AND(COUNTIF(AG$35:AG54,1)&gt;0,COUNTIF(AG$35:AG54,33)&gt;0,COUNTIF(AG$35:AG54,30)&gt;0,COUNTIF(AG$35:AG54,39)&gt;0,COUNTIF(AG$35:AG54,38)&gt;0),35,IF(AND(COUNTIF(AG$35:AG54,1)&gt;0,COUNTIF(AG$35:AG54,33)&gt;0,COUNTIF(AG$35:AG54,30)&gt;0,COUNTIF(AG$35:AG54,39)&gt;0),38,IF(AND(COUNTIF(AG$35:AG54,1)&gt;0,COUNTIF(AG$35:AG54,33)&gt;0,COUNTIF(AG$35:AG54,30)&gt;0),39,IF(AND(COUNTIF(AG$35:AG54,1)&gt;0,COUNTIF(AG$35:AG54,33)&gt;0),30,IF(COUNTIF(AG$35:AG54,1)&gt;0,33,1)))))))))))</f>
        <v>F</v>
      </c>
      <c r="AH55" s="227" t="str">
        <f>IF(AND(COUNTIF(AH$35:AH54,1)&gt;0,COUNTIF(AH$35:AH54,33)&gt;0,COUNTIF(AH$35:AH54,30)&gt;0,COUNTIF(AH$35:AH54,39)&gt;0,COUNTIF(AH$35:AH54,38)&gt;0,COUNTIF(AH$35:AH54,35)&gt;0,COUNTIF(AH$35:AH54,37)&gt;0,COUNTIF(AH$35:AH54,36)&gt;0,COUNTIF(AH$35:AH54,"cmo")&gt;0,COUNTIF(AH$35:AH54,32)&gt;0,COUNTIF(AH$35:AH54,2)&gt;0),"F",IF(AND(COUNTIF(AH$35:AH54,1)&gt;0,COUNTIF(AH$35:AH54,33)&gt;0,COUNTIF(AH$35:AH54,30)&gt;0,COUNTIF(AH$35:AH54,39)&gt;0,COUNTIF(AH$35:AH54,38)&gt;0,COUNTIF(AH$35:AH54,35)&gt;0,COUNTIF(AH$35:AH54,37)&gt;0,COUNTIF(AH$35:AH54,36)&gt;0,COUNTIF(AH$35:AH54,"cmo")&gt;0,COUNTIF(AH$35:AH54,32)&gt;0),2,IF(AND(COUNTIF(AH$35:AH54,1)&gt;0,COUNTIF(AH$35:AH54,33)&gt;0,COUNTIF(AH$35:AH54,30)&gt;0,COUNTIF(AH$35:AH54,39)&gt;0,COUNTIF(AH$35:AH54,38)&gt;0,COUNTIF(AH$35:AH54,35)&gt;0,COUNTIF(AH$35:AH54,37)&gt;0,COUNTIF(AH$35:AH54,36)&gt;0,COUNTIF(AH$35:AH54,"cmo")&gt;0),32,IF(AND(COUNTIF(AH$35:AH54,1)&gt;0,COUNTIF(AH$35:AH54,33)&gt;0,COUNTIF(AH$35:AH54,30)&gt;0,COUNTIF(AH$35:AH54,39)&gt;0,COUNTIF(AH$35:AH54,38)&gt;0,COUNTIF(AH$35:AH54,35)&gt;0,COUNTIF(AH$35:AH54,37)&gt;0,COUNTIF(AH$35:AH54,36)&gt;0),"cmo",IF(AND(COUNTIF(AH$35:AH54,1)&gt;0,COUNTIF(AH$35:AH54,33)&gt;0,COUNTIF(AH$35:AH54,30)&gt;0,COUNTIF(AH$35:AH54,39)&gt;0,COUNTIF(AH$35:AH54,38)&gt;0,COUNTIF(AH$35:AH54,35)&gt;0,COUNTIF(AH$35:AH54,37)&gt;0),36,IF(AND(COUNTIF(AH$35:AH54,1)&gt;0,COUNTIF(AH$35:AH54,33)&gt;0,COUNTIF(AH$35:AH54,30)&gt;0,COUNTIF(AH$35:AH54,39)&gt;0,COUNTIF(AH$35:AH54,38)&gt;0,COUNTIF(AH$35:AH54,35)&gt;0),37,IF(AND(COUNTIF(AH$35:AH54,1)&gt;0,COUNTIF(AH$35:AH54,33)&gt;0,COUNTIF(AH$35:AH54,30)&gt;0,COUNTIF(AH$35:AH54,39)&gt;0,COUNTIF(AH$35:AH54,38)&gt;0),35,IF(AND(COUNTIF(AH$35:AH54,1)&gt;0,COUNTIF(AH$35:AH54,33)&gt;0,COUNTIF(AH$35:AH54,30)&gt;0,COUNTIF(AH$35:AH54,39)&gt;0),38,IF(AND(COUNTIF(AH$35:AH54,1)&gt;0,COUNTIF(AH$35:AH54,33)&gt;0,COUNTIF(AH$35:AH54,30)&gt;0),39,IF(AND(COUNTIF(AH$35:AH54,1)&gt;0,COUNTIF(AH$35:AH54,33)&gt;0),30,IF(COUNTIF(AH$35:AH54,1)&gt;0,33,1)))))))))))</f>
        <v>F</v>
      </c>
      <c r="AI55" s="227" t="str">
        <f>IF(AND(COUNTIF(AI$35:AI54,1)&gt;0,COUNTIF(AI$35:AI54,33)&gt;0,COUNTIF(AI$35:AI54,30)&gt;0,COUNTIF(AI$35:AI54,39)&gt;0,COUNTIF(AI$35:AI54,38)&gt;0,COUNTIF(AI$35:AI54,35)&gt;0,COUNTIF(AI$35:AI54,37)&gt;0,COUNTIF(AI$35:AI54,36)&gt;0,COUNTIF(AI$35:AI54,"cmo")&gt;0,COUNTIF(AI$35:AI54,32)&gt;0,COUNTIF(AI$35:AI54,2)&gt;0),"F",IF(AND(COUNTIF(AI$35:AI54,1)&gt;0,COUNTIF(AI$35:AI54,33)&gt;0,COUNTIF(AI$35:AI54,30)&gt;0,COUNTIF(AI$35:AI54,39)&gt;0,COUNTIF(AI$35:AI54,38)&gt;0,COUNTIF(AI$35:AI54,35)&gt;0,COUNTIF(AI$35:AI54,37)&gt;0,COUNTIF(AI$35:AI54,36)&gt;0,COUNTIF(AI$35:AI54,"cmo")&gt;0,COUNTIF(AI$35:AI54,32)&gt;0),2,IF(AND(COUNTIF(AI$35:AI54,1)&gt;0,COUNTIF(AI$35:AI54,33)&gt;0,COUNTIF(AI$35:AI54,30)&gt;0,COUNTIF(AI$35:AI54,39)&gt;0,COUNTIF(AI$35:AI54,38)&gt;0,COUNTIF(AI$35:AI54,35)&gt;0,COUNTIF(AI$35:AI54,37)&gt;0,COUNTIF(AI$35:AI54,36)&gt;0,COUNTIF(AI$35:AI54,"cmo")&gt;0),32,IF(AND(COUNTIF(AI$35:AI54,1)&gt;0,COUNTIF(AI$35:AI54,33)&gt;0,COUNTIF(AI$35:AI54,30)&gt;0,COUNTIF(AI$35:AI54,39)&gt;0,COUNTIF(AI$35:AI54,38)&gt;0,COUNTIF(AI$35:AI54,35)&gt;0,COUNTIF(AI$35:AI54,37)&gt;0,COUNTIF(AI$35:AI54,36)&gt;0),"cmo",IF(AND(COUNTIF(AI$35:AI54,1)&gt;0,COUNTIF(AI$35:AI54,33)&gt;0,COUNTIF(AI$35:AI54,30)&gt;0,COUNTIF(AI$35:AI54,39)&gt;0,COUNTIF(AI$35:AI54,38)&gt;0,COUNTIF(AI$35:AI54,35)&gt;0,COUNTIF(AI$35:AI54,37)&gt;0),36,IF(AND(COUNTIF(AI$35:AI54,1)&gt;0,COUNTIF(AI$35:AI54,33)&gt;0,COUNTIF(AI$35:AI54,30)&gt;0,COUNTIF(AI$35:AI54,39)&gt;0,COUNTIF(AI$35:AI54,38)&gt;0,COUNTIF(AI$35:AI54,35)&gt;0),37,IF(AND(COUNTIF(AI$35:AI54,1)&gt;0,COUNTIF(AI$35:AI54,33)&gt;0,COUNTIF(AI$35:AI54,30)&gt;0,COUNTIF(AI$35:AI54,39)&gt;0,COUNTIF(AI$35:AI54,38)&gt;0),35,IF(AND(COUNTIF(AI$35:AI54,1)&gt;0,COUNTIF(AI$35:AI54,33)&gt;0,COUNTIF(AI$35:AI54,30)&gt;0,COUNTIF(AI$35:AI54,39)&gt;0),38,IF(AND(COUNTIF(AI$35:AI54,1)&gt;0,COUNTIF(AI$35:AI54,33)&gt;0,COUNTIF(AI$35:AI54,30)&gt;0),39,IF(AND(COUNTIF(AI$35:AI54,1)&gt;0,COUNTIF(AI$35:AI54,33)&gt;0),30,IF(COUNTIF(AI$35:AI54,1)&gt;0,33,1)))))))))))</f>
        <v>F</v>
      </c>
      <c r="AJ55" s="227">
        <f>IF(AND(COUNTIF(AJ$35:AJ54,1)&gt;0,COUNTIF(AJ$35:AJ54,33)&gt;0,COUNTIF(AJ$35:AJ54,30)&gt;0,COUNTIF(AJ$35:AJ54,39)&gt;0,COUNTIF(AJ$35:AJ54,38)&gt;0,COUNTIF(AJ$35:AJ54,35)&gt;0,COUNTIF(AJ$35:AJ54,37)&gt;0,COUNTIF(AJ$35:AJ54,36)&gt;0,COUNTIF(AJ$35:AJ54,"cmo")&gt;0,COUNTIF(AJ$35:AJ54,32)&gt;0,COUNTIF(AJ$35:AJ54,2)&gt;0),"F",IF(AND(COUNTIF(AJ$35:AJ54,1)&gt;0,COUNTIF(AJ$35:AJ54,33)&gt;0,COUNTIF(AJ$35:AJ54,30)&gt;0,COUNTIF(AJ$35:AJ54,39)&gt;0,COUNTIF(AJ$35:AJ54,38)&gt;0,COUNTIF(AJ$35:AJ54,35)&gt;0,COUNTIF(AJ$35:AJ54,37)&gt;0,COUNTIF(AJ$35:AJ54,36)&gt;0,COUNTIF(AJ$35:AJ54,"cmo")&gt;0,COUNTIF(AJ$35:AJ54,32)&gt;0),2,IF(AND(COUNTIF(AJ$35:AJ54,1)&gt;0,COUNTIF(AJ$35:AJ54,33)&gt;0,COUNTIF(AJ$35:AJ54,30)&gt;0,COUNTIF(AJ$35:AJ54,39)&gt;0,COUNTIF(AJ$35:AJ54,38)&gt;0,COUNTIF(AJ$35:AJ54,35)&gt;0,COUNTIF(AJ$35:AJ54,37)&gt;0,COUNTIF(AJ$35:AJ54,36)&gt;0,COUNTIF(AJ$35:AJ54,"cmo")&gt;0),32,IF(AND(COUNTIF(AJ$35:AJ54,1)&gt;0,COUNTIF(AJ$35:AJ54,33)&gt;0,COUNTIF(AJ$35:AJ54,30)&gt;0,COUNTIF(AJ$35:AJ54,39)&gt;0,COUNTIF(AJ$35:AJ54,38)&gt;0,COUNTIF(AJ$35:AJ54,35)&gt;0,COUNTIF(AJ$35:AJ54,37)&gt;0,COUNTIF(AJ$35:AJ54,36)&gt;0),"cmo",IF(AND(COUNTIF(AJ$35:AJ54,1)&gt;0,COUNTIF(AJ$35:AJ54,33)&gt;0,COUNTIF(AJ$35:AJ54,30)&gt;0,COUNTIF(AJ$35:AJ54,39)&gt;0,COUNTIF(AJ$35:AJ54,38)&gt;0,COUNTIF(AJ$35:AJ54,35)&gt;0,COUNTIF(AJ$35:AJ54,37)&gt;0),36,IF(AND(COUNTIF(AJ$35:AJ54,1)&gt;0,COUNTIF(AJ$35:AJ54,33)&gt;0,COUNTIF(AJ$35:AJ54,30)&gt;0,COUNTIF(AJ$35:AJ54,39)&gt;0,COUNTIF(AJ$35:AJ54,38)&gt;0,COUNTIF(AJ$35:AJ54,35)&gt;0),37,IF(AND(COUNTIF(AJ$35:AJ54,1)&gt;0,COUNTIF(AJ$35:AJ54,33)&gt;0,COUNTIF(AJ$35:AJ54,30)&gt;0,COUNTIF(AJ$35:AJ54,39)&gt;0,COUNTIF(AJ$35:AJ54,38)&gt;0),35,IF(AND(COUNTIF(AJ$35:AJ54,1)&gt;0,COUNTIF(AJ$35:AJ54,33)&gt;0,COUNTIF(AJ$35:AJ54,30)&gt;0,COUNTIF(AJ$35:AJ54,39)&gt;0),38,IF(AND(COUNTIF(AJ$35:AJ54,1)&gt;0,COUNTIF(AJ$35:AJ54,33)&gt;0,COUNTIF(AJ$35:AJ54,30)&gt;0),39,IF(AND(COUNTIF(AJ$35:AJ54,1)&gt;0,COUNTIF(AJ$35:AJ54,33)&gt;0),30,IF(COUNTIF(AJ$35:AJ54,1)&gt;0,33,1)))))))))))</f>
        <v>36</v>
      </c>
      <c r="AK55" s="227" t="str">
        <f>IF(AND(COUNTIF(AK$35:AK54,1)&gt;0,COUNTIF(AK$35:AK54,33)&gt;0,COUNTIF(AK$35:AK54,30)&gt;0,COUNTIF(AK$35:AK54,39)&gt;0,COUNTIF(AK$35:AK54,38)&gt;0,COUNTIF(AK$35:AK54,35)&gt;0,COUNTIF(AK$35:AK54,37)&gt;0,COUNTIF(AK$35:AK54,36)&gt;0,COUNTIF(AK$35:AK54,"cmo")&gt;0,COUNTIF(AK$35:AK54,32)&gt;0,COUNTIF(AK$35:AK54,2)&gt;0),"F",IF(AND(COUNTIF(AK$35:AK54,1)&gt;0,COUNTIF(AK$35:AK54,33)&gt;0,COUNTIF(AK$35:AK54,30)&gt;0,COUNTIF(AK$35:AK54,39)&gt;0,COUNTIF(AK$35:AK54,38)&gt;0,COUNTIF(AK$35:AK54,35)&gt;0,COUNTIF(AK$35:AK54,37)&gt;0,COUNTIF(AK$35:AK54,36)&gt;0,COUNTIF(AK$35:AK54,"cmo")&gt;0,COUNTIF(AK$35:AK54,32)&gt;0),2,IF(AND(COUNTIF(AK$35:AK54,1)&gt;0,COUNTIF(AK$35:AK54,33)&gt;0,COUNTIF(AK$35:AK54,30)&gt;0,COUNTIF(AK$35:AK54,39)&gt;0,COUNTIF(AK$35:AK54,38)&gt;0,COUNTIF(AK$35:AK54,35)&gt;0,COUNTIF(AK$35:AK54,37)&gt;0,COUNTIF(AK$35:AK54,36)&gt;0,COUNTIF(AK$35:AK54,"cmo")&gt;0),32,IF(AND(COUNTIF(AK$35:AK54,1)&gt;0,COUNTIF(AK$35:AK54,33)&gt;0,COUNTIF(AK$35:AK54,30)&gt;0,COUNTIF(AK$35:AK54,39)&gt;0,COUNTIF(AK$35:AK54,38)&gt;0,COUNTIF(AK$35:AK54,35)&gt;0,COUNTIF(AK$35:AK54,37)&gt;0,COUNTIF(AK$35:AK54,36)&gt;0),"cmo",IF(AND(COUNTIF(AK$35:AK54,1)&gt;0,COUNTIF(AK$35:AK54,33)&gt;0,COUNTIF(AK$35:AK54,30)&gt;0,COUNTIF(AK$35:AK54,39)&gt;0,COUNTIF(AK$35:AK54,38)&gt;0,COUNTIF(AK$35:AK54,35)&gt;0,COUNTIF(AK$35:AK54,37)&gt;0),36,IF(AND(COUNTIF(AK$35:AK54,1)&gt;0,COUNTIF(AK$35:AK54,33)&gt;0,COUNTIF(AK$35:AK54,30)&gt;0,COUNTIF(AK$35:AK54,39)&gt;0,COUNTIF(AK$35:AK54,38)&gt;0,COUNTIF(AK$35:AK54,35)&gt;0),37,IF(AND(COUNTIF(AK$35:AK54,1)&gt;0,COUNTIF(AK$35:AK54,33)&gt;0,COUNTIF(AK$35:AK54,30)&gt;0,COUNTIF(AK$35:AK54,39)&gt;0,COUNTIF(AK$35:AK54,38)&gt;0),35,IF(AND(COUNTIF(AK$35:AK54,1)&gt;0,COUNTIF(AK$35:AK54,33)&gt;0,COUNTIF(AK$35:AK54,30)&gt;0,COUNTIF(AK$35:AK54,39)&gt;0),38,IF(AND(COUNTIF(AK$35:AK54,1)&gt;0,COUNTIF(AK$35:AK54,33)&gt;0,COUNTIF(AK$35:AK54,30)&gt;0),39,IF(AND(COUNTIF(AK$35:AK54,1)&gt;0,COUNTIF(AK$35:AK54,33)&gt;0),30,IF(COUNTIF(AK$35:AK54,1)&gt;0,33,1)))))))))))</f>
        <v>cmo</v>
      </c>
      <c r="AL55" s="227">
        <f>IF(AND(COUNTIF(AL$35:AL54,1)&gt;0,COUNTIF(AL$35:AL54,33)&gt;0,COUNTIF(AL$35:AL54,30)&gt;0,COUNTIF(AL$35:AL54,39)&gt;0,COUNTIF(AL$35:AL54,38)&gt;0,COUNTIF(AL$35:AL54,35)&gt;0,COUNTIF(AL$35:AL54,37)&gt;0,COUNTIF(AL$35:AL54,36)&gt;0,COUNTIF(AL$35:AL54,"cmo")&gt;0,COUNTIF(AL$35:AL54,32)&gt;0,COUNTIF(AL$35:AL54,2)&gt;0),"F",IF(AND(COUNTIF(AL$35:AL54,1)&gt;0,COUNTIF(AL$35:AL54,33)&gt;0,COUNTIF(AL$35:AL54,30)&gt;0,COUNTIF(AL$35:AL54,39)&gt;0,COUNTIF(AL$35:AL54,38)&gt;0,COUNTIF(AL$35:AL54,35)&gt;0,COUNTIF(AL$35:AL54,37)&gt;0,COUNTIF(AL$35:AL54,36)&gt;0,COUNTIF(AL$35:AL54,"cmo")&gt;0,COUNTIF(AL$35:AL54,32)&gt;0),2,IF(AND(COUNTIF(AL$35:AL54,1)&gt;0,COUNTIF(AL$35:AL54,33)&gt;0,COUNTIF(AL$35:AL54,30)&gt;0,COUNTIF(AL$35:AL54,39)&gt;0,COUNTIF(AL$35:AL54,38)&gt;0,COUNTIF(AL$35:AL54,35)&gt;0,COUNTIF(AL$35:AL54,37)&gt;0,COUNTIF(AL$35:AL54,36)&gt;0,COUNTIF(AL$35:AL54,"cmo")&gt;0),32,IF(AND(COUNTIF(AL$35:AL54,1)&gt;0,COUNTIF(AL$35:AL54,33)&gt;0,COUNTIF(AL$35:AL54,30)&gt;0,COUNTIF(AL$35:AL54,39)&gt;0,COUNTIF(AL$35:AL54,38)&gt;0,COUNTIF(AL$35:AL54,35)&gt;0,COUNTIF(AL$35:AL54,37)&gt;0,COUNTIF(AL$35:AL54,36)&gt;0),"cmo",IF(AND(COUNTIF(AL$35:AL54,1)&gt;0,COUNTIF(AL$35:AL54,33)&gt;0,COUNTIF(AL$35:AL54,30)&gt;0,COUNTIF(AL$35:AL54,39)&gt;0,COUNTIF(AL$35:AL54,38)&gt;0,COUNTIF(AL$35:AL54,35)&gt;0,COUNTIF(AL$35:AL54,37)&gt;0),36,IF(AND(COUNTIF(AL$35:AL54,1)&gt;0,COUNTIF(AL$35:AL54,33)&gt;0,COUNTIF(AL$35:AL54,30)&gt;0,COUNTIF(AL$35:AL54,39)&gt;0,COUNTIF(AL$35:AL54,38)&gt;0,COUNTIF(AL$35:AL54,35)&gt;0),37,IF(AND(COUNTIF(AL$35:AL54,1)&gt;0,COUNTIF(AL$35:AL54,33)&gt;0,COUNTIF(AL$35:AL54,30)&gt;0,COUNTIF(AL$35:AL54,39)&gt;0,COUNTIF(AL$35:AL54,38)&gt;0),35,IF(AND(COUNTIF(AL$35:AL54,1)&gt;0,COUNTIF(AL$35:AL54,33)&gt;0,COUNTIF(AL$35:AL54,30)&gt;0,COUNTIF(AL$35:AL54,39)&gt;0),38,IF(AND(COUNTIF(AL$35:AL54,1)&gt;0,COUNTIF(AL$35:AL54,33)&gt;0,COUNTIF(AL$35:AL54,30)&gt;0),39,IF(AND(COUNTIF(AL$35:AL54,1)&gt;0,COUNTIF(AL$35:AL54,33)&gt;0),30,IF(COUNTIF(AL$35:AL54,1)&gt;0,33,1)))))))))))</f>
        <v>36</v>
      </c>
      <c r="AM55" s="227">
        <f>IF(AND(COUNTIF(AM$35:AM54,1)&gt;0,COUNTIF(AM$35:AM54,33)&gt;0,COUNTIF(AM$35:AM54,30)&gt;0,COUNTIF(AM$35:AM54,39)&gt;0,COUNTIF(AM$35:AM54,38)&gt;0,COUNTIF(AM$35:AM54,35)&gt;0,COUNTIF(AM$35:AM54,37)&gt;0,COUNTIF(AM$35:AM54,36)&gt;0,COUNTIF(AM$35:AM54,"cmo")&gt;0,COUNTIF(AM$35:AM54,32)&gt;0,COUNTIF(AM$35:AM54,2)&gt;0),"F",IF(AND(COUNTIF(AM$35:AM54,1)&gt;0,COUNTIF(AM$35:AM54,33)&gt;0,COUNTIF(AM$35:AM54,30)&gt;0,COUNTIF(AM$35:AM54,39)&gt;0,COUNTIF(AM$35:AM54,38)&gt;0,COUNTIF(AM$35:AM54,35)&gt;0,COUNTIF(AM$35:AM54,37)&gt;0,COUNTIF(AM$35:AM54,36)&gt;0,COUNTIF(AM$35:AM54,"cmo")&gt;0,COUNTIF(AM$35:AM54,32)&gt;0),2,IF(AND(COUNTIF(AM$35:AM54,1)&gt;0,COUNTIF(AM$35:AM54,33)&gt;0,COUNTIF(AM$35:AM54,30)&gt;0,COUNTIF(AM$35:AM54,39)&gt;0,COUNTIF(AM$35:AM54,38)&gt;0,COUNTIF(AM$35:AM54,35)&gt;0,COUNTIF(AM$35:AM54,37)&gt;0,COUNTIF(AM$35:AM54,36)&gt;0,COUNTIF(AM$35:AM54,"cmo")&gt;0),32,IF(AND(COUNTIF(AM$35:AM54,1)&gt;0,COUNTIF(AM$35:AM54,33)&gt;0,COUNTIF(AM$35:AM54,30)&gt;0,COUNTIF(AM$35:AM54,39)&gt;0,COUNTIF(AM$35:AM54,38)&gt;0,COUNTIF(AM$35:AM54,35)&gt;0,COUNTIF(AM$35:AM54,37)&gt;0,COUNTIF(AM$35:AM54,36)&gt;0),"cmo",IF(AND(COUNTIF(AM$35:AM54,1)&gt;0,COUNTIF(AM$35:AM54,33)&gt;0,COUNTIF(AM$35:AM54,30)&gt;0,COUNTIF(AM$35:AM54,39)&gt;0,COUNTIF(AM$35:AM54,38)&gt;0,COUNTIF(AM$35:AM54,35)&gt;0,COUNTIF(AM$35:AM54,37)&gt;0),36,IF(AND(COUNTIF(AM$35:AM54,1)&gt;0,COUNTIF(AM$35:AM54,33)&gt;0,COUNTIF(AM$35:AM54,30)&gt;0,COUNTIF(AM$35:AM54,39)&gt;0,COUNTIF(AM$35:AM54,38)&gt;0,COUNTIF(AM$35:AM54,35)&gt;0),37,IF(AND(COUNTIF(AM$35:AM54,1)&gt;0,COUNTIF(AM$35:AM54,33)&gt;0,COUNTIF(AM$35:AM54,30)&gt;0,COUNTIF(AM$35:AM54,39)&gt;0,COUNTIF(AM$35:AM54,38)&gt;0),35,IF(AND(COUNTIF(AM$35:AM54,1)&gt;0,COUNTIF(AM$35:AM54,33)&gt;0,COUNTIF(AM$35:AM54,30)&gt;0,COUNTIF(AM$35:AM54,39)&gt;0),38,IF(AND(COUNTIF(AM$35:AM54,1)&gt;0,COUNTIF(AM$35:AM54,33)&gt;0,COUNTIF(AM$35:AM54,30)&gt;0),39,IF(AND(COUNTIF(AM$35:AM54,1)&gt;0,COUNTIF(AM$35:AM54,33)&gt;0),30,IF(COUNTIF(AM$35:AM54,1)&gt;0,33,1)))))))))))</f>
        <v>2</v>
      </c>
      <c r="AN55" s="227">
        <f>IF(AND(COUNTIF(AN$35:AN54,1)&gt;0,COUNTIF(AN$35:AN54,33)&gt;0,COUNTIF(AN$35:AN54,30)&gt;0,COUNTIF(AN$35:AN54,39)&gt;0,COUNTIF(AN$35:AN54,38)&gt;0,COUNTIF(AN$35:AN54,35)&gt;0,COUNTIF(AN$35:AN54,37)&gt;0,COUNTIF(AN$35:AN54,36)&gt;0,COUNTIF(AN$35:AN54,"cmo")&gt;0,COUNTIF(AN$35:AN54,32)&gt;0,COUNTIF(AN$35:AN54,2)&gt;0),"F",IF(AND(COUNTIF(AN$35:AN54,1)&gt;0,COUNTIF(AN$35:AN54,33)&gt;0,COUNTIF(AN$35:AN54,30)&gt;0,COUNTIF(AN$35:AN54,39)&gt;0,COUNTIF(AN$35:AN54,38)&gt;0,COUNTIF(AN$35:AN54,35)&gt;0,COUNTIF(AN$35:AN54,37)&gt;0,COUNTIF(AN$35:AN54,36)&gt;0,COUNTIF(AN$35:AN54,"cmo")&gt;0,COUNTIF(AN$35:AN54,32)&gt;0),2,IF(AND(COUNTIF(AN$35:AN54,1)&gt;0,COUNTIF(AN$35:AN54,33)&gt;0,COUNTIF(AN$35:AN54,30)&gt;0,COUNTIF(AN$35:AN54,39)&gt;0,COUNTIF(AN$35:AN54,38)&gt;0,COUNTIF(AN$35:AN54,35)&gt;0,COUNTIF(AN$35:AN54,37)&gt;0,COUNTIF(AN$35:AN54,36)&gt;0,COUNTIF(AN$35:AN54,"cmo")&gt;0),32,IF(AND(COUNTIF(AN$35:AN54,1)&gt;0,COUNTIF(AN$35:AN54,33)&gt;0,COUNTIF(AN$35:AN54,30)&gt;0,COUNTIF(AN$35:AN54,39)&gt;0,COUNTIF(AN$35:AN54,38)&gt;0,COUNTIF(AN$35:AN54,35)&gt;0,COUNTIF(AN$35:AN54,37)&gt;0,COUNTIF(AN$35:AN54,36)&gt;0),"cmo",IF(AND(COUNTIF(AN$35:AN54,1)&gt;0,COUNTIF(AN$35:AN54,33)&gt;0,COUNTIF(AN$35:AN54,30)&gt;0,COUNTIF(AN$35:AN54,39)&gt;0,COUNTIF(AN$35:AN54,38)&gt;0,COUNTIF(AN$35:AN54,35)&gt;0,COUNTIF(AN$35:AN54,37)&gt;0),36,IF(AND(COUNTIF(AN$35:AN54,1)&gt;0,COUNTIF(AN$35:AN54,33)&gt;0,COUNTIF(AN$35:AN54,30)&gt;0,COUNTIF(AN$35:AN54,39)&gt;0,COUNTIF(AN$35:AN54,38)&gt;0,COUNTIF(AN$35:AN54,35)&gt;0),37,IF(AND(COUNTIF(AN$35:AN54,1)&gt;0,COUNTIF(AN$35:AN54,33)&gt;0,COUNTIF(AN$35:AN54,30)&gt;0,COUNTIF(AN$35:AN54,39)&gt;0,COUNTIF(AN$35:AN54,38)&gt;0),35,IF(AND(COUNTIF(AN$35:AN54,1)&gt;0,COUNTIF(AN$35:AN54,33)&gt;0,COUNTIF(AN$35:AN54,30)&gt;0,COUNTIF(AN$35:AN54,39)&gt;0),38,IF(AND(COUNTIF(AN$35:AN54,1)&gt;0,COUNTIF(AN$35:AN54,33)&gt;0,COUNTIF(AN$35:AN54,30)&gt;0),39,IF(AND(COUNTIF(AN$35:AN54,1)&gt;0,COUNTIF(AN$35:AN54,33)&gt;0),30,IF(COUNTIF(AN$35:AN54,1)&gt;0,33,1)))))))))))</f>
        <v>2</v>
      </c>
      <c r="AO55" s="227">
        <f>IF(AND(COUNTIF(AO$35:AO54,1)&gt;0,COUNTIF(AO$35:AO54,33)&gt;0,COUNTIF(AO$35:AO54,30)&gt;0,COUNTIF(AO$35:AO54,39)&gt;0,COUNTIF(AO$35:AO54,38)&gt;0,COUNTIF(AO$35:AO54,35)&gt;0,COUNTIF(AO$35:AO54,37)&gt;0,COUNTIF(AO$35:AO54,36)&gt;0,COUNTIF(AO$35:AO54,"cmo")&gt;0,COUNTIF(AO$35:AO54,32)&gt;0,COUNTIF(AO$35:AO54,2)&gt;0),"F",IF(AND(COUNTIF(AO$35:AO54,1)&gt;0,COUNTIF(AO$35:AO54,33)&gt;0,COUNTIF(AO$35:AO54,30)&gt;0,COUNTIF(AO$35:AO54,39)&gt;0,COUNTIF(AO$35:AO54,38)&gt;0,COUNTIF(AO$35:AO54,35)&gt;0,COUNTIF(AO$35:AO54,37)&gt;0,COUNTIF(AO$35:AO54,36)&gt;0,COUNTIF(AO$35:AO54,"cmo")&gt;0,COUNTIF(AO$35:AO54,32)&gt;0),2,IF(AND(COUNTIF(AO$35:AO54,1)&gt;0,COUNTIF(AO$35:AO54,33)&gt;0,COUNTIF(AO$35:AO54,30)&gt;0,COUNTIF(AO$35:AO54,39)&gt;0,COUNTIF(AO$35:AO54,38)&gt;0,COUNTIF(AO$35:AO54,35)&gt;0,COUNTIF(AO$35:AO54,37)&gt;0,COUNTIF(AO$35:AO54,36)&gt;0,COUNTIF(AO$35:AO54,"cmo")&gt;0),32,IF(AND(COUNTIF(AO$35:AO54,1)&gt;0,COUNTIF(AO$35:AO54,33)&gt;0,COUNTIF(AO$35:AO54,30)&gt;0,COUNTIF(AO$35:AO54,39)&gt;0,COUNTIF(AO$35:AO54,38)&gt;0,COUNTIF(AO$35:AO54,35)&gt;0,COUNTIF(AO$35:AO54,37)&gt;0,COUNTIF(AO$35:AO54,36)&gt;0),"cmo",IF(AND(COUNTIF(AO$35:AO54,1)&gt;0,COUNTIF(AO$35:AO54,33)&gt;0,COUNTIF(AO$35:AO54,30)&gt;0,COUNTIF(AO$35:AO54,39)&gt;0,COUNTIF(AO$35:AO54,38)&gt;0,COUNTIF(AO$35:AO54,35)&gt;0,COUNTIF(AO$35:AO54,37)&gt;0),36,IF(AND(COUNTIF(AO$35:AO54,1)&gt;0,COUNTIF(AO$35:AO54,33)&gt;0,COUNTIF(AO$35:AO54,30)&gt;0,COUNTIF(AO$35:AO54,39)&gt;0,COUNTIF(AO$35:AO54,38)&gt;0,COUNTIF(AO$35:AO54,35)&gt;0),37,IF(AND(COUNTIF(AO$35:AO54,1)&gt;0,COUNTIF(AO$35:AO54,33)&gt;0,COUNTIF(AO$35:AO54,30)&gt;0,COUNTIF(AO$35:AO54,39)&gt;0,COUNTIF(AO$35:AO54,38)&gt;0),35,IF(AND(COUNTIF(AO$35:AO54,1)&gt;0,COUNTIF(AO$35:AO54,33)&gt;0,COUNTIF(AO$35:AO54,30)&gt;0,COUNTIF(AO$35:AO54,39)&gt;0),38,IF(AND(COUNTIF(AO$35:AO54,1)&gt;0,COUNTIF(AO$35:AO54,33)&gt;0,COUNTIF(AO$35:AO54,30)&gt;0),39,IF(AND(COUNTIF(AO$35:AO54,1)&gt;0,COUNTIF(AO$35:AO54,33)&gt;0),30,IF(COUNTIF(AO$35:AO54,1)&gt;0,33,1)))))))))))</f>
        <v>2</v>
      </c>
      <c r="AP55" s="227">
        <f>IF(AND(COUNTIF(AP$35:AP54,1)&gt;0,COUNTIF(AP$35:AP54,33)&gt;0,COUNTIF(AP$35:AP54,30)&gt;0,COUNTIF(AP$35:AP54,39)&gt;0,COUNTIF(AP$35:AP54,38)&gt;0,COUNTIF(AP$35:AP54,35)&gt;0,COUNTIF(AP$35:AP54,37)&gt;0,COUNTIF(AP$35:AP54,36)&gt;0,COUNTIF(AP$35:AP54,"cmo")&gt;0,COUNTIF(AP$35:AP54,32)&gt;0,COUNTIF(AP$35:AP54,2)&gt;0),"F",IF(AND(COUNTIF(AP$35:AP54,1)&gt;0,COUNTIF(AP$35:AP54,33)&gt;0,COUNTIF(AP$35:AP54,30)&gt;0,COUNTIF(AP$35:AP54,39)&gt;0,COUNTIF(AP$35:AP54,38)&gt;0,COUNTIF(AP$35:AP54,35)&gt;0,COUNTIF(AP$35:AP54,37)&gt;0,COUNTIF(AP$35:AP54,36)&gt;0,COUNTIF(AP$35:AP54,"cmo")&gt;0,COUNTIF(AP$35:AP54,32)&gt;0),2,IF(AND(COUNTIF(AP$35:AP54,1)&gt;0,COUNTIF(AP$35:AP54,33)&gt;0,COUNTIF(AP$35:AP54,30)&gt;0,COUNTIF(AP$35:AP54,39)&gt;0,COUNTIF(AP$35:AP54,38)&gt;0,COUNTIF(AP$35:AP54,35)&gt;0,COUNTIF(AP$35:AP54,37)&gt;0,COUNTIF(AP$35:AP54,36)&gt;0,COUNTIF(AP$35:AP54,"cmo")&gt;0),32,IF(AND(COUNTIF(AP$35:AP54,1)&gt;0,COUNTIF(AP$35:AP54,33)&gt;0,COUNTIF(AP$35:AP54,30)&gt;0,COUNTIF(AP$35:AP54,39)&gt;0,COUNTIF(AP$35:AP54,38)&gt;0,COUNTIF(AP$35:AP54,35)&gt;0,COUNTIF(AP$35:AP54,37)&gt;0,COUNTIF(AP$35:AP54,36)&gt;0),"cmo",IF(AND(COUNTIF(AP$35:AP54,1)&gt;0,COUNTIF(AP$35:AP54,33)&gt;0,COUNTIF(AP$35:AP54,30)&gt;0,COUNTIF(AP$35:AP54,39)&gt;0,COUNTIF(AP$35:AP54,38)&gt;0,COUNTIF(AP$35:AP54,35)&gt;0,COUNTIF(AP$35:AP54,37)&gt;0),36,IF(AND(COUNTIF(AP$35:AP54,1)&gt;0,COUNTIF(AP$35:AP54,33)&gt;0,COUNTIF(AP$35:AP54,30)&gt;0,COUNTIF(AP$35:AP54,39)&gt;0,COUNTIF(AP$35:AP54,38)&gt;0,COUNTIF(AP$35:AP54,35)&gt;0),37,IF(AND(COUNTIF(AP$35:AP54,1)&gt;0,COUNTIF(AP$35:AP54,33)&gt;0,COUNTIF(AP$35:AP54,30)&gt;0,COUNTIF(AP$35:AP54,39)&gt;0,COUNTIF(AP$35:AP54,38)&gt;0),35,IF(AND(COUNTIF(AP$35:AP54,1)&gt;0,COUNTIF(AP$35:AP54,33)&gt;0,COUNTIF(AP$35:AP54,30)&gt;0,COUNTIF(AP$35:AP54,39)&gt;0),38,IF(AND(COUNTIF(AP$35:AP54,1)&gt;0,COUNTIF(AP$35:AP54,33)&gt;0,COUNTIF(AP$35:AP54,30)&gt;0),39,IF(AND(COUNTIF(AP$35:AP54,1)&gt;0,COUNTIF(AP$35:AP54,33)&gt;0),30,IF(COUNTIF(AP$35:AP54,1)&gt;0,33,1)))))))))))</f>
        <v>32</v>
      </c>
      <c r="AQ55" s="227" t="str">
        <f>IF(AND(COUNTIF(AQ$35:AQ54,1)&gt;0,COUNTIF(AQ$35:AQ54,33)&gt;0,COUNTIF(AQ$35:AQ54,30)&gt;0,COUNTIF(AQ$35:AQ54,39)&gt;0,COUNTIF(AQ$35:AQ54,38)&gt;0,COUNTIF(AQ$35:AQ54,35)&gt;0,COUNTIF(AQ$35:AQ54,37)&gt;0,COUNTIF(AQ$35:AQ54,36)&gt;0,COUNTIF(AQ$35:AQ54,"cmo")&gt;0,COUNTIF(AQ$35:AQ54,32)&gt;0,COUNTIF(AQ$35:AQ54,2)&gt;0),"F",IF(AND(COUNTIF(AQ$35:AQ54,1)&gt;0,COUNTIF(AQ$35:AQ54,33)&gt;0,COUNTIF(AQ$35:AQ54,30)&gt;0,COUNTIF(AQ$35:AQ54,39)&gt;0,COUNTIF(AQ$35:AQ54,38)&gt;0,COUNTIF(AQ$35:AQ54,35)&gt;0,COUNTIF(AQ$35:AQ54,37)&gt;0,COUNTIF(AQ$35:AQ54,36)&gt;0,COUNTIF(AQ$35:AQ54,"cmo")&gt;0,COUNTIF(AQ$35:AQ54,32)&gt;0),2,IF(AND(COUNTIF(AQ$35:AQ54,1)&gt;0,COUNTIF(AQ$35:AQ54,33)&gt;0,COUNTIF(AQ$35:AQ54,30)&gt;0,COUNTIF(AQ$35:AQ54,39)&gt;0,COUNTIF(AQ$35:AQ54,38)&gt;0,COUNTIF(AQ$35:AQ54,35)&gt;0,COUNTIF(AQ$35:AQ54,37)&gt;0,COUNTIF(AQ$35:AQ54,36)&gt;0,COUNTIF(AQ$35:AQ54,"cmo")&gt;0),32,IF(AND(COUNTIF(AQ$35:AQ54,1)&gt;0,COUNTIF(AQ$35:AQ54,33)&gt;0,COUNTIF(AQ$35:AQ54,30)&gt;0,COUNTIF(AQ$35:AQ54,39)&gt;0,COUNTIF(AQ$35:AQ54,38)&gt;0,COUNTIF(AQ$35:AQ54,35)&gt;0,COUNTIF(AQ$35:AQ54,37)&gt;0,COUNTIF(AQ$35:AQ54,36)&gt;0),"cmo",IF(AND(COUNTIF(AQ$35:AQ54,1)&gt;0,COUNTIF(AQ$35:AQ54,33)&gt;0,COUNTIF(AQ$35:AQ54,30)&gt;0,COUNTIF(AQ$35:AQ54,39)&gt;0,COUNTIF(AQ$35:AQ54,38)&gt;0,COUNTIF(AQ$35:AQ54,35)&gt;0,COUNTIF(AQ$35:AQ54,37)&gt;0),36,IF(AND(COUNTIF(AQ$35:AQ54,1)&gt;0,COUNTIF(AQ$35:AQ54,33)&gt;0,COUNTIF(AQ$35:AQ54,30)&gt;0,COUNTIF(AQ$35:AQ54,39)&gt;0,COUNTIF(AQ$35:AQ54,38)&gt;0,COUNTIF(AQ$35:AQ54,35)&gt;0),37,IF(AND(COUNTIF(AQ$35:AQ54,1)&gt;0,COUNTIF(AQ$35:AQ54,33)&gt;0,COUNTIF(AQ$35:AQ54,30)&gt;0,COUNTIF(AQ$35:AQ54,39)&gt;0,COUNTIF(AQ$35:AQ54,38)&gt;0),35,IF(AND(COUNTIF(AQ$35:AQ54,1)&gt;0,COUNTIF(AQ$35:AQ54,33)&gt;0,COUNTIF(AQ$35:AQ54,30)&gt;0,COUNTIF(AQ$35:AQ54,39)&gt;0),38,IF(AND(COUNTIF(AQ$35:AQ54,1)&gt;0,COUNTIF(AQ$35:AQ54,33)&gt;0,COUNTIF(AQ$35:AQ54,30)&gt;0),39,IF(AND(COUNTIF(AQ$35:AQ54,1)&gt;0,COUNTIF(AQ$35:AQ54,33)&gt;0),30,IF(COUNTIF(AQ$35:AQ54,1)&gt;0,33,1)))))))))))</f>
        <v>cmo</v>
      </c>
      <c r="AR55" s="231" t="s">
        <v>6</v>
      </c>
      <c r="AS55" s="231" t="s">
        <v>6</v>
      </c>
      <c r="AT55" s="231" t="s">
        <v>6</v>
      </c>
      <c r="AU55" s="227" t="str">
        <f>IF(AND(COUNTIF(AU$35:AU54,1)&gt;0,COUNTIF(AU$35:AU54,33)&gt;0,COUNTIF(AU$35:AU54,30)&gt;0,COUNTIF(AU$35:AU54,39)&gt;0,COUNTIF(AU$35:AU54,38)&gt;0,COUNTIF(AU$35:AU54,35)&gt;0,COUNTIF(AU$35:AU54,37)&gt;0,COUNTIF(AU$35:AU54,36)&gt;0,COUNTIF(AU$35:AU54,"cmo")&gt;0,COUNTIF(AU$35:AU54,32)&gt;0,COUNTIF(AU$35:AU54,2)&gt;0),"F",IF(AND(COUNTIF(AU$35:AU54,1)&gt;0,COUNTIF(AU$35:AU54,33)&gt;0,COUNTIF(AU$35:AU54,30)&gt;0,COUNTIF(AU$35:AU54,39)&gt;0,COUNTIF(AU$35:AU54,38)&gt;0,COUNTIF(AU$35:AU54,35)&gt;0,COUNTIF(AU$35:AU54,37)&gt;0,COUNTIF(AU$35:AU54,36)&gt;0,COUNTIF(AU$35:AU54,"cmo")&gt;0,COUNTIF(AU$35:AU54,32)&gt;0),2,IF(AND(COUNTIF(AU$35:AU54,1)&gt;0,COUNTIF(AU$35:AU54,33)&gt;0,COUNTIF(AU$35:AU54,30)&gt;0,COUNTIF(AU$35:AU54,39)&gt;0,COUNTIF(AU$35:AU54,38)&gt;0,COUNTIF(AU$35:AU54,35)&gt;0,COUNTIF(AU$35:AU54,37)&gt;0,COUNTIF(AU$35:AU54,36)&gt;0,COUNTIF(AU$35:AU54,"cmo")&gt;0),32,IF(AND(COUNTIF(AU$35:AU54,1)&gt;0,COUNTIF(AU$35:AU54,33)&gt;0,COUNTIF(AU$35:AU54,30)&gt;0,COUNTIF(AU$35:AU54,39)&gt;0,COUNTIF(AU$35:AU54,38)&gt;0,COUNTIF(AU$35:AU54,35)&gt;0,COUNTIF(AU$35:AU54,37)&gt;0,COUNTIF(AU$35:AU54,36)&gt;0),"cmo",IF(AND(COUNTIF(AU$35:AU54,1)&gt;0,COUNTIF(AU$35:AU54,33)&gt;0,COUNTIF(AU$35:AU54,30)&gt;0,COUNTIF(AU$35:AU54,39)&gt;0,COUNTIF(AU$35:AU54,38)&gt;0,COUNTIF(AU$35:AU54,35)&gt;0,COUNTIF(AU$35:AU54,37)&gt;0),36,IF(AND(COUNTIF(AU$35:AU54,1)&gt;0,COUNTIF(AU$35:AU54,33)&gt;0,COUNTIF(AU$35:AU54,30)&gt;0,COUNTIF(AU$35:AU54,39)&gt;0,COUNTIF(AU$35:AU54,38)&gt;0,COUNTIF(AU$35:AU54,35)&gt;0),37,IF(AND(COUNTIF(AU$35:AU54,1)&gt;0,COUNTIF(AU$35:AU54,33)&gt;0,COUNTIF(AU$35:AU54,30)&gt;0,COUNTIF(AU$35:AU54,39)&gt;0,COUNTIF(AU$35:AU54,38)&gt;0),35,IF(AND(COUNTIF(AU$35:AU54,1)&gt;0,COUNTIF(AU$35:AU54,33)&gt;0,COUNTIF(AU$35:AU54,30)&gt;0,COUNTIF(AU$35:AU54,39)&gt;0),38,IF(AND(COUNTIF(AU$35:AU54,1)&gt;0,COUNTIF(AU$35:AU54,33)&gt;0,COUNTIF(AU$35:AU54,30)&gt;0),39,IF(AND(COUNTIF(AU$35:AU54,1)&gt;0,COUNTIF(AU$35:AU54,33)&gt;0),30,IF(COUNTIF(AU$35:AU54,1)&gt;0,33,1)))))))))))</f>
        <v>cmo</v>
      </c>
      <c r="AV55" s="227" t="str">
        <f>IF(AND(COUNTIF(AV$35:AV54,1)&gt;0,COUNTIF(AV$35:AV54,33)&gt;0,COUNTIF(AV$35:AV54,30)&gt;0,COUNTIF(AV$35:AV54,39)&gt;0,COUNTIF(AV$35:AV54,38)&gt;0,COUNTIF(AV$35:AV54,35)&gt;0,COUNTIF(AV$35:AV54,37)&gt;0,COUNTIF(AV$35:AV54,36)&gt;0,COUNTIF(AV$35:AV54,"cmo")&gt;0,COUNTIF(AV$35:AV54,32)&gt;0,COUNTIF(AV$35:AV54,2)&gt;0),"F",IF(AND(COUNTIF(AV$35:AV54,1)&gt;0,COUNTIF(AV$35:AV54,33)&gt;0,COUNTIF(AV$35:AV54,30)&gt;0,COUNTIF(AV$35:AV54,39)&gt;0,COUNTIF(AV$35:AV54,38)&gt;0,COUNTIF(AV$35:AV54,35)&gt;0,COUNTIF(AV$35:AV54,37)&gt;0,COUNTIF(AV$35:AV54,36)&gt;0,COUNTIF(AV$35:AV54,"cmo")&gt;0,COUNTIF(AV$35:AV54,32)&gt;0),2,IF(AND(COUNTIF(AV$35:AV54,1)&gt;0,COUNTIF(AV$35:AV54,33)&gt;0,COUNTIF(AV$35:AV54,30)&gt;0,COUNTIF(AV$35:AV54,39)&gt;0,COUNTIF(AV$35:AV54,38)&gt;0,COUNTIF(AV$35:AV54,35)&gt;0,COUNTIF(AV$35:AV54,37)&gt;0,COUNTIF(AV$35:AV54,36)&gt;0,COUNTIF(AV$35:AV54,"cmo")&gt;0),32,IF(AND(COUNTIF(AV$35:AV54,1)&gt;0,COUNTIF(AV$35:AV54,33)&gt;0,COUNTIF(AV$35:AV54,30)&gt;0,COUNTIF(AV$35:AV54,39)&gt;0,COUNTIF(AV$35:AV54,38)&gt;0,COUNTIF(AV$35:AV54,35)&gt;0,COUNTIF(AV$35:AV54,37)&gt;0,COUNTIF(AV$35:AV54,36)&gt;0),"cmo",IF(AND(COUNTIF(AV$35:AV54,1)&gt;0,COUNTIF(AV$35:AV54,33)&gt;0,COUNTIF(AV$35:AV54,30)&gt;0,COUNTIF(AV$35:AV54,39)&gt;0,COUNTIF(AV$35:AV54,38)&gt;0,COUNTIF(AV$35:AV54,35)&gt;0,COUNTIF(AV$35:AV54,37)&gt;0),36,IF(AND(COUNTIF(AV$35:AV54,1)&gt;0,COUNTIF(AV$35:AV54,33)&gt;0,COUNTIF(AV$35:AV54,30)&gt;0,COUNTIF(AV$35:AV54,39)&gt;0,COUNTIF(AV$35:AV54,38)&gt;0,COUNTIF(AV$35:AV54,35)&gt;0),37,IF(AND(COUNTIF(AV$35:AV54,1)&gt;0,COUNTIF(AV$35:AV54,33)&gt;0,COUNTIF(AV$35:AV54,30)&gt;0,COUNTIF(AV$35:AV54,39)&gt;0,COUNTIF(AV$35:AV54,38)&gt;0),35,IF(AND(COUNTIF(AV$35:AV54,1)&gt;0,COUNTIF(AV$35:AV54,33)&gt;0,COUNTIF(AV$35:AV54,30)&gt;0,COUNTIF(AV$35:AV54,39)&gt;0),38,IF(AND(COUNTIF(AV$35:AV54,1)&gt;0,COUNTIF(AV$35:AV54,33)&gt;0,COUNTIF(AV$35:AV54,30)&gt;0),39,IF(AND(COUNTIF(AV$35:AV54,1)&gt;0,COUNTIF(AV$35:AV54,33)&gt;0),30,IF(COUNTIF(AV$35:AV54,1)&gt;0,33,1)))))))))))</f>
        <v>cmo</v>
      </c>
      <c r="AW55" s="227" t="str">
        <f>IF(AND(COUNTIF(AW$35:AW54,1)&gt;0,COUNTIF(AW$35:AW54,33)&gt;0,COUNTIF(AW$35:AW54,30)&gt;0,COUNTIF(AW$35:AW54,39)&gt;0,COUNTIF(AW$35:AW54,38)&gt;0,COUNTIF(AW$35:AW54,35)&gt;0,COUNTIF(AW$35:AW54,37)&gt;0,COUNTIF(AW$35:AW54,36)&gt;0,COUNTIF(AW$35:AW54,"cmo")&gt;0,COUNTIF(AW$35:AW54,32)&gt;0,COUNTIF(AW$35:AW54,2)&gt;0),"F",IF(AND(COUNTIF(AW$35:AW54,1)&gt;0,COUNTIF(AW$35:AW54,33)&gt;0,COUNTIF(AW$35:AW54,30)&gt;0,COUNTIF(AW$35:AW54,39)&gt;0,COUNTIF(AW$35:AW54,38)&gt;0,COUNTIF(AW$35:AW54,35)&gt;0,COUNTIF(AW$35:AW54,37)&gt;0,COUNTIF(AW$35:AW54,36)&gt;0,COUNTIF(AW$35:AW54,"cmo")&gt;0,COUNTIF(AW$35:AW54,32)&gt;0),2,IF(AND(COUNTIF(AW$35:AW54,1)&gt;0,COUNTIF(AW$35:AW54,33)&gt;0,COUNTIF(AW$35:AW54,30)&gt;0,COUNTIF(AW$35:AW54,39)&gt;0,COUNTIF(AW$35:AW54,38)&gt;0,COUNTIF(AW$35:AW54,35)&gt;0,COUNTIF(AW$35:AW54,37)&gt;0,COUNTIF(AW$35:AW54,36)&gt;0,COUNTIF(AW$35:AW54,"cmo")&gt;0),32,IF(AND(COUNTIF(AW$35:AW54,1)&gt;0,COUNTIF(AW$35:AW54,33)&gt;0,COUNTIF(AW$35:AW54,30)&gt;0,COUNTIF(AW$35:AW54,39)&gt;0,COUNTIF(AW$35:AW54,38)&gt;0,COUNTIF(AW$35:AW54,35)&gt;0,COUNTIF(AW$35:AW54,37)&gt;0,COUNTIF(AW$35:AW54,36)&gt;0),"cmo",IF(AND(COUNTIF(AW$35:AW54,1)&gt;0,COUNTIF(AW$35:AW54,33)&gt;0,COUNTIF(AW$35:AW54,30)&gt;0,COUNTIF(AW$35:AW54,39)&gt;0,COUNTIF(AW$35:AW54,38)&gt;0,COUNTIF(AW$35:AW54,35)&gt;0,COUNTIF(AW$35:AW54,37)&gt;0),36,IF(AND(COUNTIF(AW$35:AW54,1)&gt;0,COUNTIF(AW$35:AW54,33)&gt;0,COUNTIF(AW$35:AW54,30)&gt;0,COUNTIF(AW$35:AW54,39)&gt;0,COUNTIF(AW$35:AW54,38)&gt;0,COUNTIF(AW$35:AW54,35)&gt;0),37,IF(AND(COUNTIF(AW$35:AW54,1)&gt;0,COUNTIF(AW$35:AW54,33)&gt;0,COUNTIF(AW$35:AW54,30)&gt;0,COUNTIF(AW$35:AW54,39)&gt;0,COUNTIF(AW$35:AW54,38)&gt;0),35,IF(AND(COUNTIF(AW$35:AW54,1)&gt;0,COUNTIF(AW$35:AW54,33)&gt;0,COUNTIF(AW$35:AW54,30)&gt;0,COUNTIF(AW$35:AW54,39)&gt;0),38,IF(AND(COUNTIF(AW$35:AW54,1)&gt;0,COUNTIF(AW$35:AW54,33)&gt;0,COUNTIF(AW$35:AW54,30)&gt;0),39,IF(AND(COUNTIF(AW$35:AW54,1)&gt;0,COUNTIF(AW$35:AW54,33)&gt;0),30,IF(COUNTIF(AW$35:AW54,1)&gt;0,33,1)))))))))))</f>
        <v>cmo</v>
      </c>
      <c r="AX55" s="227">
        <f>IF(AND(COUNTIF(AX$35:AX54,1)&gt;0,COUNTIF(AX$35:AX54,33)&gt;0,COUNTIF(AX$35:AX54,30)&gt;0,COUNTIF(AX$35:AX54,39)&gt;0,COUNTIF(AX$35:AX54,38)&gt;0,COUNTIF(AX$35:AX54,35)&gt;0,COUNTIF(AX$35:AX54,37)&gt;0,COUNTIF(AX$35:AX54,36)&gt;0,COUNTIF(AX$35:AX54,"cmo")&gt;0,COUNTIF(AX$35:AX54,32)&gt;0,COUNTIF(AX$35:AX54,2)&gt;0),"F",IF(AND(COUNTIF(AX$35:AX54,1)&gt;0,COUNTIF(AX$35:AX54,33)&gt;0,COUNTIF(AX$35:AX54,30)&gt;0,COUNTIF(AX$35:AX54,39)&gt;0,COUNTIF(AX$35:AX54,38)&gt;0,COUNTIF(AX$35:AX54,35)&gt;0,COUNTIF(AX$35:AX54,37)&gt;0,COUNTIF(AX$35:AX54,36)&gt;0,COUNTIF(AX$35:AX54,"cmo")&gt;0,COUNTIF(AX$35:AX54,32)&gt;0),2,IF(AND(COUNTIF(AX$35:AX54,1)&gt;0,COUNTIF(AX$35:AX54,33)&gt;0,COUNTIF(AX$35:AX54,30)&gt;0,COUNTIF(AX$35:AX54,39)&gt;0,COUNTIF(AX$35:AX54,38)&gt;0,COUNTIF(AX$35:AX54,35)&gt;0,COUNTIF(AX$35:AX54,37)&gt;0,COUNTIF(AX$35:AX54,36)&gt;0,COUNTIF(AX$35:AX54,"cmo")&gt;0),32,IF(AND(COUNTIF(AX$35:AX54,1)&gt;0,COUNTIF(AX$35:AX54,33)&gt;0,COUNTIF(AX$35:AX54,30)&gt;0,COUNTIF(AX$35:AX54,39)&gt;0,COUNTIF(AX$35:AX54,38)&gt;0,COUNTIF(AX$35:AX54,35)&gt;0,COUNTIF(AX$35:AX54,37)&gt;0,COUNTIF(AX$35:AX54,36)&gt;0),"cmo",IF(AND(COUNTIF(AX$35:AX54,1)&gt;0,COUNTIF(AX$35:AX54,33)&gt;0,COUNTIF(AX$35:AX54,30)&gt;0,COUNTIF(AX$35:AX54,39)&gt;0,COUNTIF(AX$35:AX54,38)&gt;0,COUNTIF(AX$35:AX54,35)&gt;0,COUNTIF(AX$35:AX54,37)&gt;0),36,IF(AND(COUNTIF(AX$35:AX54,1)&gt;0,COUNTIF(AX$35:AX54,33)&gt;0,COUNTIF(AX$35:AX54,30)&gt;0,COUNTIF(AX$35:AX54,39)&gt;0,COUNTIF(AX$35:AX54,38)&gt;0,COUNTIF(AX$35:AX54,35)&gt;0),37,IF(AND(COUNTIF(AX$35:AX54,1)&gt;0,COUNTIF(AX$35:AX54,33)&gt;0,COUNTIF(AX$35:AX54,30)&gt;0,COUNTIF(AX$35:AX54,39)&gt;0,COUNTIF(AX$35:AX54,38)&gt;0),35,IF(AND(COUNTIF(AX$35:AX54,1)&gt;0,COUNTIF(AX$35:AX54,33)&gt;0,COUNTIF(AX$35:AX54,30)&gt;0,COUNTIF(AX$35:AX54,39)&gt;0),38,IF(AND(COUNTIF(AX$35:AX54,1)&gt;0,COUNTIF(AX$35:AX54,33)&gt;0,COUNTIF(AX$35:AX54,30)&gt;0),39,IF(AND(COUNTIF(AX$35:AX54,1)&gt;0,COUNTIF(AX$35:AX54,33)&gt;0),30,IF(COUNTIF(AX$35:AX54,1)&gt;0,33,1)))))))))))</f>
        <v>36</v>
      </c>
      <c r="AY55" s="227">
        <f>IF(AND(COUNTIF(AY$35:AY54,1)&gt;0,COUNTIF(AY$35:AY54,33)&gt;0,COUNTIF(AY$35:AY54,30)&gt;0,COUNTIF(AY$35:AY54,39)&gt;0,COUNTIF(AY$35:AY54,38)&gt;0,COUNTIF(AY$35:AY54,35)&gt;0,COUNTIF(AY$35:AY54,37)&gt;0,COUNTIF(AY$35:AY54,36)&gt;0,COUNTIF(AY$35:AY54,"cmo")&gt;0,COUNTIF(AY$35:AY54,32)&gt;0,COUNTIF(AY$35:AY54,2)&gt;0),"F",IF(AND(COUNTIF(AY$35:AY54,1)&gt;0,COUNTIF(AY$35:AY54,33)&gt;0,COUNTIF(AY$35:AY54,30)&gt;0,COUNTIF(AY$35:AY54,39)&gt;0,COUNTIF(AY$35:AY54,38)&gt;0,COUNTIF(AY$35:AY54,35)&gt;0,COUNTIF(AY$35:AY54,37)&gt;0,COUNTIF(AY$35:AY54,36)&gt;0,COUNTIF(AY$35:AY54,"cmo")&gt;0,COUNTIF(AY$35:AY54,32)&gt;0),2,IF(AND(COUNTIF(AY$35:AY54,1)&gt;0,COUNTIF(AY$35:AY54,33)&gt;0,COUNTIF(AY$35:AY54,30)&gt;0,COUNTIF(AY$35:AY54,39)&gt;0,COUNTIF(AY$35:AY54,38)&gt;0,COUNTIF(AY$35:AY54,35)&gt;0,COUNTIF(AY$35:AY54,37)&gt;0,COUNTIF(AY$35:AY54,36)&gt;0,COUNTIF(AY$35:AY54,"cmo")&gt;0),32,IF(AND(COUNTIF(AY$35:AY54,1)&gt;0,COUNTIF(AY$35:AY54,33)&gt;0,COUNTIF(AY$35:AY54,30)&gt;0,COUNTIF(AY$35:AY54,39)&gt;0,COUNTIF(AY$35:AY54,38)&gt;0,COUNTIF(AY$35:AY54,35)&gt;0,COUNTIF(AY$35:AY54,37)&gt;0,COUNTIF(AY$35:AY54,36)&gt;0),"cmo",IF(AND(COUNTIF(AY$35:AY54,1)&gt;0,COUNTIF(AY$35:AY54,33)&gt;0,COUNTIF(AY$35:AY54,30)&gt;0,COUNTIF(AY$35:AY54,39)&gt;0,COUNTIF(AY$35:AY54,38)&gt;0,COUNTIF(AY$35:AY54,35)&gt;0,COUNTIF(AY$35:AY54,37)&gt;0),36,IF(AND(COUNTIF(AY$35:AY54,1)&gt;0,COUNTIF(AY$35:AY54,33)&gt;0,COUNTIF(AY$35:AY54,30)&gt;0,COUNTIF(AY$35:AY54,39)&gt;0,COUNTIF(AY$35:AY54,38)&gt;0,COUNTIF(AY$35:AY54,35)&gt;0),37,IF(AND(COUNTIF(AY$35:AY54,1)&gt;0,COUNTIF(AY$35:AY54,33)&gt;0,COUNTIF(AY$35:AY54,30)&gt;0,COUNTIF(AY$35:AY54,39)&gt;0,COUNTIF(AY$35:AY54,38)&gt;0),35,IF(AND(COUNTIF(AY$35:AY54,1)&gt;0,COUNTIF(AY$35:AY54,33)&gt;0,COUNTIF(AY$35:AY54,30)&gt;0,COUNTIF(AY$35:AY54,39)&gt;0),38,IF(AND(COUNTIF(AY$35:AY54,1)&gt;0,COUNTIF(AY$35:AY54,33)&gt;0,COUNTIF(AY$35:AY54,30)&gt;0),39,IF(AND(COUNTIF(AY$35:AY54,1)&gt;0,COUNTIF(AY$35:AY54,33)&gt;0),30,IF(COUNTIF(AY$35:AY54,1)&gt;0,33,1)))))))))))</f>
        <v>37</v>
      </c>
      <c r="AZ55" s="227">
        <f>IF(AND(COUNTIF(AZ$35:AZ54,1)&gt;0,COUNTIF(AZ$35:AZ54,33)&gt;0,COUNTIF(AZ$35:AZ54,30)&gt;0,COUNTIF(AZ$35:AZ54,39)&gt;0,COUNTIF(AZ$35:AZ54,38)&gt;0,COUNTIF(AZ$35:AZ54,35)&gt;0,COUNTIF(AZ$35:AZ54,37)&gt;0,COUNTIF(AZ$35:AZ54,36)&gt;0,COUNTIF(AZ$35:AZ54,"cmo")&gt;0,COUNTIF(AZ$35:AZ54,32)&gt;0,COUNTIF(AZ$35:AZ54,2)&gt;0),"F",IF(AND(COUNTIF(AZ$35:AZ54,1)&gt;0,COUNTIF(AZ$35:AZ54,33)&gt;0,COUNTIF(AZ$35:AZ54,30)&gt;0,COUNTIF(AZ$35:AZ54,39)&gt;0,COUNTIF(AZ$35:AZ54,38)&gt;0,COUNTIF(AZ$35:AZ54,35)&gt;0,COUNTIF(AZ$35:AZ54,37)&gt;0,COUNTIF(AZ$35:AZ54,36)&gt;0,COUNTIF(AZ$35:AZ54,"cmo")&gt;0,COUNTIF(AZ$35:AZ54,32)&gt;0),2,IF(AND(COUNTIF(AZ$35:AZ54,1)&gt;0,COUNTIF(AZ$35:AZ54,33)&gt;0,COUNTIF(AZ$35:AZ54,30)&gt;0,COUNTIF(AZ$35:AZ54,39)&gt;0,COUNTIF(AZ$35:AZ54,38)&gt;0,COUNTIF(AZ$35:AZ54,35)&gt;0,COUNTIF(AZ$35:AZ54,37)&gt;0,COUNTIF(AZ$35:AZ54,36)&gt;0,COUNTIF(AZ$35:AZ54,"cmo")&gt;0),32,IF(AND(COUNTIF(AZ$35:AZ54,1)&gt;0,COUNTIF(AZ$35:AZ54,33)&gt;0,COUNTIF(AZ$35:AZ54,30)&gt;0,COUNTIF(AZ$35:AZ54,39)&gt;0,COUNTIF(AZ$35:AZ54,38)&gt;0,COUNTIF(AZ$35:AZ54,35)&gt;0,COUNTIF(AZ$35:AZ54,37)&gt;0,COUNTIF(AZ$35:AZ54,36)&gt;0),"cmo",IF(AND(COUNTIF(AZ$35:AZ54,1)&gt;0,COUNTIF(AZ$35:AZ54,33)&gt;0,COUNTIF(AZ$35:AZ54,30)&gt;0,COUNTIF(AZ$35:AZ54,39)&gt;0,COUNTIF(AZ$35:AZ54,38)&gt;0,COUNTIF(AZ$35:AZ54,35)&gt;0,COUNTIF(AZ$35:AZ54,37)&gt;0),36,IF(AND(COUNTIF(AZ$35:AZ54,1)&gt;0,COUNTIF(AZ$35:AZ54,33)&gt;0,COUNTIF(AZ$35:AZ54,30)&gt;0,COUNTIF(AZ$35:AZ54,39)&gt;0,COUNTIF(AZ$35:AZ54,38)&gt;0,COUNTIF(AZ$35:AZ54,35)&gt;0),37,IF(AND(COUNTIF(AZ$35:AZ54,1)&gt;0,COUNTIF(AZ$35:AZ54,33)&gt;0,COUNTIF(AZ$35:AZ54,30)&gt;0,COUNTIF(AZ$35:AZ54,39)&gt;0,COUNTIF(AZ$35:AZ54,38)&gt;0),35,IF(AND(COUNTIF(AZ$35:AZ54,1)&gt;0,COUNTIF(AZ$35:AZ54,33)&gt;0,COUNTIF(AZ$35:AZ54,30)&gt;0,COUNTIF(AZ$35:AZ54,39)&gt;0),38,IF(AND(COUNTIF(AZ$35:AZ54,1)&gt;0,COUNTIF(AZ$35:AZ54,33)&gt;0,COUNTIF(AZ$35:AZ54,30)&gt;0),39,IF(AND(COUNTIF(AZ$35:AZ54,1)&gt;0,COUNTIF(AZ$35:AZ54,33)&gt;0),30,IF(COUNTIF(AZ$35:AZ54,1)&gt;0,33,1)))))))))))</f>
        <v>37</v>
      </c>
      <c r="BA55" s="227">
        <f>IF(AND(COUNTIF(BA$35:BA54,1)&gt;0,COUNTIF(BA$35:BA54,33)&gt;0,COUNTIF(BA$35:BA54,30)&gt;0,COUNTIF(BA$35:BA54,39)&gt;0,COUNTIF(BA$35:BA54,38)&gt;0,COUNTIF(BA$35:BA54,35)&gt;0,COUNTIF(BA$35:BA54,37)&gt;0,COUNTIF(BA$35:BA54,36)&gt;0,COUNTIF(BA$35:BA54,"cmo")&gt;0,COUNTIF(BA$35:BA54,32)&gt;0,COUNTIF(BA$35:BA54,2)&gt;0),"F",IF(AND(COUNTIF(BA$35:BA54,1)&gt;0,COUNTIF(BA$35:BA54,33)&gt;0,COUNTIF(BA$35:BA54,30)&gt;0,COUNTIF(BA$35:BA54,39)&gt;0,COUNTIF(BA$35:BA54,38)&gt;0,COUNTIF(BA$35:BA54,35)&gt;0,COUNTIF(BA$35:BA54,37)&gt;0,COUNTIF(BA$35:BA54,36)&gt;0,COUNTIF(BA$35:BA54,"cmo")&gt;0,COUNTIF(BA$35:BA54,32)&gt;0),2,IF(AND(COUNTIF(BA$35:BA54,1)&gt;0,COUNTIF(BA$35:BA54,33)&gt;0,COUNTIF(BA$35:BA54,30)&gt;0,COUNTIF(BA$35:BA54,39)&gt;0,COUNTIF(BA$35:BA54,38)&gt;0,COUNTIF(BA$35:BA54,35)&gt;0,COUNTIF(BA$35:BA54,37)&gt;0,COUNTIF(BA$35:BA54,36)&gt;0,COUNTIF(BA$35:BA54,"cmo")&gt;0),32,IF(AND(COUNTIF(BA$35:BA54,1)&gt;0,COUNTIF(BA$35:BA54,33)&gt;0,COUNTIF(BA$35:BA54,30)&gt;0,COUNTIF(BA$35:BA54,39)&gt;0,COUNTIF(BA$35:BA54,38)&gt;0,COUNTIF(BA$35:BA54,35)&gt;0,COUNTIF(BA$35:BA54,37)&gt;0,COUNTIF(BA$35:BA54,36)&gt;0),"cmo",IF(AND(COUNTIF(BA$35:BA54,1)&gt;0,COUNTIF(BA$35:BA54,33)&gt;0,COUNTIF(BA$35:BA54,30)&gt;0,COUNTIF(BA$35:BA54,39)&gt;0,COUNTIF(BA$35:BA54,38)&gt;0,COUNTIF(BA$35:BA54,35)&gt;0,COUNTIF(BA$35:BA54,37)&gt;0),36,IF(AND(COUNTIF(BA$35:BA54,1)&gt;0,COUNTIF(BA$35:BA54,33)&gt;0,COUNTIF(BA$35:BA54,30)&gt;0,COUNTIF(BA$35:BA54,39)&gt;0,COUNTIF(BA$35:BA54,38)&gt;0,COUNTIF(BA$35:BA54,35)&gt;0),37,IF(AND(COUNTIF(BA$35:BA54,1)&gt;0,COUNTIF(BA$35:BA54,33)&gt;0,COUNTIF(BA$35:BA54,30)&gt;0,COUNTIF(BA$35:BA54,39)&gt;0,COUNTIF(BA$35:BA54,38)&gt;0),35,IF(AND(COUNTIF(BA$35:BA54,1)&gt;0,COUNTIF(BA$35:BA54,33)&gt;0,COUNTIF(BA$35:BA54,30)&gt;0,COUNTIF(BA$35:BA54,39)&gt;0),38,IF(AND(COUNTIF(BA$35:BA54,1)&gt;0,COUNTIF(BA$35:BA54,33)&gt;0,COUNTIF(BA$35:BA54,30)&gt;0),39,IF(AND(COUNTIF(BA$35:BA54,1)&gt;0,COUNTIF(BA$35:BA54,33)&gt;0),30,IF(COUNTIF(BA$35:BA54,1)&gt;0,33,1)))))))))))</f>
        <v>37</v>
      </c>
      <c r="BB55" s="227">
        <f>IF(AND(COUNTIF(BB$35:BB54,1)&gt;0,COUNTIF(BB$35:BB54,33)&gt;0,COUNTIF(BB$35:BB54,30)&gt;0,COUNTIF(BB$35:BB54,39)&gt;0,COUNTIF(BB$35:BB54,38)&gt;0,COUNTIF(BB$35:BB54,35)&gt;0,COUNTIF(BB$35:BB54,37)&gt;0,COUNTIF(BB$35:BB54,36)&gt;0,COUNTIF(BB$35:BB54,"cmo")&gt;0,COUNTIF(BB$35:BB54,32)&gt;0,COUNTIF(BB$35:BB54,2)&gt;0),"F",IF(AND(COUNTIF(BB$35:BB54,1)&gt;0,COUNTIF(BB$35:BB54,33)&gt;0,COUNTIF(BB$35:BB54,30)&gt;0,COUNTIF(BB$35:BB54,39)&gt;0,COUNTIF(BB$35:BB54,38)&gt;0,COUNTIF(BB$35:BB54,35)&gt;0,COUNTIF(BB$35:BB54,37)&gt;0,COUNTIF(BB$35:BB54,36)&gt;0,COUNTIF(BB$35:BB54,"cmo")&gt;0,COUNTIF(BB$35:BB54,32)&gt;0),2,IF(AND(COUNTIF(BB$35:BB54,1)&gt;0,COUNTIF(BB$35:BB54,33)&gt;0,COUNTIF(BB$35:BB54,30)&gt;0,COUNTIF(BB$35:BB54,39)&gt;0,COUNTIF(BB$35:BB54,38)&gt;0,COUNTIF(BB$35:BB54,35)&gt;0,COUNTIF(BB$35:BB54,37)&gt;0,COUNTIF(BB$35:BB54,36)&gt;0,COUNTIF(BB$35:BB54,"cmo")&gt;0),32,IF(AND(COUNTIF(BB$35:BB54,1)&gt;0,COUNTIF(BB$35:BB54,33)&gt;0,COUNTIF(BB$35:BB54,30)&gt;0,COUNTIF(BB$35:BB54,39)&gt;0,COUNTIF(BB$35:BB54,38)&gt;0,COUNTIF(BB$35:BB54,35)&gt;0,COUNTIF(BB$35:BB54,37)&gt;0,COUNTIF(BB$35:BB54,36)&gt;0),"cmo",IF(AND(COUNTIF(BB$35:BB54,1)&gt;0,COUNTIF(BB$35:BB54,33)&gt;0,COUNTIF(BB$35:BB54,30)&gt;0,COUNTIF(BB$35:BB54,39)&gt;0,COUNTIF(BB$35:BB54,38)&gt;0,COUNTIF(BB$35:BB54,35)&gt;0,COUNTIF(BB$35:BB54,37)&gt;0),36,IF(AND(COUNTIF(BB$35:BB54,1)&gt;0,COUNTIF(BB$35:BB54,33)&gt;0,COUNTIF(BB$35:BB54,30)&gt;0,COUNTIF(BB$35:BB54,39)&gt;0,COUNTIF(BB$35:BB54,38)&gt;0,COUNTIF(BB$35:BB54,35)&gt;0),37,IF(AND(COUNTIF(BB$35:BB54,1)&gt;0,COUNTIF(BB$35:BB54,33)&gt;0,COUNTIF(BB$35:BB54,30)&gt;0,COUNTIF(BB$35:BB54,39)&gt;0,COUNTIF(BB$35:BB54,38)&gt;0),35,IF(AND(COUNTIF(BB$35:BB54,1)&gt;0,COUNTIF(BB$35:BB54,33)&gt;0,COUNTIF(BB$35:BB54,30)&gt;0,COUNTIF(BB$35:BB54,39)&gt;0),38,IF(AND(COUNTIF(BB$35:BB54,1)&gt;0,COUNTIF(BB$35:BB54,33)&gt;0,COUNTIF(BB$35:BB54,30)&gt;0),39,IF(AND(COUNTIF(BB$35:BB54,1)&gt;0,COUNTIF(BB$35:BB54,33)&gt;0),30,IF(COUNTIF(BB$35:BB54,1)&gt;0,33,1)))))))))))</f>
        <v>35</v>
      </c>
      <c r="BC55" s="227">
        <f>IF(AND(COUNTIF(BC$35:BC54,1)&gt;0,COUNTIF(BC$35:BC54,33)&gt;0,COUNTIF(BC$35:BC54,30)&gt;0,COUNTIF(BC$35:BC54,39)&gt;0,COUNTIF(BC$35:BC54,38)&gt;0,COUNTIF(BC$35:BC54,35)&gt;0,COUNTIF(BC$35:BC54,37)&gt;0,COUNTIF(BC$35:BC54,36)&gt;0,COUNTIF(BC$35:BC54,"cmo")&gt;0,COUNTIF(BC$35:BC54,32)&gt;0,COUNTIF(BC$35:BC54,2)&gt;0),"F",IF(AND(COUNTIF(BC$35:BC54,1)&gt;0,COUNTIF(BC$35:BC54,33)&gt;0,COUNTIF(BC$35:BC54,30)&gt;0,COUNTIF(BC$35:BC54,39)&gt;0,COUNTIF(BC$35:BC54,38)&gt;0,COUNTIF(BC$35:BC54,35)&gt;0,COUNTIF(BC$35:BC54,37)&gt;0,COUNTIF(BC$35:BC54,36)&gt;0,COUNTIF(BC$35:BC54,"cmo")&gt;0,COUNTIF(BC$35:BC54,32)&gt;0),2,IF(AND(COUNTIF(BC$35:BC54,1)&gt;0,COUNTIF(BC$35:BC54,33)&gt;0,COUNTIF(BC$35:BC54,30)&gt;0,COUNTIF(BC$35:BC54,39)&gt;0,COUNTIF(BC$35:BC54,38)&gt;0,COUNTIF(BC$35:BC54,35)&gt;0,COUNTIF(BC$35:BC54,37)&gt;0,COUNTIF(BC$35:BC54,36)&gt;0,COUNTIF(BC$35:BC54,"cmo")&gt;0),32,IF(AND(COUNTIF(BC$35:BC54,1)&gt;0,COUNTIF(BC$35:BC54,33)&gt;0,COUNTIF(BC$35:BC54,30)&gt;0,COUNTIF(BC$35:BC54,39)&gt;0,COUNTIF(BC$35:BC54,38)&gt;0,COUNTIF(BC$35:BC54,35)&gt;0,COUNTIF(BC$35:BC54,37)&gt;0,COUNTIF(BC$35:BC54,36)&gt;0),"cmo",IF(AND(COUNTIF(BC$35:BC54,1)&gt;0,COUNTIF(BC$35:BC54,33)&gt;0,COUNTIF(BC$35:BC54,30)&gt;0,COUNTIF(BC$35:BC54,39)&gt;0,COUNTIF(BC$35:BC54,38)&gt;0,COUNTIF(BC$35:BC54,35)&gt;0,COUNTIF(BC$35:BC54,37)&gt;0),36,IF(AND(COUNTIF(BC$35:BC54,1)&gt;0,COUNTIF(BC$35:BC54,33)&gt;0,COUNTIF(BC$35:BC54,30)&gt;0,COUNTIF(BC$35:BC54,39)&gt;0,COUNTIF(BC$35:BC54,38)&gt;0,COUNTIF(BC$35:BC54,35)&gt;0),37,IF(AND(COUNTIF(BC$35:BC54,1)&gt;0,COUNTIF(BC$35:BC54,33)&gt;0,COUNTIF(BC$35:BC54,30)&gt;0,COUNTIF(BC$35:BC54,39)&gt;0,COUNTIF(BC$35:BC54,38)&gt;0),35,IF(AND(COUNTIF(BC$35:BC54,1)&gt;0,COUNTIF(BC$35:BC54,33)&gt;0,COUNTIF(BC$35:BC54,30)&gt;0,COUNTIF(BC$35:BC54,39)&gt;0),38,IF(AND(COUNTIF(BC$35:BC54,1)&gt;0,COUNTIF(BC$35:BC54,33)&gt;0,COUNTIF(BC$35:BC54,30)&gt;0),39,IF(AND(COUNTIF(BC$35:BC54,1)&gt;0,COUNTIF(BC$35:BC54,33)&gt;0),30,IF(COUNTIF(BC$35:BC54,1)&gt;0,33,1)))))))))))</f>
        <v>38</v>
      </c>
      <c r="BD55" s="227">
        <f>IF(AND(COUNTIF(BD$35:BD54,1)&gt;0,COUNTIF(BD$35:BD54,33)&gt;0,COUNTIF(BD$35:BD54,30)&gt;0,COUNTIF(BD$35:BD54,39)&gt;0,COUNTIF(BD$35:BD54,38)&gt;0,COUNTIF(BD$35:BD54,35)&gt;0,COUNTIF(BD$35:BD54,37)&gt;0,COUNTIF(BD$35:BD54,36)&gt;0,COUNTIF(BD$35:BD54,"cmo")&gt;0,COUNTIF(BD$35:BD54,32)&gt;0,COUNTIF(BD$35:BD54,2)&gt;0),"F",IF(AND(COUNTIF(BD$35:BD54,1)&gt;0,COUNTIF(BD$35:BD54,33)&gt;0,COUNTIF(BD$35:BD54,30)&gt;0,COUNTIF(BD$35:BD54,39)&gt;0,COUNTIF(BD$35:BD54,38)&gt;0,COUNTIF(BD$35:BD54,35)&gt;0,COUNTIF(BD$35:BD54,37)&gt;0,COUNTIF(BD$35:BD54,36)&gt;0,COUNTIF(BD$35:BD54,"cmo")&gt;0,COUNTIF(BD$35:BD54,32)&gt;0),2,IF(AND(COUNTIF(BD$35:BD54,1)&gt;0,COUNTIF(BD$35:BD54,33)&gt;0,COUNTIF(BD$35:BD54,30)&gt;0,COUNTIF(BD$35:BD54,39)&gt;0,COUNTIF(BD$35:BD54,38)&gt;0,COUNTIF(BD$35:BD54,35)&gt;0,COUNTIF(BD$35:BD54,37)&gt;0,COUNTIF(BD$35:BD54,36)&gt;0,COUNTIF(BD$35:BD54,"cmo")&gt;0),32,IF(AND(COUNTIF(BD$35:BD54,1)&gt;0,COUNTIF(BD$35:BD54,33)&gt;0,COUNTIF(BD$35:BD54,30)&gt;0,COUNTIF(BD$35:BD54,39)&gt;0,COUNTIF(BD$35:BD54,38)&gt;0,COUNTIF(BD$35:BD54,35)&gt;0,COUNTIF(BD$35:BD54,37)&gt;0,COUNTIF(BD$35:BD54,36)&gt;0),"cmo",IF(AND(COUNTIF(BD$35:BD54,1)&gt;0,COUNTIF(BD$35:BD54,33)&gt;0,COUNTIF(BD$35:BD54,30)&gt;0,COUNTIF(BD$35:BD54,39)&gt;0,COUNTIF(BD$35:BD54,38)&gt;0,COUNTIF(BD$35:BD54,35)&gt;0,COUNTIF(BD$35:BD54,37)&gt;0),36,IF(AND(COUNTIF(BD$35:BD54,1)&gt;0,COUNTIF(BD$35:BD54,33)&gt;0,COUNTIF(BD$35:BD54,30)&gt;0,COUNTIF(BD$35:BD54,39)&gt;0,COUNTIF(BD$35:BD54,38)&gt;0,COUNTIF(BD$35:BD54,35)&gt;0),37,IF(AND(COUNTIF(BD$35:BD54,1)&gt;0,COUNTIF(BD$35:BD54,33)&gt;0,COUNTIF(BD$35:BD54,30)&gt;0,COUNTIF(BD$35:BD54,39)&gt;0,COUNTIF(BD$35:BD54,38)&gt;0),35,IF(AND(COUNTIF(BD$35:BD54,1)&gt;0,COUNTIF(BD$35:BD54,33)&gt;0,COUNTIF(BD$35:BD54,30)&gt;0,COUNTIF(BD$35:BD54,39)&gt;0),38,IF(AND(COUNTIF(BD$35:BD54,1)&gt;0,COUNTIF(BD$35:BD54,33)&gt;0,COUNTIF(BD$35:BD54,30)&gt;0),39,IF(AND(COUNTIF(BD$35:BD54,1)&gt;0,COUNTIF(BD$35:BD54,33)&gt;0),30,IF(COUNTIF(BD$35:BD54,1)&gt;0,33,1)))))))))))</f>
        <v>38</v>
      </c>
      <c r="BE55" s="227">
        <f>IF(AND(COUNTIF(BE$35:BE54,1)&gt;0,COUNTIF(BE$35:BE54,33)&gt;0,COUNTIF(BE$35:BE54,30)&gt;0,COUNTIF(BE$35:BE54,39)&gt;0,COUNTIF(BE$35:BE54,38)&gt;0,COUNTIF(BE$35:BE54,35)&gt;0,COUNTIF(BE$35:BE54,37)&gt;0,COUNTIF(BE$35:BE54,36)&gt;0,COUNTIF(BE$35:BE54,"cmo")&gt;0,COUNTIF(BE$35:BE54,32)&gt;0,COUNTIF(BE$35:BE54,2)&gt;0),"F",IF(AND(COUNTIF(BE$35:BE54,1)&gt;0,COUNTIF(BE$35:BE54,33)&gt;0,COUNTIF(BE$35:BE54,30)&gt;0,COUNTIF(BE$35:BE54,39)&gt;0,COUNTIF(BE$35:BE54,38)&gt;0,COUNTIF(BE$35:BE54,35)&gt;0,COUNTIF(BE$35:BE54,37)&gt;0,COUNTIF(BE$35:BE54,36)&gt;0,COUNTIF(BE$35:BE54,"cmo")&gt;0,COUNTIF(BE$35:BE54,32)&gt;0),2,IF(AND(COUNTIF(BE$35:BE54,1)&gt;0,COUNTIF(BE$35:BE54,33)&gt;0,COUNTIF(BE$35:BE54,30)&gt;0,COUNTIF(BE$35:BE54,39)&gt;0,COUNTIF(BE$35:BE54,38)&gt;0,COUNTIF(BE$35:BE54,35)&gt;0,COUNTIF(BE$35:BE54,37)&gt;0,COUNTIF(BE$35:BE54,36)&gt;0,COUNTIF(BE$35:BE54,"cmo")&gt;0),32,IF(AND(COUNTIF(BE$35:BE54,1)&gt;0,COUNTIF(BE$35:BE54,33)&gt;0,COUNTIF(BE$35:BE54,30)&gt;0,COUNTIF(BE$35:BE54,39)&gt;0,COUNTIF(BE$35:BE54,38)&gt;0,COUNTIF(BE$35:BE54,35)&gt;0,COUNTIF(BE$35:BE54,37)&gt;0,COUNTIF(BE$35:BE54,36)&gt;0),"cmo",IF(AND(COUNTIF(BE$35:BE54,1)&gt;0,COUNTIF(BE$35:BE54,33)&gt;0,COUNTIF(BE$35:BE54,30)&gt;0,COUNTIF(BE$35:BE54,39)&gt;0,COUNTIF(BE$35:BE54,38)&gt;0,COUNTIF(BE$35:BE54,35)&gt;0,COUNTIF(BE$35:BE54,37)&gt;0),36,IF(AND(COUNTIF(BE$35:BE54,1)&gt;0,COUNTIF(BE$35:BE54,33)&gt;0,COUNTIF(BE$35:BE54,30)&gt;0,COUNTIF(BE$35:BE54,39)&gt;0,COUNTIF(BE$35:BE54,38)&gt;0,COUNTIF(BE$35:BE54,35)&gt;0),37,IF(AND(COUNTIF(BE$35:BE54,1)&gt;0,COUNTIF(BE$35:BE54,33)&gt;0,COUNTIF(BE$35:BE54,30)&gt;0,COUNTIF(BE$35:BE54,39)&gt;0,COUNTIF(BE$35:BE54,38)&gt;0),35,IF(AND(COUNTIF(BE$35:BE54,1)&gt;0,COUNTIF(BE$35:BE54,33)&gt;0,COUNTIF(BE$35:BE54,30)&gt;0,COUNTIF(BE$35:BE54,39)&gt;0),38,IF(AND(COUNTIF(BE$35:BE54,1)&gt;0,COUNTIF(BE$35:BE54,33)&gt;0,COUNTIF(BE$35:BE54,30)&gt;0),39,IF(AND(COUNTIF(BE$35:BE54,1)&gt;0,COUNTIF(BE$35:BE54,33)&gt;0),30,IF(COUNTIF(BE$35:BE54,1)&gt;0,33,1)))))))))))</f>
        <v>38</v>
      </c>
      <c r="BF55" s="227">
        <f>IF(AND(COUNTIF(BF$35:BF54,1)&gt;0,COUNTIF(BF$35:BF54,33)&gt;0,COUNTIF(BF$35:BF54,30)&gt;0,COUNTIF(BF$35:BF54,39)&gt;0,COUNTIF(BF$35:BF54,38)&gt;0,COUNTIF(BF$35:BF54,35)&gt;0,COUNTIF(BF$35:BF54,37)&gt;0,COUNTIF(BF$35:BF54,36)&gt;0,COUNTIF(BF$35:BF54,"cmo")&gt;0,COUNTIF(BF$35:BF54,32)&gt;0,COUNTIF(BF$35:BF54,2)&gt;0),"F",IF(AND(COUNTIF(BF$35:BF54,1)&gt;0,COUNTIF(BF$35:BF54,33)&gt;0,COUNTIF(BF$35:BF54,30)&gt;0,COUNTIF(BF$35:BF54,39)&gt;0,COUNTIF(BF$35:BF54,38)&gt;0,COUNTIF(BF$35:BF54,35)&gt;0,COUNTIF(BF$35:BF54,37)&gt;0,COUNTIF(BF$35:BF54,36)&gt;0,COUNTIF(BF$35:BF54,"cmo")&gt;0,COUNTIF(BF$35:BF54,32)&gt;0),2,IF(AND(COUNTIF(BF$35:BF54,1)&gt;0,COUNTIF(BF$35:BF54,33)&gt;0,COUNTIF(BF$35:BF54,30)&gt;0,COUNTIF(BF$35:BF54,39)&gt;0,COUNTIF(BF$35:BF54,38)&gt;0,COUNTIF(BF$35:BF54,35)&gt;0,COUNTIF(BF$35:BF54,37)&gt;0,COUNTIF(BF$35:BF54,36)&gt;0,COUNTIF(BF$35:BF54,"cmo")&gt;0),32,IF(AND(COUNTIF(BF$35:BF54,1)&gt;0,COUNTIF(BF$35:BF54,33)&gt;0,COUNTIF(BF$35:BF54,30)&gt;0,COUNTIF(BF$35:BF54,39)&gt;0,COUNTIF(BF$35:BF54,38)&gt;0,COUNTIF(BF$35:BF54,35)&gt;0,COUNTIF(BF$35:BF54,37)&gt;0,COUNTIF(BF$35:BF54,36)&gt;0),"cmo",IF(AND(COUNTIF(BF$35:BF54,1)&gt;0,COUNTIF(BF$35:BF54,33)&gt;0,COUNTIF(BF$35:BF54,30)&gt;0,COUNTIF(BF$35:BF54,39)&gt;0,COUNTIF(BF$35:BF54,38)&gt;0,COUNTIF(BF$35:BF54,35)&gt;0,COUNTIF(BF$35:BF54,37)&gt;0),36,IF(AND(COUNTIF(BF$35:BF54,1)&gt;0,COUNTIF(BF$35:BF54,33)&gt;0,COUNTIF(BF$35:BF54,30)&gt;0,COUNTIF(BF$35:BF54,39)&gt;0,COUNTIF(BF$35:BF54,38)&gt;0,COUNTIF(BF$35:BF54,35)&gt;0),37,IF(AND(COUNTIF(BF$35:BF54,1)&gt;0,COUNTIF(BF$35:BF54,33)&gt;0,COUNTIF(BF$35:BF54,30)&gt;0,COUNTIF(BF$35:BF54,39)&gt;0,COUNTIF(BF$35:BF54,38)&gt;0),35,IF(AND(COUNTIF(BF$35:BF54,1)&gt;0,COUNTIF(BF$35:BF54,33)&gt;0,COUNTIF(BF$35:BF54,30)&gt;0,COUNTIF(BF$35:BF54,39)&gt;0),38,IF(AND(COUNTIF(BF$35:BF54,1)&gt;0,COUNTIF(BF$35:BF54,33)&gt;0,COUNTIF(BF$35:BF54,30)&gt;0),39,IF(AND(COUNTIF(BF$35:BF54,1)&gt;0,COUNTIF(BF$35:BF54,33)&gt;0),30,IF(COUNTIF(BF$35:BF54,1)&gt;0,33,1)))))))))))</f>
        <v>38</v>
      </c>
      <c r="BG55" s="227">
        <f>IF(AND(COUNTIF(BG$35:BG54,1)&gt;0,COUNTIF(BG$35:BG54,33)&gt;0,COUNTIF(BG$35:BG54,30)&gt;0,COUNTIF(BG$35:BG54,39)&gt;0,COUNTIF(BG$35:BG54,38)&gt;0,COUNTIF(BG$35:BG54,35)&gt;0,COUNTIF(BG$35:BG54,37)&gt;0,COUNTIF(BG$35:BG54,36)&gt;0,COUNTIF(BG$35:BG54,"cmo")&gt;0,COUNTIF(BG$35:BG54,32)&gt;0,COUNTIF(BG$35:BG54,2)&gt;0),"F",IF(AND(COUNTIF(BG$35:BG54,1)&gt;0,COUNTIF(BG$35:BG54,33)&gt;0,COUNTIF(BG$35:BG54,30)&gt;0,COUNTIF(BG$35:BG54,39)&gt;0,COUNTIF(BG$35:BG54,38)&gt;0,COUNTIF(BG$35:BG54,35)&gt;0,COUNTIF(BG$35:BG54,37)&gt;0,COUNTIF(BG$35:BG54,36)&gt;0,COUNTIF(BG$35:BG54,"cmo")&gt;0,COUNTIF(BG$35:BG54,32)&gt;0),2,IF(AND(COUNTIF(BG$35:BG54,1)&gt;0,COUNTIF(BG$35:BG54,33)&gt;0,COUNTIF(BG$35:BG54,30)&gt;0,COUNTIF(BG$35:BG54,39)&gt;0,COUNTIF(BG$35:BG54,38)&gt;0,COUNTIF(BG$35:BG54,35)&gt;0,COUNTIF(BG$35:BG54,37)&gt;0,COUNTIF(BG$35:BG54,36)&gt;0,COUNTIF(BG$35:BG54,"cmo")&gt;0),32,IF(AND(COUNTIF(BG$35:BG54,1)&gt;0,COUNTIF(BG$35:BG54,33)&gt;0,COUNTIF(BG$35:BG54,30)&gt;0,COUNTIF(BG$35:BG54,39)&gt;0,COUNTIF(BG$35:BG54,38)&gt;0,COUNTIF(BG$35:BG54,35)&gt;0,COUNTIF(BG$35:BG54,37)&gt;0,COUNTIF(BG$35:BG54,36)&gt;0),"cmo",IF(AND(COUNTIF(BG$35:BG54,1)&gt;0,COUNTIF(BG$35:BG54,33)&gt;0,COUNTIF(BG$35:BG54,30)&gt;0,COUNTIF(BG$35:BG54,39)&gt;0,COUNTIF(BG$35:BG54,38)&gt;0,COUNTIF(BG$35:BG54,35)&gt;0,COUNTIF(BG$35:BG54,37)&gt;0),36,IF(AND(COUNTIF(BG$35:BG54,1)&gt;0,COUNTIF(BG$35:BG54,33)&gt;0,COUNTIF(BG$35:BG54,30)&gt;0,COUNTIF(BG$35:BG54,39)&gt;0,COUNTIF(BG$35:BG54,38)&gt;0,COUNTIF(BG$35:BG54,35)&gt;0),37,IF(AND(COUNTIF(BG$35:BG54,1)&gt;0,COUNTIF(BG$35:BG54,33)&gt;0,COUNTIF(BG$35:BG54,30)&gt;0,COUNTIF(BG$35:BG54,39)&gt;0,COUNTIF(BG$35:BG54,38)&gt;0),35,IF(AND(COUNTIF(BG$35:BG54,1)&gt;0,COUNTIF(BG$35:BG54,33)&gt;0,COUNTIF(BG$35:BG54,30)&gt;0,COUNTIF(BG$35:BG54,39)&gt;0),38,IF(AND(COUNTIF(BG$35:BG54,1)&gt;0,COUNTIF(BG$35:BG54,33)&gt;0,COUNTIF(BG$35:BG54,30)&gt;0),39,IF(AND(COUNTIF(BG$35:BG54,1)&gt;0,COUNTIF(BG$35:BG54,33)&gt;0),30,IF(COUNTIF(BG$35:BG54,1)&gt;0,33,1)))))))))))</f>
        <v>38</v>
      </c>
      <c r="BH55" s="227">
        <f>IF(AND(COUNTIF(BH$35:BH54,1)&gt;0,COUNTIF(BH$35:BH54,33)&gt;0,COUNTIF(BH$35:BH54,30)&gt;0,COUNTIF(BH$35:BH54,39)&gt;0,COUNTIF(BH$35:BH54,38)&gt;0,COUNTIF(BH$35:BH54,35)&gt;0,COUNTIF(BH$35:BH54,37)&gt;0,COUNTIF(BH$35:BH54,36)&gt;0,COUNTIF(BH$35:BH54,"cmo")&gt;0,COUNTIF(BH$35:BH54,32)&gt;0,COUNTIF(BH$35:BH54,2)&gt;0),"F",IF(AND(COUNTIF(BH$35:BH54,1)&gt;0,COUNTIF(BH$35:BH54,33)&gt;0,COUNTIF(BH$35:BH54,30)&gt;0,COUNTIF(BH$35:BH54,39)&gt;0,COUNTIF(BH$35:BH54,38)&gt;0,COUNTIF(BH$35:BH54,35)&gt;0,COUNTIF(BH$35:BH54,37)&gt;0,COUNTIF(BH$35:BH54,36)&gt;0,COUNTIF(BH$35:BH54,"cmo")&gt;0,COUNTIF(BH$35:BH54,32)&gt;0),2,IF(AND(COUNTIF(BH$35:BH54,1)&gt;0,COUNTIF(BH$35:BH54,33)&gt;0,COUNTIF(BH$35:BH54,30)&gt;0,COUNTIF(BH$35:BH54,39)&gt;0,COUNTIF(BH$35:BH54,38)&gt;0,COUNTIF(BH$35:BH54,35)&gt;0,COUNTIF(BH$35:BH54,37)&gt;0,COUNTIF(BH$35:BH54,36)&gt;0,COUNTIF(BH$35:BH54,"cmo")&gt;0),32,IF(AND(COUNTIF(BH$35:BH54,1)&gt;0,COUNTIF(BH$35:BH54,33)&gt;0,COUNTIF(BH$35:BH54,30)&gt;0,COUNTIF(BH$35:BH54,39)&gt;0,COUNTIF(BH$35:BH54,38)&gt;0,COUNTIF(BH$35:BH54,35)&gt;0,COUNTIF(BH$35:BH54,37)&gt;0,COUNTIF(BH$35:BH54,36)&gt;0),"cmo",IF(AND(COUNTIF(BH$35:BH54,1)&gt;0,COUNTIF(BH$35:BH54,33)&gt;0,COUNTIF(BH$35:BH54,30)&gt;0,COUNTIF(BH$35:BH54,39)&gt;0,COUNTIF(BH$35:BH54,38)&gt;0,COUNTIF(BH$35:BH54,35)&gt;0,COUNTIF(BH$35:BH54,37)&gt;0),36,IF(AND(COUNTIF(BH$35:BH54,1)&gt;0,COUNTIF(BH$35:BH54,33)&gt;0,COUNTIF(BH$35:BH54,30)&gt;0,COUNTIF(BH$35:BH54,39)&gt;0,COUNTIF(BH$35:BH54,38)&gt;0,COUNTIF(BH$35:BH54,35)&gt;0),37,IF(AND(COUNTIF(BH$35:BH54,1)&gt;0,COUNTIF(BH$35:BH54,33)&gt;0,COUNTIF(BH$35:BH54,30)&gt;0,COUNTIF(BH$35:BH54,39)&gt;0,COUNTIF(BH$35:BH54,38)&gt;0),35,IF(AND(COUNTIF(BH$35:BH54,1)&gt;0,COUNTIF(BH$35:BH54,33)&gt;0,COUNTIF(BH$35:BH54,30)&gt;0,COUNTIF(BH$35:BH54,39)&gt;0),38,IF(AND(COUNTIF(BH$35:BH54,1)&gt;0,COUNTIF(BH$35:BH54,33)&gt;0,COUNTIF(BH$35:BH54,30)&gt;0),39,IF(AND(COUNTIF(BH$35:BH54,1)&gt;0,COUNTIF(BH$35:BH54,33)&gt;0),30,IF(COUNTIF(BH$35:BH54,1)&gt;0,33,1)))))))))))</f>
        <v>38</v>
      </c>
      <c r="BI55" s="227">
        <f>IF(AND(COUNTIF(BI$35:BI54,1)&gt;0,COUNTIF(BI$35:BI54,33)&gt;0,COUNTIF(BI$35:BI54,30)&gt;0,COUNTIF(BI$35:BI54,39)&gt;0,COUNTIF(BI$35:BI54,38)&gt;0,COUNTIF(BI$35:BI54,35)&gt;0,COUNTIF(BI$35:BI54,37)&gt;0,COUNTIF(BI$35:BI54,36)&gt;0,COUNTIF(BI$35:BI54,"cmo")&gt;0,COUNTIF(BI$35:BI54,32)&gt;0,COUNTIF(BI$35:BI54,2)&gt;0),"F",IF(AND(COUNTIF(BI$35:BI54,1)&gt;0,COUNTIF(BI$35:BI54,33)&gt;0,COUNTIF(BI$35:BI54,30)&gt;0,COUNTIF(BI$35:BI54,39)&gt;0,COUNTIF(BI$35:BI54,38)&gt;0,COUNTIF(BI$35:BI54,35)&gt;0,COUNTIF(BI$35:BI54,37)&gt;0,COUNTIF(BI$35:BI54,36)&gt;0,COUNTIF(BI$35:BI54,"cmo")&gt;0,COUNTIF(BI$35:BI54,32)&gt;0),2,IF(AND(COUNTIF(BI$35:BI54,1)&gt;0,COUNTIF(BI$35:BI54,33)&gt;0,COUNTIF(BI$35:BI54,30)&gt;0,COUNTIF(BI$35:BI54,39)&gt;0,COUNTIF(BI$35:BI54,38)&gt;0,COUNTIF(BI$35:BI54,35)&gt;0,COUNTIF(BI$35:BI54,37)&gt;0,COUNTIF(BI$35:BI54,36)&gt;0,COUNTIF(BI$35:BI54,"cmo")&gt;0),32,IF(AND(COUNTIF(BI$35:BI54,1)&gt;0,COUNTIF(BI$35:BI54,33)&gt;0,COUNTIF(BI$35:BI54,30)&gt;0,COUNTIF(BI$35:BI54,39)&gt;0,COUNTIF(BI$35:BI54,38)&gt;0,COUNTIF(BI$35:BI54,35)&gt;0,COUNTIF(BI$35:BI54,37)&gt;0,COUNTIF(BI$35:BI54,36)&gt;0),"cmo",IF(AND(COUNTIF(BI$35:BI54,1)&gt;0,COUNTIF(BI$35:BI54,33)&gt;0,COUNTIF(BI$35:BI54,30)&gt;0,COUNTIF(BI$35:BI54,39)&gt;0,COUNTIF(BI$35:BI54,38)&gt;0,COUNTIF(BI$35:BI54,35)&gt;0,COUNTIF(BI$35:BI54,37)&gt;0),36,IF(AND(COUNTIF(BI$35:BI54,1)&gt;0,COUNTIF(BI$35:BI54,33)&gt;0,COUNTIF(BI$35:BI54,30)&gt;0,COUNTIF(BI$35:BI54,39)&gt;0,COUNTIF(BI$35:BI54,38)&gt;0,COUNTIF(BI$35:BI54,35)&gt;0),37,IF(AND(COUNTIF(BI$35:BI54,1)&gt;0,COUNTIF(BI$35:BI54,33)&gt;0,COUNTIF(BI$35:BI54,30)&gt;0,COUNTIF(BI$35:BI54,39)&gt;0,COUNTIF(BI$35:BI54,38)&gt;0),35,IF(AND(COUNTIF(BI$35:BI54,1)&gt;0,COUNTIF(BI$35:BI54,33)&gt;0,COUNTIF(BI$35:BI54,30)&gt;0,COUNTIF(BI$35:BI54,39)&gt;0),38,IF(AND(COUNTIF(BI$35:BI54,1)&gt;0,COUNTIF(BI$35:BI54,33)&gt;0,COUNTIF(BI$35:BI54,30)&gt;0),39,IF(AND(COUNTIF(BI$35:BI54,1)&gt;0,COUNTIF(BI$35:BI54,33)&gt;0),30,IF(COUNTIF(BI$35:BI54,1)&gt;0,33,1)))))))))))</f>
        <v>39</v>
      </c>
      <c r="BJ55" s="227"/>
      <c r="BK55" s="227"/>
      <c r="BL55" s="227"/>
      <c r="BM55" s="227"/>
      <c r="BN55" s="227"/>
      <c r="BO55" s="227"/>
      <c r="BP55" s="227"/>
      <c r="BQ55" s="227"/>
      <c r="BR55" s="227"/>
      <c r="BS55" s="227"/>
      <c r="BT55" s="227"/>
      <c r="BU55" s="165">
        <f t="shared" si="3"/>
        <v>0.33333305555717241</v>
      </c>
    </row>
    <row r="56" spans="1:73" x14ac:dyDescent="0.25">
      <c r="A56" s="39"/>
      <c r="B56" s="139" t="str">
        <f>'Etat staff'!C52</f>
        <v xml:space="preserve"> CANDY</v>
      </c>
      <c r="C56" s="161">
        <f>'Etat staff'!A52</f>
        <v>43590.565972222219</v>
      </c>
      <c r="D56" s="162">
        <f>IF('Etat staff'!B52&lt;C56,'Etat staff'!B52+1,'Etat staff'!B52)</f>
        <v>43590.892361111109</v>
      </c>
      <c r="E56" s="203">
        <f t="shared" si="7"/>
        <v>4.1666666666666664E-2</v>
      </c>
      <c r="F56" s="44"/>
      <c r="G56" s="265"/>
      <c r="H56" s="227"/>
      <c r="I56" s="227"/>
      <c r="J56" s="227"/>
      <c r="K56" s="227"/>
      <c r="L56" s="227"/>
      <c r="M56" s="227"/>
      <c r="N56" s="227"/>
      <c r="O56" s="227"/>
      <c r="P56" s="227"/>
      <c r="Q56" s="227"/>
      <c r="R56" s="227"/>
      <c r="S56" s="227"/>
      <c r="T56" s="227"/>
      <c r="U56" s="227"/>
      <c r="V56" s="227"/>
      <c r="W56" s="227"/>
      <c r="X56" s="227"/>
      <c r="Y56" s="227"/>
      <c r="Z56" s="227"/>
      <c r="AA56" s="227"/>
      <c r="AB56" s="227"/>
      <c r="AC56" s="227"/>
      <c r="AD56" s="227"/>
      <c r="AE56" s="227" t="str">
        <f>IF(AND(COUNTIF(AE$35:AE55,1)&gt;0,COUNTIF(AE$35:AE55,33)&gt;0,COUNTIF(AE$35:AE55,30)&gt;0,COUNTIF(AE$35:AE55,39)&gt;0,COUNTIF(AE$35:AE55,38)&gt;0,COUNTIF(AE$35:AE55,35)&gt;0,COUNTIF(AE$35:AE55,37)&gt;0,COUNTIF(AE$35:AE55,36)&gt;0,COUNTIF(AE$35:AE55,"cmo")&gt;0,COUNTIF(AE$35:AE55,32)&gt;0,COUNTIF(AE$35:AE55,2)&gt;0),"F",IF(AND(COUNTIF(AE$35:AE55,1)&gt;0,COUNTIF(AE$35:AE55,33)&gt;0,COUNTIF(AE$35:AE55,30)&gt;0,COUNTIF(AE$35:AE55,39)&gt;0,COUNTIF(AE$35:AE55,38)&gt;0,COUNTIF(AE$35:AE55,35)&gt;0,COUNTIF(AE$35:AE55,37)&gt;0,COUNTIF(AE$35:AE55,36)&gt;0,COUNTIF(AE$35:AE55,"cmo")&gt;0,COUNTIF(AE$35:AE55,32)&gt;0),2,IF(AND(COUNTIF(AE$35:AE55,1)&gt;0,COUNTIF(AE$35:AE55,33)&gt;0,COUNTIF(AE$35:AE55,30)&gt;0,COUNTIF(AE$35:AE55,39)&gt;0,COUNTIF(AE$35:AE55,38)&gt;0,COUNTIF(AE$35:AE55,35)&gt;0,COUNTIF(AE$35:AE55,37)&gt;0,COUNTIF(AE$35:AE55,36)&gt;0,COUNTIF(AE$35:AE55,"cmo")&gt;0),32,IF(AND(COUNTIF(AE$35:AE55,1)&gt;0,COUNTIF(AE$35:AE55,33)&gt;0,COUNTIF(AE$35:AE55,30)&gt;0,COUNTIF(AE$35:AE55,39)&gt;0,COUNTIF(AE$35:AE55,38)&gt;0,COUNTIF(AE$35:AE55,35)&gt;0,COUNTIF(AE$35:AE55,37)&gt;0,COUNTIF(AE$35:AE55,36)&gt;0),"cmo",IF(AND(COUNTIF(AE$35:AE55,1)&gt;0,COUNTIF(AE$35:AE55,33)&gt;0,COUNTIF(AE$35:AE55,30)&gt;0,COUNTIF(AE$35:AE55,39)&gt;0,COUNTIF(AE$35:AE55,38)&gt;0,COUNTIF(AE$35:AE55,35)&gt;0,COUNTIF(AE$35:AE55,37)&gt;0),36,IF(AND(COUNTIF(AE$35:AE55,1)&gt;0,COUNTIF(AE$35:AE55,33)&gt;0,COUNTIF(AE$35:AE55,30)&gt;0,COUNTIF(AE$35:AE55,39)&gt;0,COUNTIF(AE$35:AE55,38)&gt;0,COUNTIF(AE$35:AE55,35)&gt;0),37,IF(AND(COUNTIF(AE$35:AE55,1)&gt;0,COUNTIF(AE$35:AE55,33)&gt;0,COUNTIF(AE$35:AE55,30)&gt;0,COUNTIF(AE$35:AE55,39)&gt;0,COUNTIF(AE$35:AE55,38)&gt;0),35,IF(AND(COUNTIF(AE$35:AE55,1)&gt;0,COUNTIF(AE$35:AE55,33)&gt;0,COUNTIF(AE$35:AE55,30)&gt;0,COUNTIF(AE$35:AE55,39)&gt;0),38,IF(AND(COUNTIF(AE$35:AE55,1)&gt;0,COUNTIF(AE$35:AE55,33)&gt;0,COUNTIF(AE$35:AE55,30)&gt;0),39,IF(AND(COUNTIF(AE$35:AE55,1)&gt;0,COUNTIF(AE$35:AE55,33)&gt;0),30,IF(COUNTIF(AE$35:AE55,1)&gt;0,33,1)))))))))))</f>
        <v>F</v>
      </c>
      <c r="AF56" s="227" t="str">
        <f>IF(AND(COUNTIF(AF$35:AF55,1)&gt;0,COUNTIF(AF$35:AF55,33)&gt;0,COUNTIF(AF$35:AF55,30)&gt;0,COUNTIF(AF$35:AF55,39)&gt;0,COUNTIF(AF$35:AF55,38)&gt;0,COUNTIF(AF$35:AF55,35)&gt;0,COUNTIF(AF$35:AF55,37)&gt;0,COUNTIF(AF$35:AF55,36)&gt;0,COUNTIF(AF$35:AF55,"cmo")&gt;0,COUNTIF(AF$35:AF55,32)&gt;0,COUNTIF(AF$35:AF55,2)&gt;0),"F",IF(AND(COUNTIF(AF$35:AF55,1)&gt;0,COUNTIF(AF$35:AF55,33)&gt;0,COUNTIF(AF$35:AF55,30)&gt;0,COUNTIF(AF$35:AF55,39)&gt;0,COUNTIF(AF$35:AF55,38)&gt;0,COUNTIF(AF$35:AF55,35)&gt;0,COUNTIF(AF$35:AF55,37)&gt;0,COUNTIF(AF$35:AF55,36)&gt;0,COUNTIF(AF$35:AF55,"cmo")&gt;0,COUNTIF(AF$35:AF55,32)&gt;0),2,IF(AND(COUNTIF(AF$35:AF55,1)&gt;0,COUNTIF(AF$35:AF55,33)&gt;0,COUNTIF(AF$35:AF55,30)&gt;0,COUNTIF(AF$35:AF55,39)&gt;0,COUNTIF(AF$35:AF55,38)&gt;0,COUNTIF(AF$35:AF55,35)&gt;0,COUNTIF(AF$35:AF55,37)&gt;0,COUNTIF(AF$35:AF55,36)&gt;0,COUNTIF(AF$35:AF55,"cmo")&gt;0),32,IF(AND(COUNTIF(AF$35:AF55,1)&gt;0,COUNTIF(AF$35:AF55,33)&gt;0,COUNTIF(AF$35:AF55,30)&gt;0,COUNTIF(AF$35:AF55,39)&gt;0,COUNTIF(AF$35:AF55,38)&gt;0,COUNTIF(AF$35:AF55,35)&gt;0,COUNTIF(AF$35:AF55,37)&gt;0,COUNTIF(AF$35:AF55,36)&gt;0),"cmo",IF(AND(COUNTIF(AF$35:AF55,1)&gt;0,COUNTIF(AF$35:AF55,33)&gt;0,COUNTIF(AF$35:AF55,30)&gt;0,COUNTIF(AF$35:AF55,39)&gt;0,COUNTIF(AF$35:AF55,38)&gt;0,COUNTIF(AF$35:AF55,35)&gt;0,COUNTIF(AF$35:AF55,37)&gt;0),36,IF(AND(COUNTIF(AF$35:AF55,1)&gt;0,COUNTIF(AF$35:AF55,33)&gt;0,COUNTIF(AF$35:AF55,30)&gt;0,COUNTIF(AF$35:AF55,39)&gt;0,COUNTIF(AF$35:AF55,38)&gt;0,COUNTIF(AF$35:AF55,35)&gt;0),37,IF(AND(COUNTIF(AF$35:AF55,1)&gt;0,COUNTIF(AF$35:AF55,33)&gt;0,COUNTIF(AF$35:AF55,30)&gt;0,COUNTIF(AF$35:AF55,39)&gt;0,COUNTIF(AF$35:AF55,38)&gt;0),35,IF(AND(COUNTIF(AF$35:AF55,1)&gt;0,COUNTIF(AF$35:AF55,33)&gt;0,COUNTIF(AF$35:AF55,30)&gt;0,COUNTIF(AF$35:AF55,39)&gt;0),38,IF(AND(COUNTIF(AF$35:AF55,1)&gt;0,COUNTIF(AF$35:AF55,33)&gt;0,COUNTIF(AF$35:AF55,30)&gt;0),39,IF(AND(COUNTIF(AF$35:AF55,1)&gt;0,COUNTIF(AF$35:AF55,33)&gt;0),30,IF(COUNTIF(AF$35:AF55,1)&gt;0,33,1)))))))))))</f>
        <v>F</v>
      </c>
      <c r="AG56" s="227" t="str">
        <f>IF(AND(COUNTIF(AG$35:AG55,1)&gt;0,COUNTIF(AG$35:AG55,33)&gt;0,COUNTIF(AG$35:AG55,30)&gt;0,COUNTIF(AG$35:AG55,39)&gt;0,COUNTIF(AG$35:AG55,38)&gt;0,COUNTIF(AG$35:AG55,35)&gt;0,COUNTIF(AG$35:AG55,37)&gt;0,COUNTIF(AG$35:AG55,36)&gt;0,COUNTIF(AG$35:AG55,"cmo")&gt;0,COUNTIF(AG$35:AG55,32)&gt;0,COUNTIF(AG$35:AG55,2)&gt;0),"F",IF(AND(COUNTIF(AG$35:AG55,1)&gt;0,COUNTIF(AG$35:AG55,33)&gt;0,COUNTIF(AG$35:AG55,30)&gt;0,COUNTIF(AG$35:AG55,39)&gt;0,COUNTIF(AG$35:AG55,38)&gt;0,COUNTIF(AG$35:AG55,35)&gt;0,COUNTIF(AG$35:AG55,37)&gt;0,COUNTIF(AG$35:AG55,36)&gt;0,COUNTIF(AG$35:AG55,"cmo")&gt;0,COUNTIF(AG$35:AG55,32)&gt;0),2,IF(AND(COUNTIF(AG$35:AG55,1)&gt;0,COUNTIF(AG$35:AG55,33)&gt;0,COUNTIF(AG$35:AG55,30)&gt;0,COUNTIF(AG$35:AG55,39)&gt;0,COUNTIF(AG$35:AG55,38)&gt;0,COUNTIF(AG$35:AG55,35)&gt;0,COUNTIF(AG$35:AG55,37)&gt;0,COUNTIF(AG$35:AG55,36)&gt;0,COUNTIF(AG$35:AG55,"cmo")&gt;0),32,IF(AND(COUNTIF(AG$35:AG55,1)&gt;0,COUNTIF(AG$35:AG55,33)&gt;0,COUNTIF(AG$35:AG55,30)&gt;0,COUNTIF(AG$35:AG55,39)&gt;0,COUNTIF(AG$35:AG55,38)&gt;0,COUNTIF(AG$35:AG55,35)&gt;0,COUNTIF(AG$35:AG55,37)&gt;0,COUNTIF(AG$35:AG55,36)&gt;0),"cmo",IF(AND(COUNTIF(AG$35:AG55,1)&gt;0,COUNTIF(AG$35:AG55,33)&gt;0,COUNTIF(AG$35:AG55,30)&gt;0,COUNTIF(AG$35:AG55,39)&gt;0,COUNTIF(AG$35:AG55,38)&gt;0,COUNTIF(AG$35:AG55,35)&gt;0,COUNTIF(AG$35:AG55,37)&gt;0),36,IF(AND(COUNTIF(AG$35:AG55,1)&gt;0,COUNTIF(AG$35:AG55,33)&gt;0,COUNTIF(AG$35:AG55,30)&gt;0,COUNTIF(AG$35:AG55,39)&gt;0,COUNTIF(AG$35:AG55,38)&gt;0,COUNTIF(AG$35:AG55,35)&gt;0),37,IF(AND(COUNTIF(AG$35:AG55,1)&gt;0,COUNTIF(AG$35:AG55,33)&gt;0,COUNTIF(AG$35:AG55,30)&gt;0,COUNTIF(AG$35:AG55,39)&gt;0,COUNTIF(AG$35:AG55,38)&gt;0),35,IF(AND(COUNTIF(AG$35:AG55,1)&gt;0,COUNTIF(AG$35:AG55,33)&gt;0,COUNTIF(AG$35:AG55,30)&gt;0,COUNTIF(AG$35:AG55,39)&gt;0),38,IF(AND(COUNTIF(AG$35:AG55,1)&gt;0,COUNTIF(AG$35:AG55,33)&gt;0,COUNTIF(AG$35:AG55,30)&gt;0),39,IF(AND(COUNTIF(AG$35:AG55,1)&gt;0,COUNTIF(AG$35:AG55,33)&gt;0),30,IF(COUNTIF(AG$35:AG55,1)&gt;0,33,1)))))))))))</f>
        <v>F</v>
      </c>
      <c r="AH56" s="227" t="str">
        <f>IF(AND(COUNTIF(AH$35:AH55,1)&gt;0,COUNTIF(AH$35:AH55,33)&gt;0,COUNTIF(AH$35:AH55,30)&gt;0,COUNTIF(AH$35:AH55,39)&gt;0,COUNTIF(AH$35:AH55,38)&gt;0,COUNTIF(AH$35:AH55,35)&gt;0,COUNTIF(AH$35:AH55,37)&gt;0,COUNTIF(AH$35:AH55,36)&gt;0,COUNTIF(AH$35:AH55,"cmo")&gt;0,COUNTIF(AH$35:AH55,32)&gt;0,COUNTIF(AH$35:AH55,2)&gt;0),"F",IF(AND(COUNTIF(AH$35:AH55,1)&gt;0,COUNTIF(AH$35:AH55,33)&gt;0,COUNTIF(AH$35:AH55,30)&gt;0,COUNTIF(AH$35:AH55,39)&gt;0,COUNTIF(AH$35:AH55,38)&gt;0,COUNTIF(AH$35:AH55,35)&gt;0,COUNTIF(AH$35:AH55,37)&gt;0,COUNTIF(AH$35:AH55,36)&gt;0,COUNTIF(AH$35:AH55,"cmo")&gt;0,COUNTIF(AH$35:AH55,32)&gt;0),2,IF(AND(COUNTIF(AH$35:AH55,1)&gt;0,COUNTIF(AH$35:AH55,33)&gt;0,COUNTIF(AH$35:AH55,30)&gt;0,COUNTIF(AH$35:AH55,39)&gt;0,COUNTIF(AH$35:AH55,38)&gt;0,COUNTIF(AH$35:AH55,35)&gt;0,COUNTIF(AH$35:AH55,37)&gt;0,COUNTIF(AH$35:AH55,36)&gt;0,COUNTIF(AH$35:AH55,"cmo")&gt;0),32,IF(AND(COUNTIF(AH$35:AH55,1)&gt;0,COUNTIF(AH$35:AH55,33)&gt;0,COUNTIF(AH$35:AH55,30)&gt;0,COUNTIF(AH$35:AH55,39)&gt;0,COUNTIF(AH$35:AH55,38)&gt;0,COUNTIF(AH$35:AH55,35)&gt;0,COUNTIF(AH$35:AH55,37)&gt;0,COUNTIF(AH$35:AH55,36)&gt;0),"cmo",IF(AND(COUNTIF(AH$35:AH55,1)&gt;0,COUNTIF(AH$35:AH55,33)&gt;0,COUNTIF(AH$35:AH55,30)&gt;0,COUNTIF(AH$35:AH55,39)&gt;0,COUNTIF(AH$35:AH55,38)&gt;0,COUNTIF(AH$35:AH55,35)&gt;0,COUNTIF(AH$35:AH55,37)&gt;0),36,IF(AND(COUNTIF(AH$35:AH55,1)&gt;0,COUNTIF(AH$35:AH55,33)&gt;0,COUNTIF(AH$35:AH55,30)&gt;0,COUNTIF(AH$35:AH55,39)&gt;0,COUNTIF(AH$35:AH55,38)&gt;0,COUNTIF(AH$35:AH55,35)&gt;0),37,IF(AND(COUNTIF(AH$35:AH55,1)&gt;0,COUNTIF(AH$35:AH55,33)&gt;0,COUNTIF(AH$35:AH55,30)&gt;0,COUNTIF(AH$35:AH55,39)&gt;0,COUNTIF(AH$35:AH55,38)&gt;0),35,IF(AND(COUNTIF(AH$35:AH55,1)&gt;0,COUNTIF(AH$35:AH55,33)&gt;0,COUNTIF(AH$35:AH55,30)&gt;0,COUNTIF(AH$35:AH55,39)&gt;0),38,IF(AND(COUNTIF(AH$35:AH55,1)&gt;0,COUNTIF(AH$35:AH55,33)&gt;0,COUNTIF(AH$35:AH55,30)&gt;0),39,IF(AND(COUNTIF(AH$35:AH55,1)&gt;0,COUNTIF(AH$35:AH55,33)&gt;0),30,IF(COUNTIF(AH$35:AH55,1)&gt;0,33,1)))))))))))</f>
        <v>F</v>
      </c>
      <c r="AI56" s="227" t="str">
        <f>IF(AND(COUNTIF(AI$35:AI55,1)&gt;0,COUNTIF(AI$35:AI55,33)&gt;0,COUNTIF(AI$35:AI55,30)&gt;0,COUNTIF(AI$35:AI55,39)&gt;0,COUNTIF(AI$35:AI55,38)&gt;0,COUNTIF(AI$35:AI55,35)&gt;0,COUNTIF(AI$35:AI55,37)&gt;0,COUNTIF(AI$35:AI55,36)&gt;0,COUNTIF(AI$35:AI55,"cmo")&gt;0,COUNTIF(AI$35:AI55,32)&gt;0,COUNTIF(AI$35:AI55,2)&gt;0),"F",IF(AND(COUNTIF(AI$35:AI55,1)&gt;0,COUNTIF(AI$35:AI55,33)&gt;0,COUNTIF(AI$35:AI55,30)&gt;0,COUNTIF(AI$35:AI55,39)&gt;0,COUNTIF(AI$35:AI55,38)&gt;0,COUNTIF(AI$35:AI55,35)&gt;0,COUNTIF(AI$35:AI55,37)&gt;0,COUNTIF(AI$35:AI55,36)&gt;0,COUNTIF(AI$35:AI55,"cmo")&gt;0,COUNTIF(AI$35:AI55,32)&gt;0),2,IF(AND(COUNTIF(AI$35:AI55,1)&gt;0,COUNTIF(AI$35:AI55,33)&gt;0,COUNTIF(AI$35:AI55,30)&gt;0,COUNTIF(AI$35:AI55,39)&gt;0,COUNTIF(AI$35:AI55,38)&gt;0,COUNTIF(AI$35:AI55,35)&gt;0,COUNTIF(AI$35:AI55,37)&gt;0,COUNTIF(AI$35:AI55,36)&gt;0,COUNTIF(AI$35:AI55,"cmo")&gt;0),32,IF(AND(COUNTIF(AI$35:AI55,1)&gt;0,COUNTIF(AI$35:AI55,33)&gt;0,COUNTIF(AI$35:AI55,30)&gt;0,COUNTIF(AI$35:AI55,39)&gt;0,COUNTIF(AI$35:AI55,38)&gt;0,COUNTIF(AI$35:AI55,35)&gt;0,COUNTIF(AI$35:AI55,37)&gt;0,COUNTIF(AI$35:AI55,36)&gt;0),"cmo",IF(AND(COUNTIF(AI$35:AI55,1)&gt;0,COUNTIF(AI$35:AI55,33)&gt;0,COUNTIF(AI$35:AI55,30)&gt;0,COUNTIF(AI$35:AI55,39)&gt;0,COUNTIF(AI$35:AI55,38)&gt;0,COUNTIF(AI$35:AI55,35)&gt;0,COUNTIF(AI$35:AI55,37)&gt;0),36,IF(AND(COUNTIF(AI$35:AI55,1)&gt;0,COUNTIF(AI$35:AI55,33)&gt;0,COUNTIF(AI$35:AI55,30)&gt;0,COUNTIF(AI$35:AI55,39)&gt;0,COUNTIF(AI$35:AI55,38)&gt;0,COUNTIF(AI$35:AI55,35)&gt;0),37,IF(AND(COUNTIF(AI$35:AI55,1)&gt;0,COUNTIF(AI$35:AI55,33)&gt;0,COUNTIF(AI$35:AI55,30)&gt;0,COUNTIF(AI$35:AI55,39)&gt;0,COUNTIF(AI$35:AI55,38)&gt;0),35,IF(AND(COUNTIF(AI$35:AI55,1)&gt;0,COUNTIF(AI$35:AI55,33)&gt;0,COUNTIF(AI$35:AI55,30)&gt;0,COUNTIF(AI$35:AI55,39)&gt;0),38,IF(AND(COUNTIF(AI$35:AI55,1)&gt;0,COUNTIF(AI$35:AI55,33)&gt;0,COUNTIF(AI$35:AI55,30)&gt;0),39,IF(AND(COUNTIF(AI$35:AI55,1)&gt;0,COUNTIF(AI$35:AI55,33)&gt;0),30,IF(COUNTIF(AI$35:AI55,1)&gt;0,33,1)))))))))))</f>
        <v>F</v>
      </c>
      <c r="AJ56" s="227" t="str">
        <f>IF(AND(COUNTIF(AJ$35:AJ55,1)&gt;0,COUNTIF(AJ$35:AJ55,33)&gt;0,COUNTIF(AJ$35:AJ55,30)&gt;0,COUNTIF(AJ$35:AJ55,39)&gt;0,COUNTIF(AJ$35:AJ55,38)&gt;0,COUNTIF(AJ$35:AJ55,35)&gt;0,COUNTIF(AJ$35:AJ55,37)&gt;0,COUNTIF(AJ$35:AJ55,36)&gt;0,COUNTIF(AJ$35:AJ55,"cmo")&gt;0,COUNTIF(AJ$35:AJ55,32)&gt;0,COUNTIF(AJ$35:AJ55,2)&gt;0),"F",IF(AND(COUNTIF(AJ$35:AJ55,1)&gt;0,COUNTIF(AJ$35:AJ55,33)&gt;0,COUNTIF(AJ$35:AJ55,30)&gt;0,COUNTIF(AJ$35:AJ55,39)&gt;0,COUNTIF(AJ$35:AJ55,38)&gt;0,COUNTIF(AJ$35:AJ55,35)&gt;0,COUNTIF(AJ$35:AJ55,37)&gt;0,COUNTIF(AJ$35:AJ55,36)&gt;0,COUNTIF(AJ$35:AJ55,"cmo")&gt;0,COUNTIF(AJ$35:AJ55,32)&gt;0),2,IF(AND(COUNTIF(AJ$35:AJ55,1)&gt;0,COUNTIF(AJ$35:AJ55,33)&gt;0,COUNTIF(AJ$35:AJ55,30)&gt;0,COUNTIF(AJ$35:AJ55,39)&gt;0,COUNTIF(AJ$35:AJ55,38)&gt;0,COUNTIF(AJ$35:AJ55,35)&gt;0,COUNTIF(AJ$35:AJ55,37)&gt;0,COUNTIF(AJ$35:AJ55,36)&gt;0,COUNTIF(AJ$35:AJ55,"cmo")&gt;0),32,IF(AND(COUNTIF(AJ$35:AJ55,1)&gt;0,COUNTIF(AJ$35:AJ55,33)&gt;0,COUNTIF(AJ$35:AJ55,30)&gt;0,COUNTIF(AJ$35:AJ55,39)&gt;0,COUNTIF(AJ$35:AJ55,38)&gt;0,COUNTIF(AJ$35:AJ55,35)&gt;0,COUNTIF(AJ$35:AJ55,37)&gt;0,COUNTIF(AJ$35:AJ55,36)&gt;0),"cmo",IF(AND(COUNTIF(AJ$35:AJ55,1)&gt;0,COUNTIF(AJ$35:AJ55,33)&gt;0,COUNTIF(AJ$35:AJ55,30)&gt;0,COUNTIF(AJ$35:AJ55,39)&gt;0,COUNTIF(AJ$35:AJ55,38)&gt;0,COUNTIF(AJ$35:AJ55,35)&gt;0,COUNTIF(AJ$35:AJ55,37)&gt;0),36,IF(AND(COUNTIF(AJ$35:AJ55,1)&gt;0,COUNTIF(AJ$35:AJ55,33)&gt;0,COUNTIF(AJ$35:AJ55,30)&gt;0,COUNTIF(AJ$35:AJ55,39)&gt;0,COUNTIF(AJ$35:AJ55,38)&gt;0,COUNTIF(AJ$35:AJ55,35)&gt;0),37,IF(AND(COUNTIF(AJ$35:AJ55,1)&gt;0,COUNTIF(AJ$35:AJ55,33)&gt;0,COUNTIF(AJ$35:AJ55,30)&gt;0,COUNTIF(AJ$35:AJ55,39)&gt;0,COUNTIF(AJ$35:AJ55,38)&gt;0),35,IF(AND(COUNTIF(AJ$35:AJ55,1)&gt;0,COUNTIF(AJ$35:AJ55,33)&gt;0,COUNTIF(AJ$35:AJ55,30)&gt;0,COUNTIF(AJ$35:AJ55,39)&gt;0),38,IF(AND(COUNTIF(AJ$35:AJ55,1)&gt;0,COUNTIF(AJ$35:AJ55,33)&gt;0,COUNTIF(AJ$35:AJ55,30)&gt;0),39,IF(AND(COUNTIF(AJ$35:AJ55,1)&gt;0,COUNTIF(AJ$35:AJ55,33)&gt;0),30,IF(COUNTIF(AJ$35:AJ55,1)&gt;0,33,1)))))))))))</f>
        <v>cmo</v>
      </c>
      <c r="AK56" s="227">
        <f>IF(AND(COUNTIF(AK$35:AK55,1)&gt;0,COUNTIF(AK$35:AK55,33)&gt;0,COUNTIF(AK$35:AK55,30)&gt;0,COUNTIF(AK$35:AK55,39)&gt;0,COUNTIF(AK$35:AK55,38)&gt;0,COUNTIF(AK$35:AK55,35)&gt;0,COUNTIF(AK$35:AK55,37)&gt;0,COUNTIF(AK$35:AK55,36)&gt;0,COUNTIF(AK$35:AK55,"cmo")&gt;0,COUNTIF(AK$35:AK55,32)&gt;0,COUNTIF(AK$35:AK55,2)&gt;0),"F",IF(AND(COUNTIF(AK$35:AK55,1)&gt;0,COUNTIF(AK$35:AK55,33)&gt;0,COUNTIF(AK$35:AK55,30)&gt;0,COUNTIF(AK$35:AK55,39)&gt;0,COUNTIF(AK$35:AK55,38)&gt;0,COUNTIF(AK$35:AK55,35)&gt;0,COUNTIF(AK$35:AK55,37)&gt;0,COUNTIF(AK$35:AK55,36)&gt;0,COUNTIF(AK$35:AK55,"cmo")&gt;0,COUNTIF(AK$35:AK55,32)&gt;0),2,IF(AND(COUNTIF(AK$35:AK55,1)&gt;0,COUNTIF(AK$35:AK55,33)&gt;0,COUNTIF(AK$35:AK55,30)&gt;0,COUNTIF(AK$35:AK55,39)&gt;0,COUNTIF(AK$35:AK55,38)&gt;0,COUNTIF(AK$35:AK55,35)&gt;0,COUNTIF(AK$35:AK55,37)&gt;0,COUNTIF(AK$35:AK55,36)&gt;0,COUNTIF(AK$35:AK55,"cmo")&gt;0),32,IF(AND(COUNTIF(AK$35:AK55,1)&gt;0,COUNTIF(AK$35:AK55,33)&gt;0,COUNTIF(AK$35:AK55,30)&gt;0,COUNTIF(AK$35:AK55,39)&gt;0,COUNTIF(AK$35:AK55,38)&gt;0,COUNTIF(AK$35:AK55,35)&gt;0,COUNTIF(AK$35:AK55,37)&gt;0,COUNTIF(AK$35:AK55,36)&gt;0),"cmo",IF(AND(COUNTIF(AK$35:AK55,1)&gt;0,COUNTIF(AK$35:AK55,33)&gt;0,COUNTIF(AK$35:AK55,30)&gt;0,COUNTIF(AK$35:AK55,39)&gt;0,COUNTIF(AK$35:AK55,38)&gt;0,COUNTIF(AK$35:AK55,35)&gt;0,COUNTIF(AK$35:AK55,37)&gt;0),36,IF(AND(COUNTIF(AK$35:AK55,1)&gt;0,COUNTIF(AK$35:AK55,33)&gt;0,COUNTIF(AK$35:AK55,30)&gt;0,COUNTIF(AK$35:AK55,39)&gt;0,COUNTIF(AK$35:AK55,38)&gt;0,COUNTIF(AK$35:AK55,35)&gt;0),37,IF(AND(COUNTIF(AK$35:AK55,1)&gt;0,COUNTIF(AK$35:AK55,33)&gt;0,COUNTIF(AK$35:AK55,30)&gt;0,COUNTIF(AK$35:AK55,39)&gt;0,COUNTIF(AK$35:AK55,38)&gt;0),35,IF(AND(COUNTIF(AK$35:AK55,1)&gt;0,COUNTIF(AK$35:AK55,33)&gt;0,COUNTIF(AK$35:AK55,30)&gt;0,COUNTIF(AK$35:AK55,39)&gt;0),38,IF(AND(COUNTIF(AK$35:AK55,1)&gt;0,COUNTIF(AK$35:AK55,33)&gt;0,COUNTIF(AK$35:AK55,30)&gt;0),39,IF(AND(COUNTIF(AK$35:AK55,1)&gt;0,COUNTIF(AK$35:AK55,33)&gt;0),30,IF(COUNTIF(AK$35:AK55,1)&gt;0,33,1)))))))))))</f>
        <v>32</v>
      </c>
      <c r="AL56" s="227" t="str">
        <f>IF(AND(COUNTIF(AL$35:AL55,1)&gt;0,COUNTIF(AL$35:AL55,33)&gt;0,COUNTIF(AL$35:AL55,30)&gt;0,COUNTIF(AL$35:AL55,39)&gt;0,COUNTIF(AL$35:AL55,38)&gt;0,COUNTIF(AL$35:AL55,35)&gt;0,COUNTIF(AL$35:AL55,37)&gt;0,COUNTIF(AL$35:AL55,36)&gt;0,COUNTIF(AL$35:AL55,"cmo")&gt;0,COUNTIF(AL$35:AL55,32)&gt;0,COUNTIF(AL$35:AL55,2)&gt;0),"F",IF(AND(COUNTIF(AL$35:AL55,1)&gt;0,COUNTIF(AL$35:AL55,33)&gt;0,COUNTIF(AL$35:AL55,30)&gt;0,COUNTIF(AL$35:AL55,39)&gt;0,COUNTIF(AL$35:AL55,38)&gt;0,COUNTIF(AL$35:AL55,35)&gt;0,COUNTIF(AL$35:AL55,37)&gt;0,COUNTIF(AL$35:AL55,36)&gt;0,COUNTIF(AL$35:AL55,"cmo")&gt;0,COUNTIF(AL$35:AL55,32)&gt;0),2,IF(AND(COUNTIF(AL$35:AL55,1)&gt;0,COUNTIF(AL$35:AL55,33)&gt;0,COUNTIF(AL$35:AL55,30)&gt;0,COUNTIF(AL$35:AL55,39)&gt;0,COUNTIF(AL$35:AL55,38)&gt;0,COUNTIF(AL$35:AL55,35)&gt;0,COUNTIF(AL$35:AL55,37)&gt;0,COUNTIF(AL$35:AL55,36)&gt;0,COUNTIF(AL$35:AL55,"cmo")&gt;0),32,IF(AND(COUNTIF(AL$35:AL55,1)&gt;0,COUNTIF(AL$35:AL55,33)&gt;0,COUNTIF(AL$35:AL55,30)&gt;0,COUNTIF(AL$35:AL55,39)&gt;0,COUNTIF(AL$35:AL55,38)&gt;0,COUNTIF(AL$35:AL55,35)&gt;0,COUNTIF(AL$35:AL55,37)&gt;0,COUNTIF(AL$35:AL55,36)&gt;0),"cmo",IF(AND(COUNTIF(AL$35:AL55,1)&gt;0,COUNTIF(AL$35:AL55,33)&gt;0,COUNTIF(AL$35:AL55,30)&gt;0,COUNTIF(AL$35:AL55,39)&gt;0,COUNTIF(AL$35:AL55,38)&gt;0,COUNTIF(AL$35:AL55,35)&gt;0,COUNTIF(AL$35:AL55,37)&gt;0),36,IF(AND(COUNTIF(AL$35:AL55,1)&gt;0,COUNTIF(AL$35:AL55,33)&gt;0,COUNTIF(AL$35:AL55,30)&gt;0,COUNTIF(AL$35:AL55,39)&gt;0,COUNTIF(AL$35:AL55,38)&gt;0,COUNTIF(AL$35:AL55,35)&gt;0),37,IF(AND(COUNTIF(AL$35:AL55,1)&gt;0,COUNTIF(AL$35:AL55,33)&gt;0,COUNTIF(AL$35:AL55,30)&gt;0,COUNTIF(AL$35:AL55,39)&gt;0,COUNTIF(AL$35:AL55,38)&gt;0),35,IF(AND(COUNTIF(AL$35:AL55,1)&gt;0,COUNTIF(AL$35:AL55,33)&gt;0,COUNTIF(AL$35:AL55,30)&gt;0,COUNTIF(AL$35:AL55,39)&gt;0),38,IF(AND(COUNTIF(AL$35:AL55,1)&gt;0,COUNTIF(AL$35:AL55,33)&gt;0,COUNTIF(AL$35:AL55,30)&gt;0),39,IF(AND(COUNTIF(AL$35:AL55,1)&gt;0,COUNTIF(AL$35:AL55,33)&gt;0),30,IF(COUNTIF(AL$35:AL55,1)&gt;0,33,1)))))))))))</f>
        <v>cmo</v>
      </c>
      <c r="AM56" s="227" t="str">
        <f>IF(AND(COUNTIF(AM$35:AM55,1)&gt;0,COUNTIF(AM$35:AM55,33)&gt;0,COUNTIF(AM$35:AM55,30)&gt;0,COUNTIF(AM$35:AM55,39)&gt;0,COUNTIF(AM$35:AM55,38)&gt;0,COUNTIF(AM$35:AM55,35)&gt;0,COUNTIF(AM$35:AM55,37)&gt;0,COUNTIF(AM$35:AM55,36)&gt;0,COUNTIF(AM$35:AM55,"cmo")&gt;0,COUNTIF(AM$35:AM55,32)&gt;0,COUNTIF(AM$35:AM55,2)&gt;0),"F",IF(AND(COUNTIF(AM$35:AM55,1)&gt;0,COUNTIF(AM$35:AM55,33)&gt;0,COUNTIF(AM$35:AM55,30)&gt;0,COUNTIF(AM$35:AM55,39)&gt;0,COUNTIF(AM$35:AM55,38)&gt;0,COUNTIF(AM$35:AM55,35)&gt;0,COUNTIF(AM$35:AM55,37)&gt;0,COUNTIF(AM$35:AM55,36)&gt;0,COUNTIF(AM$35:AM55,"cmo")&gt;0,COUNTIF(AM$35:AM55,32)&gt;0),2,IF(AND(COUNTIF(AM$35:AM55,1)&gt;0,COUNTIF(AM$35:AM55,33)&gt;0,COUNTIF(AM$35:AM55,30)&gt;0,COUNTIF(AM$35:AM55,39)&gt;0,COUNTIF(AM$35:AM55,38)&gt;0,COUNTIF(AM$35:AM55,35)&gt;0,COUNTIF(AM$35:AM55,37)&gt;0,COUNTIF(AM$35:AM55,36)&gt;0,COUNTIF(AM$35:AM55,"cmo")&gt;0),32,IF(AND(COUNTIF(AM$35:AM55,1)&gt;0,COUNTIF(AM$35:AM55,33)&gt;0,COUNTIF(AM$35:AM55,30)&gt;0,COUNTIF(AM$35:AM55,39)&gt;0,COUNTIF(AM$35:AM55,38)&gt;0,COUNTIF(AM$35:AM55,35)&gt;0,COUNTIF(AM$35:AM55,37)&gt;0,COUNTIF(AM$35:AM55,36)&gt;0),"cmo",IF(AND(COUNTIF(AM$35:AM55,1)&gt;0,COUNTIF(AM$35:AM55,33)&gt;0,COUNTIF(AM$35:AM55,30)&gt;0,COUNTIF(AM$35:AM55,39)&gt;0,COUNTIF(AM$35:AM55,38)&gt;0,COUNTIF(AM$35:AM55,35)&gt;0,COUNTIF(AM$35:AM55,37)&gt;0),36,IF(AND(COUNTIF(AM$35:AM55,1)&gt;0,COUNTIF(AM$35:AM55,33)&gt;0,COUNTIF(AM$35:AM55,30)&gt;0,COUNTIF(AM$35:AM55,39)&gt;0,COUNTIF(AM$35:AM55,38)&gt;0,COUNTIF(AM$35:AM55,35)&gt;0),37,IF(AND(COUNTIF(AM$35:AM55,1)&gt;0,COUNTIF(AM$35:AM55,33)&gt;0,COUNTIF(AM$35:AM55,30)&gt;0,COUNTIF(AM$35:AM55,39)&gt;0,COUNTIF(AM$35:AM55,38)&gt;0),35,IF(AND(COUNTIF(AM$35:AM55,1)&gt;0,COUNTIF(AM$35:AM55,33)&gt;0,COUNTIF(AM$35:AM55,30)&gt;0,COUNTIF(AM$35:AM55,39)&gt;0),38,IF(AND(COUNTIF(AM$35:AM55,1)&gt;0,COUNTIF(AM$35:AM55,33)&gt;0,COUNTIF(AM$35:AM55,30)&gt;0),39,IF(AND(COUNTIF(AM$35:AM55,1)&gt;0,COUNTIF(AM$35:AM55,33)&gt;0),30,IF(COUNTIF(AM$35:AM55,1)&gt;0,33,1)))))))))))</f>
        <v>F</v>
      </c>
      <c r="AN56" s="227" t="str">
        <f>IF(AND(COUNTIF(AN$35:AN55,1)&gt;0,COUNTIF(AN$35:AN55,33)&gt;0,COUNTIF(AN$35:AN55,30)&gt;0,COUNTIF(AN$35:AN55,39)&gt;0,COUNTIF(AN$35:AN55,38)&gt;0,COUNTIF(AN$35:AN55,35)&gt;0,COUNTIF(AN$35:AN55,37)&gt;0,COUNTIF(AN$35:AN55,36)&gt;0,COUNTIF(AN$35:AN55,"cmo")&gt;0,COUNTIF(AN$35:AN55,32)&gt;0,COUNTIF(AN$35:AN55,2)&gt;0),"F",IF(AND(COUNTIF(AN$35:AN55,1)&gt;0,COUNTIF(AN$35:AN55,33)&gt;0,COUNTIF(AN$35:AN55,30)&gt;0,COUNTIF(AN$35:AN55,39)&gt;0,COUNTIF(AN$35:AN55,38)&gt;0,COUNTIF(AN$35:AN55,35)&gt;0,COUNTIF(AN$35:AN55,37)&gt;0,COUNTIF(AN$35:AN55,36)&gt;0,COUNTIF(AN$35:AN55,"cmo")&gt;0,COUNTIF(AN$35:AN55,32)&gt;0),2,IF(AND(COUNTIF(AN$35:AN55,1)&gt;0,COUNTIF(AN$35:AN55,33)&gt;0,COUNTIF(AN$35:AN55,30)&gt;0,COUNTIF(AN$35:AN55,39)&gt;0,COUNTIF(AN$35:AN55,38)&gt;0,COUNTIF(AN$35:AN55,35)&gt;0,COUNTIF(AN$35:AN55,37)&gt;0,COUNTIF(AN$35:AN55,36)&gt;0,COUNTIF(AN$35:AN55,"cmo")&gt;0),32,IF(AND(COUNTIF(AN$35:AN55,1)&gt;0,COUNTIF(AN$35:AN55,33)&gt;0,COUNTIF(AN$35:AN55,30)&gt;0,COUNTIF(AN$35:AN55,39)&gt;0,COUNTIF(AN$35:AN55,38)&gt;0,COUNTIF(AN$35:AN55,35)&gt;0,COUNTIF(AN$35:AN55,37)&gt;0,COUNTIF(AN$35:AN55,36)&gt;0),"cmo",IF(AND(COUNTIF(AN$35:AN55,1)&gt;0,COUNTIF(AN$35:AN55,33)&gt;0,COUNTIF(AN$35:AN55,30)&gt;0,COUNTIF(AN$35:AN55,39)&gt;0,COUNTIF(AN$35:AN55,38)&gt;0,COUNTIF(AN$35:AN55,35)&gt;0,COUNTIF(AN$35:AN55,37)&gt;0),36,IF(AND(COUNTIF(AN$35:AN55,1)&gt;0,COUNTIF(AN$35:AN55,33)&gt;0,COUNTIF(AN$35:AN55,30)&gt;0,COUNTIF(AN$35:AN55,39)&gt;0,COUNTIF(AN$35:AN55,38)&gt;0,COUNTIF(AN$35:AN55,35)&gt;0),37,IF(AND(COUNTIF(AN$35:AN55,1)&gt;0,COUNTIF(AN$35:AN55,33)&gt;0,COUNTIF(AN$35:AN55,30)&gt;0,COUNTIF(AN$35:AN55,39)&gt;0,COUNTIF(AN$35:AN55,38)&gt;0),35,IF(AND(COUNTIF(AN$35:AN55,1)&gt;0,COUNTIF(AN$35:AN55,33)&gt;0,COUNTIF(AN$35:AN55,30)&gt;0,COUNTIF(AN$35:AN55,39)&gt;0),38,IF(AND(COUNTIF(AN$35:AN55,1)&gt;0,COUNTIF(AN$35:AN55,33)&gt;0,COUNTIF(AN$35:AN55,30)&gt;0),39,IF(AND(COUNTIF(AN$35:AN55,1)&gt;0,COUNTIF(AN$35:AN55,33)&gt;0),30,IF(COUNTIF(AN$35:AN55,1)&gt;0,33,1)))))))))))</f>
        <v>F</v>
      </c>
      <c r="AO56" s="227" t="str">
        <f>IF(AND(COUNTIF(AO$35:AO55,1)&gt;0,COUNTIF(AO$35:AO55,33)&gt;0,COUNTIF(AO$35:AO55,30)&gt;0,COUNTIF(AO$35:AO55,39)&gt;0,COUNTIF(AO$35:AO55,38)&gt;0,COUNTIF(AO$35:AO55,35)&gt;0,COUNTIF(AO$35:AO55,37)&gt;0,COUNTIF(AO$35:AO55,36)&gt;0,COUNTIF(AO$35:AO55,"cmo")&gt;0,COUNTIF(AO$35:AO55,32)&gt;0,COUNTIF(AO$35:AO55,2)&gt;0),"F",IF(AND(COUNTIF(AO$35:AO55,1)&gt;0,COUNTIF(AO$35:AO55,33)&gt;0,COUNTIF(AO$35:AO55,30)&gt;0,COUNTIF(AO$35:AO55,39)&gt;0,COUNTIF(AO$35:AO55,38)&gt;0,COUNTIF(AO$35:AO55,35)&gt;0,COUNTIF(AO$35:AO55,37)&gt;0,COUNTIF(AO$35:AO55,36)&gt;0,COUNTIF(AO$35:AO55,"cmo")&gt;0,COUNTIF(AO$35:AO55,32)&gt;0),2,IF(AND(COUNTIF(AO$35:AO55,1)&gt;0,COUNTIF(AO$35:AO55,33)&gt;0,COUNTIF(AO$35:AO55,30)&gt;0,COUNTIF(AO$35:AO55,39)&gt;0,COUNTIF(AO$35:AO55,38)&gt;0,COUNTIF(AO$35:AO55,35)&gt;0,COUNTIF(AO$35:AO55,37)&gt;0,COUNTIF(AO$35:AO55,36)&gt;0,COUNTIF(AO$35:AO55,"cmo")&gt;0),32,IF(AND(COUNTIF(AO$35:AO55,1)&gt;0,COUNTIF(AO$35:AO55,33)&gt;0,COUNTIF(AO$35:AO55,30)&gt;0,COUNTIF(AO$35:AO55,39)&gt;0,COUNTIF(AO$35:AO55,38)&gt;0,COUNTIF(AO$35:AO55,35)&gt;0,COUNTIF(AO$35:AO55,37)&gt;0,COUNTIF(AO$35:AO55,36)&gt;0),"cmo",IF(AND(COUNTIF(AO$35:AO55,1)&gt;0,COUNTIF(AO$35:AO55,33)&gt;0,COUNTIF(AO$35:AO55,30)&gt;0,COUNTIF(AO$35:AO55,39)&gt;0,COUNTIF(AO$35:AO55,38)&gt;0,COUNTIF(AO$35:AO55,35)&gt;0,COUNTIF(AO$35:AO55,37)&gt;0),36,IF(AND(COUNTIF(AO$35:AO55,1)&gt;0,COUNTIF(AO$35:AO55,33)&gt;0,COUNTIF(AO$35:AO55,30)&gt;0,COUNTIF(AO$35:AO55,39)&gt;0,COUNTIF(AO$35:AO55,38)&gt;0,COUNTIF(AO$35:AO55,35)&gt;0),37,IF(AND(COUNTIF(AO$35:AO55,1)&gt;0,COUNTIF(AO$35:AO55,33)&gt;0,COUNTIF(AO$35:AO55,30)&gt;0,COUNTIF(AO$35:AO55,39)&gt;0,COUNTIF(AO$35:AO55,38)&gt;0),35,IF(AND(COUNTIF(AO$35:AO55,1)&gt;0,COUNTIF(AO$35:AO55,33)&gt;0,COUNTIF(AO$35:AO55,30)&gt;0,COUNTIF(AO$35:AO55,39)&gt;0),38,IF(AND(COUNTIF(AO$35:AO55,1)&gt;0,COUNTIF(AO$35:AO55,33)&gt;0,COUNTIF(AO$35:AO55,30)&gt;0),39,IF(AND(COUNTIF(AO$35:AO55,1)&gt;0,COUNTIF(AO$35:AO55,33)&gt;0),30,IF(COUNTIF(AO$35:AO55,1)&gt;0,33,1)))))))))))</f>
        <v>F</v>
      </c>
      <c r="AP56" s="227">
        <f>IF(AND(COUNTIF(AP$35:AP55,1)&gt;0,COUNTIF(AP$35:AP55,33)&gt;0,COUNTIF(AP$35:AP55,30)&gt;0,COUNTIF(AP$35:AP55,39)&gt;0,COUNTIF(AP$35:AP55,38)&gt;0,COUNTIF(AP$35:AP55,35)&gt;0,COUNTIF(AP$35:AP55,37)&gt;0,COUNTIF(AP$35:AP55,36)&gt;0,COUNTIF(AP$35:AP55,"cmo")&gt;0,COUNTIF(AP$35:AP55,32)&gt;0,COUNTIF(AP$35:AP55,2)&gt;0),"F",IF(AND(COUNTIF(AP$35:AP55,1)&gt;0,COUNTIF(AP$35:AP55,33)&gt;0,COUNTIF(AP$35:AP55,30)&gt;0,COUNTIF(AP$35:AP55,39)&gt;0,COUNTIF(AP$35:AP55,38)&gt;0,COUNTIF(AP$35:AP55,35)&gt;0,COUNTIF(AP$35:AP55,37)&gt;0,COUNTIF(AP$35:AP55,36)&gt;0,COUNTIF(AP$35:AP55,"cmo")&gt;0,COUNTIF(AP$35:AP55,32)&gt;0),2,IF(AND(COUNTIF(AP$35:AP55,1)&gt;0,COUNTIF(AP$35:AP55,33)&gt;0,COUNTIF(AP$35:AP55,30)&gt;0,COUNTIF(AP$35:AP55,39)&gt;0,COUNTIF(AP$35:AP55,38)&gt;0,COUNTIF(AP$35:AP55,35)&gt;0,COUNTIF(AP$35:AP55,37)&gt;0,COUNTIF(AP$35:AP55,36)&gt;0,COUNTIF(AP$35:AP55,"cmo")&gt;0),32,IF(AND(COUNTIF(AP$35:AP55,1)&gt;0,COUNTIF(AP$35:AP55,33)&gt;0,COUNTIF(AP$35:AP55,30)&gt;0,COUNTIF(AP$35:AP55,39)&gt;0,COUNTIF(AP$35:AP55,38)&gt;0,COUNTIF(AP$35:AP55,35)&gt;0,COUNTIF(AP$35:AP55,37)&gt;0,COUNTIF(AP$35:AP55,36)&gt;0),"cmo",IF(AND(COUNTIF(AP$35:AP55,1)&gt;0,COUNTIF(AP$35:AP55,33)&gt;0,COUNTIF(AP$35:AP55,30)&gt;0,COUNTIF(AP$35:AP55,39)&gt;0,COUNTIF(AP$35:AP55,38)&gt;0,COUNTIF(AP$35:AP55,35)&gt;0,COUNTIF(AP$35:AP55,37)&gt;0),36,IF(AND(COUNTIF(AP$35:AP55,1)&gt;0,COUNTIF(AP$35:AP55,33)&gt;0,COUNTIF(AP$35:AP55,30)&gt;0,COUNTIF(AP$35:AP55,39)&gt;0,COUNTIF(AP$35:AP55,38)&gt;0,COUNTIF(AP$35:AP55,35)&gt;0),37,IF(AND(COUNTIF(AP$35:AP55,1)&gt;0,COUNTIF(AP$35:AP55,33)&gt;0,COUNTIF(AP$35:AP55,30)&gt;0,COUNTIF(AP$35:AP55,39)&gt;0,COUNTIF(AP$35:AP55,38)&gt;0),35,IF(AND(COUNTIF(AP$35:AP55,1)&gt;0,COUNTIF(AP$35:AP55,33)&gt;0,COUNTIF(AP$35:AP55,30)&gt;0,COUNTIF(AP$35:AP55,39)&gt;0),38,IF(AND(COUNTIF(AP$35:AP55,1)&gt;0,COUNTIF(AP$35:AP55,33)&gt;0,COUNTIF(AP$35:AP55,30)&gt;0),39,IF(AND(COUNTIF(AP$35:AP55,1)&gt;0,COUNTIF(AP$35:AP55,33)&gt;0),30,IF(COUNTIF(AP$35:AP55,1)&gt;0,33,1)))))))))))</f>
        <v>2</v>
      </c>
      <c r="AQ56" s="227">
        <f>IF(AND(COUNTIF(AQ$35:AQ55,1)&gt;0,COUNTIF(AQ$35:AQ55,33)&gt;0,COUNTIF(AQ$35:AQ55,30)&gt;0,COUNTIF(AQ$35:AQ55,39)&gt;0,COUNTIF(AQ$35:AQ55,38)&gt;0,COUNTIF(AQ$35:AQ55,35)&gt;0,COUNTIF(AQ$35:AQ55,37)&gt;0,COUNTIF(AQ$35:AQ55,36)&gt;0,COUNTIF(AQ$35:AQ55,"cmo")&gt;0,COUNTIF(AQ$35:AQ55,32)&gt;0,COUNTIF(AQ$35:AQ55,2)&gt;0),"F",IF(AND(COUNTIF(AQ$35:AQ55,1)&gt;0,COUNTIF(AQ$35:AQ55,33)&gt;0,COUNTIF(AQ$35:AQ55,30)&gt;0,COUNTIF(AQ$35:AQ55,39)&gt;0,COUNTIF(AQ$35:AQ55,38)&gt;0,COUNTIF(AQ$35:AQ55,35)&gt;0,COUNTIF(AQ$35:AQ55,37)&gt;0,COUNTIF(AQ$35:AQ55,36)&gt;0,COUNTIF(AQ$35:AQ55,"cmo")&gt;0,COUNTIF(AQ$35:AQ55,32)&gt;0),2,IF(AND(COUNTIF(AQ$35:AQ55,1)&gt;0,COUNTIF(AQ$35:AQ55,33)&gt;0,COUNTIF(AQ$35:AQ55,30)&gt;0,COUNTIF(AQ$35:AQ55,39)&gt;0,COUNTIF(AQ$35:AQ55,38)&gt;0,COUNTIF(AQ$35:AQ55,35)&gt;0,COUNTIF(AQ$35:AQ55,37)&gt;0,COUNTIF(AQ$35:AQ55,36)&gt;0,COUNTIF(AQ$35:AQ55,"cmo")&gt;0),32,IF(AND(COUNTIF(AQ$35:AQ55,1)&gt;0,COUNTIF(AQ$35:AQ55,33)&gt;0,COUNTIF(AQ$35:AQ55,30)&gt;0,COUNTIF(AQ$35:AQ55,39)&gt;0,COUNTIF(AQ$35:AQ55,38)&gt;0,COUNTIF(AQ$35:AQ55,35)&gt;0,COUNTIF(AQ$35:AQ55,37)&gt;0,COUNTIF(AQ$35:AQ55,36)&gt;0),"cmo",IF(AND(COUNTIF(AQ$35:AQ55,1)&gt;0,COUNTIF(AQ$35:AQ55,33)&gt;0,COUNTIF(AQ$35:AQ55,30)&gt;0,COUNTIF(AQ$35:AQ55,39)&gt;0,COUNTIF(AQ$35:AQ55,38)&gt;0,COUNTIF(AQ$35:AQ55,35)&gt;0,COUNTIF(AQ$35:AQ55,37)&gt;0),36,IF(AND(COUNTIF(AQ$35:AQ55,1)&gt;0,COUNTIF(AQ$35:AQ55,33)&gt;0,COUNTIF(AQ$35:AQ55,30)&gt;0,COUNTIF(AQ$35:AQ55,39)&gt;0,COUNTIF(AQ$35:AQ55,38)&gt;0,COUNTIF(AQ$35:AQ55,35)&gt;0),37,IF(AND(COUNTIF(AQ$35:AQ55,1)&gt;0,COUNTIF(AQ$35:AQ55,33)&gt;0,COUNTIF(AQ$35:AQ55,30)&gt;0,COUNTIF(AQ$35:AQ55,39)&gt;0,COUNTIF(AQ$35:AQ55,38)&gt;0),35,IF(AND(COUNTIF(AQ$35:AQ55,1)&gt;0,COUNTIF(AQ$35:AQ55,33)&gt;0,COUNTIF(AQ$35:AQ55,30)&gt;0,COUNTIF(AQ$35:AQ55,39)&gt;0),38,IF(AND(COUNTIF(AQ$35:AQ55,1)&gt;0,COUNTIF(AQ$35:AQ55,33)&gt;0,COUNTIF(AQ$35:AQ55,30)&gt;0),39,IF(AND(COUNTIF(AQ$35:AQ55,1)&gt;0,COUNTIF(AQ$35:AQ55,33)&gt;0),30,IF(COUNTIF(AQ$35:AQ55,1)&gt;0,33,1)))))))))))</f>
        <v>32</v>
      </c>
      <c r="AR56" s="231" t="s">
        <v>6</v>
      </c>
      <c r="AS56" s="231" t="s">
        <v>6</v>
      </c>
      <c r="AT56" s="231" t="s">
        <v>6</v>
      </c>
      <c r="AU56" s="227">
        <f>IF(AND(COUNTIF(AU$35:AU55,1)&gt;0,COUNTIF(AU$35:AU55,33)&gt;0,COUNTIF(AU$35:AU55,30)&gt;0,COUNTIF(AU$35:AU55,39)&gt;0,COUNTIF(AU$35:AU55,38)&gt;0,COUNTIF(AU$35:AU55,35)&gt;0,COUNTIF(AU$35:AU55,37)&gt;0,COUNTIF(AU$35:AU55,36)&gt;0,COUNTIF(AU$35:AU55,"cmo")&gt;0,COUNTIF(AU$35:AU55,32)&gt;0,COUNTIF(AU$35:AU55,2)&gt;0),"F",IF(AND(COUNTIF(AU$35:AU55,1)&gt;0,COUNTIF(AU$35:AU55,33)&gt;0,COUNTIF(AU$35:AU55,30)&gt;0,COUNTIF(AU$35:AU55,39)&gt;0,COUNTIF(AU$35:AU55,38)&gt;0,COUNTIF(AU$35:AU55,35)&gt;0,COUNTIF(AU$35:AU55,37)&gt;0,COUNTIF(AU$35:AU55,36)&gt;0,COUNTIF(AU$35:AU55,"cmo")&gt;0,COUNTIF(AU$35:AU55,32)&gt;0),2,IF(AND(COUNTIF(AU$35:AU55,1)&gt;0,COUNTIF(AU$35:AU55,33)&gt;0,COUNTIF(AU$35:AU55,30)&gt;0,COUNTIF(AU$35:AU55,39)&gt;0,COUNTIF(AU$35:AU55,38)&gt;0,COUNTIF(AU$35:AU55,35)&gt;0,COUNTIF(AU$35:AU55,37)&gt;0,COUNTIF(AU$35:AU55,36)&gt;0,COUNTIF(AU$35:AU55,"cmo")&gt;0),32,IF(AND(COUNTIF(AU$35:AU55,1)&gt;0,COUNTIF(AU$35:AU55,33)&gt;0,COUNTIF(AU$35:AU55,30)&gt;0,COUNTIF(AU$35:AU55,39)&gt;0,COUNTIF(AU$35:AU55,38)&gt;0,COUNTIF(AU$35:AU55,35)&gt;0,COUNTIF(AU$35:AU55,37)&gt;0,COUNTIF(AU$35:AU55,36)&gt;0),"cmo",IF(AND(COUNTIF(AU$35:AU55,1)&gt;0,COUNTIF(AU$35:AU55,33)&gt;0,COUNTIF(AU$35:AU55,30)&gt;0,COUNTIF(AU$35:AU55,39)&gt;0,COUNTIF(AU$35:AU55,38)&gt;0,COUNTIF(AU$35:AU55,35)&gt;0,COUNTIF(AU$35:AU55,37)&gt;0),36,IF(AND(COUNTIF(AU$35:AU55,1)&gt;0,COUNTIF(AU$35:AU55,33)&gt;0,COUNTIF(AU$35:AU55,30)&gt;0,COUNTIF(AU$35:AU55,39)&gt;0,COUNTIF(AU$35:AU55,38)&gt;0,COUNTIF(AU$35:AU55,35)&gt;0),37,IF(AND(COUNTIF(AU$35:AU55,1)&gt;0,COUNTIF(AU$35:AU55,33)&gt;0,COUNTIF(AU$35:AU55,30)&gt;0,COUNTIF(AU$35:AU55,39)&gt;0,COUNTIF(AU$35:AU55,38)&gt;0),35,IF(AND(COUNTIF(AU$35:AU55,1)&gt;0,COUNTIF(AU$35:AU55,33)&gt;0,COUNTIF(AU$35:AU55,30)&gt;0,COUNTIF(AU$35:AU55,39)&gt;0),38,IF(AND(COUNTIF(AU$35:AU55,1)&gt;0,COUNTIF(AU$35:AU55,33)&gt;0,COUNTIF(AU$35:AU55,30)&gt;0),39,IF(AND(COUNTIF(AU$35:AU55,1)&gt;0,COUNTIF(AU$35:AU55,33)&gt;0),30,IF(COUNTIF(AU$35:AU55,1)&gt;0,33,1)))))))))))</f>
        <v>32</v>
      </c>
      <c r="AV56" s="227">
        <f>IF(AND(COUNTIF(AV$35:AV55,1)&gt;0,COUNTIF(AV$35:AV55,33)&gt;0,COUNTIF(AV$35:AV55,30)&gt;0,COUNTIF(AV$35:AV55,39)&gt;0,COUNTIF(AV$35:AV55,38)&gt;0,COUNTIF(AV$35:AV55,35)&gt;0,COUNTIF(AV$35:AV55,37)&gt;0,COUNTIF(AV$35:AV55,36)&gt;0,COUNTIF(AV$35:AV55,"cmo")&gt;0,COUNTIF(AV$35:AV55,32)&gt;0,COUNTIF(AV$35:AV55,2)&gt;0),"F",IF(AND(COUNTIF(AV$35:AV55,1)&gt;0,COUNTIF(AV$35:AV55,33)&gt;0,COUNTIF(AV$35:AV55,30)&gt;0,COUNTIF(AV$35:AV55,39)&gt;0,COUNTIF(AV$35:AV55,38)&gt;0,COUNTIF(AV$35:AV55,35)&gt;0,COUNTIF(AV$35:AV55,37)&gt;0,COUNTIF(AV$35:AV55,36)&gt;0,COUNTIF(AV$35:AV55,"cmo")&gt;0,COUNTIF(AV$35:AV55,32)&gt;0),2,IF(AND(COUNTIF(AV$35:AV55,1)&gt;0,COUNTIF(AV$35:AV55,33)&gt;0,COUNTIF(AV$35:AV55,30)&gt;0,COUNTIF(AV$35:AV55,39)&gt;0,COUNTIF(AV$35:AV55,38)&gt;0,COUNTIF(AV$35:AV55,35)&gt;0,COUNTIF(AV$35:AV55,37)&gt;0,COUNTIF(AV$35:AV55,36)&gt;0,COUNTIF(AV$35:AV55,"cmo")&gt;0),32,IF(AND(COUNTIF(AV$35:AV55,1)&gt;0,COUNTIF(AV$35:AV55,33)&gt;0,COUNTIF(AV$35:AV55,30)&gt;0,COUNTIF(AV$35:AV55,39)&gt;0,COUNTIF(AV$35:AV55,38)&gt;0,COUNTIF(AV$35:AV55,35)&gt;0,COUNTIF(AV$35:AV55,37)&gt;0,COUNTIF(AV$35:AV55,36)&gt;0),"cmo",IF(AND(COUNTIF(AV$35:AV55,1)&gt;0,COUNTIF(AV$35:AV55,33)&gt;0,COUNTIF(AV$35:AV55,30)&gt;0,COUNTIF(AV$35:AV55,39)&gt;0,COUNTIF(AV$35:AV55,38)&gt;0,COUNTIF(AV$35:AV55,35)&gt;0,COUNTIF(AV$35:AV55,37)&gt;0),36,IF(AND(COUNTIF(AV$35:AV55,1)&gt;0,COUNTIF(AV$35:AV55,33)&gt;0,COUNTIF(AV$35:AV55,30)&gt;0,COUNTIF(AV$35:AV55,39)&gt;0,COUNTIF(AV$35:AV55,38)&gt;0,COUNTIF(AV$35:AV55,35)&gt;0),37,IF(AND(COUNTIF(AV$35:AV55,1)&gt;0,COUNTIF(AV$35:AV55,33)&gt;0,COUNTIF(AV$35:AV55,30)&gt;0,COUNTIF(AV$35:AV55,39)&gt;0,COUNTIF(AV$35:AV55,38)&gt;0),35,IF(AND(COUNTIF(AV$35:AV55,1)&gt;0,COUNTIF(AV$35:AV55,33)&gt;0,COUNTIF(AV$35:AV55,30)&gt;0,COUNTIF(AV$35:AV55,39)&gt;0),38,IF(AND(COUNTIF(AV$35:AV55,1)&gt;0,COUNTIF(AV$35:AV55,33)&gt;0,COUNTIF(AV$35:AV55,30)&gt;0),39,IF(AND(COUNTIF(AV$35:AV55,1)&gt;0,COUNTIF(AV$35:AV55,33)&gt;0),30,IF(COUNTIF(AV$35:AV55,1)&gt;0,33,1)))))))))))</f>
        <v>32</v>
      </c>
      <c r="AW56" s="227">
        <f>IF(AND(COUNTIF(AW$35:AW55,1)&gt;0,COUNTIF(AW$35:AW55,33)&gt;0,COUNTIF(AW$35:AW55,30)&gt;0,COUNTIF(AW$35:AW55,39)&gt;0,COUNTIF(AW$35:AW55,38)&gt;0,COUNTIF(AW$35:AW55,35)&gt;0,COUNTIF(AW$35:AW55,37)&gt;0,COUNTIF(AW$35:AW55,36)&gt;0,COUNTIF(AW$35:AW55,"cmo")&gt;0,COUNTIF(AW$35:AW55,32)&gt;0,COUNTIF(AW$35:AW55,2)&gt;0),"F",IF(AND(COUNTIF(AW$35:AW55,1)&gt;0,COUNTIF(AW$35:AW55,33)&gt;0,COUNTIF(AW$35:AW55,30)&gt;0,COUNTIF(AW$35:AW55,39)&gt;0,COUNTIF(AW$35:AW55,38)&gt;0,COUNTIF(AW$35:AW55,35)&gt;0,COUNTIF(AW$35:AW55,37)&gt;0,COUNTIF(AW$35:AW55,36)&gt;0,COUNTIF(AW$35:AW55,"cmo")&gt;0,COUNTIF(AW$35:AW55,32)&gt;0),2,IF(AND(COUNTIF(AW$35:AW55,1)&gt;0,COUNTIF(AW$35:AW55,33)&gt;0,COUNTIF(AW$35:AW55,30)&gt;0,COUNTIF(AW$35:AW55,39)&gt;0,COUNTIF(AW$35:AW55,38)&gt;0,COUNTIF(AW$35:AW55,35)&gt;0,COUNTIF(AW$35:AW55,37)&gt;0,COUNTIF(AW$35:AW55,36)&gt;0,COUNTIF(AW$35:AW55,"cmo")&gt;0),32,IF(AND(COUNTIF(AW$35:AW55,1)&gt;0,COUNTIF(AW$35:AW55,33)&gt;0,COUNTIF(AW$35:AW55,30)&gt;0,COUNTIF(AW$35:AW55,39)&gt;0,COUNTIF(AW$35:AW55,38)&gt;0,COUNTIF(AW$35:AW55,35)&gt;0,COUNTIF(AW$35:AW55,37)&gt;0,COUNTIF(AW$35:AW55,36)&gt;0),"cmo",IF(AND(COUNTIF(AW$35:AW55,1)&gt;0,COUNTIF(AW$35:AW55,33)&gt;0,COUNTIF(AW$35:AW55,30)&gt;0,COUNTIF(AW$35:AW55,39)&gt;0,COUNTIF(AW$35:AW55,38)&gt;0,COUNTIF(AW$35:AW55,35)&gt;0,COUNTIF(AW$35:AW55,37)&gt;0),36,IF(AND(COUNTIF(AW$35:AW55,1)&gt;0,COUNTIF(AW$35:AW55,33)&gt;0,COUNTIF(AW$35:AW55,30)&gt;0,COUNTIF(AW$35:AW55,39)&gt;0,COUNTIF(AW$35:AW55,38)&gt;0,COUNTIF(AW$35:AW55,35)&gt;0),37,IF(AND(COUNTIF(AW$35:AW55,1)&gt;0,COUNTIF(AW$35:AW55,33)&gt;0,COUNTIF(AW$35:AW55,30)&gt;0,COUNTIF(AW$35:AW55,39)&gt;0,COUNTIF(AW$35:AW55,38)&gt;0),35,IF(AND(COUNTIF(AW$35:AW55,1)&gt;0,COUNTIF(AW$35:AW55,33)&gt;0,COUNTIF(AW$35:AW55,30)&gt;0,COUNTIF(AW$35:AW55,39)&gt;0),38,IF(AND(COUNTIF(AW$35:AW55,1)&gt;0,COUNTIF(AW$35:AW55,33)&gt;0,COUNTIF(AW$35:AW55,30)&gt;0),39,IF(AND(COUNTIF(AW$35:AW55,1)&gt;0,COUNTIF(AW$35:AW55,33)&gt;0),30,IF(COUNTIF(AW$35:AW55,1)&gt;0,33,1)))))))))))</f>
        <v>32</v>
      </c>
      <c r="AX56" s="227" t="str">
        <f>IF(AND(COUNTIF(AX$35:AX55,1)&gt;0,COUNTIF(AX$35:AX55,33)&gt;0,COUNTIF(AX$35:AX55,30)&gt;0,COUNTIF(AX$35:AX55,39)&gt;0,COUNTIF(AX$35:AX55,38)&gt;0,COUNTIF(AX$35:AX55,35)&gt;0,COUNTIF(AX$35:AX55,37)&gt;0,COUNTIF(AX$35:AX55,36)&gt;0,COUNTIF(AX$35:AX55,"cmo")&gt;0,COUNTIF(AX$35:AX55,32)&gt;0,COUNTIF(AX$35:AX55,2)&gt;0),"F",IF(AND(COUNTIF(AX$35:AX55,1)&gt;0,COUNTIF(AX$35:AX55,33)&gt;0,COUNTIF(AX$35:AX55,30)&gt;0,COUNTIF(AX$35:AX55,39)&gt;0,COUNTIF(AX$35:AX55,38)&gt;0,COUNTIF(AX$35:AX55,35)&gt;0,COUNTIF(AX$35:AX55,37)&gt;0,COUNTIF(AX$35:AX55,36)&gt;0,COUNTIF(AX$35:AX55,"cmo")&gt;0,COUNTIF(AX$35:AX55,32)&gt;0),2,IF(AND(COUNTIF(AX$35:AX55,1)&gt;0,COUNTIF(AX$35:AX55,33)&gt;0,COUNTIF(AX$35:AX55,30)&gt;0,COUNTIF(AX$35:AX55,39)&gt;0,COUNTIF(AX$35:AX55,38)&gt;0,COUNTIF(AX$35:AX55,35)&gt;0,COUNTIF(AX$35:AX55,37)&gt;0,COUNTIF(AX$35:AX55,36)&gt;0,COUNTIF(AX$35:AX55,"cmo")&gt;0),32,IF(AND(COUNTIF(AX$35:AX55,1)&gt;0,COUNTIF(AX$35:AX55,33)&gt;0,COUNTIF(AX$35:AX55,30)&gt;0,COUNTIF(AX$35:AX55,39)&gt;0,COUNTIF(AX$35:AX55,38)&gt;0,COUNTIF(AX$35:AX55,35)&gt;0,COUNTIF(AX$35:AX55,37)&gt;0,COUNTIF(AX$35:AX55,36)&gt;0),"cmo",IF(AND(COUNTIF(AX$35:AX55,1)&gt;0,COUNTIF(AX$35:AX55,33)&gt;0,COUNTIF(AX$35:AX55,30)&gt;0,COUNTIF(AX$35:AX55,39)&gt;0,COUNTIF(AX$35:AX55,38)&gt;0,COUNTIF(AX$35:AX55,35)&gt;0,COUNTIF(AX$35:AX55,37)&gt;0),36,IF(AND(COUNTIF(AX$35:AX55,1)&gt;0,COUNTIF(AX$35:AX55,33)&gt;0,COUNTIF(AX$35:AX55,30)&gt;0,COUNTIF(AX$35:AX55,39)&gt;0,COUNTIF(AX$35:AX55,38)&gt;0,COUNTIF(AX$35:AX55,35)&gt;0),37,IF(AND(COUNTIF(AX$35:AX55,1)&gt;0,COUNTIF(AX$35:AX55,33)&gt;0,COUNTIF(AX$35:AX55,30)&gt;0,COUNTIF(AX$35:AX55,39)&gt;0,COUNTIF(AX$35:AX55,38)&gt;0),35,IF(AND(COUNTIF(AX$35:AX55,1)&gt;0,COUNTIF(AX$35:AX55,33)&gt;0,COUNTIF(AX$35:AX55,30)&gt;0,COUNTIF(AX$35:AX55,39)&gt;0),38,IF(AND(COUNTIF(AX$35:AX55,1)&gt;0,COUNTIF(AX$35:AX55,33)&gt;0,COUNTIF(AX$35:AX55,30)&gt;0),39,IF(AND(COUNTIF(AX$35:AX55,1)&gt;0,COUNTIF(AX$35:AX55,33)&gt;0),30,IF(COUNTIF(AX$35:AX55,1)&gt;0,33,1)))))))))))</f>
        <v>cmo</v>
      </c>
      <c r="AY56" s="227">
        <f>IF(AND(COUNTIF(AY$35:AY55,1)&gt;0,COUNTIF(AY$35:AY55,33)&gt;0,COUNTIF(AY$35:AY55,30)&gt;0,COUNTIF(AY$35:AY55,39)&gt;0,COUNTIF(AY$35:AY55,38)&gt;0,COUNTIF(AY$35:AY55,35)&gt;0,COUNTIF(AY$35:AY55,37)&gt;0,COUNTIF(AY$35:AY55,36)&gt;0,COUNTIF(AY$35:AY55,"cmo")&gt;0,COUNTIF(AY$35:AY55,32)&gt;0,COUNTIF(AY$35:AY55,2)&gt;0),"F",IF(AND(COUNTIF(AY$35:AY55,1)&gt;0,COUNTIF(AY$35:AY55,33)&gt;0,COUNTIF(AY$35:AY55,30)&gt;0,COUNTIF(AY$35:AY55,39)&gt;0,COUNTIF(AY$35:AY55,38)&gt;0,COUNTIF(AY$35:AY55,35)&gt;0,COUNTIF(AY$35:AY55,37)&gt;0,COUNTIF(AY$35:AY55,36)&gt;0,COUNTIF(AY$35:AY55,"cmo")&gt;0,COUNTIF(AY$35:AY55,32)&gt;0),2,IF(AND(COUNTIF(AY$35:AY55,1)&gt;0,COUNTIF(AY$35:AY55,33)&gt;0,COUNTIF(AY$35:AY55,30)&gt;0,COUNTIF(AY$35:AY55,39)&gt;0,COUNTIF(AY$35:AY55,38)&gt;0,COUNTIF(AY$35:AY55,35)&gt;0,COUNTIF(AY$35:AY55,37)&gt;0,COUNTIF(AY$35:AY55,36)&gt;0,COUNTIF(AY$35:AY55,"cmo")&gt;0),32,IF(AND(COUNTIF(AY$35:AY55,1)&gt;0,COUNTIF(AY$35:AY55,33)&gt;0,COUNTIF(AY$35:AY55,30)&gt;0,COUNTIF(AY$35:AY55,39)&gt;0,COUNTIF(AY$35:AY55,38)&gt;0,COUNTIF(AY$35:AY55,35)&gt;0,COUNTIF(AY$35:AY55,37)&gt;0,COUNTIF(AY$35:AY55,36)&gt;0),"cmo",IF(AND(COUNTIF(AY$35:AY55,1)&gt;0,COUNTIF(AY$35:AY55,33)&gt;0,COUNTIF(AY$35:AY55,30)&gt;0,COUNTIF(AY$35:AY55,39)&gt;0,COUNTIF(AY$35:AY55,38)&gt;0,COUNTIF(AY$35:AY55,35)&gt;0,COUNTIF(AY$35:AY55,37)&gt;0),36,IF(AND(COUNTIF(AY$35:AY55,1)&gt;0,COUNTIF(AY$35:AY55,33)&gt;0,COUNTIF(AY$35:AY55,30)&gt;0,COUNTIF(AY$35:AY55,39)&gt;0,COUNTIF(AY$35:AY55,38)&gt;0,COUNTIF(AY$35:AY55,35)&gt;0),37,IF(AND(COUNTIF(AY$35:AY55,1)&gt;0,COUNTIF(AY$35:AY55,33)&gt;0,COUNTIF(AY$35:AY55,30)&gt;0,COUNTIF(AY$35:AY55,39)&gt;0,COUNTIF(AY$35:AY55,38)&gt;0),35,IF(AND(COUNTIF(AY$35:AY55,1)&gt;0,COUNTIF(AY$35:AY55,33)&gt;0,COUNTIF(AY$35:AY55,30)&gt;0,COUNTIF(AY$35:AY55,39)&gt;0),38,IF(AND(COUNTIF(AY$35:AY55,1)&gt;0,COUNTIF(AY$35:AY55,33)&gt;0,COUNTIF(AY$35:AY55,30)&gt;0),39,IF(AND(COUNTIF(AY$35:AY55,1)&gt;0,COUNTIF(AY$35:AY55,33)&gt;0),30,IF(COUNTIF(AY$35:AY55,1)&gt;0,33,1)))))))))))</f>
        <v>36</v>
      </c>
      <c r="AZ56" s="227">
        <f>IF(AND(COUNTIF(AZ$35:AZ55,1)&gt;0,COUNTIF(AZ$35:AZ55,33)&gt;0,COUNTIF(AZ$35:AZ55,30)&gt;0,COUNTIF(AZ$35:AZ55,39)&gt;0,COUNTIF(AZ$35:AZ55,38)&gt;0,COUNTIF(AZ$35:AZ55,35)&gt;0,COUNTIF(AZ$35:AZ55,37)&gt;0,COUNTIF(AZ$35:AZ55,36)&gt;0,COUNTIF(AZ$35:AZ55,"cmo")&gt;0,COUNTIF(AZ$35:AZ55,32)&gt;0,COUNTIF(AZ$35:AZ55,2)&gt;0),"F",IF(AND(COUNTIF(AZ$35:AZ55,1)&gt;0,COUNTIF(AZ$35:AZ55,33)&gt;0,COUNTIF(AZ$35:AZ55,30)&gt;0,COUNTIF(AZ$35:AZ55,39)&gt;0,COUNTIF(AZ$35:AZ55,38)&gt;0,COUNTIF(AZ$35:AZ55,35)&gt;0,COUNTIF(AZ$35:AZ55,37)&gt;0,COUNTIF(AZ$35:AZ55,36)&gt;0,COUNTIF(AZ$35:AZ55,"cmo")&gt;0,COUNTIF(AZ$35:AZ55,32)&gt;0),2,IF(AND(COUNTIF(AZ$35:AZ55,1)&gt;0,COUNTIF(AZ$35:AZ55,33)&gt;0,COUNTIF(AZ$35:AZ55,30)&gt;0,COUNTIF(AZ$35:AZ55,39)&gt;0,COUNTIF(AZ$35:AZ55,38)&gt;0,COUNTIF(AZ$35:AZ55,35)&gt;0,COUNTIF(AZ$35:AZ55,37)&gt;0,COUNTIF(AZ$35:AZ55,36)&gt;0,COUNTIF(AZ$35:AZ55,"cmo")&gt;0),32,IF(AND(COUNTIF(AZ$35:AZ55,1)&gt;0,COUNTIF(AZ$35:AZ55,33)&gt;0,COUNTIF(AZ$35:AZ55,30)&gt;0,COUNTIF(AZ$35:AZ55,39)&gt;0,COUNTIF(AZ$35:AZ55,38)&gt;0,COUNTIF(AZ$35:AZ55,35)&gt;0,COUNTIF(AZ$35:AZ55,37)&gt;0,COUNTIF(AZ$35:AZ55,36)&gt;0),"cmo",IF(AND(COUNTIF(AZ$35:AZ55,1)&gt;0,COUNTIF(AZ$35:AZ55,33)&gt;0,COUNTIF(AZ$35:AZ55,30)&gt;0,COUNTIF(AZ$35:AZ55,39)&gt;0,COUNTIF(AZ$35:AZ55,38)&gt;0,COUNTIF(AZ$35:AZ55,35)&gt;0,COUNTIF(AZ$35:AZ55,37)&gt;0),36,IF(AND(COUNTIF(AZ$35:AZ55,1)&gt;0,COUNTIF(AZ$35:AZ55,33)&gt;0,COUNTIF(AZ$35:AZ55,30)&gt;0,COUNTIF(AZ$35:AZ55,39)&gt;0,COUNTIF(AZ$35:AZ55,38)&gt;0,COUNTIF(AZ$35:AZ55,35)&gt;0),37,IF(AND(COUNTIF(AZ$35:AZ55,1)&gt;0,COUNTIF(AZ$35:AZ55,33)&gt;0,COUNTIF(AZ$35:AZ55,30)&gt;0,COUNTIF(AZ$35:AZ55,39)&gt;0,COUNTIF(AZ$35:AZ55,38)&gt;0),35,IF(AND(COUNTIF(AZ$35:AZ55,1)&gt;0,COUNTIF(AZ$35:AZ55,33)&gt;0,COUNTIF(AZ$35:AZ55,30)&gt;0,COUNTIF(AZ$35:AZ55,39)&gt;0),38,IF(AND(COUNTIF(AZ$35:AZ55,1)&gt;0,COUNTIF(AZ$35:AZ55,33)&gt;0,COUNTIF(AZ$35:AZ55,30)&gt;0),39,IF(AND(COUNTIF(AZ$35:AZ55,1)&gt;0,COUNTIF(AZ$35:AZ55,33)&gt;0),30,IF(COUNTIF(AZ$35:AZ55,1)&gt;0,33,1)))))))))))</f>
        <v>36</v>
      </c>
      <c r="BA56" s="227">
        <f>IF(AND(COUNTIF(BA$35:BA55,1)&gt;0,COUNTIF(BA$35:BA55,33)&gt;0,COUNTIF(BA$35:BA55,30)&gt;0,COUNTIF(BA$35:BA55,39)&gt;0,COUNTIF(BA$35:BA55,38)&gt;0,COUNTIF(BA$35:BA55,35)&gt;0,COUNTIF(BA$35:BA55,37)&gt;0,COUNTIF(BA$35:BA55,36)&gt;0,COUNTIF(BA$35:BA55,"cmo")&gt;0,COUNTIF(BA$35:BA55,32)&gt;0,COUNTIF(BA$35:BA55,2)&gt;0),"F",IF(AND(COUNTIF(BA$35:BA55,1)&gt;0,COUNTIF(BA$35:BA55,33)&gt;0,COUNTIF(BA$35:BA55,30)&gt;0,COUNTIF(BA$35:BA55,39)&gt;0,COUNTIF(BA$35:BA55,38)&gt;0,COUNTIF(BA$35:BA55,35)&gt;0,COUNTIF(BA$35:BA55,37)&gt;0,COUNTIF(BA$35:BA55,36)&gt;0,COUNTIF(BA$35:BA55,"cmo")&gt;0,COUNTIF(BA$35:BA55,32)&gt;0),2,IF(AND(COUNTIF(BA$35:BA55,1)&gt;0,COUNTIF(BA$35:BA55,33)&gt;0,COUNTIF(BA$35:BA55,30)&gt;0,COUNTIF(BA$35:BA55,39)&gt;0,COUNTIF(BA$35:BA55,38)&gt;0,COUNTIF(BA$35:BA55,35)&gt;0,COUNTIF(BA$35:BA55,37)&gt;0,COUNTIF(BA$35:BA55,36)&gt;0,COUNTIF(BA$35:BA55,"cmo")&gt;0),32,IF(AND(COUNTIF(BA$35:BA55,1)&gt;0,COUNTIF(BA$35:BA55,33)&gt;0,COUNTIF(BA$35:BA55,30)&gt;0,COUNTIF(BA$35:BA55,39)&gt;0,COUNTIF(BA$35:BA55,38)&gt;0,COUNTIF(BA$35:BA55,35)&gt;0,COUNTIF(BA$35:BA55,37)&gt;0,COUNTIF(BA$35:BA55,36)&gt;0),"cmo",IF(AND(COUNTIF(BA$35:BA55,1)&gt;0,COUNTIF(BA$35:BA55,33)&gt;0,COUNTIF(BA$35:BA55,30)&gt;0,COUNTIF(BA$35:BA55,39)&gt;0,COUNTIF(BA$35:BA55,38)&gt;0,COUNTIF(BA$35:BA55,35)&gt;0,COUNTIF(BA$35:BA55,37)&gt;0),36,IF(AND(COUNTIF(BA$35:BA55,1)&gt;0,COUNTIF(BA$35:BA55,33)&gt;0,COUNTIF(BA$35:BA55,30)&gt;0,COUNTIF(BA$35:BA55,39)&gt;0,COUNTIF(BA$35:BA55,38)&gt;0,COUNTIF(BA$35:BA55,35)&gt;0),37,IF(AND(COUNTIF(BA$35:BA55,1)&gt;0,COUNTIF(BA$35:BA55,33)&gt;0,COUNTIF(BA$35:BA55,30)&gt;0,COUNTIF(BA$35:BA55,39)&gt;0,COUNTIF(BA$35:BA55,38)&gt;0),35,IF(AND(COUNTIF(BA$35:BA55,1)&gt;0,COUNTIF(BA$35:BA55,33)&gt;0,COUNTIF(BA$35:BA55,30)&gt;0,COUNTIF(BA$35:BA55,39)&gt;0),38,IF(AND(COUNTIF(BA$35:BA55,1)&gt;0,COUNTIF(BA$35:BA55,33)&gt;0,COUNTIF(BA$35:BA55,30)&gt;0),39,IF(AND(COUNTIF(BA$35:BA55,1)&gt;0,COUNTIF(BA$35:BA55,33)&gt;0),30,IF(COUNTIF(BA$35:BA55,1)&gt;0,33,1)))))))))))</f>
        <v>36</v>
      </c>
      <c r="BB56" s="227">
        <f>IF(AND(COUNTIF(BB$35:BB55,1)&gt;0,COUNTIF(BB$35:BB55,33)&gt;0,COUNTIF(BB$35:BB55,30)&gt;0,COUNTIF(BB$35:BB55,39)&gt;0,COUNTIF(BB$35:BB55,38)&gt;0,COUNTIF(BB$35:BB55,35)&gt;0,COUNTIF(BB$35:BB55,37)&gt;0,COUNTIF(BB$35:BB55,36)&gt;0,COUNTIF(BB$35:BB55,"cmo")&gt;0,COUNTIF(BB$35:BB55,32)&gt;0,COUNTIF(BB$35:BB55,2)&gt;0),"F",IF(AND(COUNTIF(BB$35:BB55,1)&gt;0,COUNTIF(BB$35:BB55,33)&gt;0,COUNTIF(BB$35:BB55,30)&gt;0,COUNTIF(BB$35:BB55,39)&gt;0,COUNTIF(BB$35:BB55,38)&gt;0,COUNTIF(BB$35:BB55,35)&gt;0,COUNTIF(BB$35:BB55,37)&gt;0,COUNTIF(BB$35:BB55,36)&gt;0,COUNTIF(BB$35:BB55,"cmo")&gt;0,COUNTIF(BB$35:BB55,32)&gt;0),2,IF(AND(COUNTIF(BB$35:BB55,1)&gt;0,COUNTIF(BB$35:BB55,33)&gt;0,COUNTIF(BB$35:BB55,30)&gt;0,COUNTIF(BB$35:BB55,39)&gt;0,COUNTIF(BB$35:BB55,38)&gt;0,COUNTIF(BB$35:BB55,35)&gt;0,COUNTIF(BB$35:BB55,37)&gt;0,COUNTIF(BB$35:BB55,36)&gt;0,COUNTIF(BB$35:BB55,"cmo")&gt;0),32,IF(AND(COUNTIF(BB$35:BB55,1)&gt;0,COUNTIF(BB$35:BB55,33)&gt;0,COUNTIF(BB$35:BB55,30)&gt;0,COUNTIF(BB$35:BB55,39)&gt;0,COUNTIF(BB$35:BB55,38)&gt;0,COUNTIF(BB$35:BB55,35)&gt;0,COUNTIF(BB$35:BB55,37)&gt;0,COUNTIF(BB$35:BB55,36)&gt;0),"cmo",IF(AND(COUNTIF(BB$35:BB55,1)&gt;0,COUNTIF(BB$35:BB55,33)&gt;0,COUNTIF(BB$35:BB55,30)&gt;0,COUNTIF(BB$35:BB55,39)&gt;0,COUNTIF(BB$35:BB55,38)&gt;0,COUNTIF(BB$35:BB55,35)&gt;0,COUNTIF(BB$35:BB55,37)&gt;0),36,IF(AND(COUNTIF(BB$35:BB55,1)&gt;0,COUNTIF(BB$35:BB55,33)&gt;0,COUNTIF(BB$35:BB55,30)&gt;0,COUNTIF(BB$35:BB55,39)&gt;0,COUNTIF(BB$35:BB55,38)&gt;0,COUNTIF(BB$35:BB55,35)&gt;0),37,IF(AND(COUNTIF(BB$35:BB55,1)&gt;0,COUNTIF(BB$35:BB55,33)&gt;0,COUNTIF(BB$35:BB55,30)&gt;0,COUNTIF(BB$35:BB55,39)&gt;0,COUNTIF(BB$35:BB55,38)&gt;0),35,IF(AND(COUNTIF(BB$35:BB55,1)&gt;0,COUNTIF(BB$35:BB55,33)&gt;0,COUNTIF(BB$35:BB55,30)&gt;0,COUNTIF(BB$35:BB55,39)&gt;0),38,IF(AND(COUNTIF(BB$35:BB55,1)&gt;0,COUNTIF(BB$35:BB55,33)&gt;0,COUNTIF(BB$35:BB55,30)&gt;0),39,IF(AND(COUNTIF(BB$35:BB55,1)&gt;0,COUNTIF(BB$35:BB55,33)&gt;0),30,IF(COUNTIF(BB$35:BB55,1)&gt;0,33,1)))))))))))</f>
        <v>37</v>
      </c>
      <c r="BC56" s="227">
        <f>IF(AND(COUNTIF(BC$35:BC55,1)&gt;0,COUNTIF(BC$35:BC55,33)&gt;0,COUNTIF(BC$35:BC55,30)&gt;0,COUNTIF(BC$35:BC55,39)&gt;0,COUNTIF(BC$35:BC55,38)&gt;0,COUNTIF(BC$35:BC55,35)&gt;0,COUNTIF(BC$35:BC55,37)&gt;0,COUNTIF(BC$35:BC55,36)&gt;0,COUNTIF(BC$35:BC55,"cmo")&gt;0,COUNTIF(BC$35:BC55,32)&gt;0,COUNTIF(BC$35:BC55,2)&gt;0),"F",IF(AND(COUNTIF(BC$35:BC55,1)&gt;0,COUNTIF(BC$35:BC55,33)&gt;0,COUNTIF(BC$35:BC55,30)&gt;0,COUNTIF(BC$35:BC55,39)&gt;0,COUNTIF(BC$35:BC55,38)&gt;0,COUNTIF(BC$35:BC55,35)&gt;0,COUNTIF(BC$35:BC55,37)&gt;0,COUNTIF(BC$35:BC55,36)&gt;0,COUNTIF(BC$35:BC55,"cmo")&gt;0,COUNTIF(BC$35:BC55,32)&gt;0),2,IF(AND(COUNTIF(BC$35:BC55,1)&gt;0,COUNTIF(BC$35:BC55,33)&gt;0,COUNTIF(BC$35:BC55,30)&gt;0,COUNTIF(BC$35:BC55,39)&gt;0,COUNTIF(BC$35:BC55,38)&gt;0,COUNTIF(BC$35:BC55,35)&gt;0,COUNTIF(BC$35:BC55,37)&gt;0,COUNTIF(BC$35:BC55,36)&gt;0,COUNTIF(BC$35:BC55,"cmo")&gt;0),32,IF(AND(COUNTIF(BC$35:BC55,1)&gt;0,COUNTIF(BC$35:BC55,33)&gt;0,COUNTIF(BC$35:BC55,30)&gt;0,COUNTIF(BC$35:BC55,39)&gt;0,COUNTIF(BC$35:BC55,38)&gt;0,COUNTIF(BC$35:BC55,35)&gt;0,COUNTIF(BC$35:BC55,37)&gt;0,COUNTIF(BC$35:BC55,36)&gt;0),"cmo",IF(AND(COUNTIF(BC$35:BC55,1)&gt;0,COUNTIF(BC$35:BC55,33)&gt;0,COUNTIF(BC$35:BC55,30)&gt;0,COUNTIF(BC$35:BC55,39)&gt;0,COUNTIF(BC$35:BC55,38)&gt;0,COUNTIF(BC$35:BC55,35)&gt;0,COUNTIF(BC$35:BC55,37)&gt;0),36,IF(AND(COUNTIF(BC$35:BC55,1)&gt;0,COUNTIF(BC$35:BC55,33)&gt;0,COUNTIF(BC$35:BC55,30)&gt;0,COUNTIF(BC$35:BC55,39)&gt;0,COUNTIF(BC$35:BC55,38)&gt;0,COUNTIF(BC$35:BC55,35)&gt;0),37,IF(AND(COUNTIF(BC$35:BC55,1)&gt;0,COUNTIF(BC$35:BC55,33)&gt;0,COUNTIF(BC$35:BC55,30)&gt;0,COUNTIF(BC$35:BC55,39)&gt;0,COUNTIF(BC$35:BC55,38)&gt;0),35,IF(AND(COUNTIF(BC$35:BC55,1)&gt;0,COUNTIF(BC$35:BC55,33)&gt;0,COUNTIF(BC$35:BC55,30)&gt;0,COUNTIF(BC$35:BC55,39)&gt;0),38,IF(AND(COUNTIF(BC$35:BC55,1)&gt;0,COUNTIF(BC$35:BC55,33)&gt;0,COUNTIF(BC$35:BC55,30)&gt;0),39,IF(AND(COUNTIF(BC$35:BC55,1)&gt;0,COUNTIF(BC$35:BC55,33)&gt;0),30,IF(COUNTIF(BC$35:BC55,1)&gt;0,33,1)))))))))))</f>
        <v>35</v>
      </c>
      <c r="BD56" s="227">
        <f>IF(AND(COUNTIF(BD$35:BD55,1)&gt;0,COUNTIF(BD$35:BD55,33)&gt;0,COUNTIF(BD$35:BD55,30)&gt;0,COUNTIF(BD$35:BD55,39)&gt;0,COUNTIF(BD$35:BD55,38)&gt;0,COUNTIF(BD$35:BD55,35)&gt;0,COUNTIF(BD$35:BD55,37)&gt;0,COUNTIF(BD$35:BD55,36)&gt;0,COUNTIF(BD$35:BD55,"cmo")&gt;0,COUNTIF(BD$35:BD55,32)&gt;0,COUNTIF(BD$35:BD55,2)&gt;0),"F",IF(AND(COUNTIF(BD$35:BD55,1)&gt;0,COUNTIF(BD$35:BD55,33)&gt;0,COUNTIF(BD$35:BD55,30)&gt;0,COUNTIF(BD$35:BD55,39)&gt;0,COUNTIF(BD$35:BD55,38)&gt;0,COUNTIF(BD$35:BD55,35)&gt;0,COUNTIF(BD$35:BD55,37)&gt;0,COUNTIF(BD$35:BD55,36)&gt;0,COUNTIF(BD$35:BD55,"cmo")&gt;0,COUNTIF(BD$35:BD55,32)&gt;0),2,IF(AND(COUNTIF(BD$35:BD55,1)&gt;0,COUNTIF(BD$35:BD55,33)&gt;0,COUNTIF(BD$35:BD55,30)&gt;0,COUNTIF(BD$35:BD55,39)&gt;0,COUNTIF(BD$35:BD55,38)&gt;0,COUNTIF(BD$35:BD55,35)&gt;0,COUNTIF(BD$35:BD55,37)&gt;0,COUNTIF(BD$35:BD55,36)&gt;0,COUNTIF(BD$35:BD55,"cmo")&gt;0),32,IF(AND(COUNTIF(BD$35:BD55,1)&gt;0,COUNTIF(BD$35:BD55,33)&gt;0,COUNTIF(BD$35:BD55,30)&gt;0,COUNTIF(BD$35:BD55,39)&gt;0,COUNTIF(BD$35:BD55,38)&gt;0,COUNTIF(BD$35:BD55,35)&gt;0,COUNTIF(BD$35:BD55,37)&gt;0,COUNTIF(BD$35:BD55,36)&gt;0),"cmo",IF(AND(COUNTIF(BD$35:BD55,1)&gt;0,COUNTIF(BD$35:BD55,33)&gt;0,COUNTIF(BD$35:BD55,30)&gt;0,COUNTIF(BD$35:BD55,39)&gt;0,COUNTIF(BD$35:BD55,38)&gt;0,COUNTIF(BD$35:BD55,35)&gt;0,COUNTIF(BD$35:BD55,37)&gt;0),36,IF(AND(COUNTIF(BD$35:BD55,1)&gt;0,COUNTIF(BD$35:BD55,33)&gt;0,COUNTIF(BD$35:BD55,30)&gt;0,COUNTIF(BD$35:BD55,39)&gt;0,COUNTIF(BD$35:BD55,38)&gt;0,COUNTIF(BD$35:BD55,35)&gt;0),37,IF(AND(COUNTIF(BD$35:BD55,1)&gt;0,COUNTIF(BD$35:BD55,33)&gt;0,COUNTIF(BD$35:BD55,30)&gt;0,COUNTIF(BD$35:BD55,39)&gt;0,COUNTIF(BD$35:BD55,38)&gt;0),35,IF(AND(COUNTIF(BD$35:BD55,1)&gt;0,COUNTIF(BD$35:BD55,33)&gt;0,COUNTIF(BD$35:BD55,30)&gt;0,COUNTIF(BD$35:BD55,39)&gt;0),38,IF(AND(COUNTIF(BD$35:BD55,1)&gt;0,COUNTIF(BD$35:BD55,33)&gt;0,COUNTIF(BD$35:BD55,30)&gt;0),39,IF(AND(COUNTIF(BD$35:BD55,1)&gt;0,COUNTIF(BD$35:BD55,33)&gt;0),30,IF(COUNTIF(BD$35:BD55,1)&gt;0,33,1)))))))))))</f>
        <v>35</v>
      </c>
      <c r="BE56" s="227">
        <f>IF(AND(COUNTIF(BE$35:BE55,1)&gt;0,COUNTIF(BE$35:BE55,33)&gt;0,COUNTIF(BE$35:BE55,30)&gt;0,COUNTIF(BE$35:BE55,39)&gt;0,COUNTIF(BE$35:BE55,38)&gt;0,COUNTIF(BE$35:BE55,35)&gt;0,COUNTIF(BE$35:BE55,37)&gt;0,COUNTIF(BE$35:BE55,36)&gt;0,COUNTIF(BE$35:BE55,"cmo")&gt;0,COUNTIF(BE$35:BE55,32)&gt;0,COUNTIF(BE$35:BE55,2)&gt;0),"F",IF(AND(COUNTIF(BE$35:BE55,1)&gt;0,COUNTIF(BE$35:BE55,33)&gt;0,COUNTIF(BE$35:BE55,30)&gt;0,COUNTIF(BE$35:BE55,39)&gt;0,COUNTIF(BE$35:BE55,38)&gt;0,COUNTIF(BE$35:BE55,35)&gt;0,COUNTIF(BE$35:BE55,37)&gt;0,COUNTIF(BE$35:BE55,36)&gt;0,COUNTIF(BE$35:BE55,"cmo")&gt;0,COUNTIF(BE$35:BE55,32)&gt;0),2,IF(AND(COUNTIF(BE$35:BE55,1)&gt;0,COUNTIF(BE$35:BE55,33)&gt;0,COUNTIF(BE$35:BE55,30)&gt;0,COUNTIF(BE$35:BE55,39)&gt;0,COUNTIF(BE$35:BE55,38)&gt;0,COUNTIF(BE$35:BE55,35)&gt;0,COUNTIF(BE$35:BE55,37)&gt;0,COUNTIF(BE$35:BE55,36)&gt;0,COUNTIF(BE$35:BE55,"cmo")&gt;0),32,IF(AND(COUNTIF(BE$35:BE55,1)&gt;0,COUNTIF(BE$35:BE55,33)&gt;0,COUNTIF(BE$35:BE55,30)&gt;0,COUNTIF(BE$35:BE55,39)&gt;0,COUNTIF(BE$35:BE55,38)&gt;0,COUNTIF(BE$35:BE55,35)&gt;0,COUNTIF(BE$35:BE55,37)&gt;0,COUNTIF(BE$35:BE55,36)&gt;0),"cmo",IF(AND(COUNTIF(BE$35:BE55,1)&gt;0,COUNTIF(BE$35:BE55,33)&gt;0,COUNTIF(BE$35:BE55,30)&gt;0,COUNTIF(BE$35:BE55,39)&gt;0,COUNTIF(BE$35:BE55,38)&gt;0,COUNTIF(BE$35:BE55,35)&gt;0,COUNTIF(BE$35:BE55,37)&gt;0),36,IF(AND(COUNTIF(BE$35:BE55,1)&gt;0,COUNTIF(BE$35:BE55,33)&gt;0,COUNTIF(BE$35:BE55,30)&gt;0,COUNTIF(BE$35:BE55,39)&gt;0,COUNTIF(BE$35:BE55,38)&gt;0,COUNTIF(BE$35:BE55,35)&gt;0),37,IF(AND(COUNTIF(BE$35:BE55,1)&gt;0,COUNTIF(BE$35:BE55,33)&gt;0,COUNTIF(BE$35:BE55,30)&gt;0,COUNTIF(BE$35:BE55,39)&gt;0,COUNTIF(BE$35:BE55,38)&gt;0),35,IF(AND(COUNTIF(BE$35:BE55,1)&gt;0,COUNTIF(BE$35:BE55,33)&gt;0,COUNTIF(BE$35:BE55,30)&gt;0,COUNTIF(BE$35:BE55,39)&gt;0),38,IF(AND(COUNTIF(BE$35:BE55,1)&gt;0,COUNTIF(BE$35:BE55,33)&gt;0,COUNTIF(BE$35:BE55,30)&gt;0),39,IF(AND(COUNTIF(BE$35:BE55,1)&gt;0,COUNTIF(BE$35:BE55,33)&gt;0),30,IF(COUNTIF(BE$35:BE55,1)&gt;0,33,1)))))))))))</f>
        <v>35</v>
      </c>
      <c r="BF56" s="227">
        <f>IF(AND(COUNTIF(BF$35:BF55,1)&gt;0,COUNTIF(BF$35:BF55,33)&gt;0,COUNTIF(BF$35:BF55,30)&gt;0,COUNTIF(BF$35:BF55,39)&gt;0,COUNTIF(BF$35:BF55,38)&gt;0,COUNTIF(BF$35:BF55,35)&gt;0,COUNTIF(BF$35:BF55,37)&gt;0,COUNTIF(BF$35:BF55,36)&gt;0,COUNTIF(BF$35:BF55,"cmo")&gt;0,COUNTIF(BF$35:BF55,32)&gt;0,COUNTIF(BF$35:BF55,2)&gt;0),"F",IF(AND(COUNTIF(BF$35:BF55,1)&gt;0,COUNTIF(BF$35:BF55,33)&gt;0,COUNTIF(BF$35:BF55,30)&gt;0,COUNTIF(BF$35:BF55,39)&gt;0,COUNTIF(BF$35:BF55,38)&gt;0,COUNTIF(BF$35:BF55,35)&gt;0,COUNTIF(BF$35:BF55,37)&gt;0,COUNTIF(BF$35:BF55,36)&gt;0,COUNTIF(BF$35:BF55,"cmo")&gt;0,COUNTIF(BF$35:BF55,32)&gt;0),2,IF(AND(COUNTIF(BF$35:BF55,1)&gt;0,COUNTIF(BF$35:BF55,33)&gt;0,COUNTIF(BF$35:BF55,30)&gt;0,COUNTIF(BF$35:BF55,39)&gt;0,COUNTIF(BF$35:BF55,38)&gt;0,COUNTIF(BF$35:BF55,35)&gt;0,COUNTIF(BF$35:BF55,37)&gt;0,COUNTIF(BF$35:BF55,36)&gt;0,COUNTIF(BF$35:BF55,"cmo")&gt;0),32,IF(AND(COUNTIF(BF$35:BF55,1)&gt;0,COUNTIF(BF$35:BF55,33)&gt;0,COUNTIF(BF$35:BF55,30)&gt;0,COUNTIF(BF$35:BF55,39)&gt;0,COUNTIF(BF$35:BF55,38)&gt;0,COUNTIF(BF$35:BF55,35)&gt;0,COUNTIF(BF$35:BF55,37)&gt;0,COUNTIF(BF$35:BF55,36)&gt;0),"cmo",IF(AND(COUNTIF(BF$35:BF55,1)&gt;0,COUNTIF(BF$35:BF55,33)&gt;0,COUNTIF(BF$35:BF55,30)&gt;0,COUNTIF(BF$35:BF55,39)&gt;0,COUNTIF(BF$35:BF55,38)&gt;0,COUNTIF(BF$35:BF55,35)&gt;0,COUNTIF(BF$35:BF55,37)&gt;0),36,IF(AND(COUNTIF(BF$35:BF55,1)&gt;0,COUNTIF(BF$35:BF55,33)&gt;0,COUNTIF(BF$35:BF55,30)&gt;0,COUNTIF(BF$35:BF55,39)&gt;0,COUNTIF(BF$35:BF55,38)&gt;0,COUNTIF(BF$35:BF55,35)&gt;0),37,IF(AND(COUNTIF(BF$35:BF55,1)&gt;0,COUNTIF(BF$35:BF55,33)&gt;0,COUNTIF(BF$35:BF55,30)&gt;0,COUNTIF(BF$35:BF55,39)&gt;0,COUNTIF(BF$35:BF55,38)&gt;0),35,IF(AND(COUNTIF(BF$35:BF55,1)&gt;0,COUNTIF(BF$35:BF55,33)&gt;0,COUNTIF(BF$35:BF55,30)&gt;0,COUNTIF(BF$35:BF55,39)&gt;0),38,IF(AND(COUNTIF(BF$35:BF55,1)&gt;0,COUNTIF(BF$35:BF55,33)&gt;0,COUNTIF(BF$35:BF55,30)&gt;0),39,IF(AND(COUNTIF(BF$35:BF55,1)&gt;0,COUNTIF(BF$35:BF55,33)&gt;0),30,IF(COUNTIF(BF$35:BF55,1)&gt;0,33,1)))))))))))</f>
        <v>35</v>
      </c>
      <c r="BG56" s="227">
        <f>IF(AND(COUNTIF(BG$35:BG55,1)&gt;0,COUNTIF(BG$35:BG55,33)&gt;0,COUNTIF(BG$35:BG55,30)&gt;0,COUNTIF(BG$35:BG55,39)&gt;0,COUNTIF(BG$35:BG55,38)&gt;0,COUNTIF(BG$35:BG55,35)&gt;0,COUNTIF(BG$35:BG55,37)&gt;0,COUNTIF(BG$35:BG55,36)&gt;0,COUNTIF(BG$35:BG55,"cmo")&gt;0,COUNTIF(BG$35:BG55,32)&gt;0,COUNTIF(BG$35:BG55,2)&gt;0),"F",IF(AND(COUNTIF(BG$35:BG55,1)&gt;0,COUNTIF(BG$35:BG55,33)&gt;0,COUNTIF(BG$35:BG55,30)&gt;0,COUNTIF(BG$35:BG55,39)&gt;0,COUNTIF(BG$35:BG55,38)&gt;0,COUNTIF(BG$35:BG55,35)&gt;0,COUNTIF(BG$35:BG55,37)&gt;0,COUNTIF(BG$35:BG55,36)&gt;0,COUNTIF(BG$35:BG55,"cmo")&gt;0,COUNTIF(BG$35:BG55,32)&gt;0),2,IF(AND(COUNTIF(BG$35:BG55,1)&gt;0,COUNTIF(BG$35:BG55,33)&gt;0,COUNTIF(BG$35:BG55,30)&gt;0,COUNTIF(BG$35:BG55,39)&gt;0,COUNTIF(BG$35:BG55,38)&gt;0,COUNTIF(BG$35:BG55,35)&gt;0,COUNTIF(BG$35:BG55,37)&gt;0,COUNTIF(BG$35:BG55,36)&gt;0,COUNTIF(BG$35:BG55,"cmo")&gt;0),32,IF(AND(COUNTIF(BG$35:BG55,1)&gt;0,COUNTIF(BG$35:BG55,33)&gt;0,COUNTIF(BG$35:BG55,30)&gt;0,COUNTIF(BG$35:BG55,39)&gt;0,COUNTIF(BG$35:BG55,38)&gt;0,COUNTIF(BG$35:BG55,35)&gt;0,COUNTIF(BG$35:BG55,37)&gt;0,COUNTIF(BG$35:BG55,36)&gt;0),"cmo",IF(AND(COUNTIF(BG$35:BG55,1)&gt;0,COUNTIF(BG$35:BG55,33)&gt;0,COUNTIF(BG$35:BG55,30)&gt;0,COUNTIF(BG$35:BG55,39)&gt;0,COUNTIF(BG$35:BG55,38)&gt;0,COUNTIF(BG$35:BG55,35)&gt;0,COUNTIF(BG$35:BG55,37)&gt;0),36,IF(AND(COUNTIF(BG$35:BG55,1)&gt;0,COUNTIF(BG$35:BG55,33)&gt;0,COUNTIF(BG$35:BG55,30)&gt;0,COUNTIF(BG$35:BG55,39)&gt;0,COUNTIF(BG$35:BG55,38)&gt;0,COUNTIF(BG$35:BG55,35)&gt;0),37,IF(AND(COUNTIF(BG$35:BG55,1)&gt;0,COUNTIF(BG$35:BG55,33)&gt;0,COUNTIF(BG$35:BG55,30)&gt;0,COUNTIF(BG$35:BG55,39)&gt;0,COUNTIF(BG$35:BG55,38)&gt;0),35,IF(AND(COUNTIF(BG$35:BG55,1)&gt;0,COUNTIF(BG$35:BG55,33)&gt;0,COUNTIF(BG$35:BG55,30)&gt;0,COUNTIF(BG$35:BG55,39)&gt;0),38,IF(AND(COUNTIF(BG$35:BG55,1)&gt;0,COUNTIF(BG$35:BG55,33)&gt;0,COUNTIF(BG$35:BG55,30)&gt;0),39,IF(AND(COUNTIF(BG$35:BG55,1)&gt;0,COUNTIF(BG$35:BG55,33)&gt;0),30,IF(COUNTIF(BG$35:BG55,1)&gt;0,33,1)))))))))))</f>
        <v>35</v>
      </c>
      <c r="BH56" s="227">
        <f>IF(AND(COUNTIF(BH$35:BH55,1)&gt;0,COUNTIF(BH$35:BH55,33)&gt;0,COUNTIF(BH$35:BH55,30)&gt;0,COUNTIF(BH$35:BH55,39)&gt;0,COUNTIF(BH$35:BH55,38)&gt;0,COUNTIF(BH$35:BH55,35)&gt;0,COUNTIF(BH$35:BH55,37)&gt;0,COUNTIF(BH$35:BH55,36)&gt;0,COUNTIF(BH$35:BH55,"cmo")&gt;0,COUNTIF(BH$35:BH55,32)&gt;0,COUNTIF(BH$35:BH55,2)&gt;0),"F",IF(AND(COUNTIF(BH$35:BH55,1)&gt;0,COUNTIF(BH$35:BH55,33)&gt;0,COUNTIF(BH$35:BH55,30)&gt;0,COUNTIF(BH$35:BH55,39)&gt;0,COUNTIF(BH$35:BH55,38)&gt;0,COUNTIF(BH$35:BH55,35)&gt;0,COUNTIF(BH$35:BH55,37)&gt;0,COUNTIF(BH$35:BH55,36)&gt;0,COUNTIF(BH$35:BH55,"cmo")&gt;0,COUNTIF(BH$35:BH55,32)&gt;0),2,IF(AND(COUNTIF(BH$35:BH55,1)&gt;0,COUNTIF(BH$35:BH55,33)&gt;0,COUNTIF(BH$35:BH55,30)&gt;0,COUNTIF(BH$35:BH55,39)&gt;0,COUNTIF(BH$35:BH55,38)&gt;0,COUNTIF(BH$35:BH55,35)&gt;0,COUNTIF(BH$35:BH55,37)&gt;0,COUNTIF(BH$35:BH55,36)&gt;0,COUNTIF(BH$35:BH55,"cmo")&gt;0),32,IF(AND(COUNTIF(BH$35:BH55,1)&gt;0,COUNTIF(BH$35:BH55,33)&gt;0,COUNTIF(BH$35:BH55,30)&gt;0,COUNTIF(BH$35:BH55,39)&gt;0,COUNTIF(BH$35:BH55,38)&gt;0,COUNTIF(BH$35:BH55,35)&gt;0,COUNTIF(BH$35:BH55,37)&gt;0,COUNTIF(BH$35:BH55,36)&gt;0),"cmo",IF(AND(COUNTIF(BH$35:BH55,1)&gt;0,COUNTIF(BH$35:BH55,33)&gt;0,COUNTIF(BH$35:BH55,30)&gt;0,COUNTIF(BH$35:BH55,39)&gt;0,COUNTIF(BH$35:BH55,38)&gt;0,COUNTIF(BH$35:BH55,35)&gt;0,COUNTIF(BH$35:BH55,37)&gt;0),36,IF(AND(COUNTIF(BH$35:BH55,1)&gt;0,COUNTIF(BH$35:BH55,33)&gt;0,COUNTIF(BH$35:BH55,30)&gt;0,COUNTIF(BH$35:BH55,39)&gt;0,COUNTIF(BH$35:BH55,38)&gt;0,COUNTIF(BH$35:BH55,35)&gt;0),37,IF(AND(COUNTIF(BH$35:BH55,1)&gt;0,COUNTIF(BH$35:BH55,33)&gt;0,COUNTIF(BH$35:BH55,30)&gt;0,COUNTIF(BH$35:BH55,39)&gt;0,COUNTIF(BH$35:BH55,38)&gt;0),35,IF(AND(COUNTIF(BH$35:BH55,1)&gt;0,COUNTIF(BH$35:BH55,33)&gt;0,COUNTIF(BH$35:BH55,30)&gt;0,COUNTIF(BH$35:BH55,39)&gt;0),38,IF(AND(COUNTIF(BH$35:BH55,1)&gt;0,COUNTIF(BH$35:BH55,33)&gt;0,COUNTIF(BH$35:BH55,30)&gt;0),39,IF(AND(COUNTIF(BH$35:BH55,1)&gt;0,COUNTIF(BH$35:BH55,33)&gt;0),30,IF(COUNTIF(BH$35:BH55,1)&gt;0,33,1)))))))))))</f>
        <v>35</v>
      </c>
      <c r="BI56" s="227">
        <f>IF(AND(COUNTIF(BI$35:BI55,1)&gt;0,COUNTIF(BI$35:BI55,33)&gt;0,COUNTIF(BI$35:BI55,30)&gt;0,COUNTIF(BI$35:BI55,39)&gt;0,COUNTIF(BI$35:BI55,38)&gt;0,COUNTIF(BI$35:BI55,35)&gt;0,COUNTIF(BI$35:BI55,37)&gt;0,COUNTIF(BI$35:BI55,36)&gt;0,COUNTIF(BI$35:BI55,"cmo")&gt;0,COUNTIF(BI$35:BI55,32)&gt;0,COUNTIF(BI$35:BI55,2)&gt;0),"F",IF(AND(COUNTIF(BI$35:BI55,1)&gt;0,COUNTIF(BI$35:BI55,33)&gt;0,COUNTIF(BI$35:BI55,30)&gt;0,COUNTIF(BI$35:BI55,39)&gt;0,COUNTIF(BI$35:BI55,38)&gt;0,COUNTIF(BI$35:BI55,35)&gt;0,COUNTIF(BI$35:BI55,37)&gt;0,COUNTIF(BI$35:BI55,36)&gt;0,COUNTIF(BI$35:BI55,"cmo")&gt;0,COUNTIF(BI$35:BI55,32)&gt;0),2,IF(AND(COUNTIF(BI$35:BI55,1)&gt;0,COUNTIF(BI$35:BI55,33)&gt;0,COUNTIF(BI$35:BI55,30)&gt;0,COUNTIF(BI$35:BI55,39)&gt;0,COUNTIF(BI$35:BI55,38)&gt;0,COUNTIF(BI$35:BI55,35)&gt;0,COUNTIF(BI$35:BI55,37)&gt;0,COUNTIF(BI$35:BI55,36)&gt;0,COUNTIF(BI$35:BI55,"cmo")&gt;0),32,IF(AND(COUNTIF(BI$35:BI55,1)&gt;0,COUNTIF(BI$35:BI55,33)&gt;0,COUNTIF(BI$35:BI55,30)&gt;0,COUNTIF(BI$35:BI55,39)&gt;0,COUNTIF(BI$35:BI55,38)&gt;0,COUNTIF(BI$35:BI55,35)&gt;0,COUNTIF(BI$35:BI55,37)&gt;0,COUNTIF(BI$35:BI55,36)&gt;0),"cmo",IF(AND(COUNTIF(BI$35:BI55,1)&gt;0,COUNTIF(BI$35:BI55,33)&gt;0,COUNTIF(BI$35:BI55,30)&gt;0,COUNTIF(BI$35:BI55,39)&gt;0,COUNTIF(BI$35:BI55,38)&gt;0,COUNTIF(BI$35:BI55,35)&gt;0,COUNTIF(BI$35:BI55,37)&gt;0),36,IF(AND(COUNTIF(BI$35:BI55,1)&gt;0,COUNTIF(BI$35:BI55,33)&gt;0,COUNTIF(BI$35:BI55,30)&gt;0,COUNTIF(BI$35:BI55,39)&gt;0,COUNTIF(BI$35:BI55,38)&gt;0,COUNTIF(BI$35:BI55,35)&gt;0),37,IF(AND(COUNTIF(BI$35:BI55,1)&gt;0,COUNTIF(BI$35:BI55,33)&gt;0,COUNTIF(BI$35:BI55,30)&gt;0,COUNTIF(BI$35:BI55,39)&gt;0,COUNTIF(BI$35:BI55,38)&gt;0),35,IF(AND(COUNTIF(BI$35:BI55,1)&gt;0,COUNTIF(BI$35:BI55,33)&gt;0,COUNTIF(BI$35:BI55,30)&gt;0,COUNTIF(BI$35:BI55,39)&gt;0),38,IF(AND(COUNTIF(BI$35:BI55,1)&gt;0,COUNTIF(BI$35:BI55,33)&gt;0,COUNTIF(BI$35:BI55,30)&gt;0),39,IF(AND(COUNTIF(BI$35:BI55,1)&gt;0,COUNTIF(BI$35:BI55,33)&gt;0),30,IF(COUNTIF(BI$35:BI55,1)&gt;0,33,1)))))))))))</f>
        <v>38</v>
      </c>
      <c r="BJ56" s="227"/>
      <c r="BK56" s="227"/>
      <c r="BL56" s="227"/>
      <c r="BM56" s="227"/>
      <c r="BN56" s="227"/>
      <c r="BO56" s="227"/>
      <c r="BP56" s="227"/>
      <c r="BQ56" s="227"/>
      <c r="BR56" s="227"/>
      <c r="BS56" s="227"/>
      <c r="BT56" s="227"/>
      <c r="BU56" s="165">
        <f t="shared" si="3"/>
        <v>0.33333305555717241</v>
      </c>
    </row>
    <row r="57" spans="1:73" x14ac:dyDescent="0.25">
      <c r="A57" s="39"/>
      <c r="B57" s="139" t="str">
        <f>'Etat staff'!C53</f>
        <v xml:space="preserve"> DAVID</v>
      </c>
      <c r="C57" s="161">
        <f>'Etat staff'!A53</f>
        <v>43590.565972222219</v>
      </c>
      <c r="D57" s="162">
        <f>IF('Etat staff'!B53&lt;C57,'Etat staff'!B53+1,'Etat staff'!B53)</f>
        <v>43590.954861111109</v>
      </c>
      <c r="E57" s="203">
        <f t="shared" si="7"/>
        <v>5.2083333333333336E-2</v>
      </c>
      <c r="F57" s="44"/>
      <c r="G57" s="265"/>
      <c r="H57" s="227"/>
      <c r="I57" s="227"/>
      <c r="J57" s="227"/>
      <c r="K57" s="227"/>
      <c r="L57" s="227"/>
      <c r="M57" s="227"/>
      <c r="N57" s="227"/>
      <c r="O57" s="227"/>
      <c r="P57" s="227"/>
      <c r="Q57" s="227"/>
      <c r="R57" s="227"/>
      <c r="S57" s="227"/>
      <c r="T57" s="227"/>
      <c r="U57" s="227"/>
      <c r="V57" s="227"/>
      <c r="W57" s="227"/>
      <c r="X57" s="227"/>
      <c r="Y57" s="227"/>
      <c r="Z57" s="227"/>
      <c r="AA57" s="227"/>
      <c r="AB57" s="227"/>
      <c r="AC57" s="227"/>
      <c r="AD57" s="227"/>
      <c r="AE57" s="227" t="str">
        <f>IF(AND(COUNTIF(AE$35:AE56,1)&gt;0,COUNTIF(AE$35:AE56,33)&gt;0,COUNTIF(AE$35:AE56,30)&gt;0,COUNTIF(AE$35:AE56,39)&gt;0,COUNTIF(AE$35:AE56,38)&gt;0,COUNTIF(AE$35:AE56,35)&gt;0,COUNTIF(AE$35:AE56,37)&gt;0,COUNTIF(AE$35:AE56,36)&gt;0,COUNTIF(AE$35:AE56,"cmo")&gt;0,COUNTIF(AE$35:AE56,32)&gt;0,COUNTIF(AE$35:AE56,2)&gt;0),"F",IF(AND(COUNTIF(AE$35:AE56,1)&gt;0,COUNTIF(AE$35:AE56,33)&gt;0,COUNTIF(AE$35:AE56,30)&gt;0,COUNTIF(AE$35:AE56,39)&gt;0,COUNTIF(AE$35:AE56,38)&gt;0,COUNTIF(AE$35:AE56,35)&gt;0,COUNTIF(AE$35:AE56,37)&gt;0,COUNTIF(AE$35:AE56,36)&gt;0,COUNTIF(AE$35:AE56,"cmo")&gt;0,COUNTIF(AE$35:AE56,32)&gt;0),2,IF(AND(COUNTIF(AE$35:AE56,1)&gt;0,COUNTIF(AE$35:AE56,33)&gt;0,COUNTIF(AE$35:AE56,30)&gt;0,COUNTIF(AE$35:AE56,39)&gt;0,COUNTIF(AE$35:AE56,38)&gt;0,COUNTIF(AE$35:AE56,35)&gt;0,COUNTIF(AE$35:AE56,37)&gt;0,COUNTIF(AE$35:AE56,36)&gt;0,COUNTIF(AE$35:AE56,"cmo")&gt;0),32,IF(AND(COUNTIF(AE$35:AE56,1)&gt;0,COUNTIF(AE$35:AE56,33)&gt;0,COUNTIF(AE$35:AE56,30)&gt;0,COUNTIF(AE$35:AE56,39)&gt;0,COUNTIF(AE$35:AE56,38)&gt;0,COUNTIF(AE$35:AE56,35)&gt;0,COUNTIF(AE$35:AE56,37)&gt;0,COUNTIF(AE$35:AE56,36)&gt;0),"cmo",IF(AND(COUNTIF(AE$35:AE56,1)&gt;0,COUNTIF(AE$35:AE56,33)&gt;0,COUNTIF(AE$35:AE56,30)&gt;0,COUNTIF(AE$35:AE56,39)&gt;0,COUNTIF(AE$35:AE56,38)&gt;0,COUNTIF(AE$35:AE56,35)&gt;0,COUNTIF(AE$35:AE56,37)&gt;0),36,IF(AND(COUNTIF(AE$35:AE56,1)&gt;0,COUNTIF(AE$35:AE56,33)&gt;0,COUNTIF(AE$35:AE56,30)&gt;0,COUNTIF(AE$35:AE56,39)&gt;0,COUNTIF(AE$35:AE56,38)&gt;0,COUNTIF(AE$35:AE56,35)&gt;0),37,IF(AND(COUNTIF(AE$35:AE56,1)&gt;0,COUNTIF(AE$35:AE56,33)&gt;0,COUNTIF(AE$35:AE56,30)&gt;0,COUNTIF(AE$35:AE56,39)&gt;0,COUNTIF(AE$35:AE56,38)&gt;0),35,IF(AND(COUNTIF(AE$35:AE56,1)&gt;0,COUNTIF(AE$35:AE56,33)&gt;0,COUNTIF(AE$35:AE56,30)&gt;0,COUNTIF(AE$35:AE56,39)&gt;0),38,IF(AND(COUNTIF(AE$35:AE56,1)&gt;0,COUNTIF(AE$35:AE56,33)&gt;0,COUNTIF(AE$35:AE56,30)&gt;0),39,IF(AND(COUNTIF(AE$35:AE56,1)&gt;0,COUNTIF(AE$35:AE56,33)&gt;0),30,IF(COUNTIF(AE$35:AE56,1)&gt;0,33,1)))))))))))</f>
        <v>F</v>
      </c>
      <c r="AF57" s="227" t="str">
        <f>IF(AND(COUNTIF(AF$35:AF56,1)&gt;0,COUNTIF(AF$35:AF56,33)&gt;0,COUNTIF(AF$35:AF56,30)&gt;0,COUNTIF(AF$35:AF56,39)&gt;0,COUNTIF(AF$35:AF56,38)&gt;0,COUNTIF(AF$35:AF56,35)&gt;0,COUNTIF(AF$35:AF56,37)&gt;0,COUNTIF(AF$35:AF56,36)&gt;0,COUNTIF(AF$35:AF56,"cmo")&gt;0,COUNTIF(AF$35:AF56,32)&gt;0,COUNTIF(AF$35:AF56,2)&gt;0),"F",IF(AND(COUNTIF(AF$35:AF56,1)&gt;0,COUNTIF(AF$35:AF56,33)&gt;0,COUNTIF(AF$35:AF56,30)&gt;0,COUNTIF(AF$35:AF56,39)&gt;0,COUNTIF(AF$35:AF56,38)&gt;0,COUNTIF(AF$35:AF56,35)&gt;0,COUNTIF(AF$35:AF56,37)&gt;0,COUNTIF(AF$35:AF56,36)&gt;0,COUNTIF(AF$35:AF56,"cmo")&gt;0,COUNTIF(AF$35:AF56,32)&gt;0),2,IF(AND(COUNTIF(AF$35:AF56,1)&gt;0,COUNTIF(AF$35:AF56,33)&gt;0,COUNTIF(AF$35:AF56,30)&gt;0,COUNTIF(AF$35:AF56,39)&gt;0,COUNTIF(AF$35:AF56,38)&gt;0,COUNTIF(AF$35:AF56,35)&gt;0,COUNTIF(AF$35:AF56,37)&gt;0,COUNTIF(AF$35:AF56,36)&gt;0,COUNTIF(AF$35:AF56,"cmo")&gt;0),32,IF(AND(COUNTIF(AF$35:AF56,1)&gt;0,COUNTIF(AF$35:AF56,33)&gt;0,COUNTIF(AF$35:AF56,30)&gt;0,COUNTIF(AF$35:AF56,39)&gt;0,COUNTIF(AF$35:AF56,38)&gt;0,COUNTIF(AF$35:AF56,35)&gt;0,COUNTIF(AF$35:AF56,37)&gt;0,COUNTIF(AF$35:AF56,36)&gt;0),"cmo",IF(AND(COUNTIF(AF$35:AF56,1)&gt;0,COUNTIF(AF$35:AF56,33)&gt;0,COUNTIF(AF$35:AF56,30)&gt;0,COUNTIF(AF$35:AF56,39)&gt;0,COUNTIF(AF$35:AF56,38)&gt;0,COUNTIF(AF$35:AF56,35)&gt;0,COUNTIF(AF$35:AF56,37)&gt;0),36,IF(AND(COUNTIF(AF$35:AF56,1)&gt;0,COUNTIF(AF$35:AF56,33)&gt;0,COUNTIF(AF$35:AF56,30)&gt;0,COUNTIF(AF$35:AF56,39)&gt;0,COUNTIF(AF$35:AF56,38)&gt;0,COUNTIF(AF$35:AF56,35)&gt;0),37,IF(AND(COUNTIF(AF$35:AF56,1)&gt;0,COUNTIF(AF$35:AF56,33)&gt;0,COUNTIF(AF$35:AF56,30)&gt;0,COUNTIF(AF$35:AF56,39)&gt;0,COUNTIF(AF$35:AF56,38)&gt;0),35,IF(AND(COUNTIF(AF$35:AF56,1)&gt;0,COUNTIF(AF$35:AF56,33)&gt;0,COUNTIF(AF$35:AF56,30)&gt;0,COUNTIF(AF$35:AF56,39)&gt;0),38,IF(AND(COUNTIF(AF$35:AF56,1)&gt;0,COUNTIF(AF$35:AF56,33)&gt;0,COUNTIF(AF$35:AF56,30)&gt;0),39,IF(AND(COUNTIF(AF$35:AF56,1)&gt;0,COUNTIF(AF$35:AF56,33)&gt;0),30,IF(COUNTIF(AF$35:AF56,1)&gt;0,33,1)))))))))))</f>
        <v>F</v>
      </c>
      <c r="AG57" s="227" t="str">
        <f>IF(AND(COUNTIF(AG$35:AG56,1)&gt;0,COUNTIF(AG$35:AG56,33)&gt;0,COUNTIF(AG$35:AG56,30)&gt;0,COUNTIF(AG$35:AG56,39)&gt;0,COUNTIF(AG$35:AG56,38)&gt;0,COUNTIF(AG$35:AG56,35)&gt;0,COUNTIF(AG$35:AG56,37)&gt;0,COUNTIF(AG$35:AG56,36)&gt;0,COUNTIF(AG$35:AG56,"cmo")&gt;0,COUNTIF(AG$35:AG56,32)&gt;0,COUNTIF(AG$35:AG56,2)&gt;0),"F",IF(AND(COUNTIF(AG$35:AG56,1)&gt;0,COUNTIF(AG$35:AG56,33)&gt;0,COUNTIF(AG$35:AG56,30)&gt;0,COUNTIF(AG$35:AG56,39)&gt;0,COUNTIF(AG$35:AG56,38)&gt;0,COUNTIF(AG$35:AG56,35)&gt;0,COUNTIF(AG$35:AG56,37)&gt;0,COUNTIF(AG$35:AG56,36)&gt;0,COUNTIF(AG$35:AG56,"cmo")&gt;0,COUNTIF(AG$35:AG56,32)&gt;0),2,IF(AND(COUNTIF(AG$35:AG56,1)&gt;0,COUNTIF(AG$35:AG56,33)&gt;0,COUNTIF(AG$35:AG56,30)&gt;0,COUNTIF(AG$35:AG56,39)&gt;0,COUNTIF(AG$35:AG56,38)&gt;0,COUNTIF(AG$35:AG56,35)&gt;0,COUNTIF(AG$35:AG56,37)&gt;0,COUNTIF(AG$35:AG56,36)&gt;0,COUNTIF(AG$35:AG56,"cmo")&gt;0),32,IF(AND(COUNTIF(AG$35:AG56,1)&gt;0,COUNTIF(AG$35:AG56,33)&gt;0,COUNTIF(AG$35:AG56,30)&gt;0,COUNTIF(AG$35:AG56,39)&gt;0,COUNTIF(AG$35:AG56,38)&gt;0,COUNTIF(AG$35:AG56,35)&gt;0,COUNTIF(AG$35:AG56,37)&gt;0,COUNTIF(AG$35:AG56,36)&gt;0),"cmo",IF(AND(COUNTIF(AG$35:AG56,1)&gt;0,COUNTIF(AG$35:AG56,33)&gt;0,COUNTIF(AG$35:AG56,30)&gt;0,COUNTIF(AG$35:AG56,39)&gt;0,COUNTIF(AG$35:AG56,38)&gt;0,COUNTIF(AG$35:AG56,35)&gt;0,COUNTIF(AG$35:AG56,37)&gt;0),36,IF(AND(COUNTIF(AG$35:AG56,1)&gt;0,COUNTIF(AG$35:AG56,33)&gt;0,COUNTIF(AG$35:AG56,30)&gt;0,COUNTIF(AG$35:AG56,39)&gt;0,COUNTIF(AG$35:AG56,38)&gt;0,COUNTIF(AG$35:AG56,35)&gt;0),37,IF(AND(COUNTIF(AG$35:AG56,1)&gt;0,COUNTIF(AG$35:AG56,33)&gt;0,COUNTIF(AG$35:AG56,30)&gt;0,COUNTIF(AG$35:AG56,39)&gt;0,COUNTIF(AG$35:AG56,38)&gt;0),35,IF(AND(COUNTIF(AG$35:AG56,1)&gt;0,COUNTIF(AG$35:AG56,33)&gt;0,COUNTIF(AG$35:AG56,30)&gt;0,COUNTIF(AG$35:AG56,39)&gt;0),38,IF(AND(COUNTIF(AG$35:AG56,1)&gt;0,COUNTIF(AG$35:AG56,33)&gt;0,COUNTIF(AG$35:AG56,30)&gt;0),39,IF(AND(COUNTIF(AG$35:AG56,1)&gt;0,COUNTIF(AG$35:AG56,33)&gt;0),30,IF(COUNTIF(AG$35:AG56,1)&gt;0,33,1)))))))))))</f>
        <v>F</v>
      </c>
      <c r="AH57" s="227" t="str">
        <f>IF(AND(COUNTIF(AH$35:AH56,1)&gt;0,COUNTIF(AH$35:AH56,33)&gt;0,COUNTIF(AH$35:AH56,30)&gt;0,COUNTIF(AH$35:AH56,39)&gt;0,COUNTIF(AH$35:AH56,38)&gt;0,COUNTIF(AH$35:AH56,35)&gt;0,COUNTIF(AH$35:AH56,37)&gt;0,COUNTIF(AH$35:AH56,36)&gt;0,COUNTIF(AH$35:AH56,"cmo")&gt;0,COUNTIF(AH$35:AH56,32)&gt;0,COUNTIF(AH$35:AH56,2)&gt;0),"F",IF(AND(COUNTIF(AH$35:AH56,1)&gt;0,COUNTIF(AH$35:AH56,33)&gt;0,COUNTIF(AH$35:AH56,30)&gt;0,COUNTIF(AH$35:AH56,39)&gt;0,COUNTIF(AH$35:AH56,38)&gt;0,COUNTIF(AH$35:AH56,35)&gt;0,COUNTIF(AH$35:AH56,37)&gt;0,COUNTIF(AH$35:AH56,36)&gt;0,COUNTIF(AH$35:AH56,"cmo")&gt;0,COUNTIF(AH$35:AH56,32)&gt;0),2,IF(AND(COUNTIF(AH$35:AH56,1)&gt;0,COUNTIF(AH$35:AH56,33)&gt;0,COUNTIF(AH$35:AH56,30)&gt;0,COUNTIF(AH$35:AH56,39)&gt;0,COUNTIF(AH$35:AH56,38)&gt;0,COUNTIF(AH$35:AH56,35)&gt;0,COUNTIF(AH$35:AH56,37)&gt;0,COUNTIF(AH$35:AH56,36)&gt;0,COUNTIF(AH$35:AH56,"cmo")&gt;0),32,IF(AND(COUNTIF(AH$35:AH56,1)&gt;0,COUNTIF(AH$35:AH56,33)&gt;0,COUNTIF(AH$35:AH56,30)&gt;0,COUNTIF(AH$35:AH56,39)&gt;0,COUNTIF(AH$35:AH56,38)&gt;0,COUNTIF(AH$35:AH56,35)&gt;0,COUNTIF(AH$35:AH56,37)&gt;0,COUNTIF(AH$35:AH56,36)&gt;0),"cmo",IF(AND(COUNTIF(AH$35:AH56,1)&gt;0,COUNTIF(AH$35:AH56,33)&gt;0,COUNTIF(AH$35:AH56,30)&gt;0,COUNTIF(AH$35:AH56,39)&gt;0,COUNTIF(AH$35:AH56,38)&gt;0,COUNTIF(AH$35:AH56,35)&gt;0,COUNTIF(AH$35:AH56,37)&gt;0),36,IF(AND(COUNTIF(AH$35:AH56,1)&gt;0,COUNTIF(AH$35:AH56,33)&gt;0,COUNTIF(AH$35:AH56,30)&gt;0,COUNTIF(AH$35:AH56,39)&gt;0,COUNTIF(AH$35:AH56,38)&gt;0,COUNTIF(AH$35:AH56,35)&gt;0),37,IF(AND(COUNTIF(AH$35:AH56,1)&gt;0,COUNTIF(AH$35:AH56,33)&gt;0,COUNTIF(AH$35:AH56,30)&gt;0,COUNTIF(AH$35:AH56,39)&gt;0,COUNTIF(AH$35:AH56,38)&gt;0),35,IF(AND(COUNTIF(AH$35:AH56,1)&gt;0,COUNTIF(AH$35:AH56,33)&gt;0,COUNTIF(AH$35:AH56,30)&gt;0,COUNTIF(AH$35:AH56,39)&gt;0),38,IF(AND(COUNTIF(AH$35:AH56,1)&gt;0,COUNTIF(AH$35:AH56,33)&gt;0,COUNTIF(AH$35:AH56,30)&gt;0),39,IF(AND(COUNTIF(AH$35:AH56,1)&gt;0,COUNTIF(AH$35:AH56,33)&gt;0),30,IF(COUNTIF(AH$35:AH56,1)&gt;0,33,1)))))))))))</f>
        <v>F</v>
      </c>
      <c r="AI57" s="227" t="str">
        <f>IF(AND(COUNTIF(AI$35:AI56,1)&gt;0,COUNTIF(AI$35:AI56,33)&gt;0,COUNTIF(AI$35:AI56,30)&gt;0,COUNTIF(AI$35:AI56,39)&gt;0,COUNTIF(AI$35:AI56,38)&gt;0,COUNTIF(AI$35:AI56,35)&gt;0,COUNTIF(AI$35:AI56,37)&gt;0,COUNTIF(AI$35:AI56,36)&gt;0,COUNTIF(AI$35:AI56,"cmo")&gt;0,COUNTIF(AI$35:AI56,32)&gt;0,COUNTIF(AI$35:AI56,2)&gt;0),"F",IF(AND(COUNTIF(AI$35:AI56,1)&gt;0,COUNTIF(AI$35:AI56,33)&gt;0,COUNTIF(AI$35:AI56,30)&gt;0,COUNTIF(AI$35:AI56,39)&gt;0,COUNTIF(AI$35:AI56,38)&gt;0,COUNTIF(AI$35:AI56,35)&gt;0,COUNTIF(AI$35:AI56,37)&gt;0,COUNTIF(AI$35:AI56,36)&gt;0,COUNTIF(AI$35:AI56,"cmo")&gt;0,COUNTIF(AI$35:AI56,32)&gt;0),2,IF(AND(COUNTIF(AI$35:AI56,1)&gt;0,COUNTIF(AI$35:AI56,33)&gt;0,COUNTIF(AI$35:AI56,30)&gt;0,COUNTIF(AI$35:AI56,39)&gt;0,COUNTIF(AI$35:AI56,38)&gt;0,COUNTIF(AI$35:AI56,35)&gt;0,COUNTIF(AI$35:AI56,37)&gt;0,COUNTIF(AI$35:AI56,36)&gt;0,COUNTIF(AI$35:AI56,"cmo")&gt;0),32,IF(AND(COUNTIF(AI$35:AI56,1)&gt;0,COUNTIF(AI$35:AI56,33)&gt;0,COUNTIF(AI$35:AI56,30)&gt;0,COUNTIF(AI$35:AI56,39)&gt;0,COUNTIF(AI$35:AI56,38)&gt;0,COUNTIF(AI$35:AI56,35)&gt;0,COUNTIF(AI$35:AI56,37)&gt;0,COUNTIF(AI$35:AI56,36)&gt;0),"cmo",IF(AND(COUNTIF(AI$35:AI56,1)&gt;0,COUNTIF(AI$35:AI56,33)&gt;0,COUNTIF(AI$35:AI56,30)&gt;0,COUNTIF(AI$35:AI56,39)&gt;0,COUNTIF(AI$35:AI56,38)&gt;0,COUNTIF(AI$35:AI56,35)&gt;0,COUNTIF(AI$35:AI56,37)&gt;0),36,IF(AND(COUNTIF(AI$35:AI56,1)&gt;0,COUNTIF(AI$35:AI56,33)&gt;0,COUNTIF(AI$35:AI56,30)&gt;0,COUNTIF(AI$35:AI56,39)&gt;0,COUNTIF(AI$35:AI56,38)&gt;0,COUNTIF(AI$35:AI56,35)&gt;0),37,IF(AND(COUNTIF(AI$35:AI56,1)&gt;0,COUNTIF(AI$35:AI56,33)&gt;0,COUNTIF(AI$35:AI56,30)&gt;0,COUNTIF(AI$35:AI56,39)&gt;0,COUNTIF(AI$35:AI56,38)&gt;0),35,IF(AND(COUNTIF(AI$35:AI56,1)&gt;0,COUNTIF(AI$35:AI56,33)&gt;0,COUNTIF(AI$35:AI56,30)&gt;0,COUNTIF(AI$35:AI56,39)&gt;0),38,IF(AND(COUNTIF(AI$35:AI56,1)&gt;0,COUNTIF(AI$35:AI56,33)&gt;0,COUNTIF(AI$35:AI56,30)&gt;0),39,IF(AND(COUNTIF(AI$35:AI56,1)&gt;0,COUNTIF(AI$35:AI56,33)&gt;0),30,IF(COUNTIF(AI$35:AI56,1)&gt;0,33,1)))))))))))</f>
        <v>F</v>
      </c>
      <c r="AJ57" s="227">
        <f>IF(AND(COUNTIF(AJ$35:AJ56,1)&gt;0,COUNTIF(AJ$35:AJ56,33)&gt;0,COUNTIF(AJ$35:AJ56,30)&gt;0,COUNTIF(AJ$35:AJ56,39)&gt;0,COUNTIF(AJ$35:AJ56,38)&gt;0,COUNTIF(AJ$35:AJ56,35)&gt;0,COUNTIF(AJ$35:AJ56,37)&gt;0,COUNTIF(AJ$35:AJ56,36)&gt;0,COUNTIF(AJ$35:AJ56,"cmo")&gt;0,COUNTIF(AJ$35:AJ56,32)&gt;0,COUNTIF(AJ$35:AJ56,2)&gt;0),"F",IF(AND(COUNTIF(AJ$35:AJ56,1)&gt;0,COUNTIF(AJ$35:AJ56,33)&gt;0,COUNTIF(AJ$35:AJ56,30)&gt;0,COUNTIF(AJ$35:AJ56,39)&gt;0,COUNTIF(AJ$35:AJ56,38)&gt;0,COUNTIF(AJ$35:AJ56,35)&gt;0,COUNTIF(AJ$35:AJ56,37)&gt;0,COUNTIF(AJ$35:AJ56,36)&gt;0,COUNTIF(AJ$35:AJ56,"cmo")&gt;0,COUNTIF(AJ$35:AJ56,32)&gt;0),2,IF(AND(COUNTIF(AJ$35:AJ56,1)&gt;0,COUNTIF(AJ$35:AJ56,33)&gt;0,COUNTIF(AJ$35:AJ56,30)&gt;0,COUNTIF(AJ$35:AJ56,39)&gt;0,COUNTIF(AJ$35:AJ56,38)&gt;0,COUNTIF(AJ$35:AJ56,35)&gt;0,COUNTIF(AJ$35:AJ56,37)&gt;0,COUNTIF(AJ$35:AJ56,36)&gt;0,COUNTIF(AJ$35:AJ56,"cmo")&gt;0),32,IF(AND(COUNTIF(AJ$35:AJ56,1)&gt;0,COUNTIF(AJ$35:AJ56,33)&gt;0,COUNTIF(AJ$35:AJ56,30)&gt;0,COUNTIF(AJ$35:AJ56,39)&gt;0,COUNTIF(AJ$35:AJ56,38)&gt;0,COUNTIF(AJ$35:AJ56,35)&gt;0,COUNTIF(AJ$35:AJ56,37)&gt;0,COUNTIF(AJ$35:AJ56,36)&gt;0),"cmo",IF(AND(COUNTIF(AJ$35:AJ56,1)&gt;0,COUNTIF(AJ$35:AJ56,33)&gt;0,COUNTIF(AJ$35:AJ56,30)&gt;0,COUNTIF(AJ$35:AJ56,39)&gt;0,COUNTIF(AJ$35:AJ56,38)&gt;0,COUNTIF(AJ$35:AJ56,35)&gt;0,COUNTIF(AJ$35:AJ56,37)&gt;0),36,IF(AND(COUNTIF(AJ$35:AJ56,1)&gt;0,COUNTIF(AJ$35:AJ56,33)&gt;0,COUNTIF(AJ$35:AJ56,30)&gt;0,COUNTIF(AJ$35:AJ56,39)&gt;0,COUNTIF(AJ$35:AJ56,38)&gt;0,COUNTIF(AJ$35:AJ56,35)&gt;0),37,IF(AND(COUNTIF(AJ$35:AJ56,1)&gt;0,COUNTIF(AJ$35:AJ56,33)&gt;0,COUNTIF(AJ$35:AJ56,30)&gt;0,COUNTIF(AJ$35:AJ56,39)&gt;0,COUNTIF(AJ$35:AJ56,38)&gt;0),35,IF(AND(COUNTIF(AJ$35:AJ56,1)&gt;0,COUNTIF(AJ$35:AJ56,33)&gt;0,COUNTIF(AJ$35:AJ56,30)&gt;0,COUNTIF(AJ$35:AJ56,39)&gt;0),38,IF(AND(COUNTIF(AJ$35:AJ56,1)&gt;0,COUNTIF(AJ$35:AJ56,33)&gt;0,COUNTIF(AJ$35:AJ56,30)&gt;0),39,IF(AND(COUNTIF(AJ$35:AJ56,1)&gt;0,COUNTIF(AJ$35:AJ56,33)&gt;0),30,IF(COUNTIF(AJ$35:AJ56,1)&gt;0,33,1)))))))))))</f>
        <v>32</v>
      </c>
      <c r="AK57" s="227">
        <f>IF(AND(COUNTIF(AK$35:AK56,1)&gt;0,COUNTIF(AK$35:AK56,33)&gt;0,COUNTIF(AK$35:AK56,30)&gt;0,COUNTIF(AK$35:AK56,39)&gt;0,COUNTIF(AK$35:AK56,38)&gt;0,COUNTIF(AK$35:AK56,35)&gt;0,COUNTIF(AK$35:AK56,37)&gt;0,COUNTIF(AK$35:AK56,36)&gt;0,COUNTIF(AK$35:AK56,"cmo")&gt;0,COUNTIF(AK$35:AK56,32)&gt;0,COUNTIF(AK$35:AK56,2)&gt;0),"F",IF(AND(COUNTIF(AK$35:AK56,1)&gt;0,COUNTIF(AK$35:AK56,33)&gt;0,COUNTIF(AK$35:AK56,30)&gt;0,COUNTIF(AK$35:AK56,39)&gt;0,COUNTIF(AK$35:AK56,38)&gt;0,COUNTIF(AK$35:AK56,35)&gt;0,COUNTIF(AK$35:AK56,37)&gt;0,COUNTIF(AK$35:AK56,36)&gt;0,COUNTIF(AK$35:AK56,"cmo")&gt;0,COUNTIF(AK$35:AK56,32)&gt;0),2,IF(AND(COUNTIF(AK$35:AK56,1)&gt;0,COUNTIF(AK$35:AK56,33)&gt;0,COUNTIF(AK$35:AK56,30)&gt;0,COUNTIF(AK$35:AK56,39)&gt;0,COUNTIF(AK$35:AK56,38)&gt;0,COUNTIF(AK$35:AK56,35)&gt;0,COUNTIF(AK$35:AK56,37)&gt;0,COUNTIF(AK$35:AK56,36)&gt;0,COUNTIF(AK$35:AK56,"cmo")&gt;0),32,IF(AND(COUNTIF(AK$35:AK56,1)&gt;0,COUNTIF(AK$35:AK56,33)&gt;0,COUNTIF(AK$35:AK56,30)&gt;0,COUNTIF(AK$35:AK56,39)&gt;0,COUNTIF(AK$35:AK56,38)&gt;0,COUNTIF(AK$35:AK56,35)&gt;0,COUNTIF(AK$35:AK56,37)&gt;0,COUNTIF(AK$35:AK56,36)&gt;0),"cmo",IF(AND(COUNTIF(AK$35:AK56,1)&gt;0,COUNTIF(AK$35:AK56,33)&gt;0,COUNTIF(AK$35:AK56,30)&gt;0,COUNTIF(AK$35:AK56,39)&gt;0,COUNTIF(AK$35:AK56,38)&gt;0,COUNTIF(AK$35:AK56,35)&gt;0,COUNTIF(AK$35:AK56,37)&gt;0),36,IF(AND(COUNTIF(AK$35:AK56,1)&gt;0,COUNTIF(AK$35:AK56,33)&gt;0,COUNTIF(AK$35:AK56,30)&gt;0,COUNTIF(AK$35:AK56,39)&gt;0,COUNTIF(AK$35:AK56,38)&gt;0,COUNTIF(AK$35:AK56,35)&gt;0),37,IF(AND(COUNTIF(AK$35:AK56,1)&gt;0,COUNTIF(AK$35:AK56,33)&gt;0,COUNTIF(AK$35:AK56,30)&gt;0,COUNTIF(AK$35:AK56,39)&gt;0,COUNTIF(AK$35:AK56,38)&gt;0),35,IF(AND(COUNTIF(AK$35:AK56,1)&gt;0,COUNTIF(AK$35:AK56,33)&gt;0,COUNTIF(AK$35:AK56,30)&gt;0,COUNTIF(AK$35:AK56,39)&gt;0),38,IF(AND(COUNTIF(AK$35:AK56,1)&gt;0,COUNTIF(AK$35:AK56,33)&gt;0,COUNTIF(AK$35:AK56,30)&gt;0),39,IF(AND(COUNTIF(AK$35:AK56,1)&gt;0,COUNTIF(AK$35:AK56,33)&gt;0),30,IF(COUNTIF(AK$35:AK56,1)&gt;0,33,1)))))))))))</f>
        <v>2</v>
      </c>
      <c r="AL57" s="227">
        <f>IF(AND(COUNTIF(AL$35:AL56,1)&gt;0,COUNTIF(AL$35:AL56,33)&gt;0,COUNTIF(AL$35:AL56,30)&gt;0,COUNTIF(AL$35:AL56,39)&gt;0,COUNTIF(AL$35:AL56,38)&gt;0,COUNTIF(AL$35:AL56,35)&gt;0,COUNTIF(AL$35:AL56,37)&gt;0,COUNTIF(AL$35:AL56,36)&gt;0,COUNTIF(AL$35:AL56,"cmo")&gt;0,COUNTIF(AL$35:AL56,32)&gt;0,COUNTIF(AL$35:AL56,2)&gt;0),"F",IF(AND(COUNTIF(AL$35:AL56,1)&gt;0,COUNTIF(AL$35:AL56,33)&gt;0,COUNTIF(AL$35:AL56,30)&gt;0,COUNTIF(AL$35:AL56,39)&gt;0,COUNTIF(AL$35:AL56,38)&gt;0,COUNTIF(AL$35:AL56,35)&gt;0,COUNTIF(AL$35:AL56,37)&gt;0,COUNTIF(AL$35:AL56,36)&gt;0,COUNTIF(AL$35:AL56,"cmo")&gt;0,COUNTIF(AL$35:AL56,32)&gt;0),2,IF(AND(COUNTIF(AL$35:AL56,1)&gt;0,COUNTIF(AL$35:AL56,33)&gt;0,COUNTIF(AL$35:AL56,30)&gt;0,COUNTIF(AL$35:AL56,39)&gt;0,COUNTIF(AL$35:AL56,38)&gt;0,COUNTIF(AL$35:AL56,35)&gt;0,COUNTIF(AL$35:AL56,37)&gt;0,COUNTIF(AL$35:AL56,36)&gt;0,COUNTIF(AL$35:AL56,"cmo")&gt;0),32,IF(AND(COUNTIF(AL$35:AL56,1)&gt;0,COUNTIF(AL$35:AL56,33)&gt;0,COUNTIF(AL$35:AL56,30)&gt;0,COUNTIF(AL$35:AL56,39)&gt;0,COUNTIF(AL$35:AL56,38)&gt;0,COUNTIF(AL$35:AL56,35)&gt;0,COUNTIF(AL$35:AL56,37)&gt;0,COUNTIF(AL$35:AL56,36)&gt;0),"cmo",IF(AND(COUNTIF(AL$35:AL56,1)&gt;0,COUNTIF(AL$35:AL56,33)&gt;0,COUNTIF(AL$35:AL56,30)&gt;0,COUNTIF(AL$35:AL56,39)&gt;0,COUNTIF(AL$35:AL56,38)&gt;0,COUNTIF(AL$35:AL56,35)&gt;0,COUNTIF(AL$35:AL56,37)&gt;0),36,IF(AND(COUNTIF(AL$35:AL56,1)&gt;0,COUNTIF(AL$35:AL56,33)&gt;0,COUNTIF(AL$35:AL56,30)&gt;0,COUNTIF(AL$35:AL56,39)&gt;0,COUNTIF(AL$35:AL56,38)&gt;0,COUNTIF(AL$35:AL56,35)&gt;0),37,IF(AND(COUNTIF(AL$35:AL56,1)&gt;0,COUNTIF(AL$35:AL56,33)&gt;0,COUNTIF(AL$35:AL56,30)&gt;0,COUNTIF(AL$35:AL56,39)&gt;0,COUNTIF(AL$35:AL56,38)&gt;0),35,IF(AND(COUNTIF(AL$35:AL56,1)&gt;0,COUNTIF(AL$35:AL56,33)&gt;0,COUNTIF(AL$35:AL56,30)&gt;0,COUNTIF(AL$35:AL56,39)&gt;0),38,IF(AND(COUNTIF(AL$35:AL56,1)&gt;0,COUNTIF(AL$35:AL56,33)&gt;0,COUNTIF(AL$35:AL56,30)&gt;0),39,IF(AND(COUNTIF(AL$35:AL56,1)&gt;0,COUNTIF(AL$35:AL56,33)&gt;0),30,IF(COUNTIF(AL$35:AL56,1)&gt;0,33,1)))))))))))</f>
        <v>32</v>
      </c>
      <c r="AM57" s="227" t="str">
        <f>IF(AND(COUNTIF(AM$35:AM56,1)&gt;0,COUNTIF(AM$35:AM56,33)&gt;0,COUNTIF(AM$35:AM56,30)&gt;0,COUNTIF(AM$35:AM56,39)&gt;0,COUNTIF(AM$35:AM56,38)&gt;0,COUNTIF(AM$35:AM56,35)&gt;0,COUNTIF(AM$35:AM56,37)&gt;0,COUNTIF(AM$35:AM56,36)&gt;0,COUNTIF(AM$35:AM56,"cmo")&gt;0,COUNTIF(AM$35:AM56,32)&gt;0,COUNTIF(AM$35:AM56,2)&gt;0),"F",IF(AND(COUNTIF(AM$35:AM56,1)&gt;0,COUNTIF(AM$35:AM56,33)&gt;0,COUNTIF(AM$35:AM56,30)&gt;0,COUNTIF(AM$35:AM56,39)&gt;0,COUNTIF(AM$35:AM56,38)&gt;0,COUNTIF(AM$35:AM56,35)&gt;0,COUNTIF(AM$35:AM56,37)&gt;0,COUNTIF(AM$35:AM56,36)&gt;0,COUNTIF(AM$35:AM56,"cmo")&gt;0,COUNTIF(AM$35:AM56,32)&gt;0),2,IF(AND(COUNTIF(AM$35:AM56,1)&gt;0,COUNTIF(AM$35:AM56,33)&gt;0,COUNTIF(AM$35:AM56,30)&gt;0,COUNTIF(AM$35:AM56,39)&gt;0,COUNTIF(AM$35:AM56,38)&gt;0,COUNTIF(AM$35:AM56,35)&gt;0,COUNTIF(AM$35:AM56,37)&gt;0,COUNTIF(AM$35:AM56,36)&gt;0,COUNTIF(AM$35:AM56,"cmo")&gt;0),32,IF(AND(COUNTIF(AM$35:AM56,1)&gt;0,COUNTIF(AM$35:AM56,33)&gt;0,COUNTIF(AM$35:AM56,30)&gt;0,COUNTIF(AM$35:AM56,39)&gt;0,COUNTIF(AM$35:AM56,38)&gt;0,COUNTIF(AM$35:AM56,35)&gt;0,COUNTIF(AM$35:AM56,37)&gt;0,COUNTIF(AM$35:AM56,36)&gt;0),"cmo",IF(AND(COUNTIF(AM$35:AM56,1)&gt;0,COUNTIF(AM$35:AM56,33)&gt;0,COUNTIF(AM$35:AM56,30)&gt;0,COUNTIF(AM$35:AM56,39)&gt;0,COUNTIF(AM$35:AM56,38)&gt;0,COUNTIF(AM$35:AM56,35)&gt;0,COUNTIF(AM$35:AM56,37)&gt;0),36,IF(AND(COUNTIF(AM$35:AM56,1)&gt;0,COUNTIF(AM$35:AM56,33)&gt;0,COUNTIF(AM$35:AM56,30)&gt;0,COUNTIF(AM$35:AM56,39)&gt;0,COUNTIF(AM$35:AM56,38)&gt;0,COUNTIF(AM$35:AM56,35)&gt;0),37,IF(AND(COUNTIF(AM$35:AM56,1)&gt;0,COUNTIF(AM$35:AM56,33)&gt;0,COUNTIF(AM$35:AM56,30)&gt;0,COUNTIF(AM$35:AM56,39)&gt;0,COUNTIF(AM$35:AM56,38)&gt;0),35,IF(AND(COUNTIF(AM$35:AM56,1)&gt;0,COUNTIF(AM$35:AM56,33)&gt;0,COUNTIF(AM$35:AM56,30)&gt;0,COUNTIF(AM$35:AM56,39)&gt;0),38,IF(AND(COUNTIF(AM$35:AM56,1)&gt;0,COUNTIF(AM$35:AM56,33)&gt;0,COUNTIF(AM$35:AM56,30)&gt;0),39,IF(AND(COUNTIF(AM$35:AM56,1)&gt;0,COUNTIF(AM$35:AM56,33)&gt;0),30,IF(COUNTIF(AM$35:AM56,1)&gt;0,33,1)))))))))))</f>
        <v>F</v>
      </c>
      <c r="AN57" s="227" t="str">
        <f>IF(AND(COUNTIF(AN$35:AN56,1)&gt;0,COUNTIF(AN$35:AN56,33)&gt;0,COUNTIF(AN$35:AN56,30)&gt;0,COUNTIF(AN$35:AN56,39)&gt;0,COUNTIF(AN$35:AN56,38)&gt;0,COUNTIF(AN$35:AN56,35)&gt;0,COUNTIF(AN$35:AN56,37)&gt;0,COUNTIF(AN$35:AN56,36)&gt;0,COUNTIF(AN$35:AN56,"cmo")&gt;0,COUNTIF(AN$35:AN56,32)&gt;0,COUNTIF(AN$35:AN56,2)&gt;0),"F",IF(AND(COUNTIF(AN$35:AN56,1)&gt;0,COUNTIF(AN$35:AN56,33)&gt;0,COUNTIF(AN$35:AN56,30)&gt;0,COUNTIF(AN$35:AN56,39)&gt;0,COUNTIF(AN$35:AN56,38)&gt;0,COUNTIF(AN$35:AN56,35)&gt;0,COUNTIF(AN$35:AN56,37)&gt;0,COUNTIF(AN$35:AN56,36)&gt;0,COUNTIF(AN$35:AN56,"cmo")&gt;0,COUNTIF(AN$35:AN56,32)&gt;0),2,IF(AND(COUNTIF(AN$35:AN56,1)&gt;0,COUNTIF(AN$35:AN56,33)&gt;0,COUNTIF(AN$35:AN56,30)&gt;0,COUNTIF(AN$35:AN56,39)&gt;0,COUNTIF(AN$35:AN56,38)&gt;0,COUNTIF(AN$35:AN56,35)&gt;0,COUNTIF(AN$35:AN56,37)&gt;0,COUNTIF(AN$35:AN56,36)&gt;0,COUNTIF(AN$35:AN56,"cmo")&gt;0),32,IF(AND(COUNTIF(AN$35:AN56,1)&gt;0,COUNTIF(AN$35:AN56,33)&gt;0,COUNTIF(AN$35:AN56,30)&gt;0,COUNTIF(AN$35:AN56,39)&gt;0,COUNTIF(AN$35:AN56,38)&gt;0,COUNTIF(AN$35:AN56,35)&gt;0,COUNTIF(AN$35:AN56,37)&gt;0,COUNTIF(AN$35:AN56,36)&gt;0),"cmo",IF(AND(COUNTIF(AN$35:AN56,1)&gt;0,COUNTIF(AN$35:AN56,33)&gt;0,COUNTIF(AN$35:AN56,30)&gt;0,COUNTIF(AN$35:AN56,39)&gt;0,COUNTIF(AN$35:AN56,38)&gt;0,COUNTIF(AN$35:AN56,35)&gt;0,COUNTIF(AN$35:AN56,37)&gt;0),36,IF(AND(COUNTIF(AN$35:AN56,1)&gt;0,COUNTIF(AN$35:AN56,33)&gt;0,COUNTIF(AN$35:AN56,30)&gt;0,COUNTIF(AN$35:AN56,39)&gt;0,COUNTIF(AN$35:AN56,38)&gt;0,COUNTIF(AN$35:AN56,35)&gt;0),37,IF(AND(COUNTIF(AN$35:AN56,1)&gt;0,COUNTIF(AN$35:AN56,33)&gt;0,COUNTIF(AN$35:AN56,30)&gt;0,COUNTIF(AN$35:AN56,39)&gt;0,COUNTIF(AN$35:AN56,38)&gt;0),35,IF(AND(COUNTIF(AN$35:AN56,1)&gt;0,COUNTIF(AN$35:AN56,33)&gt;0,COUNTIF(AN$35:AN56,30)&gt;0,COUNTIF(AN$35:AN56,39)&gt;0),38,IF(AND(COUNTIF(AN$35:AN56,1)&gt;0,COUNTIF(AN$35:AN56,33)&gt;0,COUNTIF(AN$35:AN56,30)&gt;0),39,IF(AND(COUNTIF(AN$35:AN56,1)&gt;0,COUNTIF(AN$35:AN56,33)&gt;0),30,IF(COUNTIF(AN$35:AN56,1)&gt;0,33,1)))))))))))</f>
        <v>F</v>
      </c>
      <c r="AO57" s="227" t="str">
        <f>IF(AND(COUNTIF(AO$35:AO56,1)&gt;0,COUNTIF(AO$35:AO56,33)&gt;0,COUNTIF(AO$35:AO56,30)&gt;0,COUNTIF(AO$35:AO56,39)&gt;0,COUNTIF(AO$35:AO56,38)&gt;0,COUNTIF(AO$35:AO56,35)&gt;0,COUNTIF(AO$35:AO56,37)&gt;0,COUNTIF(AO$35:AO56,36)&gt;0,COUNTIF(AO$35:AO56,"cmo")&gt;0,COUNTIF(AO$35:AO56,32)&gt;0,COUNTIF(AO$35:AO56,2)&gt;0),"F",IF(AND(COUNTIF(AO$35:AO56,1)&gt;0,COUNTIF(AO$35:AO56,33)&gt;0,COUNTIF(AO$35:AO56,30)&gt;0,COUNTIF(AO$35:AO56,39)&gt;0,COUNTIF(AO$35:AO56,38)&gt;0,COUNTIF(AO$35:AO56,35)&gt;0,COUNTIF(AO$35:AO56,37)&gt;0,COUNTIF(AO$35:AO56,36)&gt;0,COUNTIF(AO$35:AO56,"cmo")&gt;0,COUNTIF(AO$35:AO56,32)&gt;0),2,IF(AND(COUNTIF(AO$35:AO56,1)&gt;0,COUNTIF(AO$35:AO56,33)&gt;0,COUNTIF(AO$35:AO56,30)&gt;0,COUNTIF(AO$35:AO56,39)&gt;0,COUNTIF(AO$35:AO56,38)&gt;0,COUNTIF(AO$35:AO56,35)&gt;0,COUNTIF(AO$35:AO56,37)&gt;0,COUNTIF(AO$35:AO56,36)&gt;0,COUNTIF(AO$35:AO56,"cmo")&gt;0),32,IF(AND(COUNTIF(AO$35:AO56,1)&gt;0,COUNTIF(AO$35:AO56,33)&gt;0,COUNTIF(AO$35:AO56,30)&gt;0,COUNTIF(AO$35:AO56,39)&gt;0,COUNTIF(AO$35:AO56,38)&gt;0,COUNTIF(AO$35:AO56,35)&gt;0,COUNTIF(AO$35:AO56,37)&gt;0,COUNTIF(AO$35:AO56,36)&gt;0),"cmo",IF(AND(COUNTIF(AO$35:AO56,1)&gt;0,COUNTIF(AO$35:AO56,33)&gt;0,COUNTIF(AO$35:AO56,30)&gt;0,COUNTIF(AO$35:AO56,39)&gt;0,COUNTIF(AO$35:AO56,38)&gt;0,COUNTIF(AO$35:AO56,35)&gt;0,COUNTIF(AO$35:AO56,37)&gt;0),36,IF(AND(COUNTIF(AO$35:AO56,1)&gt;0,COUNTIF(AO$35:AO56,33)&gt;0,COUNTIF(AO$35:AO56,30)&gt;0,COUNTIF(AO$35:AO56,39)&gt;0,COUNTIF(AO$35:AO56,38)&gt;0,COUNTIF(AO$35:AO56,35)&gt;0),37,IF(AND(COUNTIF(AO$35:AO56,1)&gt;0,COUNTIF(AO$35:AO56,33)&gt;0,COUNTIF(AO$35:AO56,30)&gt;0,COUNTIF(AO$35:AO56,39)&gt;0,COUNTIF(AO$35:AO56,38)&gt;0),35,IF(AND(COUNTIF(AO$35:AO56,1)&gt;0,COUNTIF(AO$35:AO56,33)&gt;0,COUNTIF(AO$35:AO56,30)&gt;0,COUNTIF(AO$35:AO56,39)&gt;0),38,IF(AND(COUNTIF(AO$35:AO56,1)&gt;0,COUNTIF(AO$35:AO56,33)&gt;0,COUNTIF(AO$35:AO56,30)&gt;0),39,IF(AND(COUNTIF(AO$35:AO56,1)&gt;0,COUNTIF(AO$35:AO56,33)&gt;0),30,IF(COUNTIF(AO$35:AO56,1)&gt;0,33,1)))))))))))</f>
        <v>F</v>
      </c>
      <c r="AP57" s="227" t="str">
        <f>IF(AND(COUNTIF(AP$35:AP56,1)&gt;0,COUNTIF(AP$35:AP56,33)&gt;0,COUNTIF(AP$35:AP56,30)&gt;0,COUNTIF(AP$35:AP56,39)&gt;0,COUNTIF(AP$35:AP56,38)&gt;0,COUNTIF(AP$35:AP56,35)&gt;0,COUNTIF(AP$35:AP56,37)&gt;0,COUNTIF(AP$35:AP56,36)&gt;0,COUNTIF(AP$35:AP56,"cmo")&gt;0,COUNTIF(AP$35:AP56,32)&gt;0,COUNTIF(AP$35:AP56,2)&gt;0),"F",IF(AND(COUNTIF(AP$35:AP56,1)&gt;0,COUNTIF(AP$35:AP56,33)&gt;0,COUNTIF(AP$35:AP56,30)&gt;0,COUNTIF(AP$35:AP56,39)&gt;0,COUNTIF(AP$35:AP56,38)&gt;0,COUNTIF(AP$35:AP56,35)&gt;0,COUNTIF(AP$35:AP56,37)&gt;0,COUNTIF(AP$35:AP56,36)&gt;0,COUNTIF(AP$35:AP56,"cmo")&gt;0,COUNTIF(AP$35:AP56,32)&gt;0),2,IF(AND(COUNTIF(AP$35:AP56,1)&gt;0,COUNTIF(AP$35:AP56,33)&gt;0,COUNTIF(AP$35:AP56,30)&gt;0,COUNTIF(AP$35:AP56,39)&gt;0,COUNTIF(AP$35:AP56,38)&gt;0,COUNTIF(AP$35:AP56,35)&gt;0,COUNTIF(AP$35:AP56,37)&gt;0,COUNTIF(AP$35:AP56,36)&gt;0,COUNTIF(AP$35:AP56,"cmo")&gt;0),32,IF(AND(COUNTIF(AP$35:AP56,1)&gt;0,COUNTIF(AP$35:AP56,33)&gt;0,COUNTIF(AP$35:AP56,30)&gt;0,COUNTIF(AP$35:AP56,39)&gt;0,COUNTIF(AP$35:AP56,38)&gt;0,COUNTIF(AP$35:AP56,35)&gt;0,COUNTIF(AP$35:AP56,37)&gt;0,COUNTIF(AP$35:AP56,36)&gt;0),"cmo",IF(AND(COUNTIF(AP$35:AP56,1)&gt;0,COUNTIF(AP$35:AP56,33)&gt;0,COUNTIF(AP$35:AP56,30)&gt;0,COUNTIF(AP$35:AP56,39)&gt;0,COUNTIF(AP$35:AP56,38)&gt;0,COUNTIF(AP$35:AP56,35)&gt;0,COUNTIF(AP$35:AP56,37)&gt;0),36,IF(AND(COUNTIF(AP$35:AP56,1)&gt;0,COUNTIF(AP$35:AP56,33)&gt;0,COUNTIF(AP$35:AP56,30)&gt;0,COUNTIF(AP$35:AP56,39)&gt;0,COUNTIF(AP$35:AP56,38)&gt;0,COUNTIF(AP$35:AP56,35)&gt;0),37,IF(AND(COUNTIF(AP$35:AP56,1)&gt;0,COUNTIF(AP$35:AP56,33)&gt;0,COUNTIF(AP$35:AP56,30)&gt;0,COUNTIF(AP$35:AP56,39)&gt;0,COUNTIF(AP$35:AP56,38)&gt;0),35,IF(AND(COUNTIF(AP$35:AP56,1)&gt;0,COUNTIF(AP$35:AP56,33)&gt;0,COUNTIF(AP$35:AP56,30)&gt;0,COUNTIF(AP$35:AP56,39)&gt;0),38,IF(AND(COUNTIF(AP$35:AP56,1)&gt;0,COUNTIF(AP$35:AP56,33)&gt;0,COUNTIF(AP$35:AP56,30)&gt;0),39,IF(AND(COUNTIF(AP$35:AP56,1)&gt;0,COUNTIF(AP$35:AP56,33)&gt;0),30,IF(COUNTIF(AP$35:AP56,1)&gt;0,33,1)))))))))))</f>
        <v>F</v>
      </c>
      <c r="AQ57" s="227">
        <f>IF(AND(COUNTIF(AQ$35:AQ56,1)&gt;0,COUNTIF(AQ$35:AQ56,33)&gt;0,COUNTIF(AQ$35:AQ56,30)&gt;0,COUNTIF(AQ$35:AQ56,39)&gt;0,COUNTIF(AQ$35:AQ56,38)&gt;0,COUNTIF(AQ$35:AQ56,35)&gt;0,COUNTIF(AQ$35:AQ56,37)&gt;0,COUNTIF(AQ$35:AQ56,36)&gt;0,COUNTIF(AQ$35:AQ56,"cmo")&gt;0,COUNTIF(AQ$35:AQ56,32)&gt;0,COUNTIF(AQ$35:AQ56,2)&gt;0),"F",IF(AND(COUNTIF(AQ$35:AQ56,1)&gt;0,COUNTIF(AQ$35:AQ56,33)&gt;0,COUNTIF(AQ$35:AQ56,30)&gt;0,COUNTIF(AQ$35:AQ56,39)&gt;0,COUNTIF(AQ$35:AQ56,38)&gt;0,COUNTIF(AQ$35:AQ56,35)&gt;0,COUNTIF(AQ$35:AQ56,37)&gt;0,COUNTIF(AQ$35:AQ56,36)&gt;0,COUNTIF(AQ$35:AQ56,"cmo")&gt;0,COUNTIF(AQ$35:AQ56,32)&gt;0),2,IF(AND(COUNTIF(AQ$35:AQ56,1)&gt;0,COUNTIF(AQ$35:AQ56,33)&gt;0,COUNTIF(AQ$35:AQ56,30)&gt;0,COUNTIF(AQ$35:AQ56,39)&gt;0,COUNTIF(AQ$35:AQ56,38)&gt;0,COUNTIF(AQ$35:AQ56,35)&gt;0,COUNTIF(AQ$35:AQ56,37)&gt;0,COUNTIF(AQ$35:AQ56,36)&gt;0,COUNTIF(AQ$35:AQ56,"cmo")&gt;0),32,IF(AND(COUNTIF(AQ$35:AQ56,1)&gt;0,COUNTIF(AQ$35:AQ56,33)&gt;0,COUNTIF(AQ$35:AQ56,30)&gt;0,COUNTIF(AQ$35:AQ56,39)&gt;0,COUNTIF(AQ$35:AQ56,38)&gt;0,COUNTIF(AQ$35:AQ56,35)&gt;0,COUNTIF(AQ$35:AQ56,37)&gt;0,COUNTIF(AQ$35:AQ56,36)&gt;0),"cmo",IF(AND(COUNTIF(AQ$35:AQ56,1)&gt;0,COUNTIF(AQ$35:AQ56,33)&gt;0,COUNTIF(AQ$35:AQ56,30)&gt;0,COUNTIF(AQ$35:AQ56,39)&gt;0,COUNTIF(AQ$35:AQ56,38)&gt;0,COUNTIF(AQ$35:AQ56,35)&gt;0,COUNTIF(AQ$35:AQ56,37)&gt;0),36,IF(AND(COUNTIF(AQ$35:AQ56,1)&gt;0,COUNTIF(AQ$35:AQ56,33)&gt;0,COUNTIF(AQ$35:AQ56,30)&gt;0,COUNTIF(AQ$35:AQ56,39)&gt;0,COUNTIF(AQ$35:AQ56,38)&gt;0,COUNTIF(AQ$35:AQ56,35)&gt;0),37,IF(AND(COUNTIF(AQ$35:AQ56,1)&gt;0,COUNTIF(AQ$35:AQ56,33)&gt;0,COUNTIF(AQ$35:AQ56,30)&gt;0,COUNTIF(AQ$35:AQ56,39)&gt;0,COUNTIF(AQ$35:AQ56,38)&gt;0),35,IF(AND(COUNTIF(AQ$35:AQ56,1)&gt;0,COUNTIF(AQ$35:AQ56,33)&gt;0,COUNTIF(AQ$35:AQ56,30)&gt;0,COUNTIF(AQ$35:AQ56,39)&gt;0),38,IF(AND(COUNTIF(AQ$35:AQ56,1)&gt;0,COUNTIF(AQ$35:AQ56,33)&gt;0,COUNTIF(AQ$35:AQ56,30)&gt;0),39,IF(AND(COUNTIF(AQ$35:AQ56,1)&gt;0,COUNTIF(AQ$35:AQ56,33)&gt;0),30,IF(COUNTIF(AQ$35:AQ56,1)&gt;0,33,1)))))))))))</f>
        <v>2</v>
      </c>
      <c r="AR57" s="231" t="s">
        <v>6</v>
      </c>
      <c r="AS57" s="231" t="s">
        <v>6</v>
      </c>
      <c r="AT57" s="231" t="s">
        <v>6</v>
      </c>
      <c r="AU57" s="227">
        <f>IF(AND(COUNTIF(AU$35:AU56,1)&gt;0,COUNTIF(AU$35:AU56,33)&gt;0,COUNTIF(AU$35:AU56,30)&gt;0,COUNTIF(AU$35:AU56,39)&gt;0,COUNTIF(AU$35:AU56,38)&gt;0,COUNTIF(AU$35:AU56,35)&gt;0,COUNTIF(AU$35:AU56,37)&gt;0,COUNTIF(AU$35:AU56,36)&gt;0,COUNTIF(AU$35:AU56,"cmo")&gt;0,COUNTIF(AU$35:AU56,32)&gt;0,COUNTIF(AU$35:AU56,2)&gt;0),"F",IF(AND(COUNTIF(AU$35:AU56,1)&gt;0,COUNTIF(AU$35:AU56,33)&gt;0,COUNTIF(AU$35:AU56,30)&gt;0,COUNTIF(AU$35:AU56,39)&gt;0,COUNTIF(AU$35:AU56,38)&gt;0,COUNTIF(AU$35:AU56,35)&gt;0,COUNTIF(AU$35:AU56,37)&gt;0,COUNTIF(AU$35:AU56,36)&gt;0,COUNTIF(AU$35:AU56,"cmo")&gt;0,COUNTIF(AU$35:AU56,32)&gt;0),2,IF(AND(COUNTIF(AU$35:AU56,1)&gt;0,COUNTIF(AU$35:AU56,33)&gt;0,COUNTIF(AU$35:AU56,30)&gt;0,COUNTIF(AU$35:AU56,39)&gt;0,COUNTIF(AU$35:AU56,38)&gt;0,COUNTIF(AU$35:AU56,35)&gt;0,COUNTIF(AU$35:AU56,37)&gt;0,COUNTIF(AU$35:AU56,36)&gt;0,COUNTIF(AU$35:AU56,"cmo")&gt;0),32,IF(AND(COUNTIF(AU$35:AU56,1)&gt;0,COUNTIF(AU$35:AU56,33)&gt;0,COUNTIF(AU$35:AU56,30)&gt;0,COUNTIF(AU$35:AU56,39)&gt;0,COUNTIF(AU$35:AU56,38)&gt;0,COUNTIF(AU$35:AU56,35)&gt;0,COUNTIF(AU$35:AU56,37)&gt;0,COUNTIF(AU$35:AU56,36)&gt;0),"cmo",IF(AND(COUNTIF(AU$35:AU56,1)&gt;0,COUNTIF(AU$35:AU56,33)&gt;0,COUNTIF(AU$35:AU56,30)&gt;0,COUNTIF(AU$35:AU56,39)&gt;0,COUNTIF(AU$35:AU56,38)&gt;0,COUNTIF(AU$35:AU56,35)&gt;0,COUNTIF(AU$35:AU56,37)&gt;0),36,IF(AND(COUNTIF(AU$35:AU56,1)&gt;0,COUNTIF(AU$35:AU56,33)&gt;0,COUNTIF(AU$35:AU56,30)&gt;0,COUNTIF(AU$35:AU56,39)&gt;0,COUNTIF(AU$35:AU56,38)&gt;0,COUNTIF(AU$35:AU56,35)&gt;0),37,IF(AND(COUNTIF(AU$35:AU56,1)&gt;0,COUNTIF(AU$35:AU56,33)&gt;0,COUNTIF(AU$35:AU56,30)&gt;0,COUNTIF(AU$35:AU56,39)&gt;0,COUNTIF(AU$35:AU56,38)&gt;0),35,IF(AND(COUNTIF(AU$35:AU56,1)&gt;0,COUNTIF(AU$35:AU56,33)&gt;0,COUNTIF(AU$35:AU56,30)&gt;0,COUNTIF(AU$35:AU56,39)&gt;0),38,IF(AND(COUNTIF(AU$35:AU56,1)&gt;0,COUNTIF(AU$35:AU56,33)&gt;0,COUNTIF(AU$35:AU56,30)&gt;0),39,IF(AND(COUNTIF(AU$35:AU56,1)&gt;0,COUNTIF(AU$35:AU56,33)&gt;0),30,IF(COUNTIF(AU$35:AU56,1)&gt;0,33,1)))))))))))</f>
        <v>2</v>
      </c>
      <c r="AV57" s="227">
        <f>IF(AND(COUNTIF(AV$35:AV56,1)&gt;0,COUNTIF(AV$35:AV56,33)&gt;0,COUNTIF(AV$35:AV56,30)&gt;0,COUNTIF(AV$35:AV56,39)&gt;0,COUNTIF(AV$35:AV56,38)&gt;0,COUNTIF(AV$35:AV56,35)&gt;0,COUNTIF(AV$35:AV56,37)&gt;0,COUNTIF(AV$35:AV56,36)&gt;0,COUNTIF(AV$35:AV56,"cmo")&gt;0,COUNTIF(AV$35:AV56,32)&gt;0,COUNTIF(AV$35:AV56,2)&gt;0),"F",IF(AND(COUNTIF(AV$35:AV56,1)&gt;0,COUNTIF(AV$35:AV56,33)&gt;0,COUNTIF(AV$35:AV56,30)&gt;0,COUNTIF(AV$35:AV56,39)&gt;0,COUNTIF(AV$35:AV56,38)&gt;0,COUNTIF(AV$35:AV56,35)&gt;0,COUNTIF(AV$35:AV56,37)&gt;0,COUNTIF(AV$35:AV56,36)&gt;0,COUNTIF(AV$35:AV56,"cmo")&gt;0,COUNTIF(AV$35:AV56,32)&gt;0),2,IF(AND(COUNTIF(AV$35:AV56,1)&gt;0,COUNTIF(AV$35:AV56,33)&gt;0,COUNTIF(AV$35:AV56,30)&gt;0,COUNTIF(AV$35:AV56,39)&gt;0,COUNTIF(AV$35:AV56,38)&gt;0,COUNTIF(AV$35:AV56,35)&gt;0,COUNTIF(AV$35:AV56,37)&gt;0,COUNTIF(AV$35:AV56,36)&gt;0,COUNTIF(AV$35:AV56,"cmo")&gt;0),32,IF(AND(COUNTIF(AV$35:AV56,1)&gt;0,COUNTIF(AV$35:AV56,33)&gt;0,COUNTIF(AV$35:AV56,30)&gt;0,COUNTIF(AV$35:AV56,39)&gt;0,COUNTIF(AV$35:AV56,38)&gt;0,COUNTIF(AV$35:AV56,35)&gt;0,COUNTIF(AV$35:AV56,37)&gt;0,COUNTIF(AV$35:AV56,36)&gt;0),"cmo",IF(AND(COUNTIF(AV$35:AV56,1)&gt;0,COUNTIF(AV$35:AV56,33)&gt;0,COUNTIF(AV$35:AV56,30)&gt;0,COUNTIF(AV$35:AV56,39)&gt;0,COUNTIF(AV$35:AV56,38)&gt;0,COUNTIF(AV$35:AV56,35)&gt;0,COUNTIF(AV$35:AV56,37)&gt;0),36,IF(AND(COUNTIF(AV$35:AV56,1)&gt;0,COUNTIF(AV$35:AV56,33)&gt;0,COUNTIF(AV$35:AV56,30)&gt;0,COUNTIF(AV$35:AV56,39)&gt;0,COUNTIF(AV$35:AV56,38)&gt;0,COUNTIF(AV$35:AV56,35)&gt;0),37,IF(AND(COUNTIF(AV$35:AV56,1)&gt;0,COUNTIF(AV$35:AV56,33)&gt;0,COUNTIF(AV$35:AV56,30)&gt;0,COUNTIF(AV$35:AV56,39)&gt;0,COUNTIF(AV$35:AV56,38)&gt;0),35,IF(AND(COUNTIF(AV$35:AV56,1)&gt;0,COUNTIF(AV$35:AV56,33)&gt;0,COUNTIF(AV$35:AV56,30)&gt;0,COUNTIF(AV$35:AV56,39)&gt;0),38,IF(AND(COUNTIF(AV$35:AV56,1)&gt;0,COUNTIF(AV$35:AV56,33)&gt;0,COUNTIF(AV$35:AV56,30)&gt;0),39,IF(AND(COUNTIF(AV$35:AV56,1)&gt;0,COUNTIF(AV$35:AV56,33)&gt;0),30,IF(COUNTIF(AV$35:AV56,1)&gt;0,33,1)))))))))))</f>
        <v>2</v>
      </c>
      <c r="AW57" s="227">
        <f>IF(AND(COUNTIF(AW$35:AW56,1)&gt;0,COUNTIF(AW$35:AW56,33)&gt;0,COUNTIF(AW$35:AW56,30)&gt;0,COUNTIF(AW$35:AW56,39)&gt;0,COUNTIF(AW$35:AW56,38)&gt;0,COUNTIF(AW$35:AW56,35)&gt;0,COUNTIF(AW$35:AW56,37)&gt;0,COUNTIF(AW$35:AW56,36)&gt;0,COUNTIF(AW$35:AW56,"cmo")&gt;0,COUNTIF(AW$35:AW56,32)&gt;0,COUNTIF(AW$35:AW56,2)&gt;0),"F",IF(AND(COUNTIF(AW$35:AW56,1)&gt;0,COUNTIF(AW$35:AW56,33)&gt;0,COUNTIF(AW$35:AW56,30)&gt;0,COUNTIF(AW$35:AW56,39)&gt;0,COUNTIF(AW$35:AW56,38)&gt;0,COUNTIF(AW$35:AW56,35)&gt;0,COUNTIF(AW$35:AW56,37)&gt;0,COUNTIF(AW$35:AW56,36)&gt;0,COUNTIF(AW$35:AW56,"cmo")&gt;0,COUNTIF(AW$35:AW56,32)&gt;0),2,IF(AND(COUNTIF(AW$35:AW56,1)&gt;0,COUNTIF(AW$35:AW56,33)&gt;0,COUNTIF(AW$35:AW56,30)&gt;0,COUNTIF(AW$35:AW56,39)&gt;0,COUNTIF(AW$35:AW56,38)&gt;0,COUNTIF(AW$35:AW56,35)&gt;0,COUNTIF(AW$35:AW56,37)&gt;0,COUNTIF(AW$35:AW56,36)&gt;0,COUNTIF(AW$35:AW56,"cmo")&gt;0),32,IF(AND(COUNTIF(AW$35:AW56,1)&gt;0,COUNTIF(AW$35:AW56,33)&gt;0,COUNTIF(AW$35:AW56,30)&gt;0,COUNTIF(AW$35:AW56,39)&gt;0,COUNTIF(AW$35:AW56,38)&gt;0,COUNTIF(AW$35:AW56,35)&gt;0,COUNTIF(AW$35:AW56,37)&gt;0,COUNTIF(AW$35:AW56,36)&gt;0),"cmo",IF(AND(COUNTIF(AW$35:AW56,1)&gt;0,COUNTIF(AW$35:AW56,33)&gt;0,COUNTIF(AW$35:AW56,30)&gt;0,COUNTIF(AW$35:AW56,39)&gt;0,COUNTIF(AW$35:AW56,38)&gt;0,COUNTIF(AW$35:AW56,35)&gt;0,COUNTIF(AW$35:AW56,37)&gt;0),36,IF(AND(COUNTIF(AW$35:AW56,1)&gt;0,COUNTIF(AW$35:AW56,33)&gt;0,COUNTIF(AW$35:AW56,30)&gt;0,COUNTIF(AW$35:AW56,39)&gt;0,COUNTIF(AW$35:AW56,38)&gt;0,COUNTIF(AW$35:AW56,35)&gt;0),37,IF(AND(COUNTIF(AW$35:AW56,1)&gt;0,COUNTIF(AW$35:AW56,33)&gt;0,COUNTIF(AW$35:AW56,30)&gt;0,COUNTIF(AW$35:AW56,39)&gt;0,COUNTIF(AW$35:AW56,38)&gt;0),35,IF(AND(COUNTIF(AW$35:AW56,1)&gt;0,COUNTIF(AW$35:AW56,33)&gt;0,COUNTIF(AW$35:AW56,30)&gt;0,COUNTIF(AW$35:AW56,39)&gt;0),38,IF(AND(COUNTIF(AW$35:AW56,1)&gt;0,COUNTIF(AW$35:AW56,33)&gt;0,COUNTIF(AW$35:AW56,30)&gt;0),39,IF(AND(COUNTIF(AW$35:AW56,1)&gt;0,COUNTIF(AW$35:AW56,33)&gt;0),30,IF(COUNTIF(AW$35:AW56,1)&gt;0,33,1)))))))))))</f>
        <v>2</v>
      </c>
      <c r="AX57" s="227">
        <f>IF(AND(COUNTIF(AX$35:AX56,1)&gt;0,COUNTIF(AX$35:AX56,33)&gt;0,COUNTIF(AX$35:AX56,30)&gt;0,COUNTIF(AX$35:AX56,39)&gt;0,COUNTIF(AX$35:AX56,38)&gt;0,COUNTIF(AX$35:AX56,35)&gt;0,COUNTIF(AX$35:AX56,37)&gt;0,COUNTIF(AX$35:AX56,36)&gt;0,COUNTIF(AX$35:AX56,"cmo")&gt;0,COUNTIF(AX$35:AX56,32)&gt;0,COUNTIF(AX$35:AX56,2)&gt;0),"F",IF(AND(COUNTIF(AX$35:AX56,1)&gt;0,COUNTIF(AX$35:AX56,33)&gt;0,COUNTIF(AX$35:AX56,30)&gt;0,COUNTIF(AX$35:AX56,39)&gt;0,COUNTIF(AX$35:AX56,38)&gt;0,COUNTIF(AX$35:AX56,35)&gt;0,COUNTIF(AX$35:AX56,37)&gt;0,COUNTIF(AX$35:AX56,36)&gt;0,COUNTIF(AX$35:AX56,"cmo")&gt;0,COUNTIF(AX$35:AX56,32)&gt;0),2,IF(AND(COUNTIF(AX$35:AX56,1)&gt;0,COUNTIF(AX$35:AX56,33)&gt;0,COUNTIF(AX$35:AX56,30)&gt;0,COUNTIF(AX$35:AX56,39)&gt;0,COUNTIF(AX$35:AX56,38)&gt;0,COUNTIF(AX$35:AX56,35)&gt;0,COUNTIF(AX$35:AX56,37)&gt;0,COUNTIF(AX$35:AX56,36)&gt;0,COUNTIF(AX$35:AX56,"cmo")&gt;0),32,IF(AND(COUNTIF(AX$35:AX56,1)&gt;0,COUNTIF(AX$35:AX56,33)&gt;0,COUNTIF(AX$35:AX56,30)&gt;0,COUNTIF(AX$35:AX56,39)&gt;0,COUNTIF(AX$35:AX56,38)&gt;0,COUNTIF(AX$35:AX56,35)&gt;0,COUNTIF(AX$35:AX56,37)&gt;0,COUNTIF(AX$35:AX56,36)&gt;0),"cmo",IF(AND(COUNTIF(AX$35:AX56,1)&gt;0,COUNTIF(AX$35:AX56,33)&gt;0,COUNTIF(AX$35:AX56,30)&gt;0,COUNTIF(AX$35:AX56,39)&gt;0,COUNTIF(AX$35:AX56,38)&gt;0,COUNTIF(AX$35:AX56,35)&gt;0,COUNTIF(AX$35:AX56,37)&gt;0),36,IF(AND(COUNTIF(AX$35:AX56,1)&gt;0,COUNTIF(AX$35:AX56,33)&gt;0,COUNTIF(AX$35:AX56,30)&gt;0,COUNTIF(AX$35:AX56,39)&gt;0,COUNTIF(AX$35:AX56,38)&gt;0,COUNTIF(AX$35:AX56,35)&gt;0),37,IF(AND(COUNTIF(AX$35:AX56,1)&gt;0,COUNTIF(AX$35:AX56,33)&gt;0,COUNTIF(AX$35:AX56,30)&gt;0,COUNTIF(AX$35:AX56,39)&gt;0,COUNTIF(AX$35:AX56,38)&gt;0),35,IF(AND(COUNTIF(AX$35:AX56,1)&gt;0,COUNTIF(AX$35:AX56,33)&gt;0,COUNTIF(AX$35:AX56,30)&gt;0,COUNTIF(AX$35:AX56,39)&gt;0),38,IF(AND(COUNTIF(AX$35:AX56,1)&gt;0,COUNTIF(AX$35:AX56,33)&gt;0,COUNTIF(AX$35:AX56,30)&gt;0),39,IF(AND(COUNTIF(AX$35:AX56,1)&gt;0,COUNTIF(AX$35:AX56,33)&gt;0),30,IF(COUNTIF(AX$35:AX56,1)&gt;0,33,1)))))))))))</f>
        <v>32</v>
      </c>
      <c r="AY57" s="227" t="str">
        <f>IF(AND(COUNTIF(AY$35:AY56,1)&gt;0,COUNTIF(AY$35:AY56,33)&gt;0,COUNTIF(AY$35:AY56,30)&gt;0,COUNTIF(AY$35:AY56,39)&gt;0,COUNTIF(AY$35:AY56,38)&gt;0,COUNTIF(AY$35:AY56,35)&gt;0,COUNTIF(AY$35:AY56,37)&gt;0,COUNTIF(AY$35:AY56,36)&gt;0,COUNTIF(AY$35:AY56,"cmo")&gt;0,COUNTIF(AY$35:AY56,32)&gt;0,COUNTIF(AY$35:AY56,2)&gt;0),"F",IF(AND(COUNTIF(AY$35:AY56,1)&gt;0,COUNTIF(AY$35:AY56,33)&gt;0,COUNTIF(AY$35:AY56,30)&gt;0,COUNTIF(AY$35:AY56,39)&gt;0,COUNTIF(AY$35:AY56,38)&gt;0,COUNTIF(AY$35:AY56,35)&gt;0,COUNTIF(AY$35:AY56,37)&gt;0,COUNTIF(AY$35:AY56,36)&gt;0,COUNTIF(AY$35:AY56,"cmo")&gt;0,COUNTIF(AY$35:AY56,32)&gt;0),2,IF(AND(COUNTIF(AY$35:AY56,1)&gt;0,COUNTIF(AY$35:AY56,33)&gt;0,COUNTIF(AY$35:AY56,30)&gt;0,COUNTIF(AY$35:AY56,39)&gt;0,COUNTIF(AY$35:AY56,38)&gt;0,COUNTIF(AY$35:AY56,35)&gt;0,COUNTIF(AY$35:AY56,37)&gt;0,COUNTIF(AY$35:AY56,36)&gt;0,COUNTIF(AY$35:AY56,"cmo")&gt;0),32,IF(AND(COUNTIF(AY$35:AY56,1)&gt;0,COUNTIF(AY$35:AY56,33)&gt;0,COUNTIF(AY$35:AY56,30)&gt;0,COUNTIF(AY$35:AY56,39)&gt;0,COUNTIF(AY$35:AY56,38)&gt;0,COUNTIF(AY$35:AY56,35)&gt;0,COUNTIF(AY$35:AY56,37)&gt;0,COUNTIF(AY$35:AY56,36)&gt;0),"cmo",IF(AND(COUNTIF(AY$35:AY56,1)&gt;0,COUNTIF(AY$35:AY56,33)&gt;0,COUNTIF(AY$35:AY56,30)&gt;0,COUNTIF(AY$35:AY56,39)&gt;0,COUNTIF(AY$35:AY56,38)&gt;0,COUNTIF(AY$35:AY56,35)&gt;0,COUNTIF(AY$35:AY56,37)&gt;0),36,IF(AND(COUNTIF(AY$35:AY56,1)&gt;0,COUNTIF(AY$35:AY56,33)&gt;0,COUNTIF(AY$35:AY56,30)&gt;0,COUNTIF(AY$35:AY56,39)&gt;0,COUNTIF(AY$35:AY56,38)&gt;0,COUNTIF(AY$35:AY56,35)&gt;0),37,IF(AND(COUNTIF(AY$35:AY56,1)&gt;0,COUNTIF(AY$35:AY56,33)&gt;0,COUNTIF(AY$35:AY56,30)&gt;0,COUNTIF(AY$35:AY56,39)&gt;0,COUNTIF(AY$35:AY56,38)&gt;0),35,IF(AND(COUNTIF(AY$35:AY56,1)&gt;0,COUNTIF(AY$35:AY56,33)&gt;0,COUNTIF(AY$35:AY56,30)&gt;0,COUNTIF(AY$35:AY56,39)&gt;0),38,IF(AND(COUNTIF(AY$35:AY56,1)&gt;0,COUNTIF(AY$35:AY56,33)&gt;0,COUNTIF(AY$35:AY56,30)&gt;0),39,IF(AND(COUNTIF(AY$35:AY56,1)&gt;0,COUNTIF(AY$35:AY56,33)&gt;0),30,IF(COUNTIF(AY$35:AY56,1)&gt;0,33,1)))))))))))</f>
        <v>cmo</v>
      </c>
      <c r="AZ57" s="227" t="str">
        <f>IF(AND(COUNTIF(AZ$35:AZ56,1)&gt;0,COUNTIF(AZ$35:AZ56,33)&gt;0,COUNTIF(AZ$35:AZ56,30)&gt;0,COUNTIF(AZ$35:AZ56,39)&gt;0,COUNTIF(AZ$35:AZ56,38)&gt;0,COUNTIF(AZ$35:AZ56,35)&gt;0,COUNTIF(AZ$35:AZ56,37)&gt;0,COUNTIF(AZ$35:AZ56,36)&gt;0,COUNTIF(AZ$35:AZ56,"cmo")&gt;0,COUNTIF(AZ$35:AZ56,32)&gt;0,COUNTIF(AZ$35:AZ56,2)&gt;0),"F",IF(AND(COUNTIF(AZ$35:AZ56,1)&gt;0,COUNTIF(AZ$35:AZ56,33)&gt;0,COUNTIF(AZ$35:AZ56,30)&gt;0,COUNTIF(AZ$35:AZ56,39)&gt;0,COUNTIF(AZ$35:AZ56,38)&gt;0,COUNTIF(AZ$35:AZ56,35)&gt;0,COUNTIF(AZ$35:AZ56,37)&gt;0,COUNTIF(AZ$35:AZ56,36)&gt;0,COUNTIF(AZ$35:AZ56,"cmo")&gt;0,COUNTIF(AZ$35:AZ56,32)&gt;0),2,IF(AND(COUNTIF(AZ$35:AZ56,1)&gt;0,COUNTIF(AZ$35:AZ56,33)&gt;0,COUNTIF(AZ$35:AZ56,30)&gt;0,COUNTIF(AZ$35:AZ56,39)&gt;0,COUNTIF(AZ$35:AZ56,38)&gt;0,COUNTIF(AZ$35:AZ56,35)&gt;0,COUNTIF(AZ$35:AZ56,37)&gt;0,COUNTIF(AZ$35:AZ56,36)&gt;0,COUNTIF(AZ$35:AZ56,"cmo")&gt;0),32,IF(AND(COUNTIF(AZ$35:AZ56,1)&gt;0,COUNTIF(AZ$35:AZ56,33)&gt;0,COUNTIF(AZ$35:AZ56,30)&gt;0,COUNTIF(AZ$35:AZ56,39)&gt;0,COUNTIF(AZ$35:AZ56,38)&gt;0,COUNTIF(AZ$35:AZ56,35)&gt;0,COUNTIF(AZ$35:AZ56,37)&gt;0,COUNTIF(AZ$35:AZ56,36)&gt;0),"cmo",IF(AND(COUNTIF(AZ$35:AZ56,1)&gt;0,COUNTIF(AZ$35:AZ56,33)&gt;0,COUNTIF(AZ$35:AZ56,30)&gt;0,COUNTIF(AZ$35:AZ56,39)&gt;0,COUNTIF(AZ$35:AZ56,38)&gt;0,COUNTIF(AZ$35:AZ56,35)&gt;0,COUNTIF(AZ$35:AZ56,37)&gt;0),36,IF(AND(COUNTIF(AZ$35:AZ56,1)&gt;0,COUNTIF(AZ$35:AZ56,33)&gt;0,COUNTIF(AZ$35:AZ56,30)&gt;0,COUNTIF(AZ$35:AZ56,39)&gt;0,COUNTIF(AZ$35:AZ56,38)&gt;0,COUNTIF(AZ$35:AZ56,35)&gt;0),37,IF(AND(COUNTIF(AZ$35:AZ56,1)&gt;0,COUNTIF(AZ$35:AZ56,33)&gt;0,COUNTIF(AZ$35:AZ56,30)&gt;0,COUNTIF(AZ$35:AZ56,39)&gt;0,COUNTIF(AZ$35:AZ56,38)&gt;0),35,IF(AND(COUNTIF(AZ$35:AZ56,1)&gt;0,COUNTIF(AZ$35:AZ56,33)&gt;0,COUNTIF(AZ$35:AZ56,30)&gt;0,COUNTIF(AZ$35:AZ56,39)&gt;0),38,IF(AND(COUNTIF(AZ$35:AZ56,1)&gt;0,COUNTIF(AZ$35:AZ56,33)&gt;0,COUNTIF(AZ$35:AZ56,30)&gt;0),39,IF(AND(COUNTIF(AZ$35:AZ56,1)&gt;0,COUNTIF(AZ$35:AZ56,33)&gt;0),30,IF(COUNTIF(AZ$35:AZ56,1)&gt;0,33,1)))))))))))</f>
        <v>cmo</v>
      </c>
      <c r="BA57" s="227" t="str">
        <f>IF(AND(COUNTIF(BA$35:BA56,1)&gt;0,COUNTIF(BA$35:BA56,33)&gt;0,COUNTIF(BA$35:BA56,30)&gt;0,COUNTIF(BA$35:BA56,39)&gt;0,COUNTIF(BA$35:BA56,38)&gt;0,COUNTIF(BA$35:BA56,35)&gt;0,COUNTIF(BA$35:BA56,37)&gt;0,COUNTIF(BA$35:BA56,36)&gt;0,COUNTIF(BA$35:BA56,"cmo")&gt;0,COUNTIF(BA$35:BA56,32)&gt;0,COUNTIF(BA$35:BA56,2)&gt;0),"F",IF(AND(COUNTIF(BA$35:BA56,1)&gt;0,COUNTIF(BA$35:BA56,33)&gt;0,COUNTIF(BA$35:BA56,30)&gt;0,COUNTIF(BA$35:BA56,39)&gt;0,COUNTIF(BA$35:BA56,38)&gt;0,COUNTIF(BA$35:BA56,35)&gt;0,COUNTIF(BA$35:BA56,37)&gt;0,COUNTIF(BA$35:BA56,36)&gt;0,COUNTIF(BA$35:BA56,"cmo")&gt;0,COUNTIF(BA$35:BA56,32)&gt;0),2,IF(AND(COUNTIF(BA$35:BA56,1)&gt;0,COUNTIF(BA$35:BA56,33)&gt;0,COUNTIF(BA$35:BA56,30)&gt;0,COUNTIF(BA$35:BA56,39)&gt;0,COUNTIF(BA$35:BA56,38)&gt;0,COUNTIF(BA$35:BA56,35)&gt;0,COUNTIF(BA$35:BA56,37)&gt;0,COUNTIF(BA$35:BA56,36)&gt;0,COUNTIF(BA$35:BA56,"cmo")&gt;0),32,IF(AND(COUNTIF(BA$35:BA56,1)&gt;0,COUNTIF(BA$35:BA56,33)&gt;0,COUNTIF(BA$35:BA56,30)&gt;0,COUNTIF(BA$35:BA56,39)&gt;0,COUNTIF(BA$35:BA56,38)&gt;0,COUNTIF(BA$35:BA56,35)&gt;0,COUNTIF(BA$35:BA56,37)&gt;0,COUNTIF(BA$35:BA56,36)&gt;0),"cmo",IF(AND(COUNTIF(BA$35:BA56,1)&gt;0,COUNTIF(BA$35:BA56,33)&gt;0,COUNTIF(BA$35:BA56,30)&gt;0,COUNTIF(BA$35:BA56,39)&gt;0,COUNTIF(BA$35:BA56,38)&gt;0,COUNTIF(BA$35:BA56,35)&gt;0,COUNTIF(BA$35:BA56,37)&gt;0),36,IF(AND(COUNTIF(BA$35:BA56,1)&gt;0,COUNTIF(BA$35:BA56,33)&gt;0,COUNTIF(BA$35:BA56,30)&gt;0,COUNTIF(BA$35:BA56,39)&gt;0,COUNTIF(BA$35:BA56,38)&gt;0,COUNTIF(BA$35:BA56,35)&gt;0),37,IF(AND(COUNTIF(BA$35:BA56,1)&gt;0,COUNTIF(BA$35:BA56,33)&gt;0,COUNTIF(BA$35:BA56,30)&gt;0,COUNTIF(BA$35:BA56,39)&gt;0,COUNTIF(BA$35:BA56,38)&gt;0),35,IF(AND(COUNTIF(BA$35:BA56,1)&gt;0,COUNTIF(BA$35:BA56,33)&gt;0,COUNTIF(BA$35:BA56,30)&gt;0,COUNTIF(BA$35:BA56,39)&gt;0),38,IF(AND(COUNTIF(BA$35:BA56,1)&gt;0,COUNTIF(BA$35:BA56,33)&gt;0,COUNTIF(BA$35:BA56,30)&gt;0),39,IF(AND(COUNTIF(BA$35:BA56,1)&gt;0,COUNTIF(BA$35:BA56,33)&gt;0),30,IF(COUNTIF(BA$35:BA56,1)&gt;0,33,1)))))))))))</f>
        <v>cmo</v>
      </c>
      <c r="BB57" s="227">
        <f>IF(AND(COUNTIF(BB$35:BB56,1)&gt;0,COUNTIF(BB$35:BB56,33)&gt;0,COUNTIF(BB$35:BB56,30)&gt;0,COUNTIF(BB$35:BB56,39)&gt;0,COUNTIF(BB$35:BB56,38)&gt;0,COUNTIF(BB$35:BB56,35)&gt;0,COUNTIF(BB$35:BB56,37)&gt;0,COUNTIF(BB$35:BB56,36)&gt;0,COUNTIF(BB$35:BB56,"cmo")&gt;0,COUNTIF(BB$35:BB56,32)&gt;0,COUNTIF(BB$35:BB56,2)&gt;0),"F",IF(AND(COUNTIF(BB$35:BB56,1)&gt;0,COUNTIF(BB$35:BB56,33)&gt;0,COUNTIF(BB$35:BB56,30)&gt;0,COUNTIF(BB$35:BB56,39)&gt;0,COUNTIF(BB$35:BB56,38)&gt;0,COUNTIF(BB$35:BB56,35)&gt;0,COUNTIF(BB$35:BB56,37)&gt;0,COUNTIF(BB$35:BB56,36)&gt;0,COUNTIF(BB$35:BB56,"cmo")&gt;0,COUNTIF(BB$35:BB56,32)&gt;0),2,IF(AND(COUNTIF(BB$35:BB56,1)&gt;0,COUNTIF(BB$35:BB56,33)&gt;0,COUNTIF(BB$35:BB56,30)&gt;0,COUNTIF(BB$35:BB56,39)&gt;0,COUNTIF(BB$35:BB56,38)&gt;0,COUNTIF(BB$35:BB56,35)&gt;0,COUNTIF(BB$35:BB56,37)&gt;0,COUNTIF(BB$35:BB56,36)&gt;0,COUNTIF(BB$35:BB56,"cmo")&gt;0),32,IF(AND(COUNTIF(BB$35:BB56,1)&gt;0,COUNTIF(BB$35:BB56,33)&gt;0,COUNTIF(BB$35:BB56,30)&gt;0,COUNTIF(BB$35:BB56,39)&gt;0,COUNTIF(BB$35:BB56,38)&gt;0,COUNTIF(BB$35:BB56,35)&gt;0,COUNTIF(BB$35:BB56,37)&gt;0,COUNTIF(BB$35:BB56,36)&gt;0),"cmo",IF(AND(COUNTIF(BB$35:BB56,1)&gt;0,COUNTIF(BB$35:BB56,33)&gt;0,COUNTIF(BB$35:BB56,30)&gt;0,COUNTIF(BB$35:BB56,39)&gt;0,COUNTIF(BB$35:BB56,38)&gt;0,COUNTIF(BB$35:BB56,35)&gt;0,COUNTIF(BB$35:BB56,37)&gt;0),36,IF(AND(COUNTIF(BB$35:BB56,1)&gt;0,COUNTIF(BB$35:BB56,33)&gt;0,COUNTIF(BB$35:BB56,30)&gt;0,COUNTIF(BB$35:BB56,39)&gt;0,COUNTIF(BB$35:BB56,38)&gt;0,COUNTIF(BB$35:BB56,35)&gt;0),37,IF(AND(COUNTIF(BB$35:BB56,1)&gt;0,COUNTIF(BB$35:BB56,33)&gt;0,COUNTIF(BB$35:BB56,30)&gt;0,COUNTIF(BB$35:BB56,39)&gt;0,COUNTIF(BB$35:BB56,38)&gt;0),35,IF(AND(COUNTIF(BB$35:BB56,1)&gt;0,COUNTIF(BB$35:BB56,33)&gt;0,COUNTIF(BB$35:BB56,30)&gt;0,COUNTIF(BB$35:BB56,39)&gt;0),38,IF(AND(COUNTIF(BB$35:BB56,1)&gt;0,COUNTIF(BB$35:BB56,33)&gt;0,COUNTIF(BB$35:BB56,30)&gt;0),39,IF(AND(COUNTIF(BB$35:BB56,1)&gt;0,COUNTIF(BB$35:BB56,33)&gt;0),30,IF(COUNTIF(BB$35:BB56,1)&gt;0,33,1)))))))))))</f>
        <v>36</v>
      </c>
      <c r="BC57" s="227">
        <f>IF(AND(COUNTIF(BC$35:BC56,1)&gt;0,COUNTIF(BC$35:BC56,33)&gt;0,COUNTIF(BC$35:BC56,30)&gt;0,COUNTIF(BC$35:BC56,39)&gt;0,COUNTIF(BC$35:BC56,38)&gt;0,COUNTIF(BC$35:BC56,35)&gt;0,COUNTIF(BC$35:BC56,37)&gt;0,COUNTIF(BC$35:BC56,36)&gt;0,COUNTIF(BC$35:BC56,"cmo")&gt;0,COUNTIF(BC$35:BC56,32)&gt;0,COUNTIF(BC$35:BC56,2)&gt;0),"F",IF(AND(COUNTIF(BC$35:BC56,1)&gt;0,COUNTIF(BC$35:BC56,33)&gt;0,COUNTIF(BC$35:BC56,30)&gt;0,COUNTIF(BC$35:BC56,39)&gt;0,COUNTIF(BC$35:BC56,38)&gt;0,COUNTIF(BC$35:BC56,35)&gt;0,COUNTIF(BC$35:BC56,37)&gt;0,COUNTIF(BC$35:BC56,36)&gt;0,COUNTIF(BC$35:BC56,"cmo")&gt;0,COUNTIF(BC$35:BC56,32)&gt;0),2,IF(AND(COUNTIF(BC$35:BC56,1)&gt;0,COUNTIF(BC$35:BC56,33)&gt;0,COUNTIF(BC$35:BC56,30)&gt;0,COUNTIF(BC$35:BC56,39)&gt;0,COUNTIF(BC$35:BC56,38)&gt;0,COUNTIF(BC$35:BC56,35)&gt;0,COUNTIF(BC$35:BC56,37)&gt;0,COUNTIF(BC$35:BC56,36)&gt;0,COUNTIF(BC$35:BC56,"cmo")&gt;0),32,IF(AND(COUNTIF(BC$35:BC56,1)&gt;0,COUNTIF(BC$35:BC56,33)&gt;0,COUNTIF(BC$35:BC56,30)&gt;0,COUNTIF(BC$35:BC56,39)&gt;0,COUNTIF(BC$35:BC56,38)&gt;0,COUNTIF(BC$35:BC56,35)&gt;0,COUNTIF(BC$35:BC56,37)&gt;0,COUNTIF(BC$35:BC56,36)&gt;0),"cmo",IF(AND(COUNTIF(BC$35:BC56,1)&gt;0,COUNTIF(BC$35:BC56,33)&gt;0,COUNTIF(BC$35:BC56,30)&gt;0,COUNTIF(BC$35:BC56,39)&gt;0,COUNTIF(BC$35:BC56,38)&gt;0,COUNTIF(BC$35:BC56,35)&gt;0,COUNTIF(BC$35:BC56,37)&gt;0),36,IF(AND(COUNTIF(BC$35:BC56,1)&gt;0,COUNTIF(BC$35:BC56,33)&gt;0,COUNTIF(BC$35:BC56,30)&gt;0,COUNTIF(BC$35:BC56,39)&gt;0,COUNTIF(BC$35:BC56,38)&gt;0,COUNTIF(BC$35:BC56,35)&gt;0),37,IF(AND(COUNTIF(BC$35:BC56,1)&gt;0,COUNTIF(BC$35:BC56,33)&gt;0,COUNTIF(BC$35:BC56,30)&gt;0,COUNTIF(BC$35:BC56,39)&gt;0,COUNTIF(BC$35:BC56,38)&gt;0),35,IF(AND(COUNTIF(BC$35:BC56,1)&gt;0,COUNTIF(BC$35:BC56,33)&gt;0,COUNTIF(BC$35:BC56,30)&gt;0,COUNTIF(BC$35:BC56,39)&gt;0),38,IF(AND(COUNTIF(BC$35:BC56,1)&gt;0,COUNTIF(BC$35:BC56,33)&gt;0,COUNTIF(BC$35:BC56,30)&gt;0),39,IF(AND(COUNTIF(BC$35:BC56,1)&gt;0,COUNTIF(BC$35:BC56,33)&gt;0),30,IF(COUNTIF(BC$35:BC56,1)&gt;0,33,1)))))))))))</f>
        <v>37</v>
      </c>
      <c r="BD57" s="227">
        <f>IF(AND(COUNTIF(BD$35:BD56,1)&gt;0,COUNTIF(BD$35:BD56,33)&gt;0,COUNTIF(BD$35:BD56,30)&gt;0,COUNTIF(BD$35:BD56,39)&gt;0,COUNTIF(BD$35:BD56,38)&gt;0,COUNTIF(BD$35:BD56,35)&gt;0,COUNTIF(BD$35:BD56,37)&gt;0,COUNTIF(BD$35:BD56,36)&gt;0,COUNTIF(BD$35:BD56,"cmo")&gt;0,COUNTIF(BD$35:BD56,32)&gt;0,COUNTIF(BD$35:BD56,2)&gt;0),"F",IF(AND(COUNTIF(BD$35:BD56,1)&gt;0,COUNTIF(BD$35:BD56,33)&gt;0,COUNTIF(BD$35:BD56,30)&gt;0,COUNTIF(BD$35:BD56,39)&gt;0,COUNTIF(BD$35:BD56,38)&gt;0,COUNTIF(BD$35:BD56,35)&gt;0,COUNTIF(BD$35:BD56,37)&gt;0,COUNTIF(BD$35:BD56,36)&gt;0,COUNTIF(BD$35:BD56,"cmo")&gt;0,COUNTIF(BD$35:BD56,32)&gt;0),2,IF(AND(COUNTIF(BD$35:BD56,1)&gt;0,COUNTIF(BD$35:BD56,33)&gt;0,COUNTIF(BD$35:BD56,30)&gt;0,COUNTIF(BD$35:BD56,39)&gt;0,COUNTIF(BD$35:BD56,38)&gt;0,COUNTIF(BD$35:BD56,35)&gt;0,COUNTIF(BD$35:BD56,37)&gt;0,COUNTIF(BD$35:BD56,36)&gt;0,COUNTIF(BD$35:BD56,"cmo")&gt;0),32,IF(AND(COUNTIF(BD$35:BD56,1)&gt;0,COUNTIF(BD$35:BD56,33)&gt;0,COUNTIF(BD$35:BD56,30)&gt;0,COUNTIF(BD$35:BD56,39)&gt;0,COUNTIF(BD$35:BD56,38)&gt;0,COUNTIF(BD$35:BD56,35)&gt;0,COUNTIF(BD$35:BD56,37)&gt;0,COUNTIF(BD$35:BD56,36)&gt;0),"cmo",IF(AND(COUNTIF(BD$35:BD56,1)&gt;0,COUNTIF(BD$35:BD56,33)&gt;0,COUNTIF(BD$35:BD56,30)&gt;0,COUNTIF(BD$35:BD56,39)&gt;0,COUNTIF(BD$35:BD56,38)&gt;0,COUNTIF(BD$35:BD56,35)&gt;0,COUNTIF(BD$35:BD56,37)&gt;0),36,IF(AND(COUNTIF(BD$35:BD56,1)&gt;0,COUNTIF(BD$35:BD56,33)&gt;0,COUNTIF(BD$35:BD56,30)&gt;0,COUNTIF(BD$35:BD56,39)&gt;0,COUNTIF(BD$35:BD56,38)&gt;0,COUNTIF(BD$35:BD56,35)&gt;0),37,IF(AND(COUNTIF(BD$35:BD56,1)&gt;0,COUNTIF(BD$35:BD56,33)&gt;0,COUNTIF(BD$35:BD56,30)&gt;0,COUNTIF(BD$35:BD56,39)&gt;0,COUNTIF(BD$35:BD56,38)&gt;0),35,IF(AND(COUNTIF(BD$35:BD56,1)&gt;0,COUNTIF(BD$35:BD56,33)&gt;0,COUNTIF(BD$35:BD56,30)&gt;0,COUNTIF(BD$35:BD56,39)&gt;0),38,IF(AND(COUNTIF(BD$35:BD56,1)&gt;0,COUNTIF(BD$35:BD56,33)&gt;0,COUNTIF(BD$35:BD56,30)&gt;0),39,IF(AND(COUNTIF(BD$35:BD56,1)&gt;0,COUNTIF(BD$35:BD56,33)&gt;0),30,IF(COUNTIF(BD$35:BD56,1)&gt;0,33,1)))))))))))</f>
        <v>37</v>
      </c>
      <c r="BE57" s="227">
        <f>IF(AND(COUNTIF(BE$35:BE56,1)&gt;0,COUNTIF(BE$35:BE56,33)&gt;0,COUNTIF(BE$35:BE56,30)&gt;0,COUNTIF(BE$35:BE56,39)&gt;0,COUNTIF(BE$35:BE56,38)&gt;0,COUNTIF(BE$35:BE56,35)&gt;0,COUNTIF(BE$35:BE56,37)&gt;0,COUNTIF(BE$35:BE56,36)&gt;0,COUNTIF(BE$35:BE56,"cmo")&gt;0,COUNTIF(BE$35:BE56,32)&gt;0,COUNTIF(BE$35:BE56,2)&gt;0),"F",IF(AND(COUNTIF(BE$35:BE56,1)&gt;0,COUNTIF(BE$35:BE56,33)&gt;0,COUNTIF(BE$35:BE56,30)&gt;0,COUNTIF(BE$35:BE56,39)&gt;0,COUNTIF(BE$35:BE56,38)&gt;0,COUNTIF(BE$35:BE56,35)&gt;0,COUNTIF(BE$35:BE56,37)&gt;0,COUNTIF(BE$35:BE56,36)&gt;0,COUNTIF(BE$35:BE56,"cmo")&gt;0,COUNTIF(BE$35:BE56,32)&gt;0),2,IF(AND(COUNTIF(BE$35:BE56,1)&gt;0,COUNTIF(BE$35:BE56,33)&gt;0,COUNTIF(BE$35:BE56,30)&gt;0,COUNTIF(BE$35:BE56,39)&gt;0,COUNTIF(BE$35:BE56,38)&gt;0,COUNTIF(BE$35:BE56,35)&gt;0,COUNTIF(BE$35:BE56,37)&gt;0,COUNTIF(BE$35:BE56,36)&gt;0,COUNTIF(BE$35:BE56,"cmo")&gt;0),32,IF(AND(COUNTIF(BE$35:BE56,1)&gt;0,COUNTIF(BE$35:BE56,33)&gt;0,COUNTIF(BE$35:BE56,30)&gt;0,COUNTIF(BE$35:BE56,39)&gt;0,COUNTIF(BE$35:BE56,38)&gt;0,COUNTIF(BE$35:BE56,35)&gt;0,COUNTIF(BE$35:BE56,37)&gt;0,COUNTIF(BE$35:BE56,36)&gt;0),"cmo",IF(AND(COUNTIF(BE$35:BE56,1)&gt;0,COUNTIF(BE$35:BE56,33)&gt;0,COUNTIF(BE$35:BE56,30)&gt;0,COUNTIF(BE$35:BE56,39)&gt;0,COUNTIF(BE$35:BE56,38)&gt;0,COUNTIF(BE$35:BE56,35)&gt;0,COUNTIF(BE$35:BE56,37)&gt;0),36,IF(AND(COUNTIF(BE$35:BE56,1)&gt;0,COUNTIF(BE$35:BE56,33)&gt;0,COUNTIF(BE$35:BE56,30)&gt;0,COUNTIF(BE$35:BE56,39)&gt;0,COUNTIF(BE$35:BE56,38)&gt;0,COUNTIF(BE$35:BE56,35)&gt;0),37,IF(AND(COUNTIF(BE$35:BE56,1)&gt;0,COUNTIF(BE$35:BE56,33)&gt;0,COUNTIF(BE$35:BE56,30)&gt;0,COUNTIF(BE$35:BE56,39)&gt;0,COUNTIF(BE$35:BE56,38)&gt;0),35,IF(AND(COUNTIF(BE$35:BE56,1)&gt;0,COUNTIF(BE$35:BE56,33)&gt;0,COUNTIF(BE$35:BE56,30)&gt;0,COUNTIF(BE$35:BE56,39)&gt;0),38,IF(AND(COUNTIF(BE$35:BE56,1)&gt;0,COUNTIF(BE$35:BE56,33)&gt;0,COUNTIF(BE$35:BE56,30)&gt;0),39,IF(AND(COUNTIF(BE$35:BE56,1)&gt;0,COUNTIF(BE$35:BE56,33)&gt;0),30,IF(COUNTIF(BE$35:BE56,1)&gt;0,33,1)))))))))))</f>
        <v>37</v>
      </c>
      <c r="BF57" s="227">
        <f>IF(AND(COUNTIF(BF$35:BF56,1)&gt;0,COUNTIF(BF$35:BF56,33)&gt;0,COUNTIF(BF$35:BF56,30)&gt;0,COUNTIF(BF$35:BF56,39)&gt;0,COUNTIF(BF$35:BF56,38)&gt;0,COUNTIF(BF$35:BF56,35)&gt;0,COUNTIF(BF$35:BF56,37)&gt;0,COUNTIF(BF$35:BF56,36)&gt;0,COUNTIF(BF$35:BF56,"cmo")&gt;0,COUNTIF(BF$35:BF56,32)&gt;0,COUNTIF(BF$35:BF56,2)&gt;0),"F",IF(AND(COUNTIF(BF$35:BF56,1)&gt;0,COUNTIF(BF$35:BF56,33)&gt;0,COUNTIF(BF$35:BF56,30)&gt;0,COUNTIF(BF$35:BF56,39)&gt;0,COUNTIF(BF$35:BF56,38)&gt;0,COUNTIF(BF$35:BF56,35)&gt;0,COUNTIF(BF$35:BF56,37)&gt;0,COUNTIF(BF$35:BF56,36)&gt;0,COUNTIF(BF$35:BF56,"cmo")&gt;0,COUNTIF(BF$35:BF56,32)&gt;0),2,IF(AND(COUNTIF(BF$35:BF56,1)&gt;0,COUNTIF(BF$35:BF56,33)&gt;0,COUNTIF(BF$35:BF56,30)&gt;0,COUNTIF(BF$35:BF56,39)&gt;0,COUNTIF(BF$35:BF56,38)&gt;0,COUNTIF(BF$35:BF56,35)&gt;0,COUNTIF(BF$35:BF56,37)&gt;0,COUNTIF(BF$35:BF56,36)&gt;0,COUNTIF(BF$35:BF56,"cmo")&gt;0),32,IF(AND(COUNTIF(BF$35:BF56,1)&gt;0,COUNTIF(BF$35:BF56,33)&gt;0,COUNTIF(BF$35:BF56,30)&gt;0,COUNTIF(BF$35:BF56,39)&gt;0,COUNTIF(BF$35:BF56,38)&gt;0,COUNTIF(BF$35:BF56,35)&gt;0,COUNTIF(BF$35:BF56,37)&gt;0,COUNTIF(BF$35:BF56,36)&gt;0),"cmo",IF(AND(COUNTIF(BF$35:BF56,1)&gt;0,COUNTIF(BF$35:BF56,33)&gt;0,COUNTIF(BF$35:BF56,30)&gt;0,COUNTIF(BF$35:BF56,39)&gt;0,COUNTIF(BF$35:BF56,38)&gt;0,COUNTIF(BF$35:BF56,35)&gt;0,COUNTIF(BF$35:BF56,37)&gt;0),36,IF(AND(COUNTIF(BF$35:BF56,1)&gt;0,COUNTIF(BF$35:BF56,33)&gt;0,COUNTIF(BF$35:BF56,30)&gt;0,COUNTIF(BF$35:BF56,39)&gt;0,COUNTIF(BF$35:BF56,38)&gt;0,COUNTIF(BF$35:BF56,35)&gt;0),37,IF(AND(COUNTIF(BF$35:BF56,1)&gt;0,COUNTIF(BF$35:BF56,33)&gt;0,COUNTIF(BF$35:BF56,30)&gt;0,COUNTIF(BF$35:BF56,39)&gt;0,COUNTIF(BF$35:BF56,38)&gt;0),35,IF(AND(COUNTIF(BF$35:BF56,1)&gt;0,COUNTIF(BF$35:BF56,33)&gt;0,COUNTIF(BF$35:BF56,30)&gt;0,COUNTIF(BF$35:BF56,39)&gt;0),38,IF(AND(COUNTIF(BF$35:BF56,1)&gt;0,COUNTIF(BF$35:BF56,33)&gt;0,COUNTIF(BF$35:BF56,30)&gt;0),39,IF(AND(COUNTIF(BF$35:BF56,1)&gt;0,COUNTIF(BF$35:BF56,33)&gt;0),30,IF(COUNTIF(BF$35:BF56,1)&gt;0,33,1)))))))))))</f>
        <v>37</v>
      </c>
      <c r="BG57" s="227">
        <f>IF(AND(COUNTIF(BG$35:BG56,1)&gt;0,COUNTIF(BG$35:BG56,33)&gt;0,COUNTIF(BG$35:BG56,30)&gt;0,COUNTIF(BG$35:BG56,39)&gt;0,COUNTIF(BG$35:BG56,38)&gt;0,COUNTIF(BG$35:BG56,35)&gt;0,COUNTIF(BG$35:BG56,37)&gt;0,COUNTIF(BG$35:BG56,36)&gt;0,COUNTIF(BG$35:BG56,"cmo")&gt;0,COUNTIF(BG$35:BG56,32)&gt;0,COUNTIF(BG$35:BG56,2)&gt;0),"F",IF(AND(COUNTIF(BG$35:BG56,1)&gt;0,COUNTIF(BG$35:BG56,33)&gt;0,COUNTIF(BG$35:BG56,30)&gt;0,COUNTIF(BG$35:BG56,39)&gt;0,COUNTIF(BG$35:BG56,38)&gt;0,COUNTIF(BG$35:BG56,35)&gt;0,COUNTIF(BG$35:BG56,37)&gt;0,COUNTIF(BG$35:BG56,36)&gt;0,COUNTIF(BG$35:BG56,"cmo")&gt;0,COUNTIF(BG$35:BG56,32)&gt;0),2,IF(AND(COUNTIF(BG$35:BG56,1)&gt;0,COUNTIF(BG$35:BG56,33)&gt;0,COUNTIF(BG$35:BG56,30)&gt;0,COUNTIF(BG$35:BG56,39)&gt;0,COUNTIF(BG$35:BG56,38)&gt;0,COUNTIF(BG$35:BG56,35)&gt;0,COUNTIF(BG$35:BG56,37)&gt;0,COUNTIF(BG$35:BG56,36)&gt;0,COUNTIF(BG$35:BG56,"cmo")&gt;0),32,IF(AND(COUNTIF(BG$35:BG56,1)&gt;0,COUNTIF(BG$35:BG56,33)&gt;0,COUNTIF(BG$35:BG56,30)&gt;0,COUNTIF(BG$35:BG56,39)&gt;0,COUNTIF(BG$35:BG56,38)&gt;0,COUNTIF(BG$35:BG56,35)&gt;0,COUNTIF(BG$35:BG56,37)&gt;0,COUNTIF(BG$35:BG56,36)&gt;0),"cmo",IF(AND(COUNTIF(BG$35:BG56,1)&gt;0,COUNTIF(BG$35:BG56,33)&gt;0,COUNTIF(BG$35:BG56,30)&gt;0,COUNTIF(BG$35:BG56,39)&gt;0,COUNTIF(BG$35:BG56,38)&gt;0,COUNTIF(BG$35:BG56,35)&gt;0,COUNTIF(BG$35:BG56,37)&gt;0),36,IF(AND(COUNTIF(BG$35:BG56,1)&gt;0,COUNTIF(BG$35:BG56,33)&gt;0,COUNTIF(BG$35:BG56,30)&gt;0,COUNTIF(BG$35:BG56,39)&gt;0,COUNTIF(BG$35:BG56,38)&gt;0,COUNTIF(BG$35:BG56,35)&gt;0),37,IF(AND(COUNTIF(BG$35:BG56,1)&gt;0,COUNTIF(BG$35:BG56,33)&gt;0,COUNTIF(BG$35:BG56,30)&gt;0,COUNTIF(BG$35:BG56,39)&gt;0,COUNTIF(BG$35:BG56,38)&gt;0),35,IF(AND(COUNTIF(BG$35:BG56,1)&gt;0,COUNTIF(BG$35:BG56,33)&gt;0,COUNTIF(BG$35:BG56,30)&gt;0,COUNTIF(BG$35:BG56,39)&gt;0),38,IF(AND(COUNTIF(BG$35:BG56,1)&gt;0,COUNTIF(BG$35:BG56,33)&gt;0,COUNTIF(BG$35:BG56,30)&gt;0),39,IF(AND(COUNTIF(BG$35:BG56,1)&gt;0,COUNTIF(BG$35:BG56,33)&gt;0),30,IF(COUNTIF(BG$35:BG56,1)&gt;0,33,1)))))))))))</f>
        <v>37</v>
      </c>
      <c r="BH57" s="227">
        <f>IF(AND(COUNTIF(BH$35:BH56,1)&gt;0,COUNTIF(BH$35:BH56,33)&gt;0,COUNTIF(BH$35:BH56,30)&gt;0,COUNTIF(BH$35:BH56,39)&gt;0,COUNTIF(BH$35:BH56,38)&gt;0,COUNTIF(BH$35:BH56,35)&gt;0,COUNTIF(BH$35:BH56,37)&gt;0,COUNTIF(BH$35:BH56,36)&gt;0,COUNTIF(BH$35:BH56,"cmo")&gt;0,COUNTIF(BH$35:BH56,32)&gt;0,COUNTIF(BH$35:BH56,2)&gt;0),"F",IF(AND(COUNTIF(BH$35:BH56,1)&gt;0,COUNTIF(BH$35:BH56,33)&gt;0,COUNTIF(BH$35:BH56,30)&gt;0,COUNTIF(BH$35:BH56,39)&gt;0,COUNTIF(BH$35:BH56,38)&gt;0,COUNTIF(BH$35:BH56,35)&gt;0,COUNTIF(BH$35:BH56,37)&gt;0,COUNTIF(BH$35:BH56,36)&gt;0,COUNTIF(BH$35:BH56,"cmo")&gt;0,COUNTIF(BH$35:BH56,32)&gt;0),2,IF(AND(COUNTIF(BH$35:BH56,1)&gt;0,COUNTIF(BH$35:BH56,33)&gt;0,COUNTIF(BH$35:BH56,30)&gt;0,COUNTIF(BH$35:BH56,39)&gt;0,COUNTIF(BH$35:BH56,38)&gt;0,COUNTIF(BH$35:BH56,35)&gt;0,COUNTIF(BH$35:BH56,37)&gt;0,COUNTIF(BH$35:BH56,36)&gt;0,COUNTIF(BH$35:BH56,"cmo")&gt;0),32,IF(AND(COUNTIF(BH$35:BH56,1)&gt;0,COUNTIF(BH$35:BH56,33)&gt;0,COUNTIF(BH$35:BH56,30)&gt;0,COUNTIF(BH$35:BH56,39)&gt;0,COUNTIF(BH$35:BH56,38)&gt;0,COUNTIF(BH$35:BH56,35)&gt;0,COUNTIF(BH$35:BH56,37)&gt;0,COUNTIF(BH$35:BH56,36)&gt;0),"cmo",IF(AND(COUNTIF(BH$35:BH56,1)&gt;0,COUNTIF(BH$35:BH56,33)&gt;0,COUNTIF(BH$35:BH56,30)&gt;0,COUNTIF(BH$35:BH56,39)&gt;0,COUNTIF(BH$35:BH56,38)&gt;0,COUNTIF(BH$35:BH56,35)&gt;0,COUNTIF(BH$35:BH56,37)&gt;0),36,IF(AND(COUNTIF(BH$35:BH56,1)&gt;0,COUNTIF(BH$35:BH56,33)&gt;0,COUNTIF(BH$35:BH56,30)&gt;0,COUNTIF(BH$35:BH56,39)&gt;0,COUNTIF(BH$35:BH56,38)&gt;0,COUNTIF(BH$35:BH56,35)&gt;0),37,IF(AND(COUNTIF(BH$35:BH56,1)&gt;0,COUNTIF(BH$35:BH56,33)&gt;0,COUNTIF(BH$35:BH56,30)&gt;0,COUNTIF(BH$35:BH56,39)&gt;0,COUNTIF(BH$35:BH56,38)&gt;0),35,IF(AND(COUNTIF(BH$35:BH56,1)&gt;0,COUNTIF(BH$35:BH56,33)&gt;0,COUNTIF(BH$35:BH56,30)&gt;0,COUNTIF(BH$35:BH56,39)&gt;0),38,IF(AND(COUNTIF(BH$35:BH56,1)&gt;0,COUNTIF(BH$35:BH56,33)&gt;0,COUNTIF(BH$35:BH56,30)&gt;0),39,IF(AND(COUNTIF(BH$35:BH56,1)&gt;0,COUNTIF(BH$35:BH56,33)&gt;0),30,IF(COUNTIF(BH$35:BH56,1)&gt;0,33,1)))))))))))</f>
        <v>37</v>
      </c>
      <c r="BI57" s="227">
        <f>IF(AND(COUNTIF(BI$35:BI56,1)&gt;0,COUNTIF(BI$35:BI56,33)&gt;0,COUNTIF(BI$35:BI56,30)&gt;0,COUNTIF(BI$35:BI56,39)&gt;0,COUNTIF(BI$35:BI56,38)&gt;0,COUNTIF(BI$35:BI56,35)&gt;0,COUNTIF(BI$35:BI56,37)&gt;0,COUNTIF(BI$35:BI56,36)&gt;0,COUNTIF(BI$35:BI56,"cmo")&gt;0,COUNTIF(BI$35:BI56,32)&gt;0,COUNTIF(BI$35:BI56,2)&gt;0),"F",IF(AND(COUNTIF(BI$35:BI56,1)&gt;0,COUNTIF(BI$35:BI56,33)&gt;0,COUNTIF(BI$35:BI56,30)&gt;0,COUNTIF(BI$35:BI56,39)&gt;0,COUNTIF(BI$35:BI56,38)&gt;0,COUNTIF(BI$35:BI56,35)&gt;0,COUNTIF(BI$35:BI56,37)&gt;0,COUNTIF(BI$35:BI56,36)&gt;0,COUNTIF(BI$35:BI56,"cmo")&gt;0,COUNTIF(BI$35:BI56,32)&gt;0),2,IF(AND(COUNTIF(BI$35:BI56,1)&gt;0,COUNTIF(BI$35:BI56,33)&gt;0,COUNTIF(BI$35:BI56,30)&gt;0,COUNTIF(BI$35:BI56,39)&gt;0,COUNTIF(BI$35:BI56,38)&gt;0,COUNTIF(BI$35:BI56,35)&gt;0,COUNTIF(BI$35:BI56,37)&gt;0,COUNTIF(BI$35:BI56,36)&gt;0,COUNTIF(BI$35:BI56,"cmo")&gt;0),32,IF(AND(COUNTIF(BI$35:BI56,1)&gt;0,COUNTIF(BI$35:BI56,33)&gt;0,COUNTIF(BI$35:BI56,30)&gt;0,COUNTIF(BI$35:BI56,39)&gt;0,COUNTIF(BI$35:BI56,38)&gt;0,COUNTIF(BI$35:BI56,35)&gt;0,COUNTIF(BI$35:BI56,37)&gt;0,COUNTIF(BI$35:BI56,36)&gt;0),"cmo",IF(AND(COUNTIF(BI$35:BI56,1)&gt;0,COUNTIF(BI$35:BI56,33)&gt;0,COUNTIF(BI$35:BI56,30)&gt;0,COUNTIF(BI$35:BI56,39)&gt;0,COUNTIF(BI$35:BI56,38)&gt;0,COUNTIF(BI$35:BI56,35)&gt;0,COUNTIF(BI$35:BI56,37)&gt;0),36,IF(AND(COUNTIF(BI$35:BI56,1)&gt;0,COUNTIF(BI$35:BI56,33)&gt;0,COUNTIF(BI$35:BI56,30)&gt;0,COUNTIF(BI$35:BI56,39)&gt;0,COUNTIF(BI$35:BI56,38)&gt;0,COUNTIF(BI$35:BI56,35)&gt;0),37,IF(AND(COUNTIF(BI$35:BI56,1)&gt;0,COUNTIF(BI$35:BI56,33)&gt;0,COUNTIF(BI$35:BI56,30)&gt;0,COUNTIF(BI$35:BI56,39)&gt;0,COUNTIF(BI$35:BI56,38)&gt;0),35,IF(AND(COUNTIF(BI$35:BI56,1)&gt;0,COUNTIF(BI$35:BI56,33)&gt;0,COUNTIF(BI$35:BI56,30)&gt;0,COUNTIF(BI$35:BI56,39)&gt;0),38,IF(AND(COUNTIF(BI$35:BI56,1)&gt;0,COUNTIF(BI$35:BI56,33)&gt;0,COUNTIF(BI$35:BI56,30)&gt;0),39,IF(AND(COUNTIF(BI$35:BI56,1)&gt;0,COUNTIF(BI$35:BI56,33)&gt;0),30,IF(COUNTIF(BI$35:BI56,1)&gt;0,33,1)))))))))))</f>
        <v>35</v>
      </c>
      <c r="BJ57" s="227">
        <f>IF(AND(COUNTIF(BJ$35:BJ56,1)&gt;0,COUNTIF(BJ$35:BJ56,33)&gt;0,COUNTIF(BJ$35:BJ56,30)&gt;0,COUNTIF(BJ$35:BJ56,39)&gt;0,COUNTIF(BJ$35:BJ56,38)&gt;0,COUNTIF(BJ$35:BJ56,35)&gt;0,COUNTIF(BJ$35:BJ56,37)&gt;0,COUNTIF(BJ$35:BJ56,36)&gt;0,COUNTIF(BJ$35:BJ56,"cmo")&gt;0,COUNTIF(BJ$35:BJ56,32)&gt;0,COUNTIF(BJ$35:BJ56,2)&gt;0),"F",IF(AND(COUNTIF(BJ$35:BJ56,1)&gt;0,COUNTIF(BJ$35:BJ56,33)&gt;0,COUNTIF(BJ$35:BJ56,30)&gt;0,COUNTIF(BJ$35:BJ56,39)&gt;0,COUNTIF(BJ$35:BJ56,38)&gt;0,COUNTIF(BJ$35:BJ56,35)&gt;0,COUNTIF(BJ$35:BJ56,37)&gt;0,COUNTIF(BJ$35:BJ56,36)&gt;0,COUNTIF(BJ$35:BJ56,"cmo")&gt;0,COUNTIF(BJ$35:BJ56,32)&gt;0),2,IF(AND(COUNTIF(BJ$35:BJ56,1)&gt;0,COUNTIF(BJ$35:BJ56,33)&gt;0,COUNTIF(BJ$35:BJ56,30)&gt;0,COUNTIF(BJ$35:BJ56,39)&gt;0,COUNTIF(BJ$35:BJ56,38)&gt;0,COUNTIF(BJ$35:BJ56,35)&gt;0,COUNTIF(BJ$35:BJ56,37)&gt;0,COUNTIF(BJ$35:BJ56,36)&gt;0,COUNTIF(BJ$35:BJ56,"cmo")&gt;0),32,IF(AND(COUNTIF(BJ$35:BJ56,1)&gt;0,COUNTIF(BJ$35:BJ56,33)&gt;0,COUNTIF(BJ$35:BJ56,30)&gt;0,COUNTIF(BJ$35:BJ56,39)&gt;0,COUNTIF(BJ$35:BJ56,38)&gt;0,COUNTIF(BJ$35:BJ56,35)&gt;0,COUNTIF(BJ$35:BJ56,37)&gt;0,COUNTIF(BJ$35:BJ56,36)&gt;0),"cmo",IF(AND(COUNTIF(BJ$35:BJ56,1)&gt;0,COUNTIF(BJ$35:BJ56,33)&gt;0,COUNTIF(BJ$35:BJ56,30)&gt;0,COUNTIF(BJ$35:BJ56,39)&gt;0,COUNTIF(BJ$35:BJ56,38)&gt;0,COUNTIF(BJ$35:BJ56,35)&gt;0,COUNTIF(BJ$35:BJ56,37)&gt;0),36,IF(AND(COUNTIF(BJ$35:BJ56,1)&gt;0,COUNTIF(BJ$35:BJ56,33)&gt;0,COUNTIF(BJ$35:BJ56,30)&gt;0,COUNTIF(BJ$35:BJ56,39)&gt;0,COUNTIF(BJ$35:BJ56,38)&gt;0,COUNTIF(BJ$35:BJ56,35)&gt;0),37,IF(AND(COUNTIF(BJ$35:BJ56,1)&gt;0,COUNTIF(BJ$35:BJ56,33)&gt;0,COUNTIF(BJ$35:BJ56,30)&gt;0,COUNTIF(BJ$35:BJ56,39)&gt;0,COUNTIF(BJ$35:BJ56,38)&gt;0),35,IF(AND(COUNTIF(BJ$35:BJ56,1)&gt;0,COUNTIF(BJ$35:BJ56,33)&gt;0,COUNTIF(BJ$35:BJ56,30)&gt;0,COUNTIF(BJ$35:BJ56,39)&gt;0),38,IF(AND(COUNTIF(BJ$35:BJ56,1)&gt;0,COUNTIF(BJ$35:BJ56,33)&gt;0,COUNTIF(BJ$35:BJ56,30)&gt;0),39,IF(AND(COUNTIF(BJ$35:BJ56,1)&gt;0,COUNTIF(BJ$35:BJ56,33)&gt;0),30,IF(COUNTIF(BJ$35:BJ56,1)&gt;0,33,1)))))))))))</f>
        <v>39</v>
      </c>
      <c r="BK57" s="227">
        <f>IF(AND(COUNTIF(BK$35:BK56,1)&gt;0,COUNTIF(BK$35:BK56,33)&gt;0,COUNTIF(BK$35:BK56,30)&gt;0,COUNTIF(BK$35:BK56,39)&gt;0,COUNTIF(BK$35:BK56,38)&gt;0,COUNTIF(BK$35:BK56,35)&gt;0,COUNTIF(BK$35:BK56,37)&gt;0,COUNTIF(BK$35:BK56,36)&gt;0,COUNTIF(BK$35:BK56,"cmo")&gt;0,COUNTIF(BK$35:BK56,32)&gt;0,COUNTIF(BK$35:BK56,2)&gt;0),"F",IF(AND(COUNTIF(BK$35:BK56,1)&gt;0,COUNTIF(BK$35:BK56,33)&gt;0,COUNTIF(BK$35:BK56,30)&gt;0,COUNTIF(BK$35:BK56,39)&gt;0,COUNTIF(BK$35:BK56,38)&gt;0,COUNTIF(BK$35:BK56,35)&gt;0,COUNTIF(BK$35:BK56,37)&gt;0,COUNTIF(BK$35:BK56,36)&gt;0,COUNTIF(BK$35:BK56,"cmo")&gt;0,COUNTIF(BK$35:BK56,32)&gt;0),2,IF(AND(COUNTIF(BK$35:BK56,1)&gt;0,COUNTIF(BK$35:BK56,33)&gt;0,COUNTIF(BK$35:BK56,30)&gt;0,COUNTIF(BK$35:BK56,39)&gt;0,COUNTIF(BK$35:BK56,38)&gt;0,COUNTIF(BK$35:BK56,35)&gt;0,COUNTIF(BK$35:BK56,37)&gt;0,COUNTIF(BK$35:BK56,36)&gt;0,COUNTIF(BK$35:BK56,"cmo")&gt;0),32,IF(AND(COUNTIF(BK$35:BK56,1)&gt;0,COUNTIF(BK$35:BK56,33)&gt;0,COUNTIF(BK$35:BK56,30)&gt;0,COUNTIF(BK$35:BK56,39)&gt;0,COUNTIF(BK$35:BK56,38)&gt;0,COUNTIF(BK$35:BK56,35)&gt;0,COUNTIF(BK$35:BK56,37)&gt;0,COUNTIF(BK$35:BK56,36)&gt;0),"cmo",IF(AND(COUNTIF(BK$35:BK56,1)&gt;0,COUNTIF(BK$35:BK56,33)&gt;0,COUNTIF(BK$35:BK56,30)&gt;0,COUNTIF(BK$35:BK56,39)&gt;0,COUNTIF(BK$35:BK56,38)&gt;0,COUNTIF(BK$35:BK56,35)&gt;0,COUNTIF(BK$35:BK56,37)&gt;0),36,IF(AND(COUNTIF(BK$35:BK56,1)&gt;0,COUNTIF(BK$35:BK56,33)&gt;0,COUNTIF(BK$35:BK56,30)&gt;0,COUNTIF(BK$35:BK56,39)&gt;0,COUNTIF(BK$35:BK56,38)&gt;0,COUNTIF(BK$35:BK56,35)&gt;0),37,IF(AND(COUNTIF(BK$35:BK56,1)&gt;0,COUNTIF(BK$35:BK56,33)&gt;0,COUNTIF(BK$35:BK56,30)&gt;0,COUNTIF(BK$35:BK56,39)&gt;0,COUNTIF(BK$35:BK56,38)&gt;0),35,IF(AND(COUNTIF(BK$35:BK56,1)&gt;0,COUNTIF(BK$35:BK56,33)&gt;0,COUNTIF(BK$35:BK56,30)&gt;0,COUNTIF(BK$35:BK56,39)&gt;0),38,IF(AND(COUNTIF(BK$35:BK56,1)&gt;0,COUNTIF(BK$35:BK56,33)&gt;0,COUNTIF(BK$35:BK56,30)&gt;0),39,IF(AND(COUNTIF(BK$35:BK56,1)&gt;0,COUNTIF(BK$35:BK56,33)&gt;0),30,IF(COUNTIF(BK$35:BK56,1)&gt;0,33,1)))))))))))</f>
        <v>33</v>
      </c>
      <c r="BL57" s="227">
        <f>IF(AND(COUNTIF(BL$35:BL56,1)&gt;0,COUNTIF(BL$35:BL56,33)&gt;0,COUNTIF(BL$35:BL56,30)&gt;0,COUNTIF(BL$35:BL56,39)&gt;0,COUNTIF(BL$35:BL56,38)&gt;0,COUNTIF(BL$35:BL56,35)&gt;0,COUNTIF(BL$35:BL56,37)&gt;0,COUNTIF(BL$35:BL56,36)&gt;0,COUNTIF(BL$35:BL56,"cmo")&gt;0,COUNTIF(BL$35:BL56,32)&gt;0,COUNTIF(BL$35:BL56,2)&gt;0),"F",IF(AND(COUNTIF(BL$35:BL56,1)&gt;0,COUNTIF(BL$35:BL56,33)&gt;0,COUNTIF(BL$35:BL56,30)&gt;0,COUNTIF(BL$35:BL56,39)&gt;0,COUNTIF(BL$35:BL56,38)&gt;0,COUNTIF(BL$35:BL56,35)&gt;0,COUNTIF(BL$35:BL56,37)&gt;0,COUNTIF(BL$35:BL56,36)&gt;0,COUNTIF(BL$35:BL56,"cmo")&gt;0,COUNTIF(BL$35:BL56,32)&gt;0),2,IF(AND(COUNTIF(BL$35:BL56,1)&gt;0,COUNTIF(BL$35:BL56,33)&gt;0,COUNTIF(BL$35:BL56,30)&gt;0,COUNTIF(BL$35:BL56,39)&gt;0,COUNTIF(BL$35:BL56,38)&gt;0,COUNTIF(BL$35:BL56,35)&gt;0,COUNTIF(BL$35:BL56,37)&gt;0,COUNTIF(BL$35:BL56,36)&gt;0,COUNTIF(BL$35:BL56,"cmo")&gt;0),32,IF(AND(COUNTIF(BL$35:BL56,1)&gt;0,COUNTIF(BL$35:BL56,33)&gt;0,COUNTIF(BL$35:BL56,30)&gt;0,COUNTIF(BL$35:BL56,39)&gt;0,COUNTIF(BL$35:BL56,38)&gt;0,COUNTIF(BL$35:BL56,35)&gt;0,COUNTIF(BL$35:BL56,37)&gt;0,COUNTIF(BL$35:BL56,36)&gt;0),"cmo",IF(AND(COUNTIF(BL$35:BL56,1)&gt;0,COUNTIF(BL$35:BL56,33)&gt;0,COUNTIF(BL$35:BL56,30)&gt;0,COUNTIF(BL$35:BL56,39)&gt;0,COUNTIF(BL$35:BL56,38)&gt;0,COUNTIF(BL$35:BL56,35)&gt;0,COUNTIF(BL$35:BL56,37)&gt;0),36,IF(AND(COUNTIF(BL$35:BL56,1)&gt;0,COUNTIF(BL$35:BL56,33)&gt;0,COUNTIF(BL$35:BL56,30)&gt;0,COUNTIF(BL$35:BL56,39)&gt;0,COUNTIF(BL$35:BL56,38)&gt;0,COUNTIF(BL$35:BL56,35)&gt;0),37,IF(AND(COUNTIF(BL$35:BL56,1)&gt;0,COUNTIF(BL$35:BL56,33)&gt;0,COUNTIF(BL$35:BL56,30)&gt;0,COUNTIF(BL$35:BL56,39)&gt;0,COUNTIF(BL$35:BL56,38)&gt;0),35,IF(AND(COUNTIF(BL$35:BL56,1)&gt;0,COUNTIF(BL$35:BL56,33)&gt;0,COUNTIF(BL$35:BL56,30)&gt;0,COUNTIF(BL$35:BL56,39)&gt;0),38,IF(AND(COUNTIF(BL$35:BL56,1)&gt;0,COUNTIF(BL$35:BL56,33)&gt;0,COUNTIF(BL$35:BL56,30)&gt;0),39,IF(AND(COUNTIF(BL$35:BL56,1)&gt;0,COUNTIF(BL$35:BL56,33)&gt;0),30,IF(COUNTIF(BL$35:BL56,1)&gt;0,33,1)))))))))))</f>
        <v>33</v>
      </c>
      <c r="BM57" s="227">
        <f>IF(AND(COUNTIF(BM$35:BM56,1)&gt;0,COUNTIF(BM$35:BM56,33)&gt;0,COUNTIF(BM$35:BM56,30)&gt;0,COUNTIF(BM$35:BM56,39)&gt;0,COUNTIF(BM$35:BM56,38)&gt;0,COUNTIF(BM$35:BM56,35)&gt;0,COUNTIF(BM$35:BM56,37)&gt;0,COUNTIF(BM$35:BM56,36)&gt;0,COUNTIF(BM$35:BM56,"cmo")&gt;0,COUNTIF(BM$35:BM56,32)&gt;0,COUNTIF(BM$35:BM56,2)&gt;0),"F",IF(AND(COUNTIF(BM$35:BM56,1)&gt;0,COUNTIF(BM$35:BM56,33)&gt;0,COUNTIF(BM$35:BM56,30)&gt;0,COUNTIF(BM$35:BM56,39)&gt;0,COUNTIF(BM$35:BM56,38)&gt;0,COUNTIF(BM$35:BM56,35)&gt;0,COUNTIF(BM$35:BM56,37)&gt;0,COUNTIF(BM$35:BM56,36)&gt;0,COUNTIF(BM$35:BM56,"cmo")&gt;0,COUNTIF(BM$35:BM56,32)&gt;0),2,IF(AND(COUNTIF(BM$35:BM56,1)&gt;0,COUNTIF(BM$35:BM56,33)&gt;0,COUNTIF(BM$35:BM56,30)&gt;0,COUNTIF(BM$35:BM56,39)&gt;0,COUNTIF(BM$35:BM56,38)&gt;0,COUNTIF(BM$35:BM56,35)&gt;0,COUNTIF(BM$35:BM56,37)&gt;0,COUNTIF(BM$35:BM56,36)&gt;0,COUNTIF(BM$35:BM56,"cmo")&gt;0),32,IF(AND(COUNTIF(BM$35:BM56,1)&gt;0,COUNTIF(BM$35:BM56,33)&gt;0,COUNTIF(BM$35:BM56,30)&gt;0,COUNTIF(BM$35:BM56,39)&gt;0,COUNTIF(BM$35:BM56,38)&gt;0,COUNTIF(BM$35:BM56,35)&gt;0,COUNTIF(BM$35:BM56,37)&gt;0,COUNTIF(BM$35:BM56,36)&gt;0),"cmo",IF(AND(COUNTIF(BM$35:BM56,1)&gt;0,COUNTIF(BM$35:BM56,33)&gt;0,COUNTIF(BM$35:BM56,30)&gt;0,COUNTIF(BM$35:BM56,39)&gt;0,COUNTIF(BM$35:BM56,38)&gt;0,COUNTIF(BM$35:BM56,35)&gt;0,COUNTIF(BM$35:BM56,37)&gt;0),36,IF(AND(COUNTIF(BM$35:BM56,1)&gt;0,COUNTIF(BM$35:BM56,33)&gt;0,COUNTIF(BM$35:BM56,30)&gt;0,COUNTIF(BM$35:BM56,39)&gt;0,COUNTIF(BM$35:BM56,38)&gt;0,COUNTIF(BM$35:BM56,35)&gt;0),37,IF(AND(COUNTIF(BM$35:BM56,1)&gt;0,COUNTIF(BM$35:BM56,33)&gt;0,COUNTIF(BM$35:BM56,30)&gt;0,COUNTIF(BM$35:BM56,39)&gt;0,COUNTIF(BM$35:BM56,38)&gt;0),35,IF(AND(COUNTIF(BM$35:BM56,1)&gt;0,COUNTIF(BM$35:BM56,33)&gt;0,COUNTIF(BM$35:BM56,30)&gt;0,COUNTIF(BM$35:BM56,39)&gt;0),38,IF(AND(COUNTIF(BM$35:BM56,1)&gt;0,COUNTIF(BM$35:BM56,33)&gt;0,COUNTIF(BM$35:BM56,30)&gt;0),39,IF(AND(COUNTIF(BM$35:BM56,1)&gt;0,COUNTIF(BM$35:BM56,33)&gt;0),30,IF(COUNTIF(BM$35:BM56,1)&gt;0,33,1)))))))))))</f>
        <v>33</v>
      </c>
      <c r="BN57" s="227">
        <f>IF(AND(COUNTIF(BN$35:BN56,1)&gt;0,COUNTIF(BN$35:BN56,33)&gt;0,COUNTIF(BN$35:BN56,30)&gt;0,COUNTIF(BN$35:BN56,39)&gt;0,COUNTIF(BN$35:BN56,38)&gt;0,COUNTIF(BN$35:BN56,35)&gt;0,COUNTIF(BN$35:BN56,37)&gt;0,COUNTIF(BN$35:BN56,36)&gt;0,COUNTIF(BN$35:BN56,"cmo")&gt;0,COUNTIF(BN$35:BN56,32)&gt;0,COUNTIF(BN$35:BN56,2)&gt;0),"F",IF(AND(COUNTIF(BN$35:BN56,1)&gt;0,COUNTIF(BN$35:BN56,33)&gt;0,COUNTIF(BN$35:BN56,30)&gt;0,COUNTIF(BN$35:BN56,39)&gt;0,COUNTIF(BN$35:BN56,38)&gt;0,COUNTIF(BN$35:BN56,35)&gt;0,COUNTIF(BN$35:BN56,37)&gt;0,COUNTIF(BN$35:BN56,36)&gt;0,COUNTIF(BN$35:BN56,"cmo")&gt;0,COUNTIF(BN$35:BN56,32)&gt;0),2,IF(AND(COUNTIF(BN$35:BN56,1)&gt;0,COUNTIF(BN$35:BN56,33)&gt;0,COUNTIF(BN$35:BN56,30)&gt;0,COUNTIF(BN$35:BN56,39)&gt;0,COUNTIF(BN$35:BN56,38)&gt;0,COUNTIF(BN$35:BN56,35)&gt;0,COUNTIF(BN$35:BN56,37)&gt;0,COUNTIF(BN$35:BN56,36)&gt;0,COUNTIF(BN$35:BN56,"cmo")&gt;0),32,IF(AND(COUNTIF(BN$35:BN56,1)&gt;0,COUNTIF(BN$35:BN56,33)&gt;0,COUNTIF(BN$35:BN56,30)&gt;0,COUNTIF(BN$35:BN56,39)&gt;0,COUNTIF(BN$35:BN56,38)&gt;0,COUNTIF(BN$35:BN56,35)&gt;0,COUNTIF(BN$35:BN56,37)&gt;0,COUNTIF(BN$35:BN56,36)&gt;0),"cmo",IF(AND(COUNTIF(BN$35:BN56,1)&gt;0,COUNTIF(BN$35:BN56,33)&gt;0,COUNTIF(BN$35:BN56,30)&gt;0,COUNTIF(BN$35:BN56,39)&gt;0,COUNTIF(BN$35:BN56,38)&gt;0,COUNTIF(BN$35:BN56,35)&gt;0,COUNTIF(BN$35:BN56,37)&gt;0),36,IF(AND(COUNTIF(BN$35:BN56,1)&gt;0,COUNTIF(BN$35:BN56,33)&gt;0,COUNTIF(BN$35:BN56,30)&gt;0,COUNTIF(BN$35:BN56,39)&gt;0,COUNTIF(BN$35:BN56,38)&gt;0,COUNTIF(BN$35:BN56,35)&gt;0),37,IF(AND(COUNTIF(BN$35:BN56,1)&gt;0,COUNTIF(BN$35:BN56,33)&gt;0,COUNTIF(BN$35:BN56,30)&gt;0,COUNTIF(BN$35:BN56,39)&gt;0,COUNTIF(BN$35:BN56,38)&gt;0),35,IF(AND(COUNTIF(BN$35:BN56,1)&gt;0,COUNTIF(BN$35:BN56,33)&gt;0,COUNTIF(BN$35:BN56,30)&gt;0,COUNTIF(BN$35:BN56,39)&gt;0),38,IF(AND(COUNTIF(BN$35:BN56,1)&gt;0,COUNTIF(BN$35:BN56,33)&gt;0,COUNTIF(BN$35:BN56,30)&gt;0),39,IF(AND(COUNTIF(BN$35:BN56,1)&gt;0,COUNTIF(BN$35:BN56,33)&gt;0),30,IF(COUNTIF(BN$35:BN56,1)&gt;0,33,1)))))))))))</f>
        <v>33</v>
      </c>
      <c r="BO57" s="227">
        <f>IF(AND(COUNTIF(BO$35:BO56,1)&gt;0,COUNTIF(BO$35:BO56,33)&gt;0,COUNTIF(BO$35:BO56,30)&gt;0,COUNTIF(BO$35:BO56,39)&gt;0,COUNTIF(BO$35:BO56,38)&gt;0,COUNTIF(BO$35:BO56,35)&gt;0,COUNTIF(BO$35:BO56,37)&gt;0,COUNTIF(BO$35:BO56,36)&gt;0,COUNTIF(BO$35:BO56,"cmo")&gt;0,COUNTIF(BO$35:BO56,32)&gt;0,COUNTIF(BO$35:BO56,2)&gt;0),"F",IF(AND(COUNTIF(BO$35:BO56,1)&gt;0,COUNTIF(BO$35:BO56,33)&gt;0,COUNTIF(BO$35:BO56,30)&gt;0,COUNTIF(BO$35:BO56,39)&gt;0,COUNTIF(BO$35:BO56,38)&gt;0,COUNTIF(BO$35:BO56,35)&gt;0,COUNTIF(BO$35:BO56,37)&gt;0,COUNTIF(BO$35:BO56,36)&gt;0,COUNTIF(BO$35:BO56,"cmo")&gt;0,COUNTIF(BO$35:BO56,32)&gt;0),2,IF(AND(COUNTIF(BO$35:BO56,1)&gt;0,COUNTIF(BO$35:BO56,33)&gt;0,COUNTIF(BO$35:BO56,30)&gt;0,COUNTIF(BO$35:BO56,39)&gt;0,COUNTIF(BO$35:BO56,38)&gt;0,COUNTIF(BO$35:BO56,35)&gt;0,COUNTIF(BO$35:BO56,37)&gt;0,COUNTIF(BO$35:BO56,36)&gt;0,COUNTIF(BO$35:BO56,"cmo")&gt;0),32,IF(AND(COUNTIF(BO$35:BO56,1)&gt;0,COUNTIF(BO$35:BO56,33)&gt;0,COUNTIF(BO$35:BO56,30)&gt;0,COUNTIF(BO$35:BO56,39)&gt;0,COUNTIF(BO$35:BO56,38)&gt;0,COUNTIF(BO$35:BO56,35)&gt;0,COUNTIF(BO$35:BO56,37)&gt;0,COUNTIF(BO$35:BO56,36)&gt;0),"cmo",IF(AND(COUNTIF(BO$35:BO56,1)&gt;0,COUNTIF(BO$35:BO56,33)&gt;0,COUNTIF(BO$35:BO56,30)&gt;0,COUNTIF(BO$35:BO56,39)&gt;0,COUNTIF(BO$35:BO56,38)&gt;0,COUNTIF(BO$35:BO56,35)&gt;0,COUNTIF(BO$35:BO56,37)&gt;0),36,IF(AND(COUNTIF(BO$35:BO56,1)&gt;0,COUNTIF(BO$35:BO56,33)&gt;0,COUNTIF(BO$35:BO56,30)&gt;0,COUNTIF(BO$35:BO56,39)&gt;0,COUNTIF(BO$35:BO56,38)&gt;0,COUNTIF(BO$35:BO56,35)&gt;0),37,IF(AND(COUNTIF(BO$35:BO56,1)&gt;0,COUNTIF(BO$35:BO56,33)&gt;0,COUNTIF(BO$35:BO56,30)&gt;0,COUNTIF(BO$35:BO56,39)&gt;0,COUNTIF(BO$35:BO56,38)&gt;0),35,IF(AND(COUNTIF(BO$35:BO56,1)&gt;0,COUNTIF(BO$35:BO56,33)&gt;0,COUNTIF(BO$35:BO56,30)&gt;0,COUNTIF(BO$35:BO56,39)&gt;0),38,IF(AND(COUNTIF(BO$35:BO56,1)&gt;0,COUNTIF(BO$35:BO56,33)&gt;0,COUNTIF(BO$35:BO56,30)&gt;0),39,IF(AND(COUNTIF(BO$35:BO56,1)&gt;0,COUNTIF(BO$35:BO56,33)&gt;0),30,IF(COUNTIF(BO$35:BO56,1)&gt;0,33,1)))))))))))</f>
        <v>33</v>
      </c>
      <c r="BP57" s="227"/>
      <c r="BQ57" s="227"/>
      <c r="BR57" s="227"/>
      <c r="BS57" s="227"/>
      <c r="BT57" s="227"/>
      <c r="BU57" s="165">
        <f t="shared" si="3"/>
        <v>0.39583305555717241</v>
      </c>
    </row>
    <row r="58" spans="1:73" x14ac:dyDescent="0.25">
      <c r="A58" s="39"/>
      <c r="B58" s="139" t="str">
        <f>'Etat staff'!C54</f>
        <v xml:space="preserve"> PAGNA</v>
      </c>
      <c r="C58" s="161">
        <f>'Etat staff'!A54</f>
        <v>43590.565972222219</v>
      </c>
      <c r="D58" s="162">
        <f>IF('Etat staff'!B54&lt;C58,'Etat staff'!B54+1,'Etat staff'!B54)</f>
        <v>43590.954861111109</v>
      </c>
      <c r="E58" s="203">
        <f t="shared" si="7"/>
        <v>5.2083333333333336E-2</v>
      </c>
      <c r="F58" s="44"/>
      <c r="G58" s="265"/>
      <c r="H58" s="227"/>
      <c r="I58" s="227"/>
      <c r="J58" s="227"/>
      <c r="K58" s="227"/>
      <c r="L58" s="227"/>
      <c r="M58" s="227"/>
      <c r="N58" s="227"/>
      <c r="O58" s="227"/>
      <c r="P58" s="227"/>
      <c r="Q58" s="227"/>
      <c r="R58" s="227"/>
      <c r="S58" s="227"/>
      <c r="T58" s="227"/>
      <c r="U58" s="227"/>
      <c r="V58" s="227"/>
      <c r="W58" s="227"/>
      <c r="X58" s="227"/>
      <c r="Y58" s="227"/>
      <c r="Z58" s="227"/>
      <c r="AA58" s="227"/>
      <c r="AB58" s="227"/>
      <c r="AC58" s="227"/>
      <c r="AD58" s="227"/>
      <c r="AE58" s="227" t="str">
        <f>IF(AND(COUNTIF(AE$35:AE57,1)&gt;0,COUNTIF(AE$35:AE57,33)&gt;0,COUNTIF(AE$35:AE57,30)&gt;0,COUNTIF(AE$35:AE57,39)&gt;0,COUNTIF(AE$35:AE57,38)&gt;0,COUNTIF(AE$35:AE57,35)&gt;0,COUNTIF(AE$35:AE57,37)&gt;0,COUNTIF(AE$35:AE57,36)&gt;0,COUNTIF(AE$35:AE57,"cmo")&gt;0,COUNTIF(AE$35:AE57,32)&gt;0,COUNTIF(AE$35:AE57,2)&gt;0),"F",IF(AND(COUNTIF(AE$35:AE57,1)&gt;0,COUNTIF(AE$35:AE57,33)&gt;0,COUNTIF(AE$35:AE57,30)&gt;0,COUNTIF(AE$35:AE57,39)&gt;0,COUNTIF(AE$35:AE57,38)&gt;0,COUNTIF(AE$35:AE57,35)&gt;0,COUNTIF(AE$35:AE57,37)&gt;0,COUNTIF(AE$35:AE57,36)&gt;0,COUNTIF(AE$35:AE57,"cmo")&gt;0,COUNTIF(AE$35:AE57,32)&gt;0),2,IF(AND(COUNTIF(AE$35:AE57,1)&gt;0,COUNTIF(AE$35:AE57,33)&gt;0,COUNTIF(AE$35:AE57,30)&gt;0,COUNTIF(AE$35:AE57,39)&gt;0,COUNTIF(AE$35:AE57,38)&gt;0,COUNTIF(AE$35:AE57,35)&gt;0,COUNTIF(AE$35:AE57,37)&gt;0,COUNTIF(AE$35:AE57,36)&gt;0,COUNTIF(AE$35:AE57,"cmo")&gt;0),32,IF(AND(COUNTIF(AE$35:AE57,1)&gt;0,COUNTIF(AE$35:AE57,33)&gt;0,COUNTIF(AE$35:AE57,30)&gt;0,COUNTIF(AE$35:AE57,39)&gt;0,COUNTIF(AE$35:AE57,38)&gt;0,COUNTIF(AE$35:AE57,35)&gt;0,COUNTIF(AE$35:AE57,37)&gt;0,COUNTIF(AE$35:AE57,36)&gt;0),"cmo",IF(AND(COUNTIF(AE$35:AE57,1)&gt;0,COUNTIF(AE$35:AE57,33)&gt;0,COUNTIF(AE$35:AE57,30)&gt;0,COUNTIF(AE$35:AE57,39)&gt;0,COUNTIF(AE$35:AE57,38)&gt;0,COUNTIF(AE$35:AE57,35)&gt;0,COUNTIF(AE$35:AE57,37)&gt;0),36,IF(AND(COUNTIF(AE$35:AE57,1)&gt;0,COUNTIF(AE$35:AE57,33)&gt;0,COUNTIF(AE$35:AE57,30)&gt;0,COUNTIF(AE$35:AE57,39)&gt;0,COUNTIF(AE$35:AE57,38)&gt;0,COUNTIF(AE$35:AE57,35)&gt;0),37,IF(AND(COUNTIF(AE$35:AE57,1)&gt;0,COUNTIF(AE$35:AE57,33)&gt;0,COUNTIF(AE$35:AE57,30)&gt;0,COUNTIF(AE$35:AE57,39)&gt;0,COUNTIF(AE$35:AE57,38)&gt;0),35,IF(AND(COUNTIF(AE$35:AE57,1)&gt;0,COUNTIF(AE$35:AE57,33)&gt;0,COUNTIF(AE$35:AE57,30)&gt;0,COUNTIF(AE$35:AE57,39)&gt;0),38,IF(AND(COUNTIF(AE$35:AE57,1)&gt;0,COUNTIF(AE$35:AE57,33)&gt;0,COUNTIF(AE$35:AE57,30)&gt;0),39,IF(AND(COUNTIF(AE$35:AE57,1)&gt;0,COUNTIF(AE$35:AE57,33)&gt;0),30,IF(COUNTIF(AE$35:AE57,1)&gt;0,33,1)))))))))))</f>
        <v>F</v>
      </c>
      <c r="AF58" s="227" t="str">
        <f>IF(AND(COUNTIF(AF$35:AF57,1)&gt;0,COUNTIF(AF$35:AF57,33)&gt;0,COUNTIF(AF$35:AF57,30)&gt;0,COUNTIF(AF$35:AF57,39)&gt;0,COUNTIF(AF$35:AF57,38)&gt;0,COUNTIF(AF$35:AF57,35)&gt;0,COUNTIF(AF$35:AF57,37)&gt;0,COUNTIF(AF$35:AF57,36)&gt;0,COUNTIF(AF$35:AF57,"cmo")&gt;0,COUNTIF(AF$35:AF57,32)&gt;0,COUNTIF(AF$35:AF57,2)&gt;0),"F",IF(AND(COUNTIF(AF$35:AF57,1)&gt;0,COUNTIF(AF$35:AF57,33)&gt;0,COUNTIF(AF$35:AF57,30)&gt;0,COUNTIF(AF$35:AF57,39)&gt;0,COUNTIF(AF$35:AF57,38)&gt;0,COUNTIF(AF$35:AF57,35)&gt;0,COUNTIF(AF$35:AF57,37)&gt;0,COUNTIF(AF$35:AF57,36)&gt;0,COUNTIF(AF$35:AF57,"cmo")&gt;0,COUNTIF(AF$35:AF57,32)&gt;0),2,IF(AND(COUNTIF(AF$35:AF57,1)&gt;0,COUNTIF(AF$35:AF57,33)&gt;0,COUNTIF(AF$35:AF57,30)&gt;0,COUNTIF(AF$35:AF57,39)&gt;0,COUNTIF(AF$35:AF57,38)&gt;0,COUNTIF(AF$35:AF57,35)&gt;0,COUNTIF(AF$35:AF57,37)&gt;0,COUNTIF(AF$35:AF57,36)&gt;0,COUNTIF(AF$35:AF57,"cmo")&gt;0),32,IF(AND(COUNTIF(AF$35:AF57,1)&gt;0,COUNTIF(AF$35:AF57,33)&gt;0,COUNTIF(AF$35:AF57,30)&gt;0,COUNTIF(AF$35:AF57,39)&gt;0,COUNTIF(AF$35:AF57,38)&gt;0,COUNTIF(AF$35:AF57,35)&gt;0,COUNTIF(AF$35:AF57,37)&gt;0,COUNTIF(AF$35:AF57,36)&gt;0),"cmo",IF(AND(COUNTIF(AF$35:AF57,1)&gt;0,COUNTIF(AF$35:AF57,33)&gt;0,COUNTIF(AF$35:AF57,30)&gt;0,COUNTIF(AF$35:AF57,39)&gt;0,COUNTIF(AF$35:AF57,38)&gt;0,COUNTIF(AF$35:AF57,35)&gt;0,COUNTIF(AF$35:AF57,37)&gt;0),36,IF(AND(COUNTIF(AF$35:AF57,1)&gt;0,COUNTIF(AF$35:AF57,33)&gt;0,COUNTIF(AF$35:AF57,30)&gt;0,COUNTIF(AF$35:AF57,39)&gt;0,COUNTIF(AF$35:AF57,38)&gt;0,COUNTIF(AF$35:AF57,35)&gt;0),37,IF(AND(COUNTIF(AF$35:AF57,1)&gt;0,COUNTIF(AF$35:AF57,33)&gt;0,COUNTIF(AF$35:AF57,30)&gt;0,COUNTIF(AF$35:AF57,39)&gt;0,COUNTIF(AF$35:AF57,38)&gt;0),35,IF(AND(COUNTIF(AF$35:AF57,1)&gt;0,COUNTIF(AF$35:AF57,33)&gt;0,COUNTIF(AF$35:AF57,30)&gt;0,COUNTIF(AF$35:AF57,39)&gt;0),38,IF(AND(COUNTIF(AF$35:AF57,1)&gt;0,COUNTIF(AF$35:AF57,33)&gt;0,COUNTIF(AF$35:AF57,30)&gt;0),39,IF(AND(COUNTIF(AF$35:AF57,1)&gt;0,COUNTIF(AF$35:AF57,33)&gt;0),30,IF(COUNTIF(AF$35:AF57,1)&gt;0,33,1)))))))))))</f>
        <v>F</v>
      </c>
      <c r="AG58" s="227" t="str">
        <f>IF(AND(COUNTIF(AG$35:AG57,1)&gt;0,COUNTIF(AG$35:AG57,33)&gt;0,COUNTIF(AG$35:AG57,30)&gt;0,COUNTIF(AG$35:AG57,39)&gt;0,COUNTIF(AG$35:AG57,38)&gt;0,COUNTIF(AG$35:AG57,35)&gt;0,COUNTIF(AG$35:AG57,37)&gt;0,COUNTIF(AG$35:AG57,36)&gt;0,COUNTIF(AG$35:AG57,"cmo")&gt;0,COUNTIF(AG$35:AG57,32)&gt;0,COUNTIF(AG$35:AG57,2)&gt;0),"F",IF(AND(COUNTIF(AG$35:AG57,1)&gt;0,COUNTIF(AG$35:AG57,33)&gt;0,COUNTIF(AG$35:AG57,30)&gt;0,COUNTIF(AG$35:AG57,39)&gt;0,COUNTIF(AG$35:AG57,38)&gt;0,COUNTIF(AG$35:AG57,35)&gt;0,COUNTIF(AG$35:AG57,37)&gt;0,COUNTIF(AG$35:AG57,36)&gt;0,COUNTIF(AG$35:AG57,"cmo")&gt;0,COUNTIF(AG$35:AG57,32)&gt;0),2,IF(AND(COUNTIF(AG$35:AG57,1)&gt;0,COUNTIF(AG$35:AG57,33)&gt;0,COUNTIF(AG$35:AG57,30)&gt;0,COUNTIF(AG$35:AG57,39)&gt;0,COUNTIF(AG$35:AG57,38)&gt;0,COUNTIF(AG$35:AG57,35)&gt;0,COUNTIF(AG$35:AG57,37)&gt;0,COUNTIF(AG$35:AG57,36)&gt;0,COUNTIF(AG$35:AG57,"cmo")&gt;0),32,IF(AND(COUNTIF(AG$35:AG57,1)&gt;0,COUNTIF(AG$35:AG57,33)&gt;0,COUNTIF(AG$35:AG57,30)&gt;0,COUNTIF(AG$35:AG57,39)&gt;0,COUNTIF(AG$35:AG57,38)&gt;0,COUNTIF(AG$35:AG57,35)&gt;0,COUNTIF(AG$35:AG57,37)&gt;0,COUNTIF(AG$35:AG57,36)&gt;0),"cmo",IF(AND(COUNTIF(AG$35:AG57,1)&gt;0,COUNTIF(AG$35:AG57,33)&gt;0,COUNTIF(AG$35:AG57,30)&gt;0,COUNTIF(AG$35:AG57,39)&gt;0,COUNTIF(AG$35:AG57,38)&gt;0,COUNTIF(AG$35:AG57,35)&gt;0,COUNTIF(AG$35:AG57,37)&gt;0),36,IF(AND(COUNTIF(AG$35:AG57,1)&gt;0,COUNTIF(AG$35:AG57,33)&gt;0,COUNTIF(AG$35:AG57,30)&gt;0,COUNTIF(AG$35:AG57,39)&gt;0,COUNTIF(AG$35:AG57,38)&gt;0,COUNTIF(AG$35:AG57,35)&gt;0),37,IF(AND(COUNTIF(AG$35:AG57,1)&gt;0,COUNTIF(AG$35:AG57,33)&gt;0,COUNTIF(AG$35:AG57,30)&gt;0,COUNTIF(AG$35:AG57,39)&gt;0,COUNTIF(AG$35:AG57,38)&gt;0),35,IF(AND(COUNTIF(AG$35:AG57,1)&gt;0,COUNTIF(AG$35:AG57,33)&gt;0,COUNTIF(AG$35:AG57,30)&gt;0,COUNTIF(AG$35:AG57,39)&gt;0),38,IF(AND(COUNTIF(AG$35:AG57,1)&gt;0,COUNTIF(AG$35:AG57,33)&gt;0,COUNTIF(AG$35:AG57,30)&gt;0),39,IF(AND(COUNTIF(AG$35:AG57,1)&gt;0,COUNTIF(AG$35:AG57,33)&gt;0),30,IF(COUNTIF(AG$35:AG57,1)&gt;0,33,1)))))))))))</f>
        <v>F</v>
      </c>
      <c r="AH58" s="227" t="str">
        <f>IF(AND(COUNTIF(AH$35:AH57,1)&gt;0,COUNTIF(AH$35:AH57,33)&gt;0,COUNTIF(AH$35:AH57,30)&gt;0,COUNTIF(AH$35:AH57,39)&gt;0,COUNTIF(AH$35:AH57,38)&gt;0,COUNTIF(AH$35:AH57,35)&gt;0,COUNTIF(AH$35:AH57,37)&gt;0,COUNTIF(AH$35:AH57,36)&gt;0,COUNTIF(AH$35:AH57,"cmo")&gt;0,COUNTIF(AH$35:AH57,32)&gt;0,COUNTIF(AH$35:AH57,2)&gt;0),"F",IF(AND(COUNTIF(AH$35:AH57,1)&gt;0,COUNTIF(AH$35:AH57,33)&gt;0,COUNTIF(AH$35:AH57,30)&gt;0,COUNTIF(AH$35:AH57,39)&gt;0,COUNTIF(AH$35:AH57,38)&gt;0,COUNTIF(AH$35:AH57,35)&gt;0,COUNTIF(AH$35:AH57,37)&gt;0,COUNTIF(AH$35:AH57,36)&gt;0,COUNTIF(AH$35:AH57,"cmo")&gt;0,COUNTIF(AH$35:AH57,32)&gt;0),2,IF(AND(COUNTIF(AH$35:AH57,1)&gt;0,COUNTIF(AH$35:AH57,33)&gt;0,COUNTIF(AH$35:AH57,30)&gt;0,COUNTIF(AH$35:AH57,39)&gt;0,COUNTIF(AH$35:AH57,38)&gt;0,COUNTIF(AH$35:AH57,35)&gt;0,COUNTIF(AH$35:AH57,37)&gt;0,COUNTIF(AH$35:AH57,36)&gt;0,COUNTIF(AH$35:AH57,"cmo")&gt;0),32,IF(AND(COUNTIF(AH$35:AH57,1)&gt;0,COUNTIF(AH$35:AH57,33)&gt;0,COUNTIF(AH$35:AH57,30)&gt;0,COUNTIF(AH$35:AH57,39)&gt;0,COUNTIF(AH$35:AH57,38)&gt;0,COUNTIF(AH$35:AH57,35)&gt;0,COUNTIF(AH$35:AH57,37)&gt;0,COUNTIF(AH$35:AH57,36)&gt;0),"cmo",IF(AND(COUNTIF(AH$35:AH57,1)&gt;0,COUNTIF(AH$35:AH57,33)&gt;0,COUNTIF(AH$35:AH57,30)&gt;0,COUNTIF(AH$35:AH57,39)&gt;0,COUNTIF(AH$35:AH57,38)&gt;0,COUNTIF(AH$35:AH57,35)&gt;0,COUNTIF(AH$35:AH57,37)&gt;0),36,IF(AND(COUNTIF(AH$35:AH57,1)&gt;0,COUNTIF(AH$35:AH57,33)&gt;0,COUNTIF(AH$35:AH57,30)&gt;0,COUNTIF(AH$35:AH57,39)&gt;0,COUNTIF(AH$35:AH57,38)&gt;0,COUNTIF(AH$35:AH57,35)&gt;0),37,IF(AND(COUNTIF(AH$35:AH57,1)&gt;0,COUNTIF(AH$35:AH57,33)&gt;0,COUNTIF(AH$35:AH57,30)&gt;0,COUNTIF(AH$35:AH57,39)&gt;0,COUNTIF(AH$35:AH57,38)&gt;0),35,IF(AND(COUNTIF(AH$35:AH57,1)&gt;0,COUNTIF(AH$35:AH57,33)&gt;0,COUNTIF(AH$35:AH57,30)&gt;0,COUNTIF(AH$35:AH57,39)&gt;0),38,IF(AND(COUNTIF(AH$35:AH57,1)&gt;0,COUNTIF(AH$35:AH57,33)&gt;0,COUNTIF(AH$35:AH57,30)&gt;0),39,IF(AND(COUNTIF(AH$35:AH57,1)&gt;0,COUNTIF(AH$35:AH57,33)&gt;0),30,IF(COUNTIF(AH$35:AH57,1)&gt;0,33,1)))))))))))</f>
        <v>F</v>
      </c>
      <c r="AI58" s="227" t="str">
        <f>IF(AND(COUNTIF(AI$35:AI57,1)&gt;0,COUNTIF(AI$35:AI57,33)&gt;0,COUNTIF(AI$35:AI57,30)&gt;0,COUNTIF(AI$35:AI57,39)&gt;0,COUNTIF(AI$35:AI57,38)&gt;0,COUNTIF(AI$35:AI57,35)&gt;0,COUNTIF(AI$35:AI57,37)&gt;0,COUNTIF(AI$35:AI57,36)&gt;0,COUNTIF(AI$35:AI57,"cmo")&gt;0,COUNTIF(AI$35:AI57,32)&gt;0,COUNTIF(AI$35:AI57,2)&gt;0),"F",IF(AND(COUNTIF(AI$35:AI57,1)&gt;0,COUNTIF(AI$35:AI57,33)&gt;0,COUNTIF(AI$35:AI57,30)&gt;0,COUNTIF(AI$35:AI57,39)&gt;0,COUNTIF(AI$35:AI57,38)&gt;0,COUNTIF(AI$35:AI57,35)&gt;0,COUNTIF(AI$35:AI57,37)&gt;0,COUNTIF(AI$35:AI57,36)&gt;0,COUNTIF(AI$35:AI57,"cmo")&gt;0,COUNTIF(AI$35:AI57,32)&gt;0),2,IF(AND(COUNTIF(AI$35:AI57,1)&gt;0,COUNTIF(AI$35:AI57,33)&gt;0,COUNTIF(AI$35:AI57,30)&gt;0,COUNTIF(AI$35:AI57,39)&gt;0,COUNTIF(AI$35:AI57,38)&gt;0,COUNTIF(AI$35:AI57,35)&gt;0,COUNTIF(AI$35:AI57,37)&gt;0,COUNTIF(AI$35:AI57,36)&gt;0,COUNTIF(AI$35:AI57,"cmo")&gt;0),32,IF(AND(COUNTIF(AI$35:AI57,1)&gt;0,COUNTIF(AI$35:AI57,33)&gt;0,COUNTIF(AI$35:AI57,30)&gt;0,COUNTIF(AI$35:AI57,39)&gt;0,COUNTIF(AI$35:AI57,38)&gt;0,COUNTIF(AI$35:AI57,35)&gt;0,COUNTIF(AI$35:AI57,37)&gt;0,COUNTIF(AI$35:AI57,36)&gt;0),"cmo",IF(AND(COUNTIF(AI$35:AI57,1)&gt;0,COUNTIF(AI$35:AI57,33)&gt;0,COUNTIF(AI$35:AI57,30)&gt;0,COUNTIF(AI$35:AI57,39)&gt;0,COUNTIF(AI$35:AI57,38)&gt;0,COUNTIF(AI$35:AI57,35)&gt;0,COUNTIF(AI$35:AI57,37)&gt;0),36,IF(AND(COUNTIF(AI$35:AI57,1)&gt;0,COUNTIF(AI$35:AI57,33)&gt;0,COUNTIF(AI$35:AI57,30)&gt;0,COUNTIF(AI$35:AI57,39)&gt;0,COUNTIF(AI$35:AI57,38)&gt;0,COUNTIF(AI$35:AI57,35)&gt;0),37,IF(AND(COUNTIF(AI$35:AI57,1)&gt;0,COUNTIF(AI$35:AI57,33)&gt;0,COUNTIF(AI$35:AI57,30)&gt;0,COUNTIF(AI$35:AI57,39)&gt;0,COUNTIF(AI$35:AI57,38)&gt;0),35,IF(AND(COUNTIF(AI$35:AI57,1)&gt;0,COUNTIF(AI$35:AI57,33)&gt;0,COUNTIF(AI$35:AI57,30)&gt;0,COUNTIF(AI$35:AI57,39)&gt;0),38,IF(AND(COUNTIF(AI$35:AI57,1)&gt;0,COUNTIF(AI$35:AI57,33)&gt;0,COUNTIF(AI$35:AI57,30)&gt;0),39,IF(AND(COUNTIF(AI$35:AI57,1)&gt;0,COUNTIF(AI$35:AI57,33)&gt;0),30,IF(COUNTIF(AI$35:AI57,1)&gt;0,33,1)))))))))))</f>
        <v>F</v>
      </c>
      <c r="AJ58" s="227">
        <f>IF(AND(COUNTIF(AJ$35:AJ57,1)&gt;0,COUNTIF(AJ$35:AJ57,33)&gt;0,COUNTIF(AJ$35:AJ57,30)&gt;0,COUNTIF(AJ$35:AJ57,39)&gt;0,COUNTIF(AJ$35:AJ57,38)&gt;0,COUNTIF(AJ$35:AJ57,35)&gt;0,COUNTIF(AJ$35:AJ57,37)&gt;0,COUNTIF(AJ$35:AJ57,36)&gt;0,COUNTIF(AJ$35:AJ57,"cmo")&gt;0,COUNTIF(AJ$35:AJ57,32)&gt;0,COUNTIF(AJ$35:AJ57,2)&gt;0),"F",IF(AND(COUNTIF(AJ$35:AJ57,1)&gt;0,COUNTIF(AJ$35:AJ57,33)&gt;0,COUNTIF(AJ$35:AJ57,30)&gt;0,COUNTIF(AJ$35:AJ57,39)&gt;0,COUNTIF(AJ$35:AJ57,38)&gt;0,COUNTIF(AJ$35:AJ57,35)&gt;0,COUNTIF(AJ$35:AJ57,37)&gt;0,COUNTIF(AJ$35:AJ57,36)&gt;0,COUNTIF(AJ$35:AJ57,"cmo")&gt;0,COUNTIF(AJ$35:AJ57,32)&gt;0),2,IF(AND(COUNTIF(AJ$35:AJ57,1)&gt;0,COUNTIF(AJ$35:AJ57,33)&gt;0,COUNTIF(AJ$35:AJ57,30)&gt;0,COUNTIF(AJ$35:AJ57,39)&gt;0,COUNTIF(AJ$35:AJ57,38)&gt;0,COUNTIF(AJ$35:AJ57,35)&gt;0,COUNTIF(AJ$35:AJ57,37)&gt;0,COUNTIF(AJ$35:AJ57,36)&gt;0,COUNTIF(AJ$35:AJ57,"cmo")&gt;0),32,IF(AND(COUNTIF(AJ$35:AJ57,1)&gt;0,COUNTIF(AJ$35:AJ57,33)&gt;0,COUNTIF(AJ$35:AJ57,30)&gt;0,COUNTIF(AJ$35:AJ57,39)&gt;0,COUNTIF(AJ$35:AJ57,38)&gt;0,COUNTIF(AJ$35:AJ57,35)&gt;0,COUNTIF(AJ$35:AJ57,37)&gt;0,COUNTIF(AJ$35:AJ57,36)&gt;0),"cmo",IF(AND(COUNTIF(AJ$35:AJ57,1)&gt;0,COUNTIF(AJ$35:AJ57,33)&gt;0,COUNTIF(AJ$35:AJ57,30)&gt;0,COUNTIF(AJ$35:AJ57,39)&gt;0,COUNTIF(AJ$35:AJ57,38)&gt;0,COUNTIF(AJ$35:AJ57,35)&gt;0,COUNTIF(AJ$35:AJ57,37)&gt;0),36,IF(AND(COUNTIF(AJ$35:AJ57,1)&gt;0,COUNTIF(AJ$35:AJ57,33)&gt;0,COUNTIF(AJ$35:AJ57,30)&gt;0,COUNTIF(AJ$35:AJ57,39)&gt;0,COUNTIF(AJ$35:AJ57,38)&gt;0,COUNTIF(AJ$35:AJ57,35)&gt;0),37,IF(AND(COUNTIF(AJ$35:AJ57,1)&gt;0,COUNTIF(AJ$35:AJ57,33)&gt;0,COUNTIF(AJ$35:AJ57,30)&gt;0,COUNTIF(AJ$35:AJ57,39)&gt;0,COUNTIF(AJ$35:AJ57,38)&gt;0),35,IF(AND(COUNTIF(AJ$35:AJ57,1)&gt;0,COUNTIF(AJ$35:AJ57,33)&gt;0,COUNTIF(AJ$35:AJ57,30)&gt;0,COUNTIF(AJ$35:AJ57,39)&gt;0),38,IF(AND(COUNTIF(AJ$35:AJ57,1)&gt;0,COUNTIF(AJ$35:AJ57,33)&gt;0,COUNTIF(AJ$35:AJ57,30)&gt;0),39,IF(AND(COUNTIF(AJ$35:AJ57,1)&gt;0,COUNTIF(AJ$35:AJ57,33)&gt;0),30,IF(COUNTIF(AJ$35:AJ57,1)&gt;0,33,1)))))))))))</f>
        <v>2</v>
      </c>
      <c r="AK58" s="227" t="str">
        <f>IF(AND(COUNTIF(AK$35:AK57,1)&gt;0,COUNTIF(AK$35:AK57,33)&gt;0,COUNTIF(AK$35:AK57,30)&gt;0,COUNTIF(AK$35:AK57,39)&gt;0,COUNTIF(AK$35:AK57,38)&gt;0,COUNTIF(AK$35:AK57,35)&gt;0,COUNTIF(AK$35:AK57,37)&gt;0,COUNTIF(AK$35:AK57,36)&gt;0,COUNTIF(AK$35:AK57,"cmo")&gt;0,COUNTIF(AK$35:AK57,32)&gt;0,COUNTIF(AK$35:AK57,2)&gt;0),"F",IF(AND(COUNTIF(AK$35:AK57,1)&gt;0,COUNTIF(AK$35:AK57,33)&gt;0,COUNTIF(AK$35:AK57,30)&gt;0,COUNTIF(AK$35:AK57,39)&gt;0,COUNTIF(AK$35:AK57,38)&gt;0,COUNTIF(AK$35:AK57,35)&gt;0,COUNTIF(AK$35:AK57,37)&gt;0,COUNTIF(AK$35:AK57,36)&gt;0,COUNTIF(AK$35:AK57,"cmo")&gt;0,COUNTIF(AK$35:AK57,32)&gt;0),2,IF(AND(COUNTIF(AK$35:AK57,1)&gt;0,COUNTIF(AK$35:AK57,33)&gt;0,COUNTIF(AK$35:AK57,30)&gt;0,COUNTIF(AK$35:AK57,39)&gt;0,COUNTIF(AK$35:AK57,38)&gt;0,COUNTIF(AK$35:AK57,35)&gt;0,COUNTIF(AK$35:AK57,37)&gt;0,COUNTIF(AK$35:AK57,36)&gt;0,COUNTIF(AK$35:AK57,"cmo")&gt;0),32,IF(AND(COUNTIF(AK$35:AK57,1)&gt;0,COUNTIF(AK$35:AK57,33)&gt;0,COUNTIF(AK$35:AK57,30)&gt;0,COUNTIF(AK$35:AK57,39)&gt;0,COUNTIF(AK$35:AK57,38)&gt;0,COUNTIF(AK$35:AK57,35)&gt;0,COUNTIF(AK$35:AK57,37)&gt;0,COUNTIF(AK$35:AK57,36)&gt;0),"cmo",IF(AND(COUNTIF(AK$35:AK57,1)&gt;0,COUNTIF(AK$35:AK57,33)&gt;0,COUNTIF(AK$35:AK57,30)&gt;0,COUNTIF(AK$35:AK57,39)&gt;0,COUNTIF(AK$35:AK57,38)&gt;0,COUNTIF(AK$35:AK57,35)&gt;0,COUNTIF(AK$35:AK57,37)&gt;0),36,IF(AND(COUNTIF(AK$35:AK57,1)&gt;0,COUNTIF(AK$35:AK57,33)&gt;0,COUNTIF(AK$35:AK57,30)&gt;0,COUNTIF(AK$35:AK57,39)&gt;0,COUNTIF(AK$35:AK57,38)&gt;0,COUNTIF(AK$35:AK57,35)&gt;0),37,IF(AND(COUNTIF(AK$35:AK57,1)&gt;0,COUNTIF(AK$35:AK57,33)&gt;0,COUNTIF(AK$35:AK57,30)&gt;0,COUNTIF(AK$35:AK57,39)&gt;0,COUNTIF(AK$35:AK57,38)&gt;0),35,IF(AND(COUNTIF(AK$35:AK57,1)&gt;0,COUNTIF(AK$35:AK57,33)&gt;0,COUNTIF(AK$35:AK57,30)&gt;0,COUNTIF(AK$35:AK57,39)&gt;0),38,IF(AND(COUNTIF(AK$35:AK57,1)&gt;0,COUNTIF(AK$35:AK57,33)&gt;0,COUNTIF(AK$35:AK57,30)&gt;0),39,IF(AND(COUNTIF(AK$35:AK57,1)&gt;0,COUNTIF(AK$35:AK57,33)&gt;0),30,IF(COUNTIF(AK$35:AK57,1)&gt;0,33,1)))))))))))</f>
        <v>F</v>
      </c>
      <c r="AL58" s="227">
        <f>IF(AND(COUNTIF(AL$35:AL57,1)&gt;0,COUNTIF(AL$35:AL57,33)&gt;0,COUNTIF(AL$35:AL57,30)&gt;0,COUNTIF(AL$35:AL57,39)&gt;0,COUNTIF(AL$35:AL57,38)&gt;0,COUNTIF(AL$35:AL57,35)&gt;0,COUNTIF(AL$35:AL57,37)&gt;0,COUNTIF(AL$35:AL57,36)&gt;0,COUNTIF(AL$35:AL57,"cmo")&gt;0,COUNTIF(AL$35:AL57,32)&gt;0,COUNTIF(AL$35:AL57,2)&gt;0),"F",IF(AND(COUNTIF(AL$35:AL57,1)&gt;0,COUNTIF(AL$35:AL57,33)&gt;0,COUNTIF(AL$35:AL57,30)&gt;0,COUNTIF(AL$35:AL57,39)&gt;0,COUNTIF(AL$35:AL57,38)&gt;0,COUNTIF(AL$35:AL57,35)&gt;0,COUNTIF(AL$35:AL57,37)&gt;0,COUNTIF(AL$35:AL57,36)&gt;0,COUNTIF(AL$35:AL57,"cmo")&gt;0,COUNTIF(AL$35:AL57,32)&gt;0),2,IF(AND(COUNTIF(AL$35:AL57,1)&gt;0,COUNTIF(AL$35:AL57,33)&gt;0,COUNTIF(AL$35:AL57,30)&gt;0,COUNTIF(AL$35:AL57,39)&gt;0,COUNTIF(AL$35:AL57,38)&gt;0,COUNTIF(AL$35:AL57,35)&gt;0,COUNTIF(AL$35:AL57,37)&gt;0,COUNTIF(AL$35:AL57,36)&gt;0,COUNTIF(AL$35:AL57,"cmo")&gt;0),32,IF(AND(COUNTIF(AL$35:AL57,1)&gt;0,COUNTIF(AL$35:AL57,33)&gt;0,COUNTIF(AL$35:AL57,30)&gt;0,COUNTIF(AL$35:AL57,39)&gt;0,COUNTIF(AL$35:AL57,38)&gt;0,COUNTIF(AL$35:AL57,35)&gt;0,COUNTIF(AL$35:AL57,37)&gt;0,COUNTIF(AL$35:AL57,36)&gt;0),"cmo",IF(AND(COUNTIF(AL$35:AL57,1)&gt;0,COUNTIF(AL$35:AL57,33)&gt;0,COUNTIF(AL$35:AL57,30)&gt;0,COUNTIF(AL$35:AL57,39)&gt;0,COUNTIF(AL$35:AL57,38)&gt;0,COUNTIF(AL$35:AL57,35)&gt;0,COUNTIF(AL$35:AL57,37)&gt;0),36,IF(AND(COUNTIF(AL$35:AL57,1)&gt;0,COUNTIF(AL$35:AL57,33)&gt;0,COUNTIF(AL$35:AL57,30)&gt;0,COUNTIF(AL$35:AL57,39)&gt;0,COUNTIF(AL$35:AL57,38)&gt;0,COUNTIF(AL$35:AL57,35)&gt;0),37,IF(AND(COUNTIF(AL$35:AL57,1)&gt;0,COUNTIF(AL$35:AL57,33)&gt;0,COUNTIF(AL$35:AL57,30)&gt;0,COUNTIF(AL$35:AL57,39)&gt;0,COUNTIF(AL$35:AL57,38)&gt;0),35,IF(AND(COUNTIF(AL$35:AL57,1)&gt;0,COUNTIF(AL$35:AL57,33)&gt;0,COUNTIF(AL$35:AL57,30)&gt;0,COUNTIF(AL$35:AL57,39)&gt;0),38,IF(AND(COUNTIF(AL$35:AL57,1)&gt;0,COUNTIF(AL$35:AL57,33)&gt;0,COUNTIF(AL$35:AL57,30)&gt;0),39,IF(AND(COUNTIF(AL$35:AL57,1)&gt;0,COUNTIF(AL$35:AL57,33)&gt;0),30,IF(COUNTIF(AL$35:AL57,1)&gt;0,33,1)))))))))))</f>
        <v>2</v>
      </c>
      <c r="AM58" s="227" t="str">
        <f>IF(AND(COUNTIF(AM$35:AM57,1)&gt;0,COUNTIF(AM$35:AM57,33)&gt;0,COUNTIF(AM$35:AM57,30)&gt;0,COUNTIF(AM$35:AM57,39)&gt;0,COUNTIF(AM$35:AM57,38)&gt;0,COUNTIF(AM$35:AM57,35)&gt;0,COUNTIF(AM$35:AM57,37)&gt;0,COUNTIF(AM$35:AM57,36)&gt;0,COUNTIF(AM$35:AM57,"cmo")&gt;0,COUNTIF(AM$35:AM57,32)&gt;0,COUNTIF(AM$35:AM57,2)&gt;0),"F",IF(AND(COUNTIF(AM$35:AM57,1)&gt;0,COUNTIF(AM$35:AM57,33)&gt;0,COUNTIF(AM$35:AM57,30)&gt;0,COUNTIF(AM$35:AM57,39)&gt;0,COUNTIF(AM$35:AM57,38)&gt;0,COUNTIF(AM$35:AM57,35)&gt;0,COUNTIF(AM$35:AM57,37)&gt;0,COUNTIF(AM$35:AM57,36)&gt;0,COUNTIF(AM$35:AM57,"cmo")&gt;0,COUNTIF(AM$35:AM57,32)&gt;0),2,IF(AND(COUNTIF(AM$35:AM57,1)&gt;0,COUNTIF(AM$35:AM57,33)&gt;0,COUNTIF(AM$35:AM57,30)&gt;0,COUNTIF(AM$35:AM57,39)&gt;0,COUNTIF(AM$35:AM57,38)&gt;0,COUNTIF(AM$35:AM57,35)&gt;0,COUNTIF(AM$35:AM57,37)&gt;0,COUNTIF(AM$35:AM57,36)&gt;0,COUNTIF(AM$35:AM57,"cmo")&gt;0),32,IF(AND(COUNTIF(AM$35:AM57,1)&gt;0,COUNTIF(AM$35:AM57,33)&gt;0,COUNTIF(AM$35:AM57,30)&gt;0,COUNTIF(AM$35:AM57,39)&gt;0,COUNTIF(AM$35:AM57,38)&gt;0,COUNTIF(AM$35:AM57,35)&gt;0,COUNTIF(AM$35:AM57,37)&gt;0,COUNTIF(AM$35:AM57,36)&gt;0),"cmo",IF(AND(COUNTIF(AM$35:AM57,1)&gt;0,COUNTIF(AM$35:AM57,33)&gt;0,COUNTIF(AM$35:AM57,30)&gt;0,COUNTIF(AM$35:AM57,39)&gt;0,COUNTIF(AM$35:AM57,38)&gt;0,COUNTIF(AM$35:AM57,35)&gt;0,COUNTIF(AM$35:AM57,37)&gt;0),36,IF(AND(COUNTIF(AM$35:AM57,1)&gt;0,COUNTIF(AM$35:AM57,33)&gt;0,COUNTIF(AM$35:AM57,30)&gt;0,COUNTIF(AM$35:AM57,39)&gt;0,COUNTIF(AM$35:AM57,38)&gt;0,COUNTIF(AM$35:AM57,35)&gt;0),37,IF(AND(COUNTIF(AM$35:AM57,1)&gt;0,COUNTIF(AM$35:AM57,33)&gt;0,COUNTIF(AM$35:AM57,30)&gt;0,COUNTIF(AM$35:AM57,39)&gt;0,COUNTIF(AM$35:AM57,38)&gt;0),35,IF(AND(COUNTIF(AM$35:AM57,1)&gt;0,COUNTIF(AM$35:AM57,33)&gt;0,COUNTIF(AM$35:AM57,30)&gt;0,COUNTIF(AM$35:AM57,39)&gt;0),38,IF(AND(COUNTIF(AM$35:AM57,1)&gt;0,COUNTIF(AM$35:AM57,33)&gt;0,COUNTIF(AM$35:AM57,30)&gt;0),39,IF(AND(COUNTIF(AM$35:AM57,1)&gt;0,COUNTIF(AM$35:AM57,33)&gt;0),30,IF(COUNTIF(AM$35:AM57,1)&gt;0,33,1)))))))))))</f>
        <v>F</v>
      </c>
      <c r="AN58" s="227" t="str">
        <f>IF(AND(COUNTIF(AN$35:AN57,1)&gt;0,COUNTIF(AN$35:AN57,33)&gt;0,COUNTIF(AN$35:AN57,30)&gt;0,COUNTIF(AN$35:AN57,39)&gt;0,COUNTIF(AN$35:AN57,38)&gt;0,COUNTIF(AN$35:AN57,35)&gt;0,COUNTIF(AN$35:AN57,37)&gt;0,COUNTIF(AN$35:AN57,36)&gt;0,COUNTIF(AN$35:AN57,"cmo")&gt;0,COUNTIF(AN$35:AN57,32)&gt;0,COUNTIF(AN$35:AN57,2)&gt;0),"F",IF(AND(COUNTIF(AN$35:AN57,1)&gt;0,COUNTIF(AN$35:AN57,33)&gt;0,COUNTIF(AN$35:AN57,30)&gt;0,COUNTIF(AN$35:AN57,39)&gt;0,COUNTIF(AN$35:AN57,38)&gt;0,COUNTIF(AN$35:AN57,35)&gt;0,COUNTIF(AN$35:AN57,37)&gt;0,COUNTIF(AN$35:AN57,36)&gt;0,COUNTIF(AN$35:AN57,"cmo")&gt;0,COUNTIF(AN$35:AN57,32)&gt;0),2,IF(AND(COUNTIF(AN$35:AN57,1)&gt;0,COUNTIF(AN$35:AN57,33)&gt;0,COUNTIF(AN$35:AN57,30)&gt;0,COUNTIF(AN$35:AN57,39)&gt;0,COUNTIF(AN$35:AN57,38)&gt;0,COUNTIF(AN$35:AN57,35)&gt;0,COUNTIF(AN$35:AN57,37)&gt;0,COUNTIF(AN$35:AN57,36)&gt;0,COUNTIF(AN$35:AN57,"cmo")&gt;0),32,IF(AND(COUNTIF(AN$35:AN57,1)&gt;0,COUNTIF(AN$35:AN57,33)&gt;0,COUNTIF(AN$35:AN57,30)&gt;0,COUNTIF(AN$35:AN57,39)&gt;0,COUNTIF(AN$35:AN57,38)&gt;0,COUNTIF(AN$35:AN57,35)&gt;0,COUNTIF(AN$35:AN57,37)&gt;0,COUNTIF(AN$35:AN57,36)&gt;0),"cmo",IF(AND(COUNTIF(AN$35:AN57,1)&gt;0,COUNTIF(AN$35:AN57,33)&gt;0,COUNTIF(AN$35:AN57,30)&gt;0,COUNTIF(AN$35:AN57,39)&gt;0,COUNTIF(AN$35:AN57,38)&gt;0,COUNTIF(AN$35:AN57,35)&gt;0,COUNTIF(AN$35:AN57,37)&gt;0),36,IF(AND(COUNTIF(AN$35:AN57,1)&gt;0,COUNTIF(AN$35:AN57,33)&gt;0,COUNTIF(AN$35:AN57,30)&gt;0,COUNTIF(AN$35:AN57,39)&gt;0,COUNTIF(AN$35:AN57,38)&gt;0,COUNTIF(AN$35:AN57,35)&gt;0),37,IF(AND(COUNTIF(AN$35:AN57,1)&gt;0,COUNTIF(AN$35:AN57,33)&gt;0,COUNTIF(AN$35:AN57,30)&gt;0,COUNTIF(AN$35:AN57,39)&gt;0,COUNTIF(AN$35:AN57,38)&gt;0),35,IF(AND(COUNTIF(AN$35:AN57,1)&gt;0,COUNTIF(AN$35:AN57,33)&gt;0,COUNTIF(AN$35:AN57,30)&gt;0,COUNTIF(AN$35:AN57,39)&gt;0),38,IF(AND(COUNTIF(AN$35:AN57,1)&gt;0,COUNTIF(AN$35:AN57,33)&gt;0,COUNTIF(AN$35:AN57,30)&gt;0),39,IF(AND(COUNTIF(AN$35:AN57,1)&gt;0,COUNTIF(AN$35:AN57,33)&gt;0),30,IF(COUNTIF(AN$35:AN57,1)&gt;0,33,1)))))))))))</f>
        <v>F</v>
      </c>
      <c r="AO58" s="227" t="str">
        <f>IF(AND(COUNTIF(AO$35:AO57,1)&gt;0,COUNTIF(AO$35:AO57,33)&gt;0,COUNTIF(AO$35:AO57,30)&gt;0,COUNTIF(AO$35:AO57,39)&gt;0,COUNTIF(AO$35:AO57,38)&gt;0,COUNTIF(AO$35:AO57,35)&gt;0,COUNTIF(AO$35:AO57,37)&gt;0,COUNTIF(AO$35:AO57,36)&gt;0,COUNTIF(AO$35:AO57,"cmo")&gt;0,COUNTIF(AO$35:AO57,32)&gt;0,COUNTIF(AO$35:AO57,2)&gt;0),"F",IF(AND(COUNTIF(AO$35:AO57,1)&gt;0,COUNTIF(AO$35:AO57,33)&gt;0,COUNTIF(AO$35:AO57,30)&gt;0,COUNTIF(AO$35:AO57,39)&gt;0,COUNTIF(AO$35:AO57,38)&gt;0,COUNTIF(AO$35:AO57,35)&gt;0,COUNTIF(AO$35:AO57,37)&gt;0,COUNTIF(AO$35:AO57,36)&gt;0,COUNTIF(AO$35:AO57,"cmo")&gt;0,COUNTIF(AO$35:AO57,32)&gt;0),2,IF(AND(COUNTIF(AO$35:AO57,1)&gt;0,COUNTIF(AO$35:AO57,33)&gt;0,COUNTIF(AO$35:AO57,30)&gt;0,COUNTIF(AO$35:AO57,39)&gt;0,COUNTIF(AO$35:AO57,38)&gt;0,COUNTIF(AO$35:AO57,35)&gt;0,COUNTIF(AO$35:AO57,37)&gt;0,COUNTIF(AO$35:AO57,36)&gt;0,COUNTIF(AO$35:AO57,"cmo")&gt;0),32,IF(AND(COUNTIF(AO$35:AO57,1)&gt;0,COUNTIF(AO$35:AO57,33)&gt;0,COUNTIF(AO$35:AO57,30)&gt;0,COUNTIF(AO$35:AO57,39)&gt;0,COUNTIF(AO$35:AO57,38)&gt;0,COUNTIF(AO$35:AO57,35)&gt;0,COUNTIF(AO$35:AO57,37)&gt;0,COUNTIF(AO$35:AO57,36)&gt;0),"cmo",IF(AND(COUNTIF(AO$35:AO57,1)&gt;0,COUNTIF(AO$35:AO57,33)&gt;0,COUNTIF(AO$35:AO57,30)&gt;0,COUNTIF(AO$35:AO57,39)&gt;0,COUNTIF(AO$35:AO57,38)&gt;0,COUNTIF(AO$35:AO57,35)&gt;0,COUNTIF(AO$35:AO57,37)&gt;0),36,IF(AND(COUNTIF(AO$35:AO57,1)&gt;0,COUNTIF(AO$35:AO57,33)&gt;0,COUNTIF(AO$35:AO57,30)&gt;0,COUNTIF(AO$35:AO57,39)&gt;0,COUNTIF(AO$35:AO57,38)&gt;0,COUNTIF(AO$35:AO57,35)&gt;0),37,IF(AND(COUNTIF(AO$35:AO57,1)&gt;0,COUNTIF(AO$35:AO57,33)&gt;0,COUNTIF(AO$35:AO57,30)&gt;0,COUNTIF(AO$35:AO57,39)&gt;0,COUNTIF(AO$35:AO57,38)&gt;0),35,IF(AND(COUNTIF(AO$35:AO57,1)&gt;0,COUNTIF(AO$35:AO57,33)&gt;0,COUNTIF(AO$35:AO57,30)&gt;0,COUNTIF(AO$35:AO57,39)&gt;0),38,IF(AND(COUNTIF(AO$35:AO57,1)&gt;0,COUNTIF(AO$35:AO57,33)&gt;0,COUNTIF(AO$35:AO57,30)&gt;0),39,IF(AND(COUNTIF(AO$35:AO57,1)&gt;0,COUNTIF(AO$35:AO57,33)&gt;0),30,IF(COUNTIF(AO$35:AO57,1)&gt;0,33,1)))))))))))</f>
        <v>F</v>
      </c>
      <c r="AP58" s="227" t="str">
        <f>IF(AND(COUNTIF(AP$35:AP57,1)&gt;0,COUNTIF(AP$35:AP57,33)&gt;0,COUNTIF(AP$35:AP57,30)&gt;0,COUNTIF(AP$35:AP57,39)&gt;0,COUNTIF(AP$35:AP57,38)&gt;0,COUNTIF(AP$35:AP57,35)&gt;0,COUNTIF(AP$35:AP57,37)&gt;0,COUNTIF(AP$35:AP57,36)&gt;0,COUNTIF(AP$35:AP57,"cmo")&gt;0,COUNTIF(AP$35:AP57,32)&gt;0,COUNTIF(AP$35:AP57,2)&gt;0),"F",IF(AND(COUNTIF(AP$35:AP57,1)&gt;0,COUNTIF(AP$35:AP57,33)&gt;0,COUNTIF(AP$35:AP57,30)&gt;0,COUNTIF(AP$35:AP57,39)&gt;0,COUNTIF(AP$35:AP57,38)&gt;0,COUNTIF(AP$35:AP57,35)&gt;0,COUNTIF(AP$35:AP57,37)&gt;0,COUNTIF(AP$35:AP57,36)&gt;0,COUNTIF(AP$35:AP57,"cmo")&gt;0,COUNTIF(AP$35:AP57,32)&gt;0),2,IF(AND(COUNTIF(AP$35:AP57,1)&gt;0,COUNTIF(AP$35:AP57,33)&gt;0,COUNTIF(AP$35:AP57,30)&gt;0,COUNTIF(AP$35:AP57,39)&gt;0,COUNTIF(AP$35:AP57,38)&gt;0,COUNTIF(AP$35:AP57,35)&gt;0,COUNTIF(AP$35:AP57,37)&gt;0,COUNTIF(AP$35:AP57,36)&gt;0,COUNTIF(AP$35:AP57,"cmo")&gt;0),32,IF(AND(COUNTIF(AP$35:AP57,1)&gt;0,COUNTIF(AP$35:AP57,33)&gt;0,COUNTIF(AP$35:AP57,30)&gt;0,COUNTIF(AP$35:AP57,39)&gt;0,COUNTIF(AP$35:AP57,38)&gt;0,COUNTIF(AP$35:AP57,35)&gt;0,COUNTIF(AP$35:AP57,37)&gt;0,COUNTIF(AP$35:AP57,36)&gt;0),"cmo",IF(AND(COUNTIF(AP$35:AP57,1)&gt;0,COUNTIF(AP$35:AP57,33)&gt;0,COUNTIF(AP$35:AP57,30)&gt;0,COUNTIF(AP$35:AP57,39)&gt;0,COUNTIF(AP$35:AP57,38)&gt;0,COUNTIF(AP$35:AP57,35)&gt;0,COUNTIF(AP$35:AP57,37)&gt;0),36,IF(AND(COUNTIF(AP$35:AP57,1)&gt;0,COUNTIF(AP$35:AP57,33)&gt;0,COUNTIF(AP$35:AP57,30)&gt;0,COUNTIF(AP$35:AP57,39)&gt;0,COUNTIF(AP$35:AP57,38)&gt;0,COUNTIF(AP$35:AP57,35)&gt;0),37,IF(AND(COUNTIF(AP$35:AP57,1)&gt;0,COUNTIF(AP$35:AP57,33)&gt;0,COUNTIF(AP$35:AP57,30)&gt;0,COUNTIF(AP$35:AP57,39)&gt;0,COUNTIF(AP$35:AP57,38)&gt;0),35,IF(AND(COUNTIF(AP$35:AP57,1)&gt;0,COUNTIF(AP$35:AP57,33)&gt;0,COUNTIF(AP$35:AP57,30)&gt;0,COUNTIF(AP$35:AP57,39)&gt;0),38,IF(AND(COUNTIF(AP$35:AP57,1)&gt;0,COUNTIF(AP$35:AP57,33)&gt;0,COUNTIF(AP$35:AP57,30)&gt;0),39,IF(AND(COUNTIF(AP$35:AP57,1)&gt;0,COUNTIF(AP$35:AP57,33)&gt;0),30,IF(COUNTIF(AP$35:AP57,1)&gt;0,33,1)))))))))))</f>
        <v>F</v>
      </c>
      <c r="AQ58" s="227" t="str">
        <f>IF(AND(COUNTIF(AQ$35:AQ57,1)&gt;0,COUNTIF(AQ$35:AQ57,33)&gt;0,COUNTIF(AQ$35:AQ57,30)&gt;0,COUNTIF(AQ$35:AQ57,39)&gt;0,COUNTIF(AQ$35:AQ57,38)&gt;0,COUNTIF(AQ$35:AQ57,35)&gt;0,COUNTIF(AQ$35:AQ57,37)&gt;0,COUNTIF(AQ$35:AQ57,36)&gt;0,COUNTIF(AQ$35:AQ57,"cmo")&gt;0,COUNTIF(AQ$35:AQ57,32)&gt;0,COUNTIF(AQ$35:AQ57,2)&gt;0),"F",IF(AND(COUNTIF(AQ$35:AQ57,1)&gt;0,COUNTIF(AQ$35:AQ57,33)&gt;0,COUNTIF(AQ$35:AQ57,30)&gt;0,COUNTIF(AQ$35:AQ57,39)&gt;0,COUNTIF(AQ$35:AQ57,38)&gt;0,COUNTIF(AQ$35:AQ57,35)&gt;0,COUNTIF(AQ$35:AQ57,37)&gt;0,COUNTIF(AQ$35:AQ57,36)&gt;0,COUNTIF(AQ$35:AQ57,"cmo")&gt;0,COUNTIF(AQ$35:AQ57,32)&gt;0),2,IF(AND(COUNTIF(AQ$35:AQ57,1)&gt;0,COUNTIF(AQ$35:AQ57,33)&gt;0,COUNTIF(AQ$35:AQ57,30)&gt;0,COUNTIF(AQ$35:AQ57,39)&gt;0,COUNTIF(AQ$35:AQ57,38)&gt;0,COUNTIF(AQ$35:AQ57,35)&gt;0,COUNTIF(AQ$35:AQ57,37)&gt;0,COUNTIF(AQ$35:AQ57,36)&gt;0,COUNTIF(AQ$35:AQ57,"cmo")&gt;0),32,IF(AND(COUNTIF(AQ$35:AQ57,1)&gt;0,COUNTIF(AQ$35:AQ57,33)&gt;0,COUNTIF(AQ$35:AQ57,30)&gt;0,COUNTIF(AQ$35:AQ57,39)&gt;0,COUNTIF(AQ$35:AQ57,38)&gt;0,COUNTIF(AQ$35:AQ57,35)&gt;0,COUNTIF(AQ$35:AQ57,37)&gt;0,COUNTIF(AQ$35:AQ57,36)&gt;0),"cmo",IF(AND(COUNTIF(AQ$35:AQ57,1)&gt;0,COUNTIF(AQ$35:AQ57,33)&gt;0,COUNTIF(AQ$35:AQ57,30)&gt;0,COUNTIF(AQ$35:AQ57,39)&gt;0,COUNTIF(AQ$35:AQ57,38)&gt;0,COUNTIF(AQ$35:AQ57,35)&gt;0,COUNTIF(AQ$35:AQ57,37)&gt;0),36,IF(AND(COUNTIF(AQ$35:AQ57,1)&gt;0,COUNTIF(AQ$35:AQ57,33)&gt;0,COUNTIF(AQ$35:AQ57,30)&gt;0,COUNTIF(AQ$35:AQ57,39)&gt;0,COUNTIF(AQ$35:AQ57,38)&gt;0,COUNTIF(AQ$35:AQ57,35)&gt;0),37,IF(AND(COUNTIF(AQ$35:AQ57,1)&gt;0,COUNTIF(AQ$35:AQ57,33)&gt;0,COUNTIF(AQ$35:AQ57,30)&gt;0,COUNTIF(AQ$35:AQ57,39)&gt;0,COUNTIF(AQ$35:AQ57,38)&gt;0),35,IF(AND(COUNTIF(AQ$35:AQ57,1)&gt;0,COUNTIF(AQ$35:AQ57,33)&gt;0,COUNTIF(AQ$35:AQ57,30)&gt;0,COUNTIF(AQ$35:AQ57,39)&gt;0),38,IF(AND(COUNTIF(AQ$35:AQ57,1)&gt;0,COUNTIF(AQ$35:AQ57,33)&gt;0,COUNTIF(AQ$35:AQ57,30)&gt;0),39,IF(AND(COUNTIF(AQ$35:AQ57,1)&gt;0,COUNTIF(AQ$35:AQ57,33)&gt;0),30,IF(COUNTIF(AQ$35:AQ57,1)&gt;0,33,1)))))))))))</f>
        <v>F</v>
      </c>
      <c r="AR58" s="231" t="s">
        <v>6</v>
      </c>
      <c r="AS58" s="231" t="s">
        <v>6</v>
      </c>
      <c r="AT58" s="231" t="s">
        <v>6</v>
      </c>
      <c r="AU58" s="227" t="str">
        <f>IF(AND(COUNTIF(AU$35:AU57,1)&gt;0,COUNTIF(AU$35:AU57,33)&gt;0,COUNTIF(AU$35:AU57,30)&gt;0,COUNTIF(AU$35:AU57,39)&gt;0,COUNTIF(AU$35:AU57,38)&gt;0,COUNTIF(AU$35:AU57,35)&gt;0,COUNTIF(AU$35:AU57,37)&gt;0,COUNTIF(AU$35:AU57,36)&gt;0,COUNTIF(AU$35:AU57,"cmo")&gt;0,COUNTIF(AU$35:AU57,32)&gt;0,COUNTIF(AU$35:AU57,2)&gt;0),"F",IF(AND(COUNTIF(AU$35:AU57,1)&gt;0,COUNTIF(AU$35:AU57,33)&gt;0,COUNTIF(AU$35:AU57,30)&gt;0,COUNTIF(AU$35:AU57,39)&gt;0,COUNTIF(AU$35:AU57,38)&gt;0,COUNTIF(AU$35:AU57,35)&gt;0,COUNTIF(AU$35:AU57,37)&gt;0,COUNTIF(AU$35:AU57,36)&gt;0,COUNTIF(AU$35:AU57,"cmo")&gt;0,COUNTIF(AU$35:AU57,32)&gt;0),2,IF(AND(COUNTIF(AU$35:AU57,1)&gt;0,COUNTIF(AU$35:AU57,33)&gt;0,COUNTIF(AU$35:AU57,30)&gt;0,COUNTIF(AU$35:AU57,39)&gt;0,COUNTIF(AU$35:AU57,38)&gt;0,COUNTIF(AU$35:AU57,35)&gt;0,COUNTIF(AU$35:AU57,37)&gt;0,COUNTIF(AU$35:AU57,36)&gt;0,COUNTIF(AU$35:AU57,"cmo")&gt;0),32,IF(AND(COUNTIF(AU$35:AU57,1)&gt;0,COUNTIF(AU$35:AU57,33)&gt;0,COUNTIF(AU$35:AU57,30)&gt;0,COUNTIF(AU$35:AU57,39)&gt;0,COUNTIF(AU$35:AU57,38)&gt;0,COUNTIF(AU$35:AU57,35)&gt;0,COUNTIF(AU$35:AU57,37)&gt;0,COUNTIF(AU$35:AU57,36)&gt;0),"cmo",IF(AND(COUNTIF(AU$35:AU57,1)&gt;0,COUNTIF(AU$35:AU57,33)&gt;0,COUNTIF(AU$35:AU57,30)&gt;0,COUNTIF(AU$35:AU57,39)&gt;0,COUNTIF(AU$35:AU57,38)&gt;0,COUNTIF(AU$35:AU57,35)&gt;0,COUNTIF(AU$35:AU57,37)&gt;0),36,IF(AND(COUNTIF(AU$35:AU57,1)&gt;0,COUNTIF(AU$35:AU57,33)&gt;0,COUNTIF(AU$35:AU57,30)&gt;0,COUNTIF(AU$35:AU57,39)&gt;0,COUNTIF(AU$35:AU57,38)&gt;0,COUNTIF(AU$35:AU57,35)&gt;0),37,IF(AND(COUNTIF(AU$35:AU57,1)&gt;0,COUNTIF(AU$35:AU57,33)&gt;0,COUNTIF(AU$35:AU57,30)&gt;0,COUNTIF(AU$35:AU57,39)&gt;0,COUNTIF(AU$35:AU57,38)&gt;0),35,IF(AND(COUNTIF(AU$35:AU57,1)&gt;0,COUNTIF(AU$35:AU57,33)&gt;0,COUNTIF(AU$35:AU57,30)&gt;0,COUNTIF(AU$35:AU57,39)&gt;0),38,IF(AND(COUNTIF(AU$35:AU57,1)&gt;0,COUNTIF(AU$35:AU57,33)&gt;0,COUNTIF(AU$35:AU57,30)&gt;0),39,IF(AND(COUNTIF(AU$35:AU57,1)&gt;0,COUNTIF(AU$35:AU57,33)&gt;0),30,IF(COUNTIF(AU$35:AU57,1)&gt;0,33,1)))))))))))</f>
        <v>F</v>
      </c>
      <c r="AV58" s="227" t="str">
        <f>IF(AND(COUNTIF(AV$35:AV57,1)&gt;0,COUNTIF(AV$35:AV57,33)&gt;0,COUNTIF(AV$35:AV57,30)&gt;0,COUNTIF(AV$35:AV57,39)&gt;0,COUNTIF(AV$35:AV57,38)&gt;0,COUNTIF(AV$35:AV57,35)&gt;0,COUNTIF(AV$35:AV57,37)&gt;0,COUNTIF(AV$35:AV57,36)&gt;0,COUNTIF(AV$35:AV57,"cmo")&gt;0,COUNTIF(AV$35:AV57,32)&gt;0,COUNTIF(AV$35:AV57,2)&gt;0),"F",IF(AND(COUNTIF(AV$35:AV57,1)&gt;0,COUNTIF(AV$35:AV57,33)&gt;0,COUNTIF(AV$35:AV57,30)&gt;0,COUNTIF(AV$35:AV57,39)&gt;0,COUNTIF(AV$35:AV57,38)&gt;0,COUNTIF(AV$35:AV57,35)&gt;0,COUNTIF(AV$35:AV57,37)&gt;0,COUNTIF(AV$35:AV57,36)&gt;0,COUNTIF(AV$35:AV57,"cmo")&gt;0,COUNTIF(AV$35:AV57,32)&gt;0),2,IF(AND(COUNTIF(AV$35:AV57,1)&gt;0,COUNTIF(AV$35:AV57,33)&gt;0,COUNTIF(AV$35:AV57,30)&gt;0,COUNTIF(AV$35:AV57,39)&gt;0,COUNTIF(AV$35:AV57,38)&gt;0,COUNTIF(AV$35:AV57,35)&gt;0,COUNTIF(AV$35:AV57,37)&gt;0,COUNTIF(AV$35:AV57,36)&gt;0,COUNTIF(AV$35:AV57,"cmo")&gt;0),32,IF(AND(COUNTIF(AV$35:AV57,1)&gt;0,COUNTIF(AV$35:AV57,33)&gt;0,COUNTIF(AV$35:AV57,30)&gt;0,COUNTIF(AV$35:AV57,39)&gt;0,COUNTIF(AV$35:AV57,38)&gt;0,COUNTIF(AV$35:AV57,35)&gt;0,COUNTIF(AV$35:AV57,37)&gt;0,COUNTIF(AV$35:AV57,36)&gt;0),"cmo",IF(AND(COUNTIF(AV$35:AV57,1)&gt;0,COUNTIF(AV$35:AV57,33)&gt;0,COUNTIF(AV$35:AV57,30)&gt;0,COUNTIF(AV$35:AV57,39)&gt;0,COUNTIF(AV$35:AV57,38)&gt;0,COUNTIF(AV$35:AV57,35)&gt;0,COUNTIF(AV$35:AV57,37)&gt;0),36,IF(AND(COUNTIF(AV$35:AV57,1)&gt;0,COUNTIF(AV$35:AV57,33)&gt;0,COUNTIF(AV$35:AV57,30)&gt;0,COUNTIF(AV$35:AV57,39)&gt;0,COUNTIF(AV$35:AV57,38)&gt;0,COUNTIF(AV$35:AV57,35)&gt;0),37,IF(AND(COUNTIF(AV$35:AV57,1)&gt;0,COUNTIF(AV$35:AV57,33)&gt;0,COUNTIF(AV$35:AV57,30)&gt;0,COUNTIF(AV$35:AV57,39)&gt;0,COUNTIF(AV$35:AV57,38)&gt;0),35,IF(AND(COUNTIF(AV$35:AV57,1)&gt;0,COUNTIF(AV$35:AV57,33)&gt;0,COUNTIF(AV$35:AV57,30)&gt;0,COUNTIF(AV$35:AV57,39)&gt;0),38,IF(AND(COUNTIF(AV$35:AV57,1)&gt;0,COUNTIF(AV$35:AV57,33)&gt;0,COUNTIF(AV$35:AV57,30)&gt;0),39,IF(AND(COUNTIF(AV$35:AV57,1)&gt;0,COUNTIF(AV$35:AV57,33)&gt;0),30,IF(COUNTIF(AV$35:AV57,1)&gt;0,33,1)))))))))))</f>
        <v>F</v>
      </c>
      <c r="AW58" s="227" t="str">
        <f>IF(AND(COUNTIF(AW$35:AW57,1)&gt;0,COUNTIF(AW$35:AW57,33)&gt;0,COUNTIF(AW$35:AW57,30)&gt;0,COUNTIF(AW$35:AW57,39)&gt;0,COUNTIF(AW$35:AW57,38)&gt;0,COUNTIF(AW$35:AW57,35)&gt;0,COUNTIF(AW$35:AW57,37)&gt;0,COUNTIF(AW$35:AW57,36)&gt;0,COUNTIF(AW$35:AW57,"cmo")&gt;0,COUNTIF(AW$35:AW57,32)&gt;0,COUNTIF(AW$35:AW57,2)&gt;0),"F",IF(AND(COUNTIF(AW$35:AW57,1)&gt;0,COUNTIF(AW$35:AW57,33)&gt;0,COUNTIF(AW$35:AW57,30)&gt;0,COUNTIF(AW$35:AW57,39)&gt;0,COUNTIF(AW$35:AW57,38)&gt;0,COUNTIF(AW$35:AW57,35)&gt;0,COUNTIF(AW$35:AW57,37)&gt;0,COUNTIF(AW$35:AW57,36)&gt;0,COUNTIF(AW$35:AW57,"cmo")&gt;0,COUNTIF(AW$35:AW57,32)&gt;0),2,IF(AND(COUNTIF(AW$35:AW57,1)&gt;0,COUNTIF(AW$35:AW57,33)&gt;0,COUNTIF(AW$35:AW57,30)&gt;0,COUNTIF(AW$35:AW57,39)&gt;0,COUNTIF(AW$35:AW57,38)&gt;0,COUNTIF(AW$35:AW57,35)&gt;0,COUNTIF(AW$35:AW57,37)&gt;0,COUNTIF(AW$35:AW57,36)&gt;0,COUNTIF(AW$35:AW57,"cmo")&gt;0),32,IF(AND(COUNTIF(AW$35:AW57,1)&gt;0,COUNTIF(AW$35:AW57,33)&gt;0,COUNTIF(AW$35:AW57,30)&gt;0,COUNTIF(AW$35:AW57,39)&gt;0,COUNTIF(AW$35:AW57,38)&gt;0,COUNTIF(AW$35:AW57,35)&gt;0,COUNTIF(AW$35:AW57,37)&gt;0,COUNTIF(AW$35:AW57,36)&gt;0),"cmo",IF(AND(COUNTIF(AW$35:AW57,1)&gt;0,COUNTIF(AW$35:AW57,33)&gt;0,COUNTIF(AW$35:AW57,30)&gt;0,COUNTIF(AW$35:AW57,39)&gt;0,COUNTIF(AW$35:AW57,38)&gt;0,COUNTIF(AW$35:AW57,35)&gt;0,COUNTIF(AW$35:AW57,37)&gt;0),36,IF(AND(COUNTIF(AW$35:AW57,1)&gt;0,COUNTIF(AW$35:AW57,33)&gt;0,COUNTIF(AW$35:AW57,30)&gt;0,COUNTIF(AW$35:AW57,39)&gt;0,COUNTIF(AW$35:AW57,38)&gt;0,COUNTIF(AW$35:AW57,35)&gt;0),37,IF(AND(COUNTIF(AW$35:AW57,1)&gt;0,COUNTIF(AW$35:AW57,33)&gt;0,COUNTIF(AW$35:AW57,30)&gt;0,COUNTIF(AW$35:AW57,39)&gt;0,COUNTIF(AW$35:AW57,38)&gt;0),35,IF(AND(COUNTIF(AW$35:AW57,1)&gt;0,COUNTIF(AW$35:AW57,33)&gt;0,COUNTIF(AW$35:AW57,30)&gt;0,COUNTIF(AW$35:AW57,39)&gt;0),38,IF(AND(COUNTIF(AW$35:AW57,1)&gt;0,COUNTIF(AW$35:AW57,33)&gt;0,COUNTIF(AW$35:AW57,30)&gt;0),39,IF(AND(COUNTIF(AW$35:AW57,1)&gt;0,COUNTIF(AW$35:AW57,33)&gt;0),30,IF(COUNTIF(AW$35:AW57,1)&gt;0,33,1)))))))))))</f>
        <v>F</v>
      </c>
      <c r="AX58" s="227">
        <f>IF(AND(COUNTIF(AX$35:AX57,1)&gt;0,COUNTIF(AX$35:AX57,33)&gt;0,COUNTIF(AX$35:AX57,30)&gt;0,COUNTIF(AX$35:AX57,39)&gt;0,COUNTIF(AX$35:AX57,38)&gt;0,COUNTIF(AX$35:AX57,35)&gt;0,COUNTIF(AX$35:AX57,37)&gt;0,COUNTIF(AX$35:AX57,36)&gt;0,COUNTIF(AX$35:AX57,"cmo")&gt;0,COUNTIF(AX$35:AX57,32)&gt;0,COUNTIF(AX$35:AX57,2)&gt;0),"F",IF(AND(COUNTIF(AX$35:AX57,1)&gt;0,COUNTIF(AX$35:AX57,33)&gt;0,COUNTIF(AX$35:AX57,30)&gt;0,COUNTIF(AX$35:AX57,39)&gt;0,COUNTIF(AX$35:AX57,38)&gt;0,COUNTIF(AX$35:AX57,35)&gt;0,COUNTIF(AX$35:AX57,37)&gt;0,COUNTIF(AX$35:AX57,36)&gt;0,COUNTIF(AX$35:AX57,"cmo")&gt;0,COUNTIF(AX$35:AX57,32)&gt;0),2,IF(AND(COUNTIF(AX$35:AX57,1)&gt;0,COUNTIF(AX$35:AX57,33)&gt;0,COUNTIF(AX$35:AX57,30)&gt;0,COUNTIF(AX$35:AX57,39)&gt;0,COUNTIF(AX$35:AX57,38)&gt;0,COUNTIF(AX$35:AX57,35)&gt;0,COUNTIF(AX$35:AX57,37)&gt;0,COUNTIF(AX$35:AX57,36)&gt;0,COUNTIF(AX$35:AX57,"cmo")&gt;0),32,IF(AND(COUNTIF(AX$35:AX57,1)&gt;0,COUNTIF(AX$35:AX57,33)&gt;0,COUNTIF(AX$35:AX57,30)&gt;0,COUNTIF(AX$35:AX57,39)&gt;0,COUNTIF(AX$35:AX57,38)&gt;0,COUNTIF(AX$35:AX57,35)&gt;0,COUNTIF(AX$35:AX57,37)&gt;0,COUNTIF(AX$35:AX57,36)&gt;0),"cmo",IF(AND(COUNTIF(AX$35:AX57,1)&gt;0,COUNTIF(AX$35:AX57,33)&gt;0,COUNTIF(AX$35:AX57,30)&gt;0,COUNTIF(AX$35:AX57,39)&gt;0,COUNTIF(AX$35:AX57,38)&gt;0,COUNTIF(AX$35:AX57,35)&gt;0,COUNTIF(AX$35:AX57,37)&gt;0),36,IF(AND(COUNTIF(AX$35:AX57,1)&gt;0,COUNTIF(AX$35:AX57,33)&gt;0,COUNTIF(AX$35:AX57,30)&gt;0,COUNTIF(AX$35:AX57,39)&gt;0,COUNTIF(AX$35:AX57,38)&gt;0,COUNTIF(AX$35:AX57,35)&gt;0),37,IF(AND(COUNTIF(AX$35:AX57,1)&gt;0,COUNTIF(AX$35:AX57,33)&gt;0,COUNTIF(AX$35:AX57,30)&gt;0,COUNTIF(AX$35:AX57,39)&gt;0,COUNTIF(AX$35:AX57,38)&gt;0),35,IF(AND(COUNTIF(AX$35:AX57,1)&gt;0,COUNTIF(AX$35:AX57,33)&gt;0,COUNTIF(AX$35:AX57,30)&gt;0,COUNTIF(AX$35:AX57,39)&gt;0),38,IF(AND(COUNTIF(AX$35:AX57,1)&gt;0,COUNTIF(AX$35:AX57,33)&gt;0,COUNTIF(AX$35:AX57,30)&gt;0),39,IF(AND(COUNTIF(AX$35:AX57,1)&gt;0,COUNTIF(AX$35:AX57,33)&gt;0),30,IF(COUNTIF(AX$35:AX57,1)&gt;0,33,1)))))))))))</f>
        <v>2</v>
      </c>
      <c r="AY58" s="227">
        <f>IF(AND(COUNTIF(AY$35:AY57,1)&gt;0,COUNTIF(AY$35:AY57,33)&gt;0,COUNTIF(AY$35:AY57,30)&gt;0,COUNTIF(AY$35:AY57,39)&gt;0,COUNTIF(AY$35:AY57,38)&gt;0,COUNTIF(AY$35:AY57,35)&gt;0,COUNTIF(AY$35:AY57,37)&gt;0,COUNTIF(AY$35:AY57,36)&gt;0,COUNTIF(AY$35:AY57,"cmo")&gt;0,COUNTIF(AY$35:AY57,32)&gt;0,COUNTIF(AY$35:AY57,2)&gt;0),"F",IF(AND(COUNTIF(AY$35:AY57,1)&gt;0,COUNTIF(AY$35:AY57,33)&gt;0,COUNTIF(AY$35:AY57,30)&gt;0,COUNTIF(AY$35:AY57,39)&gt;0,COUNTIF(AY$35:AY57,38)&gt;0,COUNTIF(AY$35:AY57,35)&gt;0,COUNTIF(AY$35:AY57,37)&gt;0,COUNTIF(AY$35:AY57,36)&gt;0,COUNTIF(AY$35:AY57,"cmo")&gt;0,COUNTIF(AY$35:AY57,32)&gt;0),2,IF(AND(COUNTIF(AY$35:AY57,1)&gt;0,COUNTIF(AY$35:AY57,33)&gt;0,COUNTIF(AY$35:AY57,30)&gt;0,COUNTIF(AY$35:AY57,39)&gt;0,COUNTIF(AY$35:AY57,38)&gt;0,COUNTIF(AY$35:AY57,35)&gt;0,COUNTIF(AY$35:AY57,37)&gt;0,COUNTIF(AY$35:AY57,36)&gt;0,COUNTIF(AY$35:AY57,"cmo")&gt;0),32,IF(AND(COUNTIF(AY$35:AY57,1)&gt;0,COUNTIF(AY$35:AY57,33)&gt;0,COUNTIF(AY$35:AY57,30)&gt;0,COUNTIF(AY$35:AY57,39)&gt;0,COUNTIF(AY$35:AY57,38)&gt;0,COUNTIF(AY$35:AY57,35)&gt;0,COUNTIF(AY$35:AY57,37)&gt;0,COUNTIF(AY$35:AY57,36)&gt;0),"cmo",IF(AND(COUNTIF(AY$35:AY57,1)&gt;0,COUNTIF(AY$35:AY57,33)&gt;0,COUNTIF(AY$35:AY57,30)&gt;0,COUNTIF(AY$35:AY57,39)&gt;0,COUNTIF(AY$35:AY57,38)&gt;0,COUNTIF(AY$35:AY57,35)&gt;0,COUNTIF(AY$35:AY57,37)&gt;0),36,IF(AND(COUNTIF(AY$35:AY57,1)&gt;0,COUNTIF(AY$35:AY57,33)&gt;0,COUNTIF(AY$35:AY57,30)&gt;0,COUNTIF(AY$35:AY57,39)&gt;0,COUNTIF(AY$35:AY57,38)&gt;0,COUNTIF(AY$35:AY57,35)&gt;0),37,IF(AND(COUNTIF(AY$35:AY57,1)&gt;0,COUNTIF(AY$35:AY57,33)&gt;0,COUNTIF(AY$35:AY57,30)&gt;0,COUNTIF(AY$35:AY57,39)&gt;0,COUNTIF(AY$35:AY57,38)&gt;0),35,IF(AND(COUNTIF(AY$35:AY57,1)&gt;0,COUNTIF(AY$35:AY57,33)&gt;0,COUNTIF(AY$35:AY57,30)&gt;0,COUNTIF(AY$35:AY57,39)&gt;0),38,IF(AND(COUNTIF(AY$35:AY57,1)&gt;0,COUNTIF(AY$35:AY57,33)&gt;0,COUNTIF(AY$35:AY57,30)&gt;0),39,IF(AND(COUNTIF(AY$35:AY57,1)&gt;0,COUNTIF(AY$35:AY57,33)&gt;0),30,IF(COUNTIF(AY$35:AY57,1)&gt;0,33,1)))))))))))</f>
        <v>32</v>
      </c>
      <c r="AZ58" s="227">
        <f>IF(AND(COUNTIF(AZ$35:AZ57,1)&gt;0,COUNTIF(AZ$35:AZ57,33)&gt;0,COUNTIF(AZ$35:AZ57,30)&gt;0,COUNTIF(AZ$35:AZ57,39)&gt;0,COUNTIF(AZ$35:AZ57,38)&gt;0,COUNTIF(AZ$35:AZ57,35)&gt;0,COUNTIF(AZ$35:AZ57,37)&gt;0,COUNTIF(AZ$35:AZ57,36)&gt;0,COUNTIF(AZ$35:AZ57,"cmo")&gt;0,COUNTIF(AZ$35:AZ57,32)&gt;0,COUNTIF(AZ$35:AZ57,2)&gt;0),"F",IF(AND(COUNTIF(AZ$35:AZ57,1)&gt;0,COUNTIF(AZ$35:AZ57,33)&gt;0,COUNTIF(AZ$35:AZ57,30)&gt;0,COUNTIF(AZ$35:AZ57,39)&gt;0,COUNTIF(AZ$35:AZ57,38)&gt;0,COUNTIF(AZ$35:AZ57,35)&gt;0,COUNTIF(AZ$35:AZ57,37)&gt;0,COUNTIF(AZ$35:AZ57,36)&gt;0,COUNTIF(AZ$35:AZ57,"cmo")&gt;0,COUNTIF(AZ$35:AZ57,32)&gt;0),2,IF(AND(COUNTIF(AZ$35:AZ57,1)&gt;0,COUNTIF(AZ$35:AZ57,33)&gt;0,COUNTIF(AZ$35:AZ57,30)&gt;0,COUNTIF(AZ$35:AZ57,39)&gt;0,COUNTIF(AZ$35:AZ57,38)&gt;0,COUNTIF(AZ$35:AZ57,35)&gt;0,COUNTIF(AZ$35:AZ57,37)&gt;0,COUNTIF(AZ$35:AZ57,36)&gt;0,COUNTIF(AZ$35:AZ57,"cmo")&gt;0),32,IF(AND(COUNTIF(AZ$35:AZ57,1)&gt;0,COUNTIF(AZ$35:AZ57,33)&gt;0,COUNTIF(AZ$35:AZ57,30)&gt;0,COUNTIF(AZ$35:AZ57,39)&gt;0,COUNTIF(AZ$35:AZ57,38)&gt;0,COUNTIF(AZ$35:AZ57,35)&gt;0,COUNTIF(AZ$35:AZ57,37)&gt;0,COUNTIF(AZ$35:AZ57,36)&gt;0),"cmo",IF(AND(COUNTIF(AZ$35:AZ57,1)&gt;0,COUNTIF(AZ$35:AZ57,33)&gt;0,COUNTIF(AZ$35:AZ57,30)&gt;0,COUNTIF(AZ$35:AZ57,39)&gt;0,COUNTIF(AZ$35:AZ57,38)&gt;0,COUNTIF(AZ$35:AZ57,35)&gt;0,COUNTIF(AZ$35:AZ57,37)&gt;0),36,IF(AND(COUNTIF(AZ$35:AZ57,1)&gt;0,COUNTIF(AZ$35:AZ57,33)&gt;0,COUNTIF(AZ$35:AZ57,30)&gt;0,COUNTIF(AZ$35:AZ57,39)&gt;0,COUNTIF(AZ$35:AZ57,38)&gt;0,COUNTIF(AZ$35:AZ57,35)&gt;0),37,IF(AND(COUNTIF(AZ$35:AZ57,1)&gt;0,COUNTIF(AZ$35:AZ57,33)&gt;0,COUNTIF(AZ$35:AZ57,30)&gt;0,COUNTIF(AZ$35:AZ57,39)&gt;0,COUNTIF(AZ$35:AZ57,38)&gt;0),35,IF(AND(COUNTIF(AZ$35:AZ57,1)&gt;0,COUNTIF(AZ$35:AZ57,33)&gt;0,COUNTIF(AZ$35:AZ57,30)&gt;0,COUNTIF(AZ$35:AZ57,39)&gt;0),38,IF(AND(COUNTIF(AZ$35:AZ57,1)&gt;0,COUNTIF(AZ$35:AZ57,33)&gt;0,COUNTIF(AZ$35:AZ57,30)&gt;0),39,IF(AND(COUNTIF(AZ$35:AZ57,1)&gt;0,COUNTIF(AZ$35:AZ57,33)&gt;0),30,IF(COUNTIF(AZ$35:AZ57,1)&gt;0,33,1)))))))))))</f>
        <v>32</v>
      </c>
      <c r="BA58" s="227">
        <f>IF(AND(COUNTIF(BA$35:BA57,1)&gt;0,COUNTIF(BA$35:BA57,33)&gt;0,COUNTIF(BA$35:BA57,30)&gt;0,COUNTIF(BA$35:BA57,39)&gt;0,COUNTIF(BA$35:BA57,38)&gt;0,COUNTIF(BA$35:BA57,35)&gt;0,COUNTIF(BA$35:BA57,37)&gt;0,COUNTIF(BA$35:BA57,36)&gt;0,COUNTIF(BA$35:BA57,"cmo")&gt;0,COUNTIF(BA$35:BA57,32)&gt;0,COUNTIF(BA$35:BA57,2)&gt;0),"F",IF(AND(COUNTIF(BA$35:BA57,1)&gt;0,COUNTIF(BA$35:BA57,33)&gt;0,COUNTIF(BA$35:BA57,30)&gt;0,COUNTIF(BA$35:BA57,39)&gt;0,COUNTIF(BA$35:BA57,38)&gt;0,COUNTIF(BA$35:BA57,35)&gt;0,COUNTIF(BA$35:BA57,37)&gt;0,COUNTIF(BA$35:BA57,36)&gt;0,COUNTIF(BA$35:BA57,"cmo")&gt;0,COUNTIF(BA$35:BA57,32)&gt;0),2,IF(AND(COUNTIF(BA$35:BA57,1)&gt;0,COUNTIF(BA$35:BA57,33)&gt;0,COUNTIF(BA$35:BA57,30)&gt;0,COUNTIF(BA$35:BA57,39)&gt;0,COUNTIF(BA$35:BA57,38)&gt;0,COUNTIF(BA$35:BA57,35)&gt;0,COUNTIF(BA$35:BA57,37)&gt;0,COUNTIF(BA$35:BA57,36)&gt;0,COUNTIF(BA$35:BA57,"cmo")&gt;0),32,IF(AND(COUNTIF(BA$35:BA57,1)&gt;0,COUNTIF(BA$35:BA57,33)&gt;0,COUNTIF(BA$35:BA57,30)&gt;0,COUNTIF(BA$35:BA57,39)&gt;0,COUNTIF(BA$35:BA57,38)&gt;0,COUNTIF(BA$35:BA57,35)&gt;0,COUNTIF(BA$35:BA57,37)&gt;0,COUNTIF(BA$35:BA57,36)&gt;0),"cmo",IF(AND(COUNTIF(BA$35:BA57,1)&gt;0,COUNTIF(BA$35:BA57,33)&gt;0,COUNTIF(BA$35:BA57,30)&gt;0,COUNTIF(BA$35:BA57,39)&gt;0,COUNTIF(BA$35:BA57,38)&gt;0,COUNTIF(BA$35:BA57,35)&gt;0,COUNTIF(BA$35:BA57,37)&gt;0),36,IF(AND(COUNTIF(BA$35:BA57,1)&gt;0,COUNTIF(BA$35:BA57,33)&gt;0,COUNTIF(BA$35:BA57,30)&gt;0,COUNTIF(BA$35:BA57,39)&gt;0,COUNTIF(BA$35:BA57,38)&gt;0,COUNTIF(BA$35:BA57,35)&gt;0),37,IF(AND(COUNTIF(BA$35:BA57,1)&gt;0,COUNTIF(BA$35:BA57,33)&gt;0,COUNTIF(BA$35:BA57,30)&gt;0,COUNTIF(BA$35:BA57,39)&gt;0,COUNTIF(BA$35:BA57,38)&gt;0),35,IF(AND(COUNTIF(BA$35:BA57,1)&gt;0,COUNTIF(BA$35:BA57,33)&gt;0,COUNTIF(BA$35:BA57,30)&gt;0,COUNTIF(BA$35:BA57,39)&gt;0),38,IF(AND(COUNTIF(BA$35:BA57,1)&gt;0,COUNTIF(BA$35:BA57,33)&gt;0,COUNTIF(BA$35:BA57,30)&gt;0),39,IF(AND(COUNTIF(BA$35:BA57,1)&gt;0,COUNTIF(BA$35:BA57,33)&gt;0),30,IF(COUNTIF(BA$35:BA57,1)&gt;0,33,1)))))))))))</f>
        <v>32</v>
      </c>
      <c r="BB58" s="227" t="str">
        <f>IF(AND(COUNTIF(BB$35:BB57,1)&gt;0,COUNTIF(BB$35:BB57,33)&gt;0,COUNTIF(BB$35:BB57,30)&gt;0,COUNTIF(BB$35:BB57,39)&gt;0,COUNTIF(BB$35:BB57,38)&gt;0,COUNTIF(BB$35:BB57,35)&gt;0,COUNTIF(BB$35:BB57,37)&gt;0,COUNTIF(BB$35:BB57,36)&gt;0,COUNTIF(BB$35:BB57,"cmo")&gt;0,COUNTIF(BB$35:BB57,32)&gt;0,COUNTIF(BB$35:BB57,2)&gt;0),"F",IF(AND(COUNTIF(BB$35:BB57,1)&gt;0,COUNTIF(BB$35:BB57,33)&gt;0,COUNTIF(BB$35:BB57,30)&gt;0,COUNTIF(BB$35:BB57,39)&gt;0,COUNTIF(BB$35:BB57,38)&gt;0,COUNTIF(BB$35:BB57,35)&gt;0,COUNTIF(BB$35:BB57,37)&gt;0,COUNTIF(BB$35:BB57,36)&gt;0,COUNTIF(BB$35:BB57,"cmo")&gt;0,COUNTIF(BB$35:BB57,32)&gt;0),2,IF(AND(COUNTIF(BB$35:BB57,1)&gt;0,COUNTIF(BB$35:BB57,33)&gt;0,COUNTIF(BB$35:BB57,30)&gt;0,COUNTIF(BB$35:BB57,39)&gt;0,COUNTIF(BB$35:BB57,38)&gt;0,COUNTIF(BB$35:BB57,35)&gt;0,COUNTIF(BB$35:BB57,37)&gt;0,COUNTIF(BB$35:BB57,36)&gt;0,COUNTIF(BB$35:BB57,"cmo")&gt;0),32,IF(AND(COUNTIF(BB$35:BB57,1)&gt;0,COUNTIF(BB$35:BB57,33)&gt;0,COUNTIF(BB$35:BB57,30)&gt;0,COUNTIF(BB$35:BB57,39)&gt;0,COUNTIF(BB$35:BB57,38)&gt;0,COUNTIF(BB$35:BB57,35)&gt;0,COUNTIF(BB$35:BB57,37)&gt;0,COUNTIF(BB$35:BB57,36)&gt;0),"cmo",IF(AND(COUNTIF(BB$35:BB57,1)&gt;0,COUNTIF(BB$35:BB57,33)&gt;0,COUNTIF(BB$35:BB57,30)&gt;0,COUNTIF(BB$35:BB57,39)&gt;0,COUNTIF(BB$35:BB57,38)&gt;0,COUNTIF(BB$35:BB57,35)&gt;0,COUNTIF(BB$35:BB57,37)&gt;0),36,IF(AND(COUNTIF(BB$35:BB57,1)&gt;0,COUNTIF(BB$35:BB57,33)&gt;0,COUNTIF(BB$35:BB57,30)&gt;0,COUNTIF(BB$35:BB57,39)&gt;0,COUNTIF(BB$35:BB57,38)&gt;0,COUNTIF(BB$35:BB57,35)&gt;0),37,IF(AND(COUNTIF(BB$35:BB57,1)&gt;0,COUNTIF(BB$35:BB57,33)&gt;0,COUNTIF(BB$35:BB57,30)&gt;0,COUNTIF(BB$35:BB57,39)&gt;0,COUNTIF(BB$35:BB57,38)&gt;0),35,IF(AND(COUNTIF(BB$35:BB57,1)&gt;0,COUNTIF(BB$35:BB57,33)&gt;0,COUNTIF(BB$35:BB57,30)&gt;0,COUNTIF(BB$35:BB57,39)&gt;0),38,IF(AND(COUNTIF(BB$35:BB57,1)&gt;0,COUNTIF(BB$35:BB57,33)&gt;0,COUNTIF(BB$35:BB57,30)&gt;0),39,IF(AND(COUNTIF(BB$35:BB57,1)&gt;0,COUNTIF(BB$35:BB57,33)&gt;0),30,IF(COUNTIF(BB$35:BB57,1)&gt;0,33,1)))))))))))</f>
        <v>cmo</v>
      </c>
      <c r="BC58" s="227">
        <f>IF(AND(COUNTIF(BC$35:BC57,1)&gt;0,COUNTIF(BC$35:BC57,33)&gt;0,COUNTIF(BC$35:BC57,30)&gt;0,COUNTIF(BC$35:BC57,39)&gt;0,COUNTIF(BC$35:BC57,38)&gt;0,COUNTIF(BC$35:BC57,35)&gt;0,COUNTIF(BC$35:BC57,37)&gt;0,COUNTIF(BC$35:BC57,36)&gt;0,COUNTIF(BC$35:BC57,"cmo")&gt;0,COUNTIF(BC$35:BC57,32)&gt;0,COUNTIF(BC$35:BC57,2)&gt;0),"F",IF(AND(COUNTIF(BC$35:BC57,1)&gt;0,COUNTIF(BC$35:BC57,33)&gt;0,COUNTIF(BC$35:BC57,30)&gt;0,COUNTIF(BC$35:BC57,39)&gt;0,COUNTIF(BC$35:BC57,38)&gt;0,COUNTIF(BC$35:BC57,35)&gt;0,COUNTIF(BC$35:BC57,37)&gt;0,COUNTIF(BC$35:BC57,36)&gt;0,COUNTIF(BC$35:BC57,"cmo")&gt;0,COUNTIF(BC$35:BC57,32)&gt;0),2,IF(AND(COUNTIF(BC$35:BC57,1)&gt;0,COUNTIF(BC$35:BC57,33)&gt;0,COUNTIF(BC$35:BC57,30)&gt;0,COUNTIF(BC$35:BC57,39)&gt;0,COUNTIF(BC$35:BC57,38)&gt;0,COUNTIF(BC$35:BC57,35)&gt;0,COUNTIF(BC$35:BC57,37)&gt;0,COUNTIF(BC$35:BC57,36)&gt;0,COUNTIF(BC$35:BC57,"cmo")&gt;0),32,IF(AND(COUNTIF(BC$35:BC57,1)&gt;0,COUNTIF(BC$35:BC57,33)&gt;0,COUNTIF(BC$35:BC57,30)&gt;0,COUNTIF(BC$35:BC57,39)&gt;0,COUNTIF(BC$35:BC57,38)&gt;0,COUNTIF(BC$35:BC57,35)&gt;0,COUNTIF(BC$35:BC57,37)&gt;0,COUNTIF(BC$35:BC57,36)&gt;0),"cmo",IF(AND(COUNTIF(BC$35:BC57,1)&gt;0,COUNTIF(BC$35:BC57,33)&gt;0,COUNTIF(BC$35:BC57,30)&gt;0,COUNTIF(BC$35:BC57,39)&gt;0,COUNTIF(BC$35:BC57,38)&gt;0,COUNTIF(BC$35:BC57,35)&gt;0,COUNTIF(BC$35:BC57,37)&gt;0),36,IF(AND(COUNTIF(BC$35:BC57,1)&gt;0,COUNTIF(BC$35:BC57,33)&gt;0,COUNTIF(BC$35:BC57,30)&gt;0,COUNTIF(BC$35:BC57,39)&gt;0,COUNTIF(BC$35:BC57,38)&gt;0,COUNTIF(BC$35:BC57,35)&gt;0),37,IF(AND(COUNTIF(BC$35:BC57,1)&gt;0,COUNTIF(BC$35:BC57,33)&gt;0,COUNTIF(BC$35:BC57,30)&gt;0,COUNTIF(BC$35:BC57,39)&gt;0,COUNTIF(BC$35:BC57,38)&gt;0),35,IF(AND(COUNTIF(BC$35:BC57,1)&gt;0,COUNTIF(BC$35:BC57,33)&gt;0,COUNTIF(BC$35:BC57,30)&gt;0,COUNTIF(BC$35:BC57,39)&gt;0),38,IF(AND(COUNTIF(BC$35:BC57,1)&gt;0,COUNTIF(BC$35:BC57,33)&gt;0,COUNTIF(BC$35:BC57,30)&gt;0),39,IF(AND(COUNTIF(BC$35:BC57,1)&gt;0,COUNTIF(BC$35:BC57,33)&gt;0),30,IF(COUNTIF(BC$35:BC57,1)&gt;0,33,1)))))))))))</f>
        <v>36</v>
      </c>
      <c r="BD58" s="227">
        <f>IF(AND(COUNTIF(BD$35:BD57,1)&gt;0,COUNTIF(BD$35:BD57,33)&gt;0,COUNTIF(BD$35:BD57,30)&gt;0,COUNTIF(BD$35:BD57,39)&gt;0,COUNTIF(BD$35:BD57,38)&gt;0,COUNTIF(BD$35:BD57,35)&gt;0,COUNTIF(BD$35:BD57,37)&gt;0,COUNTIF(BD$35:BD57,36)&gt;0,COUNTIF(BD$35:BD57,"cmo")&gt;0,COUNTIF(BD$35:BD57,32)&gt;0,COUNTIF(BD$35:BD57,2)&gt;0),"F",IF(AND(COUNTIF(BD$35:BD57,1)&gt;0,COUNTIF(BD$35:BD57,33)&gt;0,COUNTIF(BD$35:BD57,30)&gt;0,COUNTIF(BD$35:BD57,39)&gt;0,COUNTIF(BD$35:BD57,38)&gt;0,COUNTIF(BD$35:BD57,35)&gt;0,COUNTIF(BD$35:BD57,37)&gt;0,COUNTIF(BD$35:BD57,36)&gt;0,COUNTIF(BD$35:BD57,"cmo")&gt;0,COUNTIF(BD$35:BD57,32)&gt;0),2,IF(AND(COUNTIF(BD$35:BD57,1)&gt;0,COUNTIF(BD$35:BD57,33)&gt;0,COUNTIF(BD$35:BD57,30)&gt;0,COUNTIF(BD$35:BD57,39)&gt;0,COUNTIF(BD$35:BD57,38)&gt;0,COUNTIF(BD$35:BD57,35)&gt;0,COUNTIF(BD$35:BD57,37)&gt;0,COUNTIF(BD$35:BD57,36)&gt;0,COUNTIF(BD$35:BD57,"cmo")&gt;0),32,IF(AND(COUNTIF(BD$35:BD57,1)&gt;0,COUNTIF(BD$35:BD57,33)&gt;0,COUNTIF(BD$35:BD57,30)&gt;0,COUNTIF(BD$35:BD57,39)&gt;0,COUNTIF(BD$35:BD57,38)&gt;0,COUNTIF(BD$35:BD57,35)&gt;0,COUNTIF(BD$35:BD57,37)&gt;0,COUNTIF(BD$35:BD57,36)&gt;0),"cmo",IF(AND(COUNTIF(BD$35:BD57,1)&gt;0,COUNTIF(BD$35:BD57,33)&gt;0,COUNTIF(BD$35:BD57,30)&gt;0,COUNTIF(BD$35:BD57,39)&gt;0,COUNTIF(BD$35:BD57,38)&gt;0,COUNTIF(BD$35:BD57,35)&gt;0,COUNTIF(BD$35:BD57,37)&gt;0),36,IF(AND(COUNTIF(BD$35:BD57,1)&gt;0,COUNTIF(BD$35:BD57,33)&gt;0,COUNTIF(BD$35:BD57,30)&gt;0,COUNTIF(BD$35:BD57,39)&gt;0,COUNTIF(BD$35:BD57,38)&gt;0,COUNTIF(BD$35:BD57,35)&gt;0),37,IF(AND(COUNTIF(BD$35:BD57,1)&gt;0,COUNTIF(BD$35:BD57,33)&gt;0,COUNTIF(BD$35:BD57,30)&gt;0,COUNTIF(BD$35:BD57,39)&gt;0,COUNTIF(BD$35:BD57,38)&gt;0),35,IF(AND(COUNTIF(BD$35:BD57,1)&gt;0,COUNTIF(BD$35:BD57,33)&gt;0,COUNTIF(BD$35:BD57,30)&gt;0,COUNTIF(BD$35:BD57,39)&gt;0),38,IF(AND(COUNTIF(BD$35:BD57,1)&gt;0,COUNTIF(BD$35:BD57,33)&gt;0,COUNTIF(BD$35:BD57,30)&gt;0),39,IF(AND(COUNTIF(BD$35:BD57,1)&gt;0,COUNTIF(BD$35:BD57,33)&gt;0),30,IF(COUNTIF(BD$35:BD57,1)&gt;0,33,1)))))))))))</f>
        <v>36</v>
      </c>
      <c r="BE58" s="227">
        <f>IF(AND(COUNTIF(BE$35:BE57,1)&gt;0,COUNTIF(BE$35:BE57,33)&gt;0,COUNTIF(BE$35:BE57,30)&gt;0,COUNTIF(BE$35:BE57,39)&gt;0,COUNTIF(BE$35:BE57,38)&gt;0,COUNTIF(BE$35:BE57,35)&gt;0,COUNTIF(BE$35:BE57,37)&gt;0,COUNTIF(BE$35:BE57,36)&gt;0,COUNTIF(BE$35:BE57,"cmo")&gt;0,COUNTIF(BE$35:BE57,32)&gt;0,COUNTIF(BE$35:BE57,2)&gt;0),"F",IF(AND(COUNTIF(BE$35:BE57,1)&gt;0,COUNTIF(BE$35:BE57,33)&gt;0,COUNTIF(BE$35:BE57,30)&gt;0,COUNTIF(BE$35:BE57,39)&gt;0,COUNTIF(BE$35:BE57,38)&gt;0,COUNTIF(BE$35:BE57,35)&gt;0,COUNTIF(BE$35:BE57,37)&gt;0,COUNTIF(BE$35:BE57,36)&gt;0,COUNTIF(BE$35:BE57,"cmo")&gt;0,COUNTIF(BE$35:BE57,32)&gt;0),2,IF(AND(COUNTIF(BE$35:BE57,1)&gt;0,COUNTIF(BE$35:BE57,33)&gt;0,COUNTIF(BE$35:BE57,30)&gt;0,COUNTIF(BE$35:BE57,39)&gt;0,COUNTIF(BE$35:BE57,38)&gt;0,COUNTIF(BE$35:BE57,35)&gt;0,COUNTIF(BE$35:BE57,37)&gt;0,COUNTIF(BE$35:BE57,36)&gt;0,COUNTIF(BE$35:BE57,"cmo")&gt;0),32,IF(AND(COUNTIF(BE$35:BE57,1)&gt;0,COUNTIF(BE$35:BE57,33)&gt;0,COUNTIF(BE$35:BE57,30)&gt;0,COUNTIF(BE$35:BE57,39)&gt;0,COUNTIF(BE$35:BE57,38)&gt;0,COUNTIF(BE$35:BE57,35)&gt;0,COUNTIF(BE$35:BE57,37)&gt;0,COUNTIF(BE$35:BE57,36)&gt;0),"cmo",IF(AND(COUNTIF(BE$35:BE57,1)&gt;0,COUNTIF(BE$35:BE57,33)&gt;0,COUNTIF(BE$35:BE57,30)&gt;0,COUNTIF(BE$35:BE57,39)&gt;0,COUNTIF(BE$35:BE57,38)&gt;0,COUNTIF(BE$35:BE57,35)&gt;0,COUNTIF(BE$35:BE57,37)&gt;0),36,IF(AND(COUNTIF(BE$35:BE57,1)&gt;0,COUNTIF(BE$35:BE57,33)&gt;0,COUNTIF(BE$35:BE57,30)&gt;0,COUNTIF(BE$35:BE57,39)&gt;0,COUNTIF(BE$35:BE57,38)&gt;0,COUNTIF(BE$35:BE57,35)&gt;0),37,IF(AND(COUNTIF(BE$35:BE57,1)&gt;0,COUNTIF(BE$35:BE57,33)&gt;0,COUNTIF(BE$35:BE57,30)&gt;0,COUNTIF(BE$35:BE57,39)&gt;0,COUNTIF(BE$35:BE57,38)&gt;0),35,IF(AND(COUNTIF(BE$35:BE57,1)&gt;0,COUNTIF(BE$35:BE57,33)&gt;0,COUNTIF(BE$35:BE57,30)&gt;0,COUNTIF(BE$35:BE57,39)&gt;0),38,IF(AND(COUNTIF(BE$35:BE57,1)&gt;0,COUNTIF(BE$35:BE57,33)&gt;0,COUNTIF(BE$35:BE57,30)&gt;0),39,IF(AND(COUNTIF(BE$35:BE57,1)&gt;0,COUNTIF(BE$35:BE57,33)&gt;0),30,IF(COUNTIF(BE$35:BE57,1)&gt;0,33,1)))))))))))</f>
        <v>36</v>
      </c>
      <c r="BF58" s="227">
        <f>IF(AND(COUNTIF(BF$35:BF57,1)&gt;0,COUNTIF(BF$35:BF57,33)&gt;0,COUNTIF(BF$35:BF57,30)&gt;0,COUNTIF(BF$35:BF57,39)&gt;0,COUNTIF(BF$35:BF57,38)&gt;0,COUNTIF(BF$35:BF57,35)&gt;0,COUNTIF(BF$35:BF57,37)&gt;0,COUNTIF(BF$35:BF57,36)&gt;0,COUNTIF(BF$35:BF57,"cmo")&gt;0,COUNTIF(BF$35:BF57,32)&gt;0,COUNTIF(BF$35:BF57,2)&gt;0),"F",IF(AND(COUNTIF(BF$35:BF57,1)&gt;0,COUNTIF(BF$35:BF57,33)&gt;0,COUNTIF(BF$35:BF57,30)&gt;0,COUNTIF(BF$35:BF57,39)&gt;0,COUNTIF(BF$35:BF57,38)&gt;0,COUNTIF(BF$35:BF57,35)&gt;0,COUNTIF(BF$35:BF57,37)&gt;0,COUNTIF(BF$35:BF57,36)&gt;0,COUNTIF(BF$35:BF57,"cmo")&gt;0,COUNTIF(BF$35:BF57,32)&gt;0),2,IF(AND(COUNTIF(BF$35:BF57,1)&gt;0,COUNTIF(BF$35:BF57,33)&gt;0,COUNTIF(BF$35:BF57,30)&gt;0,COUNTIF(BF$35:BF57,39)&gt;0,COUNTIF(BF$35:BF57,38)&gt;0,COUNTIF(BF$35:BF57,35)&gt;0,COUNTIF(BF$35:BF57,37)&gt;0,COUNTIF(BF$35:BF57,36)&gt;0,COUNTIF(BF$35:BF57,"cmo")&gt;0),32,IF(AND(COUNTIF(BF$35:BF57,1)&gt;0,COUNTIF(BF$35:BF57,33)&gt;0,COUNTIF(BF$35:BF57,30)&gt;0,COUNTIF(BF$35:BF57,39)&gt;0,COUNTIF(BF$35:BF57,38)&gt;0,COUNTIF(BF$35:BF57,35)&gt;0,COUNTIF(BF$35:BF57,37)&gt;0,COUNTIF(BF$35:BF57,36)&gt;0),"cmo",IF(AND(COUNTIF(BF$35:BF57,1)&gt;0,COUNTIF(BF$35:BF57,33)&gt;0,COUNTIF(BF$35:BF57,30)&gt;0,COUNTIF(BF$35:BF57,39)&gt;0,COUNTIF(BF$35:BF57,38)&gt;0,COUNTIF(BF$35:BF57,35)&gt;0,COUNTIF(BF$35:BF57,37)&gt;0),36,IF(AND(COUNTIF(BF$35:BF57,1)&gt;0,COUNTIF(BF$35:BF57,33)&gt;0,COUNTIF(BF$35:BF57,30)&gt;0,COUNTIF(BF$35:BF57,39)&gt;0,COUNTIF(BF$35:BF57,38)&gt;0,COUNTIF(BF$35:BF57,35)&gt;0),37,IF(AND(COUNTIF(BF$35:BF57,1)&gt;0,COUNTIF(BF$35:BF57,33)&gt;0,COUNTIF(BF$35:BF57,30)&gt;0,COUNTIF(BF$35:BF57,39)&gt;0,COUNTIF(BF$35:BF57,38)&gt;0),35,IF(AND(COUNTIF(BF$35:BF57,1)&gt;0,COUNTIF(BF$35:BF57,33)&gt;0,COUNTIF(BF$35:BF57,30)&gt;0,COUNTIF(BF$35:BF57,39)&gt;0),38,IF(AND(COUNTIF(BF$35:BF57,1)&gt;0,COUNTIF(BF$35:BF57,33)&gt;0,COUNTIF(BF$35:BF57,30)&gt;0),39,IF(AND(COUNTIF(BF$35:BF57,1)&gt;0,COUNTIF(BF$35:BF57,33)&gt;0),30,IF(COUNTIF(BF$35:BF57,1)&gt;0,33,1)))))))))))</f>
        <v>36</v>
      </c>
      <c r="BG58" s="227">
        <f>IF(AND(COUNTIF(BG$35:BG57,1)&gt;0,COUNTIF(BG$35:BG57,33)&gt;0,COUNTIF(BG$35:BG57,30)&gt;0,COUNTIF(BG$35:BG57,39)&gt;0,COUNTIF(BG$35:BG57,38)&gt;0,COUNTIF(BG$35:BG57,35)&gt;0,COUNTIF(BG$35:BG57,37)&gt;0,COUNTIF(BG$35:BG57,36)&gt;0,COUNTIF(BG$35:BG57,"cmo")&gt;0,COUNTIF(BG$35:BG57,32)&gt;0,COUNTIF(BG$35:BG57,2)&gt;0),"F",IF(AND(COUNTIF(BG$35:BG57,1)&gt;0,COUNTIF(BG$35:BG57,33)&gt;0,COUNTIF(BG$35:BG57,30)&gt;0,COUNTIF(BG$35:BG57,39)&gt;0,COUNTIF(BG$35:BG57,38)&gt;0,COUNTIF(BG$35:BG57,35)&gt;0,COUNTIF(BG$35:BG57,37)&gt;0,COUNTIF(BG$35:BG57,36)&gt;0,COUNTIF(BG$35:BG57,"cmo")&gt;0,COUNTIF(BG$35:BG57,32)&gt;0),2,IF(AND(COUNTIF(BG$35:BG57,1)&gt;0,COUNTIF(BG$35:BG57,33)&gt;0,COUNTIF(BG$35:BG57,30)&gt;0,COUNTIF(BG$35:BG57,39)&gt;0,COUNTIF(BG$35:BG57,38)&gt;0,COUNTIF(BG$35:BG57,35)&gt;0,COUNTIF(BG$35:BG57,37)&gt;0,COUNTIF(BG$35:BG57,36)&gt;0,COUNTIF(BG$35:BG57,"cmo")&gt;0),32,IF(AND(COUNTIF(BG$35:BG57,1)&gt;0,COUNTIF(BG$35:BG57,33)&gt;0,COUNTIF(BG$35:BG57,30)&gt;0,COUNTIF(BG$35:BG57,39)&gt;0,COUNTIF(BG$35:BG57,38)&gt;0,COUNTIF(BG$35:BG57,35)&gt;0,COUNTIF(BG$35:BG57,37)&gt;0,COUNTIF(BG$35:BG57,36)&gt;0),"cmo",IF(AND(COUNTIF(BG$35:BG57,1)&gt;0,COUNTIF(BG$35:BG57,33)&gt;0,COUNTIF(BG$35:BG57,30)&gt;0,COUNTIF(BG$35:BG57,39)&gt;0,COUNTIF(BG$35:BG57,38)&gt;0,COUNTIF(BG$35:BG57,35)&gt;0,COUNTIF(BG$35:BG57,37)&gt;0),36,IF(AND(COUNTIF(BG$35:BG57,1)&gt;0,COUNTIF(BG$35:BG57,33)&gt;0,COUNTIF(BG$35:BG57,30)&gt;0,COUNTIF(BG$35:BG57,39)&gt;0,COUNTIF(BG$35:BG57,38)&gt;0,COUNTIF(BG$35:BG57,35)&gt;0),37,IF(AND(COUNTIF(BG$35:BG57,1)&gt;0,COUNTIF(BG$35:BG57,33)&gt;0,COUNTIF(BG$35:BG57,30)&gt;0,COUNTIF(BG$35:BG57,39)&gt;0,COUNTIF(BG$35:BG57,38)&gt;0),35,IF(AND(COUNTIF(BG$35:BG57,1)&gt;0,COUNTIF(BG$35:BG57,33)&gt;0,COUNTIF(BG$35:BG57,30)&gt;0,COUNTIF(BG$35:BG57,39)&gt;0),38,IF(AND(COUNTIF(BG$35:BG57,1)&gt;0,COUNTIF(BG$35:BG57,33)&gt;0,COUNTIF(BG$35:BG57,30)&gt;0),39,IF(AND(COUNTIF(BG$35:BG57,1)&gt;0,COUNTIF(BG$35:BG57,33)&gt;0),30,IF(COUNTIF(BG$35:BG57,1)&gt;0,33,1)))))))))))</f>
        <v>36</v>
      </c>
      <c r="BH58" s="227">
        <f>IF(AND(COUNTIF(BH$35:BH57,1)&gt;0,COUNTIF(BH$35:BH57,33)&gt;0,COUNTIF(BH$35:BH57,30)&gt;0,COUNTIF(BH$35:BH57,39)&gt;0,COUNTIF(BH$35:BH57,38)&gt;0,COUNTIF(BH$35:BH57,35)&gt;0,COUNTIF(BH$35:BH57,37)&gt;0,COUNTIF(BH$35:BH57,36)&gt;0,COUNTIF(BH$35:BH57,"cmo")&gt;0,COUNTIF(BH$35:BH57,32)&gt;0,COUNTIF(BH$35:BH57,2)&gt;0),"F",IF(AND(COUNTIF(BH$35:BH57,1)&gt;0,COUNTIF(BH$35:BH57,33)&gt;0,COUNTIF(BH$35:BH57,30)&gt;0,COUNTIF(BH$35:BH57,39)&gt;0,COUNTIF(BH$35:BH57,38)&gt;0,COUNTIF(BH$35:BH57,35)&gt;0,COUNTIF(BH$35:BH57,37)&gt;0,COUNTIF(BH$35:BH57,36)&gt;0,COUNTIF(BH$35:BH57,"cmo")&gt;0,COUNTIF(BH$35:BH57,32)&gt;0),2,IF(AND(COUNTIF(BH$35:BH57,1)&gt;0,COUNTIF(BH$35:BH57,33)&gt;0,COUNTIF(BH$35:BH57,30)&gt;0,COUNTIF(BH$35:BH57,39)&gt;0,COUNTIF(BH$35:BH57,38)&gt;0,COUNTIF(BH$35:BH57,35)&gt;0,COUNTIF(BH$35:BH57,37)&gt;0,COUNTIF(BH$35:BH57,36)&gt;0,COUNTIF(BH$35:BH57,"cmo")&gt;0),32,IF(AND(COUNTIF(BH$35:BH57,1)&gt;0,COUNTIF(BH$35:BH57,33)&gt;0,COUNTIF(BH$35:BH57,30)&gt;0,COUNTIF(BH$35:BH57,39)&gt;0,COUNTIF(BH$35:BH57,38)&gt;0,COUNTIF(BH$35:BH57,35)&gt;0,COUNTIF(BH$35:BH57,37)&gt;0,COUNTIF(BH$35:BH57,36)&gt;0),"cmo",IF(AND(COUNTIF(BH$35:BH57,1)&gt;0,COUNTIF(BH$35:BH57,33)&gt;0,COUNTIF(BH$35:BH57,30)&gt;0,COUNTIF(BH$35:BH57,39)&gt;0,COUNTIF(BH$35:BH57,38)&gt;0,COUNTIF(BH$35:BH57,35)&gt;0,COUNTIF(BH$35:BH57,37)&gt;0),36,IF(AND(COUNTIF(BH$35:BH57,1)&gt;0,COUNTIF(BH$35:BH57,33)&gt;0,COUNTIF(BH$35:BH57,30)&gt;0,COUNTIF(BH$35:BH57,39)&gt;0,COUNTIF(BH$35:BH57,38)&gt;0,COUNTIF(BH$35:BH57,35)&gt;0),37,IF(AND(COUNTIF(BH$35:BH57,1)&gt;0,COUNTIF(BH$35:BH57,33)&gt;0,COUNTIF(BH$35:BH57,30)&gt;0,COUNTIF(BH$35:BH57,39)&gt;0,COUNTIF(BH$35:BH57,38)&gt;0),35,IF(AND(COUNTIF(BH$35:BH57,1)&gt;0,COUNTIF(BH$35:BH57,33)&gt;0,COUNTIF(BH$35:BH57,30)&gt;0,COUNTIF(BH$35:BH57,39)&gt;0),38,IF(AND(COUNTIF(BH$35:BH57,1)&gt;0,COUNTIF(BH$35:BH57,33)&gt;0,COUNTIF(BH$35:BH57,30)&gt;0),39,IF(AND(COUNTIF(BH$35:BH57,1)&gt;0,COUNTIF(BH$35:BH57,33)&gt;0),30,IF(COUNTIF(BH$35:BH57,1)&gt;0,33,1)))))))))))</f>
        <v>36</v>
      </c>
      <c r="BI58" s="227">
        <f>IF(AND(COUNTIF(BI$35:BI57,1)&gt;0,COUNTIF(BI$35:BI57,33)&gt;0,COUNTIF(BI$35:BI57,30)&gt;0,COUNTIF(BI$35:BI57,39)&gt;0,COUNTIF(BI$35:BI57,38)&gt;0,COUNTIF(BI$35:BI57,35)&gt;0,COUNTIF(BI$35:BI57,37)&gt;0,COUNTIF(BI$35:BI57,36)&gt;0,COUNTIF(BI$35:BI57,"cmo")&gt;0,COUNTIF(BI$35:BI57,32)&gt;0,COUNTIF(BI$35:BI57,2)&gt;0),"F",IF(AND(COUNTIF(BI$35:BI57,1)&gt;0,COUNTIF(BI$35:BI57,33)&gt;0,COUNTIF(BI$35:BI57,30)&gt;0,COUNTIF(BI$35:BI57,39)&gt;0,COUNTIF(BI$35:BI57,38)&gt;0,COUNTIF(BI$35:BI57,35)&gt;0,COUNTIF(BI$35:BI57,37)&gt;0,COUNTIF(BI$35:BI57,36)&gt;0,COUNTIF(BI$35:BI57,"cmo")&gt;0,COUNTIF(BI$35:BI57,32)&gt;0),2,IF(AND(COUNTIF(BI$35:BI57,1)&gt;0,COUNTIF(BI$35:BI57,33)&gt;0,COUNTIF(BI$35:BI57,30)&gt;0,COUNTIF(BI$35:BI57,39)&gt;0,COUNTIF(BI$35:BI57,38)&gt;0,COUNTIF(BI$35:BI57,35)&gt;0,COUNTIF(BI$35:BI57,37)&gt;0,COUNTIF(BI$35:BI57,36)&gt;0,COUNTIF(BI$35:BI57,"cmo")&gt;0),32,IF(AND(COUNTIF(BI$35:BI57,1)&gt;0,COUNTIF(BI$35:BI57,33)&gt;0,COUNTIF(BI$35:BI57,30)&gt;0,COUNTIF(BI$35:BI57,39)&gt;0,COUNTIF(BI$35:BI57,38)&gt;0,COUNTIF(BI$35:BI57,35)&gt;0,COUNTIF(BI$35:BI57,37)&gt;0,COUNTIF(BI$35:BI57,36)&gt;0),"cmo",IF(AND(COUNTIF(BI$35:BI57,1)&gt;0,COUNTIF(BI$35:BI57,33)&gt;0,COUNTIF(BI$35:BI57,30)&gt;0,COUNTIF(BI$35:BI57,39)&gt;0,COUNTIF(BI$35:BI57,38)&gt;0,COUNTIF(BI$35:BI57,35)&gt;0,COUNTIF(BI$35:BI57,37)&gt;0),36,IF(AND(COUNTIF(BI$35:BI57,1)&gt;0,COUNTIF(BI$35:BI57,33)&gt;0,COUNTIF(BI$35:BI57,30)&gt;0,COUNTIF(BI$35:BI57,39)&gt;0,COUNTIF(BI$35:BI57,38)&gt;0,COUNTIF(BI$35:BI57,35)&gt;0),37,IF(AND(COUNTIF(BI$35:BI57,1)&gt;0,COUNTIF(BI$35:BI57,33)&gt;0,COUNTIF(BI$35:BI57,30)&gt;0,COUNTIF(BI$35:BI57,39)&gt;0,COUNTIF(BI$35:BI57,38)&gt;0),35,IF(AND(COUNTIF(BI$35:BI57,1)&gt;0,COUNTIF(BI$35:BI57,33)&gt;0,COUNTIF(BI$35:BI57,30)&gt;0,COUNTIF(BI$35:BI57,39)&gt;0),38,IF(AND(COUNTIF(BI$35:BI57,1)&gt;0,COUNTIF(BI$35:BI57,33)&gt;0,COUNTIF(BI$35:BI57,30)&gt;0),39,IF(AND(COUNTIF(BI$35:BI57,1)&gt;0,COUNTIF(BI$35:BI57,33)&gt;0),30,IF(COUNTIF(BI$35:BI57,1)&gt;0,33,1)))))))))))</f>
        <v>37</v>
      </c>
      <c r="BJ58" s="227">
        <f>IF(AND(COUNTIF(BJ$35:BJ57,1)&gt;0,COUNTIF(BJ$35:BJ57,33)&gt;0,COUNTIF(BJ$35:BJ57,30)&gt;0,COUNTIF(BJ$35:BJ57,39)&gt;0,COUNTIF(BJ$35:BJ57,38)&gt;0,COUNTIF(BJ$35:BJ57,35)&gt;0,COUNTIF(BJ$35:BJ57,37)&gt;0,COUNTIF(BJ$35:BJ57,36)&gt;0,COUNTIF(BJ$35:BJ57,"cmo")&gt;0,COUNTIF(BJ$35:BJ57,32)&gt;0,COUNTIF(BJ$35:BJ57,2)&gt;0),"F",IF(AND(COUNTIF(BJ$35:BJ57,1)&gt;0,COUNTIF(BJ$35:BJ57,33)&gt;0,COUNTIF(BJ$35:BJ57,30)&gt;0,COUNTIF(BJ$35:BJ57,39)&gt;0,COUNTIF(BJ$35:BJ57,38)&gt;0,COUNTIF(BJ$35:BJ57,35)&gt;0,COUNTIF(BJ$35:BJ57,37)&gt;0,COUNTIF(BJ$35:BJ57,36)&gt;0,COUNTIF(BJ$35:BJ57,"cmo")&gt;0,COUNTIF(BJ$35:BJ57,32)&gt;0),2,IF(AND(COUNTIF(BJ$35:BJ57,1)&gt;0,COUNTIF(BJ$35:BJ57,33)&gt;0,COUNTIF(BJ$35:BJ57,30)&gt;0,COUNTIF(BJ$35:BJ57,39)&gt;0,COUNTIF(BJ$35:BJ57,38)&gt;0,COUNTIF(BJ$35:BJ57,35)&gt;0,COUNTIF(BJ$35:BJ57,37)&gt;0,COUNTIF(BJ$35:BJ57,36)&gt;0,COUNTIF(BJ$35:BJ57,"cmo")&gt;0),32,IF(AND(COUNTIF(BJ$35:BJ57,1)&gt;0,COUNTIF(BJ$35:BJ57,33)&gt;0,COUNTIF(BJ$35:BJ57,30)&gt;0,COUNTIF(BJ$35:BJ57,39)&gt;0,COUNTIF(BJ$35:BJ57,38)&gt;0,COUNTIF(BJ$35:BJ57,35)&gt;0,COUNTIF(BJ$35:BJ57,37)&gt;0,COUNTIF(BJ$35:BJ57,36)&gt;0),"cmo",IF(AND(COUNTIF(BJ$35:BJ57,1)&gt;0,COUNTIF(BJ$35:BJ57,33)&gt;0,COUNTIF(BJ$35:BJ57,30)&gt;0,COUNTIF(BJ$35:BJ57,39)&gt;0,COUNTIF(BJ$35:BJ57,38)&gt;0,COUNTIF(BJ$35:BJ57,35)&gt;0,COUNTIF(BJ$35:BJ57,37)&gt;0),36,IF(AND(COUNTIF(BJ$35:BJ57,1)&gt;0,COUNTIF(BJ$35:BJ57,33)&gt;0,COUNTIF(BJ$35:BJ57,30)&gt;0,COUNTIF(BJ$35:BJ57,39)&gt;0,COUNTIF(BJ$35:BJ57,38)&gt;0,COUNTIF(BJ$35:BJ57,35)&gt;0),37,IF(AND(COUNTIF(BJ$35:BJ57,1)&gt;0,COUNTIF(BJ$35:BJ57,33)&gt;0,COUNTIF(BJ$35:BJ57,30)&gt;0,COUNTIF(BJ$35:BJ57,39)&gt;0,COUNTIF(BJ$35:BJ57,38)&gt;0),35,IF(AND(COUNTIF(BJ$35:BJ57,1)&gt;0,COUNTIF(BJ$35:BJ57,33)&gt;0,COUNTIF(BJ$35:BJ57,30)&gt;0,COUNTIF(BJ$35:BJ57,39)&gt;0),38,IF(AND(COUNTIF(BJ$35:BJ57,1)&gt;0,COUNTIF(BJ$35:BJ57,33)&gt;0,COUNTIF(BJ$35:BJ57,30)&gt;0),39,IF(AND(COUNTIF(BJ$35:BJ57,1)&gt;0,COUNTIF(BJ$35:BJ57,33)&gt;0),30,IF(COUNTIF(BJ$35:BJ57,1)&gt;0,33,1)))))))))))</f>
        <v>38</v>
      </c>
      <c r="BK58" s="227">
        <f>IF(AND(COUNTIF(BK$35:BK57,1)&gt;0,COUNTIF(BK$35:BK57,33)&gt;0,COUNTIF(BK$35:BK57,30)&gt;0,COUNTIF(BK$35:BK57,39)&gt;0,COUNTIF(BK$35:BK57,38)&gt;0,COUNTIF(BK$35:BK57,35)&gt;0,COUNTIF(BK$35:BK57,37)&gt;0,COUNTIF(BK$35:BK57,36)&gt;0,COUNTIF(BK$35:BK57,"cmo")&gt;0,COUNTIF(BK$35:BK57,32)&gt;0,COUNTIF(BK$35:BK57,2)&gt;0),"F",IF(AND(COUNTIF(BK$35:BK57,1)&gt;0,COUNTIF(BK$35:BK57,33)&gt;0,COUNTIF(BK$35:BK57,30)&gt;0,COUNTIF(BK$35:BK57,39)&gt;0,COUNTIF(BK$35:BK57,38)&gt;0,COUNTIF(BK$35:BK57,35)&gt;0,COUNTIF(BK$35:BK57,37)&gt;0,COUNTIF(BK$35:BK57,36)&gt;0,COUNTIF(BK$35:BK57,"cmo")&gt;0,COUNTIF(BK$35:BK57,32)&gt;0),2,IF(AND(COUNTIF(BK$35:BK57,1)&gt;0,COUNTIF(BK$35:BK57,33)&gt;0,COUNTIF(BK$35:BK57,30)&gt;0,COUNTIF(BK$35:BK57,39)&gt;0,COUNTIF(BK$35:BK57,38)&gt;0,COUNTIF(BK$35:BK57,35)&gt;0,COUNTIF(BK$35:BK57,37)&gt;0,COUNTIF(BK$35:BK57,36)&gt;0,COUNTIF(BK$35:BK57,"cmo")&gt;0),32,IF(AND(COUNTIF(BK$35:BK57,1)&gt;0,COUNTIF(BK$35:BK57,33)&gt;0,COUNTIF(BK$35:BK57,30)&gt;0,COUNTIF(BK$35:BK57,39)&gt;0,COUNTIF(BK$35:BK57,38)&gt;0,COUNTIF(BK$35:BK57,35)&gt;0,COUNTIF(BK$35:BK57,37)&gt;0,COUNTIF(BK$35:BK57,36)&gt;0),"cmo",IF(AND(COUNTIF(BK$35:BK57,1)&gt;0,COUNTIF(BK$35:BK57,33)&gt;0,COUNTIF(BK$35:BK57,30)&gt;0,COUNTIF(BK$35:BK57,39)&gt;0,COUNTIF(BK$35:BK57,38)&gt;0,COUNTIF(BK$35:BK57,35)&gt;0,COUNTIF(BK$35:BK57,37)&gt;0),36,IF(AND(COUNTIF(BK$35:BK57,1)&gt;0,COUNTIF(BK$35:BK57,33)&gt;0,COUNTIF(BK$35:BK57,30)&gt;0,COUNTIF(BK$35:BK57,39)&gt;0,COUNTIF(BK$35:BK57,38)&gt;0,COUNTIF(BK$35:BK57,35)&gt;0),37,IF(AND(COUNTIF(BK$35:BK57,1)&gt;0,COUNTIF(BK$35:BK57,33)&gt;0,COUNTIF(BK$35:BK57,30)&gt;0,COUNTIF(BK$35:BK57,39)&gt;0,COUNTIF(BK$35:BK57,38)&gt;0),35,IF(AND(COUNTIF(BK$35:BK57,1)&gt;0,COUNTIF(BK$35:BK57,33)&gt;0,COUNTIF(BK$35:BK57,30)&gt;0,COUNTIF(BK$35:BK57,39)&gt;0),38,IF(AND(COUNTIF(BK$35:BK57,1)&gt;0,COUNTIF(BK$35:BK57,33)&gt;0,COUNTIF(BK$35:BK57,30)&gt;0),39,IF(AND(COUNTIF(BK$35:BK57,1)&gt;0,COUNTIF(BK$35:BK57,33)&gt;0),30,IF(COUNTIF(BK$35:BK57,1)&gt;0,33,1)))))))))))</f>
        <v>30</v>
      </c>
      <c r="BL58" s="227">
        <f>IF(AND(COUNTIF(BL$35:BL57,1)&gt;0,COUNTIF(BL$35:BL57,33)&gt;0,COUNTIF(BL$35:BL57,30)&gt;0,COUNTIF(BL$35:BL57,39)&gt;0,COUNTIF(BL$35:BL57,38)&gt;0,COUNTIF(BL$35:BL57,35)&gt;0,COUNTIF(BL$35:BL57,37)&gt;0,COUNTIF(BL$35:BL57,36)&gt;0,COUNTIF(BL$35:BL57,"cmo")&gt;0,COUNTIF(BL$35:BL57,32)&gt;0,COUNTIF(BL$35:BL57,2)&gt;0),"F",IF(AND(COUNTIF(BL$35:BL57,1)&gt;0,COUNTIF(BL$35:BL57,33)&gt;0,COUNTIF(BL$35:BL57,30)&gt;0,COUNTIF(BL$35:BL57,39)&gt;0,COUNTIF(BL$35:BL57,38)&gt;0,COUNTIF(BL$35:BL57,35)&gt;0,COUNTIF(BL$35:BL57,37)&gt;0,COUNTIF(BL$35:BL57,36)&gt;0,COUNTIF(BL$35:BL57,"cmo")&gt;0,COUNTIF(BL$35:BL57,32)&gt;0),2,IF(AND(COUNTIF(BL$35:BL57,1)&gt;0,COUNTIF(BL$35:BL57,33)&gt;0,COUNTIF(BL$35:BL57,30)&gt;0,COUNTIF(BL$35:BL57,39)&gt;0,COUNTIF(BL$35:BL57,38)&gt;0,COUNTIF(BL$35:BL57,35)&gt;0,COUNTIF(BL$35:BL57,37)&gt;0,COUNTIF(BL$35:BL57,36)&gt;0,COUNTIF(BL$35:BL57,"cmo")&gt;0),32,IF(AND(COUNTIF(BL$35:BL57,1)&gt;0,COUNTIF(BL$35:BL57,33)&gt;0,COUNTIF(BL$35:BL57,30)&gt;0,COUNTIF(BL$35:BL57,39)&gt;0,COUNTIF(BL$35:BL57,38)&gt;0,COUNTIF(BL$35:BL57,35)&gt;0,COUNTIF(BL$35:BL57,37)&gt;0,COUNTIF(BL$35:BL57,36)&gt;0),"cmo",IF(AND(COUNTIF(BL$35:BL57,1)&gt;0,COUNTIF(BL$35:BL57,33)&gt;0,COUNTIF(BL$35:BL57,30)&gt;0,COUNTIF(BL$35:BL57,39)&gt;0,COUNTIF(BL$35:BL57,38)&gt;0,COUNTIF(BL$35:BL57,35)&gt;0,COUNTIF(BL$35:BL57,37)&gt;0),36,IF(AND(COUNTIF(BL$35:BL57,1)&gt;0,COUNTIF(BL$35:BL57,33)&gt;0,COUNTIF(BL$35:BL57,30)&gt;0,COUNTIF(BL$35:BL57,39)&gt;0,COUNTIF(BL$35:BL57,38)&gt;0,COUNTIF(BL$35:BL57,35)&gt;0),37,IF(AND(COUNTIF(BL$35:BL57,1)&gt;0,COUNTIF(BL$35:BL57,33)&gt;0,COUNTIF(BL$35:BL57,30)&gt;0,COUNTIF(BL$35:BL57,39)&gt;0,COUNTIF(BL$35:BL57,38)&gt;0),35,IF(AND(COUNTIF(BL$35:BL57,1)&gt;0,COUNTIF(BL$35:BL57,33)&gt;0,COUNTIF(BL$35:BL57,30)&gt;0,COUNTIF(BL$35:BL57,39)&gt;0),38,IF(AND(COUNTIF(BL$35:BL57,1)&gt;0,COUNTIF(BL$35:BL57,33)&gt;0,COUNTIF(BL$35:BL57,30)&gt;0),39,IF(AND(COUNTIF(BL$35:BL57,1)&gt;0,COUNTIF(BL$35:BL57,33)&gt;0),30,IF(COUNTIF(BL$35:BL57,1)&gt;0,33,1)))))))))))</f>
        <v>30</v>
      </c>
      <c r="BM58" s="227">
        <f>IF(AND(COUNTIF(BM$35:BM57,1)&gt;0,COUNTIF(BM$35:BM57,33)&gt;0,COUNTIF(BM$35:BM57,30)&gt;0,COUNTIF(BM$35:BM57,39)&gt;0,COUNTIF(BM$35:BM57,38)&gt;0,COUNTIF(BM$35:BM57,35)&gt;0,COUNTIF(BM$35:BM57,37)&gt;0,COUNTIF(BM$35:BM57,36)&gt;0,COUNTIF(BM$35:BM57,"cmo")&gt;0,COUNTIF(BM$35:BM57,32)&gt;0,COUNTIF(BM$35:BM57,2)&gt;0),"F",IF(AND(COUNTIF(BM$35:BM57,1)&gt;0,COUNTIF(BM$35:BM57,33)&gt;0,COUNTIF(BM$35:BM57,30)&gt;0,COUNTIF(BM$35:BM57,39)&gt;0,COUNTIF(BM$35:BM57,38)&gt;0,COUNTIF(BM$35:BM57,35)&gt;0,COUNTIF(BM$35:BM57,37)&gt;0,COUNTIF(BM$35:BM57,36)&gt;0,COUNTIF(BM$35:BM57,"cmo")&gt;0,COUNTIF(BM$35:BM57,32)&gt;0),2,IF(AND(COUNTIF(BM$35:BM57,1)&gt;0,COUNTIF(BM$35:BM57,33)&gt;0,COUNTIF(BM$35:BM57,30)&gt;0,COUNTIF(BM$35:BM57,39)&gt;0,COUNTIF(BM$35:BM57,38)&gt;0,COUNTIF(BM$35:BM57,35)&gt;0,COUNTIF(BM$35:BM57,37)&gt;0,COUNTIF(BM$35:BM57,36)&gt;0,COUNTIF(BM$35:BM57,"cmo")&gt;0),32,IF(AND(COUNTIF(BM$35:BM57,1)&gt;0,COUNTIF(BM$35:BM57,33)&gt;0,COUNTIF(BM$35:BM57,30)&gt;0,COUNTIF(BM$35:BM57,39)&gt;0,COUNTIF(BM$35:BM57,38)&gt;0,COUNTIF(BM$35:BM57,35)&gt;0,COUNTIF(BM$35:BM57,37)&gt;0,COUNTIF(BM$35:BM57,36)&gt;0),"cmo",IF(AND(COUNTIF(BM$35:BM57,1)&gt;0,COUNTIF(BM$35:BM57,33)&gt;0,COUNTIF(BM$35:BM57,30)&gt;0,COUNTIF(BM$35:BM57,39)&gt;0,COUNTIF(BM$35:BM57,38)&gt;0,COUNTIF(BM$35:BM57,35)&gt;0,COUNTIF(BM$35:BM57,37)&gt;0),36,IF(AND(COUNTIF(BM$35:BM57,1)&gt;0,COUNTIF(BM$35:BM57,33)&gt;0,COUNTIF(BM$35:BM57,30)&gt;0,COUNTIF(BM$35:BM57,39)&gt;0,COUNTIF(BM$35:BM57,38)&gt;0,COUNTIF(BM$35:BM57,35)&gt;0),37,IF(AND(COUNTIF(BM$35:BM57,1)&gt;0,COUNTIF(BM$35:BM57,33)&gt;0,COUNTIF(BM$35:BM57,30)&gt;0,COUNTIF(BM$35:BM57,39)&gt;0,COUNTIF(BM$35:BM57,38)&gt;0),35,IF(AND(COUNTIF(BM$35:BM57,1)&gt;0,COUNTIF(BM$35:BM57,33)&gt;0,COUNTIF(BM$35:BM57,30)&gt;0,COUNTIF(BM$35:BM57,39)&gt;0),38,IF(AND(COUNTIF(BM$35:BM57,1)&gt;0,COUNTIF(BM$35:BM57,33)&gt;0,COUNTIF(BM$35:BM57,30)&gt;0),39,IF(AND(COUNTIF(BM$35:BM57,1)&gt;0,COUNTIF(BM$35:BM57,33)&gt;0),30,IF(COUNTIF(BM$35:BM57,1)&gt;0,33,1)))))))))))</f>
        <v>30</v>
      </c>
      <c r="BN58" s="227">
        <f>IF(AND(COUNTIF(BN$35:BN57,1)&gt;0,COUNTIF(BN$35:BN57,33)&gt;0,COUNTIF(BN$35:BN57,30)&gt;0,COUNTIF(BN$35:BN57,39)&gt;0,COUNTIF(BN$35:BN57,38)&gt;0,COUNTIF(BN$35:BN57,35)&gt;0,COUNTIF(BN$35:BN57,37)&gt;0,COUNTIF(BN$35:BN57,36)&gt;0,COUNTIF(BN$35:BN57,"cmo")&gt;0,COUNTIF(BN$35:BN57,32)&gt;0,COUNTIF(BN$35:BN57,2)&gt;0),"F",IF(AND(COUNTIF(BN$35:BN57,1)&gt;0,COUNTIF(BN$35:BN57,33)&gt;0,COUNTIF(BN$35:BN57,30)&gt;0,COUNTIF(BN$35:BN57,39)&gt;0,COUNTIF(BN$35:BN57,38)&gt;0,COUNTIF(BN$35:BN57,35)&gt;0,COUNTIF(BN$35:BN57,37)&gt;0,COUNTIF(BN$35:BN57,36)&gt;0,COUNTIF(BN$35:BN57,"cmo")&gt;0,COUNTIF(BN$35:BN57,32)&gt;0),2,IF(AND(COUNTIF(BN$35:BN57,1)&gt;0,COUNTIF(BN$35:BN57,33)&gt;0,COUNTIF(BN$35:BN57,30)&gt;0,COUNTIF(BN$35:BN57,39)&gt;0,COUNTIF(BN$35:BN57,38)&gt;0,COUNTIF(BN$35:BN57,35)&gt;0,COUNTIF(BN$35:BN57,37)&gt;0,COUNTIF(BN$35:BN57,36)&gt;0,COUNTIF(BN$35:BN57,"cmo")&gt;0),32,IF(AND(COUNTIF(BN$35:BN57,1)&gt;0,COUNTIF(BN$35:BN57,33)&gt;0,COUNTIF(BN$35:BN57,30)&gt;0,COUNTIF(BN$35:BN57,39)&gt;0,COUNTIF(BN$35:BN57,38)&gt;0,COUNTIF(BN$35:BN57,35)&gt;0,COUNTIF(BN$35:BN57,37)&gt;0,COUNTIF(BN$35:BN57,36)&gt;0),"cmo",IF(AND(COUNTIF(BN$35:BN57,1)&gt;0,COUNTIF(BN$35:BN57,33)&gt;0,COUNTIF(BN$35:BN57,30)&gt;0,COUNTIF(BN$35:BN57,39)&gt;0,COUNTIF(BN$35:BN57,38)&gt;0,COUNTIF(BN$35:BN57,35)&gt;0,COUNTIF(BN$35:BN57,37)&gt;0),36,IF(AND(COUNTIF(BN$35:BN57,1)&gt;0,COUNTIF(BN$35:BN57,33)&gt;0,COUNTIF(BN$35:BN57,30)&gt;0,COUNTIF(BN$35:BN57,39)&gt;0,COUNTIF(BN$35:BN57,38)&gt;0,COUNTIF(BN$35:BN57,35)&gt;0),37,IF(AND(COUNTIF(BN$35:BN57,1)&gt;0,COUNTIF(BN$35:BN57,33)&gt;0,COUNTIF(BN$35:BN57,30)&gt;0,COUNTIF(BN$35:BN57,39)&gt;0,COUNTIF(BN$35:BN57,38)&gt;0),35,IF(AND(COUNTIF(BN$35:BN57,1)&gt;0,COUNTIF(BN$35:BN57,33)&gt;0,COUNTIF(BN$35:BN57,30)&gt;0,COUNTIF(BN$35:BN57,39)&gt;0),38,IF(AND(COUNTIF(BN$35:BN57,1)&gt;0,COUNTIF(BN$35:BN57,33)&gt;0,COUNTIF(BN$35:BN57,30)&gt;0),39,IF(AND(COUNTIF(BN$35:BN57,1)&gt;0,COUNTIF(BN$35:BN57,33)&gt;0),30,IF(COUNTIF(BN$35:BN57,1)&gt;0,33,1)))))))))))</f>
        <v>30</v>
      </c>
      <c r="BO58" s="227">
        <f>IF(AND(COUNTIF(BO$35:BO57,1)&gt;0,COUNTIF(BO$35:BO57,33)&gt;0,COUNTIF(BO$35:BO57,30)&gt;0,COUNTIF(BO$35:BO57,39)&gt;0,COUNTIF(BO$35:BO57,38)&gt;0,COUNTIF(BO$35:BO57,35)&gt;0,COUNTIF(BO$35:BO57,37)&gt;0,COUNTIF(BO$35:BO57,36)&gt;0,COUNTIF(BO$35:BO57,"cmo")&gt;0,COUNTIF(BO$35:BO57,32)&gt;0,COUNTIF(BO$35:BO57,2)&gt;0),"F",IF(AND(COUNTIF(BO$35:BO57,1)&gt;0,COUNTIF(BO$35:BO57,33)&gt;0,COUNTIF(BO$35:BO57,30)&gt;0,COUNTIF(BO$35:BO57,39)&gt;0,COUNTIF(BO$35:BO57,38)&gt;0,COUNTIF(BO$35:BO57,35)&gt;0,COUNTIF(BO$35:BO57,37)&gt;0,COUNTIF(BO$35:BO57,36)&gt;0,COUNTIF(BO$35:BO57,"cmo")&gt;0,COUNTIF(BO$35:BO57,32)&gt;0),2,IF(AND(COUNTIF(BO$35:BO57,1)&gt;0,COUNTIF(BO$35:BO57,33)&gt;0,COUNTIF(BO$35:BO57,30)&gt;0,COUNTIF(BO$35:BO57,39)&gt;0,COUNTIF(BO$35:BO57,38)&gt;0,COUNTIF(BO$35:BO57,35)&gt;0,COUNTIF(BO$35:BO57,37)&gt;0,COUNTIF(BO$35:BO57,36)&gt;0,COUNTIF(BO$35:BO57,"cmo")&gt;0),32,IF(AND(COUNTIF(BO$35:BO57,1)&gt;0,COUNTIF(BO$35:BO57,33)&gt;0,COUNTIF(BO$35:BO57,30)&gt;0,COUNTIF(BO$35:BO57,39)&gt;0,COUNTIF(BO$35:BO57,38)&gt;0,COUNTIF(BO$35:BO57,35)&gt;0,COUNTIF(BO$35:BO57,37)&gt;0,COUNTIF(BO$35:BO57,36)&gt;0),"cmo",IF(AND(COUNTIF(BO$35:BO57,1)&gt;0,COUNTIF(BO$35:BO57,33)&gt;0,COUNTIF(BO$35:BO57,30)&gt;0,COUNTIF(BO$35:BO57,39)&gt;0,COUNTIF(BO$35:BO57,38)&gt;0,COUNTIF(BO$35:BO57,35)&gt;0,COUNTIF(BO$35:BO57,37)&gt;0),36,IF(AND(COUNTIF(BO$35:BO57,1)&gt;0,COUNTIF(BO$35:BO57,33)&gt;0,COUNTIF(BO$35:BO57,30)&gt;0,COUNTIF(BO$35:BO57,39)&gt;0,COUNTIF(BO$35:BO57,38)&gt;0,COUNTIF(BO$35:BO57,35)&gt;0),37,IF(AND(COUNTIF(BO$35:BO57,1)&gt;0,COUNTIF(BO$35:BO57,33)&gt;0,COUNTIF(BO$35:BO57,30)&gt;0,COUNTIF(BO$35:BO57,39)&gt;0,COUNTIF(BO$35:BO57,38)&gt;0),35,IF(AND(COUNTIF(BO$35:BO57,1)&gt;0,COUNTIF(BO$35:BO57,33)&gt;0,COUNTIF(BO$35:BO57,30)&gt;0,COUNTIF(BO$35:BO57,39)&gt;0),38,IF(AND(COUNTIF(BO$35:BO57,1)&gt;0,COUNTIF(BO$35:BO57,33)&gt;0,COUNTIF(BO$35:BO57,30)&gt;0),39,IF(AND(COUNTIF(BO$35:BO57,1)&gt;0,COUNTIF(BO$35:BO57,33)&gt;0),30,IF(COUNTIF(BO$35:BO57,1)&gt;0,33,1)))))))))))</f>
        <v>30</v>
      </c>
      <c r="BP58" s="227"/>
      <c r="BQ58" s="227"/>
      <c r="BR58" s="227"/>
      <c r="BS58" s="227"/>
      <c r="BT58" s="227"/>
      <c r="BU58" s="165">
        <f t="shared" si="3"/>
        <v>0.39583305555717241</v>
      </c>
    </row>
    <row r="59" spans="1:73" x14ac:dyDescent="0.25">
      <c r="A59" s="39"/>
      <c r="B59" s="139" t="str">
        <f>'Etat staff'!C55</f>
        <v xml:space="preserve"> SOLENN</v>
      </c>
      <c r="C59" s="161">
        <f>'Etat staff'!A55</f>
        <v>43590.565972222219</v>
      </c>
      <c r="D59" s="162">
        <f>IF('Etat staff'!B55&lt;C59,'Etat staff'!B55+1,'Etat staff'!B55)</f>
        <v>43590.892361111109</v>
      </c>
      <c r="E59" s="203">
        <f t="shared" si="7"/>
        <v>4.1666666666666664E-2</v>
      </c>
      <c r="F59" s="44"/>
      <c r="G59" s="265"/>
      <c r="H59" s="227"/>
      <c r="I59" s="227"/>
      <c r="J59" s="227"/>
      <c r="K59" s="227"/>
      <c r="L59" s="227"/>
      <c r="M59" s="227"/>
      <c r="N59" s="227"/>
      <c r="O59" s="227"/>
      <c r="P59" s="227"/>
      <c r="Q59" s="227"/>
      <c r="R59" s="227"/>
      <c r="S59" s="227"/>
      <c r="T59" s="227"/>
      <c r="U59" s="227"/>
      <c r="V59" s="227"/>
      <c r="W59" s="227"/>
      <c r="X59" s="227"/>
      <c r="Y59" s="227"/>
      <c r="Z59" s="227"/>
      <c r="AA59" s="227"/>
      <c r="AB59" s="227"/>
      <c r="AC59" s="227"/>
      <c r="AD59" s="227"/>
      <c r="AE59" s="227" t="str">
        <f>IF(AND(COUNTIF(AE$35:AE58,1)&gt;0,COUNTIF(AE$35:AE58,33)&gt;0,COUNTIF(AE$35:AE58,30)&gt;0,COUNTIF(AE$35:AE58,39)&gt;0,COUNTIF(AE$35:AE58,38)&gt;0,COUNTIF(AE$35:AE58,35)&gt;0,COUNTIF(AE$35:AE58,37)&gt;0,COUNTIF(AE$35:AE58,36)&gt;0,COUNTIF(AE$35:AE58,"cmo")&gt;0,COUNTIF(AE$35:AE58,32)&gt;0,COUNTIF(AE$35:AE58,2)&gt;0),"F",IF(AND(COUNTIF(AE$35:AE58,1)&gt;0,COUNTIF(AE$35:AE58,33)&gt;0,COUNTIF(AE$35:AE58,30)&gt;0,COUNTIF(AE$35:AE58,39)&gt;0,COUNTIF(AE$35:AE58,38)&gt;0,COUNTIF(AE$35:AE58,35)&gt;0,COUNTIF(AE$35:AE58,37)&gt;0,COUNTIF(AE$35:AE58,36)&gt;0,COUNTIF(AE$35:AE58,"cmo")&gt;0,COUNTIF(AE$35:AE58,32)&gt;0),2,IF(AND(COUNTIF(AE$35:AE58,1)&gt;0,COUNTIF(AE$35:AE58,33)&gt;0,COUNTIF(AE$35:AE58,30)&gt;0,COUNTIF(AE$35:AE58,39)&gt;0,COUNTIF(AE$35:AE58,38)&gt;0,COUNTIF(AE$35:AE58,35)&gt;0,COUNTIF(AE$35:AE58,37)&gt;0,COUNTIF(AE$35:AE58,36)&gt;0,COUNTIF(AE$35:AE58,"cmo")&gt;0),32,IF(AND(COUNTIF(AE$35:AE58,1)&gt;0,COUNTIF(AE$35:AE58,33)&gt;0,COUNTIF(AE$35:AE58,30)&gt;0,COUNTIF(AE$35:AE58,39)&gt;0,COUNTIF(AE$35:AE58,38)&gt;0,COUNTIF(AE$35:AE58,35)&gt;0,COUNTIF(AE$35:AE58,37)&gt;0,COUNTIF(AE$35:AE58,36)&gt;0),"cmo",IF(AND(COUNTIF(AE$35:AE58,1)&gt;0,COUNTIF(AE$35:AE58,33)&gt;0,COUNTIF(AE$35:AE58,30)&gt;0,COUNTIF(AE$35:AE58,39)&gt;0,COUNTIF(AE$35:AE58,38)&gt;0,COUNTIF(AE$35:AE58,35)&gt;0,COUNTIF(AE$35:AE58,37)&gt;0),36,IF(AND(COUNTIF(AE$35:AE58,1)&gt;0,COUNTIF(AE$35:AE58,33)&gt;0,COUNTIF(AE$35:AE58,30)&gt;0,COUNTIF(AE$35:AE58,39)&gt;0,COUNTIF(AE$35:AE58,38)&gt;0,COUNTIF(AE$35:AE58,35)&gt;0),37,IF(AND(COUNTIF(AE$35:AE58,1)&gt;0,COUNTIF(AE$35:AE58,33)&gt;0,COUNTIF(AE$35:AE58,30)&gt;0,COUNTIF(AE$35:AE58,39)&gt;0,COUNTIF(AE$35:AE58,38)&gt;0),35,IF(AND(COUNTIF(AE$35:AE58,1)&gt;0,COUNTIF(AE$35:AE58,33)&gt;0,COUNTIF(AE$35:AE58,30)&gt;0,COUNTIF(AE$35:AE58,39)&gt;0),38,IF(AND(COUNTIF(AE$35:AE58,1)&gt;0,COUNTIF(AE$35:AE58,33)&gt;0,COUNTIF(AE$35:AE58,30)&gt;0),39,IF(AND(COUNTIF(AE$35:AE58,1)&gt;0,COUNTIF(AE$35:AE58,33)&gt;0),30,IF(COUNTIF(AE$35:AE58,1)&gt;0,33,1)))))))))))</f>
        <v>F</v>
      </c>
      <c r="AF59" s="227" t="str">
        <f>IF(AND(COUNTIF(AF$35:AF58,1)&gt;0,COUNTIF(AF$35:AF58,33)&gt;0,COUNTIF(AF$35:AF58,30)&gt;0,COUNTIF(AF$35:AF58,39)&gt;0,COUNTIF(AF$35:AF58,38)&gt;0,COUNTIF(AF$35:AF58,35)&gt;0,COUNTIF(AF$35:AF58,37)&gt;0,COUNTIF(AF$35:AF58,36)&gt;0,COUNTIF(AF$35:AF58,"cmo")&gt;0,COUNTIF(AF$35:AF58,32)&gt;0,COUNTIF(AF$35:AF58,2)&gt;0),"F",IF(AND(COUNTIF(AF$35:AF58,1)&gt;0,COUNTIF(AF$35:AF58,33)&gt;0,COUNTIF(AF$35:AF58,30)&gt;0,COUNTIF(AF$35:AF58,39)&gt;0,COUNTIF(AF$35:AF58,38)&gt;0,COUNTIF(AF$35:AF58,35)&gt;0,COUNTIF(AF$35:AF58,37)&gt;0,COUNTIF(AF$35:AF58,36)&gt;0,COUNTIF(AF$35:AF58,"cmo")&gt;0,COUNTIF(AF$35:AF58,32)&gt;0),2,IF(AND(COUNTIF(AF$35:AF58,1)&gt;0,COUNTIF(AF$35:AF58,33)&gt;0,COUNTIF(AF$35:AF58,30)&gt;0,COUNTIF(AF$35:AF58,39)&gt;0,COUNTIF(AF$35:AF58,38)&gt;0,COUNTIF(AF$35:AF58,35)&gt;0,COUNTIF(AF$35:AF58,37)&gt;0,COUNTIF(AF$35:AF58,36)&gt;0,COUNTIF(AF$35:AF58,"cmo")&gt;0),32,IF(AND(COUNTIF(AF$35:AF58,1)&gt;0,COUNTIF(AF$35:AF58,33)&gt;0,COUNTIF(AF$35:AF58,30)&gt;0,COUNTIF(AF$35:AF58,39)&gt;0,COUNTIF(AF$35:AF58,38)&gt;0,COUNTIF(AF$35:AF58,35)&gt;0,COUNTIF(AF$35:AF58,37)&gt;0,COUNTIF(AF$35:AF58,36)&gt;0),"cmo",IF(AND(COUNTIF(AF$35:AF58,1)&gt;0,COUNTIF(AF$35:AF58,33)&gt;0,COUNTIF(AF$35:AF58,30)&gt;0,COUNTIF(AF$35:AF58,39)&gt;0,COUNTIF(AF$35:AF58,38)&gt;0,COUNTIF(AF$35:AF58,35)&gt;0,COUNTIF(AF$35:AF58,37)&gt;0),36,IF(AND(COUNTIF(AF$35:AF58,1)&gt;0,COUNTIF(AF$35:AF58,33)&gt;0,COUNTIF(AF$35:AF58,30)&gt;0,COUNTIF(AF$35:AF58,39)&gt;0,COUNTIF(AF$35:AF58,38)&gt;0,COUNTIF(AF$35:AF58,35)&gt;0),37,IF(AND(COUNTIF(AF$35:AF58,1)&gt;0,COUNTIF(AF$35:AF58,33)&gt;0,COUNTIF(AF$35:AF58,30)&gt;0,COUNTIF(AF$35:AF58,39)&gt;0,COUNTIF(AF$35:AF58,38)&gt;0),35,IF(AND(COUNTIF(AF$35:AF58,1)&gt;0,COUNTIF(AF$35:AF58,33)&gt;0,COUNTIF(AF$35:AF58,30)&gt;0,COUNTIF(AF$35:AF58,39)&gt;0),38,IF(AND(COUNTIF(AF$35:AF58,1)&gt;0,COUNTIF(AF$35:AF58,33)&gt;0,COUNTIF(AF$35:AF58,30)&gt;0),39,IF(AND(COUNTIF(AF$35:AF58,1)&gt;0,COUNTIF(AF$35:AF58,33)&gt;0),30,IF(COUNTIF(AF$35:AF58,1)&gt;0,33,1)))))))))))</f>
        <v>F</v>
      </c>
      <c r="AG59" s="227" t="str">
        <f>IF(AND(COUNTIF(AG$35:AG58,1)&gt;0,COUNTIF(AG$35:AG58,33)&gt;0,COUNTIF(AG$35:AG58,30)&gt;0,COUNTIF(AG$35:AG58,39)&gt;0,COUNTIF(AG$35:AG58,38)&gt;0,COUNTIF(AG$35:AG58,35)&gt;0,COUNTIF(AG$35:AG58,37)&gt;0,COUNTIF(AG$35:AG58,36)&gt;0,COUNTIF(AG$35:AG58,"cmo")&gt;0,COUNTIF(AG$35:AG58,32)&gt;0,COUNTIF(AG$35:AG58,2)&gt;0),"F",IF(AND(COUNTIF(AG$35:AG58,1)&gt;0,COUNTIF(AG$35:AG58,33)&gt;0,COUNTIF(AG$35:AG58,30)&gt;0,COUNTIF(AG$35:AG58,39)&gt;0,COUNTIF(AG$35:AG58,38)&gt;0,COUNTIF(AG$35:AG58,35)&gt;0,COUNTIF(AG$35:AG58,37)&gt;0,COUNTIF(AG$35:AG58,36)&gt;0,COUNTIF(AG$35:AG58,"cmo")&gt;0,COUNTIF(AG$35:AG58,32)&gt;0),2,IF(AND(COUNTIF(AG$35:AG58,1)&gt;0,COUNTIF(AG$35:AG58,33)&gt;0,COUNTIF(AG$35:AG58,30)&gt;0,COUNTIF(AG$35:AG58,39)&gt;0,COUNTIF(AG$35:AG58,38)&gt;0,COUNTIF(AG$35:AG58,35)&gt;0,COUNTIF(AG$35:AG58,37)&gt;0,COUNTIF(AG$35:AG58,36)&gt;0,COUNTIF(AG$35:AG58,"cmo")&gt;0),32,IF(AND(COUNTIF(AG$35:AG58,1)&gt;0,COUNTIF(AG$35:AG58,33)&gt;0,COUNTIF(AG$35:AG58,30)&gt;0,COUNTIF(AG$35:AG58,39)&gt;0,COUNTIF(AG$35:AG58,38)&gt;0,COUNTIF(AG$35:AG58,35)&gt;0,COUNTIF(AG$35:AG58,37)&gt;0,COUNTIF(AG$35:AG58,36)&gt;0),"cmo",IF(AND(COUNTIF(AG$35:AG58,1)&gt;0,COUNTIF(AG$35:AG58,33)&gt;0,COUNTIF(AG$35:AG58,30)&gt;0,COUNTIF(AG$35:AG58,39)&gt;0,COUNTIF(AG$35:AG58,38)&gt;0,COUNTIF(AG$35:AG58,35)&gt;0,COUNTIF(AG$35:AG58,37)&gt;0),36,IF(AND(COUNTIF(AG$35:AG58,1)&gt;0,COUNTIF(AG$35:AG58,33)&gt;0,COUNTIF(AG$35:AG58,30)&gt;0,COUNTIF(AG$35:AG58,39)&gt;0,COUNTIF(AG$35:AG58,38)&gt;0,COUNTIF(AG$35:AG58,35)&gt;0),37,IF(AND(COUNTIF(AG$35:AG58,1)&gt;0,COUNTIF(AG$35:AG58,33)&gt;0,COUNTIF(AG$35:AG58,30)&gt;0,COUNTIF(AG$35:AG58,39)&gt;0,COUNTIF(AG$35:AG58,38)&gt;0),35,IF(AND(COUNTIF(AG$35:AG58,1)&gt;0,COUNTIF(AG$35:AG58,33)&gt;0,COUNTIF(AG$35:AG58,30)&gt;0,COUNTIF(AG$35:AG58,39)&gt;0),38,IF(AND(COUNTIF(AG$35:AG58,1)&gt;0,COUNTIF(AG$35:AG58,33)&gt;0,COUNTIF(AG$35:AG58,30)&gt;0),39,IF(AND(COUNTIF(AG$35:AG58,1)&gt;0,COUNTIF(AG$35:AG58,33)&gt;0),30,IF(COUNTIF(AG$35:AG58,1)&gt;0,33,1)))))))))))</f>
        <v>F</v>
      </c>
      <c r="AH59" s="227" t="str">
        <f>IF(AND(COUNTIF(AH$35:AH58,1)&gt;0,COUNTIF(AH$35:AH58,33)&gt;0,COUNTIF(AH$35:AH58,30)&gt;0,COUNTIF(AH$35:AH58,39)&gt;0,COUNTIF(AH$35:AH58,38)&gt;0,COUNTIF(AH$35:AH58,35)&gt;0,COUNTIF(AH$35:AH58,37)&gt;0,COUNTIF(AH$35:AH58,36)&gt;0,COUNTIF(AH$35:AH58,"cmo")&gt;0,COUNTIF(AH$35:AH58,32)&gt;0,COUNTIF(AH$35:AH58,2)&gt;0),"F",IF(AND(COUNTIF(AH$35:AH58,1)&gt;0,COUNTIF(AH$35:AH58,33)&gt;0,COUNTIF(AH$35:AH58,30)&gt;0,COUNTIF(AH$35:AH58,39)&gt;0,COUNTIF(AH$35:AH58,38)&gt;0,COUNTIF(AH$35:AH58,35)&gt;0,COUNTIF(AH$35:AH58,37)&gt;0,COUNTIF(AH$35:AH58,36)&gt;0,COUNTIF(AH$35:AH58,"cmo")&gt;0,COUNTIF(AH$35:AH58,32)&gt;0),2,IF(AND(COUNTIF(AH$35:AH58,1)&gt;0,COUNTIF(AH$35:AH58,33)&gt;0,COUNTIF(AH$35:AH58,30)&gt;0,COUNTIF(AH$35:AH58,39)&gt;0,COUNTIF(AH$35:AH58,38)&gt;0,COUNTIF(AH$35:AH58,35)&gt;0,COUNTIF(AH$35:AH58,37)&gt;0,COUNTIF(AH$35:AH58,36)&gt;0,COUNTIF(AH$35:AH58,"cmo")&gt;0),32,IF(AND(COUNTIF(AH$35:AH58,1)&gt;0,COUNTIF(AH$35:AH58,33)&gt;0,COUNTIF(AH$35:AH58,30)&gt;0,COUNTIF(AH$35:AH58,39)&gt;0,COUNTIF(AH$35:AH58,38)&gt;0,COUNTIF(AH$35:AH58,35)&gt;0,COUNTIF(AH$35:AH58,37)&gt;0,COUNTIF(AH$35:AH58,36)&gt;0),"cmo",IF(AND(COUNTIF(AH$35:AH58,1)&gt;0,COUNTIF(AH$35:AH58,33)&gt;0,COUNTIF(AH$35:AH58,30)&gt;0,COUNTIF(AH$35:AH58,39)&gt;0,COUNTIF(AH$35:AH58,38)&gt;0,COUNTIF(AH$35:AH58,35)&gt;0,COUNTIF(AH$35:AH58,37)&gt;0),36,IF(AND(COUNTIF(AH$35:AH58,1)&gt;0,COUNTIF(AH$35:AH58,33)&gt;0,COUNTIF(AH$35:AH58,30)&gt;0,COUNTIF(AH$35:AH58,39)&gt;0,COUNTIF(AH$35:AH58,38)&gt;0,COUNTIF(AH$35:AH58,35)&gt;0),37,IF(AND(COUNTIF(AH$35:AH58,1)&gt;0,COUNTIF(AH$35:AH58,33)&gt;0,COUNTIF(AH$35:AH58,30)&gt;0,COUNTIF(AH$35:AH58,39)&gt;0,COUNTIF(AH$35:AH58,38)&gt;0),35,IF(AND(COUNTIF(AH$35:AH58,1)&gt;0,COUNTIF(AH$35:AH58,33)&gt;0,COUNTIF(AH$35:AH58,30)&gt;0,COUNTIF(AH$35:AH58,39)&gt;0),38,IF(AND(COUNTIF(AH$35:AH58,1)&gt;0,COUNTIF(AH$35:AH58,33)&gt;0,COUNTIF(AH$35:AH58,30)&gt;0),39,IF(AND(COUNTIF(AH$35:AH58,1)&gt;0,COUNTIF(AH$35:AH58,33)&gt;0),30,IF(COUNTIF(AH$35:AH58,1)&gt;0,33,1)))))))))))</f>
        <v>F</v>
      </c>
      <c r="AI59" s="227" t="str">
        <f>IF(AND(COUNTIF(AI$35:AI58,1)&gt;0,COUNTIF(AI$35:AI58,33)&gt;0,COUNTIF(AI$35:AI58,30)&gt;0,COUNTIF(AI$35:AI58,39)&gt;0,COUNTIF(AI$35:AI58,38)&gt;0,COUNTIF(AI$35:AI58,35)&gt;0,COUNTIF(AI$35:AI58,37)&gt;0,COUNTIF(AI$35:AI58,36)&gt;0,COUNTIF(AI$35:AI58,"cmo")&gt;0,COUNTIF(AI$35:AI58,32)&gt;0,COUNTIF(AI$35:AI58,2)&gt;0),"F",IF(AND(COUNTIF(AI$35:AI58,1)&gt;0,COUNTIF(AI$35:AI58,33)&gt;0,COUNTIF(AI$35:AI58,30)&gt;0,COUNTIF(AI$35:AI58,39)&gt;0,COUNTIF(AI$35:AI58,38)&gt;0,COUNTIF(AI$35:AI58,35)&gt;0,COUNTIF(AI$35:AI58,37)&gt;0,COUNTIF(AI$35:AI58,36)&gt;0,COUNTIF(AI$35:AI58,"cmo")&gt;0,COUNTIF(AI$35:AI58,32)&gt;0),2,IF(AND(COUNTIF(AI$35:AI58,1)&gt;0,COUNTIF(AI$35:AI58,33)&gt;0,COUNTIF(AI$35:AI58,30)&gt;0,COUNTIF(AI$35:AI58,39)&gt;0,COUNTIF(AI$35:AI58,38)&gt;0,COUNTIF(AI$35:AI58,35)&gt;0,COUNTIF(AI$35:AI58,37)&gt;0,COUNTIF(AI$35:AI58,36)&gt;0,COUNTIF(AI$35:AI58,"cmo")&gt;0),32,IF(AND(COUNTIF(AI$35:AI58,1)&gt;0,COUNTIF(AI$35:AI58,33)&gt;0,COUNTIF(AI$35:AI58,30)&gt;0,COUNTIF(AI$35:AI58,39)&gt;0,COUNTIF(AI$35:AI58,38)&gt;0,COUNTIF(AI$35:AI58,35)&gt;0,COUNTIF(AI$35:AI58,37)&gt;0,COUNTIF(AI$35:AI58,36)&gt;0),"cmo",IF(AND(COUNTIF(AI$35:AI58,1)&gt;0,COUNTIF(AI$35:AI58,33)&gt;0,COUNTIF(AI$35:AI58,30)&gt;0,COUNTIF(AI$35:AI58,39)&gt;0,COUNTIF(AI$35:AI58,38)&gt;0,COUNTIF(AI$35:AI58,35)&gt;0,COUNTIF(AI$35:AI58,37)&gt;0),36,IF(AND(COUNTIF(AI$35:AI58,1)&gt;0,COUNTIF(AI$35:AI58,33)&gt;0,COUNTIF(AI$35:AI58,30)&gt;0,COUNTIF(AI$35:AI58,39)&gt;0,COUNTIF(AI$35:AI58,38)&gt;0,COUNTIF(AI$35:AI58,35)&gt;0),37,IF(AND(COUNTIF(AI$35:AI58,1)&gt;0,COUNTIF(AI$35:AI58,33)&gt;0,COUNTIF(AI$35:AI58,30)&gt;0,COUNTIF(AI$35:AI58,39)&gt;0,COUNTIF(AI$35:AI58,38)&gt;0),35,IF(AND(COUNTIF(AI$35:AI58,1)&gt;0,COUNTIF(AI$35:AI58,33)&gt;0,COUNTIF(AI$35:AI58,30)&gt;0,COUNTIF(AI$35:AI58,39)&gt;0),38,IF(AND(COUNTIF(AI$35:AI58,1)&gt;0,COUNTIF(AI$35:AI58,33)&gt;0,COUNTIF(AI$35:AI58,30)&gt;0),39,IF(AND(COUNTIF(AI$35:AI58,1)&gt;0,COUNTIF(AI$35:AI58,33)&gt;0),30,IF(COUNTIF(AI$35:AI58,1)&gt;0,33,1)))))))))))</f>
        <v>F</v>
      </c>
      <c r="AJ59" s="227" t="str">
        <f>IF(AND(COUNTIF(AJ$35:AJ58,1)&gt;0,COUNTIF(AJ$35:AJ58,33)&gt;0,COUNTIF(AJ$35:AJ58,30)&gt;0,COUNTIF(AJ$35:AJ58,39)&gt;0,COUNTIF(AJ$35:AJ58,38)&gt;0,COUNTIF(AJ$35:AJ58,35)&gt;0,COUNTIF(AJ$35:AJ58,37)&gt;0,COUNTIF(AJ$35:AJ58,36)&gt;0,COUNTIF(AJ$35:AJ58,"cmo")&gt;0,COUNTIF(AJ$35:AJ58,32)&gt;0,COUNTIF(AJ$35:AJ58,2)&gt;0),"F",IF(AND(COUNTIF(AJ$35:AJ58,1)&gt;0,COUNTIF(AJ$35:AJ58,33)&gt;0,COUNTIF(AJ$35:AJ58,30)&gt;0,COUNTIF(AJ$35:AJ58,39)&gt;0,COUNTIF(AJ$35:AJ58,38)&gt;0,COUNTIF(AJ$35:AJ58,35)&gt;0,COUNTIF(AJ$35:AJ58,37)&gt;0,COUNTIF(AJ$35:AJ58,36)&gt;0,COUNTIF(AJ$35:AJ58,"cmo")&gt;0,COUNTIF(AJ$35:AJ58,32)&gt;0),2,IF(AND(COUNTIF(AJ$35:AJ58,1)&gt;0,COUNTIF(AJ$35:AJ58,33)&gt;0,COUNTIF(AJ$35:AJ58,30)&gt;0,COUNTIF(AJ$35:AJ58,39)&gt;0,COUNTIF(AJ$35:AJ58,38)&gt;0,COUNTIF(AJ$35:AJ58,35)&gt;0,COUNTIF(AJ$35:AJ58,37)&gt;0,COUNTIF(AJ$35:AJ58,36)&gt;0,COUNTIF(AJ$35:AJ58,"cmo")&gt;0),32,IF(AND(COUNTIF(AJ$35:AJ58,1)&gt;0,COUNTIF(AJ$35:AJ58,33)&gt;0,COUNTIF(AJ$35:AJ58,30)&gt;0,COUNTIF(AJ$35:AJ58,39)&gt;0,COUNTIF(AJ$35:AJ58,38)&gt;0,COUNTIF(AJ$35:AJ58,35)&gt;0,COUNTIF(AJ$35:AJ58,37)&gt;0,COUNTIF(AJ$35:AJ58,36)&gt;0),"cmo",IF(AND(COUNTIF(AJ$35:AJ58,1)&gt;0,COUNTIF(AJ$35:AJ58,33)&gt;0,COUNTIF(AJ$35:AJ58,30)&gt;0,COUNTIF(AJ$35:AJ58,39)&gt;0,COUNTIF(AJ$35:AJ58,38)&gt;0,COUNTIF(AJ$35:AJ58,35)&gt;0,COUNTIF(AJ$35:AJ58,37)&gt;0),36,IF(AND(COUNTIF(AJ$35:AJ58,1)&gt;0,COUNTIF(AJ$35:AJ58,33)&gt;0,COUNTIF(AJ$35:AJ58,30)&gt;0,COUNTIF(AJ$35:AJ58,39)&gt;0,COUNTIF(AJ$35:AJ58,38)&gt;0,COUNTIF(AJ$35:AJ58,35)&gt;0),37,IF(AND(COUNTIF(AJ$35:AJ58,1)&gt;0,COUNTIF(AJ$35:AJ58,33)&gt;0,COUNTIF(AJ$35:AJ58,30)&gt;0,COUNTIF(AJ$35:AJ58,39)&gt;0,COUNTIF(AJ$35:AJ58,38)&gt;0),35,IF(AND(COUNTIF(AJ$35:AJ58,1)&gt;0,COUNTIF(AJ$35:AJ58,33)&gt;0,COUNTIF(AJ$35:AJ58,30)&gt;0,COUNTIF(AJ$35:AJ58,39)&gt;0),38,IF(AND(COUNTIF(AJ$35:AJ58,1)&gt;0,COUNTIF(AJ$35:AJ58,33)&gt;0,COUNTIF(AJ$35:AJ58,30)&gt;0),39,IF(AND(COUNTIF(AJ$35:AJ58,1)&gt;0,COUNTIF(AJ$35:AJ58,33)&gt;0),30,IF(COUNTIF(AJ$35:AJ58,1)&gt;0,33,1)))))))))))</f>
        <v>F</v>
      </c>
      <c r="AK59" s="227" t="str">
        <f>IF(AND(COUNTIF(AK$35:AK58,1)&gt;0,COUNTIF(AK$35:AK58,33)&gt;0,COUNTIF(AK$35:AK58,30)&gt;0,COUNTIF(AK$35:AK58,39)&gt;0,COUNTIF(AK$35:AK58,38)&gt;0,COUNTIF(AK$35:AK58,35)&gt;0,COUNTIF(AK$35:AK58,37)&gt;0,COUNTIF(AK$35:AK58,36)&gt;0,COUNTIF(AK$35:AK58,"cmo")&gt;0,COUNTIF(AK$35:AK58,32)&gt;0,COUNTIF(AK$35:AK58,2)&gt;0),"F",IF(AND(COUNTIF(AK$35:AK58,1)&gt;0,COUNTIF(AK$35:AK58,33)&gt;0,COUNTIF(AK$35:AK58,30)&gt;0,COUNTIF(AK$35:AK58,39)&gt;0,COUNTIF(AK$35:AK58,38)&gt;0,COUNTIF(AK$35:AK58,35)&gt;0,COUNTIF(AK$35:AK58,37)&gt;0,COUNTIF(AK$35:AK58,36)&gt;0,COUNTIF(AK$35:AK58,"cmo")&gt;0,COUNTIF(AK$35:AK58,32)&gt;0),2,IF(AND(COUNTIF(AK$35:AK58,1)&gt;0,COUNTIF(AK$35:AK58,33)&gt;0,COUNTIF(AK$35:AK58,30)&gt;0,COUNTIF(AK$35:AK58,39)&gt;0,COUNTIF(AK$35:AK58,38)&gt;0,COUNTIF(AK$35:AK58,35)&gt;0,COUNTIF(AK$35:AK58,37)&gt;0,COUNTIF(AK$35:AK58,36)&gt;0,COUNTIF(AK$35:AK58,"cmo")&gt;0),32,IF(AND(COUNTIF(AK$35:AK58,1)&gt;0,COUNTIF(AK$35:AK58,33)&gt;0,COUNTIF(AK$35:AK58,30)&gt;0,COUNTIF(AK$35:AK58,39)&gt;0,COUNTIF(AK$35:AK58,38)&gt;0,COUNTIF(AK$35:AK58,35)&gt;0,COUNTIF(AK$35:AK58,37)&gt;0,COUNTIF(AK$35:AK58,36)&gt;0),"cmo",IF(AND(COUNTIF(AK$35:AK58,1)&gt;0,COUNTIF(AK$35:AK58,33)&gt;0,COUNTIF(AK$35:AK58,30)&gt;0,COUNTIF(AK$35:AK58,39)&gt;0,COUNTIF(AK$35:AK58,38)&gt;0,COUNTIF(AK$35:AK58,35)&gt;0,COUNTIF(AK$35:AK58,37)&gt;0),36,IF(AND(COUNTIF(AK$35:AK58,1)&gt;0,COUNTIF(AK$35:AK58,33)&gt;0,COUNTIF(AK$35:AK58,30)&gt;0,COUNTIF(AK$35:AK58,39)&gt;0,COUNTIF(AK$35:AK58,38)&gt;0,COUNTIF(AK$35:AK58,35)&gt;0),37,IF(AND(COUNTIF(AK$35:AK58,1)&gt;0,COUNTIF(AK$35:AK58,33)&gt;0,COUNTIF(AK$35:AK58,30)&gt;0,COUNTIF(AK$35:AK58,39)&gt;0,COUNTIF(AK$35:AK58,38)&gt;0),35,IF(AND(COUNTIF(AK$35:AK58,1)&gt;0,COUNTIF(AK$35:AK58,33)&gt;0,COUNTIF(AK$35:AK58,30)&gt;0,COUNTIF(AK$35:AK58,39)&gt;0),38,IF(AND(COUNTIF(AK$35:AK58,1)&gt;0,COUNTIF(AK$35:AK58,33)&gt;0,COUNTIF(AK$35:AK58,30)&gt;0),39,IF(AND(COUNTIF(AK$35:AK58,1)&gt;0,COUNTIF(AK$35:AK58,33)&gt;0),30,IF(COUNTIF(AK$35:AK58,1)&gt;0,33,1)))))))))))</f>
        <v>F</v>
      </c>
      <c r="AL59" s="227" t="str">
        <f>IF(AND(COUNTIF(AL$35:AL58,1)&gt;0,COUNTIF(AL$35:AL58,33)&gt;0,COUNTIF(AL$35:AL58,30)&gt;0,COUNTIF(AL$35:AL58,39)&gt;0,COUNTIF(AL$35:AL58,38)&gt;0,COUNTIF(AL$35:AL58,35)&gt;0,COUNTIF(AL$35:AL58,37)&gt;0,COUNTIF(AL$35:AL58,36)&gt;0,COUNTIF(AL$35:AL58,"cmo")&gt;0,COUNTIF(AL$35:AL58,32)&gt;0,COUNTIF(AL$35:AL58,2)&gt;0),"F",IF(AND(COUNTIF(AL$35:AL58,1)&gt;0,COUNTIF(AL$35:AL58,33)&gt;0,COUNTIF(AL$35:AL58,30)&gt;0,COUNTIF(AL$35:AL58,39)&gt;0,COUNTIF(AL$35:AL58,38)&gt;0,COUNTIF(AL$35:AL58,35)&gt;0,COUNTIF(AL$35:AL58,37)&gt;0,COUNTIF(AL$35:AL58,36)&gt;0,COUNTIF(AL$35:AL58,"cmo")&gt;0,COUNTIF(AL$35:AL58,32)&gt;0),2,IF(AND(COUNTIF(AL$35:AL58,1)&gt;0,COUNTIF(AL$35:AL58,33)&gt;0,COUNTIF(AL$35:AL58,30)&gt;0,COUNTIF(AL$35:AL58,39)&gt;0,COUNTIF(AL$35:AL58,38)&gt;0,COUNTIF(AL$35:AL58,35)&gt;0,COUNTIF(AL$35:AL58,37)&gt;0,COUNTIF(AL$35:AL58,36)&gt;0,COUNTIF(AL$35:AL58,"cmo")&gt;0),32,IF(AND(COUNTIF(AL$35:AL58,1)&gt;0,COUNTIF(AL$35:AL58,33)&gt;0,COUNTIF(AL$35:AL58,30)&gt;0,COUNTIF(AL$35:AL58,39)&gt;0,COUNTIF(AL$35:AL58,38)&gt;0,COUNTIF(AL$35:AL58,35)&gt;0,COUNTIF(AL$35:AL58,37)&gt;0,COUNTIF(AL$35:AL58,36)&gt;0),"cmo",IF(AND(COUNTIF(AL$35:AL58,1)&gt;0,COUNTIF(AL$35:AL58,33)&gt;0,COUNTIF(AL$35:AL58,30)&gt;0,COUNTIF(AL$35:AL58,39)&gt;0,COUNTIF(AL$35:AL58,38)&gt;0,COUNTIF(AL$35:AL58,35)&gt;0,COUNTIF(AL$35:AL58,37)&gt;0),36,IF(AND(COUNTIF(AL$35:AL58,1)&gt;0,COUNTIF(AL$35:AL58,33)&gt;0,COUNTIF(AL$35:AL58,30)&gt;0,COUNTIF(AL$35:AL58,39)&gt;0,COUNTIF(AL$35:AL58,38)&gt;0,COUNTIF(AL$35:AL58,35)&gt;0),37,IF(AND(COUNTIF(AL$35:AL58,1)&gt;0,COUNTIF(AL$35:AL58,33)&gt;0,COUNTIF(AL$35:AL58,30)&gt;0,COUNTIF(AL$35:AL58,39)&gt;0,COUNTIF(AL$35:AL58,38)&gt;0),35,IF(AND(COUNTIF(AL$35:AL58,1)&gt;0,COUNTIF(AL$35:AL58,33)&gt;0,COUNTIF(AL$35:AL58,30)&gt;0,COUNTIF(AL$35:AL58,39)&gt;0),38,IF(AND(COUNTIF(AL$35:AL58,1)&gt;0,COUNTIF(AL$35:AL58,33)&gt;0,COUNTIF(AL$35:AL58,30)&gt;0),39,IF(AND(COUNTIF(AL$35:AL58,1)&gt;0,COUNTIF(AL$35:AL58,33)&gt;0),30,IF(COUNTIF(AL$35:AL58,1)&gt;0,33,1)))))))))))</f>
        <v>F</v>
      </c>
      <c r="AM59" s="227" t="str">
        <f>IF(AND(COUNTIF(AM$35:AM58,1)&gt;0,COUNTIF(AM$35:AM58,33)&gt;0,COUNTIF(AM$35:AM58,30)&gt;0,COUNTIF(AM$35:AM58,39)&gt;0,COUNTIF(AM$35:AM58,38)&gt;0,COUNTIF(AM$35:AM58,35)&gt;0,COUNTIF(AM$35:AM58,37)&gt;0,COUNTIF(AM$35:AM58,36)&gt;0,COUNTIF(AM$35:AM58,"cmo")&gt;0,COUNTIF(AM$35:AM58,32)&gt;0,COUNTIF(AM$35:AM58,2)&gt;0),"F",IF(AND(COUNTIF(AM$35:AM58,1)&gt;0,COUNTIF(AM$35:AM58,33)&gt;0,COUNTIF(AM$35:AM58,30)&gt;0,COUNTIF(AM$35:AM58,39)&gt;0,COUNTIF(AM$35:AM58,38)&gt;0,COUNTIF(AM$35:AM58,35)&gt;0,COUNTIF(AM$35:AM58,37)&gt;0,COUNTIF(AM$35:AM58,36)&gt;0,COUNTIF(AM$35:AM58,"cmo")&gt;0,COUNTIF(AM$35:AM58,32)&gt;0),2,IF(AND(COUNTIF(AM$35:AM58,1)&gt;0,COUNTIF(AM$35:AM58,33)&gt;0,COUNTIF(AM$35:AM58,30)&gt;0,COUNTIF(AM$35:AM58,39)&gt;0,COUNTIF(AM$35:AM58,38)&gt;0,COUNTIF(AM$35:AM58,35)&gt;0,COUNTIF(AM$35:AM58,37)&gt;0,COUNTIF(AM$35:AM58,36)&gt;0,COUNTIF(AM$35:AM58,"cmo")&gt;0),32,IF(AND(COUNTIF(AM$35:AM58,1)&gt;0,COUNTIF(AM$35:AM58,33)&gt;0,COUNTIF(AM$35:AM58,30)&gt;0,COUNTIF(AM$35:AM58,39)&gt;0,COUNTIF(AM$35:AM58,38)&gt;0,COUNTIF(AM$35:AM58,35)&gt;0,COUNTIF(AM$35:AM58,37)&gt;0,COUNTIF(AM$35:AM58,36)&gt;0),"cmo",IF(AND(COUNTIF(AM$35:AM58,1)&gt;0,COUNTIF(AM$35:AM58,33)&gt;0,COUNTIF(AM$35:AM58,30)&gt;0,COUNTIF(AM$35:AM58,39)&gt;0,COUNTIF(AM$35:AM58,38)&gt;0,COUNTIF(AM$35:AM58,35)&gt;0,COUNTIF(AM$35:AM58,37)&gt;0),36,IF(AND(COUNTIF(AM$35:AM58,1)&gt;0,COUNTIF(AM$35:AM58,33)&gt;0,COUNTIF(AM$35:AM58,30)&gt;0,COUNTIF(AM$35:AM58,39)&gt;0,COUNTIF(AM$35:AM58,38)&gt;0,COUNTIF(AM$35:AM58,35)&gt;0),37,IF(AND(COUNTIF(AM$35:AM58,1)&gt;0,COUNTIF(AM$35:AM58,33)&gt;0,COUNTIF(AM$35:AM58,30)&gt;0,COUNTIF(AM$35:AM58,39)&gt;0,COUNTIF(AM$35:AM58,38)&gt;0),35,IF(AND(COUNTIF(AM$35:AM58,1)&gt;0,COUNTIF(AM$35:AM58,33)&gt;0,COUNTIF(AM$35:AM58,30)&gt;0,COUNTIF(AM$35:AM58,39)&gt;0),38,IF(AND(COUNTIF(AM$35:AM58,1)&gt;0,COUNTIF(AM$35:AM58,33)&gt;0,COUNTIF(AM$35:AM58,30)&gt;0),39,IF(AND(COUNTIF(AM$35:AM58,1)&gt;0,COUNTIF(AM$35:AM58,33)&gt;0),30,IF(COUNTIF(AM$35:AM58,1)&gt;0,33,1)))))))))))</f>
        <v>F</v>
      </c>
      <c r="AN59" s="227" t="str">
        <f>IF(AND(COUNTIF(AN$35:AN58,1)&gt;0,COUNTIF(AN$35:AN58,33)&gt;0,COUNTIF(AN$35:AN58,30)&gt;0,COUNTIF(AN$35:AN58,39)&gt;0,COUNTIF(AN$35:AN58,38)&gt;0,COUNTIF(AN$35:AN58,35)&gt;0,COUNTIF(AN$35:AN58,37)&gt;0,COUNTIF(AN$35:AN58,36)&gt;0,COUNTIF(AN$35:AN58,"cmo")&gt;0,COUNTIF(AN$35:AN58,32)&gt;0,COUNTIF(AN$35:AN58,2)&gt;0),"F",IF(AND(COUNTIF(AN$35:AN58,1)&gt;0,COUNTIF(AN$35:AN58,33)&gt;0,COUNTIF(AN$35:AN58,30)&gt;0,COUNTIF(AN$35:AN58,39)&gt;0,COUNTIF(AN$35:AN58,38)&gt;0,COUNTIF(AN$35:AN58,35)&gt;0,COUNTIF(AN$35:AN58,37)&gt;0,COUNTIF(AN$35:AN58,36)&gt;0,COUNTIF(AN$35:AN58,"cmo")&gt;0,COUNTIF(AN$35:AN58,32)&gt;0),2,IF(AND(COUNTIF(AN$35:AN58,1)&gt;0,COUNTIF(AN$35:AN58,33)&gt;0,COUNTIF(AN$35:AN58,30)&gt;0,COUNTIF(AN$35:AN58,39)&gt;0,COUNTIF(AN$35:AN58,38)&gt;0,COUNTIF(AN$35:AN58,35)&gt;0,COUNTIF(AN$35:AN58,37)&gt;0,COUNTIF(AN$35:AN58,36)&gt;0,COUNTIF(AN$35:AN58,"cmo")&gt;0),32,IF(AND(COUNTIF(AN$35:AN58,1)&gt;0,COUNTIF(AN$35:AN58,33)&gt;0,COUNTIF(AN$35:AN58,30)&gt;0,COUNTIF(AN$35:AN58,39)&gt;0,COUNTIF(AN$35:AN58,38)&gt;0,COUNTIF(AN$35:AN58,35)&gt;0,COUNTIF(AN$35:AN58,37)&gt;0,COUNTIF(AN$35:AN58,36)&gt;0),"cmo",IF(AND(COUNTIF(AN$35:AN58,1)&gt;0,COUNTIF(AN$35:AN58,33)&gt;0,COUNTIF(AN$35:AN58,30)&gt;0,COUNTIF(AN$35:AN58,39)&gt;0,COUNTIF(AN$35:AN58,38)&gt;0,COUNTIF(AN$35:AN58,35)&gt;0,COUNTIF(AN$35:AN58,37)&gt;0),36,IF(AND(COUNTIF(AN$35:AN58,1)&gt;0,COUNTIF(AN$35:AN58,33)&gt;0,COUNTIF(AN$35:AN58,30)&gt;0,COUNTIF(AN$35:AN58,39)&gt;0,COUNTIF(AN$35:AN58,38)&gt;0,COUNTIF(AN$35:AN58,35)&gt;0),37,IF(AND(COUNTIF(AN$35:AN58,1)&gt;0,COUNTIF(AN$35:AN58,33)&gt;0,COUNTIF(AN$35:AN58,30)&gt;0,COUNTIF(AN$35:AN58,39)&gt;0,COUNTIF(AN$35:AN58,38)&gt;0),35,IF(AND(COUNTIF(AN$35:AN58,1)&gt;0,COUNTIF(AN$35:AN58,33)&gt;0,COUNTIF(AN$35:AN58,30)&gt;0,COUNTIF(AN$35:AN58,39)&gt;0),38,IF(AND(COUNTIF(AN$35:AN58,1)&gt;0,COUNTIF(AN$35:AN58,33)&gt;0,COUNTIF(AN$35:AN58,30)&gt;0),39,IF(AND(COUNTIF(AN$35:AN58,1)&gt;0,COUNTIF(AN$35:AN58,33)&gt;0),30,IF(COUNTIF(AN$35:AN58,1)&gt;0,33,1)))))))))))</f>
        <v>F</v>
      </c>
      <c r="AO59" s="227" t="str">
        <f>IF(AND(COUNTIF(AO$35:AO58,1)&gt;0,COUNTIF(AO$35:AO58,33)&gt;0,COUNTIF(AO$35:AO58,30)&gt;0,COUNTIF(AO$35:AO58,39)&gt;0,COUNTIF(AO$35:AO58,38)&gt;0,COUNTIF(AO$35:AO58,35)&gt;0,COUNTIF(AO$35:AO58,37)&gt;0,COUNTIF(AO$35:AO58,36)&gt;0,COUNTIF(AO$35:AO58,"cmo")&gt;0,COUNTIF(AO$35:AO58,32)&gt;0,COUNTIF(AO$35:AO58,2)&gt;0),"F",IF(AND(COUNTIF(AO$35:AO58,1)&gt;0,COUNTIF(AO$35:AO58,33)&gt;0,COUNTIF(AO$35:AO58,30)&gt;0,COUNTIF(AO$35:AO58,39)&gt;0,COUNTIF(AO$35:AO58,38)&gt;0,COUNTIF(AO$35:AO58,35)&gt;0,COUNTIF(AO$35:AO58,37)&gt;0,COUNTIF(AO$35:AO58,36)&gt;0,COUNTIF(AO$35:AO58,"cmo")&gt;0,COUNTIF(AO$35:AO58,32)&gt;0),2,IF(AND(COUNTIF(AO$35:AO58,1)&gt;0,COUNTIF(AO$35:AO58,33)&gt;0,COUNTIF(AO$35:AO58,30)&gt;0,COUNTIF(AO$35:AO58,39)&gt;0,COUNTIF(AO$35:AO58,38)&gt;0,COUNTIF(AO$35:AO58,35)&gt;0,COUNTIF(AO$35:AO58,37)&gt;0,COUNTIF(AO$35:AO58,36)&gt;0,COUNTIF(AO$35:AO58,"cmo")&gt;0),32,IF(AND(COUNTIF(AO$35:AO58,1)&gt;0,COUNTIF(AO$35:AO58,33)&gt;0,COUNTIF(AO$35:AO58,30)&gt;0,COUNTIF(AO$35:AO58,39)&gt;0,COUNTIF(AO$35:AO58,38)&gt;0,COUNTIF(AO$35:AO58,35)&gt;0,COUNTIF(AO$35:AO58,37)&gt;0,COUNTIF(AO$35:AO58,36)&gt;0),"cmo",IF(AND(COUNTIF(AO$35:AO58,1)&gt;0,COUNTIF(AO$35:AO58,33)&gt;0,COUNTIF(AO$35:AO58,30)&gt;0,COUNTIF(AO$35:AO58,39)&gt;0,COUNTIF(AO$35:AO58,38)&gt;0,COUNTIF(AO$35:AO58,35)&gt;0,COUNTIF(AO$35:AO58,37)&gt;0),36,IF(AND(COUNTIF(AO$35:AO58,1)&gt;0,COUNTIF(AO$35:AO58,33)&gt;0,COUNTIF(AO$35:AO58,30)&gt;0,COUNTIF(AO$35:AO58,39)&gt;0,COUNTIF(AO$35:AO58,38)&gt;0,COUNTIF(AO$35:AO58,35)&gt;0),37,IF(AND(COUNTIF(AO$35:AO58,1)&gt;0,COUNTIF(AO$35:AO58,33)&gt;0,COUNTIF(AO$35:AO58,30)&gt;0,COUNTIF(AO$35:AO58,39)&gt;0,COUNTIF(AO$35:AO58,38)&gt;0),35,IF(AND(COUNTIF(AO$35:AO58,1)&gt;0,COUNTIF(AO$35:AO58,33)&gt;0,COUNTIF(AO$35:AO58,30)&gt;0,COUNTIF(AO$35:AO58,39)&gt;0),38,IF(AND(COUNTIF(AO$35:AO58,1)&gt;0,COUNTIF(AO$35:AO58,33)&gt;0,COUNTIF(AO$35:AO58,30)&gt;0),39,IF(AND(COUNTIF(AO$35:AO58,1)&gt;0,COUNTIF(AO$35:AO58,33)&gt;0),30,IF(COUNTIF(AO$35:AO58,1)&gt;0,33,1)))))))))))</f>
        <v>F</v>
      </c>
      <c r="AP59" s="227" t="str">
        <f>IF(AND(COUNTIF(AP$35:AP58,1)&gt;0,COUNTIF(AP$35:AP58,33)&gt;0,COUNTIF(AP$35:AP58,30)&gt;0,COUNTIF(AP$35:AP58,39)&gt;0,COUNTIF(AP$35:AP58,38)&gt;0,COUNTIF(AP$35:AP58,35)&gt;0,COUNTIF(AP$35:AP58,37)&gt;0,COUNTIF(AP$35:AP58,36)&gt;0,COUNTIF(AP$35:AP58,"cmo")&gt;0,COUNTIF(AP$35:AP58,32)&gt;0,COUNTIF(AP$35:AP58,2)&gt;0),"F",IF(AND(COUNTIF(AP$35:AP58,1)&gt;0,COUNTIF(AP$35:AP58,33)&gt;0,COUNTIF(AP$35:AP58,30)&gt;0,COUNTIF(AP$35:AP58,39)&gt;0,COUNTIF(AP$35:AP58,38)&gt;0,COUNTIF(AP$35:AP58,35)&gt;0,COUNTIF(AP$35:AP58,37)&gt;0,COUNTIF(AP$35:AP58,36)&gt;0,COUNTIF(AP$35:AP58,"cmo")&gt;0,COUNTIF(AP$35:AP58,32)&gt;0),2,IF(AND(COUNTIF(AP$35:AP58,1)&gt;0,COUNTIF(AP$35:AP58,33)&gt;0,COUNTIF(AP$35:AP58,30)&gt;0,COUNTIF(AP$35:AP58,39)&gt;0,COUNTIF(AP$35:AP58,38)&gt;0,COUNTIF(AP$35:AP58,35)&gt;0,COUNTIF(AP$35:AP58,37)&gt;0,COUNTIF(AP$35:AP58,36)&gt;0,COUNTIF(AP$35:AP58,"cmo")&gt;0),32,IF(AND(COUNTIF(AP$35:AP58,1)&gt;0,COUNTIF(AP$35:AP58,33)&gt;0,COUNTIF(AP$35:AP58,30)&gt;0,COUNTIF(AP$35:AP58,39)&gt;0,COUNTIF(AP$35:AP58,38)&gt;0,COUNTIF(AP$35:AP58,35)&gt;0,COUNTIF(AP$35:AP58,37)&gt;0,COUNTIF(AP$35:AP58,36)&gt;0),"cmo",IF(AND(COUNTIF(AP$35:AP58,1)&gt;0,COUNTIF(AP$35:AP58,33)&gt;0,COUNTIF(AP$35:AP58,30)&gt;0,COUNTIF(AP$35:AP58,39)&gt;0,COUNTIF(AP$35:AP58,38)&gt;0,COUNTIF(AP$35:AP58,35)&gt;0,COUNTIF(AP$35:AP58,37)&gt;0),36,IF(AND(COUNTIF(AP$35:AP58,1)&gt;0,COUNTIF(AP$35:AP58,33)&gt;0,COUNTIF(AP$35:AP58,30)&gt;0,COUNTIF(AP$35:AP58,39)&gt;0,COUNTIF(AP$35:AP58,38)&gt;0,COUNTIF(AP$35:AP58,35)&gt;0),37,IF(AND(COUNTIF(AP$35:AP58,1)&gt;0,COUNTIF(AP$35:AP58,33)&gt;0,COUNTIF(AP$35:AP58,30)&gt;0,COUNTIF(AP$35:AP58,39)&gt;0,COUNTIF(AP$35:AP58,38)&gt;0),35,IF(AND(COUNTIF(AP$35:AP58,1)&gt;0,COUNTIF(AP$35:AP58,33)&gt;0,COUNTIF(AP$35:AP58,30)&gt;0,COUNTIF(AP$35:AP58,39)&gt;0),38,IF(AND(COUNTIF(AP$35:AP58,1)&gt;0,COUNTIF(AP$35:AP58,33)&gt;0,COUNTIF(AP$35:AP58,30)&gt;0),39,IF(AND(COUNTIF(AP$35:AP58,1)&gt;0,COUNTIF(AP$35:AP58,33)&gt;0),30,IF(COUNTIF(AP$35:AP58,1)&gt;0,33,1)))))))))))</f>
        <v>F</v>
      </c>
      <c r="AQ59" s="227" t="str">
        <f>IF(AND(COUNTIF(AQ$35:AQ58,1)&gt;0,COUNTIF(AQ$35:AQ58,33)&gt;0,COUNTIF(AQ$35:AQ58,30)&gt;0,COUNTIF(AQ$35:AQ58,39)&gt;0,COUNTIF(AQ$35:AQ58,38)&gt;0,COUNTIF(AQ$35:AQ58,35)&gt;0,COUNTIF(AQ$35:AQ58,37)&gt;0,COUNTIF(AQ$35:AQ58,36)&gt;0,COUNTIF(AQ$35:AQ58,"cmo")&gt;0,COUNTIF(AQ$35:AQ58,32)&gt;0,COUNTIF(AQ$35:AQ58,2)&gt;0),"F",IF(AND(COUNTIF(AQ$35:AQ58,1)&gt;0,COUNTIF(AQ$35:AQ58,33)&gt;0,COUNTIF(AQ$35:AQ58,30)&gt;0,COUNTIF(AQ$35:AQ58,39)&gt;0,COUNTIF(AQ$35:AQ58,38)&gt;0,COUNTIF(AQ$35:AQ58,35)&gt;0,COUNTIF(AQ$35:AQ58,37)&gt;0,COUNTIF(AQ$35:AQ58,36)&gt;0,COUNTIF(AQ$35:AQ58,"cmo")&gt;0,COUNTIF(AQ$35:AQ58,32)&gt;0),2,IF(AND(COUNTIF(AQ$35:AQ58,1)&gt;0,COUNTIF(AQ$35:AQ58,33)&gt;0,COUNTIF(AQ$35:AQ58,30)&gt;0,COUNTIF(AQ$35:AQ58,39)&gt;0,COUNTIF(AQ$35:AQ58,38)&gt;0,COUNTIF(AQ$35:AQ58,35)&gt;0,COUNTIF(AQ$35:AQ58,37)&gt;0,COUNTIF(AQ$35:AQ58,36)&gt;0,COUNTIF(AQ$35:AQ58,"cmo")&gt;0),32,IF(AND(COUNTIF(AQ$35:AQ58,1)&gt;0,COUNTIF(AQ$35:AQ58,33)&gt;0,COUNTIF(AQ$35:AQ58,30)&gt;0,COUNTIF(AQ$35:AQ58,39)&gt;0,COUNTIF(AQ$35:AQ58,38)&gt;0,COUNTIF(AQ$35:AQ58,35)&gt;0,COUNTIF(AQ$35:AQ58,37)&gt;0,COUNTIF(AQ$35:AQ58,36)&gt;0),"cmo",IF(AND(COUNTIF(AQ$35:AQ58,1)&gt;0,COUNTIF(AQ$35:AQ58,33)&gt;0,COUNTIF(AQ$35:AQ58,30)&gt;0,COUNTIF(AQ$35:AQ58,39)&gt;0,COUNTIF(AQ$35:AQ58,38)&gt;0,COUNTIF(AQ$35:AQ58,35)&gt;0,COUNTIF(AQ$35:AQ58,37)&gt;0),36,IF(AND(COUNTIF(AQ$35:AQ58,1)&gt;0,COUNTIF(AQ$35:AQ58,33)&gt;0,COUNTIF(AQ$35:AQ58,30)&gt;0,COUNTIF(AQ$35:AQ58,39)&gt;0,COUNTIF(AQ$35:AQ58,38)&gt;0,COUNTIF(AQ$35:AQ58,35)&gt;0),37,IF(AND(COUNTIF(AQ$35:AQ58,1)&gt;0,COUNTIF(AQ$35:AQ58,33)&gt;0,COUNTIF(AQ$35:AQ58,30)&gt;0,COUNTIF(AQ$35:AQ58,39)&gt;0,COUNTIF(AQ$35:AQ58,38)&gt;0),35,IF(AND(COUNTIF(AQ$35:AQ58,1)&gt;0,COUNTIF(AQ$35:AQ58,33)&gt;0,COUNTIF(AQ$35:AQ58,30)&gt;0,COUNTIF(AQ$35:AQ58,39)&gt;0),38,IF(AND(COUNTIF(AQ$35:AQ58,1)&gt;0,COUNTIF(AQ$35:AQ58,33)&gt;0,COUNTIF(AQ$35:AQ58,30)&gt;0),39,IF(AND(COUNTIF(AQ$35:AQ58,1)&gt;0,COUNTIF(AQ$35:AQ58,33)&gt;0),30,IF(COUNTIF(AQ$35:AQ58,1)&gt;0,33,1)))))))))))</f>
        <v>F</v>
      </c>
      <c r="AR59" s="231" t="s">
        <v>6</v>
      </c>
      <c r="AS59" s="231" t="s">
        <v>6</v>
      </c>
      <c r="AT59" s="231" t="s">
        <v>6</v>
      </c>
      <c r="AU59" s="227" t="str">
        <f>IF(AND(COUNTIF(AU$35:AU58,1)&gt;0,COUNTIF(AU$35:AU58,33)&gt;0,COUNTIF(AU$35:AU58,30)&gt;0,COUNTIF(AU$35:AU58,39)&gt;0,COUNTIF(AU$35:AU58,38)&gt;0,COUNTIF(AU$35:AU58,35)&gt;0,COUNTIF(AU$35:AU58,37)&gt;0,COUNTIF(AU$35:AU58,36)&gt;0,COUNTIF(AU$35:AU58,"cmo")&gt;0,COUNTIF(AU$35:AU58,32)&gt;0,COUNTIF(AU$35:AU58,2)&gt;0),"F",IF(AND(COUNTIF(AU$35:AU58,1)&gt;0,COUNTIF(AU$35:AU58,33)&gt;0,COUNTIF(AU$35:AU58,30)&gt;0,COUNTIF(AU$35:AU58,39)&gt;0,COUNTIF(AU$35:AU58,38)&gt;0,COUNTIF(AU$35:AU58,35)&gt;0,COUNTIF(AU$35:AU58,37)&gt;0,COUNTIF(AU$35:AU58,36)&gt;0,COUNTIF(AU$35:AU58,"cmo")&gt;0,COUNTIF(AU$35:AU58,32)&gt;0),2,IF(AND(COUNTIF(AU$35:AU58,1)&gt;0,COUNTIF(AU$35:AU58,33)&gt;0,COUNTIF(AU$35:AU58,30)&gt;0,COUNTIF(AU$35:AU58,39)&gt;0,COUNTIF(AU$35:AU58,38)&gt;0,COUNTIF(AU$35:AU58,35)&gt;0,COUNTIF(AU$35:AU58,37)&gt;0,COUNTIF(AU$35:AU58,36)&gt;0,COUNTIF(AU$35:AU58,"cmo")&gt;0),32,IF(AND(COUNTIF(AU$35:AU58,1)&gt;0,COUNTIF(AU$35:AU58,33)&gt;0,COUNTIF(AU$35:AU58,30)&gt;0,COUNTIF(AU$35:AU58,39)&gt;0,COUNTIF(AU$35:AU58,38)&gt;0,COUNTIF(AU$35:AU58,35)&gt;0,COUNTIF(AU$35:AU58,37)&gt;0,COUNTIF(AU$35:AU58,36)&gt;0),"cmo",IF(AND(COUNTIF(AU$35:AU58,1)&gt;0,COUNTIF(AU$35:AU58,33)&gt;0,COUNTIF(AU$35:AU58,30)&gt;0,COUNTIF(AU$35:AU58,39)&gt;0,COUNTIF(AU$35:AU58,38)&gt;0,COUNTIF(AU$35:AU58,35)&gt;0,COUNTIF(AU$35:AU58,37)&gt;0),36,IF(AND(COUNTIF(AU$35:AU58,1)&gt;0,COUNTIF(AU$35:AU58,33)&gt;0,COUNTIF(AU$35:AU58,30)&gt;0,COUNTIF(AU$35:AU58,39)&gt;0,COUNTIF(AU$35:AU58,38)&gt;0,COUNTIF(AU$35:AU58,35)&gt;0),37,IF(AND(COUNTIF(AU$35:AU58,1)&gt;0,COUNTIF(AU$35:AU58,33)&gt;0,COUNTIF(AU$35:AU58,30)&gt;0,COUNTIF(AU$35:AU58,39)&gt;0,COUNTIF(AU$35:AU58,38)&gt;0),35,IF(AND(COUNTIF(AU$35:AU58,1)&gt;0,COUNTIF(AU$35:AU58,33)&gt;0,COUNTIF(AU$35:AU58,30)&gt;0,COUNTIF(AU$35:AU58,39)&gt;0),38,IF(AND(COUNTIF(AU$35:AU58,1)&gt;0,COUNTIF(AU$35:AU58,33)&gt;0,COUNTIF(AU$35:AU58,30)&gt;0),39,IF(AND(COUNTIF(AU$35:AU58,1)&gt;0,COUNTIF(AU$35:AU58,33)&gt;0),30,IF(COUNTIF(AU$35:AU58,1)&gt;0,33,1)))))))))))</f>
        <v>F</v>
      </c>
      <c r="AV59" s="227" t="str">
        <f>IF(AND(COUNTIF(AV$35:AV58,1)&gt;0,COUNTIF(AV$35:AV58,33)&gt;0,COUNTIF(AV$35:AV58,30)&gt;0,COUNTIF(AV$35:AV58,39)&gt;0,COUNTIF(AV$35:AV58,38)&gt;0,COUNTIF(AV$35:AV58,35)&gt;0,COUNTIF(AV$35:AV58,37)&gt;0,COUNTIF(AV$35:AV58,36)&gt;0,COUNTIF(AV$35:AV58,"cmo")&gt;0,COUNTIF(AV$35:AV58,32)&gt;0,COUNTIF(AV$35:AV58,2)&gt;0),"F",IF(AND(COUNTIF(AV$35:AV58,1)&gt;0,COUNTIF(AV$35:AV58,33)&gt;0,COUNTIF(AV$35:AV58,30)&gt;0,COUNTIF(AV$35:AV58,39)&gt;0,COUNTIF(AV$35:AV58,38)&gt;0,COUNTIF(AV$35:AV58,35)&gt;0,COUNTIF(AV$35:AV58,37)&gt;0,COUNTIF(AV$35:AV58,36)&gt;0,COUNTIF(AV$35:AV58,"cmo")&gt;0,COUNTIF(AV$35:AV58,32)&gt;0),2,IF(AND(COUNTIF(AV$35:AV58,1)&gt;0,COUNTIF(AV$35:AV58,33)&gt;0,COUNTIF(AV$35:AV58,30)&gt;0,COUNTIF(AV$35:AV58,39)&gt;0,COUNTIF(AV$35:AV58,38)&gt;0,COUNTIF(AV$35:AV58,35)&gt;0,COUNTIF(AV$35:AV58,37)&gt;0,COUNTIF(AV$35:AV58,36)&gt;0,COUNTIF(AV$35:AV58,"cmo")&gt;0),32,IF(AND(COUNTIF(AV$35:AV58,1)&gt;0,COUNTIF(AV$35:AV58,33)&gt;0,COUNTIF(AV$35:AV58,30)&gt;0,COUNTIF(AV$35:AV58,39)&gt;0,COUNTIF(AV$35:AV58,38)&gt;0,COUNTIF(AV$35:AV58,35)&gt;0,COUNTIF(AV$35:AV58,37)&gt;0,COUNTIF(AV$35:AV58,36)&gt;0),"cmo",IF(AND(COUNTIF(AV$35:AV58,1)&gt;0,COUNTIF(AV$35:AV58,33)&gt;0,COUNTIF(AV$35:AV58,30)&gt;0,COUNTIF(AV$35:AV58,39)&gt;0,COUNTIF(AV$35:AV58,38)&gt;0,COUNTIF(AV$35:AV58,35)&gt;0,COUNTIF(AV$35:AV58,37)&gt;0),36,IF(AND(COUNTIF(AV$35:AV58,1)&gt;0,COUNTIF(AV$35:AV58,33)&gt;0,COUNTIF(AV$35:AV58,30)&gt;0,COUNTIF(AV$35:AV58,39)&gt;0,COUNTIF(AV$35:AV58,38)&gt;0,COUNTIF(AV$35:AV58,35)&gt;0),37,IF(AND(COUNTIF(AV$35:AV58,1)&gt;0,COUNTIF(AV$35:AV58,33)&gt;0,COUNTIF(AV$35:AV58,30)&gt;0,COUNTIF(AV$35:AV58,39)&gt;0,COUNTIF(AV$35:AV58,38)&gt;0),35,IF(AND(COUNTIF(AV$35:AV58,1)&gt;0,COUNTIF(AV$35:AV58,33)&gt;0,COUNTIF(AV$35:AV58,30)&gt;0,COUNTIF(AV$35:AV58,39)&gt;0),38,IF(AND(COUNTIF(AV$35:AV58,1)&gt;0,COUNTIF(AV$35:AV58,33)&gt;0,COUNTIF(AV$35:AV58,30)&gt;0),39,IF(AND(COUNTIF(AV$35:AV58,1)&gt;0,COUNTIF(AV$35:AV58,33)&gt;0),30,IF(COUNTIF(AV$35:AV58,1)&gt;0,33,1)))))))))))</f>
        <v>F</v>
      </c>
      <c r="AW59" s="227" t="str">
        <f>IF(AND(COUNTIF(AW$35:AW58,1)&gt;0,COUNTIF(AW$35:AW58,33)&gt;0,COUNTIF(AW$35:AW58,30)&gt;0,COUNTIF(AW$35:AW58,39)&gt;0,COUNTIF(AW$35:AW58,38)&gt;0,COUNTIF(AW$35:AW58,35)&gt;0,COUNTIF(AW$35:AW58,37)&gt;0,COUNTIF(AW$35:AW58,36)&gt;0,COUNTIF(AW$35:AW58,"cmo")&gt;0,COUNTIF(AW$35:AW58,32)&gt;0,COUNTIF(AW$35:AW58,2)&gt;0),"F",IF(AND(COUNTIF(AW$35:AW58,1)&gt;0,COUNTIF(AW$35:AW58,33)&gt;0,COUNTIF(AW$35:AW58,30)&gt;0,COUNTIF(AW$35:AW58,39)&gt;0,COUNTIF(AW$35:AW58,38)&gt;0,COUNTIF(AW$35:AW58,35)&gt;0,COUNTIF(AW$35:AW58,37)&gt;0,COUNTIF(AW$35:AW58,36)&gt;0,COUNTIF(AW$35:AW58,"cmo")&gt;0,COUNTIF(AW$35:AW58,32)&gt;0),2,IF(AND(COUNTIF(AW$35:AW58,1)&gt;0,COUNTIF(AW$35:AW58,33)&gt;0,COUNTIF(AW$35:AW58,30)&gt;0,COUNTIF(AW$35:AW58,39)&gt;0,COUNTIF(AW$35:AW58,38)&gt;0,COUNTIF(AW$35:AW58,35)&gt;0,COUNTIF(AW$35:AW58,37)&gt;0,COUNTIF(AW$35:AW58,36)&gt;0,COUNTIF(AW$35:AW58,"cmo")&gt;0),32,IF(AND(COUNTIF(AW$35:AW58,1)&gt;0,COUNTIF(AW$35:AW58,33)&gt;0,COUNTIF(AW$35:AW58,30)&gt;0,COUNTIF(AW$35:AW58,39)&gt;0,COUNTIF(AW$35:AW58,38)&gt;0,COUNTIF(AW$35:AW58,35)&gt;0,COUNTIF(AW$35:AW58,37)&gt;0,COUNTIF(AW$35:AW58,36)&gt;0),"cmo",IF(AND(COUNTIF(AW$35:AW58,1)&gt;0,COUNTIF(AW$35:AW58,33)&gt;0,COUNTIF(AW$35:AW58,30)&gt;0,COUNTIF(AW$35:AW58,39)&gt;0,COUNTIF(AW$35:AW58,38)&gt;0,COUNTIF(AW$35:AW58,35)&gt;0,COUNTIF(AW$35:AW58,37)&gt;0),36,IF(AND(COUNTIF(AW$35:AW58,1)&gt;0,COUNTIF(AW$35:AW58,33)&gt;0,COUNTIF(AW$35:AW58,30)&gt;0,COUNTIF(AW$35:AW58,39)&gt;0,COUNTIF(AW$35:AW58,38)&gt;0,COUNTIF(AW$35:AW58,35)&gt;0),37,IF(AND(COUNTIF(AW$35:AW58,1)&gt;0,COUNTIF(AW$35:AW58,33)&gt;0,COUNTIF(AW$35:AW58,30)&gt;0,COUNTIF(AW$35:AW58,39)&gt;0,COUNTIF(AW$35:AW58,38)&gt;0),35,IF(AND(COUNTIF(AW$35:AW58,1)&gt;0,COUNTIF(AW$35:AW58,33)&gt;0,COUNTIF(AW$35:AW58,30)&gt;0,COUNTIF(AW$35:AW58,39)&gt;0),38,IF(AND(COUNTIF(AW$35:AW58,1)&gt;0,COUNTIF(AW$35:AW58,33)&gt;0,COUNTIF(AW$35:AW58,30)&gt;0),39,IF(AND(COUNTIF(AW$35:AW58,1)&gt;0,COUNTIF(AW$35:AW58,33)&gt;0),30,IF(COUNTIF(AW$35:AW58,1)&gt;0,33,1)))))))))))</f>
        <v>F</v>
      </c>
      <c r="AX59" s="227" t="str">
        <f>IF(AND(COUNTIF(AX$35:AX58,1)&gt;0,COUNTIF(AX$35:AX58,33)&gt;0,COUNTIF(AX$35:AX58,30)&gt;0,COUNTIF(AX$35:AX58,39)&gt;0,COUNTIF(AX$35:AX58,38)&gt;0,COUNTIF(AX$35:AX58,35)&gt;0,COUNTIF(AX$35:AX58,37)&gt;0,COUNTIF(AX$35:AX58,36)&gt;0,COUNTIF(AX$35:AX58,"cmo")&gt;0,COUNTIF(AX$35:AX58,32)&gt;0,COUNTIF(AX$35:AX58,2)&gt;0),"F",IF(AND(COUNTIF(AX$35:AX58,1)&gt;0,COUNTIF(AX$35:AX58,33)&gt;0,COUNTIF(AX$35:AX58,30)&gt;0,COUNTIF(AX$35:AX58,39)&gt;0,COUNTIF(AX$35:AX58,38)&gt;0,COUNTIF(AX$35:AX58,35)&gt;0,COUNTIF(AX$35:AX58,37)&gt;0,COUNTIF(AX$35:AX58,36)&gt;0,COUNTIF(AX$35:AX58,"cmo")&gt;0,COUNTIF(AX$35:AX58,32)&gt;0),2,IF(AND(COUNTIF(AX$35:AX58,1)&gt;0,COUNTIF(AX$35:AX58,33)&gt;0,COUNTIF(AX$35:AX58,30)&gt;0,COUNTIF(AX$35:AX58,39)&gt;0,COUNTIF(AX$35:AX58,38)&gt;0,COUNTIF(AX$35:AX58,35)&gt;0,COUNTIF(AX$35:AX58,37)&gt;0,COUNTIF(AX$35:AX58,36)&gt;0,COUNTIF(AX$35:AX58,"cmo")&gt;0),32,IF(AND(COUNTIF(AX$35:AX58,1)&gt;0,COUNTIF(AX$35:AX58,33)&gt;0,COUNTIF(AX$35:AX58,30)&gt;0,COUNTIF(AX$35:AX58,39)&gt;0,COUNTIF(AX$35:AX58,38)&gt;0,COUNTIF(AX$35:AX58,35)&gt;0,COUNTIF(AX$35:AX58,37)&gt;0,COUNTIF(AX$35:AX58,36)&gt;0),"cmo",IF(AND(COUNTIF(AX$35:AX58,1)&gt;0,COUNTIF(AX$35:AX58,33)&gt;0,COUNTIF(AX$35:AX58,30)&gt;0,COUNTIF(AX$35:AX58,39)&gt;0,COUNTIF(AX$35:AX58,38)&gt;0,COUNTIF(AX$35:AX58,35)&gt;0,COUNTIF(AX$35:AX58,37)&gt;0),36,IF(AND(COUNTIF(AX$35:AX58,1)&gt;0,COUNTIF(AX$35:AX58,33)&gt;0,COUNTIF(AX$35:AX58,30)&gt;0,COUNTIF(AX$35:AX58,39)&gt;0,COUNTIF(AX$35:AX58,38)&gt;0,COUNTIF(AX$35:AX58,35)&gt;0),37,IF(AND(COUNTIF(AX$35:AX58,1)&gt;0,COUNTIF(AX$35:AX58,33)&gt;0,COUNTIF(AX$35:AX58,30)&gt;0,COUNTIF(AX$35:AX58,39)&gt;0,COUNTIF(AX$35:AX58,38)&gt;0),35,IF(AND(COUNTIF(AX$35:AX58,1)&gt;0,COUNTIF(AX$35:AX58,33)&gt;0,COUNTIF(AX$35:AX58,30)&gt;0,COUNTIF(AX$35:AX58,39)&gt;0),38,IF(AND(COUNTIF(AX$35:AX58,1)&gt;0,COUNTIF(AX$35:AX58,33)&gt;0,COUNTIF(AX$35:AX58,30)&gt;0),39,IF(AND(COUNTIF(AX$35:AX58,1)&gt;0,COUNTIF(AX$35:AX58,33)&gt;0),30,IF(COUNTIF(AX$35:AX58,1)&gt;0,33,1)))))))))))</f>
        <v>F</v>
      </c>
      <c r="AY59" s="227">
        <f>IF(AND(COUNTIF(AY$35:AY58,1)&gt;0,COUNTIF(AY$35:AY58,33)&gt;0,COUNTIF(AY$35:AY58,30)&gt;0,COUNTIF(AY$35:AY58,39)&gt;0,COUNTIF(AY$35:AY58,38)&gt;0,COUNTIF(AY$35:AY58,35)&gt;0,COUNTIF(AY$35:AY58,37)&gt;0,COUNTIF(AY$35:AY58,36)&gt;0,COUNTIF(AY$35:AY58,"cmo")&gt;0,COUNTIF(AY$35:AY58,32)&gt;0,COUNTIF(AY$35:AY58,2)&gt;0),"F",IF(AND(COUNTIF(AY$35:AY58,1)&gt;0,COUNTIF(AY$35:AY58,33)&gt;0,COUNTIF(AY$35:AY58,30)&gt;0,COUNTIF(AY$35:AY58,39)&gt;0,COUNTIF(AY$35:AY58,38)&gt;0,COUNTIF(AY$35:AY58,35)&gt;0,COUNTIF(AY$35:AY58,37)&gt;0,COUNTIF(AY$35:AY58,36)&gt;0,COUNTIF(AY$35:AY58,"cmo")&gt;0,COUNTIF(AY$35:AY58,32)&gt;0),2,IF(AND(COUNTIF(AY$35:AY58,1)&gt;0,COUNTIF(AY$35:AY58,33)&gt;0,COUNTIF(AY$35:AY58,30)&gt;0,COUNTIF(AY$35:AY58,39)&gt;0,COUNTIF(AY$35:AY58,38)&gt;0,COUNTIF(AY$35:AY58,35)&gt;0,COUNTIF(AY$35:AY58,37)&gt;0,COUNTIF(AY$35:AY58,36)&gt;0,COUNTIF(AY$35:AY58,"cmo")&gt;0),32,IF(AND(COUNTIF(AY$35:AY58,1)&gt;0,COUNTIF(AY$35:AY58,33)&gt;0,COUNTIF(AY$35:AY58,30)&gt;0,COUNTIF(AY$35:AY58,39)&gt;0,COUNTIF(AY$35:AY58,38)&gt;0,COUNTIF(AY$35:AY58,35)&gt;0,COUNTIF(AY$35:AY58,37)&gt;0,COUNTIF(AY$35:AY58,36)&gt;0),"cmo",IF(AND(COUNTIF(AY$35:AY58,1)&gt;0,COUNTIF(AY$35:AY58,33)&gt;0,COUNTIF(AY$35:AY58,30)&gt;0,COUNTIF(AY$35:AY58,39)&gt;0,COUNTIF(AY$35:AY58,38)&gt;0,COUNTIF(AY$35:AY58,35)&gt;0,COUNTIF(AY$35:AY58,37)&gt;0),36,IF(AND(COUNTIF(AY$35:AY58,1)&gt;0,COUNTIF(AY$35:AY58,33)&gt;0,COUNTIF(AY$35:AY58,30)&gt;0,COUNTIF(AY$35:AY58,39)&gt;0,COUNTIF(AY$35:AY58,38)&gt;0,COUNTIF(AY$35:AY58,35)&gt;0),37,IF(AND(COUNTIF(AY$35:AY58,1)&gt;0,COUNTIF(AY$35:AY58,33)&gt;0,COUNTIF(AY$35:AY58,30)&gt;0,COUNTIF(AY$35:AY58,39)&gt;0,COUNTIF(AY$35:AY58,38)&gt;0),35,IF(AND(COUNTIF(AY$35:AY58,1)&gt;0,COUNTIF(AY$35:AY58,33)&gt;0,COUNTIF(AY$35:AY58,30)&gt;0,COUNTIF(AY$35:AY58,39)&gt;0),38,IF(AND(COUNTIF(AY$35:AY58,1)&gt;0,COUNTIF(AY$35:AY58,33)&gt;0,COUNTIF(AY$35:AY58,30)&gt;0),39,IF(AND(COUNTIF(AY$35:AY58,1)&gt;0,COUNTIF(AY$35:AY58,33)&gt;0),30,IF(COUNTIF(AY$35:AY58,1)&gt;0,33,1)))))))))))</f>
        <v>2</v>
      </c>
      <c r="AZ59" s="227">
        <f>IF(AND(COUNTIF(AZ$35:AZ58,1)&gt;0,COUNTIF(AZ$35:AZ58,33)&gt;0,COUNTIF(AZ$35:AZ58,30)&gt;0,COUNTIF(AZ$35:AZ58,39)&gt;0,COUNTIF(AZ$35:AZ58,38)&gt;0,COUNTIF(AZ$35:AZ58,35)&gt;0,COUNTIF(AZ$35:AZ58,37)&gt;0,COUNTIF(AZ$35:AZ58,36)&gt;0,COUNTIF(AZ$35:AZ58,"cmo")&gt;0,COUNTIF(AZ$35:AZ58,32)&gt;0,COUNTIF(AZ$35:AZ58,2)&gt;0),"F",IF(AND(COUNTIF(AZ$35:AZ58,1)&gt;0,COUNTIF(AZ$35:AZ58,33)&gt;0,COUNTIF(AZ$35:AZ58,30)&gt;0,COUNTIF(AZ$35:AZ58,39)&gt;0,COUNTIF(AZ$35:AZ58,38)&gt;0,COUNTIF(AZ$35:AZ58,35)&gt;0,COUNTIF(AZ$35:AZ58,37)&gt;0,COUNTIF(AZ$35:AZ58,36)&gt;0,COUNTIF(AZ$35:AZ58,"cmo")&gt;0,COUNTIF(AZ$35:AZ58,32)&gt;0),2,IF(AND(COUNTIF(AZ$35:AZ58,1)&gt;0,COUNTIF(AZ$35:AZ58,33)&gt;0,COUNTIF(AZ$35:AZ58,30)&gt;0,COUNTIF(AZ$35:AZ58,39)&gt;0,COUNTIF(AZ$35:AZ58,38)&gt;0,COUNTIF(AZ$35:AZ58,35)&gt;0,COUNTIF(AZ$35:AZ58,37)&gt;0,COUNTIF(AZ$35:AZ58,36)&gt;0,COUNTIF(AZ$35:AZ58,"cmo")&gt;0),32,IF(AND(COUNTIF(AZ$35:AZ58,1)&gt;0,COUNTIF(AZ$35:AZ58,33)&gt;0,COUNTIF(AZ$35:AZ58,30)&gt;0,COUNTIF(AZ$35:AZ58,39)&gt;0,COUNTIF(AZ$35:AZ58,38)&gt;0,COUNTIF(AZ$35:AZ58,35)&gt;0,COUNTIF(AZ$35:AZ58,37)&gt;0,COUNTIF(AZ$35:AZ58,36)&gt;0),"cmo",IF(AND(COUNTIF(AZ$35:AZ58,1)&gt;0,COUNTIF(AZ$35:AZ58,33)&gt;0,COUNTIF(AZ$35:AZ58,30)&gt;0,COUNTIF(AZ$35:AZ58,39)&gt;0,COUNTIF(AZ$35:AZ58,38)&gt;0,COUNTIF(AZ$35:AZ58,35)&gt;0,COUNTIF(AZ$35:AZ58,37)&gt;0),36,IF(AND(COUNTIF(AZ$35:AZ58,1)&gt;0,COUNTIF(AZ$35:AZ58,33)&gt;0,COUNTIF(AZ$35:AZ58,30)&gt;0,COUNTIF(AZ$35:AZ58,39)&gt;0,COUNTIF(AZ$35:AZ58,38)&gt;0,COUNTIF(AZ$35:AZ58,35)&gt;0),37,IF(AND(COUNTIF(AZ$35:AZ58,1)&gt;0,COUNTIF(AZ$35:AZ58,33)&gt;0,COUNTIF(AZ$35:AZ58,30)&gt;0,COUNTIF(AZ$35:AZ58,39)&gt;0,COUNTIF(AZ$35:AZ58,38)&gt;0),35,IF(AND(COUNTIF(AZ$35:AZ58,1)&gt;0,COUNTIF(AZ$35:AZ58,33)&gt;0,COUNTIF(AZ$35:AZ58,30)&gt;0,COUNTIF(AZ$35:AZ58,39)&gt;0),38,IF(AND(COUNTIF(AZ$35:AZ58,1)&gt;0,COUNTIF(AZ$35:AZ58,33)&gt;0,COUNTIF(AZ$35:AZ58,30)&gt;0),39,IF(AND(COUNTIF(AZ$35:AZ58,1)&gt;0,COUNTIF(AZ$35:AZ58,33)&gt;0),30,IF(COUNTIF(AZ$35:AZ58,1)&gt;0,33,1)))))))))))</f>
        <v>2</v>
      </c>
      <c r="BA59" s="227">
        <f>IF(AND(COUNTIF(BA$35:BA58,1)&gt;0,COUNTIF(BA$35:BA58,33)&gt;0,COUNTIF(BA$35:BA58,30)&gt;0,COUNTIF(BA$35:BA58,39)&gt;0,COUNTIF(BA$35:BA58,38)&gt;0,COUNTIF(BA$35:BA58,35)&gt;0,COUNTIF(BA$35:BA58,37)&gt;0,COUNTIF(BA$35:BA58,36)&gt;0,COUNTIF(BA$35:BA58,"cmo")&gt;0,COUNTIF(BA$35:BA58,32)&gt;0,COUNTIF(BA$35:BA58,2)&gt;0),"F",IF(AND(COUNTIF(BA$35:BA58,1)&gt;0,COUNTIF(BA$35:BA58,33)&gt;0,COUNTIF(BA$35:BA58,30)&gt;0,COUNTIF(BA$35:BA58,39)&gt;0,COUNTIF(BA$35:BA58,38)&gt;0,COUNTIF(BA$35:BA58,35)&gt;0,COUNTIF(BA$35:BA58,37)&gt;0,COUNTIF(BA$35:BA58,36)&gt;0,COUNTIF(BA$35:BA58,"cmo")&gt;0,COUNTIF(BA$35:BA58,32)&gt;0),2,IF(AND(COUNTIF(BA$35:BA58,1)&gt;0,COUNTIF(BA$35:BA58,33)&gt;0,COUNTIF(BA$35:BA58,30)&gt;0,COUNTIF(BA$35:BA58,39)&gt;0,COUNTIF(BA$35:BA58,38)&gt;0,COUNTIF(BA$35:BA58,35)&gt;0,COUNTIF(BA$35:BA58,37)&gt;0,COUNTIF(BA$35:BA58,36)&gt;0,COUNTIF(BA$35:BA58,"cmo")&gt;0),32,IF(AND(COUNTIF(BA$35:BA58,1)&gt;0,COUNTIF(BA$35:BA58,33)&gt;0,COUNTIF(BA$35:BA58,30)&gt;0,COUNTIF(BA$35:BA58,39)&gt;0,COUNTIF(BA$35:BA58,38)&gt;0,COUNTIF(BA$35:BA58,35)&gt;0,COUNTIF(BA$35:BA58,37)&gt;0,COUNTIF(BA$35:BA58,36)&gt;0),"cmo",IF(AND(COUNTIF(BA$35:BA58,1)&gt;0,COUNTIF(BA$35:BA58,33)&gt;0,COUNTIF(BA$35:BA58,30)&gt;0,COUNTIF(BA$35:BA58,39)&gt;0,COUNTIF(BA$35:BA58,38)&gt;0,COUNTIF(BA$35:BA58,35)&gt;0,COUNTIF(BA$35:BA58,37)&gt;0),36,IF(AND(COUNTIF(BA$35:BA58,1)&gt;0,COUNTIF(BA$35:BA58,33)&gt;0,COUNTIF(BA$35:BA58,30)&gt;0,COUNTIF(BA$35:BA58,39)&gt;0,COUNTIF(BA$35:BA58,38)&gt;0,COUNTIF(BA$35:BA58,35)&gt;0),37,IF(AND(COUNTIF(BA$35:BA58,1)&gt;0,COUNTIF(BA$35:BA58,33)&gt;0,COUNTIF(BA$35:BA58,30)&gt;0,COUNTIF(BA$35:BA58,39)&gt;0,COUNTIF(BA$35:BA58,38)&gt;0),35,IF(AND(COUNTIF(BA$35:BA58,1)&gt;0,COUNTIF(BA$35:BA58,33)&gt;0,COUNTIF(BA$35:BA58,30)&gt;0,COUNTIF(BA$35:BA58,39)&gt;0),38,IF(AND(COUNTIF(BA$35:BA58,1)&gt;0,COUNTIF(BA$35:BA58,33)&gt;0,COUNTIF(BA$35:BA58,30)&gt;0),39,IF(AND(COUNTIF(BA$35:BA58,1)&gt;0,COUNTIF(BA$35:BA58,33)&gt;0),30,IF(COUNTIF(BA$35:BA58,1)&gt;0,33,1)))))))))))</f>
        <v>2</v>
      </c>
      <c r="BB59" s="227">
        <f>IF(AND(COUNTIF(BB$35:BB58,1)&gt;0,COUNTIF(BB$35:BB58,33)&gt;0,COUNTIF(BB$35:BB58,30)&gt;0,COUNTIF(BB$35:BB58,39)&gt;0,COUNTIF(BB$35:BB58,38)&gt;0,COUNTIF(BB$35:BB58,35)&gt;0,COUNTIF(BB$35:BB58,37)&gt;0,COUNTIF(BB$35:BB58,36)&gt;0,COUNTIF(BB$35:BB58,"cmo")&gt;0,COUNTIF(BB$35:BB58,32)&gt;0,COUNTIF(BB$35:BB58,2)&gt;0),"F",IF(AND(COUNTIF(BB$35:BB58,1)&gt;0,COUNTIF(BB$35:BB58,33)&gt;0,COUNTIF(BB$35:BB58,30)&gt;0,COUNTIF(BB$35:BB58,39)&gt;0,COUNTIF(BB$35:BB58,38)&gt;0,COUNTIF(BB$35:BB58,35)&gt;0,COUNTIF(BB$35:BB58,37)&gt;0,COUNTIF(BB$35:BB58,36)&gt;0,COUNTIF(BB$35:BB58,"cmo")&gt;0,COUNTIF(BB$35:BB58,32)&gt;0),2,IF(AND(COUNTIF(BB$35:BB58,1)&gt;0,COUNTIF(BB$35:BB58,33)&gt;0,COUNTIF(BB$35:BB58,30)&gt;0,COUNTIF(BB$35:BB58,39)&gt;0,COUNTIF(BB$35:BB58,38)&gt;0,COUNTIF(BB$35:BB58,35)&gt;0,COUNTIF(BB$35:BB58,37)&gt;0,COUNTIF(BB$35:BB58,36)&gt;0,COUNTIF(BB$35:BB58,"cmo")&gt;0),32,IF(AND(COUNTIF(BB$35:BB58,1)&gt;0,COUNTIF(BB$35:BB58,33)&gt;0,COUNTIF(BB$35:BB58,30)&gt;0,COUNTIF(BB$35:BB58,39)&gt;0,COUNTIF(BB$35:BB58,38)&gt;0,COUNTIF(BB$35:BB58,35)&gt;0,COUNTIF(BB$35:BB58,37)&gt;0,COUNTIF(BB$35:BB58,36)&gt;0),"cmo",IF(AND(COUNTIF(BB$35:BB58,1)&gt;0,COUNTIF(BB$35:BB58,33)&gt;0,COUNTIF(BB$35:BB58,30)&gt;0,COUNTIF(BB$35:BB58,39)&gt;0,COUNTIF(BB$35:BB58,38)&gt;0,COUNTIF(BB$35:BB58,35)&gt;0,COUNTIF(BB$35:BB58,37)&gt;0),36,IF(AND(COUNTIF(BB$35:BB58,1)&gt;0,COUNTIF(BB$35:BB58,33)&gt;0,COUNTIF(BB$35:BB58,30)&gt;0,COUNTIF(BB$35:BB58,39)&gt;0,COUNTIF(BB$35:BB58,38)&gt;0,COUNTIF(BB$35:BB58,35)&gt;0),37,IF(AND(COUNTIF(BB$35:BB58,1)&gt;0,COUNTIF(BB$35:BB58,33)&gt;0,COUNTIF(BB$35:BB58,30)&gt;0,COUNTIF(BB$35:BB58,39)&gt;0,COUNTIF(BB$35:BB58,38)&gt;0),35,IF(AND(COUNTIF(BB$35:BB58,1)&gt;0,COUNTIF(BB$35:BB58,33)&gt;0,COUNTIF(BB$35:BB58,30)&gt;0,COUNTIF(BB$35:BB58,39)&gt;0),38,IF(AND(COUNTIF(BB$35:BB58,1)&gt;0,COUNTIF(BB$35:BB58,33)&gt;0,COUNTIF(BB$35:BB58,30)&gt;0),39,IF(AND(COUNTIF(BB$35:BB58,1)&gt;0,COUNTIF(BB$35:BB58,33)&gt;0),30,IF(COUNTIF(BB$35:BB58,1)&gt;0,33,1)))))))))))</f>
        <v>32</v>
      </c>
      <c r="BC59" s="227" t="str">
        <f>IF(AND(COUNTIF(BC$35:BC58,1)&gt;0,COUNTIF(BC$35:BC58,33)&gt;0,COUNTIF(BC$35:BC58,30)&gt;0,COUNTIF(BC$35:BC58,39)&gt;0,COUNTIF(BC$35:BC58,38)&gt;0,COUNTIF(BC$35:BC58,35)&gt;0,COUNTIF(BC$35:BC58,37)&gt;0,COUNTIF(BC$35:BC58,36)&gt;0,COUNTIF(BC$35:BC58,"cmo")&gt;0,COUNTIF(BC$35:BC58,32)&gt;0,COUNTIF(BC$35:BC58,2)&gt;0),"F",IF(AND(COUNTIF(BC$35:BC58,1)&gt;0,COUNTIF(BC$35:BC58,33)&gt;0,COUNTIF(BC$35:BC58,30)&gt;0,COUNTIF(BC$35:BC58,39)&gt;0,COUNTIF(BC$35:BC58,38)&gt;0,COUNTIF(BC$35:BC58,35)&gt;0,COUNTIF(BC$35:BC58,37)&gt;0,COUNTIF(BC$35:BC58,36)&gt;0,COUNTIF(BC$35:BC58,"cmo")&gt;0,COUNTIF(BC$35:BC58,32)&gt;0),2,IF(AND(COUNTIF(BC$35:BC58,1)&gt;0,COUNTIF(BC$35:BC58,33)&gt;0,COUNTIF(BC$35:BC58,30)&gt;0,COUNTIF(BC$35:BC58,39)&gt;0,COUNTIF(BC$35:BC58,38)&gt;0,COUNTIF(BC$35:BC58,35)&gt;0,COUNTIF(BC$35:BC58,37)&gt;0,COUNTIF(BC$35:BC58,36)&gt;0,COUNTIF(BC$35:BC58,"cmo")&gt;0),32,IF(AND(COUNTIF(BC$35:BC58,1)&gt;0,COUNTIF(BC$35:BC58,33)&gt;0,COUNTIF(BC$35:BC58,30)&gt;0,COUNTIF(BC$35:BC58,39)&gt;0,COUNTIF(BC$35:BC58,38)&gt;0,COUNTIF(BC$35:BC58,35)&gt;0,COUNTIF(BC$35:BC58,37)&gt;0,COUNTIF(BC$35:BC58,36)&gt;0),"cmo",IF(AND(COUNTIF(BC$35:BC58,1)&gt;0,COUNTIF(BC$35:BC58,33)&gt;0,COUNTIF(BC$35:BC58,30)&gt;0,COUNTIF(BC$35:BC58,39)&gt;0,COUNTIF(BC$35:BC58,38)&gt;0,COUNTIF(BC$35:BC58,35)&gt;0,COUNTIF(BC$35:BC58,37)&gt;0),36,IF(AND(COUNTIF(BC$35:BC58,1)&gt;0,COUNTIF(BC$35:BC58,33)&gt;0,COUNTIF(BC$35:BC58,30)&gt;0,COUNTIF(BC$35:BC58,39)&gt;0,COUNTIF(BC$35:BC58,38)&gt;0,COUNTIF(BC$35:BC58,35)&gt;0),37,IF(AND(COUNTIF(BC$35:BC58,1)&gt;0,COUNTIF(BC$35:BC58,33)&gt;0,COUNTIF(BC$35:BC58,30)&gt;0,COUNTIF(BC$35:BC58,39)&gt;0,COUNTIF(BC$35:BC58,38)&gt;0),35,IF(AND(COUNTIF(BC$35:BC58,1)&gt;0,COUNTIF(BC$35:BC58,33)&gt;0,COUNTIF(BC$35:BC58,30)&gt;0,COUNTIF(BC$35:BC58,39)&gt;0),38,IF(AND(COUNTIF(BC$35:BC58,1)&gt;0,COUNTIF(BC$35:BC58,33)&gt;0,COUNTIF(BC$35:BC58,30)&gt;0),39,IF(AND(COUNTIF(BC$35:BC58,1)&gt;0,COUNTIF(BC$35:BC58,33)&gt;0),30,IF(COUNTIF(BC$35:BC58,1)&gt;0,33,1)))))))))))</f>
        <v>cmo</v>
      </c>
      <c r="BD59" s="227" t="str">
        <f>IF(AND(COUNTIF(BD$35:BD58,1)&gt;0,COUNTIF(BD$35:BD58,33)&gt;0,COUNTIF(BD$35:BD58,30)&gt;0,COUNTIF(BD$35:BD58,39)&gt;0,COUNTIF(BD$35:BD58,38)&gt;0,COUNTIF(BD$35:BD58,35)&gt;0,COUNTIF(BD$35:BD58,37)&gt;0,COUNTIF(BD$35:BD58,36)&gt;0,COUNTIF(BD$35:BD58,"cmo")&gt;0,COUNTIF(BD$35:BD58,32)&gt;0,COUNTIF(BD$35:BD58,2)&gt;0),"F",IF(AND(COUNTIF(BD$35:BD58,1)&gt;0,COUNTIF(BD$35:BD58,33)&gt;0,COUNTIF(BD$35:BD58,30)&gt;0,COUNTIF(BD$35:BD58,39)&gt;0,COUNTIF(BD$35:BD58,38)&gt;0,COUNTIF(BD$35:BD58,35)&gt;0,COUNTIF(BD$35:BD58,37)&gt;0,COUNTIF(BD$35:BD58,36)&gt;0,COUNTIF(BD$35:BD58,"cmo")&gt;0,COUNTIF(BD$35:BD58,32)&gt;0),2,IF(AND(COUNTIF(BD$35:BD58,1)&gt;0,COUNTIF(BD$35:BD58,33)&gt;0,COUNTIF(BD$35:BD58,30)&gt;0,COUNTIF(BD$35:BD58,39)&gt;0,COUNTIF(BD$35:BD58,38)&gt;0,COUNTIF(BD$35:BD58,35)&gt;0,COUNTIF(BD$35:BD58,37)&gt;0,COUNTIF(BD$35:BD58,36)&gt;0,COUNTIF(BD$35:BD58,"cmo")&gt;0),32,IF(AND(COUNTIF(BD$35:BD58,1)&gt;0,COUNTIF(BD$35:BD58,33)&gt;0,COUNTIF(BD$35:BD58,30)&gt;0,COUNTIF(BD$35:BD58,39)&gt;0,COUNTIF(BD$35:BD58,38)&gt;0,COUNTIF(BD$35:BD58,35)&gt;0,COUNTIF(BD$35:BD58,37)&gt;0,COUNTIF(BD$35:BD58,36)&gt;0),"cmo",IF(AND(COUNTIF(BD$35:BD58,1)&gt;0,COUNTIF(BD$35:BD58,33)&gt;0,COUNTIF(BD$35:BD58,30)&gt;0,COUNTIF(BD$35:BD58,39)&gt;0,COUNTIF(BD$35:BD58,38)&gt;0,COUNTIF(BD$35:BD58,35)&gt;0,COUNTIF(BD$35:BD58,37)&gt;0),36,IF(AND(COUNTIF(BD$35:BD58,1)&gt;0,COUNTIF(BD$35:BD58,33)&gt;0,COUNTIF(BD$35:BD58,30)&gt;0,COUNTIF(BD$35:BD58,39)&gt;0,COUNTIF(BD$35:BD58,38)&gt;0,COUNTIF(BD$35:BD58,35)&gt;0),37,IF(AND(COUNTIF(BD$35:BD58,1)&gt;0,COUNTIF(BD$35:BD58,33)&gt;0,COUNTIF(BD$35:BD58,30)&gt;0,COUNTIF(BD$35:BD58,39)&gt;0,COUNTIF(BD$35:BD58,38)&gt;0),35,IF(AND(COUNTIF(BD$35:BD58,1)&gt;0,COUNTIF(BD$35:BD58,33)&gt;0,COUNTIF(BD$35:BD58,30)&gt;0,COUNTIF(BD$35:BD58,39)&gt;0),38,IF(AND(COUNTIF(BD$35:BD58,1)&gt;0,COUNTIF(BD$35:BD58,33)&gt;0,COUNTIF(BD$35:BD58,30)&gt;0),39,IF(AND(COUNTIF(BD$35:BD58,1)&gt;0,COUNTIF(BD$35:BD58,33)&gt;0),30,IF(COUNTIF(BD$35:BD58,1)&gt;0,33,1)))))))))))</f>
        <v>cmo</v>
      </c>
      <c r="BE59" s="227" t="str">
        <f>IF(AND(COUNTIF(BE$35:BE58,1)&gt;0,COUNTIF(BE$35:BE58,33)&gt;0,COUNTIF(BE$35:BE58,30)&gt;0,COUNTIF(BE$35:BE58,39)&gt;0,COUNTIF(BE$35:BE58,38)&gt;0,COUNTIF(BE$35:BE58,35)&gt;0,COUNTIF(BE$35:BE58,37)&gt;0,COUNTIF(BE$35:BE58,36)&gt;0,COUNTIF(BE$35:BE58,"cmo")&gt;0,COUNTIF(BE$35:BE58,32)&gt;0,COUNTIF(BE$35:BE58,2)&gt;0),"F",IF(AND(COUNTIF(BE$35:BE58,1)&gt;0,COUNTIF(BE$35:BE58,33)&gt;0,COUNTIF(BE$35:BE58,30)&gt;0,COUNTIF(BE$35:BE58,39)&gt;0,COUNTIF(BE$35:BE58,38)&gt;0,COUNTIF(BE$35:BE58,35)&gt;0,COUNTIF(BE$35:BE58,37)&gt;0,COUNTIF(BE$35:BE58,36)&gt;0,COUNTIF(BE$35:BE58,"cmo")&gt;0,COUNTIF(BE$35:BE58,32)&gt;0),2,IF(AND(COUNTIF(BE$35:BE58,1)&gt;0,COUNTIF(BE$35:BE58,33)&gt;0,COUNTIF(BE$35:BE58,30)&gt;0,COUNTIF(BE$35:BE58,39)&gt;0,COUNTIF(BE$35:BE58,38)&gt;0,COUNTIF(BE$35:BE58,35)&gt;0,COUNTIF(BE$35:BE58,37)&gt;0,COUNTIF(BE$35:BE58,36)&gt;0,COUNTIF(BE$35:BE58,"cmo")&gt;0),32,IF(AND(COUNTIF(BE$35:BE58,1)&gt;0,COUNTIF(BE$35:BE58,33)&gt;0,COUNTIF(BE$35:BE58,30)&gt;0,COUNTIF(BE$35:BE58,39)&gt;0,COUNTIF(BE$35:BE58,38)&gt;0,COUNTIF(BE$35:BE58,35)&gt;0,COUNTIF(BE$35:BE58,37)&gt;0,COUNTIF(BE$35:BE58,36)&gt;0),"cmo",IF(AND(COUNTIF(BE$35:BE58,1)&gt;0,COUNTIF(BE$35:BE58,33)&gt;0,COUNTIF(BE$35:BE58,30)&gt;0,COUNTIF(BE$35:BE58,39)&gt;0,COUNTIF(BE$35:BE58,38)&gt;0,COUNTIF(BE$35:BE58,35)&gt;0,COUNTIF(BE$35:BE58,37)&gt;0),36,IF(AND(COUNTIF(BE$35:BE58,1)&gt;0,COUNTIF(BE$35:BE58,33)&gt;0,COUNTIF(BE$35:BE58,30)&gt;0,COUNTIF(BE$35:BE58,39)&gt;0,COUNTIF(BE$35:BE58,38)&gt;0,COUNTIF(BE$35:BE58,35)&gt;0),37,IF(AND(COUNTIF(BE$35:BE58,1)&gt;0,COUNTIF(BE$35:BE58,33)&gt;0,COUNTIF(BE$35:BE58,30)&gt;0,COUNTIF(BE$35:BE58,39)&gt;0,COUNTIF(BE$35:BE58,38)&gt;0),35,IF(AND(COUNTIF(BE$35:BE58,1)&gt;0,COUNTIF(BE$35:BE58,33)&gt;0,COUNTIF(BE$35:BE58,30)&gt;0,COUNTIF(BE$35:BE58,39)&gt;0),38,IF(AND(COUNTIF(BE$35:BE58,1)&gt;0,COUNTIF(BE$35:BE58,33)&gt;0,COUNTIF(BE$35:BE58,30)&gt;0),39,IF(AND(COUNTIF(BE$35:BE58,1)&gt;0,COUNTIF(BE$35:BE58,33)&gt;0),30,IF(COUNTIF(BE$35:BE58,1)&gt;0,33,1)))))))))))</f>
        <v>cmo</v>
      </c>
      <c r="BF59" s="227" t="str">
        <f>IF(AND(COUNTIF(BF$35:BF58,1)&gt;0,COUNTIF(BF$35:BF58,33)&gt;0,COUNTIF(BF$35:BF58,30)&gt;0,COUNTIF(BF$35:BF58,39)&gt;0,COUNTIF(BF$35:BF58,38)&gt;0,COUNTIF(BF$35:BF58,35)&gt;0,COUNTIF(BF$35:BF58,37)&gt;0,COUNTIF(BF$35:BF58,36)&gt;0,COUNTIF(BF$35:BF58,"cmo")&gt;0,COUNTIF(BF$35:BF58,32)&gt;0,COUNTIF(BF$35:BF58,2)&gt;0),"F",IF(AND(COUNTIF(BF$35:BF58,1)&gt;0,COUNTIF(BF$35:BF58,33)&gt;0,COUNTIF(BF$35:BF58,30)&gt;0,COUNTIF(BF$35:BF58,39)&gt;0,COUNTIF(BF$35:BF58,38)&gt;0,COUNTIF(BF$35:BF58,35)&gt;0,COUNTIF(BF$35:BF58,37)&gt;0,COUNTIF(BF$35:BF58,36)&gt;0,COUNTIF(BF$35:BF58,"cmo")&gt;0,COUNTIF(BF$35:BF58,32)&gt;0),2,IF(AND(COUNTIF(BF$35:BF58,1)&gt;0,COUNTIF(BF$35:BF58,33)&gt;0,COUNTIF(BF$35:BF58,30)&gt;0,COUNTIF(BF$35:BF58,39)&gt;0,COUNTIF(BF$35:BF58,38)&gt;0,COUNTIF(BF$35:BF58,35)&gt;0,COUNTIF(BF$35:BF58,37)&gt;0,COUNTIF(BF$35:BF58,36)&gt;0,COUNTIF(BF$35:BF58,"cmo")&gt;0),32,IF(AND(COUNTIF(BF$35:BF58,1)&gt;0,COUNTIF(BF$35:BF58,33)&gt;0,COUNTIF(BF$35:BF58,30)&gt;0,COUNTIF(BF$35:BF58,39)&gt;0,COUNTIF(BF$35:BF58,38)&gt;0,COUNTIF(BF$35:BF58,35)&gt;0,COUNTIF(BF$35:BF58,37)&gt;0,COUNTIF(BF$35:BF58,36)&gt;0),"cmo",IF(AND(COUNTIF(BF$35:BF58,1)&gt;0,COUNTIF(BF$35:BF58,33)&gt;0,COUNTIF(BF$35:BF58,30)&gt;0,COUNTIF(BF$35:BF58,39)&gt;0,COUNTIF(BF$35:BF58,38)&gt;0,COUNTIF(BF$35:BF58,35)&gt;0,COUNTIF(BF$35:BF58,37)&gt;0),36,IF(AND(COUNTIF(BF$35:BF58,1)&gt;0,COUNTIF(BF$35:BF58,33)&gt;0,COUNTIF(BF$35:BF58,30)&gt;0,COUNTIF(BF$35:BF58,39)&gt;0,COUNTIF(BF$35:BF58,38)&gt;0,COUNTIF(BF$35:BF58,35)&gt;0),37,IF(AND(COUNTIF(BF$35:BF58,1)&gt;0,COUNTIF(BF$35:BF58,33)&gt;0,COUNTIF(BF$35:BF58,30)&gt;0,COUNTIF(BF$35:BF58,39)&gt;0,COUNTIF(BF$35:BF58,38)&gt;0),35,IF(AND(COUNTIF(BF$35:BF58,1)&gt;0,COUNTIF(BF$35:BF58,33)&gt;0,COUNTIF(BF$35:BF58,30)&gt;0,COUNTIF(BF$35:BF58,39)&gt;0),38,IF(AND(COUNTIF(BF$35:BF58,1)&gt;0,COUNTIF(BF$35:BF58,33)&gt;0,COUNTIF(BF$35:BF58,30)&gt;0),39,IF(AND(COUNTIF(BF$35:BF58,1)&gt;0,COUNTIF(BF$35:BF58,33)&gt;0),30,IF(COUNTIF(BF$35:BF58,1)&gt;0,33,1)))))))))))</f>
        <v>cmo</v>
      </c>
      <c r="BG59" s="227" t="str">
        <f>IF(AND(COUNTIF(BG$35:BG58,1)&gt;0,COUNTIF(BG$35:BG58,33)&gt;0,COUNTIF(BG$35:BG58,30)&gt;0,COUNTIF(BG$35:BG58,39)&gt;0,COUNTIF(BG$35:BG58,38)&gt;0,COUNTIF(BG$35:BG58,35)&gt;0,COUNTIF(BG$35:BG58,37)&gt;0,COUNTIF(BG$35:BG58,36)&gt;0,COUNTIF(BG$35:BG58,"cmo")&gt;0,COUNTIF(BG$35:BG58,32)&gt;0,COUNTIF(BG$35:BG58,2)&gt;0),"F",IF(AND(COUNTIF(BG$35:BG58,1)&gt;0,COUNTIF(BG$35:BG58,33)&gt;0,COUNTIF(BG$35:BG58,30)&gt;0,COUNTIF(BG$35:BG58,39)&gt;0,COUNTIF(BG$35:BG58,38)&gt;0,COUNTIF(BG$35:BG58,35)&gt;0,COUNTIF(BG$35:BG58,37)&gt;0,COUNTIF(BG$35:BG58,36)&gt;0,COUNTIF(BG$35:BG58,"cmo")&gt;0,COUNTIF(BG$35:BG58,32)&gt;0),2,IF(AND(COUNTIF(BG$35:BG58,1)&gt;0,COUNTIF(BG$35:BG58,33)&gt;0,COUNTIF(BG$35:BG58,30)&gt;0,COUNTIF(BG$35:BG58,39)&gt;0,COUNTIF(BG$35:BG58,38)&gt;0,COUNTIF(BG$35:BG58,35)&gt;0,COUNTIF(BG$35:BG58,37)&gt;0,COUNTIF(BG$35:BG58,36)&gt;0,COUNTIF(BG$35:BG58,"cmo")&gt;0),32,IF(AND(COUNTIF(BG$35:BG58,1)&gt;0,COUNTIF(BG$35:BG58,33)&gt;0,COUNTIF(BG$35:BG58,30)&gt;0,COUNTIF(BG$35:BG58,39)&gt;0,COUNTIF(BG$35:BG58,38)&gt;0,COUNTIF(BG$35:BG58,35)&gt;0,COUNTIF(BG$35:BG58,37)&gt;0,COUNTIF(BG$35:BG58,36)&gt;0),"cmo",IF(AND(COUNTIF(BG$35:BG58,1)&gt;0,COUNTIF(BG$35:BG58,33)&gt;0,COUNTIF(BG$35:BG58,30)&gt;0,COUNTIF(BG$35:BG58,39)&gt;0,COUNTIF(BG$35:BG58,38)&gt;0,COUNTIF(BG$35:BG58,35)&gt;0,COUNTIF(BG$35:BG58,37)&gt;0),36,IF(AND(COUNTIF(BG$35:BG58,1)&gt;0,COUNTIF(BG$35:BG58,33)&gt;0,COUNTIF(BG$35:BG58,30)&gt;0,COUNTIF(BG$35:BG58,39)&gt;0,COUNTIF(BG$35:BG58,38)&gt;0,COUNTIF(BG$35:BG58,35)&gt;0),37,IF(AND(COUNTIF(BG$35:BG58,1)&gt;0,COUNTIF(BG$35:BG58,33)&gt;0,COUNTIF(BG$35:BG58,30)&gt;0,COUNTIF(BG$35:BG58,39)&gt;0,COUNTIF(BG$35:BG58,38)&gt;0),35,IF(AND(COUNTIF(BG$35:BG58,1)&gt;0,COUNTIF(BG$35:BG58,33)&gt;0,COUNTIF(BG$35:BG58,30)&gt;0,COUNTIF(BG$35:BG58,39)&gt;0),38,IF(AND(COUNTIF(BG$35:BG58,1)&gt;0,COUNTIF(BG$35:BG58,33)&gt;0,COUNTIF(BG$35:BG58,30)&gt;0),39,IF(AND(COUNTIF(BG$35:BG58,1)&gt;0,COUNTIF(BG$35:BG58,33)&gt;0),30,IF(COUNTIF(BG$35:BG58,1)&gt;0,33,1)))))))))))</f>
        <v>cmo</v>
      </c>
      <c r="BH59" s="227" t="str">
        <f>IF(AND(COUNTIF(BH$35:BH58,1)&gt;0,COUNTIF(BH$35:BH58,33)&gt;0,COUNTIF(BH$35:BH58,30)&gt;0,COUNTIF(BH$35:BH58,39)&gt;0,COUNTIF(BH$35:BH58,38)&gt;0,COUNTIF(BH$35:BH58,35)&gt;0,COUNTIF(BH$35:BH58,37)&gt;0,COUNTIF(BH$35:BH58,36)&gt;0,COUNTIF(BH$35:BH58,"cmo")&gt;0,COUNTIF(BH$35:BH58,32)&gt;0,COUNTIF(BH$35:BH58,2)&gt;0),"F",IF(AND(COUNTIF(BH$35:BH58,1)&gt;0,COUNTIF(BH$35:BH58,33)&gt;0,COUNTIF(BH$35:BH58,30)&gt;0,COUNTIF(BH$35:BH58,39)&gt;0,COUNTIF(BH$35:BH58,38)&gt;0,COUNTIF(BH$35:BH58,35)&gt;0,COUNTIF(BH$35:BH58,37)&gt;0,COUNTIF(BH$35:BH58,36)&gt;0,COUNTIF(BH$35:BH58,"cmo")&gt;0,COUNTIF(BH$35:BH58,32)&gt;0),2,IF(AND(COUNTIF(BH$35:BH58,1)&gt;0,COUNTIF(BH$35:BH58,33)&gt;0,COUNTIF(BH$35:BH58,30)&gt;0,COUNTIF(BH$35:BH58,39)&gt;0,COUNTIF(BH$35:BH58,38)&gt;0,COUNTIF(BH$35:BH58,35)&gt;0,COUNTIF(BH$35:BH58,37)&gt;0,COUNTIF(BH$35:BH58,36)&gt;0,COUNTIF(BH$35:BH58,"cmo")&gt;0),32,IF(AND(COUNTIF(BH$35:BH58,1)&gt;0,COUNTIF(BH$35:BH58,33)&gt;0,COUNTIF(BH$35:BH58,30)&gt;0,COUNTIF(BH$35:BH58,39)&gt;0,COUNTIF(BH$35:BH58,38)&gt;0,COUNTIF(BH$35:BH58,35)&gt;0,COUNTIF(BH$35:BH58,37)&gt;0,COUNTIF(BH$35:BH58,36)&gt;0),"cmo",IF(AND(COUNTIF(BH$35:BH58,1)&gt;0,COUNTIF(BH$35:BH58,33)&gt;0,COUNTIF(BH$35:BH58,30)&gt;0,COUNTIF(BH$35:BH58,39)&gt;0,COUNTIF(BH$35:BH58,38)&gt;0,COUNTIF(BH$35:BH58,35)&gt;0,COUNTIF(BH$35:BH58,37)&gt;0),36,IF(AND(COUNTIF(BH$35:BH58,1)&gt;0,COUNTIF(BH$35:BH58,33)&gt;0,COUNTIF(BH$35:BH58,30)&gt;0,COUNTIF(BH$35:BH58,39)&gt;0,COUNTIF(BH$35:BH58,38)&gt;0,COUNTIF(BH$35:BH58,35)&gt;0),37,IF(AND(COUNTIF(BH$35:BH58,1)&gt;0,COUNTIF(BH$35:BH58,33)&gt;0,COUNTIF(BH$35:BH58,30)&gt;0,COUNTIF(BH$35:BH58,39)&gt;0,COUNTIF(BH$35:BH58,38)&gt;0),35,IF(AND(COUNTIF(BH$35:BH58,1)&gt;0,COUNTIF(BH$35:BH58,33)&gt;0,COUNTIF(BH$35:BH58,30)&gt;0,COUNTIF(BH$35:BH58,39)&gt;0),38,IF(AND(COUNTIF(BH$35:BH58,1)&gt;0,COUNTIF(BH$35:BH58,33)&gt;0,COUNTIF(BH$35:BH58,30)&gt;0),39,IF(AND(COUNTIF(BH$35:BH58,1)&gt;0,COUNTIF(BH$35:BH58,33)&gt;0),30,IF(COUNTIF(BH$35:BH58,1)&gt;0,33,1)))))))))))</f>
        <v>cmo</v>
      </c>
      <c r="BI59" s="227">
        <f>IF(AND(COUNTIF(BI$35:BI58,1)&gt;0,COUNTIF(BI$35:BI58,33)&gt;0,COUNTIF(BI$35:BI58,30)&gt;0,COUNTIF(BI$35:BI58,39)&gt;0,COUNTIF(BI$35:BI58,38)&gt;0,COUNTIF(BI$35:BI58,35)&gt;0,COUNTIF(BI$35:BI58,37)&gt;0,COUNTIF(BI$35:BI58,36)&gt;0,COUNTIF(BI$35:BI58,"cmo")&gt;0,COUNTIF(BI$35:BI58,32)&gt;0,COUNTIF(BI$35:BI58,2)&gt;0),"F",IF(AND(COUNTIF(BI$35:BI58,1)&gt;0,COUNTIF(BI$35:BI58,33)&gt;0,COUNTIF(BI$35:BI58,30)&gt;0,COUNTIF(BI$35:BI58,39)&gt;0,COUNTIF(BI$35:BI58,38)&gt;0,COUNTIF(BI$35:BI58,35)&gt;0,COUNTIF(BI$35:BI58,37)&gt;0,COUNTIF(BI$35:BI58,36)&gt;0,COUNTIF(BI$35:BI58,"cmo")&gt;0,COUNTIF(BI$35:BI58,32)&gt;0),2,IF(AND(COUNTIF(BI$35:BI58,1)&gt;0,COUNTIF(BI$35:BI58,33)&gt;0,COUNTIF(BI$35:BI58,30)&gt;0,COUNTIF(BI$35:BI58,39)&gt;0,COUNTIF(BI$35:BI58,38)&gt;0,COUNTIF(BI$35:BI58,35)&gt;0,COUNTIF(BI$35:BI58,37)&gt;0,COUNTIF(BI$35:BI58,36)&gt;0,COUNTIF(BI$35:BI58,"cmo")&gt;0),32,IF(AND(COUNTIF(BI$35:BI58,1)&gt;0,COUNTIF(BI$35:BI58,33)&gt;0,COUNTIF(BI$35:BI58,30)&gt;0,COUNTIF(BI$35:BI58,39)&gt;0,COUNTIF(BI$35:BI58,38)&gt;0,COUNTIF(BI$35:BI58,35)&gt;0,COUNTIF(BI$35:BI58,37)&gt;0,COUNTIF(BI$35:BI58,36)&gt;0),"cmo",IF(AND(COUNTIF(BI$35:BI58,1)&gt;0,COUNTIF(BI$35:BI58,33)&gt;0,COUNTIF(BI$35:BI58,30)&gt;0,COUNTIF(BI$35:BI58,39)&gt;0,COUNTIF(BI$35:BI58,38)&gt;0,COUNTIF(BI$35:BI58,35)&gt;0,COUNTIF(BI$35:BI58,37)&gt;0),36,IF(AND(COUNTIF(BI$35:BI58,1)&gt;0,COUNTIF(BI$35:BI58,33)&gt;0,COUNTIF(BI$35:BI58,30)&gt;0,COUNTIF(BI$35:BI58,39)&gt;0,COUNTIF(BI$35:BI58,38)&gt;0,COUNTIF(BI$35:BI58,35)&gt;0),37,IF(AND(COUNTIF(BI$35:BI58,1)&gt;0,COUNTIF(BI$35:BI58,33)&gt;0,COUNTIF(BI$35:BI58,30)&gt;0,COUNTIF(BI$35:BI58,39)&gt;0,COUNTIF(BI$35:BI58,38)&gt;0),35,IF(AND(COUNTIF(BI$35:BI58,1)&gt;0,COUNTIF(BI$35:BI58,33)&gt;0,COUNTIF(BI$35:BI58,30)&gt;0,COUNTIF(BI$35:BI58,39)&gt;0),38,IF(AND(COUNTIF(BI$35:BI58,1)&gt;0,COUNTIF(BI$35:BI58,33)&gt;0,COUNTIF(BI$35:BI58,30)&gt;0),39,IF(AND(COUNTIF(BI$35:BI58,1)&gt;0,COUNTIF(BI$35:BI58,33)&gt;0),30,IF(COUNTIF(BI$35:BI58,1)&gt;0,33,1)))))))))))</f>
        <v>36</v>
      </c>
      <c r="BJ59" s="227"/>
      <c r="BK59" s="227"/>
      <c r="BL59" s="227"/>
      <c r="BM59" s="227"/>
      <c r="BN59" s="227"/>
      <c r="BO59" s="227"/>
      <c r="BP59" s="227"/>
      <c r="BQ59" s="227"/>
      <c r="BR59" s="227"/>
      <c r="BS59" s="227"/>
      <c r="BT59" s="227"/>
      <c r="BU59" s="165">
        <f t="shared" si="3"/>
        <v>0.33333305555717241</v>
      </c>
    </row>
    <row r="60" spans="1:73" x14ac:dyDescent="0.25">
      <c r="A60" s="39"/>
      <c r="B60" s="139" t="str">
        <f>'Etat staff'!C56</f>
        <v xml:space="preserve"> QUENTIN</v>
      </c>
      <c r="C60" s="161">
        <f>'Etat staff'!A56</f>
        <v>43590.565972222219</v>
      </c>
      <c r="D60" s="162">
        <f>IF('Etat staff'!B56&lt;C60,'Etat staff'!B56+1,'Etat staff'!B56)</f>
        <v>43590.954861111109</v>
      </c>
      <c r="E60" s="203">
        <f t="shared" si="7"/>
        <v>5.2083333333333336E-2</v>
      </c>
      <c r="F60" s="44"/>
      <c r="G60" s="265"/>
      <c r="H60" s="227"/>
      <c r="I60" s="227"/>
      <c r="J60" s="227"/>
      <c r="K60" s="227"/>
      <c r="L60" s="227"/>
      <c r="M60" s="227"/>
      <c r="N60" s="227"/>
      <c r="O60" s="227"/>
      <c r="P60" s="227"/>
      <c r="Q60" s="227"/>
      <c r="R60" s="227"/>
      <c r="S60" s="227"/>
      <c r="T60" s="227"/>
      <c r="U60" s="227"/>
      <c r="V60" s="227"/>
      <c r="W60" s="227"/>
      <c r="X60" s="227"/>
      <c r="Y60" s="227"/>
      <c r="Z60" s="227"/>
      <c r="AA60" s="227"/>
      <c r="AB60" s="227"/>
      <c r="AC60" s="227"/>
      <c r="AD60" s="227"/>
      <c r="AE60" s="227" t="str">
        <f>IF(AND(COUNTIF(AE$35:AE59,1)&gt;0,COUNTIF(AE$35:AE59,33)&gt;0,COUNTIF(AE$35:AE59,30)&gt;0,COUNTIF(AE$35:AE59,39)&gt;0,COUNTIF(AE$35:AE59,38)&gt;0,COUNTIF(AE$35:AE59,35)&gt;0,COUNTIF(AE$35:AE59,37)&gt;0,COUNTIF(AE$35:AE59,36)&gt;0,COUNTIF(AE$35:AE59,"cmo")&gt;0,COUNTIF(AE$35:AE59,32)&gt;0,COUNTIF(AE$35:AE59,2)&gt;0),"F",IF(AND(COUNTIF(AE$35:AE59,1)&gt;0,COUNTIF(AE$35:AE59,33)&gt;0,COUNTIF(AE$35:AE59,30)&gt;0,COUNTIF(AE$35:AE59,39)&gt;0,COUNTIF(AE$35:AE59,38)&gt;0,COUNTIF(AE$35:AE59,35)&gt;0,COUNTIF(AE$35:AE59,37)&gt;0,COUNTIF(AE$35:AE59,36)&gt;0,COUNTIF(AE$35:AE59,"cmo")&gt;0,COUNTIF(AE$35:AE59,32)&gt;0),2,IF(AND(COUNTIF(AE$35:AE59,1)&gt;0,COUNTIF(AE$35:AE59,33)&gt;0,COUNTIF(AE$35:AE59,30)&gt;0,COUNTIF(AE$35:AE59,39)&gt;0,COUNTIF(AE$35:AE59,38)&gt;0,COUNTIF(AE$35:AE59,35)&gt;0,COUNTIF(AE$35:AE59,37)&gt;0,COUNTIF(AE$35:AE59,36)&gt;0,COUNTIF(AE$35:AE59,"cmo")&gt;0),32,IF(AND(COUNTIF(AE$35:AE59,1)&gt;0,COUNTIF(AE$35:AE59,33)&gt;0,COUNTIF(AE$35:AE59,30)&gt;0,COUNTIF(AE$35:AE59,39)&gt;0,COUNTIF(AE$35:AE59,38)&gt;0,COUNTIF(AE$35:AE59,35)&gt;0,COUNTIF(AE$35:AE59,37)&gt;0,COUNTIF(AE$35:AE59,36)&gt;0),"cmo",IF(AND(COUNTIF(AE$35:AE59,1)&gt;0,COUNTIF(AE$35:AE59,33)&gt;0,COUNTIF(AE$35:AE59,30)&gt;0,COUNTIF(AE$35:AE59,39)&gt;0,COUNTIF(AE$35:AE59,38)&gt;0,COUNTIF(AE$35:AE59,35)&gt;0,COUNTIF(AE$35:AE59,37)&gt;0),36,IF(AND(COUNTIF(AE$35:AE59,1)&gt;0,COUNTIF(AE$35:AE59,33)&gt;0,COUNTIF(AE$35:AE59,30)&gt;0,COUNTIF(AE$35:AE59,39)&gt;0,COUNTIF(AE$35:AE59,38)&gt;0,COUNTIF(AE$35:AE59,35)&gt;0),37,IF(AND(COUNTIF(AE$35:AE59,1)&gt;0,COUNTIF(AE$35:AE59,33)&gt;0,COUNTIF(AE$35:AE59,30)&gt;0,COUNTIF(AE$35:AE59,39)&gt;0,COUNTIF(AE$35:AE59,38)&gt;0),35,IF(AND(COUNTIF(AE$35:AE59,1)&gt;0,COUNTIF(AE$35:AE59,33)&gt;0,COUNTIF(AE$35:AE59,30)&gt;0,COUNTIF(AE$35:AE59,39)&gt;0),38,IF(AND(COUNTIF(AE$35:AE59,1)&gt;0,COUNTIF(AE$35:AE59,33)&gt;0,COUNTIF(AE$35:AE59,30)&gt;0),39,IF(AND(COUNTIF(AE$35:AE59,1)&gt;0,COUNTIF(AE$35:AE59,33)&gt;0),30,IF(COUNTIF(AE$35:AE59,1)&gt;0,33,1)))))))))))</f>
        <v>F</v>
      </c>
      <c r="AF60" s="227" t="str">
        <f>IF(AND(COUNTIF(AF$35:AF59,1)&gt;0,COUNTIF(AF$35:AF59,33)&gt;0,COUNTIF(AF$35:AF59,30)&gt;0,COUNTIF(AF$35:AF59,39)&gt;0,COUNTIF(AF$35:AF59,38)&gt;0,COUNTIF(AF$35:AF59,35)&gt;0,COUNTIF(AF$35:AF59,37)&gt;0,COUNTIF(AF$35:AF59,36)&gt;0,COUNTIF(AF$35:AF59,"cmo")&gt;0,COUNTIF(AF$35:AF59,32)&gt;0,COUNTIF(AF$35:AF59,2)&gt;0),"F",IF(AND(COUNTIF(AF$35:AF59,1)&gt;0,COUNTIF(AF$35:AF59,33)&gt;0,COUNTIF(AF$35:AF59,30)&gt;0,COUNTIF(AF$35:AF59,39)&gt;0,COUNTIF(AF$35:AF59,38)&gt;0,COUNTIF(AF$35:AF59,35)&gt;0,COUNTIF(AF$35:AF59,37)&gt;0,COUNTIF(AF$35:AF59,36)&gt;0,COUNTIF(AF$35:AF59,"cmo")&gt;0,COUNTIF(AF$35:AF59,32)&gt;0),2,IF(AND(COUNTIF(AF$35:AF59,1)&gt;0,COUNTIF(AF$35:AF59,33)&gt;0,COUNTIF(AF$35:AF59,30)&gt;0,COUNTIF(AF$35:AF59,39)&gt;0,COUNTIF(AF$35:AF59,38)&gt;0,COUNTIF(AF$35:AF59,35)&gt;0,COUNTIF(AF$35:AF59,37)&gt;0,COUNTIF(AF$35:AF59,36)&gt;0,COUNTIF(AF$35:AF59,"cmo")&gt;0),32,IF(AND(COUNTIF(AF$35:AF59,1)&gt;0,COUNTIF(AF$35:AF59,33)&gt;0,COUNTIF(AF$35:AF59,30)&gt;0,COUNTIF(AF$35:AF59,39)&gt;0,COUNTIF(AF$35:AF59,38)&gt;0,COUNTIF(AF$35:AF59,35)&gt;0,COUNTIF(AF$35:AF59,37)&gt;0,COUNTIF(AF$35:AF59,36)&gt;0),"cmo",IF(AND(COUNTIF(AF$35:AF59,1)&gt;0,COUNTIF(AF$35:AF59,33)&gt;0,COUNTIF(AF$35:AF59,30)&gt;0,COUNTIF(AF$35:AF59,39)&gt;0,COUNTIF(AF$35:AF59,38)&gt;0,COUNTIF(AF$35:AF59,35)&gt;0,COUNTIF(AF$35:AF59,37)&gt;0),36,IF(AND(COUNTIF(AF$35:AF59,1)&gt;0,COUNTIF(AF$35:AF59,33)&gt;0,COUNTIF(AF$35:AF59,30)&gt;0,COUNTIF(AF$35:AF59,39)&gt;0,COUNTIF(AF$35:AF59,38)&gt;0,COUNTIF(AF$35:AF59,35)&gt;0),37,IF(AND(COUNTIF(AF$35:AF59,1)&gt;0,COUNTIF(AF$35:AF59,33)&gt;0,COUNTIF(AF$35:AF59,30)&gt;0,COUNTIF(AF$35:AF59,39)&gt;0,COUNTIF(AF$35:AF59,38)&gt;0),35,IF(AND(COUNTIF(AF$35:AF59,1)&gt;0,COUNTIF(AF$35:AF59,33)&gt;0,COUNTIF(AF$35:AF59,30)&gt;0,COUNTIF(AF$35:AF59,39)&gt;0),38,IF(AND(COUNTIF(AF$35:AF59,1)&gt;0,COUNTIF(AF$35:AF59,33)&gt;0,COUNTIF(AF$35:AF59,30)&gt;0),39,IF(AND(COUNTIF(AF$35:AF59,1)&gt;0,COUNTIF(AF$35:AF59,33)&gt;0),30,IF(COUNTIF(AF$35:AF59,1)&gt;0,33,1)))))))))))</f>
        <v>F</v>
      </c>
      <c r="AG60" s="227" t="str">
        <f>IF(AND(COUNTIF(AG$35:AG59,1)&gt;0,COUNTIF(AG$35:AG59,33)&gt;0,COUNTIF(AG$35:AG59,30)&gt;0,COUNTIF(AG$35:AG59,39)&gt;0,COUNTIF(AG$35:AG59,38)&gt;0,COUNTIF(AG$35:AG59,35)&gt;0,COUNTIF(AG$35:AG59,37)&gt;0,COUNTIF(AG$35:AG59,36)&gt;0,COUNTIF(AG$35:AG59,"cmo")&gt;0,COUNTIF(AG$35:AG59,32)&gt;0,COUNTIF(AG$35:AG59,2)&gt;0),"F",IF(AND(COUNTIF(AG$35:AG59,1)&gt;0,COUNTIF(AG$35:AG59,33)&gt;0,COUNTIF(AG$35:AG59,30)&gt;0,COUNTIF(AG$35:AG59,39)&gt;0,COUNTIF(AG$35:AG59,38)&gt;0,COUNTIF(AG$35:AG59,35)&gt;0,COUNTIF(AG$35:AG59,37)&gt;0,COUNTIF(AG$35:AG59,36)&gt;0,COUNTIF(AG$35:AG59,"cmo")&gt;0,COUNTIF(AG$35:AG59,32)&gt;0),2,IF(AND(COUNTIF(AG$35:AG59,1)&gt;0,COUNTIF(AG$35:AG59,33)&gt;0,COUNTIF(AG$35:AG59,30)&gt;0,COUNTIF(AG$35:AG59,39)&gt;0,COUNTIF(AG$35:AG59,38)&gt;0,COUNTIF(AG$35:AG59,35)&gt;0,COUNTIF(AG$35:AG59,37)&gt;0,COUNTIF(AG$35:AG59,36)&gt;0,COUNTIF(AG$35:AG59,"cmo")&gt;0),32,IF(AND(COUNTIF(AG$35:AG59,1)&gt;0,COUNTIF(AG$35:AG59,33)&gt;0,COUNTIF(AG$35:AG59,30)&gt;0,COUNTIF(AG$35:AG59,39)&gt;0,COUNTIF(AG$35:AG59,38)&gt;0,COUNTIF(AG$35:AG59,35)&gt;0,COUNTIF(AG$35:AG59,37)&gt;0,COUNTIF(AG$35:AG59,36)&gt;0),"cmo",IF(AND(COUNTIF(AG$35:AG59,1)&gt;0,COUNTIF(AG$35:AG59,33)&gt;0,COUNTIF(AG$35:AG59,30)&gt;0,COUNTIF(AG$35:AG59,39)&gt;0,COUNTIF(AG$35:AG59,38)&gt;0,COUNTIF(AG$35:AG59,35)&gt;0,COUNTIF(AG$35:AG59,37)&gt;0),36,IF(AND(COUNTIF(AG$35:AG59,1)&gt;0,COUNTIF(AG$35:AG59,33)&gt;0,COUNTIF(AG$35:AG59,30)&gt;0,COUNTIF(AG$35:AG59,39)&gt;0,COUNTIF(AG$35:AG59,38)&gt;0,COUNTIF(AG$35:AG59,35)&gt;0),37,IF(AND(COUNTIF(AG$35:AG59,1)&gt;0,COUNTIF(AG$35:AG59,33)&gt;0,COUNTIF(AG$35:AG59,30)&gt;0,COUNTIF(AG$35:AG59,39)&gt;0,COUNTIF(AG$35:AG59,38)&gt;0),35,IF(AND(COUNTIF(AG$35:AG59,1)&gt;0,COUNTIF(AG$35:AG59,33)&gt;0,COUNTIF(AG$35:AG59,30)&gt;0,COUNTIF(AG$35:AG59,39)&gt;0),38,IF(AND(COUNTIF(AG$35:AG59,1)&gt;0,COUNTIF(AG$35:AG59,33)&gt;0,COUNTIF(AG$35:AG59,30)&gt;0),39,IF(AND(COUNTIF(AG$35:AG59,1)&gt;0,COUNTIF(AG$35:AG59,33)&gt;0),30,IF(COUNTIF(AG$35:AG59,1)&gt;0,33,1)))))))))))</f>
        <v>F</v>
      </c>
      <c r="AH60" s="227" t="str">
        <f>IF(AND(COUNTIF(AH$35:AH59,1)&gt;0,COUNTIF(AH$35:AH59,33)&gt;0,COUNTIF(AH$35:AH59,30)&gt;0,COUNTIF(AH$35:AH59,39)&gt;0,COUNTIF(AH$35:AH59,38)&gt;0,COUNTIF(AH$35:AH59,35)&gt;0,COUNTIF(AH$35:AH59,37)&gt;0,COUNTIF(AH$35:AH59,36)&gt;0,COUNTIF(AH$35:AH59,"cmo")&gt;0,COUNTIF(AH$35:AH59,32)&gt;0,COUNTIF(AH$35:AH59,2)&gt;0),"F",IF(AND(COUNTIF(AH$35:AH59,1)&gt;0,COUNTIF(AH$35:AH59,33)&gt;0,COUNTIF(AH$35:AH59,30)&gt;0,COUNTIF(AH$35:AH59,39)&gt;0,COUNTIF(AH$35:AH59,38)&gt;0,COUNTIF(AH$35:AH59,35)&gt;0,COUNTIF(AH$35:AH59,37)&gt;0,COUNTIF(AH$35:AH59,36)&gt;0,COUNTIF(AH$35:AH59,"cmo")&gt;0,COUNTIF(AH$35:AH59,32)&gt;0),2,IF(AND(COUNTIF(AH$35:AH59,1)&gt;0,COUNTIF(AH$35:AH59,33)&gt;0,COUNTIF(AH$35:AH59,30)&gt;0,COUNTIF(AH$35:AH59,39)&gt;0,COUNTIF(AH$35:AH59,38)&gt;0,COUNTIF(AH$35:AH59,35)&gt;0,COUNTIF(AH$35:AH59,37)&gt;0,COUNTIF(AH$35:AH59,36)&gt;0,COUNTIF(AH$35:AH59,"cmo")&gt;0),32,IF(AND(COUNTIF(AH$35:AH59,1)&gt;0,COUNTIF(AH$35:AH59,33)&gt;0,COUNTIF(AH$35:AH59,30)&gt;0,COUNTIF(AH$35:AH59,39)&gt;0,COUNTIF(AH$35:AH59,38)&gt;0,COUNTIF(AH$35:AH59,35)&gt;0,COUNTIF(AH$35:AH59,37)&gt;0,COUNTIF(AH$35:AH59,36)&gt;0),"cmo",IF(AND(COUNTIF(AH$35:AH59,1)&gt;0,COUNTIF(AH$35:AH59,33)&gt;0,COUNTIF(AH$35:AH59,30)&gt;0,COUNTIF(AH$35:AH59,39)&gt;0,COUNTIF(AH$35:AH59,38)&gt;0,COUNTIF(AH$35:AH59,35)&gt;0,COUNTIF(AH$35:AH59,37)&gt;0),36,IF(AND(COUNTIF(AH$35:AH59,1)&gt;0,COUNTIF(AH$35:AH59,33)&gt;0,COUNTIF(AH$35:AH59,30)&gt;0,COUNTIF(AH$35:AH59,39)&gt;0,COUNTIF(AH$35:AH59,38)&gt;0,COUNTIF(AH$35:AH59,35)&gt;0),37,IF(AND(COUNTIF(AH$35:AH59,1)&gt;0,COUNTIF(AH$35:AH59,33)&gt;0,COUNTIF(AH$35:AH59,30)&gt;0,COUNTIF(AH$35:AH59,39)&gt;0,COUNTIF(AH$35:AH59,38)&gt;0),35,IF(AND(COUNTIF(AH$35:AH59,1)&gt;0,COUNTIF(AH$35:AH59,33)&gt;0,COUNTIF(AH$35:AH59,30)&gt;0,COUNTIF(AH$35:AH59,39)&gt;0),38,IF(AND(COUNTIF(AH$35:AH59,1)&gt;0,COUNTIF(AH$35:AH59,33)&gt;0,COUNTIF(AH$35:AH59,30)&gt;0),39,IF(AND(COUNTIF(AH$35:AH59,1)&gt;0,COUNTIF(AH$35:AH59,33)&gt;0),30,IF(COUNTIF(AH$35:AH59,1)&gt;0,33,1)))))))))))</f>
        <v>F</v>
      </c>
      <c r="AI60" s="227" t="str">
        <f>IF(AND(COUNTIF(AI$35:AI59,1)&gt;0,COUNTIF(AI$35:AI59,33)&gt;0,COUNTIF(AI$35:AI59,30)&gt;0,COUNTIF(AI$35:AI59,39)&gt;0,COUNTIF(AI$35:AI59,38)&gt;0,COUNTIF(AI$35:AI59,35)&gt;0,COUNTIF(AI$35:AI59,37)&gt;0,COUNTIF(AI$35:AI59,36)&gt;0,COUNTIF(AI$35:AI59,"cmo")&gt;0,COUNTIF(AI$35:AI59,32)&gt;0,COUNTIF(AI$35:AI59,2)&gt;0),"F",IF(AND(COUNTIF(AI$35:AI59,1)&gt;0,COUNTIF(AI$35:AI59,33)&gt;0,COUNTIF(AI$35:AI59,30)&gt;0,COUNTIF(AI$35:AI59,39)&gt;0,COUNTIF(AI$35:AI59,38)&gt;0,COUNTIF(AI$35:AI59,35)&gt;0,COUNTIF(AI$35:AI59,37)&gt;0,COUNTIF(AI$35:AI59,36)&gt;0,COUNTIF(AI$35:AI59,"cmo")&gt;0,COUNTIF(AI$35:AI59,32)&gt;0),2,IF(AND(COUNTIF(AI$35:AI59,1)&gt;0,COUNTIF(AI$35:AI59,33)&gt;0,COUNTIF(AI$35:AI59,30)&gt;0,COUNTIF(AI$35:AI59,39)&gt;0,COUNTIF(AI$35:AI59,38)&gt;0,COUNTIF(AI$35:AI59,35)&gt;0,COUNTIF(AI$35:AI59,37)&gt;0,COUNTIF(AI$35:AI59,36)&gt;0,COUNTIF(AI$35:AI59,"cmo")&gt;0),32,IF(AND(COUNTIF(AI$35:AI59,1)&gt;0,COUNTIF(AI$35:AI59,33)&gt;0,COUNTIF(AI$35:AI59,30)&gt;0,COUNTIF(AI$35:AI59,39)&gt;0,COUNTIF(AI$35:AI59,38)&gt;0,COUNTIF(AI$35:AI59,35)&gt;0,COUNTIF(AI$35:AI59,37)&gt;0,COUNTIF(AI$35:AI59,36)&gt;0),"cmo",IF(AND(COUNTIF(AI$35:AI59,1)&gt;0,COUNTIF(AI$35:AI59,33)&gt;0,COUNTIF(AI$35:AI59,30)&gt;0,COUNTIF(AI$35:AI59,39)&gt;0,COUNTIF(AI$35:AI59,38)&gt;0,COUNTIF(AI$35:AI59,35)&gt;0,COUNTIF(AI$35:AI59,37)&gt;0),36,IF(AND(COUNTIF(AI$35:AI59,1)&gt;0,COUNTIF(AI$35:AI59,33)&gt;0,COUNTIF(AI$35:AI59,30)&gt;0,COUNTIF(AI$35:AI59,39)&gt;0,COUNTIF(AI$35:AI59,38)&gt;0,COUNTIF(AI$35:AI59,35)&gt;0),37,IF(AND(COUNTIF(AI$35:AI59,1)&gt;0,COUNTIF(AI$35:AI59,33)&gt;0,COUNTIF(AI$35:AI59,30)&gt;0,COUNTIF(AI$35:AI59,39)&gt;0,COUNTIF(AI$35:AI59,38)&gt;0),35,IF(AND(COUNTIF(AI$35:AI59,1)&gt;0,COUNTIF(AI$35:AI59,33)&gt;0,COUNTIF(AI$35:AI59,30)&gt;0,COUNTIF(AI$35:AI59,39)&gt;0),38,IF(AND(COUNTIF(AI$35:AI59,1)&gt;0,COUNTIF(AI$35:AI59,33)&gt;0,COUNTIF(AI$35:AI59,30)&gt;0),39,IF(AND(COUNTIF(AI$35:AI59,1)&gt;0,COUNTIF(AI$35:AI59,33)&gt;0),30,IF(COUNTIF(AI$35:AI59,1)&gt;0,33,1)))))))))))</f>
        <v>F</v>
      </c>
      <c r="AJ60" s="227" t="str">
        <f>IF(AND(COUNTIF(AJ$35:AJ59,1)&gt;0,COUNTIF(AJ$35:AJ59,33)&gt;0,COUNTIF(AJ$35:AJ59,30)&gt;0,COUNTIF(AJ$35:AJ59,39)&gt;0,COUNTIF(AJ$35:AJ59,38)&gt;0,COUNTIF(AJ$35:AJ59,35)&gt;0,COUNTIF(AJ$35:AJ59,37)&gt;0,COUNTIF(AJ$35:AJ59,36)&gt;0,COUNTIF(AJ$35:AJ59,"cmo")&gt;0,COUNTIF(AJ$35:AJ59,32)&gt;0,COUNTIF(AJ$35:AJ59,2)&gt;0),"F",IF(AND(COUNTIF(AJ$35:AJ59,1)&gt;0,COUNTIF(AJ$35:AJ59,33)&gt;0,COUNTIF(AJ$35:AJ59,30)&gt;0,COUNTIF(AJ$35:AJ59,39)&gt;0,COUNTIF(AJ$35:AJ59,38)&gt;0,COUNTIF(AJ$35:AJ59,35)&gt;0,COUNTIF(AJ$35:AJ59,37)&gt;0,COUNTIF(AJ$35:AJ59,36)&gt;0,COUNTIF(AJ$35:AJ59,"cmo")&gt;0,COUNTIF(AJ$35:AJ59,32)&gt;0),2,IF(AND(COUNTIF(AJ$35:AJ59,1)&gt;0,COUNTIF(AJ$35:AJ59,33)&gt;0,COUNTIF(AJ$35:AJ59,30)&gt;0,COUNTIF(AJ$35:AJ59,39)&gt;0,COUNTIF(AJ$35:AJ59,38)&gt;0,COUNTIF(AJ$35:AJ59,35)&gt;0,COUNTIF(AJ$35:AJ59,37)&gt;0,COUNTIF(AJ$35:AJ59,36)&gt;0,COUNTIF(AJ$35:AJ59,"cmo")&gt;0),32,IF(AND(COUNTIF(AJ$35:AJ59,1)&gt;0,COUNTIF(AJ$35:AJ59,33)&gt;0,COUNTIF(AJ$35:AJ59,30)&gt;0,COUNTIF(AJ$35:AJ59,39)&gt;0,COUNTIF(AJ$35:AJ59,38)&gt;0,COUNTIF(AJ$35:AJ59,35)&gt;0,COUNTIF(AJ$35:AJ59,37)&gt;0,COUNTIF(AJ$35:AJ59,36)&gt;0),"cmo",IF(AND(COUNTIF(AJ$35:AJ59,1)&gt;0,COUNTIF(AJ$35:AJ59,33)&gt;0,COUNTIF(AJ$35:AJ59,30)&gt;0,COUNTIF(AJ$35:AJ59,39)&gt;0,COUNTIF(AJ$35:AJ59,38)&gt;0,COUNTIF(AJ$35:AJ59,35)&gt;0,COUNTIF(AJ$35:AJ59,37)&gt;0),36,IF(AND(COUNTIF(AJ$35:AJ59,1)&gt;0,COUNTIF(AJ$35:AJ59,33)&gt;0,COUNTIF(AJ$35:AJ59,30)&gt;0,COUNTIF(AJ$35:AJ59,39)&gt;0,COUNTIF(AJ$35:AJ59,38)&gt;0,COUNTIF(AJ$35:AJ59,35)&gt;0),37,IF(AND(COUNTIF(AJ$35:AJ59,1)&gt;0,COUNTIF(AJ$35:AJ59,33)&gt;0,COUNTIF(AJ$35:AJ59,30)&gt;0,COUNTIF(AJ$35:AJ59,39)&gt;0,COUNTIF(AJ$35:AJ59,38)&gt;0),35,IF(AND(COUNTIF(AJ$35:AJ59,1)&gt;0,COUNTIF(AJ$35:AJ59,33)&gt;0,COUNTIF(AJ$35:AJ59,30)&gt;0,COUNTIF(AJ$35:AJ59,39)&gt;0),38,IF(AND(COUNTIF(AJ$35:AJ59,1)&gt;0,COUNTIF(AJ$35:AJ59,33)&gt;0,COUNTIF(AJ$35:AJ59,30)&gt;0),39,IF(AND(COUNTIF(AJ$35:AJ59,1)&gt;0,COUNTIF(AJ$35:AJ59,33)&gt;0),30,IF(COUNTIF(AJ$35:AJ59,1)&gt;0,33,1)))))))))))</f>
        <v>F</v>
      </c>
      <c r="AK60" s="227" t="str">
        <f>IF(AND(COUNTIF(AK$35:AK59,1)&gt;0,COUNTIF(AK$35:AK59,33)&gt;0,COUNTIF(AK$35:AK59,30)&gt;0,COUNTIF(AK$35:AK59,39)&gt;0,COUNTIF(AK$35:AK59,38)&gt;0,COUNTIF(AK$35:AK59,35)&gt;0,COUNTIF(AK$35:AK59,37)&gt;0,COUNTIF(AK$35:AK59,36)&gt;0,COUNTIF(AK$35:AK59,"cmo")&gt;0,COUNTIF(AK$35:AK59,32)&gt;0,COUNTIF(AK$35:AK59,2)&gt;0),"F",IF(AND(COUNTIF(AK$35:AK59,1)&gt;0,COUNTIF(AK$35:AK59,33)&gt;0,COUNTIF(AK$35:AK59,30)&gt;0,COUNTIF(AK$35:AK59,39)&gt;0,COUNTIF(AK$35:AK59,38)&gt;0,COUNTIF(AK$35:AK59,35)&gt;0,COUNTIF(AK$35:AK59,37)&gt;0,COUNTIF(AK$35:AK59,36)&gt;0,COUNTIF(AK$35:AK59,"cmo")&gt;0,COUNTIF(AK$35:AK59,32)&gt;0),2,IF(AND(COUNTIF(AK$35:AK59,1)&gt;0,COUNTIF(AK$35:AK59,33)&gt;0,COUNTIF(AK$35:AK59,30)&gt;0,COUNTIF(AK$35:AK59,39)&gt;0,COUNTIF(AK$35:AK59,38)&gt;0,COUNTIF(AK$35:AK59,35)&gt;0,COUNTIF(AK$35:AK59,37)&gt;0,COUNTIF(AK$35:AK59,36)&gt;0,COUNTIF(AK$35:AK59,"cmo")&gt;0),32,IF(AND(COUNTIF(AK$35:AK59,1)&gt;0,COUNTIF(AK$35:AK59,33)&gt;0,COUNTIF(AK$35:AK59,30)&gt;0,COUNTIF(AK$35:AK59,39)&gt;0,COUNTIF(AK$35:AK59,38)&gt;0,COUNTIF(AK$35:AK59,35)&gt;0,COUNTIF(AK$35:AK59,37)&gt;0,COUNTIF(AK$35:AK59,36)&gt;0),"cmo",IF(AND(COUNTIF(AK$35:AK59,1)&gt;0,COUNTIF(AK$35:AK59,33)&gt;0,COUNTIF(AK$35:AK59,30)&gt;0,COUNTIF(AK$35:AK59,39)&gt;0,COUNTIF(AK$35:AK59,38)&gt;0,COUNTIF(AK$35:AK59,35)&gt;0,COUNTIF(AK$35:AK59,37)&gt;0),36,IF(AND(COUNTIF(AK$35:AK59,1)&gt;0,COUNTIF(AK$35:AK59,33)&gt;0,COUNTIF(AK$35:AK59,30)&gt;0,COUNTIF(AK$35:AK59,39)&gt;0,COUNTIF(AK$35:AK59,38)&gt;0,COUNTIF(AK$35:AK59,35)&gt;0),37,IF(AND(COUNTIF(AK$35:AK59,1)&gt;0,COUNTIF(AK$35:AK59,33)&gt;0,COUNTIF(AK$35:AK59,30)&gt;0,COUNTIF(AK$35:AK59,39)&gt;0,COUNTIF(AK$35:AK59,38)&gt;0),35,IF(AND(COUNTIF(AK$35:AK59,1)&gt;0,COUNTIF(AK$35:AK59,33)&gt;0,COUNTIF(AK$35:AK59,30)&gt;0,COUNTIF(AK$35:AK59,39)&gt;0),38,IF(AND(COUNTIF(AK$35:AK59,1)&gt;0,COUNTIF(AK$35:AK59,33)&gt;0,COUNTIF(AK$35:AK59,30)&gt;0),39,IF(AND(COUNTIF(AK$35:AK59,1)&gt;0,COUNTIF(AK$35:AK59,33)&gt;0),30,IF(COUNTIF(AK$35:AK59,1)&gt;0,33,1)))))))))))</f>
        <v>F</v>
      </c>
      <c r="AL60" s="227" t="str">
        <f>IF(AND(COUNTIF(AL$35:AL59,1)&gt;0,COUNTIF(AL$35:AL59,33)&gt;0,COUNTIF(AL$35:AL59,30)&gt;0,COUNTIF(AL$35:AL59,39)&gt;0,COUNTIF(AL$35:AL59,38)&gt;0,COUNTIF(AL$35:AL59,35)&gt;0,COUNTIF(AL$35:AL59,37)&gt;0,COUNTIF(AL$35:AL59,36)&gt;0,COUNTIF(AL$35:AL59,"cmo")&gt;0,COUNTIF(AL$35:AL59,32)&gt;0,COUNTIF(AL$35:AL59,2)&gt;0),"F",IF(AND(COUNTIF(AL$35:AL59,1)&gt;0,COUNTIF(AL$35:AL59,33)&gt;0,COUNTIF(AL$35:AL59,30)&gt;0,COUNTIF(AL$35:AL59,39)&gt;0,COUNTIF(AL$35:AL59,38)&gt;0,COUNTIF(AL$35:AL59,35)&gt;0,COUNTIF(AL$35:AL59,37)&gt;0,COUNTIF(AL$35:AL59,36)&gt;0,COUNTIF(AL$35:AL59,"cmo")&gt;0,COUNTIF(AL$35:AL59,32)&gt;0),2,IF(AND(COUNTIF(AL$35:AL59,1)&gt;0,COUNTIF(AL$35:AL59,33)&gt;0,COUNTIF(AL$35:AL59,30)&gt;0,COUNTIF(AL$35:AL59,39)&gt;0,COUNTIF(AL$35:AL59,38)&gt;0,COUNTIF(AL$35:AL59,35)&gt;0,COUNTIF(AL$35:AL59,37)&gt;0,COUNTIF(AL$35:AL59,36)&gt;0,COUNTIF(AL$35:AL59,"cmo")&gt;0),32,IF(AND(COUNTIF(AL$35:AL59,1)&gt;0,COUNTIF(AL$35:AL59,33)&gt;0,COUNTIF(AL$35:AL59,30)&gt;0,COUNTIF(AL$35:AL59,39)&gt;0,COUNTIF(AL$35:AL59,38)&gt;0,COUNTIF(AL$35:AL59,35)&gt;0,COUNTIF(AL$35:AL59,37)&gt;0,COUNTIF(AL$35:AL59,36)&gt;0),"cmo",IF(AND(COUNTIF(AL$35:AL59,1)&gt;0,COUNTIF(AL$35:AL59,33)&gt;0,COUNTIF(AL$35:AL59,30)&gt;0,COUNTIF(AL$35:AL59,39)&gt;0,COUNTIF(AL$35:AL59,38)&gt;0,COUNTIF(AL$35:AL59,35)&gt;0,COUNTIF(AL$35:AL59,37)&gt;0),36,IF(AND(COUNTIF(AL$35:AL59,1)&gt;0,COUNTIF(AL$35:AL59,33)&gt;0,COUNTIF(AL$35:AL59,30)&gt;0,COUNTIF(AL$35:AL59,39)&gt;0,COUNTIF(AL$35:AL59,38)&gt;0,COUNTIF(AL$35:AL59,35)&gt;0),37,IF(AND(COUNTIF(AL$35:AL59,1)&gt;0,COUNTIF(AL$35:AL59,33)&gt;0,COUNTIF(AL$35:AL59,30)&gt;0,COUNTIF(AL$35:AL59,39)&gt;0,COUNTIF(AL$35:AL59,38)&gt;0),35,IF(AND(COUNTIF(AL$35:AL59,1)&gt;0,COUNTIF(AL$35:AL59,33)&gt;0,COUNTIF(AL$35:AL59,30)&gt;0,COUNTIF(AL$35:AL59,39)&gt;0),38,IF(AND(COUNTIF(AL$35:AL59,1)&gt;0,COUNTIF(AL$35:AL59,33)&gt;0,COUNTIF(AL$35:AL59,30)&gt;0),39,IF(AND(COUNTIF(AL$35:AL59,1)&gt;0,COUNTIF(AL$35:AL59,33)&gt;0),30,IF(COUNTIF(AL$35:AL59,1)&gt;0,33,1)))))))))))</f>
        <v>F</v>
      </c>
      <c r="AM60" s="227" t="str">
        <f>IF(AND(COUNTIF(AM$35:AM59,1)&gt;0,COUNTIF(AM$35:AM59,33)&gt;0,COUNTIF(AM$35:AM59,30)&gt;0,COUNTIF(AM$35:AM59,39)&gt;0,COUNTIF(AM$35:AM59,38)&gt;0,COUNTIF(AM$35:AM59,35)&gt;0,COUNTIF(AM$35:AM59,37)&gt;0,COUNTIF(AM$35:AM59,36)&gt;0,COUNTIF(AM$35:AM59,"cmo")&gt;0,COUNTIF(AM$35:AM59,32)&gt;0,COUNTIF(AM$35:AM59,2)&gt;0),"F",IF(AND(COUNTIF(AM$35:AM59,1)&gt;0,COUNTIF(AM$35:AM59,33)&gt;0,COUNTIF(AM$35:AM59,30)&gt;0,COUNTIF(AM$35:AM59,39)&gt;0,COUNTIF(AM$35:AM59,38)&gt;0,COUNTIF(AM$35:AM59,35)&gt;0,COUNTIF(AM$35:AM59,37)&gt;0,COUNTIF(AM$35:AM59,36)&gt;0,COUNTIF(AM$35:AM59,"cmo")&gt;0,COUNTIF(AM$35:AM59,32)&gt;0),2,IF(AND(COUNTIF(AM$35:AM59,1)&gt;0,COUNTIF(AM$35:AM59,33)&gt;0,COUNTIF(AM$35:AM59,30)&gt;0,COUNTIF(AM$35:AM59,39)&gt;0,COUNTIF(AM$35:AM59,38)&gt;0,COUNTIF(AM$35:AM59,35)&gt;0,COUNTIF(AM$35:AM59,37)&gt;0,COUNTIF(AM$35:AM59,36)&gt;0,COUNTIF(AM$35:AM59,"cmo")&gt;0),32,IF(AND(COUNTIF(AM$35:AM59,1)&gt;0,COUNTIF(AM$35:AM59,33)&gt;0,COUNTIF(AM$35:AM59,30)&gt;0,COUNTIF(AM$35:AM59,39)&gt;0,COUNTIF(AM$35:AM59,38)&gt;0,COUNTIF(AM$35:AM59,35)&gt;0,COUNTIF(AM$35:AM59,37)&gt;0,COUNTIF(AM$35:AM59,36)&gt;0),"cmo",IF(AND(COUNTIF(AM$35:AM59,1)&gt;0,COUNTIF(AM$35:AM59,33)&gt;0,COUNTIF(AM$35:AM59,30)&gt;0,COUNTIF(AM$35:AM59,39)&gt;0,COUNTIF(AM$35:AM59,38)&gt;0,COUNTIF(AM$35:AM59,35)&gt;0,COUNTIF(AM$35:AM59,37)&gt;0),36,IF(AND(COUNTIF(AM$35:AM59,1)&gt;0,COUNTIF(AM$35:AM59,33)&gt;0,COUNTIF(AM$35:AM59,30)&gt;0,COUNTIF(AM$35:AM59,39)&gt;0,COUNTIF(AM$35:AM59,38)&gt;0,COUNTIF(AM$35:AM59,35)&gt;0),37,IF(AND(COUNTIF(AM$35:AM59,1)&gt;0,COUNTIF(AM$35:AM59,33)&gt;0,COUNTIF(AM$35:AM59,30)&gt;0,COUNTIF(AM$35:AM59,39)&gt;0,COUNTIF(AM$35:AM59,38)&gt;0),35,IF(AND(COUNTIF(AM$35:AM59,1)&gt;0,COUNTIF(AM$35:AM59,33)&gt;0,COUNTIF(AM$35:AM59,30)&gt;0,COUNTIF(AM$35:AM59,39)&gt;0),38,IF(AND(COUNTIF(AM$35:AM59,1)&gt;0,COUNTIF(AM$35:AM59,33)&gt;0,COUNTIF(AM$35:AM59,30)&gt;0),39,IF(AND(COUNTIF(AM$35:AM59,1)&gt;0,COUNTIF(AM$35:AM59,33)&gt;0),30,IF(COUNTIF(AM$35:AM59,1)&gt;0,33,1)))))))))))</f>
        <v>F</v>
      </c>
      <c r="AN60" s="227" t="str">
        <f>IF(AND(COUNTIF(AN$35:AN59,1)&gt;0,COUNTIF(AN$35:AN59,33)&gt;0,COUNTIF(AN$35:AN59,30)&gt;0,COUNTIF(AN$35:AN59,39)&gt;0,COUNTIF(AN$35:AN59,38)&gt;0,COUNTIF(AN$35:AN59,35)&gt;0,COUNTIF(AN$35:AN59,37)&gt;0,COUNTIF(AN$35:AN59,36)&gt;0,COUNTIF(AN$35:AN59,"cmo")&gt;0,COUNTIF(AN$35:AN59,32)&gt;0,COUNTIF(AN$35:AN59,2)&gt;0),"F",IF(AND(COUNTIF(AN$35:AN59,1)&gt;0,COUNTIF(AN$35:AN59,33)&gt;0,COUNTIF(AN$35:AN59,30)&gt;0,COUNTIF(AN$35:AN59,39)&gt;0,COUNTIF(AN$35:AN59,38)&gt;0,COUNTIF(AN$35:AN59,35)&gt;0,COUNTIF(AN$35:AN59,37)&gt;0,COUNTIF(AN$35:AN59,36)&gt;0,COUNTIF(AN$35:AN59,"cmo")&gt;0,COUNTIF(AN$35:AN59,32)&gt;0),2,IF(AND(COUNTIF(AN$35:AN59,1)&gt;0,COUNTIF(AN$35:AN59,33)&gt;0,COUNTIF(AN$35:AN59,30)&gt;0,COUNTIF(AN$35:AN59,39)&gt;0,COUNTIF(AN$35:AN59,38)&gt;0,COUNTIF(AN$35:AN59,35)&gt;0,COUNTIF(AN$35:AN59,37)&gt;0,COUNTIF(AN$35:AN59,36)&gt;0,COUNTIF(AN$35:AN59,"cmo")&gt;0),32,IF(AND(COUNTIF(AN$35:AN59,1)&gt;0,COUNTIF(AN$35:AN59,33)&gt;0,COUNTIF(AN$35:AN59,30)&gt;0,COUNTIF(AN$35:AN59,39)&gt;0,COUNTIF(AN$35:AN59,38)&gt;0,COUNTIF(AN$35:AN59,35)&gt;0,COUNTIF(AN$35:AN59,37)&gt;0,COUNTIF(AN$35:AN59,36)&gt;0),"cmo",IF(AND(COUNTIF(AN$35:AN59,1)&gt;0,COUNTIF(AN$35:AN59,33)&gt;0,COUNTIF(AN$35:AN59,30)&gt;0,COUNTIF(AN$35:AN59,39)&gt;0,COUNTIF(AN$35:AN59,38)&gt;0,COUNTIF(AN$35:AN59,35)&gt;0,COUNTIF(AN$35:AN59,37)&gt;0),36,IF(AND(COUNTIF(AN$35:AN59,1)&gt;0,COUNTIF(AN$35:AN59,33)&gt;0,COUNTIF(AN$35:AN59,30)&gt;0,COUNTIF(AN$35:AN59,39)&gt;0,COUNTIF(AN$35:AN59,38)&gt;0,COUNTIF(AN$35:AN59,35)&gt;0),37,IF(AND(COUNTIF(AN$35:AN59,1)&gt;0,COUNTIF(AN$35:AN59,33)&gt;0,COUNTIF(AN$35:AN59,30)&gt;0,COUNTIF(AN$35:AN59,39)&gt;0,COUNTIF(AN$35:AN59,38)&gt;0),35,IF(AND(COUNTIF(AN$35:AN59,1)&gt;0,COUNTIF(AN$35:AN59,33)&gt;0,COUNTIF(AN$35:AN59,30)&gt;0,COUNTIF(AN$35:AN59,39)&gt;0),38,IF(AND(COUNTIF(AN$35:AN59,1)&gt;0,COUNTIF(AN$35:AN59,33)&gt;0,COUNTIF(AN$35:AN59,30)&gt;0),39,IF(AND(COUNTIF(AN$35:AN59,1)&gt;0,COUNTIF(AN$35:AN59,33)&gt;0),30,IF(COUNTIF(AN$35:AN59,1)&gt;0,33,1)))))))))))</f>
        <v>F</v>
      </c>
      <c r="AO60" s="227" t="str">
        <f>IF(AND(COUNTIF(AO$35:AO59,1)&gt;0,COUNTIF(AO$35:AO59,33)&gt;0,COUNTIF(AO$35:AO59,30)&gt;0,COUNTIF(AO$35:AO59,39)&gt;0,COUNTIF(AO$35:AO59,38)&gt;0,COUNTIF(AO$35:AO59,35)&gt;0,COUNTIF(AO$35:AO59,37)&gt;0,COUNTIF(AO$35:AO59,36)&gt;0,COUNTIF(AO$35:AO59,"cmo")&gt;0,COUNTIF(AO$35:AO59,32)&gt;0,COUNTIF(AO$35:AO59,2)&gt;0),"F",IF(AND(COUNTIF(AO$35:AO59,1)&gt;0,COUNTIF(AO$35:AO59,33)&gt;0,COUNTIF(AO$35:AO59,30)&gt;0,COUNTIF(AO$35:AO59,39)&gt;0,COUNTIF(AO$35:AO59,38)&gt;0,COUNTIF(AO$35:AO59,35)&gt;0,COUNTIF(AO$35:AO59,37)&gt;0,COUNTIF(AO$35:AO59,36)&gt;0,COUNTIF(AO$35:AO59,"cmo")&gt;0,COUNTIF(AO$35:AO59,32)&gt;0),2,IF(AND(COUNTIF(AO$35:AO59,1)&gt;0,COUNTIF(AO$35:AO59,33)&gt;0,COUNTIF(AO$35:AO59,30)&gt;0,COUNTIF(AO$35:AO59,39)&gt;0,COUNTIF(AO$35:AO59,38)&gt;0,COUNTIF(AO$35:AO59,35)&gt;0,COUNTIF(AO$35:AO59,37)&gt;0,COUNTIF(AO$35:AO59,36)&gt;0,COUNTIF(AO$35:AO59,"cmo")&gt;0),32,IF(AND(COUNTIF(AO$35:AO59,1)&gt;0,COUNTIF(AO$35:AO59,33)&gt;0,COUNTIF(AO$35:AO59,30)&gt;0,COUNTIF(AO$35:AO59,39)&gt;0,COUNTIF(AO$35:AO59,38)&gt;0,COUNTIF(AO$35:AO59,35)&gt;0,COUNTIF(AO$35:AO59,37)&gt;0,COUNTIF(AO$35:AO59,36)&gt;0),"cmo",IF(AND(COUNTIF(AO$35:AO59,1)&gt;0,COUNTIF(AO$35:AO59,33)&gt;0,COUNTIF(AO$35:AO59,30)&gt;0,COUNTIF(AO$35:AO59,39)&gt;0,COUNTIF(AO$35:AO59,38)&gt;0,COUNTIF(AO$35:AO59,35)&gt;0,COUNTIF(AO$35:AO59,37)&gt;0),36,IF(AND(COUNTIF(AO$35:AO59,1)&gt;0,COUNTIF(AO$35:AO59,33)&gt;0,COUNTIF(AO$35:AO59,30)&gt;0,COUNTIF(AO$35:AO59,39)&gt;0,COUNTIF(AO$35:AO59,38)&gt;0,COUNTIF(AO$35:AO59,35)&gt;0),37,IF(AND(COUNTIF(AO$35:AO59,1)&gt;0,COUNTIF(AO$35:AO59,33)&gt;0,COUNTIF(AO$35:AO59,30)&gt;0,COUNTIF(AO$35:AO59,39)&gt;0,COUNTIF(AO$35:AO59,38)&gt;0),35,IF(AND(COUNTIF(AO$35:AO59,1)&gt;0,COUNTIF(AO$35:AO59,33)&gt;0,COUNTIF(AO$35:AO59,30)&gt;0,COUNTIF(AO$35:AO59,39)&gt;0),38,IF(AND(COUNTIF(AO$35:AO59,1)&gt;0,COUNTIF(AO$35:AO59,33)&gt;0,COUNTIF(AO$35:AO59,30)&gt;0),39,IF(AND(COUNTIF(AO$35:AO59,1)&gt;0,COUNTIF(AO$35:AO59,33)&gt;0),30,IF(COUNTIF(AO$35:AO59,1)&gt;0,33,1)))))))))))</f>
        <v>F</v>
      </c>
      <c r="AP60" s="227" t="str">
        <f>IF(AND(COUNTIF(AP$35:AP59,1)&gt;0,COUNTIF(AP$35:AP59,33)&gt;0,COUNTIF(AP$35:AP59,30)&gt;0,COUNTIF(AP$35:AP59,39)&gt;0,COUNTIF(AP$35:AP59,38)&gt;0,COUNTIF(AP$35:AP59,35)&gt;0,COUNTIF(AP$35:AP59,37)&gt;0,COUNTIF(AP$35:AP59,36)&gt;0,COUNTIF(AP$35:AP59,"cmo")&gt;0,COUNTIF(AP$35:AP59,32)&gt;0,COUNTIF(AP$35:AP59,2)&gt;0),"F",IF(AND(COUNTIF(AP$35:AP59,1)&gt;0,COUNTIF(AP$35:AP59,33)&gt;0,COUNTIF(AP$35:AP59,30)&gt;0,COUNTIF(AP$35:AP59,39)&gt;0,COUNTIF(AP$35:AP59,38)&gt;0,COUNTIF(AP$35:AP59,35)&gt;0,COUNTIF(AP$35:AP59,37)&gt;0,COUNTIF(AP$35:AP59,36)&gt;0,COUNTIF(AP$35:AP59,"cmo")&gt;0,COUNTIF(AP$35:AP59,32)&gt;0),2,IF(AND(COUNTIF(AP$35:AP59,1)&gt;0,COUNTIF(AP$35:AP59,33)&gt;0,COUNTIF(AP$35:AP59,30)&gt;0,COUNTIF(AP$35:AP59,39)&gt;0,COUNTIF(AP$35:AP59,38)&gt;0,COUNTIF(AP$35:AP59,35)&gt;0,COUNTIF(AP$35:AP59,37)&gt;0,COUNTIF(AP$35:AP59,36)&gt;0,COUNTIF(AP$35:AP59,"cmo")&gt;0),32,IF(AND(COUNTIF(AP$35:AP59,1)&gt;0,COUNTIF(AP$35:AP59,33)&gt;0,COUNTIF(AP$35:AP59,30)&gt;0,COUNTIF(AP$35:AP59,39)&gt;0,COUNTIF(AP$35:AP59,38)&gt;0,COUNTIF(AP$35:AP59,35)&gt;0,COUNTIF(AP$35:AP59,37)&gt;0,COUNTIF(AP$35:AP59,36)&gt;0),"cmo",IF(AND(COUNTIF(AP$35:AP59,1)&gt;0,COUNTIF(AP$35:AP59,33)&gt;0,COUNTIF(AP$35:AP59,30)&gt;0,COUNTIF(AP$35:AP59,39)&gt;0,COUNTIF(AP$35:AP59,38)&gt;0,COUNTIF(AP$35:AP59,35)&gt;0,COUNTIF(AP$35:AP59,37)&gt;0),36,IF(AND(COUNTIF(AP$35:AP59,1)&gt;0,COUNTIF(AP$35:AP59,33)&gt;0,COUNTIF(AP$35:AP59,30)&gt;0,COUNTIF(AP$35:AP59,39)&gt;0,COUNTIF(AP$35:AP59,38)&gt;0,COUNTIF(AP$35:AP59,35)&gt;0),37,IF(AND(COUNTIF(AP$35:AP59,1)&gt;0,COUNTIF(AP$35:AP59,33)&gt;0,COUNTIF(AP$35:AP59,30)&gt;0,COUNTIF(AP$35:AP59,39)&gt;0,COUNTIF(AP$35:AP59,38)&gt;0),35,IF(AND(COUNTIF(AP$35:AP59,1)&gt;0,COUNTIF(AP$35:AP59,33)&gt;0,COUNTIF(AP$35:AP59,30)&gt;0,COUNTIF(AP$35:AP59,39)&gt;0),38,IF(AND(COUNTIF(AP$35:AP59,1)&gt;0,COUNTIF(AP$35:AP59,33)&gt;0,COUNTIF(AP$35:AP59,30)&gt;0),39,IF(AND(COUNTIF(AP$35:AP59,1)&gt;0,COUNTIF(AP$35:AP59,33)&gt;0),30,IF(COUNTIF(AP$35:AP59,1)&gt;0,33,1)))))))))))</f>
        <v>F</v>
      </c>
      <c r="AQ60" s="227" t="str">
        <f>IF(AND(COUNTIF(AQ$35:AQ59,1)&gt;0,COUNTIF(AQ$35:AQ59,33)&gt;0,COUNTIF(AQ$35:AQ59,30)&gt;0,COUNTIF(AQ$35:AQ59,39)&gt;0,COUNTIF(AQ$35:AQ59,38)&gt;0,COUNTIF(AQ$35:AQ59,35)&gt;0,COUNTIF(AQ$35:AQ59,37)&gt;0,COUNTIF(AQ$35:AQ59,36)&gt;0,COUNTIF(AQ$35:AQ59,"cmo")&gt;0,COUNTIF(AQ$35:AQ59,32)&gt;0,COUNTIF(AQ$35:AQ59,2)&gt;0),"F",IF(AND(COUNTIF(AQ$35:AQ59,1)&gt;0,COUNTIF(AQ$35:AQ59,33)&gt;0,COUNTIF(AQ$35:AQ59,30)&gt;0,COUNTIF(AQ$35:AQ59,39)&gt;0,COUNTIF(AQ$35:AQ59,38)&gt;0,COUNTIF(AQ$35:AQ59,35)&gt;0,COUNTIF(AQ$35:AQ59,37)&gt;0,COUNTIF(AQ$35:AQ59,36)&gt;0,COUNTIF(AQ$35:AQ59,"cmo")&gt;0,COUNTIF(AQ$35:AQ59,32)&gt;0),2,IF(AND(COUNTIF(AQ$35:AQ59,1)&gt;0,COUNTIF(AQ$35:AQ59,33)&gt;0,COUNTIF(AQ$35:AQ59,30)&gt;0,COUNTIF(AQ$35:AQ59,39)&gt;0,COUNTIF(AQ$35:AQ59,38)&gt;0,COUNTIF(AQ$35:AQ59,35)&gt;0,COUNTIF(AQ$35:AQ59,37)&gt;0,COUNTIF(AQ$35:AQ59,36)&gt;0,COUNTIF(AQ$35:AQ59,"cmo")&gt;0),32,IF(AND(COUNTIF(AQ$35:AQ59,1)&gt;0,COUNTIF(AQ$35:AQ59,33)&gt;0,COUNTIF(AQ$35:AQ59,30)&gt;0,COUNTIF(AQ$35:AQ59,39)&gt;0,COUNTIF(AQ$35:AQ59,38)&gt;0,COUNTIF(AQ$35:AQ59,35)&gt;0,COUNTIF(AQ$35:AQ59,37)&gt;0,COUNTIF(AQ$35:AQ59,36)&gt;0),"cmo",IF(AND(COUNTIF(AQ$35:AQ59,1)&gt;0,COUNTIF(AQ$35:AQ59,33)&gt;0,COUNTIF(AQ$35:AQ59,30)&gt;0,COUNTIF(AQ$35:AQ59,39)&gt;0,COUNTIF(AQ$35:AQ59,38)&gt;0,COUNTIF(AQ$35:AQ59,35)&gt;0,COUNTIF(AQ$35:AQ59,37)&gt;0),36,IF(AND(COUNTIF(AQ$35:AQ59,1)&gt;0,COUNTIF(AQ$35:AQ59,33)&gt;0,COUNTIF(AQ$35:AQ59,30)&gt;0,COUNTIF(AQ$35:AQ59,39)&gt;0,COUNTIF(AQ$35:AQ59,38)&gt;0,COUNTIF(AQ$35:AQ59,35)&gt;0),37,IF(AND(COUNTIF(AQ$35:AQ59,1)&gt;0,COUNTIF(AQ$35:AQ59,33)&gt;0,COUNTIF(AQ$35:AQ59,30)&gt;0,COUNTIF(AQ$35:AQ59,39)&gt;0,COUNTIF(AQ$35:AQ59,38)&gt;0),35,IF(AND(COUNTIF(AQ$35:AQ59,1)&gt;0,COUNTIF(AQ$35:AQ59,33)&gt;0,COUNTIF(AQ$35:AQ59,30)&gt;0,COUNTIF(AQ$35:AQ59,39)&gt;0),38,IF(AND(COUNTIF(AQ$35:AQ59,1)&gt;0,COUNTIF(AQ$35:AQ59,33)&gt;0,COUNTIF(AQ$35:AQ59,30)&gt;0),39,IF(AND(COUNTIF(AQ$35:AQ59,1)&gt;0,COUNTIF(AQ$35:AQ59,33)&gt;0),30,IF(COUNTIF(AQ$35:AQ59,1)&gt;0,33,1)))))))))))</f>
        <v>F</v>
      </c>
      <c r="AR60" s="231" t="s">
        <v>6</v>
      </c>
      <c r="AS60" s="231" t="s">
        <v>6</v>
      </c>
      <c r="AT60" s="231" t="s">
        <v>6</v>
      </c>
      <c r="AU60" s="227" t="str">
        <f>IF(AND(COUNTIF(AU$35:AU59,1)&gt;0,COUNTIF(AU$35:AU59,33)&gt;0,COUNTIF(AU$35:AU59,30)&gt;0,COUNTIF(AU$35:AU59,39)&gt;0,COUNTIF(AU$35:AU59,38)&gt;0,COUNTIF(AU$35:AU59,35)&gt;0,COUNTIF(AU$35:AU59,37)&gt;0,COUNTIF(AU$35:AU59,36)&gt;0,COUNTIF(AU$35:AU59,"cmo")&gt;0,COUNTIF(AU$35:AU59,32)&gt;0,COUNTIF(AU$35:AU59,2)&gt;0),"F",IF(AND(COUNTIF(AU$35:AU59,1)&gt;0,COUNTIF(AU$35:AU59,33)&gt;0,COUNTIF(AU$35:AU59,30)&gt;0,COUNTIF(AU$35:AU59,39)&gt;0,COUNTIF(AU$35:AU59,38)&gt;0,COUNTIF(AU$35:AU59,35)&gt;0,COUNTIF(AU$35:AU59,37)&gt;0,COUNTIF(AU$35:AU59,36)&gt;0,COUNTIF(AU$35:AU59,"cmo")&gt;0,COUNTIF(AU$35:AU59,32)&gt;0),2,IF(AND(COUNTIF(AU$35:AU59,1)&gt;0,COUNTIF(AU$35:AU59,33)&gt;0,COUNTIF(AU$35:AU59,30)&gt;0,COUNTIF(AU$35:AU59,39)&gt;0,COUNTIF(AU$35:AU59,38)&gt;0,COUNTIF(AU$35:AU59,35)&gt;0,COUNTIF(AU$35:AU59,37)&gt;0,COUNTIF(AU$35:AU59,36)&gt;0,COUNTIF(AU$35:AU59,"cmo")&gt;0),32,IF(AND(COUNTIF(AU$35:AU59,1)&gt;0,COUNTIF(AU$35:AU59,33)&gt;0,COUNTIF(AU$35:AU59,30)&gt;0,COUNTIF(AU$35:AU59,39)&gt;0,COUNTIF(AU$35:AU59,38)&gt;0,COUNTIF(AU$35:AU59,35)&gt;0,COUNTIF(AU$35:AU59,37)&gt;0,COUNTIF(AU$35:AU59,36)&gt;0),"cmo",IF(AND(COUNTIF(AU$35:AU59,1)&gt;0,COUNTIF(AU$35:AU59,33)&gt;0,COUNTIF(AU$35:AU59,30)&gt;0,COUNTIF(AU$35:AU59,39)&gt;0,COUNTIF(AU$35:AU59,38)&gt;0,COUNTIF(AU$35:AU59,35)&gt;0,COUNTIF(AU$35:AU59,37)&gt;0),36,IF(AND(COUNTIF(AU$35:AU59,1)&gt;0,COUNTIF(AU$35:AU59,33)&gt;0,COUNTIF(AU$35:AU59,30)&gt;0,COUNTIF(AU$35:AU59,39)&gt;0,COUNTIF(AU$35:AU59,38)&gt;0,COUNTIF(AU$35:AU59,35)&gt;0),37,IF(AND(COUNTIF(AU$35:AU59,1)&gt;0,COUNTIF(AU$35:AU59,33)&gt;0,COUNTIF(AU$35:AU59,30)&gt;0,COUNTIF(AU$35:AU59,39)&gt;0,COUNTIF(AU$35:AU59,38)&gt;0),35,IF(AND(COUNTIF(AU$35:AU59,1)&gt;0,COUNTIF(AU$35:AU59,33)&gt;0,COUNTIF(AU$35:AU59,30)&gt;0,COUNTIF(AU$35:AU59,39)&gt;0),38,IF(AND(COUNTIF(AU$35:AU59,1)&gt;0,COUNTIF(AU$35:AU59,33)&gt;0,COUNTIF(AU$35:AU59,30)&gt;0),39,IF(AND(COUNTIF(AU$35:AU59,1)&gt;0,COUNTIF(AU$35:AU59,33)&gt;0),30,IF(COUNTIF(AU$35:AU59,1)&gt;0,33,1)))))))))))</f>
        <v>F</v>
      </c>
      <c r="AV60" s="227" t="str">
        <f>IF(AND(COUNTIF(AV$35:AV59,1)&gt;0,COUNTIF(AV$35:AV59,33)&gt;0,COUNTIF(AV$35:AV59,30)&gt;0,COUNTIF(AV$35:AV59,39)&gt;0,COUNTIF(AV$35:AV59,38)&gt;0,COUNTIF(AV$35:AV59,35)&gt;0,COUNTIF(AV$35:AV59,37)&gt;0,COUNTIF(AV$35:AV59,36)&gt;0,COUNTIF(AV$35:AV59,"cmo")&gt;0,COUNTIF(AV$35:AV59,32)&gt;0,COUNTIF(AV$35:AV59,2)&gt;0),"F",IF(AND(COUNTIF(AV$35:AV59,1)&gt;0,COUNTIF(AV$35:AV59,33)&gt;0,COUNTIF(AV$35:AV59,30)&gt;0,COUNTIF(AV$35:AV59,39)&gt;0,COUNTIF(AV$35:AV59,38)&gt;0,COUNTIF(AV$35:AV59,35)&gt;0,COUNTIF(AV$35:AV59,37)&gt;0,COUNTIF(AV$35:AV59,36)&gt;0,COUNTIF(AV$35:AV59,"cmo")&gt;0,COUNTIF(AV$35:AV59,32)&gt;0),2,IF(AND(COUNTIF(AV$35:AV59,1)&gt;0,COUNTIF(AV$35:AV59,33)&gt;0,COUNTIF(AV$35:AV59,30)&gt;0,COUNTIF(AV$35:AV59,39)&gt;0,COUNTIF(AV$35:AV59,38)&gt;0,COUNTIF(AV$35:AV59,35)&gt;0,COUNTIF(AV$35:AV59,37)&gt;0,COUNTIF(AV$35:AV59,36)&gt;0,COUNTIF(AV$35:AV59,"cmo")&gt;0),32,IF(AND(COUNTIF(AV$35:AV59,1)&gt;0,COUNTIF(AV$35:AV59,33)&gt;0,COUNTIF(AV$35:AV59,30)&gt;0,COUNTIF(AV$35:AV59,39)&gt;0,COUNTIF(AV$35:AV59,38)&gt;0,COUNTIF(AV$35:AV59,35)&gt;0,COUNTIF(AV$35:AV59,37)&gt;0,COUNTIF(AV$35:AV59,36)&gt;0),"cmo",IF(AND(COUNTIF(AV$35:AV59,1)&gt;0,COUNTIF(AV$35:AV59,33)&gt;0,COUNTIF(AV$35:AV59,30)&gt;0,COUNTIF(AV$35:AV59,39)&gt;0,COUNTIF(AV$35:AV59,38)&gt;0,COUNTIF(AV$35:AV59,35)&gt;0,COUNTIF(AV$35:AV59,37)&gt;0),36,IF(AND(COUNTIF(AV$35:AV59,1)&gt;0,COUNTIF(AV$35:AV59,33)&gt;0,COUNTIF(AV$35:AV59,30)&gt;0,COUNTIF(AV$35:AV59,39)&gt;0,COUNTIF(AV$35:AV59,38)&gt;0,COUNTIF(AV$35:AV59,35)&gt;0),37,IF(AND(COUNTIF(AV$35:AV59,1)&gt;0,COUNTIF(AV$35:AV59,33)&gt;0,COUNTIF(AV$35:AV59,30)&gt;0,COUNTIF(AV$35:AV59,39)&gt;0,COUNTIF(AV$35:AV59,38)&gt;0),35,IF(AND(COUNTIF(AV$35:AV59,1)&gt;0,COUNTIF(AV$35:AV59,33)&gt;0,COUNTIF(AV$35:AV59,30)&gt;0,COUNTIF(AV$35:AV59,39)&gt;0),38,IF(AND(COUNTIF(AV$35:AV59,1)&gt;0,COUNTIF(AV$35:AV59,33)&gt;0,COUNTIF(AV$35:AV59,30)&gt;0),39,IF(AND(COUNTIF(AV$35:AV59,1)&gt;0,COUNTIF(AV$35:AV59,33)&gt;0),30,IF(COUNTIF(AV$35:AV59,1)&gt;0,33,1)))))))))))</f>
        <v>F</v>
      </c>
      <c r="AW60" s="227" t="str">
        <f>IF(AND(COUNTIF(AW$35:AW59,1)&gt;0,COUNTIF(AW$35:AW59,33)&gt;0,COUNTIF(AW$35:AW59,30)&gt;0,COUNTIF(AW$35:AW59,39)&gt;0,COUNTIF(AW$35:AW59,38)&gt;0,COUNTIF(AW$35:AW59,35)&gt;0,COUNTIF(AW$35:AW59,37)&gt;0,COUNTIF(AW$35:AW59,36)&gt;0,COUNTIF(AW$35:AW59,"cmo")&gt;0,COUNTIF(AW$35:AW59,32)&gt;0,COUNTIF(AW$35:AW59,2)&gt;0),"F",IF(AND(COUNTIF(AW$35:AW59,1)&gt;0,COUNTIF(AW$35:AW59,33)&gt;0,COUNTIF(AW$35:AW59,30)&gt;0,COUNTIF(AW$35:AW59,39)&gt;0,COUNTIF(AW$35:AW59,38)&gt;0,COUNTIF(AW$35:AW59,35)&gt;0,COUNTIF(AW$35:AW59,37)&gt;0,COUNTIF(AW$35:AW59,36)&gt;0,COUNTIF(AW$35:AW59,"cmo")&gt;0,COUNTIF(AW$35:AW59,32)&gt;0),2,IF(AND(COUNTIF(AW$35:AW59,1)&gt;0,COUNTIF(AW$35:AW59,33)&gt;0,COUNTIF(AW$35:AW59,30)&gt;0,COUNTIF(AW$35:AW59,39)&gt;0,COUNTIF(AW$35:AW59,38)&gt;0,COUNTIF(AW$35:AW59,35)&gt;0,COUNTIF(AW$35:AW59,37)&gt;0,COUNTIF(AW$35:AW59,36)&gt;0,COUNTIF(AW$35:AW59,"cmo")&gt;0),32,IF(AND(COUNTIF(AW$35:AW59,1)&gt;0,COUNTIF(AW$35:AW59,33)&gt;0,COUNTIF(AW$35:AW59,30)&gt;0,COUNTIF(AW$35:AW59,39)&gt;0,COUNTIF(AW$35:AW59,38)&gt;0,COUNTIF(AW$35:AW59,35)&gt;0,COUNTIF(AW$35:AW59,37)&gt;0,COUNTIF(AW$35:AW59,36)&gt;0),"cmo",IF(AND(COUNTIF(AW$35:AW59,1)&gt;0,COUNTIF(AW$35:AW59,33)&gt;0,COUNTIF(AW$35:AW59,30)&gt;0,COUNTIF(AW$35:AW59,39)&gt;0,COUNTIF(AW$35:AW59,38)&gt;0,COUNTIF(AW$35:AW59,35)&gt;0,COUNTIF(AW$35:AW59,37)&gt;0),36,IF(AND(COUNTIF(AW$35:AW59,1)&gt;0,COUNTIF(AW$35:AW59,33)&gt;0,COUNTIF(AW$35:AW59,30)&gt;0,COUNTIF(AW$35:AW59,39)&gt;0,COUNTIF(AW$35:AW59,38)&gt;0,COUNTIF(AW$35:AW59,35)&gt;0),37,IF(AND(COUNTIF(AW$35:AW59,1)&gt;0,COUNTIF(AW$35:AW59,33)&gt;0,COUNTIF(AW$35:AW59,30)&gt;0,COUNTIF(AW$35:AW59,39)&gt;0,COUNTIF(AW$35:AW59,38)&gt;0),35,IF(AND(COUNTIF(AW$35:AW59,1)&gt;0,COUNTIF(AW$35:AW59,33)&gt;0,COUNTIF(AW$35:AW59,30)&gt;0,COUNTIF(AW$35:AW59,39)&gt;0),38,IF(AND(COUNTIF(AW$35:AW59,1)&gt;0,COUNTIF(AW$35:AW59,33)&gt;0,COUNTIF(AW$35:AW59,30)&gt;0),39,IF(AND(COUNTIF(AW$35:AW59,1)&gt;0,COUNTIF(AW$35:AW59,33)&gt;0),30,IF(COUNTIF(AW$35:AW59,1)&gt;0,33,1)))))))))))</f>
        <v>F</v>
      </c>
      <c r="AX60" s="227" t="str">
        <f>IF(AND(COUNTIF(AX$35:AX59,1)&gt;0,COUNTIF(AX$35:AX59,33)&gt;0,COUNTIF(AX$35:AX59,30)&gt;0,COUNTIF(AX$35:AX59,39)&gt;0,COUNTIF(AX$35:AX59,38)&gt;0,COUNTIF(AX$35:AX59,35)&gt;0,COUNTIF(AX$35:AX59,37)&gt;0,COUNTIF(AX$35:AX59,36)&gt;0,COUNTIF(AX$35:AX59,"cmo")&gt;0,COUNTIF(AX$35:AX59,32)&gt;0,COUNTIF(AX$35:AX59,2)&gt;0),"F",IF(AND(COUNTIF(AX$35:AX59,1)&gt;0,COUNTIF(AX$35:AX59,33)&gt;0,COUNTIF(AX$35:AX59,30)&gt;0,COUNTIF(AX$35:AX59,39)&gt;0,COUNTIF(AX$35:AX59,38)&gt;0,COUNTIF(AX$35:AX59,35)&gt;0,COUNTIF(AX$35:AX59,37)&gt;0,COUNTIF(AX$35:AX59,36)&gt;0,COUNTIF(AX$35:AX59,"cmo")&gt;0,COUNTIF(AX$35:AX59,32)&gt;0),2,IF(AND(COUNTIF(AX$35:AX59,1)&gt;0,COUNTIF(AX$35:AX59,33)&gt;0,COUNTIF(AX$35:AX59,30)&gt;0,COUNTIF(AX$35:AX59,39)&gt;0,COUNTIF(AX$35:AX59,38)&gt;0,COUNTIF(AX$35:AX59,35)&gt;0,COUNTIF(AX$35:AX59,37)&gt;0,COUNTIF(AX$35:AX59,36)&gt;0,COUNTIF(AX$35:AX59,"cmo")&gt;0),32,IF(AND(COUNTIF(AX$35:AX59,1)&gt;0,COUNTIF(AX$35:AX59,33)&gt;0,COUNTIF(AX$35:AX59,30)&gt;0,COUNTIF(AX$35:AX59,39)&gt;0,COUNTIF(AX$35:AX59,38)&gt;0,COUNTIF(AX$35:AX59,35)&gt;0,COUNTIF(AX$35:AX59,37)&gt;0,COUNTIF(AX$35:AX59,36)&gt;0),"cmo",IF(AND(COUNTIF(AX$35:AX59,1)&gt;0,COUNTIF(AX$35:AX59,33)&gt;0,COUNTIF(AX$35:AX59,30)&gt;0,COUNTIF(AX$35:AX59,39)&gt;0,COUNTIF(AX$35:AX59,38)&gt;0,COUNTIF(AX$35:AX59,35)&gt;0,COUNTIF(AX$35:AX59,37)&gt;0),36,IF(AND(COUNTIF(AX$35:AX59,1)&gt;0,COUNTIF(AX$35:AX59,33)&gt;0,COUNTIF(AX$35:AX59,30)&gt;0,COUNTIF(AX$35:AX59,39)&gt;0,COUNTIF(AX$35:AX59,38)&gt;0,COUNTIF(AX$35:AX59,35)&gt;0),37,IF(AND(COUNTIF(AX$35:AX59,1)&gt;0,COUNTIF(AX$35:AX59,33)&gt;0,COUNTIF(AX$35:AX59,30)&gt;0,COUNTIF(AX$35:AX59,39)&gt;0,COUNTIF(AX$35:AX59,38)&gt;0),35,IF(AND(COUNTIF(AX$35:AX59,1)&gt;0,COUNTIF(AX$35:AX59,33)&gt;0,COUNTIF(AX$35:AX59,30)&gt;0,COUNTIF(AX$35:AX59,39)&gt;0),38,IF(AND(COUNTIF(AX$35:AX59,1)&gt;0,COUNTIF(AX$35:AX59,33)&gt;0,COUNTIF(AX$35:AX59,30)&gt;0),39,IF(AND(COUNTIF(AX$35:AX59,1)&gt;0,COUNTIF(AX$35:AX59,33)&gt;0),30,IF(COUNTIF(AX$35:AX59,1)&gt;0,33,1)))))))))))</f>
        <v>F</v>
      </c>
      <c r="AY60" s="227" t="str">
        <f>IF(AND(COUNTIF(AY$35:AY59,1)&gt;0,COUNTIF(AY$35:AY59,33)&gt;0,COUNTIF(AY$35:AY59,30)&gt;0,COUNTIF(AY$35:AY59,39)&gt;0,COUNTIF(AY$35:AY59,38)&gt;0,COUNTIF(AY$35:AY59,35)&gt;0,COUNTIF(AY$35:AY59,37)&gt;0,COUNTIF(AY$35:AY59,36)&gt;0,COUNTIF(AY$35:AY59,"cmo")&gt;0,COUNTIF(AY$35:AY59,32)&gt;0,COUNTIF(AY$35:AY59,2)&gt;0),"F",IF(AND(COUNTIF(AY$35:AY59,1)&gt;0,COUNTIF(AY$35:AY59,33)&gt;0,COUNTIF(AY$35:AY59,30)&gt;0,COUNTIF(AY$35:AY59,39)&gt;0,COUNTIF(AY$35:AY59,38)&gt;0,COUNTIF(AY$35:AY59,35)&gt;0,COUNTIF(AY$35:AY59,37)&gt;0,COUNTIF(AY$35:AY59,36)&gt;0,COUNTIF(AY$35:AY59,"cmo")&gt;0,COUNTIF(AY$35:AY59,32)&gt;0),2,IF(AND(COUNTIF(AY$35:AY59,1)&gt;0,COUNTIF(AY$35:AY59,33)&gt;0,COUNTIF(AY$35:AY59,30)&gt;0,COUNTIF(AY$35:AY59,39)&gt;0,COUNTIF(AY$35:AY59,38)&gt;0,COUNTIF(AY$35:AY59,35)&gt;0,COUNTIF(AY$35:AY59,37)&gt;0,COUNTIF(AY$35:AY59,36)&gt;0,COUNTIF(AY$35:AY59,"cmo")&gt;0),32,IF(AND(COUNTIF(AY$35:AY59,1)&gt;0,COUNTIF(AY$35:AY59,33)&gt;0,COUNTIF(AY$35:AY59,30)&gt;0,COUNTIF(AY$35:AY59,39)&gt;0,COUNTIF(AY$35:AY59,38)&gt;0,COUNTIF(AY$35:AY59,35)&gt;0,COUNTIF(AY$35:AY59,37)&gt;0,COUNTIF(AY$35:AY59,36)&gt;0),"cmo",IF(AND(COUNTIF(AY$35:AY59,1)&gt;0,COUNTIF(AY$35:AY59,33)&gt;0,COUNTIF(AY$35:AY59,30)&gt;0,COUNTIF(AY$35:AY59,39)&gt;0,COUNTIF(AY$35:AY59,38)&gt;0,COUNTIF(AY$35:AY59,35)&gt;0,COUNTIF(AY$35:AY59,37)&gt;0),36,IF(AND(COUNTIF(AY$35:AY59,1)&gt;0,COUNTIF(AY$35:AY59,33)&gt;0,COUNTIF(AY$35:AY59,30)&gt;0,COUNTIF(AY$35:AY59,39)&gt;0,COUNTIF(AY$35:AY59,38)&gt;0,COUNTIF(AY$35:AY59,35)&gt;0),37,IF(AND(COUNTIF(AY$35:AY59,1)&gt;0,COUNTIF(AY$35:AY59,33)&gt;0,COUNTIF(AY$35:AY59,30)&gt;0,COUNTIF(AY$35:AY59,39)&gt;0,COUNTIF(AY$35:AY59,38)&gt;0),35,IF(AND(COUNTIF(AY$35:AY59,1)&gt;0,COUNTIF(AY$35:AY59,33)&gt;0,COUNTIF(AY$35:AY59,30)&gt;0,COUNTIF(AY$35:AY59,39)&gt;0),38,IF(AND(COUNTIF(AY$35:AY59,1)&gt;0,COUNTIF(AY$35:AY59,33)&gt;0,COUNTIF(AY$35:AY59,30)&gt;0),39,IF(AND(COUNTIF(AY$35:AY59,1)&gt;0,COUNTIF(AY$35:AY59,33)&gt;0),30,IF(COUNTIF(AY$35:AY59,1)&gt;0,33,1)))))))))))</f>
        <v>F</v>
      </c>
      <c r="AZ60" s="227" t="str">
        <f>IF(AND(COUNTIF(AZ$35:AZ59,1)&gt;0,COUNTIF(AZ$35:AZ59,33)&gt;0,COUNTIF(AZ$35:AZ59,30)&gt;0,COUNTIF(AZ$35:AZ59,39)&gt;0,COUNTIF(AZ$35:AZ59,38)&gt;0,COUNTIF(AZ$35:AZ59,35)&gt;0,COUNTIF(AZ$35:AZ59,37)&gt;0,COUNTIF(AZ$35:AZ59,36)&gt;0,COUNTIF(AZ$35:AZ59,"cmo")&gt;0,COUNTIF(AZ$35:AZ59,32)&gt;0,COUNTIF(AZ$35:AZ59,2)&gt;0),"F",IF(AND(COUNTIF(AZ$35:AZ59,1)&gt;0,COUNTIF(AZ$35:AZ59,33)&gt;0,COUNTIF(AZ$35:AZ59,30)&gt;0,COUNTIF(AZ$35:AZ59,39)&gt;0,COUNTIF(AZ$35:AZ59,38)&gt;0,COUNTIF(AZ$35:AZ59,35)&gt;0,COUNTIF(AZ$35:AZ59,37)&gt;0,COUNTIF(AZ$35:AZ59,36)&gt;0,COUNTIF(AZ$35:AZ59,"cmo")&gt;0,COUNTIF(AZ$35:AZ59,32)&gt;0),2,IF(AND(COUNTIF(AZ$35:AZ59,1)&gt;0,COUNTIF(AZ$35:AZ59,33)&gt;0,COUNTIF(AZ$35:AZ59,30)&gt;0,COUNTIF(AZ$35:AZ59,39)&gt;0,COUNTIF(AZ$35:AZ59,38)&gt;0,COUNTIF(AZ$35:AZ59,35)&gt;0,COUNTIF(AZ$35:AZ59,37)&gt;0,COUNTIF(AZ$35:AZ59,36)&gt;0,COUNTIF(AZ$35:AZ59,"cmo")&gt;0),32,IF(AND(COUNTIF(AZ$35:AZ59,1)&gt;0,COUNTIF(AZ$35:AZ59,33)&gt;0,COUNTIF(AZ$35:AZ59,30)&gt;0,COUNTIF(AZ$35:AZ59,39)&gt;0,COUNTIF(AZ$35:AZ59,38)&gt;0,COUNTIF(AZ$35:AZ59,35)&gt;0,COUNTIF(AZ$35:AZ59,37)&gt;0,COUNTIF(AZ$35:AZ59,36)&gt;0),"cmo",IF(AND(COUNTIF(AZ$35:AZ59,1)&gt;0,COUNTIF(AZ$35:AZ59,33)&gt;0,COUNTIF(AZ$35:AZ59,30)&gt;0,COUNTIF(AZ$35:AZ59,39)&gt;0,COUNTIF(AZ$35:AZ59,38)&gt;0,COUNTIF(AZ$35:AZ59,35)&gt;0,COUNTIF(AZ$35:AZ59,37)&gt;0),36,IF(AND(COUNTIF(AZ$35:AZ59,1)&gt;0,COUNTIF(AZ$35:AZ59,33)&gt;0,COUNTIF(AZ$35:AZ59,30)&gt;0,COUNTIF(AZ$35:AZ59,39)&gt;0,COUNTIF(AZ$35:AZ59,38)&gt;0,COUNTIF(AZ$35:AZ59,35)&gt;0),37,IF(AND(COUNTIF(AZ$35:AZ59,1)&gt;0,COUNTIF(AZ$35:AZ59,33)&gt;0,COUNTIF(AZ$35:AZ59,30)&gt;0,COUNTIF(AZ$35:AZ59,39)&gt;0,COUNTIF(AZ$35:AZ59,38)&gt;0),35,IF(AND(COUNTIF(AZ$35:AZ59,1)&gt;0,COUNTIF(AZ$35:AZ59,33)&gt;0,COUNTIF(AZ$35:AZ59,30)&gt;0,COUNTIF(AZ$35:AZ59,39)&gt;0),38,IF(AND(COUNTIF(AZ$35:AZ59,1)&gt;0,COUNTIF(AZ$35:AZ59,33)&gt;0,COUNTIF(AZ$35:AZ59,30)&gt;0),39,IF(AND(COUNTIF(AZ$35:AZ59,1)&gt;0,COUNTIF(AZ$35:AZ59,33)&gt;0),30,IF(COUNTIF(AZ$35:AZ59,1)&gt;0,33,1)))))))))))</f>
        <v>F</v>
      </c>
      <c r="BA60" s="227" t="str">
        <f>IF(AND(COUNTIF(BA$35:BA59,1)&gt;0,COUNTIF(BA$35:BA59,33)&gt;0,COUNTIF(BA$35:BA59,30)&gt;0,COUNTIF(BA$35:BA59,39)&gt;0,COUNTIF(BA$35:BA59,38)&gt;0,COUNTIF(BA$35:BA59,35)&gt;0,COUNTIF(BA$35:BA59,37)&gt;0,COUNTIF(BA$35:BA59,36)&gt;0,COUNTIF(BA$35:BA59,"cmo")&gt;0,COUNTIF(BA$35:BA59,32)&gt;0,COUNTIF(BA$35:BA59,2)&gt;0),"F",IF(AND(COUNTIF(BA$35:BA59,1)&gt;0,COUNTIF(BA$35:BA59,33)&gt;0,COUNTIF(BA$35:BA59,30)&gt;0,COUNTIF(BA$35:BA59,39)&gt;0,COUNTIF(BA$35:BA59,38)&gt;0,COUNTIF(BA$35:BA59,35)&gt;0,COUNTIF(BA$35:BA59,37)&gt;0,COUNTIF(BA$35:BA59,36)&gt;0,COUNTIF(BA$35:BA59,"cmo")&gt;0,COUNTIF(BA$35:BA59,32)&gt;0),2,IF(AND(COUNTIF(BA$35:BA59,1)&gt;0,COUNTIF(BA$35:BA59,33)&gt;0,COUNTIF(BA$35:BA59,30)&gt;0,COUNTIF(BA$35:BA59,39)&gt;0,COUNTIF(BA$35:BA59,38)&gt;0,COUNTIF(BA$35:BA59,35)&gt;0,COUNTIF(BA$35:BA59,37)&gt;0,COUNTIF(BA$35:BA59,36)&gt;0,COUNTIF(BA$35:BA59,"cmo")&gt;0),32,IF(AND(COUNTIF(BA$35:BA59,1)&gt;0,COUNTIF(BA$35:BA59,33)&gt;0,COUNTIF(BA$35:BA59,30)&gt;0,COUNTIF(BA$35:BA59,39)&gt;0,COUNTIF(BA$35:BA59,38)&gt;0,COUNTIF(BA$35:BA59,35)&gt;0,COUNTIF(BA$35:BA59,37)&gt;0,COUNTIF(BA$35:BA59,36)&gt;0),"cmo",IF(AND(COUNTIF(BA$35:BA59,1)&gt;0,COUNTIF(BA$35:BA59,33)&gt;0,COUNTIF(BA$35:BA59,30)&gt;0,COUNTIF(BA$35:BA59,39)&gt;0,COUNTIF(BA$35:BA59,38)&gt;0,COUNTIF(BA$35:BA59,35)&gt;0,COUNTIF(BA$35:BA59,37)&gt;0),36,IF(AND(COUNTIF(BA$35:BA59,1)&gt;0,COUNTIF(BA$35:BA59,33)&gt;0,COUNTIF(BA$35:BA59,30)&gt;0,COUNTIF(BA$35:BA59,39)&gt;0,COUNTIF(BA$35:BA59,38)&gt;0,COUNTIF(BA$35:BA59,35)&gt;0),37,IF(AND(COUNTIF(BA$35:BA59,1)&gt;0,COUNTIF(BA$35:BA59,33)&gt;0,COUNTIF(BA$35:BA59,30)&gt;0,COUNTIF(BA$35:BA59,39)&gt;0,COUNTIF(BA$35:BA59,38)&gt;0),35,IF(AND(COUNTIF(BA$35:BA59,1)&gt;0,COUNTIF(BA$35:BA59,33)&gt;0,COUNTIF(BA$35:BA59,30)&gt;0,COUNTIF(BA$35:BA59,39)&gt;0),38,IF(AND(COUNTIF(BA$35:BA59,1)&gt;0,COUNTIF(BA$35:BA59,33)&gt;0,COUNTIF(BA$35:BA59,30)&gt;0),39,IF(AND(COUNTIF(BA$35:BA59,1)&gt;0,COUNTIF(BA$35:BA59,33)&gt;0),30,IF(COUNTIF(BA$35:BA59,1)&gt;0,33,1)))))))))))</f>
        <v>F</v>
      </c>
      <c r="BB60" s="227">
        <f>IF(AND(COUNTIF(BB$35:BB59,1)&gt;0,COUNTIF(BB$35:BB59,33)&gt;0,COUNTIF(BB$35:BB59,30)&gt;0,COUNTIF(BB$35:BB59,39)&gt;0,COUNTIF(BB$35:BB59,38)&gt;0,COUNTIF(BB$35:BB59,35)&gt;0,COUNTIF(BB$35:BB59,37)&gt;0,COUNTIF(BB$35:BB59,36)&gt;0,COUNTIF(BB$35:BB59,"cmo")&gt;0,COUNTIF(BB$35:BB59,32)&gt;0,COUNTIF(BB$35:BB59,2)&gt;0),"F",IF(AND(COUNTIF(BB$35:BB59,1)&gt;0,COUNTIF(BB$35:BB59,33)&gt;0,COUNTIF(BB$35:BB59,30)&gt;0,COUNTIF(BB$35:BB59,39)&gt;0,COUNTIF(BB$35:BB59,38)&gt;0,COUNTIF(BB$35:BB59,35)&gt;0,COUNTIF(BB$35:BB59,37)&gt;0,COUNTIF(BB$35:BB59,36)&gt;0,COUNTIF(BB$35:BB59,"cmo")&gt;0,COUNTIF(BB$35:BB59,32)&gt;0),2,IF(AND(COUNTIF(BB$35:BB59,1)&gt;0,COUNTIF(BB$35:BB59,33)&gt;0,COUNTIF(BB$35:BB59,30)&gt;0,COUNTIF(BB$35:BB59,39)&gt;0,COUNTIF(BB$35:BB59,38)&gt;0,COUNTIF(BB$35:BB59,35)&gt;0,COUNTIF(BB$35:BB59,37)&gt;0,COUNTIF(BB$35:BB59,36)&gt;0,COUNTIF(BB$35:BB59,"cmo")&gt;0),32,IF(AND(COUNTIF(BB$35:BB59,1)&gt;0,COUNTIF(BB$35:BB59,33)&gt;0,COUNTIF(BB$35:BB59,30)&gt;0,COUNTIF(BB$35:BB59,39)&gt;0,COUNTIF(BB$35:BB59,38)&gt;0,COUNTIF(BB$35:BB59,35)&gt;0,COUNTIF(BB$35:BB59,37)&gt;0,COUNTIF(BB$35:BB59,36)&gt;0),"cmo",IF(AND(COUNTIF(BB$35:BB59,1)&gt;0,COUNTIF(BB$35:BB59,33)&gt;0,COUNTIF(BB$35:BB59,30)&gt;0,COUNTIF(BB$35:BB59,39)&gt;0,COUNTIF(BB$35:BB59,38)&gt;0,COUNTIF(BB$35:BB59,35)&gt;0,COUNTIF(BB$35:BB59,37)&gt;0),36,IF(AND(COUNTIF(BB$35:BB59,1)&gt;0,COUNTIF(BB$35:BB59,33)&gt;0,COUNTIF(BB$35:BB59,30)&gt;0,COUNTIF(BB$35:BB59,39)&gt;0,COUNTIF(BB$35:BB59,38)&gt;0,COUNTIF(BB$35:BB59,35)&gt;0),37,IF(AND(COUNTIF(BB$35:BB59,1)&gt;0,COUNTIF(BB$35:BB59,33)&gt;0,COUNTIF(BB$35:BB59,30)&gt;0,COUNTIF(BB$35:BB59,39)&gt;0,COUNTIF(BB$35:BB59,38)&gt;0),35,IF(AND(COUNTIF(BB$35:BB59,1)&gt;0,COUNTIF(BB$35:BB59,33)&gt;0,COUNTIF(BB$35:BB59,30)&gt;0,COUNTIF(BB$35:BB59,39)&gt;0),38,IF(AND(COUNTIF(BB$35:BB59,1)&gt;0,COUNTIF(BB$35:BB59,33)&gt;0,COUNTIF(BB$35:BB59,30)&gt;0),39,IF(AND(COUNTIF(BB$35:BB59,1)&gt;0,COUNTIF(BB$35:BB59,33)&gt;0),30,IF(COUNTIF(BB$35:BB59,1)&gt;0,33,1)))))))))))</f>
        <v>2</v>
      </c>
      <c r="BC60" s="227">
        <f>IF(AND(COUNTIF(BC$35:BC59,1)&gt;0,COUNTIF(BC$35:BC59,33)&gt;0,COUNTIF(BC$35:BC59,30)&gt;0,COUNTIF(BC$35:BC59,39)&gt;0,COUNTIF(BC$35:BC59,38)&gt;0,COUNTIF(BC$35:BC59,35)&gt;0,COUNTIF(BC$35:BC59,37)&gt;0,COUNTIF(BC$35:BC59,36)&gt;0,COUNTIF(BC$35:BC59,"cmo")&gt;0,COUNTIF(BC$35:BC59,32)&gt;0,COUNTIF(BC$35:BC59,2)&gt;0),"F",IF(AND(COUNTIF(BC$35:BC59,1)&gt;0,COUNTIF(BC$35:BC59,33)&gt;0,COUNTIF(BC$35:BC59,30)&gt;0,COUNTIF(BC$35:BC59,39)&gt;0,COUNTIF(BC$35:BC59,38)&gt;0,COUNTIF(BC$35:BC59,35)&gt;0,COUNTIF(BC$35:BC59,37)&gt;0,COUNTIF(BC$35:BC59,36)&gt;0,COUNTIF(BC$35:BC59,"cmo")&gt;0,COUNTIF(BC$35:BC59,32)&gt;0),2,IF(AND(COUNTIF(BC$35:BC59,1)&gt;0,COUNTIF(BC$35:BC59,33)&gt;0,COUNTIF(BC$35:BC59,30)&gt;0,COUNTIF(BC$35:BC59,39)&gt;0,COUNTIF(BC$35:BC59,38)&gt;0,COUNTIF(BC$35:BC59,35)&gt;0,COUNTIF(BC$35:BC59,37)&gt;0,COUNTIF(BC$35:BC59,36)&gt;0,COUNTIF(BC$35:BC59,"cmo")&gt;0),32,IF(AND(COUNTIF(BC$35:BC59,1)&gt;0,COUNTIF(BC$35:BC59,33)&gt;0,COUNTIF(BC$35:BC59,30)&gt;0,COUNTIF(BC$35:BC59,39)&gt;0,COUNTIF(BC$35:BC59,38)&gt;0,COUNTIF(BC$35:BC59,35)&gt;0,COUNTIF(BC$35:BC59,37)&gt;0,COUNTIF(BC$35:BC59,36)&gt;0),"cmo",IF(AND(COUNTIF(BC$35:BC59,1)&gt;0,COUNTIF(BC$35:BC59,33)&gt;0,COUNTIF(BC$35:BC59,30)&gt;0,COUNTIF(BC$35:BC59,39)&gt;0,COUNTIF(BC$35:BC59,38)&gt;0,COUNTIF(BC$35:BC59,35)&gt;0,COUNTIF(BC$35:BC59,37)&gt;0),36,IF(AND(COUNTIF(BC$35:BC59,1)&gt;0,COUNTIF(BC$35:BC59,33)&gt;0,COUNTIF(BC$35:BC59,30)&gt;0,COUNTIF(BC$35:BC59,39)&gt;0,COUNTIF(BC$35:BC59,38)&gt;0,COUNTIF(BC$35:BC59,35)&gt;0),37,IF(AND(COUNTIF(BC$35:BC59,1)&gt;0,COUNTIF(BC$35:BC59,33)&gt;0,COUNTIF(BC$35:BC59,30)&gt;0,COUNTIF(BC$35:BC59,39)&gt;0,COUNTIF(BC$35:BC59,38)&gt;0),35,IF(AND(COUNTIF(BC$35:BC59,1)&gt;0,COUNTIF(BC$35:BC59,33)&gt;0,COUNTIF(BC$35:BC59,30)&gt;0,COUNTIF(BC$35:BC59,39)&gt;0),38,IF(AND(COUNTIF(BC$35:BC59,1)&gt;0,COUNTIF(BC$35:BC59,33)&gt;0,COUNTIF(BC$35:BC59,30)&gt;0),39,IF(AND(COUNTIF(BC$35:BC59,1)&gt;0,COUNTIF(BC$35:BC59,33)&gt;0),30,IF(COUNTIF(BC$35:BC59,1)&gt;0,33,1)))))))))))</f>
        <v>32</v>
      </c>
      <c r="BD60" s="227">
        <f>IF(AND(COUNTIF(BD$35:BD59,1)&gt;0,COUNTIF(BD$35:BD59,33)&gt;0,COUNTIF(BD$35:BD59,30)&gt;0,COUNTIF(BD$35:BD59,39)&gt;0,COUNTIF(BD$35:BD59,38)&gt;0,COUNTIF(BD$35:BD59,35)&gt;0,COUNTIF(BD$35:BD59,37)&gt;0,COUNTIF(BD$35:BD59,36)&gt;0,COUNTIF(BD$35:BD59,"cmo")&gt;0,COUNTIF(BD$35:BD59,32)&gt;0,COUNTIF(BD$35:BD59,2)&gt;0),"F",IF(AND(COUNTIF(BD$35:BD59,1)&gt;0,COUNTIF(BD$35:BD59,33)&gt;0,COUNTIF(BD$35:BD59,30)&gt;0,COUNTIF(BD$35:BD59,39)&gt;0,COUNTIF(BD$35:BD59,38)&gt;0,COUNTIF(BD$35:BD59,35)&gt;0,COUNTIF(BD$35:BD59,37)&gt;0,COUNTIF(BD$35:BD59,36)&gt;0,COUNTIF(BD$35:BD59,"cmo")&gt;0,COUNTIF(BD$35:BD59,32)&gt;0),2,IF(AND(COUNTIF(BD$35:BD59,1)&gt;0,COUNTIF(BD$35:BD59,33)&gt;0,COUNTIF(BD$35:BD59,30)&gt;0,COUNTIF(BD$35:BD59,39)&gt;0,COUNTIF(BD$35:BD59,38)&gt;0,COUNTIF(BD$35:BD59,35)&gt;0,COUNTIF(BD$35:BD59,37)&gt;0,COUNTIF(BD$35:BD59,36)&gt;0,COUNTIF(BD$35:BD59,"cmo")&gt;0),32,IF(AND(COUNTIF(BD$35:BD59,1)&gt;0,COUNTIF(BD$35:BD59,33)&gt;0,COUNTIF(BD$35:BD59,30)&gt;0,COUNTIF(BD$35:BD59,39)&gt;0,COUNTIF(BD$35:BD59,38)&gt;0,COUNTIF(BD$35:BD59,35)&gt;0,COUNTIF(BD$35:BD59,37)&gt;0,COUNTIF(BD$35:BD59,36)&gt;0),"cmo",IF(AND(COUNTIF(BD$35:BD59,1)&gt;0,COUNTIF(BD$35:BD59,33)&gt;0,COUNTIF(BD$35:BD59,30)&gt;0,COUNTIF(BD$35:BD59,39)&gt;0,COUNTIF(BD$35:BD59,38)&gt;0,COUNTIF(BD$35:BD59,35)&gt;0,COUNTIF(BD$35:BD59,37)&gt;0),36,IF(AND(COUNTIF(BD$35:BD59,1)&gt;0,COUNTIF(BD$35:BD59,33)&gt;0,COUNTIF(BD$35:BD59,30)&gt;0,COUNTIF(BD$35:BD59,39)&gt;0,COUNTIF(BD$35:BD59,38)&gt;0,COUNTIF(BD$35:BD59,35)&gt;0),37,IF(AND(COUNTIF(BD$35:BD59,1)&gt;0,COUNTIF(BD$35:BD59,33)&gt;0,COUNTIF(BD$35:BD59,30)&gt;0,COUNTIF(BD$35:BD59,39)&gt;0,COUNTIF(BD$35:BD59,38)&gt;0),35,IF(AND(COUNTIF(BD$35:BD59,1)&gt;0,COUNTIF(BD$35:BD59,33)&gt;0,COUNTIF(BD$35:BD59,30)&gt;0,COUNTIF(BD$35:BD59,39)&gt;0),38,IF(AND(COUNTIF(BD$35:BD59,1)&gt;0,COUNTIF(BD$35:BD59,33)&gt;0,COUNTIF(BD$35:BD59,30)&gt;0),39,IF(AND(COUNTIF(BD$35:BD59,1)&gt;0,COUNTIF(BD$35:BD59,33)&gt;0),30,IF(COUNTIF(BD$35:BD59,1)&gt;0,33,1)))))))))))</f>
        <v>32</v>
      </c>
      <c r="BE60" s="227">
        <f>IF(AND(COUNTIF(BE$35:BE59,1)&gt;0,COUNTIF(BE$35:BE59,33)&gt;0,COUNTIF(BE$35:BE59,30)&gt;0,COUNTIF(BE$35:BE59,39)&gt;0,COUNTIF(BE$35:BE59,38)&gt;0,COUNTIF(BE$35:BE59,35)&gt;0,COUNTIF(BE$35:BE59,37)&gt;0,COUNTIF(BE$35:BE59,36)&gt;0,COUNTIF(BE$35:BE59,"cmo")&gt;0,COUNTIF(BE$35:BE59,32)&gt;0,COUNTIF(BE$35:BE59,2)&gt;0),"F",IF(AND(COUNTIF(BE$35:BE59,1)&gt;0,COUNTIF(BE$35:BE59,33)&gt;0,COUNTIF(BE$35:BE59,30)&gt;0,COUNTIF(BE$35:BE59,39)&gt;0,COUNTIF(BE$35:BE59,38)&gt;0,COUNTIF(BE$35:BE59,35)&gt;0,COUNTIF(BE$35:BE59,37)&gt;0,COUNTIF(BE$35:BE59,36)&gt;0,COUNTIF(BE$35:BE59,"cmo")&gt;0,COUNTIF(BE$35:BE59,32)&gt;0),2,IF(AND(COUNTIF(BE$35:BE59,1)&gt;0,COUNTIF(BE$35:BE59,33)&gt;0,COUNTIF(BE$35:BE59,30)&gt;0,COUNTIF(BE$35:BE59,39)&gt;0,COUNTIF(BE$35:BE59,38)&gt;0,COUNTIF(BE$35:BE59,35)&gt;0,COUNTIF(BE$35:BE59,37)&gt;0,COUNTIF(BE$35:BE59,36)&gt;0,COUNTIF(BE$35:BE59,"cmo")&gt;0),32,IF(AND(COUNTIF(BE$35:BE59,1)&gt;0,COUNTIF(BE$35:BE59,33)&gt;0,COUNTIF(BE$35:BE59,30)&gt;0,COUNTIF(BE$35:BE59,39)&gt;0,COUNTIF(BE$35:BE59,38)&gt;0,COUNTIF(BE$35:BE59,35)&gt;0,COUNTIF(BE$35:BE59,37)&gt;0,COUNTIF(BE$35:BE59,36)&gt;0),"cmo",IF(AND(COUNTIF(BE$35:BE59,1)&gt;0,COUNTIF(BE$35:BE59,33)&gt;0,COUNTIF(BE$35:BE59,30)&gt;0,COUNTIF(BE$35:BE59,39)&gt;0,COUNTIF(BE$35:BE59,38)&gt;0,COUNTIF(BE$35:BE59,35)&gt;0,COUNTIF(BE$35:BE59,37)&gt;0),36,IF(AND(COUNTIF(BE$35:BE59,1)&gt;0,COUNTIF(BE$35:BE59,33)&gt;0,COUNTIF(BE$35:BE59,30)&gt;0,COUNTIF(BE$35:BE59,39)&gt;0,COUNTIF(BE$35:BE59,38)&gt;0,COUNTIF(BE$35:BE59,35)&gt;0),37,IF(AND(COUNTIF(BE$35:BE59,1)&gt;0,COUNTIF(BE$35:BE59,33)&gt;0,COUNTIF(BE$35:BE59,30)&gt;0,COUNTIF(BE$35:BE59,39)&gt;0,COUNTIF(BE$35:BE59,38)&gt;0),35,IF(AND(COUNTIF(BE$35:BE59,1)&gt;0,COUNTIF(BE$35:BE59,33)&gt;0,COUNTIF(BE$35:BE59,30)&gt;0,COUNTIF(BE$35:BE59,39)&gt;0),38,IF(AND(COUNTIF(BE$35:BE59,1)&gt;0,COUNTIF(BE$35:BE59,33)&gt;0,COUNTIF(BE$35:BE59,30)&gt;0),39,IF(AND(COUNTIF(BE$35:BE59,1)&gt;0,COUNTIF(BE$35:BE59,33)&gt;0),30,IF(COUNTIF(BE$35:BE59,1)&gt;0,33,1)))))))))))</f>
        <v>32</v>
      </c>
      <c r="BF60" s="227">
        <f>IF(AND(COUNTIF(BF$35:BF59,1)&gt;0,COUNTIF(BF$35:BF59,33)&gt;0,COUNTIF(BF$35:BF59,30)&gt;0,COUNTIF(BF$35:BF59,39)&gt;0,COUNTIF(BF$35:BF59,38)&gt;0,COUNTIF(BF$35:BF59,35)&gt;0,COUNTIF(BF$35:BF59,37)&gt;0,COUNTIF(BF$35:BF59,36)&gt;0,COUNTIF(BF$35:BF59,"cmo")&gt;0,COUNTIF(BF$35:BF59,32)&gt;0,COUNTIF(BF$35:BF59,2)&gt;0),"F",IF(AND(COUNTIF(BF$35:BF59,1)&gt;0,COUNTIF(BF$35:BF59,33)&gt;0,COUNTIF(BF$35:BF59,30)&gt;0,COUNTIF(BF$35:BF59,39)&gt;0,COUNTIF(BF$35:BF59,38)&gt;0,COUNTIF(BF$35:BF59,35)&gt;0,COUNTIF(BF$35:BF59,37)&gt;0,COUNTIF(BF$35:BF59,36)&gt;0,COUNTIF(BF$35:BF59,"cmo")&gt;0,COUNTIF(BF$35:BF59,32)&gt;0),2,IF(AND(COUNTIF(BF$35:BF59,1)&gt;0,COUNTIF(BF$35:BF59,33)&gt;0,COUNTIF(BF$35:BF59,30)&gt;0,COUNTIF(BF$35:BF59,39)&gt;0,COUNTIF(BF$35:BF59,38)&gt;0,COUNTIF(BF$35:BF59,35)&gt;0,COUNTIF(BF$35:BF59,37)&gt;0,COUNTIF(BF$35:BF59,36)&gt;0,COUNTIF(BF$35:BF59,"cmo")&gt;0),32,IF(AND(COUNTIF(BF$35:BF59,1)&gt;0,COUNTIF(BF$35:BF59,33)&gt;0,COUNTIF(BF$35:BF59,30)&gt;0,COUNTIF(BF$35:BF59,39)&gt;0,COUNTIF(BF$35:BF59,38)&gt;0,COUNTIF(BF$35:BF59,35)&gt;0,COUNTIF(BF$35:BF59,37)&gt;0,COUNTIF(BF$35:BF59,36)&gt;0),"cmo",IF(AND(COUNTIF(BF$35:BF59,1)&gt;0,COUNTIF(BF$35:BF59,33)&gt;0,COUNTIF(BF$35:BF59,30)&gt;0,COUNTIF(BF$35:BF59,39)&gt;0,COUNTIF(BF$35:BF59,38)&gt;0,COUNTIF(BF$35:BF59,35)&gt;0,COUNTIF(BF$35:BF59,37)&gt;0),36,IF(AND(COUNTIF(BF$35:BF59,1)&gt;0,COUNTIF(BF$35:BF59,33)&gt;0,COUNTIF(BF$35:BF59,30)&gt;0,COUNTIF(BF$35:BF59,39)&gt;0,COUNTIF(BF$35:BF59,38)&gt;0,COUNTIF(BF$35:BF59,35)&gt;0),37,IF(AND(COUNTIF(BF$35:BF59,1)&gt;0,COUNTIF(BF$35:BF59,33)&gt;0,COUNTIF(BF$35:BF59,30)&gt;0,COUNTIF(BF$35:BF59,39)&gt;0,COUNTIF(BF$35:BF59,38)&gt;0),35,IF(AND(COUNTIF(BF$35:BF59,1)&gt;0,COUNTIF(BF$35:BF59,33)&gt;0,COUNTIF(BF$35:BF59,30)&gt;0,COUNTIF(BF$35:BF59,39)&gt;0),38,IF(AND(COUNTIF(BF$35:BF59,1)&gt;0,COUNTIF(BF$35:BF59,33)&gt;0,COUNTIF(BF$35:BF59,30)&gt;0),39,IF(AND(COUNTIF(BF$35:BF59,1)&gt;0,COUNTIF(BF$35:BF59,33)&gt;0),30,IF(COUNTIF(BF$35:BF59,1)&gt;0,33,1)))))))))))</f>
        <v>32</v>
      </c>
      <c r="BG60" s="227">
        <f>IF(AND(COUNTIF(BG$35:BG59,1)&gt;0,COUNTIF(BG$35:BG59,33)&gt;0,COUNTIF(BG$35:BG59,30)&gt;0,COUNTIF(BG$35:BG59,39)&gt;0,COUNTIF(BG$35:BG59,38)&gt;0,COUNTIF(BG$35:BG59,35)&gt;0,COUNTIF(BG$35:BG59,37)&gt;0,COUNTIF(BG$35:BG59,36)&gt;0,COUNTIF(BG$35:BG59,"cmo")&gt;0,COUNTIF(BG$35:BG59,32)&gt;0,COUNTIF(BG$35:BG59,2)&gt;0),"F",IF(AND(COUNTIF(BG$35:BG59,1)&gt;0,COUNTIF(BG$35:BG59,33)&gt;0,COUNTIF(BG$35:BG59,30)&gt;0,COUNTIF(BG$35:BG59,39)&gt;0,COUNTIF(BG$35:BG59,38)&gt;0,COUNTIF(BG$35:BG59,35)&gt;0,COUNTIF(BG$35:BG59,37)&gt;0,COUNTIF(BG$35:BG59,36)&gt;0,COUNTIF(BG$35:BG59,"cmo")&gt;0,COUNTIF(BG$35:BG59,32)&gt;0),2,IF(AND(COUNTIF(BG$35:BG59,1)&gt;0,COUNTIF(BG$35:BG59,33)&gt;0,COUNTIF(BG$35:BG59,30)&gt;0,COUNTIF(BG$35:BG59,39)&gt;0,COUNTIF(BG$35:BG59,38)&gt;0,COUNTIF(BG$35:BG59,35)&gt;0,COUNTIF(BG$35:BG59,37)&gt;0,COUNTIF(BG$35:BG59,36)&gt;0,COUNTIF(BG$35:BG59,"cmo")&gt;0),32,IF(AND(COUNTIF(BG$35:BG59,1)&gt;0,COUNTIF(BG$35:BG59,33)&gt;0,COUNTIF(BG$35:BG59,30)&gt;0,COUNTIF(BG$35:BG59,39)&gt;0,COUNTIF(BG$35:BG59,38)&gt;0,COUNTIF(BG$35:BG59,35)&gt;0,COUNTIF(BG$35:BG59,37)&gt;0,COUNTIF(BG$35:BG59,36)&gt;0),"cmo",IF(AND(COUNTIF(BG$35:BG59,1)&gt;0,COUNTIF(BG$35:BG59,33)&gt;0,COUNTIF(BG$35:BG59,30)&gt;0,COUNTIF(BG$35:BG59,39)&gt;0,COUNTIF(BG$35:BG59,38)&gt;0,COUNTIF(BG$35:BG59,35)&gt;0,COUNTIF(BG$35:BG59,37)&gt;0),36,IF(AND(COUNTIF(BG$35:BG59,1)&gt;0,COUNTIF(BG$35:BG59,33)&gt;0,COUNTIF(BG$35:BG59,30)&gt;0,COUNTIF(BG$35:BG59,39)&gt;0,COUNTIF(BG$35:BG59,38)&gt;0,COUNTIF(BG$35:BG59,35)&gt;0),37,IF(AND(COUNTIF(BG$35:BG59,1)&gt;0,COUNTIF(BG$35:BG59,33)&gt;0,COUNTIF(BG$35:BG59,30)&gt;0,COUNTIF(BG$35:BG59,39)&gt;0,COUNTIF(BG$35:BG59,38)&gt;0),35,IF(AND(COUNTIF(BG$35:BG59,1)&gt;0,COUNTIF(BG$35:BG59,33)&gt;0,COUNTIF(BG$35:BG59,30)&gt;0,COUNTIF(BG$35:BG59,39)&gt;0),38,IF(AND(COUNTIF(BG$35:BG59,1)&gt;0,COUNTIF(BG$35:BG59,33)&gt;0,COUNTIF(BG$35:BG59,30)&gt;0),39,IF(AND(COUNTIF(BG$35:BG59,1)&gt;0,COUNTIF(BG$35:BG59,33)&gt;0),30,IF(COUNTIF(BG$35:BG59,1)&gt;0,33,1)))))))))))</f>
        <v>32</v>
      </c>
      <c r="BH60" s="227">
        <f>IF(AND(COUNTIF(BH$35:BH59,1)&gt;0,COUNTIF(BH$35:BH59,33)&gt;0,COUNTIF(BH$35:BH59,30)&gt;0,COUNTIF(BH$35:BH59,39)&gt;0,COUNTIF(BH$35:BH59,38)&gt;0,COUNTIF(BH$35:BH59,35)&gt;0,COUNTIF(BH$35:BH59,37)&gt;0,COUNTIF(BH$35:BH59,36)&gt;0,COUNTIF(BH$35:BH59,"cmo")&gt;0,COUNTIF(BH$35:BH59,32)&gt;0,COUNTIF(BH$35:BH59,2)&gt;0),"F",IF(AND(COUNTIF(BH$35:BH59,1)&gt;0,COUNTIF(BH$35:BH59,33)&gt;0,COUNTIF(BH$35:BH59,30)&gt;0,COUNTIF(BH$35:BH59,39)&gt;0,COUNTIF(BH$35:BH59,38)&gt;0,COUNTIF(BH$35:BH59,35)&gt;0,COUNTIF(BH$35:BH59,37)&gt;0,COUNTIF(BH$35:BH59,36)&gt;0,COUNTIF(BH$35:BH59,"cmo")&gt;0,COUNTIF(BH$35:BH59,32)&gt;0),2,IF(AND(COUNTIF(BH$35:BH59,1)&gt;0,COUNTIF(BH$35:BH59,33)&gt;0,COUNTIF(BH$35:BH59,30)&gt;0,COUNTIF(BH$35:BH59,39)&gt;0,COUNTIF(BH$35:BH59,38)&gt;0,COUNTIF(BH$35:BH59,35)&gt;0,COUNTIF(BH$35:BH59,37)&gt;0,COUNTIF(BH$35:BH59,36)&gt;0,COUNTIF(BH$35:BH59,"cmo")&gt;0),32,IF(AND(COUNTIF(BH$35:BH59,1)&gt;0,COUNTIF(BH$35:BH59,33)&gt;0,COUNTIF(BH$35:BH59,30)&gt;0,COUNTIF(BH$35:BH59,39)&gt;0,COUNTIF(BH$35:BH59,38)&gt;0,COUNTIF(BH$35:BH59,35)&gt;0,COUNTIF(BH$35:BH59,37)&gt;0,COUNTIF(BH$35:BH59,36)&gt;0),"cmo",IF(AND(COUNTIF(BH$35:BH59,1)&gt;0,COUNTIF(BH$35:BH59,33)&gt;0,COUNTIF(BH$35:BH59,30)&gt;0,COUNTIF(BH$35:BH59,39)&gt;0,COUNTIF(BH$35:BH59,38)&gt;0,COUNTIF(BH$35:BH59,35)&gt;0,COUNTIF(BH$35:BH59,37)&gt;0),36,IF(AND(COUNTIF(BH$35:BH59,1)&gt;0,COUNTIF(BH$35:BH59,33)&gt;0,COUNTIF(BH$35:BH59,30)&gt;0,COUNTIF(BH$35:BH59,39)&gt;0,COUNTIF(BH$35:BH59,38)&gt;0,COUNTIF(BH$35:BH59,35)&gt;0),37,IF(AND(COUNTIF(BH$35:BH59,1)&gt;0,COUNTIF(BH$35:BH59,33)&gt;0,COUNTIF(BH$35:BH59,30)&gt;0,COUNTIF(BH$35:BH59,39)&gt;0,COUNTIF(BH$35:BH59,38)&gt;0),35,IF(AND(COUNTIF(BH$35:BH59,1)&gt;0,COUNTIF(BH$35:BH59,33)&gt;0,COUNTIF(BH$35:BH59,30)&gt;0,COUNTIF(BH$35:BH59,39)&gt;0),38,IF(AND(COUNTIF(BH$35:BH59,1)&gt;0,COUNTIF(BH$35:BH59,33)&gt;0,COUNTIF(BH$35:BH59,30)&gt;0),39,IF(AND(COUNTIF(BH$35:BH59,1)&gt;0,COUNTIF(BH$35:BH59,33)&gt;0),30,IF(COUNTIF(BH$35:BH59,1)&gt;0,33,1)))))))))))</f>
        <v>32</v>
      </c>
      <c r="BI60" s="227" t="str">
        <f>IF(AND(COUNTIF(BI$35:BI59,1)&gt;0,COUNTIF(BI$35:BI59,33)&gt;0,COUNTIF(BI$35:BI59,30)&gt;0,COUNTIF(BI$35:BI59,39)&gt;0,COUNTIF(BI$35:BI59,38)&gt;0,COUNTIF(BI$35:BI59,35)&gt;0,COUNTIF(BI$35:BI59,37)&gt;0,COUNTIF(BI$35:BI59,36)&gt;0,COUNTIF(BI$35:BI59,"cmo")&gt;0,COUNTIF(BI$35:BI59,32)&gt;0,COUNTIF(BI$35:BI59,2)&gt;0),"F",IF(AND(COUNTIF(BI$35:BI59,1)&gt;0,COUNTIF(BI$35:BI59,33)&gt;0,COUNTIF(BI$35:BI59,30)&gt;0,COUNTIF(BI$35:BI59,39)&gt;0,COUNTIF(BI$35:BI59,38)&gt;0,COUNTIF(BI$35:BI59,35)&gt;0,COUNTIF(BI$35:BI59,37)&gt;0,COUNTIF(BI$35:BI59,36)&gt;0,COUNTIF(BI$35:BI59,"cmo")&gt;0,COUNTIF(BI$35:BI59,32)&gt;0),2,IF(AND(COUNTIF(BI$35:BI59,1)&gt;0,COUNTIF(BI$35:BI59,33)&gt;0,COUNTIF(BI$35:BI59,30)&gt;0,COUNTIF(BI$35:BI59,39)&gt;0,COUNTIF(BI$35:BI59,38)&gt;0,COUNTIF(BI$35:BI59,35)&gt;0,COUNTIF(BI$35:BI59,37)&gt;0,COUNTIF(BI$35:BI59,36)&gt;0,COUNTIF(BI$35:BI59,"cmo")&gt;0),32,IF(AND(COUNTIF(BI$35:BI59,1)&gt;0,COUNTIF(BI$35:BI59,33)&gt;0,COUNTIF(BI$35:BI59,30)&gt;0,COUNTIF(BI$35:BI59,39)&gt;0,COUNTIF(BI$35:BI59,38)&gt;0,COUNTIF(BI$35:BI59,35)&gt;0,COUNTIF(BI$35:BI59,37)&gt;0,COUNTIF(BI$35:BI59,36)&gt;0),"cmo",IF(AND(COUNTIF(BI$35:BI59,1)&gt;0,COUNTIF(BI$35:BI59,33)&gt;0,COUNTIF(BI$35:BI59,30)&gt;0,COUNTIF(BI$35:BI59,39)&gt;0,COUNTIF(BI$35:BI59,38)&gt;0,COUNTIF(BI$35:BI59,35)&gt;0,COUNTIF(BI$35:BI59,37)&gt;0),36,IF(AND(COUNTIF(BI$35:BI59,1)&gt;0,COUNTIF(BI$35:BI59,33)&gt;0,COUNTIF(BI$35:BI59,30)&gt;0,COUNTIF(BI$35:BI59,39)&gt;0,COUNTIF(BI$35:BI59,38)&gt;0,COUNTIF(BI$35:BI59,35)&gt;0),37,IF(AND(COUNTIF(BI$35:BI59,1)&gt;0,COUNTIF(BI$35:BI59,33)&gt;0,COUNTIF(BI$35:BI59,30)&gt;0,COUNTIF(BI$35:BI59,39)&gt;0,COUNTIF(BI$35:BI59,38)&gt;0),35,IF(AND(COUNTIF(BI$35:BI59,1)&gt;0,COUNTIF(BI$35:BI59,33)&gt;0,COUNTIF(BI$35:BI59,30)&gt;0,COUNTIF(BI$35:BI59,39)&gt;0),38,IF(AND(COUNTIF(BI$35:BI59,1)&gt;0,COUNTIF(BI$35:BI59,33)&gt;0,COUNTIF(BI$35:BI59,30)&gt;0),39,IF(AND(COUNTIF(BI$35:BI59,1)&gt;0,COUNTIF(BI$35:BI59,33)&gt;0),30,IF(COUNTIF(BI$35:BI59,1)&gt;0,33,1)))))))))))</f>
        <v>cmo</v>
      </c>
      <c r="BJ60" s="227">
        <f>IF(AND(COUNTIF(BJ$35:BJ59,1)&gt;0,COUNTIF(BJ$35:BJ59,33)&gt;0,COUNTIF(BJ$35:BJ59,30)&gt;0,COUNTIF(BJ$35:BJ59,39)&gt;0,COUNTIF(BJ$35:BJ59,38)&gt;0,COUNTIF(BJ$35:BJ59,35)&gt;0,COUNTIF(BJ$35:BJ59,37)&gt;0,COUNTIF(BJ$35:BJ59,36)&gt;0,COUNTIF(BJ$35:BJ59,"cmo")&gt;0,COUNTIF(BJ$35:BJ59,32)&gt;0,COUNTIF(BJ$35:BJ59,2)&gt;0),"F",IF(AND(COUNTIF(BJ$35:BJ59,1)&gt;0,COUNTIF(BJ$35:BJ59,33)&gt;0,COUNTIF(BJ$35:BJ59,30)&gt;0,COUNTIF(BJ$35:BJ59,39)&gt;0,COUNTIF(BJ$35:BJ59,38)&gt;0,COUNTIF(BJ$35:BJ59,35)&gt;0,COUNTIF(BJ$35:BJ59,37)&gt;0,COUNTIF(BJ$35:BJ59,36)&gt;0,COUNTIF(BJ$35:BJ59,"cmo")&gt;0,COUNTIF(BJ$35:BJ59,32)&gt;0),2,IF(AND(COUNTIF(BJ$35:BJ59,1)&gt;0,COUNTIF(BJ$35:BJ59,33)&gt;0,COUNTIF(BJ$35:BJ59,30)&gt;0,COUNTIF(BJ$35:BJ59,39)&gt;0,COUNTIF(BJ$35:BJ59,38)&gt;0,COUNTIF(BJ$35:BJ59,35)&gt;0,COUNTIF(BJ$35:BJ59,37)&gt;0,COUNTIF(BJ$35:BJ59,36)&gt;0,COUNTIF(BJ$35:BJ59,"cmo")&gt;0),32,IF(AND(COUNTIF(BJ$35:BJ59,1)&gt;0,COUNTIF(BJ$35:BJ59,33)&gt;0,COUNTIF(BJ$35:BJ59,30)&gt;0,COUNTIF(BJ$35:BJ59,39)&gt;0,COUNTIF(BJ$35:BJ59,38)&gt;0,COUNTIF(BJ$35:BJ59,35)&gt;0,COUNTIF(BJ$35:BJ59,37)&gt;0,COUNTIF(BJ$35:BJ59,36)&gt;0),"cmo",IF(AND(COUNTIF(BJ$35:BJ59,1)&gt;0,COUNTIF(BJ$35:BJ59,33)&gt;0,COUNTIF(BJ$35:BJ59,30)&gt;0,COUNTIF(BJ$35:BJ59,39)&gt;0,COUNTIF(BJ$35:BJ59,38)&gt;0,COUNTIF(BJ$35:BJ59,35)&gt;0,COUNTIF(BJ$35:BJ59,37)&gt;0),36,IF(AND(COUNTIF(BJ$35:BJ59,1)&gt;0,COUNTIF(BJ$35:BJ59,33)&gt;0,COUNTIF(BJ$35:BJ59,30)&gt;0,COUNTIF(BJ$35:BJ59,39)&gt;0,COUNTIF(BJ$35:BJ59,38)&gt;0,COUNTIF(BJ$35:BJ59,35)&gt;0),37,IF(AND(COUNTIF(BJ$35:BJ59,1)&gt;0,COUNTIF(BJ$35:BJ59,33)&gt;0,COUNTIF(BJ$35:BJ59,30)&gt;0,COUNTIF(BJ$35:BJ59,39)&gt;0,COUNTIF(BJ$35:BJ59,38)&gt;0),35,IF(AND(COUNTIF(BJ$35:BJ59,1)&gt;0,COUNTIF(BJ$35:BJ59,33)&gt;0,COUNTIF(BJ$35:BJ59,30)&gt;0,COUNTIF(BJ$35:BJ59,39)&gt;0),38,IF(AND(COUNTIF(BJ$35:BJ59,1)&gt;0,COUNTIF(BJ$35:BJ59,33)&gt;0,COUNTIF(BJ$35:BJ59,30)&gt;0),39,IF(AND(COUNTIF(BJ$35:BJ59,1)&gt;0,COUNTIF(BJ$35:BJ59,33)&gt;0),30,IF(COUNTIF(BJ$35:BJ59,1)&gt;0,33,1)))))))))))</f>
        <v>35</v>
      </c>
      <c r="BK60" s="227">
        <f>IF(AND(COUNTIF(BK$35:BK59,1)&gt;0,COUNTIF(BK$35:BK59,33)&gt;0,COUNTIF(BK$35:BK59,30)&gt;0,COUNTIF(BK$35:BK59,39)&gt;0,COUNTIF(BK$35:BK59,38)&gt;0,COUNTIF(BK$35:BK59,35)&gt;0,COUNTIF(BK$35:BK59,37)&gt;0,COUNTIF(BK$35:BK59,36)&gt;0,COUNTIF(BK$35:BK59,"cmo")&gt;0,COUNTIF(BK$35:BK59,32)&gt;0,COUNTIF(BK$35:BK59,2)&gt;0),"F",IF(AND(COUNTIF(BK$35:BK59,1)&gt;0,COUNTIF(BK$35:BK59,33)&gt;0,COUNTIF(BK$35:BK59,30)&gt;0,COUNTIF(BK$35:BK59,39)&gt;0,COUNTIF(BK$35:BK59,38)&gt;0,COUNTIF(BK$35:BK59,35)&gt;0,COUNTIF(BK$35:BK59,37)&gt;0,COUNTIF(BK$35:BK59,36)&gt;0,COUNTIF(BK$35:BK59,"cmo")&gt;0,COUNTIF(BK$35:BK59,32)&gt;0),2,IF(AND(COUNTIF(BK$35:BK59,1)&gt;0,COUNTIF(BK$35:BK59,33)&gt;0,COUNTIF(BK$35:BK59,30)&gt;0,COUNTIF(BK$35:BK59,39)&gt;0,COUNTIF(BK$35:BK59,38)&gt;0,COUNTIF(BK$35:BK59,35)&gt;0,COUNTIF(BK$35:BK59,37)&gt;0,COUNTIF(BK$35:BK59,36)&gt;0,COUNTIF(BK$35:BK59,"cmo")&gt;0),32,IF(AND(COUNTIF(BK$35:BK59,1)&gt;0,COUNTIF(BK$35:BK59,33)&gt;0,COUNTIF(BK$35:BK59,30)&gt;0,COUNTIF(BK$35:BK59,39)&gt;0,COUNTIF(BK$35:BK59,38)&gt;0,COUNTIF(BK$35:BK59,35)&gt;0,COUNTIF(BK$35:BK59,37)&gt;0,COUNTIF(BK$35:BK59,36)&gt;0),"cmo",IF(AND(COUNTIF(BK$35:BK59,1)&gt;0,COUNTIF(BK$35:BK59,33)&gt;0,COUNTIF(BK$35:BK59,30)&gt;0,COUNTIF(BK$35:BK59,39)&gt;0,COUNTIF(BK$35:BK59,38)&gt;0,COUNTIF(BK$35:BK59,35)&gt;0,COUNTIF(BK$35:BK59,37)&gt;0),36,IF(AND(COUNTIF(BK$35:BK59,1)&gt;0,COUNTIF(BK$35:BK59,33)&gt;0,COUNTIF(BK$35:BK59,30)&gt;0,COUNTIF(BK$35:BK59,39)&gt;0,COUNTIF(BK$35:BK59,38)&gt;0,COUNTIF(BK$35:BK59,35)&gt;0),37,IF(AND(COUNTIF(BK$35:BK59,1)&gt;0,COUNTIF(BK$35:BK59,33)&gt;0,COUNTIF(BK$35:BK59,30)&gt;0,COUNTIF(BK$35:BK59,39)&gt;0,COUNTIF(BK$35:BK59,38)&gt;0),35,IF(AND(COUNTIF(BK$35:BK59,1)&gt;0,COUNTIF(BK$35:BK59,33)&gt;0,COUNTIF(BK$35:BK59,30)&gt;0,COUNTIF(BK$35:BK59,39)&gt;0),38,IF(AND(COUNTIF(BK$35:BK59,1)&gt;0,COUNTIF(BK$35:BK59,33)&gt;0,COUNTIF(BK$35:BK59,30)&gt;0),39,IF(AND(COUNTIF(BK$35:BK59,1)&gt;0,COUNTIF(BK$35:BK59,33)&gt;0),30,IF(COUNTIF(BK$35:BK59,1)&gt;0,33,1)))))))))))</f>
        <v>39</v>
      </c>
      <c r="BL60" s="227">
        <f>IF(AND(COUNTIF(BL$35:BL59,1)&gt;0,COUNTIF(BL$35:BL59,33)&gt;0,COUNTIF(BL$35:BL59,30)&gt;0,COUNTIF(BL$35:BL59,39)&gt;0,COUNTIF(BL$35:BL59,38)&gt;0,COUNTIF(BL$35:BL59,35)&gt;0,COUNTIF(BL$35:BL59,37)&gt;0,COUNTIF(BL$35:BL59,36)&gt;0,COUNTIF(BL$35:BL59,"cmo")&gt;0,COUNTIF(BL$35:BL59,32)&gt;0,COUNTIF(BL$35:BL59,2)&gt;0),"F",IF(AND(COUNTIF(BL$35:BL59,1)&gt;0,COUNTIF(BL$35:BL59,33)&gt;0,COUNTIF(BL$35:BL59,30)&gt;0,COUNTIF(BL$35:BL59,39)&gt;0,COUNTIF(BL$35:BL59,38)&gt;0,COUNTIF(BL$35:BL59,35)&gt;0,COUNTIF(BL$35:BL59,37)&gt;0,COUNTIF(BL$35:BL59,36)&gt;0,COUNTIF(BL$35:BL59,"cmo")&gt;0,COUNTIF(BL$35:BL59,32)&gt;0),2,IF(AND(COUNTIF(BL$35:BL59,1)&gt;0,COUNTIF(BL$35:BL59,33)&gt;0,COUNTIF(BL$35:BL59,30)&gt;0,COUNTIF(BL$35:BL59,39)&gt;0,COUNTIF(BL$35:BL59,38)&gt;0,COUNTIF(BL$35:BL59,35)&gt;0,COUNTIF(BL$35:BL59,37)&gt;0,COUNTIF(BL$35:BL59,36)&gt;0,COUNTIF(BL$35:BL59,"cmo")&gt;0),32,IF(AND(COUNTIF(BL$35:BL59,1)&gt;0,COUNTIF(BL$35:BL59,33)&gt;0,COUNTIF(BL$35:BL59,30)&gt;0,COUNTIF(BL$35:BL59,39)&gt;0,COUNTIF(BL$35:BL59,38)&gt;0,COUNTIF(BL$35:BL59,35)&gt;0,COUNTIF(BL$35:BL59,37)&gt;0,COUNTIF(BL$35:BL59,36)&gt;0),"cmo",IF(AND(COUNTIF(BL$35:BL59,1)&gt;0,COUNTIF(BL$35:BL59,33)&gt;0,COUNTIF(BL$35:BL59,30)&gt;0,COUNTIF(BL$35:BL59,39)&gt;0,COUNTIF(BL$35:BL59,38)&gt;0,COUNTIF(BL$35:BL59,35)&gt;0,COUNTIF(BL$35:BL59,37)&gt;0),36,IF(AND(COUNTIF(BL$35:BL59,1)&gt;0,COUNTIF(BL$35:BL59,33)&gt;0,COUNTIF(BL$35:BL59,30)&gt;0,COUNTIF(BL$35:BL59,39)&gt;0,COUNTIF(BL$35:BL59,38)&gt;0,COUNTIF(BL$35:BL59,35)&gt;0),37,IF(AND(COUNTIF(BL$35:BL59,1)&gt;0,COUNTIF(BL$35:BL59,33)&gt;0,COUNTIF(BL$35:BL59,30)&gt;0,COUNTIF(BL$35:BL59,39)&gt;0,COUNTIF(BL$35:BL59,38)&gt;0),35,IF(AND(COUNTIF(BL$35:BL59,1)&gt;0,COUNTIF(BL$35:BL59,33)&gt;0,COUNTIF(BL$35:BL59,30)&gt;0,COUNTIF(BL$35:BL59,39)&gt;0),38,IF(AND(COUNTIF(BL$35:BL59,1)&gt;0,COUNTIF(BL$35:BL59,33)&gt;0,COUNTIF(BL$35:BL59,30)&gt;0),39,IF(AND(COUNTIF(BL$35:BL59,1)&gt;0,COUNTIF(BL$35:BL59,33)&gt;0),30,IF(COUNTIF(BL$35:BL59,1)&gt;0,33,1)))))))))))</f>
        <v>39</v>
      </c>
      <c r="BM60" s="227">
        <f>IF(AND(COUNTIF(BM$35:BM59,1)&gt;0,COUNTIF(BM$35:BM59,33)&gt;0,COUNTIF(BM$35:BM59,30)&gt;0,COUNTIF(BM$35:BM59,39)&gt;0,COUNTIF(BM$35:BM59,38)&gt;0,COUNTIF(BM$35:BM59,35)&gt;0,COUNTIF(BM$35:BM59,37)&gt;0,COUNTIF(BM$35:BM59,36)&gt;0,COUNTIF(BM$35:BM59,"cmo")&gt;0,COUNTIF(BM$35:BM59,32)&gt;0,COUNTIF(BM$35:BM59,2)&gt;0),"F",IF(AND(COUNTIF(BM$35:BM59,1)&gt;0,COUNTIF(BM$35:BM59,33)&gt;0,COUNTIF(BM$35:BM59,30)&gt;0,COUNTIF(BM$35:BM59,39)&gt;0,COUNTIF(BM$35:BM59,38)&gt;0,COUNTIF(BM$35:BM59,35)&gt;0,COUNTIF(BM$35:BM59,37)&gt;0,COUNTIF(BM$35:BM59,36)&gt;0,COUNTIF(BM$35:BM59,"cmo")&gt;0,COUNTIF(BM$35:BM59,32)&gt;0),2,IF(AND(COUNTIF(BM$35:BM59,1)&gt;0,COUNTIF(BM$35:BM59,33)&gt;0,COUNTIF(BM$35:BM59,30)&gt;0,COUNTIF(BM$35:BM59,39)&gt;0,COUNTIF(BM$35:BM59,38)&gt;0,COUNTIF(BM$35:BM59,35)&gt;0,COUNTIF(BM$35:BM59,37)&gt;0,COUNTIF(BM$35:BM59,36)&gt;0,COUNTIF(BM$35:BM59,"cmo")&gt;0),32,IF(AND(COUNTIF(BM$35:BM59,1)&gt;0,COUNTIF(BM$35:BM59,33)&gt;0,COUNTIF(BM$35:BM59,30)&gt;0,COUNTIF(BM$35:BM59,39)&gt;0,COUNTIF(BM$35:BM59,38)&gt;0,COUNTIF(BM$35:BM59,35)&gt;0,COUNTIF(BM$35:BM59,37)&gt;0,COUNTIF(BM$35:BM59,36)&gt;0),"cmo",IF(AND(COUNTIF(BM$35:BM59,1)&gt;0,COUNTIF(BM$35:BM59,33)&gt;0,COUNTIF(BM$35:BM59,30)&gt;0,COUNTIF(BM$35:BM59,39)&gt;0,COUNTIF(BM$35:BM59,38)&gt;0,COUNTIF(BM$35:BM59,35)&gt;0,COUNTIF(BM$35:BM59,37)&gt;0),36,IF(AND(COUNTIF(BM$35:BM59,1)&gt;0,COUNTIF(BM$35:BM59,33)&gt;0,COUNTIF(BM$35:BM59,30)&gt;0,COUNTIF(BM$35:BM59,39)&gt;0,COUNTIF(BM$35:BM59,38)&gt;0,COUNTIF(BM$35:BM59,35)&gt;0),37,IF(AND(COUNTIF(BM$35:BM59,1)&gt;0,COUNTIF(BM$35:BM59,33)&gt;0,COUNTIF(BM$35:BM59,30)&gt;0,COUNTIF(BM$35:BM59,39)&gt;0,COUNTIF(BM$35:BM59,38)&gt;0),35,IF(AND(COUNTIF(BM$35:BM59,1)&gt;0,COUNTIF(BM$35:BM59,33)&gt;0,COUNTIF(BM$35:BM59,30)&gt;0,COUNTIF(BM$35:BM59,39)&gt;0),38,IF(AND(COUNTIF(BM$35:BM59,1)&gt;0,COUNTIF(BM$35:BM59,33)&gt;0,COUNTIF(BM$35:BM59,30)&gt;0),39,IF(AND(COUNTIF(BM$35:BM59,1)&gt;0,COUNTIF(BM$35:BM59,33)&gt;0),30,IF(COUNTIF(BM$35:BM59,1)&gt;0,33,1)))))))))))</f>
        <v>39</v>
      </c>
      <c r="BN60" s="227">
        <f>IF(AND(COUNTIF(BN$35:BN59,1)&gt;0,COUNTIF(BN$35:BN59,33)&gt;0,COUNTIF(BN$35:BN59,30)&gt;0,COUNTIF(BN$35:BN59,39)&gt;0,COUNTIF(BN$35:BN59,38)&gt;0,COUNTIF(BN$35:BN59,35)&gt;0,COUNTIF(BN$35:BN59,37)&gt;0,COUNTIF(BN$35:BN59,36)&gt;0,COUNTIF(BN$35:BN59,"cmo")&gt;0,COUNTIF(BN$35:BN59,32)&gt;0,COUNTIF(BN$35:BN59,2)&gt;0),"F",IF(AND(COUNTIF(BN$35:BN59,1)&gt;0,COUNTIF(BN$35:BN59,33)&gt;0,COUNTIF(BN$35:BN59,30)&gt;0,COUNTIF(BN$35:BN59,39)&gt;0,COUNTIF(BN$35:BN59,38)&gt;0,COUNTIF(BN$35:BN59,35)&gt;0,COUNTIF(BN$35:BN59,37)&gt;0,COUNTIF(BN$35:BN59,36)&gt;0,COUNTIF(BN$35:BN59,"cmo")&gt;0,COUNTIF(BN$35:BN59,32)&gt;0),2,IF(AND(COUNTIF(BN$35:BN59,1)&gt;0,COUNTIF(BN$35:BN59,33)&gt;0,COUNTIF(BN$35:BN59,30)&gt;0,COUNTIF(BN$35:BN59,39)&gt;0,COUNTIF(BN$35:BN59,38)&gt;0,COUNTIF(BN$35:BN59,35)&gt;0,COUNTIF(BN$35:BN59,37)&gt;0,COUNTIF(BN$35:BN59,36)&gt;0,COUNTIF(BN$35:BN59,"cmo")&gt;0),32,IF(AND(COUNTIF(BN$35:BN59,1)&gt;0,COUNTIF(BN$35:BN59,33)&gt;0,COUNTIF(BN$35:BN59,30)&gt;0,COUNTIF(BN$35:BN59,39)&gt;0,COUNTIF(BN$35:BN59,38)&gt;0,COUNTIF(BN$35:BN59,35)&gt;0,COUNTIF(BN$35:BN59,37)&gt;0,COUNTIF(BN$35:BN59,36)&gt;0),"cmo",IF(AND(COUNTIF(BN$35:BN59,1)&gt;0,COUNTIF(BN$35:BN59,33)&gt;0,COUNTIF(BN$35:BN59,30)&gt;0,COUNTIF(BN$35:BN59,39)&gt;0,COUNTIF(BN$35:BN59,38)&gt;0,COUNTIF(BN$35:BN59,35)&gt;0,COUNTIF(BN$35:BN59,37)&gt;0),36,IF(AND(COUNTIF(BN$35:BN59,1)&gt;0,COUNTIF(BN$35:BN59,33)&gt;0,COUNTIF(BN$35:BN59,30)&gt;0,COUNTIF(BN$35:BN59,39)&gt;0,COUNTIF(BN$35:BN59,38)&gt;0,COUNTIF(BN$35:BN59,35)&gt;0),37,IF(AND(COUNTIF(BN$35:BN59,1)&gt;0,COUNTIF(BN$35:BN59,33)&gt;0,COUNTIF(BN$35:BN59,30)&gt;0,COUNTIF(BN$35:BN59,39)&gt;0,COUNTIF(BN$35:BN59,38)&gt;0),35,IF(AND(COUNTIF(BN$35:BN59,1)&gt;0,COUNTIF(BN$35:BN59,33)&gt;0,COUNTIF(BN$35:BN59,30)&gt;0,COUNTIF(BN$35:BN59,39)&gt;0),38,IF(AND(COUNTIF(BN$35:BN59,1)&gt;0,COUNTIF(BN$35:BN59,33)&gt;0,COUNTIF(BN$35:BN59,30)&gt;0),39,IF(AND(COUNTIF(BN$35:BN59,1)&gt;0,COUNTIF(BN$35:BN59,33)&gt;0),30,IF(COUNTIF(BN$35:BN59,1)&gt;0,33,1)))))))))))</f>
        <v>39</v>
      </c>
      <c r="BO60" s="227">
        <f>IF(AND(COUNTIF(BO$35:BO59,1)&gt;0,COUNTIF(BO$35:BO59,33)&gt;0,COUNTIF(BO$35:BO59,30)&gt;0,COUNTIF(BO$35:BO59,39)&gt;0,COUNTIF(BO$35:BO59,38)&gt;0,COUNTIF(BO$35:BO59,35)&gt;0,COUNTIF(BO$35:BO59,37)&gt;0,COUNTIF(BO$35:BO59,36)&gt;0,COUNTIF(BO$35:BO59,"cmo")&gt;0,COUNTIF(BO$35:BO59,32)&gt;0,COUNTIF(BO$35:BO59,2)&gt;0),"F",IF(AND(COUNTIF(BO$35:BO59,1)&gt;0,COUNTIF(BO$35:BO59,33)&gt;0,COUNTIF(BO$35:BO59,30)&gt;0,COUNTIF(BO$35:BO59,39)&gt;0,COUNTIF(BO$35:BO59,38)&gt;0,COUNTIF(BO$35:BO59,35)&gt;0,COUNTIF(BO$35:BO59,37)&gt;0,COUNTIF(BO$35:BO59,36)&gt;0,COUNTIF(BO$35:BO59,"cmo")&gt;0,COUNTIF(BO$35:BO59,32)&gt;0),2,IF(AND(COUNTIF(BO$35:BO59,1)&gt;0,COUNTIF(BO$35:BO59,33)&gt;0,COUNTIF(BO$35:BO59,30)&gt;0,COUNTIF(BO$35:BO59,39)&gt;0,COUNTIF(BO$35:BO59,38)&gt;0,COUNTIF(BO$35:BO59,35)&gt;0,COUNTIF(BO$35:BO59,37)&gt;0,COUNTIF(BO$35:BO59,36)&gt;0,COUNTIF(BO$35:BO59,"cmo")&gt;0),32,IF(AND(COUNTIF(BO$35:BO59,1)&gt;0,COUNTIF(BO$35:BO59,33)&gt;0,COUNTIF(BO$35:BO59,30)&gt;0,COUNTIF(BO$35:BO59,39)&gt;0,COUNTIF(BO$35:BO59,38)&gt;0,COUNTIF(BO$35:BO59,35)&gt;0,COUNTIF(BO$35:BO59,37)&gt;0,COUNTIF(BO$35:BO59,36)&gt;0),"cmo",IF(AND(COUNTIF(BO$35:BO59,1)&gt;0,COUNTIF(BO$35:BO59,33)&gt;0,COUNTIF(BO$35:BO59,30)&gt;0,COUNTIF(BO$35:BO59,39)&gt;0,COUNTIF(BO$35:BO59,38)&gt;0,COUNTIF(BO$35:BO59,35)&gt;0,COUNTIF(BO$35:BO59,37)&gt;0),36,IF(AND(COUNTIF(BO$35:BO59,1)&gt;0,COUNTIF(BO$35:BO59,33)&gt;0,COUNTIF(BO$35:BO59,30)&gt;0,COUNTIF(BO$35:BO59,39)&gt;0,COUNTIF(BO$35:BO59,38)&gt;0,COUNTIF(BO$35:BO59,35)&gt;0),37,IF(AND(COUNTIF(BO$35:BO59,1)&gt;0,COUNTIF(BO$35:BO59,33)&gt;0,COUNTIF(BO$35:BO59,30)&gt;0,COUNTIF(BO$35:BO59,39)&gt;0,COUNTIF(BO$35:BO59,38)&gt;0),35,IF(AND(COUNTIF(BO$35:BO59,1)&gt;0,COUNTIF(BO$35:BO59,33)&gt;0,COUNTIF(BO$35:BO59,30)&gt;0,COUNTIF(BO$35:BO59,39)&gt;0),38,IF(AND(COUNTIF(BO$35:BO59,1)&gt;0,COUNTIF(BO$35:BO59,33)&gt;0,COUNTIF(BO$35:BO59,30)&gt;0),39,IF(AND(COUNTIF(BO$35:BO59,1)&gt;0,COUNTIF(BO$35:BO59,33)&gt;0),30,IF(COUNTIF(BO$35:BO59,1)&gt;0,33,1)))))))))))</f>
        <v>39</v>
      </c>
      <c r="BP60" s="227"/>
      <c r="BQ60" s="227"/>
      <c r="BR60" s="227"/>
      <c r="BS60" s="227"/>
      <c r="BT60" s="227"/>
      <c r="BU60" s="165">
        <f t="shared" si="3"/>
        <v>0.39583305555717241</v>
      </c>
    </row>
    <row r="61" spans="1:73" x14ac:dyDescent="0.25">
      <c r="A61" s="39"/>
      <c r="B61" s="139" t="str">
        <f>'Etat staff'!C57</f>
        <v xml:space="preserve"> SIKE BEM</v>
      </c>
      <c r="C61" s="161">
        <f>'Etat staff'!A57</f>
        <v>43590.586805555555</v>
      </c>
      <c r="D61" s="162">
        <f>IF('Etat staff'!B57&lt;C61,'Etat staff'!B57+1,'Etat staff'!B57)</f>
        <v>43590.954861111109</v>
      </c>
      <c r="E61" s="203">
        <f t="shared" si="7"/>
        <v>4.1666666666666664E-2</v>
      </c>
      <c r="F61" s="44"/>
      <c r="G61" s="265"/>
      <c r="H61" s="227"/>
      <c r="I61" s="227"/>
      <c r="J61" s="227"/>
      <c r="K61" s="227"/>
      <c r="L61" s="227"/>
      <c r="M61" s="227"/>
      <c r="N61" s="227"/>
      <c r="O61" s="227"/>
      <c r="P61" s="227"/>
      <c r="Q61" s="227"/>
      <c r="R61" s="227"/>
      <c r="S61" s="227"/>
      <c r="T61" s="227"/>
      <c r="U61" s="227"/>
      <c r="V61" s="227"/>
      <c r="W61" s="227"/>
      <c r="X61" s="227"/>
      <c r="Y61" s="227"/>
      <c r="Z61" s="227"/>
      <c r="AA61" s="227"/>
      <c r="AB61" s="227"/>
      <c r="AC61" s="227"/>
      <c r="AD61" s="227"/>
      <c r="AE61" s="227"/>
      <c r="AF61" s="227"/>
      <c r="AG61" s="227" t="str">
        <f>IF(AND(COUNTIF(AG$35:AG60,1)&gt;0,COUNTIF(AG$35:AG60,33)&gt;0,COUNTIF(AG$35:AG60,30)&gt;0,COUNTIF(AG$35:AG60,39)&gt;0,COUNTIF(AG$35:AG60,38)&gt;0,COUNTIF(AG$35:AG60,35)&gt;0,COUNTIF(AG$35:AG60,37)&gt;0,COUNTIF(AG$35:AG60,36)&gt;0,COUNTIF(AG$35:AG60,"cmo")&gt;0,COUNTIF(AG$35:AG60,32)&gt;0,COUNTIF(AG$35:AG60,2)&gt;0),"F",IF(AND(COUNTIF(AG$35:AG60,1)&gt;0,COUNTIF(AG$35:AG60,33)&gt;0,COUNTIF(AG$35:AG60,30)&gt;0,COUNTIF(AG$35:AG60,39)&gt;0,COUNTIF(AG$35:AG60,38)&gt;0,COUNTIF(AG$35:AG60,35)&gt;0,COUNTIF(AG$35:AG60,37)&gt;0,COUNTIF(AG$35:AG60,36)&gt;0,COUNTIF(AG$35:AG60,"cmo")&gt;0,COUNTIF(AG$35:AG60,32)&gt;0),2,IF(AND(COUNTIF(AG$35:AG60,1)&gt;0,COUNTIF(AG$35:AG60,33)&gt;0,COUNTIF(AG$35:AG60,30)&gt;0,COUNTIF(AG$35:AG60,39)&gt;0,COUNTIF(AG$35:AG60,38)&gt;0,COUNTIF(AG$35:AG60,35)&gt;0,COUNTIF(AG$35:AG60,37)&gt;0,COUNTIF(AG$35:AG60,36)&gt;0,COUNTIF(AG$35:AG60,"cmo")&gt;0),32,IF(AND(COUNTIF(AG$35:AG60,1)&gt;0,COUNTIF(AG$35:AG60,33)&gt;0,COUNTIF(AG$35:AG60,30)&gt;0,COUNTIF(AG$35:AG60,39)&gt;0,COUNTIF(AG$35:AG60,38)&gt;0,COUNTIF(AG$35:AG60,35)&gt;0,COUNTIF(AG$35:AG60,37)&gt;0,COUNTIF(AG$35:AG60,36)&gt;0),"cmo",IF(AND(COUNTIF(AG$35:AG60,1)&gt;0,COUNTIF(AG$35:AG60,33)&gt;0,COUNTIF(AG$35:AG60,30)&gt;0,COUNTIF(AG$35:AG60,39)&gt;0,COUNTIF(AG$35:AG60,38)&gt;0,COUNTIF(AG$35:AG60,35)&gt;0,COUNTIF(AG$35:AG60,37)&gt;0),36,IF(AND(COUNTIF(AG$35:AG60,1)&gt;0,COUNTIF(AG$35:AG60,33)&gt;0,COUNTIF(AG$35:AG60,30)&gt;0,COUNTIF(AG$35:AG60,39)&gt;0,COUNTIF(AG$35:AG60,38)&gt;0,COUNTIF(AG$35:AG60,35)&gt;0),37,IF(AND(COUNTIF(AG$35:AG60,1)&gt;0,COUNTIF(AG$35:AG60,33)&gt;0,COUNTIF(AG$35:AG60,30)&gt;0,COUNTIF(AG$35:AG60,39)&gt;0,COUNTIF(AG$35:AG60,38)&gt;0),35,IF(AND(COUNTIF(AG$35:AG60,1)&gt;0,COUNTIF(AG$35:AG60,33)&gt;0,COUNTIF(AG$35:AG60,30)&gt;0,COUNTIF(AG$35:AG60,39)&gt;0),38,IF(AND(COUNTIF(AG$35:AG60,1)&gt;0,COUNTIF(AG$35:AG60,33)&gt;0,COUNTIF(AG$35:AG60,30)&gt;0),39,IF(AND(COUNTIF(AG$35:AG60,1)&gt;0,COUNTIF(AG$35:AG60,33)&gt;0),30,IF(COUNTIF(AG$35:AG60,1)&gt;0,33,1)))))))))))</f>
        <v>F</v>
      </c>
      <c r="AH61" s="227" t="str">
        <f>IF(AND(COUNTIF(AH$35:AH60,1)&gt;0,COUNTIF(AH$35:AH60,33)&gt;0,COUNTIF(AH$35:AH60,30)&gt;0,COUNTIF(AH$35:AH60,39)&gt;0,COUNTIF(AH$35:AH60,38)&gt;0,COUNTIF(AH$35:AH60,35)&gt;0,COUNTIF(AH$35:AH60,37)&gt;0,COUNTIF(AH$35:AH60,36)&gt;0,COUNTIF(AH$35:AH60,"cmo")&gt;0,COUNTIF(AH$35:AH60,32)&gt;0,COUNTIF(AH$35:AH60,2)&gt;0),"F",IF(AND(COUNTIF(AH$35:AH60,1)&gt;0,COUNTIF(AH$35:AH60,33)&gt;0,COUNTIF(AH$35:AH60,30)&gt;0,COUNTIF(AH$35:AH60,39)&gt;0,COUNTIF(AH$35:AH60,38)&gt;0,COUNTIF(AH$35:AH60,35)&gt;0,COUNTIF(AH$35:AH60,37)&gt;0,COUNTIF(AH$35:AH60,36)&gt;0,COUNTIF(AH$35:AH60,"cmo")&gt;0,COUNTIF(AH$35:AH60,32)&gt;0),2,IF(AND(COUNTIF(AH$35:AH60,1)&gt;0,COUNTIF(AH$35:AH60,33)&gt;0,COUNTIF(AH$35:AH60,30)&gt;0,COUNTIF(AH$35:AH60,39)&gt;0,COUNTIF(AH$35:AH60,38)&gt;0,COUNTIF(AH$35:AH60,35)&gt;0,COUNTIF(AH$35:AH60,37)&gt;0,COUNTIF(AH$35:AH60,36)&gt;0,COUNTIF(AH$35:AH60,"cmo")&gt;0),32,IF(AND(COUNTIF(AH$35:AH60,1)&gt;0,COUNTIF(AH$35:AH60,33)&gt;0,COUNTIF(AH$35:AH60,30)&gt;0,COUNTIF(AH$35:AH60,39)&gt;0,COUNTIF(AH$35:AH60,38)&gt;0,COUNTIF(AH$35:AH60,35)&gt;0,COUNTIF(AH$35:AH60,37)&gt;0,COUNTIF(AH$35:AH60,36)&gt;0),"cmo",IF(AND(COUNTIF(AH$35:AH60,1)&gt;0,COUNTIF(AH$35:AH60,33)&gt;0,COUNTIF(AH$35:AH60,30)&gt;0,COUNTIF(AH$35:AH60,39)&gt;0,COUNTIF(AH$35:AH60,38)&gt;0,COUNTIF(AH$35:AH60,35)&gt;0,COUNTIF(AH$35:AH60,37)&gt;0),36,IF(AND(COUNTIF(AH$35:AH60,1)&gt;0,COUNTIF(AH$35:AH60,33)&gt;0,COUNTIF(AH$35:AH60,30)&gt;0,COUNTIF(AH$35:AH60,39)&gt;0,COUNTIF(AH$35:AH60,38)&gt;0,COUNTIF(AH$35:AH60,35)&gt;0),37,IF(AND(COUNTIF(AH$35:AH60,1)&gt;0,COUNTIF(AH$35:AH60,33)&gt;0,COUNTIF(AH$35:AH60,30)&gt;0,COUNTIF(AH$35:AH60,39)&gt;0,COUNTIF(AH$35:AH60,38)&gt;0),35,IF(AND(COUNTIF(AH$35:AH60,1)&gt;0,COUNTIF(AH$35:AH60,33)&gt;0,COUNTIF(AH$35:AH60,30)&gt;0,COUNTIF(AH$35:AH60,39)&gt;0),38,IF(AND(COUNTIF(AH$35:AH60,1)&gt;0,COUNTIF(AH$35:AH60,33)&gt;0,COUNTIF(AH$35:AH60,30)&gt;0),39,IF(AND(COUNTIF(AH$35:AH60,1)&gt;0,COUNTIF(AH$35:AH60,33)&gt;0),30,IF(COUNTIF(AH$35:AH60,1)&gt;0,33,1)))))))))))</f>
        <v>F</v>
      </c>
      <c r="AI61" s="227" t="str">
        <f>IF(AND(COUNTIF(AI$35:AI60,1)&gt;0,COUNTIF(AI$35:AI60,33)&gt;0,COUNTIF(AI$35:AI60,30)&gt;0,COUNTIF(AI$35:AI60,39)&gt;0,COUNTIF(AI$35:AI60,38)&gt;0,COUNTIF(AI$35:AI60,35)&gt;0,COUNTIF(AI$35:AI60,37)&gt;0,COUNTIF(AI$35:AI60,36)&gt;0,COUNTIF(AI$35:AI60,"cmo")&gt;0,COUNTIF(AI$35:AI60,32)&gt;0,COUNTIF(AI$35:AI60,2)&gt;0),"F",IF(AND(COUNTIF(AI$35:AI60,1)&gt;0,COUNTIF(AI$35:AI60,33)&gt;0,COUNTIF(AI$35:AI60,30)&gt;0,COUNTIF(AI$35:AI60,39)&gt;0,COUNTIF(AI$35:AI60,38)&gt;0,COUNTIF(AI$35:AI60,35)&gt;0,COUNTIF(AI$35:AI60,37)&gt;0,COUNTIF(AI$35:AI60,36)&gt;0,COUNTIF(AI$35:AI60,"cmo")&gt;0,COUNTIF(AI$35:AI60,32)&gt;0),2,IF(AND(COUNTIF(AI$35:AI60,1)&gt;0,COUNTIF(AI$35:AI60,33)&gt;0,COUNTIF(AI$35:AI60,30)&gt;0,COUNTIF(AI$35:AI60,39)&gt;0,COUNTIF(AI$35:AI60,38)&gt;0,COUNTIF(AI$35:AI60,35)&gt;0,COUNTIF(AI$35:AI60,37)&gt;0,COUNTIF(AI$35:AI60,36)&gt;0,COUNTIF(AI$35:AI60,"cmo")&gt;0),32,IF(AND(COUNTIF(AI$35:AI60,1)&gt;0,COUNTIF(AI$35:AI60,33)&gt;0,COUNTIF(AI$35:AI60,30)&gt;0,COUNTIF(AI$35:AI60,39)&gt;0,COUNTIF(AI$35:AI60,38)&gt;0,COUNTIF(AI$35:AI60,35)&gt;0,COUNTIF(AI$35:AI60,37)&gt;0,COUNTIF(AI$35:AI60,36)&gt;0),"cmo",IF(AND(COUNTIF(AI$35:AI60,1)&gt;0,COUNTIF(AI$35:AI60,33)&gt;0,COUNTIF(AI$35:AI60,30)&gt;0,COUNTIF(AI$35:AI60,39)&gt;0,COUNTIF(AI$35:AI60,38)&gt;0,COUNTIF(AI$35:AI60,35)&gt;0,COUNTIF(AI$35:AI60,37)&gt;0),36,IF(AND(COUNTIF(AI$35:AI60,1)&gt;0,COUNTIF(AI$35:AI60,33)&gt;0,COUNTIF(AI$35:AI60,30)&gt;0,COUNTIF(AI$35:AI60,39)&gt;0,COUNTIF(AI$35:AI60,38)&gt;0,COUNTIF(AI$35:AI60,35)&gt;0),37,IF(AND(COUNTIF(AI$35:AI60,1)&gt;0,COUNTIF(AI$35:AI60,33)&gt;0,COUNTIF(AI$35:AI60,30)&gt;0,COUNTIF(AI$35:AI60,39)&gt;0,COUNTIF(AI$35:AI60,38)&gt;0),35,IF(AND(COUNTIF(AI$35:AI60,1)&gt;0,COUNTIF(AI$35:AI60,33)&gt;0,COUNTIF(AI$35:AI60,30)&gt;0,COUNTIF(AI$35:AI60,39)&gt;0),38,IF(AND(COUNTIF(AI$35:AI60,1)&gt;0,COUNTIF(AI$35:AI60,33)&gt;0,COUNTIF(AI$35:AI60,30)&gt;0),39,IF(AND(COUNTIF(AI$35:AI60,1)&gt;0,COUNTIF(AI$35:AI60,33)&gt;0),30,IF(COUNTIF(AI$35:AI60,1)&gt;0,33,1)))))))))))</f>
        <v>F</v>
      </c>
      <c r="AJ61" s="227" t="str">
        <f>IF(AND(COUNTIF(AJ$35:AJ60,1)&gt;0,COUNTIF(AJ$35:AJ60,33)&gt;0,COUNTIF(AJ$35:AJ60,30)&gt;0,COUNTIF(AJ$35:AJ60,39)&gt;0,COUNTIF(AJ$35:AJ60,38)&gt;0,COUNTIF(AJ$35:AJ60,35)&gt;0,COUNTIF(AJ$35:AJ60,37)&gt;0,COUNTIF(AJ$35:AJ60,36)&gt;0,COUNTIF(AJ$35:AJ60,"cmo")&gt;0,COUNTIF(AJ$35:AJ60,32)&gt;0,COUNTIF(AJ$35:AJ60,2)&gt;0),"F",IF(AND(COUNTIF(AJ$35:AJ60,1)&gt;0,COUNTIF(AJ$35:AJ60,33)&gt;0,COUNTIF(AJ$35:AJ60,30)&gt;0,COUNTIF(AJ$35:AJ60,39)&gt;0,COUNTIF(AJ$35:AJ60,38)&gt;0,COUNTIF(AJ$35:AJ60,35)&gt;0,COUNTIF(AJ$35:AJ60,37)&gt;0,COUNTIF(AJ$35:AJ60,36)&gt;0,COUNTIF(AJ$35:AJ60,"cmo")&gt;0,COUNTIF(AJ$35:AJ60,32)&gt;0),2,IF(AND(COUNTIF(AJ$35:AJ60,1)&gt;0,COUNTIF(AJ$35:AJ60,33)&gt;0,COUNTIF(AJ$35:AJ60,30)&gt;0,COUNTIF(AJ$35:AJ60,39)&gt;0,COUNTIF(AJ$35:AJ60,38)&gt;0,COUNTIF(AJ$35:AJ60,35)&gt;0,COUNTIF(AJ$35:AJ60,37)&gt;0,COUNTIF(AJ$35:AJ60,36)&gt;0,COUNTIF(AJ$35:AJ60,"cmo")&gt;0),32,IF(AND(COUNTIF(AJ$35:AJ60,1)&gt;0,COUNTIF(AJ$35:AJ60,33)&gt;0,COUNTIF(AJ$35:AJ60,30)&gt;0,COUNTIF(AJ$35:AJ60,39)&gt;0,COUNTIF(AJ$35:AJ60,38)&gt;0,COUNTIF(AJ$35:AJ60,35)&gt;0,COUNTIF(AJ$35:AJ60,37)&gt;0,COUNTIF(AJ$35:AJ60,36)&gt;0),"cmo",IF(AND(COUNTIF(AJ$35:AJ60,1)&gt;0,COUNTIF(AJ$35:AJ60,33)&gt;0,COUNTIF(AJ$35:AJ60,30)&gt;0,COUNTIF(AJ$35:AJ60,39)&gt;0,COUNTIF(AJ$35:AJ60,38)&gt;0,COUNTIF(AJ$35:AJ60,35)&gt;0,COUNTIF(AJ$35:AJ60,37)&gt;0),36,IF(AND(COUNTIF(AJ$35:AJ60,1)&gt;0,COUNTIF(AJ$35:AJ60,33)&gt;0,COUNTIF(AJ$35:AJ60,30)&gt;0,COUNTIF(AJ$35:AJ60,39)&gt;0,COUNTIF(AJ$35:AJ60,38)&gt;0,COUNTIF(AJ$35:AJ60,35)&gt;0),37,IF(AND(COUNTIF(AJ$35:AJ60,1)&gt;0,COUNTIF(AJ$35:AJ60,33)&gt;0,COUNTIF(AJ$35:AJ60,30)&gt;0,COUNTIF(AJ$35:AJ60,39)&gt;0,COUNTIF(AJ$35:AJ60,38)&gt;0),35,IF(AND(COUNTIF(AJ$35:AJ60,1)&gt;0,COUNTIF(AJ$35:AJ60,33)&gt;0,COUNTIF(AJ$35:AJ60,30)&gt;0,COUNTIF(AJ$35:AJ60,39)&gt;0),38,IF(AND(COUNTIF(AJ$35:AJ60,1)&gt;0,COUNTIF(AJ$35:AJ60,33)&gt;0,COUNTIF(AJ$35:AJ60,30)&gt;0),39,IF(AND(COUNTIF(AJ$35:AJ60,1)&gt;0,COUNTIF(AJ$35:AJ60,33)&gt;0),30,IF(COUNTIF(AJ$35:AJ60,1)&gt;0,33,1)))))))))))</f>
        <v>F</v>
      </c>
      <c r="AK61" s="227" t="str">
        <f>IF(AND(COUNTIF(AK$35:AK60,1)&gt;0,COUNTIF(AK$35:AK60,33)&gt;0,COUNTIF(AK$35:AK60,30)&gt;0,COUNTIF(AK$35:AK60,39)&gt;0,COUNTIF(AK$35:AK60,38)&gt;0,COUNTIF(AK$35:AK60,35)&gt;0,COUNTIF(AK$35:AK60,37)&gt;0,COUNTIF(AK$35:AK60,36)&gt;0,COUNTIF(AK$35:AK60,"cmo")&gt;0,COUNTIF(AK$35:AK60,32)&gt;0,COUNTIF(AK$35:AK60,2)&gt;0),"F",IF(AND(COUNTIF(AK$35:AK60,1)&gt;0,COUNTIF(AK$35:AK60,33)&gt;0,COUNTIF(AK$35:AK60,30)&gt;0,COUNTIF(AK$35:AK60,39)&gt;0,COUNTIF(AK$35:AK60,38)&gt;0,COUNTIF(AK$35:AK60,35)&gt;0,COUNTIF(AK$35:AK60,37)&gt;0,COUNTIF(AK$35:AK60,36)&gt;0,COUNTIF(AK$35:AK60,"cmo")&gt;0,COUNTIF(AK$35:AK60,32)&gt;0),2,IF(AND(COUNTIF(AK$35:AK60,1)&gt;0,COUNTIF(AK$35:AK60,33)&gt;0,COUNTIF(AK$35:AK60,30)&gt;0,COUNTIF(AK$35:AK60,39)&gt;0,COUNTIF(AK$35:AK60,38)&gt;0,COUNTIF(AK$35:AK60,35)&gt;0,COUNTIF(AK$35:AK60,37)&gt;0,COUNTIF(AK$35:AK60,36)&gt;0,COUNTIF(AK$35:AK60,"cmo")&gt;0),32,IF(AND(COUNTIF(AK$35:AK60,1)&gt;0,COUNTIF(AK$35:AK60,33)&gt;0,COUNTIF(AK$35:AK60,30)&gt;0,COUNTIF(AK$35:AK60,39)&gt;0,COUNTIF(AK$35:AK60,38)&gt;0,COUNTIF(AK$35:AK60,35)&gt;0,COUNTIF(AK$35:AK60,37)&gt;0,COUNTIF(AK$35:AK60,36)&gt;0),"cmo",IF(AND(COUNTIF(AK$35:AK60,1)&gt;0,COUNTIF(AK$35:AK60,33)&gt;0,COUNTIF(AK$35:AK60,30)&gt;0,COUNTIF(AK$35:AK60,39)&gt;0,COUNTIF(AK$35:AK60,38)&gt;0,COUNTIF(AK$35:AK60,35)&gt;0,COUNTIF(AK$35:AK60,37)&gt;0),36,IF(AND(COUNTIF(AK$35:AK60,1)&gt;0,COUNTIF(AK$35:AK60,33)&gt;0,COUNTIF(AK$35:AK60,30)&gt;0,COUNTIF(AK$35:AK60,39)&gt;0,COUNTIF(AK$35:AK60,38)&gt;0,COUNTIF(AK$35:AK60,35)&gt;0),37,IF(AND(COUNTIF(AK$35:AK60,1)&gt;0,COUNTIF(AK$35:AK60,33)&gt;0,COUNTIF(AK$35:AK60,30)&gt;0,COUNTIF(AK$35:AK60,39)&gt;0,COUNTIF(AK$35:AK60,38)&gt;0),35,IF(AND(COUNTIF(AK$35:AK60,1)&gt;0,COUNTIF(AK$35:AK60,33)&gt;0,COUNTIF(AK$35:AK60,30)&gt;0,COUNTIF(AK$35:AK60,39)&gt;0),38,IF(AND(COUNTIF(AK$35:AK60,1)&gt;0,COUNTIF(AK$35:AK60,33)&gt;0,COUNTIF(AK$35:AK60,30)&gt;0),39,IF(AND(COUNTIF(AK$35:AK60,1)&gt;0,COUNTIF(AK$35:AK60,33)&gt;0),30,IF(COUNTIF(AK$35:AK60,1)&gt;0,33,1)))))))))))</f>
        <v>F</v>
      </c>
      <c r="AL61" s="227" t="str">
        <f>IF(AND(COUNTIF(AL$35:AL60,1)&gt;0,COUNTIF(AL$35:AL60,33)&gt;0,COUNTIF(AL$35:AL60,30)&gt;0,COUNTIF(AL$35:AL60,39)&gt;0,COUNTIF(AL$35:AL60,38)&gt;0,COUNTIF(AL$35:AL60,35)&gt;0,COUNTIF(AL$35:AL60,37)&gt;0,COUNTIF(AL$35:AL60,36)&gt;0,COUNTIF(AL$35:AL60,"cmo")&gt;0,COUNTIF(AL$35:AL60,32)&gt;0,COUNTIF(AL$35:AL60,2)&gt;0),"F",IF(AND(COUNTIF(AL$35:AL60,1)&gt;0,COUNTIF(AL$35:AL60,33)&gt;0,COUNTIF(AL$35:AL60,30)&gt;0,COUNTIF(AL$35:AL60,39)&gt;0,COUNTIF(AL$35:AL60,38)&gt;0,COUNTIF(AL$35:AL60,35)&gt;0,COUNTIF(AL$35:AL60,37)&gt;0,COUNTIF(AL$35:AL60,36)&gt;0,COUNTIF(AL$35:AL60,"cmo")&gt;0,COUNTIF(AL$35:AL60,32)&gt;0),2,IF(AND(COUNTIF(AL$35:AL60,1)&gt;0,COUNTIF(AL$35:AL60,33)&gt;0,COUNTIF(AL$35:AL60,30)&gt;0,COUNTIF(AL$35:AL60,39)&gt;0,COUNTIF(AL$35:AL60,38)&gt;0,COUNTIF(AL$35:AL60,35)&gt;0,COUNTIF(AL$35:AL60,37)&gt;0,COUNTIF(AL$35:AL60,36)&gt;0,COUNTIF(AL$35:AL60,"cmo")&gt;0),32,IF(AND(COUNTIF(AL$35:AL60,1)&gt;0,COUNTIF(AL$35:AL60,33)&gt;0,COUNTIF(AL$35:AL60,30)&gt;0,COUNTIF(AL$35:AL60,39)&gt;0,COUNTIF(AL$35:AL60,38)&gt;0,COUNTIF(AL$35:AL60,35)&gt;0,COUNTIF(AL$35:AL60,37)&gt;0,COUNTIF(AL$35:AL60,36)&gt;0),"cmo",IF(AND(COUNTIF(AL$35:AL60,1)&gt;0,COUNTIF(AL$35:AL60,33)&gt;0,COUNTIF(AL$35:AL60,30)&gt;0,COUNTIF(AL$35:AL60,39)&gt;0,COUNTIF(AL$35:AL60,38)&gt;0,COUNTIF(AL$35:AL60,35)&gt;0,COUNTIF(AL$35:AL60,37)&gt;0),36,IF(AND(COUNTIF(AL$35:AL60,1)&gt;0,COUNTIF(AL$35:AL60,33)&gt;0,COUNTIF(AL$35:AL60,30)&gt;0,COUNTIF(AL$35:AL60,39)&gt;0,COUNTIF(AL$35:AL60,38)&gt;0,COUNTIF(AL$35:AL60,35)&gt;0),37,IF(AND(COUNTIF(AL$35:AL60,1)&gt;0,COUNTIF(AL$35:AL60,33)&gt;0,COUNTIF(AL$35:AL60,30)&gt;0,COUNTIF(AL$35:AL60,39)&gt;0,COUNTIF(AL$35:AL60,38)&gt;0),35,IF(AND(COUNTIF(AL$35:AL60,1)&gt;0,COUNTIF(AL$35:AL60,33)&gt;0,COUNTIF(AL$35:AL60,30)&gt;0,COUNTIF(AL$35:AL60,39)&gt;0),38,IF(AND(COUNTIF(AL$35:AL60,1)&gt;0,COUNTIF(AL$35:AL60,33)&gt;0,COUNTIF(AL$35:AL60,30)&gt;0),39,IF(AND(COUNTIF(AL$35:AL60,1)&gt;0,COUNTIF(AL$35:AL60,33)&gt;0),30,IF(COUNTIF(AL$35:AL60,1)&gt;0,33,1)))))))))))</f>
        <v>F</v>
      </c>
      <c r="AM61" s="227" t="str">
        <f>IF(AND(COUNTIF(AM$35:AM60,1)&gt;0,COUNTIF(AM$35:AM60,33)&gt;0,COUNTIF(AM$35:AM60,30)&gt;0,COUNTIF(AM$35:AM60,39)&gt;0,COUNTIF(AM$35:AM60,38)&gt;0,COUNTIF(AM$35:AM60,35)&gt;0,COUNTIF(AM$35:AM60,37)&gt;0,COUNTIF(AM$35:AM60,36)&gt;0,COUNTIF(AM$35:AM60,"cmo")&gt;0,COUNTIF(AM$35:AM60,32)&gt;0,COUNTIF(AM$35:AM60,2)&gt;0),"F",IF(AND(COUNTIF(AM$35:AM60,1)&gt;0,COUNTIF(AM$35:AM60,33)&gt;0,COUNTIF(AM$35:AM60,30)&gt;0,COUNTIF(AM$35:AM60,39)&gt;0,COUNTIF(AM$35:AM60,38)&gt;0,COUNTIF(AM$35:AM60,35)&gt;0,COUNTIF(AM$35:AM60,37)&gt;0,COUNTIF(AM$35:AM60,36)&gt;0,COUNTIF(AM$35:AM60,"cmo")&gt;0,COUNTIF(AM$35:AM60,32)&gt;0),2,IF(AND(COUNTIF(AM$35:AM60,1)&gt;0,COUNTIF(AM$35:AM60,33)&gt;0,COUNTIF(AM$35:AM60,30)&gt;0,COUNTIF(AM$35:AM60,39)&gt;0,COUNTIF(AM$35:AM60,38)&gt;0,COUNTIF(AM$35:AM60,35)&gt;0,COUNTIF(AM$35:AM60,37)&gt;0,COUNTIF(AM$35:AM60,36)&gt;0,COUNTIF(AM$35:AM60,"cmo")&gt;0),32,IF(AND(COUNTIF(AM$35:AM60,1)&gt;0,COUNTIF(AM$35:AM60,33)&gt;0,COUNTIF(AM$35:AM60,30)&gt;0,COUNTIF(AM$35:AM60,39)&gt;0,COUNTIF(AM$35:AM60,38)&gt;0,COUNTIF(AM$35:AM60,35)&gt;0,COUNTIF(AM$35:AM60,37)&gt;0,COUNTIF(AM$35:AM60,36)&gt;0),"cmo",IF(AND(COUNTIF(AM$35:AM60,1)&gt;0,COUNTIF(AM$35:AM60,33)&gt;0,COUNTIF(AM$35:AM60,30)&gt;0,COUNTIF(AM$35:AM60,39)&gt;0,COUNTIF(AM$35:AM60,38)&gt;0,COUNTIF(AM$35:AM60,35)&gt;0,COUNTIF(AM$35:AM60,37)&gt;0),36,IF(AND(COUNTIF(AM$35:AM60,1)&gt;0,COUNTIF(AM$35:AM60,33)&gt;0,COUNTIF(AM$35:AM60,30)&gt;0,COUNTIF(AM$35:AM60,39)&gt;0,COUNTIF(AM$35:AM60,38)&gt;0,COUNTIF(AM$35:AM60,35)&gt;0),37,IF(AND(COUNTIF(AM$35:AM60,1)&gt;0,COUNTIF(AM$35:AM60,33)&gt;0,COUNTIF(AM$35:AM60,30)&gt;0,COUNTIF(AM$35:AM60,39)&gt;0,COUNTIF(AM$35:AM60,38)&gt;0),35,IF(AND(COUNTIF(AM$35:AM60,1)&gt;0,COUNTIF(AM$35:AM60,33)&gt;0,COUNTIF(AM$35:AM60,30)&gt;0,COUNTIF(AM$35:AM60,39)&gt;0),38,IF(AND(COUNTIF(AM$35:AM60,1)&gt;0,COUNTIF(AM$35:AM60,33)&gt;0,COUNTIF(AM$35:AM60,30)&gt;0),39,IF(AND(COUNTIF(AM$35:AM60,1)&gt;0,COUNTIF(AM$35:AM60,33)&gt;0),30,IF(COUNTIF(AM$35:AM60,1)&gt;0,33,1)))))))))))</f>
        <v>F</v>
      </c>
      <c r="AN61" s="227" t="str">
        <f>IF(AND(COUNTIF(AN$35:AN60,1)&gt;0,COUNTIF(AN$35:AN60,33)&gt;0,COUNTIF(AN$35:AN60,30)&gt;0,COUNTIF(AN$35:AN60,39)&gt;0,COUNTIF(AN$35:AN60,38)&gt;0,COUNTIF(AN$35:AN60,35)&gt;0,COUNTIF(AN$35:AN60,37)&gt;0,COUNTIF(AN$35:AN60,36)&gt;0,COUNTIF(AN$35:AN60,"cmo")&gt;0,COUNTIF(AN$35:AN60,32)&gt;0,COUNTIF(AN$35:AN60,2)&gt;0),"F",IF(AND(COUNTIF(AN$35:AN60,1)&gt;0,COUNTIF(AN$35:AN60,33)&gt;0,COUNTIF(AN$35:AN60,30)&gt;0,COUNTIF(AN$35:AN60,39)&gt;0,COUNTIF(AN$35:AN60,38)&gt;0,COUNTIF(AN$35:AN60,35)&gt;0,COUNTIF(AN$35:AN60,37)&gt;0,COUNTIF(AN$35:AN60,36)&gt;0,COUNTIF(AN$35:AN60,"cmo")&gt;0,COUNTIF(AN$35:AN60,32)&gt;0),2,IF(AND(COUNTIF(AN$35:AN60,1)&gt;0,COUNTIF(AN$35:AN60,33)&gt;0,COUNTIF(AN$35:AN60,30)&gt;0,COUNTIF(AN$35:AN60,39)&gt;0,COUNTIF(AN$35:AN60,38)&gt;0,COUNTIF(AN$35:AN60,35)&gt;0,COUNTIF(AN$35:AN60,37)&gt;0,COUNTIF(AN$35:AN60,36)&gt;0,COUNTIF(AN$35:AN60,"cmo")&gt;0),32,IF(AND(COUNTIF(AN$35:AN60,1)&gt;0,COUNTIF(AN$35:AN60,33)&gt;0,COUNTIF(AN$35:AN60,30)&gt;0,COUNTIF(AN$35:AN60,39)&gt;0,COUNTIF(AN$35:AN60,38)&gt;0,COUNTIF(AN$35:AN60,35)&gt;0,COUNTIF(AN$35:AN60,37)&gt;0,COUNTIF(AN$35:AN60,36)&gt;0),"cmo",IF(AND(COUNTIF(AN$35:AN60,1)&gt;0,COUNTIF(AN$35:AN60,33)&gt;0,COUNTIF(AN$35:AN60,30)&gt;0,COUNTIF(AN$35:AN60,39)&gt;0,COUNTIF(AN$35:AN60,38)&gt;0,COUNTIF(AN$35:AN60,35)&gt;0,COUNTIF(AN$35:AN60,37)&gt;0),36,IF(AND(COUNTIF(AN$35:AN60,1)&gt;0,COUNTIF(AN$35:AN60,33)&gt;0,COUNTIF(AN$35:AN60,30)&gt;0,COUNTIF(AN$35:AN60,39)&gt;0,COUNTIF(AN$35:AN60,38)&gt;0,COUNTIF(AN$35:AN60,35)&gt;0),37,IF(AND(COUNTIF(AN$35:AN60,1)&gt;0,COUNTIF(AN$35:AN60,33)&gt;0,COUNTIF(AN$35:AN60,30)&gt;0,COUNTIF(AN$35:AN60,39)&gt;0,COUNTIF(AN$35:AN60,38)&gt;0),35,IF(AND(COUNTIF(AN$35:AN60,1)&gt;0,COUNTIF(AN$35:AN60,33)&gt;0,COUNTIF(AN$35:AN60,30)&gt;0,COUNTIF(AN$35:AN60,39)&gt;0),38,IF(AND(COUNTIF(AN$35:AN60,1)&gt;0,COUNTIF(AN$35:AN60,33)&gt;0,COUNTIF(AN$35:AN60,30)&gt;0),39,IF(AND(COUNTIF(AN$35:AN60,1)&gt;0,COUNTIF(AN$35:AN60,33)&gt;0),30,IF(COUNTIF(AN$35:AN60,1)&gt;0,33,1)))))))))))</f>
        <v>F</v>
      </c>
      <c r="AO61" s="227" t="str">
        <f>IF(AND(COUNTIF(AO$35:AO60,1)&gt;0,COUNTIF(AO$35:AO60,33)&gt;0,COUNTIF(AO$35:AO60,30)&gt;0,COUNTIF(AO$35:AO60,39)&gt;0,COUNTIF(AO$35:AO60,38)&gt;0,COUNTIF(AO$35:AO60,35)&gt;0,COUNTIF(AO$35:AO60,37)&gt;0,COUNTIF(AO$35:AO60,36)&gt;0,COUNTIF(AO$35:AO60,"cmo")&gt;0,COUNTIF(AO$35:AO60,32)&gt;0,COUNTIF(AO$35:AO60,2)&gt;0),"F",IF(AND(COUNTIF(AO$35:AO60,1)&gt;0,COUNTIF(AO$35:AO60,33)&gt;0,COUNTIF(AO$35:AO60,30)&gt;0,COUNTIF(AO$35:AO60,39)&gt;0,COUNTIF(AO$35:AO60,38)&gt;0,COUNTIF(AO$35:AO60,35)&gt;0,COUNTIF(AO$35:AO60,37)&gt;0,COUNTIF(AO$35:AO60,36)&gt;0,COUNTIF(AO$35:AO60,"cmo")&gt;0,COUNTIF(AO$35:AO60,32)&gt;0),2,IF(AND(COUNTIF(AO$35:AO60,1)&gt;0,COUNTIF(AO$35:AO60,33)&gt;0,COUNTIF(AO$35:AO60,30)&gt;0,COUNTIF(AO$35:AO60,39)&gt;0,COUNTIF(AO$35:AO60,38)&gt;0,COUNTIF(AO$35:AO60,35)&gt;0,COUNTIF(AO$35:AO60,37)&gt;0,COUNTIF(AO$35:AO60,36)&gt;0,COUNTIF(AO$35:AO60,"cmo")&gt;0),32,IF(AND(COUNTIF(AO$35:AO60,1)&gt;0,COUNTIF(AO$35:AO60,33)&gt;0,COUNTIF(AO$35:AO60,30)&gt;0,COUNTIF(AO$35:AO60,39)&gt;0,COUNTIF(AO$35:AO60,38)&gt;0,COUNTIF(AO$35:AO60,35)&gt;0,COUNTIF(AO$35:AO60,37)&gt;0,COUNTIF(AO$35:AO60,36)&gt;0),"cmo",IF(AND(COUNTIF(AO$35:AO60,1)&gt;0,COUNTIF(AO$35:AO60,33)&gt;0,COUNTIF(AO$35:AO60,30)&gt;0,COUNTIF(AO$35:AO60,39)&gt;0,COUNTIF(AO$35:AO60,38)&gt;0,COUNTIF(AO$35:AO60,35)&gt;0,COUNTIF(AO$35:AO60,37)&gt;0),36,IF(AND(COUNTIF(AO$35:AO60,1)&gt;0,COUNTIF(AO$35:AO60,33)&gt;0,COUNTIF(AO$35:AO60,30)&gt;0,COUNTIF(AO$35:AO60,39)&gt;0,COUNTIF(AO$35:AO60,38)&gt;0,COUNTIF(AO$35:AO60,35)&gt;0),37,IF(AND(COUNTIF(AO$35:AO60,1)&gt;0,COUNTIF(AO$35:AO60,33)&gt;0,COUNTIF(AO$35:AO60,30)&gt;0,COUNTIF(AO$35:AO60,39)&gt;0,COUNTIF(AO$35:AO60,38)&gt;0),35,IF(AND(COUNTIF(AO$35:AO60,1)&gt;0,COUNTIF(AO$35:AO60,33)&gt;0,COUNTIF(AO$35:AO60,30)&gt;0,COUNTIF(AO$35:AO60,39)&gt;0),38,IF(AND(COUNTIF(AO$35:AO60,1)&gt;0,COUNTIF(AO$35:AO60,33)&gt;0,COUNTIF(AO$35:AO60,30)&gt;0),39,IF(AND(COUNTIF(AO$35:AO60,1)&gt;0,COUNTIF(AO$35:AO60,33)&gt;0),30,IF(COUNTIF(AO$35:AO60,1)&gt;0,33,1)))))))))))</f>
        <v>F</v>
      </c>
      <c r="AP61" s="227" t="str">
        <f>IF(AND(COUNTIF(AP$35:AP60,1)&gt;0,COUNTIF(AP$35:AP60,33)&gt;0,COUNTIF(AP$35:AP60,30)&gt;0,COUNTIF(AP$35:AP60,39)&gt;0,COUNTIF(AP$35:AP60,38)&gt;0,COUNTIF(AP$35:AP60,35)&gt;0,COUNTIF(AP$35:AP60,37)&gt;0,COUNTIF(AP$35:AP60,36)&gt;0,COUNTIF(AP$35:AP60,"cmo")&gt;0,COUNTIF(AP$35:AP60,32)&gt;0,COUNTIF(AP$35:AP60,2)&gt;0),"F",IF(AND(COUNTIF(AP$35:AP60,1)&gt;0,COUNTIF(AP$35:AP60,33)&gt;0,COUNTIF(AP$35:AP60,30)&gt;0,COUNTIF(AP$35:AP60,39)&gt;0,COUNTIF(AP$35:AP60,38)&gt;0,COUNTIF(AP$35:AP60,35)&gt;0,COUNTIF(AP$35:AP60,37)&gt;0,COUNTIF(AP$35:AP60,36)&gt;0,COUNTIF(AP$35:AP60,"cmo")&gt;0,COUNTIF(AP$35:AP60,32)&gt;0),2,IF(AND(COUNTIF(AP$35:AP60,1)&gt;0,COUNTIF(AP$35:AP60,33)&gt;0,COUNTIF(AP$35:AP60,30)&gt;0,COUNTIF(AP$35:AP60,39)&gt;0,COUNTIF(AP$35:AP60,38)&gt;0,COUNTIF(AP$35:AP60,35)&gt;0,COUNTIF(AP$35:AP60,37)&gt;0,COUNTIF(AP$35:AP60,36)&gt;0,COUNTIF(AP$35:AP60,"cmo")&gt;0),32,IF(AND(COUNTIF(AP$35:AP60,1)&gt;0,COUNTIF(AP$35:AP60,33)&gt;0,COUNTIF(AP$35:AP60,30)&gt;0,COUNTIF(AP$35:AP60,39)&gt;0,COUNTIF(AP$35:AP60,38)&gt;0,COUNTIF(AP$35:AP60,35)&gt;0,COUNTIF(AP$35:AP60,37)&gt;0,COUNTIF(AP$35:AP60,36)&gt;0),"cmo",IF(AND(COUNTIF(AP$35:AP60,1)&gt;0,COUNTIF(AP$35:AP60,33)&gt;0,COUNTIF(AP$35:AP60,30)&gt;0,COUNTIF(AP$35:AP60,39)&gt;0,COUNTIF(AP$35:AP60,38)&gt;0,COUNTIF(AP$35:AP60,35)&gt;0,COUNTIF(AP$35:AP60,37)&gt;0),36,IF(AND(COUNTIF(AP$35:AP60,1)&gt;0,COUNTIF(AP$35:AP60,33)&gt;0,COUNTIF(AP$35:AP60,30)&gt;0,COUNTIF(AP$35:AP60,39)&gt;0,COUNTIF(AP$35:AP60,38)&gt;0,COUNTIF(AP$35:AP60,35)&gt;0),37,IF(AND(COUNTIF(AP$35:AP60,1)&gt;0,COUNTIF(AP$35:AP60,33)&gt;0,COUNTIF(AP$35:AP60,30)&gt;0,COUNTIF(AP$35:AP60,39)&gt;0,COUNTIF(AP$35:AP60,38)&gt;0),35,IF(AND(COUNTIF(AP$35:AP60,1)&gt;0,COUNTIF(AP$35:AP60,33)&gt;0,COUNTIF(AP$35:AP60,30)&gt;0,COUNTIF(AP$35:AP60,39)&gt;0),38,IF(AND(COUNTIF(AP$35:AP60,1)&gt;0,COUNTIF(AP$35:AP60,33)&gt;0,COUNTIF(AP$35:AP60,30)&gt;0),39,IF(AND(COUNTIF(AP$35:AP60,1)&gt;0,COUNTIF(AP$35:AP60,33)&gt;0),30,IF(COUNTIF(AP$35:AP60,1)&gt;0,33,1)))))))))))</f>
        <v>F</v>
      </c>
      <c r="AQ61" s="227" t="str">
        <f>IF(AND(COUNTIF(AQ$35:AQ60,1)&gt;0,COUNTIF(AQ$35:AQ60,33)&gt;0,COUNTIF(AQ$35:AQ60,30)&gt;0,COUNTIF(AQ$35:AQ60,39)&gt;0,COUNTIF(AQ$35:AQ60,38)&gt;0,COUNTIF(AQ$35:AQ60,35)&gt;0,COUNTIF(AQ$35:AQ60,37)&gt;0,COUNTIF(AQ$35:AQ60,36)&gt;0,COUNTIF(AQ$35:AQ60,"cmo")&gt;0,COUNTIF(AQ$35:AQ60,32)&gt;0,COUNTIF(AQ$35:AQ60,2)&gt;0),"F",IF(AND(COUNTIF(AQ$35:AQ60,1)&gt;0,COUNTIF(AQ$35:AQ60,33)&gt;0,COUNTIF(AQ$35:AQ60,30)&gt;0,COUNTIF(AQ$35:AQ60,39)&gt;0,COUNTIF(AQ$35:AQ60,38)&gt;0,COUNTIF(AQ$35:AQ60,35)&gt;0,COUNTIF(AQ$35:AQ60,37)&gt;0,COUNTIF(AQ$35:AQ60,36)&gt;0,COUNTIF(AQ$35:AQ60,"cmo")&gt;0,COUNTIF(AQ$35:AQ60,32)&gt;0),2,IF(AND(COUNTIF(AQ$35:AQ60,1)&gt;0,COUNTIF(AQ$35:AQ60,33)&gt;0,COUNTIF(AQ$35:AQ60,30)&gt;0,COUNTIF(AQ$35:AQ60,39)&gt;0,COUNTIF(AQ$35:AQ60,38)&gt;0,COUNTIF(AQ$35:AQ60,35)&gt;0,COUNTIF(AQ$35:AQ60,37)&gt;0,COUNTIF(AQ$35:AQ60,36)&gt;0,COUNTIF(AQ$35:AQ60,"cmo")&gt;0),32,IF(AND(COUNTIF(AQ$35:AQ60,1)&gt;0,COUNTIF(AQ$35:AQ60,33)&gt;0,COUNTIF(AQ$35:AQ60,30)&gt;0,COUNTIF(AQ$35:AQ60,39)&gt;0,COUNTIF(AQ$35:AQ60,38)&gt;0,COUNTIF(AQ$35:AQ60,35)&gt;0,COUNTIF(AQ$35:AQ60,37)&gt;0,COUNTIF(AQ$35:AQ60,36)&gt;0),"cmo",IF(AND(COUNTIF(AQ$35:AQ60,1)&gt;0,COUNTIF(AQ$35:AQ60,33)&gt;0,COUNTIF(AQ$35:AQ60,30)&gt;0,COUNTIF(AQ$35:AQ60,39)&gt;0,COUNTIF(AQ$35:AQ60,38)&gt;0,COUNTIF(AQ$35:AQ60,35)&gt;0,COUNTIF(AQ$35:AQ60,37)&gt;0),36,IF(AND(COUNTIF(AQ$35:AQ60,1)&gt;0,COUNTIF(AQ$35:AQ60,33)&gt;0,COUNTIF(AQ$35:AQ60,30)&gt;0,COUNTIF(AQ$35:AQ60,39)&gt;0,COUNTIF(AQ$35:AQ60,38)&gt;0,COUNTIF(AQ$35:AQ60,35)&gt;0),37,IF(AND(COUNTIF(AQ$35:AQ60,1)&gt;0,COUNTIF(AQ$35:AQ60,33)&gt;0,COUNTIF(AQ$35:AQ60,30)&gt;0,COUNTIF(AQ$35:AQ60,39)&gt;0,COUNTIF(AQ$35:AQ60,38)&gt;0),35,IF(AND(COUNTIF(AQ$35:AQ60,1)&gt;0,COUNTIF(AQ$35:AQ60,33)&gt;0,COUNTIF(AQ$35:AQ60,30)&gt;0,COUNTIF(AQ$35:AQ60,39)&gt;0),38,IF(AND(COUNTIF(AQ$35:AQ60,1)&gt;0,COUNTIF(AQ$35:AQ60,33)&gt;0,COUNTIF(AQ$35:AQ60,30)&gt;0),39,IF(AND(COUNTIF(AQ$35:AQ60,1)&gt;0,COUNTIF(AQ$35:AQ60,33)&gt;0),30,IF(COUNTIF(AQ$35:AQ60,1)&gt;0,33,1)))))))))))</f>
        <v>F</v>
      </c>
      <c r="AR61" s="231" t="s">
        <v>6</v>
      </c>
      <c r="AS61" s="231" t="s">
        <v>6</v>
      </c>
      <c r="AT61" s="231" t="s">
        <v>6</v>
      </c>
      <c r="AU61" s="227" t="str">
        <f>IF(AND(COUNTIF(AU$35:AU60,1)&gt;0,COUNTIF(AU$35:AU60,33)&gt;0,COUNTIF(AU$35:AU60,30)&gt;0,COUNTIF(AU$35:AU60,39)&gt;0,COUNTIF(AU$35:AU60,38)&gt;0,COUNTIF(AU$35:AU60,35)&gt;0,COUNTIF(AU$35:AU60,37)&gt;0,COUNTIF(AU$35:AU60,36)&gt;0,COUNTIF(AU$35:AU60,"cmo")&gt;0,COUNTIF(AU$35:AU60,32)&gt;0,COUNTIF(AU$35:AU60,2)&gt;0),"F",IF(AND(COUNTIF(AU$35:AU60,1)&gt;0,COUNTIF(AU$35:AU60,33)&gt;0,COUNTIF(AU$35:AU60,30)&gt;0,COUNTIF(AU$35:AU60,39)&gt;0,COUNTIF(AU$35:AU60,38)&gt;0,COUNTIF(AU$35:AU60,35)&gt;0,COUNTIF(AU$35:AU60,37)&gt;0,COUNTIF(AU$35:AU60,36)&gt;0,COUNTIF(AU$35:AU60,"cmo")&gt;0,COUNTIF(AU$35:AU60,32)&gt;0),2,IF(AND(COUNTIF(AU$35:AU60,1)&gt;0,COUNTIF(AU$35:AU60,33)&gt;0,COUNTIF(AU$35:AU60,30)&gt;0,COUNTIF(AU$35:AU60,39)&gt;0,COUNTIF(AU$35:AU60,38)&gt;0,COUNTIF(AU$35:AU60,35)&gt;0,COUNTIF(AU$35:AU60,37)&gt;0,COUNTIF(AU$35:AU60,36)&gt;0,COUNTIF(AU$35:AU60,"cmo")&gt;0),32,IF(AND(COUNTIF(AU$35:AU60,1)&gt;0,COUNTIF(AU$35:AU60,33)&gt;0,COUNTIF(AU$35:AU60,30)&gt;0,COUNTIF(AU$35:AU60,39)&gt;0,COUNTIF(AU$35:AU60,38)&gt;0,COUNTIF(AU$35:AU60,35)&gt;0,COUNTIF(AU$35:AU60,37)&gt;0,COUNTIF(AU$35:AU60,36)&gt;0),"cmo",IF(AND(COUNTIF(AU$35:AU60,1)&gt;0,COUNTIF(AU$35:AU60,33)&gt;0,COUNTIF(AU$35:AU60,30)&gt;0,COUNTIF(AU$35:AU60,39)&gt;0,COUNTIF(AU$35:AU60,38)&gt;0,COUNTIF(AU$35:AU60,35)&gt;0,COUNTIF(AU$35:AU60,37)&gt;0),36,IF(AND(COUNTIF(AU$35:AU60,1)&gt;0,COUNTIF(AU$35:AU60,33)&gt;0,COUNTIF(AU$35:AU60,30)&gt;0,COUNTIF(AU$35:AU60,39)&gt;0,COUNTIF(AU$35:AU60,38)&gt;0,COUNTIF(AU$35:AU60,35)&gt;0),37,IF(AND(COUNTIF(AU$35:AU60,1)&gt;0,COUNTIF(AU$35:AU60,33)&gt;0,COUNTIF(AU$35:AU60,30)&gt;0,COUNTIF(AU$35:AU60,39)&gt;0,COUNTIF(AU$35:AU60,38)&gt;0),35,IF(AND(COUNTIF(AU$35:AU60,1)&gt;0,COUNTIF(AU$35:AU60,33)&gt;0,COUNTIF(AU$35:AU60,30)&gt;0,COUNTIF(AU$35:AU60,39)&gt;0),38,IF(AND(COUNTIF(AU$35:AU60,1)&gt;0,COUNTIF(AU$35:AU60,33)&gt;0,COUNTIF(AU$35:AU60,30)&gt;0),39,IF(AND(COUNTIF(AU$35:AU60,1)&gt;0,COUNTIF(AU$35:AU60,33)&gt;0),30,IF(COUNTIF(AU$35:AU60,1)&gt;0,33,1)))))))))))</f>
        <v>F</v>
      </c>
      <c r="AV61" s="227" t="str">
        <f>IF(AND(COUNTIF(AV$35:AV60,1)&gt;0,COUNTIF(AV$35:AV60,33)&gt;0,COUNTIF(AV$35:AV60,30)&gt;0,COUNTIF(AV$35:AV60,39)&gt;0,COUNTIF(AV$35:AV60,38)&gt;0,COUNTIF(AV$35:AV60,35)&gt;0,COUNTIF(AV$35:AV60,37)&gt;0,COUNTIF(AV$35:AV60,36)&gt;0,COUNTIF(AV$35:AV60,"cmo")&gt;0,COUNTIF(AV$35:AV60,32)&gt;0,COUNTIF(AV$35:AV60,2)&gt;0),"F",IF(AND(COUNTIF(AV$35:AV60,1)&gt;0,COUNTIF(AV$35:AV60,33)&gt;0,COUNTIF(AV$35:AV60,30)&gt;0,COUNTIF(AV$35:AV60,39)&gt;0,COUNTIF(AV$35:AV60,38)&gt;0,COUNTIF(AV$35:AV60,35)&gt;0,COUNTIF(AV$35:AV60,37)&gt;0,COUNTIF(AV$35:AV60,36)&gt;0,COUNTIF(AV$35:AV60,"cmo")&gt;0,COUNTIF(AV$35:AV60,32)&gt;0),2,IF(AND(COUNTIF(AV$35:AV60,1)&gt;0,COUNTIF(AV$35:AV60,33)&gt;0,COUNTIF(AV$35:AV60,30)&gt;0,COUNTIF(AV$35:AV60,39)&gt;0,COUNTIF(AV$35:AV60,38)&gt;0,COUNTIF(AV$35:AV60,35)&gt;0,COUNTIF(AV$35:AV60,37)&gt;0,COUNTIF(AV$35:AV60,36)&gt;0,COUNTIF(AV$35:AV60,"cmo")&gt;0),32,IF(AND(COUNTIF(AV$35:AV60,1)&gt;0,COUNTIF(AV$35:AV60,33)&gt;0,COUNTIF(AV$35:AV60,30)&gt;0,COUNTIF(AV$35:AV60,39)&gt;0,COUNTIF(AV$35:AV60,38)&gt;0,COUNTIF(AV$35:AV60,35)&gt;0,COUNTIF(AV$35:AV60,37)&gt;0,COUNTIF(AV$35:AV60,36)&gt;0),"cmo",IF(AND(COUNTIF(AV$35:AV60,1)&gt;0,COUNTIF(AV$35:AV60,33)&gt;0,COUNTIF(AV$35:AV60,30)&gt;0,COUNTIF(AV$35:AV60,39)&gt;0,COUNTIF(AV$35:AV60,38)&gt;0,COUNTIF(AV$35:AV60,35)&gt;0,COUNTIF(AV$35:AV60,37)&gt;0),36,IF(AND(COUNTIF(AV$35:AV60,1)&gt;0,COUNTIF(AV$35:AV60,33)&gt;0,COUNTIF(AV$35:AV60,30)&gt;0,COUNTIF(AV$35:AV60,39)&gt;0,COUNTIF(AV$35:AV60,38)&gt;0,COUNTIF(AV$35:AV60,35)&gt;0),37,IF(AND(COUNTIF(AV$35:AV60,1)&gt;0,COUNTIF(AV$35:AV60,33)&gt;0,COUNTIF(AV$35:AV60,30)&gt;0,COUNTIF(AV$35:AV60,39)&gt;0,COUNTIF(AV$35:AV60,38)&gt;0),35,IF(AND(COUNTIF(AV$35:AV60,1)&gt;0,COUNTIF(AV$35:AV60,33)&gt;0,COUNTIF(AV$35:AV60,30)&gt;0,COUNTIF(AV$35:AV60,39)&gt;0),38,IF(AND(COUNTIF(AV$35:AV60,1)&gt;0,COUNTIF(AV$35:AV60,33)&gt;0,COUNTIF(AV$35:AV60,30)&gt;0),39,IF(AND(COUNTIF(AV$35:AV60,1)&gt;0,COUNTIF(AV$35:AV60,33)&gt;0),30,IF(COUNTIF(AV$35:AV60,1)&gt;0,33,1)))))))))))</f>
        <v>F</v>
      </c>
      <c r="AW61" s="227" t="str">
        <f>IF(AND(COUNTIF(AW$35:AW60,1)&gt;0,COUNTIF(AW$35:AW60,33)&gt;0,COUNTIF(AW$35:AW60,30)&gt;0,COUNTIF(AW$35:AW60,39)&gt;0,COUNTIF(AW$35:AW60,38)&gt;0,COUNTIF(AW$35:AW60,35)&gt;0,COUNTIF(AW$35:AW60,37)&gt;0,COUNTIF(AW$35:AW60,36)&gt;0,COUNTIF(AW$35:AW60,"cmo")&gt;0,COUNTIF(AW$35:AW60,32)&gt;0,COUNTIF(AW$35:AW60,2)&gt;0),"F",IF(AND(COUNTIF(AW$35:AW60,1)&gt;0,COUNTIF(AW$35:AW60,33)&gt;0,COUNTIF(AW$35:AW60,30)&gt;0,COUNTIF(AW$35:AW60,39)&gt;0,COUNTIF(AW$35:AW60,38)&gt;0,COUNTIF(AW$35:AW60,35)&gt;0,COUNTIF(AW$35:AW60,37)&gt;0,COUNTIF(AW$35:AW60,36)&gt;0,COUNTIF(AW$35:AW60,"cmo")&gt;0,COUNTIF(AW$35:AW60,32)&gt;0),2,IF(AND(COUNTIF(AW$35:AW60,1)&gt;0,COUNTIF(AW$35:AW60,33)&gt;0,COUNTIF(AW$35:AW60,30)&gt;0,COUNTIF(AW$35:AW60,39)&gt;0,COUNTIF(AW$35:AW60,38)&gt;0,COUNTIF(AW$35:AW60,35)&gt;0,COUNTIF(AW$35:AW60,37)&gt;0,COUNTIF(AW$35:AW60,36)&gt;0,COUNTIF(AW$35:AW60,"cmo")&gt;0),32,IF(AND(COUNTIF(AW$35:AW60,1)&gt;0,COUNTIF(AW$35:AW60,33)&gt;0,COUNTIF(AW$35:AW60,30)&gt;0,COUNTIF(AW$35:AW60,39)&gt;0,COUNTIF(AW$35:AW60,38)&gt;0,COUNTIF(AW$35:AW60,35)&gt;0,COUNTIF(AW$35:AW60,37)&gt;0,COUNTIF(AW$35:AW60,36)&gt;0),"cmo",IF(AND(COUNTIF(AW$35:AW60,1)&gt;0,COUNTIF(AW$35:AW60,33)&gt;0,COUNTIF(AW$35:AW60,30)&gt;0,COUNTIF(AW$35:AW60,39)&gt;0,COUNTIF(AW$35:AW60,38)&gt;0,COUNTIF(AW$35:AW60,35)&gt;0,COUNTIF(AW$35:AW60,37)&gt;0),36,IF(AND(COUNTIF(AW$35:AW60,1)&gt;0,COUNTIF(AW$35:AW60,33)&gt;0,COUNTIF(AW$35:AW60,30)&gt;0,COUNTIF(AW$35:AW60,39)&gt;0,COUNTIF(AW$35:AW60,38)&gt;0,COUNTIF(AW$35:AW60,35)&gt;0),37,IF(AND(COUNTIF(AW$35:AW60,1)&gt;0,COUNTIF(AW$35:AW60,33)&gt;0,COUNTIF(AW$35:AW60,30)&gt;0,COUNTIF(AW$35:AW60,39)&gt;0,COUNTIF(AW$35:AW60,38)&gt;0),35,IF(AND(COUNTIF(AW$35:AW60,1)&gt;0,COUNTIF(AW$35:AW60,33)&gt;0,COUNTIF(AW$35:AW60,30)&gt;0,COUNTIF(AW$35:AW60,39)&gt;0),38,IF(AND(COUNTIF(AW$35:AW60,1)&gt;0,COUNTIF(AW$35:AW60,33)&gt;0,COUNTIF(AW$35:AW60,30)&gt;0),39,IF(AND(COUNTIF(AW$35:AW60,1)&gt;0,COUNTIF(AW$35:AW60,33)&gt;0),30,IF(COUNTIF(AW$35:AW60,1)&gt;0,33,1)))))))))))</f>
        <v>F</v>
      </c>
      <c r="AX61" s="227" t="str">
        <f>IF(AND(COUNTIF(AX$35:AX60,1)&gt;0,COUNTIF(AX$35:AX60,33)&gt;0,COUNTIF(AX$35:AX60,30)&gt;0,COUNTIF(AX$35:AX60,39)&gt;0,COUNTIF(AX$35:AX60,38)&gt;0,COUNTIF(AX$35:AX60,35)&gt;0,COUNTIF(AX$35:AX60,37)&gt;0,COUNTIF(AX$35:AX60,36)&gt;0,COUNTIF(AX$35:AX60,"cmo")&gt;0,COUNTIF(AX$35:AX60,32)&gt;0,COUNTIF(AX$35:AX60,2)&gt;0),"F",IF(AND(COUNTIF(AX$35:AX60,1)&gt;0,COUNTIF(AX$35:AX60,33)&gt;0,COUNTIF(AX$35:AX60,30)&gt;0,COUNTIF(AX$35:AX60,39)&gt;0,COUNTIF(AX$35:AX60,38)&gt;0,COUNTIF(AX$35:AX60,35)&gt;0,COUNTIF(AX$35:AX60,37)&gt;0,COUNTIF(AX$35:AX60,36)&gt;0,COUNTIF(AX$35:AX60,"cmo")&gt;0,COUNTIF(AX$35:AX60,32)&gt;0),2,IF(AND(COUNTIF(AX$35:AX60,1)&gt;0,COUNTIF(AX$35:AX60,33)&gt;0,COUNTIF(AX$35:AX60,30)&gt;0,COUNTIF(AX$35:AX60,39)&gt;0,COUNTIF(AX$35:AX60,38)&gt;0,COUNTIF(AX$35:AX60,35)&gt;0,COUNTIF(AX$35:AX60,37)&gt;0,COUNTIF(AX$35:AX60,36)&gt;0,COUNTIF(AX$35:AX60,"cmo")&gt;0),32,IF(AND(COUNTIF(AX$35:AX60,1)&gt;0,COUNTIF(AX$35:AX60,33)&gt;0,COUNTIF(AX$35:AX60,30)&gt;0,COUNTIF(AX$35:AX60,39)&gt;0,COUNTIF(AX$35:AX60,38)&gt;0,COUNTIF(AX$35:AX60,35)&gt;0,COUNTIF(AX$35:AX60,37)&gt;0,COUNTIF(AX$35:AX60,36)&gt;0),"cmo",IF(AND(COUNTIF(AX$35:AX60,1)&gt;0,COUNTIF(AX$35:AX60,33)&gt;0,COUNTIF(AX$35:AX60,30)&gt;0,COUNTIF(AX$35:AX60,39)&gt;0,COUNTIF(AX$35:AX60,38)&gt;0,COUNTIF(AX$35:AX60,35)&gt;0,COUNTIF(AX$35:AX60,37)&gt;0),36,IF(AND(COUNTIF(AX$35:AX60,1)&gt;0,COUNTIF(AX$35:AX60,33)&gt;0,COUNTIF(AX$35:AX60,30)&gt;0,COUNTIF(AX$35:AX60,39)&gt;0,COUNTIF(AX$35:AX60,38)&gt;0,COUNTIF(AX$35:AX60,35)&gt;0),37,IF(AND(COUNTIF(AX$35:AX60,1)&gt;0,COUNTIF(AX$35:AX60,33)&gt;0,COUNTIF(AX$35:AX60,30)&gt;0,COUNTIF(AX$35:AX60,39)&gt;0,COUNTIF(AX$35:AX60,38)&gt;0),35,IF(AND(COUNTIF(AX$35:AX60,1)&gt;0,COUNTIF(AX$35:AX60,33)&gt;0,COUNTIF(AX$35:AX60,30)&gt;0,COUNTIF(AX$35:AX60,39)&gt;0),38,IF(AND(COUNTIF(AX$35:AX60,1)&gt;0,COUNTIF(AX$35:AX60,33)&gt;0,COUNTIF(AX$35:AX60,30)&gt;0),39,IF(AND(COUNTIF(AX$35:AX60,1)&gt;0,COUNTIF(AX$35:AX60,33)&gt;0),30,IF(COUNTIF(AX$35:AX60,1)&gt;0,33,1)))))))))))</f>
        <v>F</v>
      </c>
      <c r="AY61" s="227" t="str">
        <f>IF(AND(COUNTIF(AY$35:AY60,1)&gt;0,COUNTIF(AY$35:AY60,33)&gt;0,COUNTIF(AY$35:AY60,30)&gt;0,COUNTIF(AY$35:AY60,39)&gt;0,COUNTIF(AY$35:AY60,38)&gt;0,COUNTIF(AY$35:AY60,35)&gt;0,COUNTIF(AY$35:AY60,37)&gt;0,COUNTIF(AY$35:AY60,36)&gt;0,COUNTIF(AY$35:AY60,"cmo")&gt;0,COUNTIF(AY$35:AY60,32)&gt;0,COUNTIF(AY$35:AY60,2)&gt;0),"F",IF(AND(COUNTIF(AY$35:AY60,1)&gt;0,COUNTIF(AY$35:AY60,33)&gt;0,COUNTIF(AY$35:AY60,30)&gt;0,COUNTIF(AY$35:AY60,39)&gt;0,COUNTIF(AY$35:AY60,38)&gt;0,COUNTIF(AY$35:AY60,35)&gt;0,COUNTIF(AY$35:AY60,37)&gt;0,COUNTIF(AY$35:AY60,36)&gt;0,COUNTIF(AY$35:AY60,"cmo")&gt;0,COUNTIF(AY$35:AY60,32)&gt;0),2,IF(AND(COUNTIF(AY$35:AY60,1)&gt;0,COUNTIF(AY$35:AY60,33)&gt;0,COUNTIF(AY$35:AY60,30)&gt;0,COUNTIF(AY$35:AY60,39)&gt;0,COUNTIF(AY$35:AY60,38)&gt;0,COUNTIF(AY$35:AY60,35)&gt;0,COUNTIF(AY$35:AY60,37)&gt;0,COUNTIF(AY$35:AY60,36)&gt;0,COUNTIF(AY$35:AY60,"cmo")&gt;0),32,IF(AND(COUNTIF(AY$35:AY60,1)&gt;0,COUNTIF(AY$35:AY60,33)&gt;0,COUNTIF(AY$35:AY60,30)&gt;0,COUNTIF(AY$35:AY60,39)&gt;0,COUNTIF(AY$35:AY60,38)&gt;0,COUNTIF(AY$35:AY60,35)&gt;0,COUNTIF(AY$35:AY60,37)&gt;0,COUNTIF(AY$35:AY60,36)&gt;0),"cmo",IF(AND(COUNTIF(AY$35:AY60,1)&gt;0,COUNTIF(AY$35:AY60,33)&gt;0,COUNTIF(AY$35:AY60,30)&gt;0,COUNTIF(AY$35:AY60,39)&gt;0,COUNTIF(AY$35:AY60,38)&gt;0,COUNTIF(AY$35:AY60,35)&gt;0,COUNTIF(AY$35:AY60,37)&gt;0),36,IF(AND(COUNTIF(AY$35:AY60,1)&gt;0,COUNTIF(AY$35:AY60,33)&gt;0,COUNTIF(AY$35:AY60,30)&gt;0,COUNTIF(AY$35:AY60,39)&gt;0,COUNTIF(AY$35:AY60,38)&gt;0,COUNTIF(AY$35:AY60,35)&gt;0),37,IF(AND(COUNTIF(AY$35:AY60,1)&gt;0,COUNTIF(AY$35:AY60,33)&gt;0,COUNTIF(AY$35:AY60,30)&gt;0,COUNTIF(AY$35:AY60,39)&gt;0,COUNTIF(AY$35:AY60,38)&gt;0),35,IF(AND(COUNTIF(AY$35:AY60,1)&gt;0,COUNTIF(AY$35:AY60,33)&gt;0,COUNTIF(AY$35:AY60,30)&gt;0,COUNTIF(AY$35:AY60,39)&gt;0),38,IF(AND(COUNTIF(AY$35:AY60,1)&gt;0,COUNTIF(AY$35:AY60,33)&gt;0,COUNTIF(AY$35:AY60,30)&gt;0),39,IF(AND(COUNTIF(AY$35:AY60,1)&gt;0,COUNTIF(AY$35:AY60,33)&gt;0),30,IF(COUNTIF(AY$35:AY60,1)&gt;0,33,1)))))))))))</f>
        <v>F</v>
      </c>
      <c r="AZ61" s="227" t="str">
        <f>IF(AND(COUNTIF(AZ$35:AZ60,1)&gt;0,COUNTIF(AZ$35:AZ60,33)&gt;0,COUNTIF(AZ$35:AZ60,30)&gt;0,COUNTIF(AZ$35:AZ60,39)&gt;0,COUNTIF(AZ$35:AZ60,38)&gt;0,COUNTIF(AZ$35:AZ60,35)&gt;0,COUNTIF(AZ$35:AZ60,37)&gt;0,COUNTIF(AZ$35:AZ60,36)&gt;0,COUNTIF(AZ$35:AZ60,"cmo")&gt;0,COUNTIF(AZ$35:AZ60,32)&gt;0,COUNTIF(AZ$35:AZ60,2)&gt;0),"F",IF(AND(COUNTIF(AZ$35:AZ60,1)&gt;0,COUNTIF(AZ$35:AZ60,33)&gt;0,COUNTIF(AZ$35:AZ60,30)&gt;0,COUNTIF(AZ$35:AZ60,39)&gt;0,COUNTIF(AZ$35:AZ60,38)&gt;0,COUNTIF(AZ$35:AZ60,35)&gt;0,COUNTIF(AZ$35:AZ60,37)&gt;0,COUNTIF(AZ$35:AZ60,36)&gt;0,COUNTIF(AZ$35:AZ60,"cmo")&gt;0,COUNTIF(AZ$35:AZ60,32)&gt;0),2,IF(AND(COUNTIF(AZ$35:AZ60,1)&gt;0,COUNTIF(AZ$35:AZ60,33)&gt;0,COUNTIF(AZ$35:AZ60,30)&gt;0,COUNTIF(AZ$35:AZ60,39)&gt;0,COUNTIF(AZ$35:AZ60,38)&gt;0,COUNTIF(AZ$35:AZ60,35)&gt;0,COUNTIF(AZ$35:AZ60,37)&gt;0,COUNTIF(AZ$35:AZ60,36)&gt;0,COUNTIF(AZ$35:AZ60,"cmo")&gt;0),32,IF(AND(COUNTIF(AZ$35:AZ60,1)&gt;0,COUNTIF(AZ$35:AZ60,33)&gt;0,COUNTIF(AZ$35:AZ60,30)&gt;0,COUNTIF(AZ$35:AZ60,39)&gt;0,COUNTIF(AZ$35:AZ60,38)&gt;0,COUNTIF(AZ$35:AZ60,35)&gt;0,COUNTIF(AZ$35:AZ60,37)&gt;0,COUNTIF(AZ$35:AZ60,36)&gt;0),"cmo",IF(AND(COUNTIF(AZ$35:AZ60,1)&gt;0,COUNTIF(AZ$35:AZ60,33)&gt;0,COUNTIF(AZ$35:AZ60,30)&gt;0,COUNTIF(AZ$35:AZ60,39)&gt;0,COUNTIF(AZ$35:AZ60,38)&gt;0,COUNTIF(AZ$35:AZ60,35)&gt;0,COUNTIF(AZ$35:AZ60,37)&gt;0),36,IF(AND(COUNTIF(AZ$35:AZ60,1)&gt;0,COUNTIF(AZ$35:AZ60,33)&gt;0,COUNTIF(AZ$35:AZ60,30)&gt;0,COUNTIF(AZ$35:AZ60,39)&gt;0,COUNTIF(AZ$35:AZ60,38)&gt;0,COUNTIF(AZ$35:AZ60,35)&gt;0),37,IF(AND(COUNTIF(AZ$35:AZ60,1)&gt;0,COUNTIF(AZ$35:AZ60,33)&gt;0,COUNTIF(AZ$35:AZ60,30)&gt;0,COUNTIF(AZ$35:AZ60,39)&gt;0,COUNTIF(AZ$35:AZ60,38)&gt;0),35,IF(AND(COUNTIF(AZ$35:AZ60,1)&gt;0,COUNTIF(AZ$35:AZ60,33)&gt;0,COUNTIF(AZ$35:AZ60,30)&gt;0,COUNTIF(AZ$35:AZ60,39)&gt;0),38,IF(AND(COUNTIF(AZ$35:AZ60,1)&gt;0,COUNTIF(AZ$35:AZ60,33)&gt;0,COUNTIF(AZ$35:AZ60,30)&gt;0),39,IF(AND(COUNTIF(AZ$35:AZ60,1)&gt;0,COUNTIF(AZ$35:AZ60,33)&gt;0),30,IF(COUNTIF(AZ$35:AZ60,1)&gt;0,33,1)))))))))))</f>
        <v>F</v>
      </c>
      <c r="BA61" s="227" t="str">
        <f>IF(AND(COUNTIF(BA$35:BA60,1)&gt;0,COUNTIF(BA$35:BA60,33)&gt;0,COUNTIF(BA$35:BA60,30)&gt;0,COUNTIF(BA$35:BA60,39)&gt;0,COUNTIF(BA$35:BA60,38)&gt;0,COUNTIF(BA$35:BA60,35)&gt;0,COUNTIF(BA$35:BA60,37)&gt;0,COUNTIF(BA$35:BA60,36)&gt;0,COUNTIF(BA$35:BA60,"cmo")&gt;0,COUNTIF(BA$35:BA60,32)&gt;0,COUNTIF(BA$35:BA60,2)&gt;0),"F",IF(AND(COUNTIF(BA$35:BA60,1)&gt;0,COUNTIF(BA$35:BA60,33)&gt;0,COUNTIF(BA$35:BA60,30)&gt;0,COUNTIF(BA$35:BA60,39)&gt;0,COUNTIF(BA$35:BA60,38)&gt;0,COUNTIF(BA$35:BA60,35)&gt;0,COUNTIF(BA$35:BA60,37)&gt;0,COUNTIF(BA$35:BA60,36)&gt;0,COUNTIF(BA$35:BA60,"cmo")&gt;0,COUNTIF(BA$35:BA60,32)&gt;0),2,IF(AND(COUNTIF(BA$35:BA60,1)&gt;0,COUNTIF(BA$35:BA60,33)&gt;0,COUNTIF(BA$35:BA60,30)&gt;0,COUNTIF(BA$35:BA60,39)&gt;0,COUNTIF(BA$35:BA60,38)&gt;0,COUNTIF(BA$35:BA60,35)&gt;0,COUNTIF(BA$35:BA60,37)&gt;0,COUNTIF(BA$35:BA60,36)&gt;0,COUNTIF(BA$35:BA60,"cmo")&gt;0),32,IF(AND(COUNTIF(BA$35:BA60,1)&gt;0,COUNTIF(BA$35:BA60,33)&gt;0,COUNTIF(BA$35:BA60,30)&gt;0,COUNTIF(BA$35:BA60,39)&gt;0,COUNTIF(BA$35:BA60,38)&gt;0,COUNTIF(BA$35:BA60,35)&gt;0,COUNTIF(BA$35:BA60,37)&gt;0,COUNTIF(BA$35:BA60,36)&gt;0),"cmo",IF(AND(COUNTIF(BA$35:BA60,1)&gt;0,COUNTIF(BA$35:BA60,33)&gt;0,COUNTIF(BA$35:BA60,30)&gt;0,COUNTIF(BA$35:BA60,39)&gt;0,COUNTIF(BA$35:BA60,38)&gt;0,COUNTIF(BA$35:BA60,35)&gt;0,COUNTIF(BA$35:BA60,37)&gt;0),36,IF(AND(COUNTIF(BA$35:BA60,1)&gt;0,COUNTIF(BA$35:BA60,33)&gt;0,COUNTIF(BA$35:BA60,30)&gt;0,COUNTIF(BA$35:BA60,39)&gt;0,COUNTIF(BA$35:BA60,38)&gt;0,COUNTIF(BA$35:BA60,35)&gt;0),37,IF(AND(COUNTIF(BA$35:BA60,1)&gt;0,COUNTIF(BA$35:BA60,33)&gt;0,COUNTIF(BA$35:BA60,30)&gt;0,COUNTIF(BA$35:BA60,39)&gt;0,COUNTIF(BA$35:BA60,38)&gt;0),35,IF(AND(COUNTIF(BA$35:BA60,1)&gt;0,COUNTIF(BA$35:BA60,33)&gt;0,COUNTIF(BA$35:BA60,30)&gt;0,COUNTIF(BA$35:BA60,39)&gt;0),38,IF(AND(COUNTIF(BA$35:BA60,1)&gt;0,COUNTIF(BA$35:BA60,33)&gt;0,COUNTIF(BA$35:BA60,30)&gt;0),39,IF(AND(COUNTIF(BA$35:BA60,1)&gt;0,COUNTIF(BA$35:BA60,33)&gt;0),30,IF(COUNTIF(BA$35:BA60,1)&gt;0,33,1)))))))))))</f>
        <v>F</v>
      </c>
      <c r="BB61" s="227" t="str">
        <f>IF(AND(COUNTIF(BB$35:BB60,1)&gt;0,COUNTIF(BB$35:BB60,33)&gt;0,COUNTIF(BB$35:BB60,30)&gt;0,COUNTIF(BB$35:BB60,39)&gt;0,COUNTIF(BB$35:BB60,38)&gt;0,COUNTIF(BB$35:BB60,35)&gt;0,COUNTIF(BB$35:BB60,37)&gt;0,COUNTIF(BB$35:BB60,36)&gt;0,COUNTIF(BB$35:BB60,"cmo")&gt;0,COUNTIF(BB$35:BB60,32)&gt;0,COUNTIF(BB$35:BB60,2)&gt;0),"F",IF(AND(COUNTIF(BB$35:BB60,1)&gt;0,COUNTIF(BB$35:BB60,33)&gt;0,COUNTIF(BB$35:BB60,30)&gt;0,COUNTIF(BB$35:BB60,39)&gt;0,COUNTIF(BB$35:BB60,38)&gt;0,COUNTIF(BB$35:BB60,35)&gt;0,COUNTIF(BB$35:BB60,37)&gt;0,COUNTIF(BB$35:BB60,36)&gt;0,COUNTIF(BB$35:BB60,"cmo")&gt;0,COUNTIF(BB$35:BB60,32)&gt;0),2,IF(AND(COUNTIF(BB$35:BB60,1)&gt;0,COUNTIF(BB$35:BB60,33)&gt;0,COUNTIF(BB$35:BB60,30)&gt;0,COUNTIF(BB$35:BB60,39)&gt;0,COUNTIF(BB$35:BB60,38)&gt;0,COUNTIF(BB$35:BB60,35)&gt;0,COUNTIF(BB$35:BB60,37)&gt;0,COUNTIF(BB$35:BB60,36)&gt;0,COUNTIF(BB$35:BB60,"cmo")&gt;0),32,IF(AND(COUNTIF(BB$35:BB60,1)&gt;0,COUNTIF(BB$35:BB60,33)&gt;0,COUNTIF(BB$35:BB60,30)&gt;0,COUNTIF(BB$35:BB60,39)&gt;0,COUNTIF(BB$35:BB60,38)&gt;0,COUNTIF(BB$35:BB60,35)&gt;0,COUNTIF(BB$35:BB60,37)&gt;0,COUNTIF(BB$35:BB60,36)&gt;0),"cmo",IF(AND(COUNTIF(BB$35:BB60,1)&gt;0,COUNTIF(BB$35:BB60,33)&gt;0,COUNTIF(BB$35:BB60,30)&gt;0,COUNTIF(BB$35:BB60,39)&gt;0,COUNTIF(BB$35:BB60,38)&gt;0,COUNTIF(BB$35:BB60,35)&gt;0,COUNTIF(BB$35:BB60,37)&gt;0),36,IF(AND(COUNTIF(BB$35:BB60,1)&gt;0,COUNTIF(BB$35:BB60,33)&gt;0,COUNTIF(BB$35:BB60,30)&gt;0,COUNTIF(BB$35:BB60,39)&gt;0,COUNTIF(BB$35:BB60,38)&gt;0,COUNTIF(BB$35:BB60,35)&gt;0),37,IF(AND(COUNTIF(BB$35:BB60,1)&gt;0,COUNTIF(BB$35:BB60,33)&gt;0,COUNTIF(BB$35:BB60,30)&gt;0,COUNTIF(BB$35:BB60,39)&gt;0,COUNTIF(BB$35:BB60,38)&gt;0),35,IF(AND(COUNTIF(BB$35:BB60,1)&gt;0,COUNTIF(BB$35:BB60,33)&gt;0,COUNTIF(BB$35:BB60,30)&gt;0,COUNTIF(BB$35:BB60,39)&gt;0),38,IF(AND(COUNTIF(BB$35:BB60,1)&gt;0,COUNTIF(BB$35:BB60,33)&gt;0,COUNTIF(BB$35:BB60,30)&gt;0),39,IF(AND(COUNTIF(BB$35:BB60,1)&gt;0,COUNTIF(BB$35:BB60,33)&gt;0),30,IF(COUNTIF(BB$35:BB60,1)&gt;0,33,1)))))))))))</f>
        <v>F</v>
      </c>
      <c r="BC61" s="227">
        <f>IF(AND(COUNTIF(BC$35:BC60,1)&gt;0,COUNTIF(BC$35:BC60,33)&gt;0,COUNTIF(BC$35:BC60,30)&gt;0,COUNTIF(BC$35:BC60,39)&gt;0,COUNTIF(BC$35:BC60,38)&gt;0,COUNTIF(BC$35:BC60,35)&gt;0,COUNTIF(BC$35:BC60,37)&gt;0,COUNTIF(BC$35:BC60,36)&gt;0,COUNTIF(BC$35:BC60,"cmo")&gt;0,COUNTIF(BC$35:BC60,32)&gt;0,COUNTIF(BC$35:BC60,2)&gt;0),"F",IF(AND(COUNTIF(BC$35:BC60,1)&gt;0,COUNTIF(BC$35:BC60,33)&gt;0,COUNTIF(BC$35:BC60,30)&gt;0,COUNTIF(BC$35:BC60,39)&gt;0,COUNTIF(BC$35:BC60,38)&gt;0,COUNTIF(BC$35:BC60,35)&gt;0,COUNTIF(BC$35:BC60,37)&gt;0,COUNTIF(BC$35:BC60,36)&gt;0,COUNTIF(BC$35:BC60,"cmo")&gt;0,COUNTIF(BC$35:BC60,32)&gt;0),2,IF(AND(COUNTIF(BC$35:BC60,1)&gt;0,COUNTIF(BC$35:BC60,33)&gt;0,COUNTIF(BC$35:BC60,30)&gt;0,COUNTIF(BC$35:BC60,39)&gt;0,COUNTIF(BC$35:BC60,38)&gt;0,COUNTIF(BC$35:BC60,35)&gt;0,COUNTIF(BC$35:BC60,37)&gt;0,COUNTIF(BC$35:BC60,36)&gt;0,COUNTIF(BC$35:BC60,"cmo")&gt;0),32,IF(AND(COUNTIF(BC$35:BC60,1)&gt;0,COUNTIF(BC$35:BC60,33)&gt;0,COUNTIF(BC$35:BC60,30)&gt;0,COUNTIF(BC$35:BC60,39)&gt;0,COUNTIF(BC$35:BC60,38)&gt;0,COUNTIF(BC$35:BC60,35)&gt;0,COUNTIF(BC$35:BC60,37)&gt;0,COUNTIF(BC$35:BC60,36)&gt;0),"cmo",IF(AND(COUNTIF(BC$35:BC60,1)&gt;0,COUNTIF(BC$35:BC60,33)&gt;0,COUNTIF(BC$35:BC60,30)&gt;0,COUNTIF(BC$35:BC60,39)&gt;0,COUNTIF(BC$35:BC60,38)&gt;0,COUNTIF(BC$35:BC60,35)&gt;0,COUNTIF(BC$35:BC60,37)&gt;0),36,IF(AND(COUNTIF(BC$35:BC60,1)&gt;0,COUNTIF(BC$35:BC60,33)&gt;0,COUNTIF(BC$35:BC60,30)&gt;0,COUNTIF(BC$35:BC60,39)&gt;0,COUNTIF(BC$35:BC60,38)&gt;0,COUNTIF(BC$35:BC60,35)&gt;0),37,IF(AND(COUNTIF(BC$35:BC60,1)&gt;0,COUNTIF(BC$35:BC60,33)&gt;0,COUNTIF(BC$35:BC60,30)&gt;0,COUNTIF(BC$35:BC60,39)&gt;0,COUNTIF(BC$35:BC60,38)&gt;0),35,IF(AND(COUNTIF(BC$35:BC60,1)&gt;0,COUNTIF(BC$35:BC60,33)&gt;0,COUNTIF(BC$35:BC60,30)&gt;0,COUNTIF(BC$35:BC60,39)&gt;0),38,IF(AND(COUNTIF(BC$35:BC60,1)&gt;0,COUNTIF(BC$35:BC60,33)&gt;0,COUNTIF(BC$35:BC60,30)&gt;0),39,IF(AND(COUNTIF(BC$35:BC60,1)&gt;0,COUNTIF(BC$35:BC60,33)&gt;0),30,IF(COUNTIF(BC$35:BC60,1)&gt;0,33,1)))))))))))</f>
        <v>2</v>
      </c>
      <c r="BD61" s="227">
        <f>IF(AND(COUNTIF(BD$35:BD60,1)&gt;0,COUNTIF(BD$35:BD60,33)&gt;0,COUNTIF(BD$35:BD60,30)&gt;0,COUNTIF(BD$35:BD60,39)&gt;0,COUNTIF(BD$35:BD60,38)&gt;0,COUNTIF(BD$35:BD60,35)&gt;0,COUNTIF(BD$35:BD60,37)&gt;0,COUNTIF(BD$35:BD60,36)&gt;0,COUNTIF(BD$35:BD60,"cmo")&gt;0,COUNTIF(BD$35:BD60,32)&gt;0,COUNTIF(BD$35:BD60,2)&gt;0),"F",IF(AND(COUNTIF(BD$35:BD60,1)&gt;0,COUNTIF(BD$35:BD60,33)&gt;0,COUNTIF(BD$35:BD60,30)&gt;0,COUNTIF(BD$35:BD60,39)&gt;0,COUNTIF(BD$35:BD60,38)&gt;0,COUNTIF(BD$35:BD60,35)&gt;0,COUNTIF(BD$35:BD60,37)&gt;0,COUNTIF(BD$35:BD60,36)&gt;0,COUNTIF(BD$35:BD60,"cmo")&gt;0,COUNTIF(BD$35:BD60,32)&gt;0),2,IF(AND(COUNTIF(BD$35:BD60,1)&gt;0,COUNTIF(BD$35:BD60,33)&gt;0,COUNTIF(BD$35:BD60,30)&gt;0,COUNTIF(BD$35:BD60,39)&gt;0,COUNTIF(BD$35:BD60,38)&gt;0,COUNTIF(BD$35:BD60,35)&gt;0,COUNTIF(BD$35:BD60,37)&gt;0,COUNTIF(BD$35:BD60,36)&gt;0,COUNTIF(BD$35:BD60,"cmo")&gt;0),32,IF(AND(COUNTIF(BD$35:BD60,1)&gt;0,COUNTIF(BD$35:BD60,33)&gt;0,COUNTIF(BD$35:BD60,30)&gt;0,COUNTIF(BD$35:BD60,39)&gt;0,COUNTIF(BD$35:BD60,38)&gt;0,COUNTIF(BD$35:BD60,35)&gt;0,COUNTIF(BD$35:BD60,37)&gt;0,COUNTIF(BD$35:BD60,36)&gt;0),"cmo",IF(AND(COUNTIF(BD$35:BD60,1)&gt;0,COUNTIF(BD$35:BD60,33)&gt;0,COUNTIF(BD$35:BD60,30)&gt;0,COUNTIF(BD$35:BD60,39)&gt;0,COUNTIF(BD$35:BD60,38)&gt;0,COUNTIF(BD$35:BD60,35)&gt;0,COUNTIF(BD$35:BD60,37)&gt;0),36,IF(AND(COUNTIF(BD$35:BD60,1)&gt;0,COUNTIF(BD$35:BD60,33)&gt;0,COUNTIF(BD$35:BD60,30)&gt;0,COUNTIF(BD$35:BD60,39)&gt;0,COUNTIF(BD$35:BD60,38)&gt;0,COUNTIF(BD$35:BD60,35)&gt;0),37,IF(AND(COUNTIF(BD$35:BD60,1)&gt;0,COUNTIF(BD$35:BD60,33)&gt;0,COUNTIF(BD$35:BD60,30)&gt;0,COUNTIF(BD$35:BD60,39)&gt;0,COUNTIF(BD$35:BD60,38)&gt;0),35,IF(AND(COUNTIF(BD$35:BD60,1)&gt;0,COUNTIF(BD$35:BD60,33)&gt;0,COUNTIF(BD$35:BD60,30)&gt;0,COUNTIF(BD$35:BD60,39)&gt;0),38,IF(AND(COUNTIF(BD$35:BD60,1)&gt;0,COUNTIF(BD$35:BD60,33)&gt;0,COUNTIF(BD$35:BD60,30)&gt;0),39,IF(AND(COUNTIF(BD$35:BD60,1)&gt;0,COUNTIF(BD$35:BD60,33)&gt;0),30,IF(COUNTIF(BD$35:BD60,1)&gt;0,33,1)))))))))))</f>
        <v>2</v>
      </c>
      <c r="BE61" s="227">
        <f>IF(AND(COUNTIF(BE$35:BE60,1)&gt;0,COUNTIF(BE$35:BE60,33)&gt;0,COUNTIF(BE$35:BE60,30)&gt;0,COUNTIF(BE$35:BE60,39)&gt;0,COUNTIF(BE$35:BE60,38)&gt;0,COUNTIF(BE$35:BE60,35)&gt;0,COUNTIF(BE$35:BE60,37)&gt;0,COUNTIF(BE$35:BE60,36)&gt;0,COUNTIF(BE$35:BE60,"cmo")&gt;0,COUNTIF(BE$35:BE60,32)&gt;0,COUNTIF(BE$35:BE60,2)&gt;0),"F",IF(AND(COUNTIF(BE$35:BE60,1)&gt;0,COUNTIF(BE$35:BE60,33)&gt;0,COUNTIF(BE$35:BE60,30)&gt;0,COUNTIF(BE$35:BE60,39)&gt;0,COUNTIF(BE$35:BE60,38)&gt;0,COUNTIF(BE$35:BE60,35)&gt;0,COUNTIF(BE$35:BE60,37)&gt;0,COUNTIF(BE$35:BE60,36)&gt;0,COUNTIF(BE$35:BE60,"cmo")&gt;0,COUNTIF(BE$35:BE60,32)&gt;0),2,IF(AND(COUNTIF(BE$35:BE60,1)&gt;0,COUNTIF(BE$35:BE60,33)&gt;0,COUNTIF(BE$35:BE60,30)&gt;0,COUNTIF(BE$35:BE60,39)&gt;0,COUNTIF(BE$35:BE60,38)&gt;0,COUNTIF(BE$35:BE60,35)&gt;0,COUNTIF(BE$35:BE60,37)&gt;0,COUNTIF(BE$35:BE60,36)&gt;0,COUNTIF(BE$35:BE60,"cmo")&gt;0),32,IF(AND(COUNTIF(BE$35:BE60,1)&gt;0,COUNTIF(BE$35:BE60,33)&gt;0,COUNTIF(BE$35:BE60,30)&gt;0,COUNTIF(BE$35:BE60,39)&gt;0,COUNTIF(BE$35:BE60,38)&gt;0,COUNTIF(BE$35:BE60,35)&gt;0,COUNTIF(BE$35:BE60,37)&gt;0,COUNTIF(BE$35:BE60,36)&gt;0),"cmo",IF(AND(COUNTIF(BE$35:BE60,1)&gt;0,COUNTIF(BE$35:BE60,33)&gt;0,COUNTIF(BE$35:BE60,30)&gt;0,COUNTIF(BE$35:BE60,39)&gt;0,COUNTIF(BE$35:BE60,38)&gt;0,COUNTIF(BE$35:BE60,35)&gt;0,COUNTIF(BE$35:BE60,37)&gt;0),36,IF(AND(COUNTIF(BE$35:BE60,1)&gt;0,COUNTIF(BE$35:BE60,33)&gt;0,COUNTIF(BE$35:BE60,30)&gt;0,COUNTIF(BE$35:BE60,39)&gt;0,COUNTIF(BE$35:BE60,38)&gt;0,COUNTIF(BE$35:BE60,35)&gt;0),37,IF(AND(COUNTIF(BE$35:BE60,1)&gt;0,COUNTIF(BE$35:BE60,33)&gt;0,COUNTIF(BE$35:BE60,30)&gt;0,COUNTIF(BE$35:BE60,39)&gt;0,COUNTIF(BE$35:BE60,38)&gt;0),35,IF(AND(COUNTIF(BE$35:BE60,1)&gt;0,COUNTIF(BE$35:BE60,33)&gt;0,COUNTIF(BE$35:BE60,30)&gt;0,COUNTIF(BE$35:BE60,39)&gt;0),38,IF(AND(COUNTIF(BE$35:BE60,1)&gt;0,COUNTIF(BE$35:BE60,33)&gt;0,COUNTIF(BE$35:BE60,30)&gt;0),39,IF(AND(COUNTIF(BE$35:BE60,1)&gt;0,COUNTIF(BE$35:BE60,33)&gt;0),30,IF(COUNTIF(BE$35:BE60,1)&gt;0,33,1)))))))))))</f>
        <v>2</v>
      </c>
      <c r="BF61" s="227">
        <f>IF(AND(COUNTIF(BF$35:BF60,1)&gt;0,COUNTIF(BF$35:BF60,33)&gt;0,COUNTIF(BF$35:BF60,30)&gt;0,COUNTIF(BF$35:BF60,39)&gt;0,COUNTIF(BF$35:BF60,38)&gt;0,COUNTIF(BF$35:BF60,35)&gt;0,COUNTIF(BF$35:BF60,37)&gt;0,COUNTIF(BF$35:BF60,36)&gt;0,COUNTIF(BF$35:BF60,"cmo")&gt;0,COUNTIF(BF$35:BF60,32)&gt;0,COUNTIF(BF$35:BF60,2)&gt;0),"F",IF(AND(COUNTIF(BF$35:BF60,1)&gt;0,COUNTIF(BF$35:BF60,33)&gt;0,COUNTIF(BF$35:BF60,30)&gt;0,COUNTIF(BF$35:BF60,39)&gt;0,COUNTIF(BF$35:BF60,38)&gt;0,COUNTIF(BF$35:BF60,35)&gt;0,COUNTIF(BF$35:BF60,37)&gt;0,COUNTIF(BF$35:BF60,36)&gt;0,COUNTIF(BF$35:BF60,"cmo")&gt;0,COUNTIF(BF$35:BF60,32)&gt;0),2,IF(AND(COUNTIF(BF$35:BF60,1)&gt;0,COUNTIF(BF$35:BF60,33)&gt;0,COUNTIF(BF$35:BF60,30)&gt;0,COUNTIF(BF$35:BF60,39)&gt;0,COUNTIF(BF$35:BF60,38)&gt;0,COUNTIF(BF$35:BF60,35)&gt;0,COUNTIF(BF$35:BF60,37)&gt;0,COUNTIF(BF$35:BF60,36)&gt;0,COUNTIF(BF$35:BF60,"cmo")&gt;0),32,IF(AND(COUNTIF(BF$35:BF60,1)&gt;0,COUNTIF(BF$35:BF60,33)&gt;0,COUNTIF(BF$35:BF60,30)&gt;0,COUNTIF(BF$35:BF60,39)&gt;0,COUNTIF(BF$35:BF60,38)&gt;0,COUNTIF(BF$35:BF60,35)&gt;0,COUNTIF(BF$35:BF60,37)&gt;0,COUNTIF(BF$35:BF60,36)&gt;0),"cmo",IF(AND(COUNTIF(BF$35:BF60,1)&gt;0,COUNTIF(BF$35:BF60,33)&gt;0,COUNTIF(BF$35:BF60,30)&gt;0,COUNTIF(BF$35:BF60,39)&gt;0,COUNTIF(BF$35:BF60,38)&gt;0,COUNTIF(BF$35:BF60,35)&gt;0,COUNTIF(BF$35:BF60,37)&gt;0),36,IF(AND(COUNTIF(BF$35:BF60,1)&gt;0,COUNTIF(BF$35:BF60,33)&gt;0,COUNTIF(BF$35:BF60,30)&gt;0,COUNTIF(BF$35:BF60,39)&gt;0,COUNTIF(BF$35:BF60,38)&gt;0,COUNTIF(BF$35:BF60,35)&gt;0),37,IF(AND(COUNTIF(BF$35:BF60,1)&gt;0,COUNTIF(BF$35:BF60,33)&gt;0,COUNTIF(BF$35:BF60,30)&gt;0,COUNTIF(BF$35:BF60,39)&gt;0,COUNTIF(BF$35:BF60,38)&gt;0),35,IF(AND(COUNTIF(BF$35:BF60,1)&gt;0,COUNTIF(BF$35:BF60,33)&gt;0,COUNTIF(BF$35:BF60,30)&gt;0,COUNTIF(BF$35:BF60,39)&gt;0),38,IF(AND(COUNTIF(BF$35:BF60,1)&gt;0,COUNTIF(BF$35:BF60,33)&gt;0,COUNTIF(BF$35:BF60,30)&gt;0),39,IF(AND(COUNTIF(BF$35:BF60,1)&gt;0,COUNTIF(BF$35:BF60,33)&gt;0),30,IF(COUNTIF(BF$35:BF60,1)&gt;0,33,1)))))))))))</f>
        <v>2</v>
      </c>
      <c r="BG61" s="227">
        <f>IF(AND(COUNTIF(BG$35:BG60,1)&gt;0,COUNTIF(BG$35:BG60,33)&gt;0,COUNTIF(BG$35:BG60,30)&gt;0,COUNTIF(BG$35:BG60,39)&gt;0,COUNTIF(BG$35:BG60,38)&gt;0,COUNTIF(BG$35:BG60,35)&gt;0,COUNTIF(BG$35:BG60,37)&gt;0,COUNTIF(BG$35:BG60,36)&gt;0,COUNTIF(BG$35:BG60,"cmo")&gt;0,COUNTIF(BG$35:BG60,32)&gt;0,COUNTIF(BG$35:BG60,2)&gt;0),"F",IF(AND(COUNTIF(BG$35:BG60,1)&gt;0,COUNTIF(BG$35:BG60,33)&gt;0,COUNTIF(BG$35:BG60,30)&gt;0,COUNTIF(BG$35:BG60,39)&gt;0,COUNTIF(BG$35:BG60,38)&gt;0,COUNTIF(BG$35:BG60,35)&gt;0,COUNTIF(BG$35:BG60,37)&gt;0,COUNTIF(BG$35:BG60,36)&gt;0,COUNTIF(BG$35:BG60,"cmo")&gt;0,COUNTIF(BG$35:BG60,32)&gt;0),2,IF(AND(COUNTIF(BG$35:BG60,1)&gt;0,COUNTIF(BG$35:BG60,33)&gt;0,COUNTIF(BG$35:BG60,30)&gt;0,COUNTIF(BG$35:BG60,39)&gt;0,COUNTIF(BG$35:BG60,38)&gt;0,COUNTIF(BG$35:BG60,35)&gt;0,COUNTIF(BG$35:BG60,37)&gt;0,COUNTIF(BG$35:BG60,36)&gt;0,COUNTIF(BG$35:BG60,"cmo")&gt;0),32,IF(AND(COUNTIF(BG$35:BG60,1)&gt;0,COUNTIF(BG$35:BG60,33)&gt;0,COUNTIF(BG$35:BG60,30)&gt;0,COUNTIF(BG$35:BG60,39)&gt;0,COUNTIF(BG$35:BG60,38)&gt;0,COUNTIF(BG$35:BG60,35)&gt;0,COUNTIF(BG$35:BG60,37)&gt;0,COUNTIF(BG$35:BG60,36)&gt;0),"cmo",IF(AND(COUNTIF(BG$35:BG60,1)&gt;0,COUNTIF(BG$35:BG60,33)&gt;0,COUNTIF(BG$35:BG60,30)&gt;0,COUNTIF(BG$35:BG60,39)&gt;0,COUNTIF(BG$35:BG60,38)&gt;0,COUNTIF(BG$35:BG60,35)&gt;0,COUNTIF(BG$35:BG60,37)&gt;0),36,IF(AND(COUNTIF(BG$35:BG60,1)&gt;0,COUNTIF(BG$35:BG60,33)&gt;0,COUNTIF(BG$35:BG60,30)&gt;0,COUNTIF(BG$35:BG60,39)&gt;0,COUNTIF(BG$35:BG60,38)&gt;0,COUNTIF(BG$35:BG60,35)&gt;0),37,IF(AND(COUNTIF(BG$35:BG60,1)&gt;0,COUNTIF(BG$35:BG60,33)&gt;0,COUNTIF(BG$35:BG60,30)&gt;0,COUNTIF(BG$35:BG60,39)&gt;0,COUNTIF(BG$35:BG60,38)&gt;0),35,IF(AND(COUNTIF(BG$35:BG60,1)&gt;0,COUNTIF(BG$35:BG60,33)&gt;0,COUNTIF(BG$35:BG60,30)&gt;0,COUNTIF(BG$35:BG60,39)&gt;0),38,IF(AND(COUNTIF(BG$35:BG60,1)&gt;0,COUNTIF(BG$35:BG60,33)&gt;0,COUNTIF(BG$35:BG60,30)&gt;0),39,IF(AND(COUNTIF(BG$35:BG60,1)&gt;0,COUNTIF(BG$35:BG60,33)&gt;0),30,IF(COUNTIF(BG$35:BG60,1)&gt;0,33,1)))))))))))</f>
        <v>2</v>
      </c>
      <c r="BH61" s="227">
        <f>IF(AND(COUNTIF(BH$35:BH60,1)&gt;0,COUNTIF(BH$35:BH60,33)&gt;0,COUNTIF(BH$35:BH60,30)&gt;0,COUNTIF(BH$35:BH60,39)&gt;0,COUNTIF(BH$35:BH60,38)&gt;0,COUNTIF(BH$35:BH60,35)&gt;0,COUNTIF(BH$35:BH60,37)&gt;0,COUNTIF(BH$35:BH60,36)&gt;0,COUNTIF(BH$35:BH60,"cmo")&gt;0,COUNTIF(BH$35:BH60,32)&gt;0,COUNTIF(BH$35:BH60,2)&gt;0),"F",IF(AND(COUNTIF(BH$35:BH60,1)&gt;0,COUNTIF(BH$35:BH60,33)&gt;0,COUNTIF(BH$35:BH60,30)&gt;0,COUNTIF(BH$35:BH60,39)&gt;0,COUNTIF(BH$35:BH60,38)&gt;0,COUNTIF(BH$35:BH60,35)&gt;0,COUNTIF(BH$35:BH60,37)&gt;0,COUNTIF(BH$35:BH60,36)&gt;0,COUNTIF(BH$35:BH60,"cmo")&gt;0,COUNTIF(BH$35:BH60,32)&gt;0),2,IF(AND(COUNTIF(BH$35:BH60,1)&gt;0,COUNTIF(BH$35:BH60,33)&gt;0,COUNTIF(BH$35:BH60,30)&gt;0,COUNTIF(BH$35:BH60,39)&gt;0,COUNTIF(BH$35:BH60,38)&gt;0,COUNTIF(BH$35:BH60,35)&gt;0,COUNTIF(BH$35:BH60,37)&gt;0,COUNTIF(BH$35:BH60,36)&gt;0,COUNTIF(BH$35:BH60,"cmo")&gt;0),32,IF(AND(COUNTIF(BH$35:BH60,1)&gt;0,COUNTIF(BH$35:BH60,33)&gt;0,COUNTIF(BH$35:BH60,30)&gt;0,COUNTIF(BH$35:BH60,39)&gt;0,COUNTIF(BH$35:BH60,38)&gt;0,COUNTIF(BH$35:BH60,35)&gt;0,COUNTIF(BH$35:BH60,37)&gt;0,COUNTIF(BH$35:BH60,36)&gt;0),"cmo",IF(AND(COUNTIF(BH$35:BH60,1)&gt;0,COUNTIF(BH$35:BH60,33)&gt;0,COUNTIF(BH$35:BH60,30)&gt;0,COUNTIF(BH$35:BH60,39)&gt;0,COUNTIF(BH$35:BH60,38)&gt;0,COUNTIF(BH$35:BH60,35)&gt;0,COUNTIF(BH$35:BH60,37)&gt;0),36,IF(AND(COUNTIF(BH$35:BH60,1)&gt;0,COUNTIF(BH$35:BH60,33)&gt;0,COUNTIF(BH$35:BH60,30)&gt;0,COUNTIF(BH$35:BH60,39)&gt;0,COUNTIF(BH$35:BH60,38)&gt;0,COUNTIF(BH$35:BH60,35)&gt;0),37,IF(AND(COUNTIF(BH$35:BH60,1)&gt;0,COUNTIF(BH$35:BH60,33)&gt;0,COUNTIF(BH$35:BH60,30)&gt;0,COUNTIF(BH$35:BH60,39)&gt;0,COUNTIF(BH$35:BH60,38)&gt;0),35,IF(AND(COUNTIF(BH$35:BH60,1)&gt;0,COUNTIF(BH$35:BH60,33)&gt;0,COUNTIF(BH$35:BH60,30)&gt;0,COUNTIF(BH$35:BH60,39)&gt;0),38,IF(AND(COUNTIF(BH$35:BH60,1)&gt;0,COUNTIF(BH$35:BH60,33)&gt;0,COUNTIF(BH$35:BH60,30)&gt;0),39,IF(AND(COUNTIF(BH$35:BH60,1)&gt;0,COUNTIF(BH$35:BH60,33)&gt;0),30,IF(COUNTIF(BH$35:BH60,1)&gt;0,33,1)))))))))))</f>
        <v>2</v>
      </c>
      <c r="BI61" s="227">
        <f>IF(AND(COUNTIF(BI$35:BI60,1)&gt;0,COUNTIF(BI$35:BI60,33)&gt;0,COUNTIF(BI$35:BI60,30)&gt;0,COUNTIF(BI$35:BI60,39)&gt;0,COUNTIF(BI$35:BI60,38)&gt;0,COUNTIF(BI$35:BI60,35)&gt;0,COUNTIF(BI$35:BI60,37)&gt;0,COUNTIF(BI$35:BI60,36)&gt;0,COUNTIF(BI$35:BI60,"cmo")&gt;0,COUNTIF(BI$35:BI60,32)&gt;0,COUNTIF(BI$35:BI60,2)&gt;0),"F",IF(AND(COUNTIF(BI$35:BI60,1)&gt;0,COUNTIF(BI$35:BI60,33)&gt;0,COUNTIF(BI$35:BI60,30)&gt;0,COUNTIF(BI$35:BI60,39)&gt;0,COUNTIF(BI$35:BI60,38)&gt;0,COUNTIF(BI$35:BI60,35)&gt;0,COUNTIF(BI$35:BI60,37)&gt;0,COUNTIF(BI$35:BI60,36)&gt;0,COUNTIF(BI$35:BI60,"cmo")&gt;0,COUNTIF(BI$35:BI60,32)&gt;0),2,IF(AND(COUNTIF(BI$35:BI60,1)&gt;0,COUNTIF(BI$35:BI60,33)&gt;0,COUNTIF(BI$35:BI60,30)&gt;0,COUNTIF(BI$35:BI60,39)&gt;0,COUNTIF(BI$35:BI60,38)&gt;0,COUNTIF(BI$35:BI60,35)&gt;0,COUNTIF(BI$35:BI60,37)&gt;0,COUNTIF(BI$35:BI60,36)&gt;0,COUNTIF(BI$35:BI60,"cmo")&gt;0),32,IF(AND(COUNTIF(BI$35:BI60,1)&gt;0,COUNTIF(BI$35:BI60,33)&gt;0,COUNTIF(BI$35:BI60,30)&gt;0,COUNTIF(BI$35:BI60,39)&gt;0,COUNTIF(BI$35:BI60,38)&gt;0,COUNTIF(BI$35:BI60,35)&gt;0,COUNTIF(BI$35:BI60,37)&gt;0,COUNTIF(BI$35:BI60,36)&gt;0),"cmo",IF(AND(COUNTIF(BI$35:BI60,1)&gt;0,COUNTIF(BI$35:BI60,33)&gt;0,COUNTIF(BI$35:BI60,30)&gt;0,COUNTIF(BI$35:BI60,39)&gt;0,COUNTIF(BI$35:BI60,38)&gt;0,COUNTIF(BI$35:BI60,35)&gt;0,COUNTIF(BI$35:BI60,37)&gt;0),36,IF(AND(COUNTIF(BI$35:BI60,1)&gt;0,COUNTIF(BI$35:BI60,33)&gt;0,COUNTIF(BI$35:BI60,30)&gt;0,COUNTIF(BI$35:BI60,39)&gt;0,COUNTIF(BI$35:BI60,38)&gt;0,COUNTIF(BI$35:BI60,35)&gt;0),37,IF(AND(COUNTIF(BI$35:BI60,1)&gt;0,COUNTIF(BI$35:BI60,33)&gt;0,COUNTIF(BI$35:BI60,30)&gt;0,COUNTIF(BI$35:BI60,39)&gt;0,COUNTIF(BI$35:BI60,38)&gt;0),35,IF(AND(COUNTIF(BI$35:BI60,1)&gt;0,COUNTIF(BI$35:BI60,33)&gt;0,COUNTIF(BI$35:BI60,30)&gt;0,COUNTIF(BI$35:BI60,39)&gt;0),38,IF(AND(COUNTIF(BI$35:BI60,1)&gt;0,COUNTIF(BI$35:BI60,33)&gt;0,COUNTIF(BI$35:BI60,30)&gt;0),39,IF(AND(COUNTIF(BI$35:BI60,1)&gt;0,COUNTIF(BI$35:BI60,33)&gt;0),30,IF(COUNTIF(BI$35:BI60,1)&gt;0,33,1)))))))))))</f>
        <v>32</v>
      </c>
      <c r="BJ61" s="227">
        <f>IF(AND(COUNTIF(BJ$35:BJ60,1)&gt;0,COUNTIF(BJ$35:BJ60,33)&gt;0,COUNTIF(BJ$35:BJ60,30)&gt;0,COUNTIF(BJ$35:BJ60,39)&gt;0,COUNTIF(BJ$35:BJ60,38)&gt;0,COUNTIF(BJ$35:BJ60,35)&gt;0,COUNTIF(BJ$35:BJ60,37)&gt;0,COUNTIF(BJ$35:BJ60,36)&gt;0,COUNTIF(BJ$35:BJ60,"cmo")&gt;0,COUNTIF(BJ$35:BJ60,32)&gt;0,COUNTIF(BJ$35:BJ60,2)&gt;0),"F",IF(AND(COUNTIF(BJ$35:BJ60,1)&gt;0,COUNTIF(BJ$35:BJ60,33)&gt;0,COUNTIF(BJ$35:BJ60,30)&gt;0,COUNTIF(BJ$35:BJ60,39)&gt;0,COUNTIF(BJ$35:BJ60,38)&gt;0,COUNTIF(BJ$35:BJ60,35)&gt;0,COUNTIF(BJ$35:BJ60,37)&gt;0,COUNTIF(BJ$35:BJ60,36)&gt;0,COUNTIF(BJ$35:BJ60,"cmo")&gt;0,COUNTIF(BJ$35:BJ60,32)&gt;0),2,IF(AND(COUNTIF(BJ$35:BJ60,1)&gt;0,COUNTIF(BJ$35:BJ60,33)&gt;0,COUNTIF(BJ$35:BJ60,30)&gt;0,COUNTIF(BJ$35:BJ60,39)&gt;0,COUNTIF(BJ$35:BJ60,38)&gt;0,COUNTIF(BJ$35:BJ60,35)&gt;0,COUNTIF(BJ$35:BJ60,37)&gt;0,COUNTIF(BJ$35:BJ60,36)&gt;0,COUNTIF(BJ$35:BJ60,"cmo")&gt;0),32,IF(AND(COUNTIF(BJ$35:BJ60,1)&gt;0,COUNTIF(BJ$35:BJ60,33)&gt;0,COUNTIF(BJ$35:BJ60,30)&gt;0,COUNTIF(BJ$35:BJ60,39)&gt;0,COUNTIF(BJ$35:BJ60,38)&gt;0,COUNTIF(BJ$35:BJ60,35)&gt;0,COUNTIF(BJ$35:BJ60,37)&gt;0,COUNTIF(BJ$35:BJ60,36)&gt;0),"cmo",IF(AND(COUNTIF(BJ$35:BJ60,1)&gt;0,COUNTIF(BJ$35:BJ60,33)&gt;0,COUNTIF(BJ$35:BJ60,30)&gt;0,COUNTIF(BJ$35:BJ60,39)&gt;0,COUNTIF(BJ$35:BJ60,38)&gt;0,COUNTIF(BJ$35:BJ60,35)&gt;0,COUNTIF(BJ$35:BJ60,37)&gt;0),36,IF(AND(COUNTIF(BJ$35:BJ60,1)&gt;0,COUNTIF(BJ$35:BJ60,33)&gt;0,COUNTIF(BJ$35:BJ60,30)&gt;0,COUNTIF(BJ$35:BJ60,39)&gt;0,COUNTIF(BJ$35:BJ60,38)&gt;0,COUNTIF(BJ$35:BJ60,35)&gt;0),37,IF(AND(COUNTIF(BJ$35:BJ60,1)&gt;0,COUNTIF(BJ$35:BJ60,33)&gt;0,COUNTIF(BJ$35:BJ60,30)&gt;0,COUNTIF(BJ$35:BJ60,39)&gt;0,COUNTIF(BJ$35:BJ60,38)&gt;0),35,IF(AND(COUNTIF(BJ$35:BJ60,1)&gt;0,COUNTIF(BJ$35:BJ60,33)&gt;0,COUNTIF(BJ$35:BJ60,30)&gt;0,COUNTIF(BJ$35:BJ60,39)&gt;0),38,IF(AND(COUNTIF(BJ$35:BJ60,1)&gt;0,COUNTIF(BJ$35:BJ60,33)&gt;0,COUNTIF(BJ$35:BJ60,30)&gt;0),39,IF(AND(COUNTIF(BJ$35:BJ60,1)&gt;0,COUNTIF(BJ$35:BJ60,33)&gt;0),30,IF(COUNTIF(BJ$35:BJ60,1)&gt;0,33,1)))))))))))</f>
        <v>37</v>
      </c>
      <c r="BK61" s="227">
        <f>IF(AND(COUNTIF(BK$35:BK60,1)&gt;0,COUNTIF(BK$35:BK60,33)&gt;0,COUNTIF(BK$35:BK60,30)&gt;0,COUNTIF(BK$35:BK60,39)&gt;0,COUNTIF(BK$35:BK60,38)&gt;0,COUNTIF(BK$35:BK60,35)&gt;0,COUNTIF(BK$35:BK60,37)&gt;0,COUNTIF(BK$35:BK60,36)&gt;0,COUNTIF(BK$35:BK60,"cmo")&gt;0,COUNTIF(BK$35:BK60,32)&gt;0,COUNTIF(BK$35:BK60,2)&gt;0),"F",IF(AND(COUNTIF(BK$35:BK60,1)&gt;0,COUNTIF(BK$35:BK60,33)&gt;0,COUNTIF(BK$35:BK60,30)&gt;0,COUNTIF(BK$35:BK60,39)&gt;0,COUNTIF(BK$35:BK60,38)&gt;0,COUNTIF(BK$35:BK60,35)&gt;0,COUNTIF(BK$35:BK60,37)&gt;0,COUNTIF(BK$35:BK60,36)&gt;0,COUNTIF(BK$35:BK60,"cmo")&gt;0,COUNTIF(BK$35:BK60,32)&gt;0),2,IF(AND(COUNTIF(BK$35:BK60,1)&gt;0,COUNTIF(BK$35:BK60,33)&gt;0,COUNTIF(BK$35:BK60,30)&gt;0,COUNTIF(BK$35:BK60,39)&gt;0,COUNTIF(BK$35:BK60,38)&gt;0,COUNTIF(BK$35:BK60,35)&gt;0,COUNTIF(BK$35:BK60,37)&gt;0,COUNTIF(BK$35:BK60,36)&gt;0,COUNTIF(BK$35:BK60,"cmo")&gt;0),32,IF(AND(COUNTIF(BK$35:BK60,1)&gt;0,COUNTIF(BK$35:BK60,33)&gt;0,COUNTIF(BK$35:BK60,30)&gt;0,COUNTIF(BK$35:BK60,39)&gt;0,COUNTIF(BK$35:BK60,38)&gt;0,COUNTIF(BK$35:BK60,35)&gt;0,COUNTIF(BK$35:BK60,37)&gt;0,COUNTIF(BK$35:BK60,36)&gt;0),"cmo",IF(AND(COUNTIF(BK$35:BK60,1)&gt;0,COUNTIF(BK$35:BK60,33)&gt;0,COUNTIF(BK$35:BK60,30)&gt;0,COUNTIF(BK$35:BK60,39)&gt;0,COUNTIF(BK$35:BK60,38)&gt;0,COUNTIF(BK$35:BK60,35)&gt;0,COUNTIF(BK$35:BK60,37)&gt;0),36,IF(AND(COUNTIF(BK$35:BK60,1)&gt;0,COUNTIF(BK$35:BK60,33)&gt;0,COUNTIF(BK$35:BK60,30)&gt;0,COUNTIF(BK$35:BK60,39)&gt;0,COUNTIF(BK$35:BK60,38)&gt;0,COUNTIF(BK$35:BK60,35)&gt;0),37,IF(AND(COUNTIF(BK$35:BK60,1)&gt;0,COUNTIF(BK$35:BK60,33)&gt;0,COUNTIF(BK$35:BK60,30)&gt;0,COUNTIF(BK$35:BK60,39)&gt;0,COUNTIF(BK$35:BK60,38)&gt;0),35,IF(AND(COUNTIF(BK$35:BK60,1)&gt;0,COUNTIF(BK$35:BK60,33)&gt;0,COUNTIF(BK$35:BK60,30)&gt;0,COUNTIF(BK$35:BK60,39)&gt;0),38,IF(AND(COUNTIF(BK$35:BK60,1)&gt;0,COUNTIF(BK$35:BK60,33)&gt;0,COUNTIF(BK$35:BK60,30)&gt;0),39,IF(AND(COUNTIF(BK$35:BK60,1)&gt;0,COUNTIF(BK$35:BK60,33)&gt;0),30,IF(COUNTIF(BK$35:BK60,1)&gt;0,33,1)))))))))))</f>
        <v>38</v>
      </c>
      <c r="BL61" s="227">
        <f>IF(AND(COUNTIF(BL$35:BL60,1)&gt;0,COUNTIF(BL$35:BL60,33)&gt;0,COUNTIF(BL$35:BL60,30)&gt;0,COUNTIF(BL$35:BL60,39)&gt;0,COUNTIF(BL$35:BL60,38)&gt;0,COUNTIF(BL$35:BL60,35)&gt;0,COUNTIF(BL$35:BL60,37)&gt;0,COUNTIF(BL$35:BL60,36)&gt;0,COUNTIF(BL$35:BL60,"cmo")&gt;0,COUNTIF(BL$35:BL60,32)&gt;0,COUNTIF(BL$35:BL60,2)&gt;0),"F",IF(AND(COUNTIF(BL$35:BL60,1)&gt;0,COUNTIF(BL$35:BL60,33)&gt;0,COUNTIF(BL$35:BL60,30)&gt;0,COUNTIF(BL$35:BL60,39)&gt;0,COUNTIF(BL$35:BL60,38)&gt;0,COUNTIF(BL$35:BL60,35)&gt;0,COUNTIF(BL$35:BL60,37)&gt;0,COUNTIF(BL$35:BL60,36)&gt;0,COUNTIF(BL$35:BL60,"cmo")&gt;0,COUNTIF(BL$35:BL60,32)&gt;0),2,IF(AND(COUNTIF(BL$35:BL60,1)&gt;0,COUNTIF(BL$35:BL60,33)&gt;0,COUNTIF(BL$35:BL60,30)&gt;0,COUNTIF(BL$35:BL60,39)&gt;0,COUNTIF(BL$35:BL60,38)&gt;0,COUNTIF(BL$35:BL60,35)&gt;0,COUNTIF(BL$35:BL60,37)&gt;0,COUNTIF(BL$35:BL60,36)&gt;0,COUNTIF(BL$35:BL60,"cmo")&gt;0),32,IF(AND(COUNTIF(BL$35:BL60,1)&gt;0,COUNTIF(BL$35:BL60,33)&gt;0,COUNTIF(BL$35:BL60,30)&gt;0,COUNTIF(BL$35:BL60,39)&gt;0,COUNTIF(BL$35:BL60,38)&gt;0,COUNTIF(BL$35:BL60,35)&gt;0,COUNTIF(BL$35:BL60,37)&gt;0,COUNTIF(BL$35:BL60,36)&gt;0),"cmo",IF(AND(COUNTIF(BL$35:BL60,1)&gt;0,COUNTIF(BL$35:BL60,33)&gt;0,COUNTIF(BL$35:BL60,30)&gt;0,COUNTIF(BL$35:BL60,39)&gt;0,COUNTIF(BL$35:BL60,38)&gt;0,COUNTIF(BL$35:BL60,35)&gt;0,COUNTIF(BL$35:BL60,37)&gt;0),36,IF(AND(COUNTIF(BL$35:BL60,1)&gt;0,COUNTIF(BL$35:BL60,33)&gt;0,COUNTIF(BL$35:BL60,30)&gt;0,COUNTIF(BL$35:BL60,39)&gt;0,COUNTIF(BL$35:BL60,38)&gt;0,COUNTIF(BL$35:BL60,35)&gt;0),37,IF(AND(COUNTIF(BL$35:BL60,1)&gt;0,COUNTIF(BL$35:BL60,33)&gt;0,COUNTIF(BL$35:BL60,30)&gt;0,COUNTIF(BL$35:BL60,39)&gt;0,COUNTIF(BL$35:BL60,38)&gt;0),35,IF(AND(COUNTIF(BL$35:BL60,1)&gt;0,COUNTIF(BL$35:BL60,33)&gt;0,COUNTIF(BL$35:BL60,30)&gt;0,COUNTIF(BL$35:BL60,39)&gt;0),38,IF(AND(COUNTIF(BL$35:BL60,1)&gt;0,COUNTIF(BL$35:BL60,33)&gt;0,COUNTIF(BL$35:BL60,30)&gt;0),39,IF(AND(COUNTIF(BL$35:BL60,1)&gt;0,COUNTIF(BL$35:BL60,33)&gt;0),30,IF(COUNTIF(BL$35:BL60,1)&gt;0,33,1)))))))))))</f>
        <v>38</v>
      </c>
      <c r="BM61" s="227">
        <f>IF(AND(COUNTIF(BM$35:BM60,1)&gt;0,COUNTIF(BM$35:BM60,33)&gt;0,COUNTIF(BM$35:BM60,30)&gt;0,COUNTIF(BM$35:BM60,39)&gt;0,COUNTIF(BM$35:BM60,38)&gt;0,COUNTIF(BM$35:BM60,35)&gt;0,COUNTIF(BM$35:BM60,37)&gt;0,COUNTIF(BM$35:BM60,36)&gt;0,COUNTIF(BM$35:BM60,"cmo")&gt;0,COUNTIF(BM$35:BM60,32)&gt;0,COUNTIF(BM$35:BM60,2)&gt;0),"F",IF(AND(COUNTIF(BM$35:BM60,1)&gt;0,COUNTIF(BM$35:BM60,33)&gt;0,COUNTIF(BM$35:BM60,30)&gt;0,COUNTIF(BM$35:BM60,39)&gt;0,COUNTIF(BM$35:BM60,38)&gt;0,COUNTIF(BM$35:BM60,35)&gt;0,COUNTIF(BM$35:BM60,37)&gt;0,COUNTIF(BM$35:BM60,36)&gt;0,COUNTIF(BM$35:BM60,"cmo")&gt;0,COUNTIF(BM$35:BM60,32)&gt;0),2,IF(AND(COUNTIF(BM$35:BM60,1)&gt;0,COUNTIF(BM$35:BM60,33)&gt;0,COUNTIF(BM$35:BM60,30)&gt;0,COUNTIF(BM$35:BM60,39)&gt;0,COUNTIF(BM$35:BM60,38)&gt;0,COUNTIF(BM$35:BM60,35)&gt;0,COUNTIF(BM$35:BM60,37)&gt;0,COUNTIF(BM$35:BM60,36)&gt;0,COUNTIF(BM$35:BM60,"cmo")&gt;0),32,IF(AND(COUNTIF(BM$35:BM60,1)&gt;0,COUNTIF(BM$35:BM60,33)&gt;0,COUNTIF(BM$35:BM60,30)&gt;0,COUNTIF(BM$35:BM60,39)&gt;0,COUNTIF(BM$35:BM60,38)&gt;0,COUNTIF(BM$35:BM60,35)&gt;0,COUNTIF(BM$35:BM60,37)&gt;0,COUNTIF(BM$35:BM60,36)&gt;0),"cmo",IF(AND(COUNTIF(BM$35:BM60,1)&gt;0,COUNTIF(BM$35:BM60,33)&gt;0,COUNTIF(BM$35:BM60,30)&gt;0,COUNTIF(BM$35:BM60,39)&gt;0,COUNTIF(BM$35:BM60,38)&gt;0,COUNTIF(BM$35:BM60,35)&gt;0,COUNTIF(BM$35:BM60,37)&gt;0),36,IF(AND(COUNTIF(BM$35:BM60,1)&gt;0,COUNTIF(BM$35:BM60,33)&gt;0,COUNTIF(BM$35:BM60,30)&gt;0,COUNTIF(BM$35:BM60,39)&gt;0,COUNTIF(BM$35:BM60,38)&gt;0,COUNTIF(BM$35:BM60,35)&gt;0),37,IF(AND(COUNTIF(BM$35:BM60,1)&gt;0,COUNTIF(BM$35:BM60,33)&gt;0,COUNTIF(BM$35:BM60,30)&gt;0,COUNTIF(BM$35:BM60,39)&gt;0,COUNTIF(BM$35:BM60,38)&gt;0),35,IF(AND(COUNTIF(BM$35:BM60,1)&gt;0,COUNTIF(BM$35:BM60,33)&gt;0,COUNTIF(BM$35:BM60,30)&gt;0,COUNTIF(BM$35:BM60,39)&gt;0),38,IF(AND(COUNTIF(BM$35:BM60,1)&gt;0,COUNTIF(BM$35:BM60,33)&gt;0,COUNTIF(BM$35:BM60,30)&gt;0),39,IF(AND(COUNTIF(BM$35:BM60,1)&gt;0,COUNTIF(BM$35:BM60,33)&gt;0),30,IF(COUNTIF(BM$35:BM60,1)&gt;0,33,1)))))))))))</f>
        <v>38</v>
      </c>
      <c r="BN61" s="227">
        <f>IF(AND(COUNTIF(BN$35:BN60,1)&gt;0,COUNTIF(BN$35:BN60,33)&gt;0,COUNTIF(BN$35:BN60,30)&gt;0,COUNTIF(BN$35:BN60,39)&gt;0,COUNTIF(BN$35:BN60,38)&gt;0,COUNTIF(BN$35:BN60,35)&gt;0,COUNTIF(BN$35:BN60,37)&gt;0,COUNTIF(BN$35:BN60,36)&gt;0,COUNTIF(BN$35:BN60,"cmo")&gt;0,COUNTIF(BN$35:BN60,32)&gt;0,COUNTIF(BN$35:BN60,2)&gt;0),"F",IF(AND(COUNTIF(BN$35:BN60,1)&gt;0,COUNTIF(BN$35:BN60,33)&gt;0,COUNTIF(BN$35:BN60,30)&gt;0,COUNTIF(BN$35:BN60,39)&gt;0,COUNTIF(BN$35:BN60,38)&gt;0,COUNTIF(BN$35:BN60,35)&gt;0,COUNTIF(BN$35:BN60,37)&gt;0,COUNTIF(BN$35:BN60,36)&gt;0,COUNTIF(BN$35:BN60,"cmo")&gt;0,COUNTIF(BN$35:BN60,32)&gt;0),2,IF(AND(COUNTIF(BN$35:BN60,1)&gt;0,COUNTIF(BN$35:BN60,33)&gt;0,COUNTIF(BN$35:BN60,30)&gt;0,COUNTIF(BN$35:BN60,39)&gt;0,COUNTIF(BN$35:BN60,38)&gt;0,COUNTIF(BN$35:BN60,35)&gt;0,COUNTIF(BN$35:BN60,37)&gt;0,COUNTIF(BN$35:BN60,36)&gt;0,COUNTIF(BN$35:BN60,"cmo")&gt;0),32,IF(AND(COUNTIF(BN$35:BN60,1)&gt;0,COUNTIF(BN$35:BN60,33)&gt;0,COUNTIF(BN$35:BN60,30)&gt;0,COUNTIF(BN$35:BN60,39)&gt;0,COUNTIF(BN$35:BN60,38)&gt;0,COUNTIF(BN$35:BN60,35)&gt;0,COUNTIF(BN$35:BN60,37)&gt;0,COUNTIF(BN$35:BN60,36)&gt;0),"cmo",IF(AND(COUNTIF(BN$35:BN60,1)&gt;0,COUNTIF(BN$35:BN60,33)&gt;0,COUNTIF(BN$35:BN60,30)&gt;0,COUNTIF(BN$35:BN60,39)&gt;0,COUNTIF(BN$35:BN60,38)&gt;0,COUNTIF(BN$35:BN60,35)&gt;0,COUNTIF(BN$35:BN60,37)&gt;0),36,IF(AND(COUNTIF(BN$35:BN60,1)&gt;0,COUNTIF(BN$35:BN60,33)&gt;0,COUNTIF(BN$35:BN60,30)&gt;0,COUNTIF(BN$35:BN60,39)&gt;0,COUNTIF(BN$35:BN60,38)&gt;0,COUNTIF(BN$35:BN60,35)&gt;0),37,IF(AND(COUNTIF(BN$35:BN60,1)&gt;0,COUNTIF(BN$35:BN60,33)&gt;0,COUNTIF(BN$35:BN60,30)&gt;0,COUNTIF(BN$35:BN60,39)&gt;0,COUNTIF(BN$35:BN60,38)&gt;0),35,IF(AND(COUNTIF(BN$35:BN60,1)&gt;0,COUNTIF(BN$35:BN60,33)&gt;0,COUNTIF(BN$35:BN60,30)&gt;0,COUNTIF(BN$35:BN60,39)&gt;0),38,IF(AND(COUNTIF(BN$35:BN60,1)&gt;0,COUNTIF(BN$35:BN60,33)&gt;0,COUNTIF(BN$35:BN60,30)&gt;0),39,IF(AND(COUNTIF(BN$35:BN60,1)&gt;0,COUNTIF(BN$35:BN60,33)&gt;0),30,IF(COUNTIF(BN$35:BN60,1)&gt;0,33,1)))))))))))</f>
        <v>38</v>
      </c>
      <c r="BO61" s="227">
        <f>IF(AND(COUNTIF(BO$35:BO60,1)&gt;0,COUNTIF(BO$35:BO60,33)&gt;0,COUNTIF(BO$35:BO60,30)&gt;0,COUNTIF(BO$35:BO60,39)&gt;0,COUNTIF(BO$35:BO60,38)&gt;0,COUNTIF(BO$35:BO60,35)&gt;0,COUNTIF(BO$35:BO60,37)&gt;0,COUNTIF(BO$35:BO60,36)&gt;0,COUNTIF(BO$35:BO60,"cmo")&gt;0,COUNTIF(BO$35:BO60,32)&gt;0,COUNTIF(BO$35:BO60,2)&gt;0),"F",IF(AND(COUNTIF(BO$35:BO60,1)&gt;0,COUNTIF(BO$35:BO60,33)&gt;0,COUNTIF(BO$35:BO60,30)&gt;0,COUNTIF(BO$35:BO60,39)&gt;0,COUNTIF(BO$35:BO60,38)&gt;0,COUNTIF(BO$35:BO60,35)&gt;0,COUNTIF(BO$35:BO60,37)&gt;0,COUNTIF(BO$35:BO60,36)&gt;0,COUNTIF(BO$35:BO60,"cmo")&gt;0,COUNTIF(BO$35:BO60,32)&gt;0),2,IF(AND(COUNTIF(BO$35:BO60,1)&gt;0,COUNTIF(BO$35:BO60,33)&gt;0,COUNTIF(BO$35:BO60,30)&gt;0,COUNTIF(BO$35:BO60,39)&gt;0,COUNTIF(BO$35:BO60,38)&gt;0,COUNTIF(BO$35:BO60,35)&gt;0,COUNTIF(BO$35:BO60,37)&gt;0,COUNTIF(BO$35:BO60,36)&gt;0,COUNTIF(BO$35:BO60,"cmo")&gt;0),32,IF(AND(COUNTIF(BO$35:BO60,1)&gt;0,COUNTIF(BO$35:BO60,33)&gt;0,COUNTIF(BO$35:BO60,30)&gt;0,COUNTIF(BO$35:BO60,39)&gt;0,COUNTIF(BO$35:BO60,38)&gt;0,COUNTIF(BO$35:BO60,35)&gt;0,COUNTIF(BO$35:BO60,37)&gt;0,COUNTIF(BO$35:BO60,36)&gt;0),"cmo",IF(AND(COUNTIF(BO$35:BO60,1)&gt;0,COUNTIF(BO$35:BO60,33)&gt;0,COUNTIF(BO$35:BO60,30)&gt;0,COUNTIF(BO$35:BO60,39)&gt;0,COUNTIF(BO$35:BO60,38)&gt;0,COUNTIF(BO$35:BO60,35)&gt;0,COUNTIF(BO$35:BO60,37)&gt;0),36,IF(AND(COUNTIF(BO$35:BO60,1)&gt;0,COUNTIF(BO$35:BO60,33)&gt;0,COUNTIF(BO$35:BO60,30)&gt;0,COUNTIF(BO$35:BO60,39)&gt;0,COUNTIF(BO$35:BO60,38)&gt;0,COUNTIF(BO$35:BO60,35)&gt;0),37,IF(AND(COUNTIF(BO$35:BO60,1)&gt;0,COUNTIF(BO$35:BO60,33)&gt;0,COUNTIF(BO$35:BO60,30)&gt;0,COUNTIF(BO$35:BO60,39)&gt;0,COUNTIF(BO$35:BO60,38)&gt;0),35,IF(AND(COUNTIF(BO$35:BO60,1)&gt;0,COUNTIF(BO$35:BO60,33)&gt;0,COUNTIF(BO$35:BO60,30)&gt;0,COUNTIF(BO$35:BO60,39)&gt;0),38,IF(AND(COUNTIF(BO$35:BO60,1)&gt;0,COUNTIF(BO$35:BO60,33)&gt;0,COUNTIF(BO$35:BO60,30)&gt;0),39,IF(AND(COUNTIF(BO$35:BO60,1)&gt;0,COUNTIF(BO$35:BO60,33)&gt;0),30,IF(COUNTIF(BO$35:BO60,1)&gt;0,33,1)))))))))))</f>
        <v>38</v>
      </c>
      <c r="BP61" s="227"/>
      <c r="BQ61" s="227"/>
      <c r="BR61" s="227"/>
      <c r="BS61" s="227"/>
      <c r="BT61" s="227"/>
      <c r="BU61" s="165">
        <f t="shared" si="3"/>
        <v>0.37499972222141376</v>
      </c>
    </row>
    <row r="62" spans="1:73" x14ac:dyDescent="0.25">
      <c r="A62" s="39"/>
      <c r="B62" s="139" t="str">
        <f>'Etat staff'!C58</f>
        <v xml:space="preserve"> CELIA</v>
      </c>
      <c r="C62" s="161">
        <f>'Etat staff'!A58</f>
        <v>43590.586805555555</v>
      </c>
      <c r="D62" s="162">
        <f>IF('Etat staff'!B58&lt;C62,'Etat staff'!B58+1,'Etat staff'!B58)</f>
        <v>43590.954861111109</v>
      </c>
      <c r="E62" s="203">
        <f t="shared" si="7"/>
        <v>4.1666666666666664E-2</v>
      </c>
      <c r="F62" s="44"/>
      <c r="G62" s="265"/>
      <c r="H62" s="227"/>
      <c r="I62" s="227"/>
      <c r="J62" s="227"/>
      <c r="K62" s="227"/>
      <c r="L62" s="227"/>
      <c r="M62" s="227"/>
      <c r="N62" s="227"/>
      <c r="O62" s="227"/>
      <c r="P62" s="227"/>
      <c r="Q62" s="227"/>
      <c r="R62" s="227"/>
      <c r="S62" s="227"/>
      <c r="T62" s="227"/>
      <c r="U62" s="227"/>
      <c r="V62" s="227"/>
      <c r="W62" s="227"/>
      <c r="X62" s="227"/>
      <c r="Y62" s="227"/>
      <c r="Z62" s="227"/>
      <c r="AA62" s="227"/>
      <c r="AB62" s="227"/>
      <c r="AC62" s="227"/>
      <c r="AD62" s="227"/>
      <c r="AE62" s="227"/>
      <c r="AF62" s="227"/>
      <c r="AG62" s="227" t="str">
        <f>IF(AND(COUNTIF(AG$35:AG61,1)&gt;0,COUNTIF(AG$35:AG61,33)&gt;0,COUNTIF(AG$35:AG61,30)&gt;0,COUNTIF(AG$35:AG61,39)&gt;0,COUNTIF(AG$35:AG61,38)&gt;0,COUNTIF(AG$35:AG61,35)&gt;0,COUNTIF(AG$35:AG61,37)&gt;0,COUNTIF(AG$35:AG61,36)&gt;0,COUNTIF(AG$35:AG61,"cmo")&gt;0,COUNTIF(AG$35:AG61,32)&gt;0,COUNTIF(AG$35:AG61,2)&gt;0),"F",IF(AND(COUNTIF(AG$35:AG61,1)&gt;0,COUNTIF(AG$35:AG61,33)&gt;0,COUNTIF(AG$35:AG61,30)&gt;0,COUNTIF(AG$35:AG61,39)&gt;0,COUNTIF(AG$35:AG61,38)&gt;0,COUNTIF(AG$35:AG61,35)&gt;0,COUNTIF(AG$35:AG61,37)&gt;0,COUNTIF(AG$35:AG61,36)&gt;0,COUNTIF(AG$35:AG61,"cmo")&gt;0,COUNTIF(AG$35:AG61,32)&gt;0),2,IF(AND(COUNTIF(AG$35:AG61,1)&gt;0,COUNTIF(AG$35:AG61,33)&gt;0,COUNTIF(AG$35:AG61,30)&gt;0,COUNTIF(AG$35:AG61,39)&gt;0,COUNTIF(AG$35:AG61,38)&gt;0,COUNTIF(AG$35:AG61,35)&gt;0,COUNTIF(AG$35:AG61,37)&gt;0,COUNTIF(AG$35:AG61,36)&gt;0,COUNTIF(AG$35:AG61,"cmo")&gt;0),32,IF(AND(COUNTIF(AG$35:AG61,1)&gt;0,COUNTIF(AG$35:AG61,33)&gt;0,COUNTIF(AG$35:AG61,30)&gt;0,COUNTIF(AG$35:AG61,39)&gt;0,COUNTIF(AG$35:AG61,38)&gt;0,COUNTIF(AG$35:AG61,35)&gt;0,COUNTIF(AG$35:AG61,37)&gt;0,COUNTIF(AG$35:AG61,36)&gt;0),"cmo",IF(AND(COUNTIF(AG$35:AG61,1)&gt;0,COUNTIF(AG$35:AG61,33)&gt;0,COUNTIF(AG$35:AG61,30)&gt;0,COUNTIF(AG$35:AG61,39)&gt;0,COUNTIF(AG$35:AG61,38)&gt;0,COUNTIF(AG$35:AG61,35)&gt;0,COUNTIF(AG$35:AG61,37)&gt;0),36,IF(AND(COUNTIF(AG$35:AG61,1)&gt;0,COUNTIF(AG$35:AG61,33)&gt;0,COUNTIF(AG$35:AG61,30)&gt;0,COUNTIF(AG$35:AG61,39)&gt;0,COUNTIF(AG$35:AG61,38)&gt;0,COUNTIF(AG$35:AG61,35)&gt;0),37,IF(AND(COUNTIF(AG$35:AG61,1)&gt;0,COUNTIF(AG$35:AG61,33)&gt;0,COUNTIF(AG$35:AG61,30)&gt;0,COUNTIF(AG$35:AG61,39)&gt;0,COUNTIF(AG$35:AG61,38)&gt;0),35,IF(AND(COUNTIF(AG$35:AG61,1)&gt;0,COUNTIF(AG$35:AG61,33)&gt;0,COUNTIF(AG$35:AG61,30)&gt;0,COUNTIF(AG$35:AG61,39)&gt;0),38,IF(AND(COUNTIF(AG$35:AG61,1)&gt;0,COUNTIF(AG$35:AG61,33)&gt;0,COUNTIF(AG$35:AG61,30)&gt;0),39,IF(AND(COUNTIF(AG$35:AG61,1)&gt;0,COUNTIF(AG$35:AG61,33)&gt;0),30,IF(COUNTIF(AG$35:AG61,1)&gt;0,33,1)))))))))))</f>
        <v>F</v>
      </c>
      <c r="AH62" s="227" t="str">
        <f>IF(AND(COUNTIF(AH$35:AH61,1)&gt;0,COUNTIF(AH$35:AH61,33)&gt;0,COUNTIF(AH$35:AH61,30)&gt;0,COUNTIF(AH$35:AH61,39)&gt;0,COUNTIF(AH$35:AH61,38)&gt;0,COUNTIF(AH$35:AH61,35)&gt;0,COUNTIF(AH$35:AH61,37)&gt;0,COUNTIF(AH$35:AH61,36)&gt;0,COUNTIF(AH$35:AH61,"cmo")&gt;0,COUNTIF(AH$35:AH61,32)&gt;0,COUNTIF(AH$35:AH61,2)&gt;0),"F",IF(AND(COUNTIF(AH$35:AH61,1)&gt;0,COUNTIF(AH$35:AH61,33)&gt;0,COUNTIF(AH$35:AH61,30)&gt;0,COUNTIF(AH$35:AH61,39)&gt;0,COUNTIF(AH$35:AH61,38)&gt;0,COUNTIF(AH$35:AH61,35)&gt;0,COUNTIF(AH$35:AH61,37)&gt;0,COUNTIF(AH$35:AH61,36)&gt;0,COUNTIF(AH$35:AH61,"cmo")&gt;0,COUNTIF(AH$35:AH61,32)&gt;0),2,IF(AND(COUNTIF(AH$35:AH61,1)&gt;0,COUNTIF(AH$35:AH61,33)&gt;0,COUNTIF(AH$35:AH61,30)&gt;0,COUNTIF(AH$35:AH61,39)&gt;0,COUNTIF(AH$35:AH61,38)&gt;0,COUNTIF(AH$35:AH61,35)&gt;0,COUNTIF(AH$35:AH61,37)&gt;0,COUNTIF(AH$35:AH61,36)&gt;0,COUNTIF(AH$35:AH61,"cmo")&gt;0),32,IF(AND(COUNTIF(AH$35:AH61,1)&gt;0,COUNTIF(AH$35:AH61,33)&gt;0,COUNTIF(AH$35:AH61,30)&gt;0,COUNTIF(AH$35:AH61,39)&gt;0,COUNTIF(AH$35:AH61,38)&gt;0,COUNTIF(AH$35:AH61,35)&gt;0,COUNTIF(AH$35:AH61,37)&gt;0,COUNTIF(AH$35:AH61,36)&gt;0),"cmo",IF(AND(COUNTIF(AH$35:AH61,1)&gt;0,COUNTIF(AH$35:AH61,33)&gt;0,COUNTIF(AH$35:AH61,30)&gt;0,COUNTIF(AH$35:AH61,39)&gt;0,COUNTIF(AH$35:AH61,38)&gt;0,COUNTIF(AH$35:AH61,35)&gt;0,COUNTIF(AH$35:AH61,37)&gt;0),36,IF(AND(COUNTIF(AH$35:AH61,1)&gt;0,COUNTIF(AH$35:AH61,33)&gt;0,COUNTIF(AH$35:AH61,30)&gt;0,COUNTIF(AH$35:AH61,39)&gt;0,COUNTIF(AH$35:AH61,38)&gt;0,COUNTIF(AH$35:AH61,35)&gt;0),37,IF(AND(COUNTIF(AH$35:AH61,1)&gt;0,COUNTIF(AH$35:AH61,33)&gt;0,COUNTIF(AH$35:AH61,30)&gt;0,COUNTIF(AH$35:AH61,39)&gt;0,COUNTIF(AH$35:AH61,38)&gt;0),35,IF(AND(COUNTIF(AH$35:AH61,1)&gt;0,COUNTIF(AH$35:AH61,33)&gt;0,COUNTIF(AH$35:AH61,30)&gt;0,COUNTIF(AH$35:AH61,39)&gt;0),38,IF(AND(COUNTIF(AH$35:AH61,1)&gt;0,COUNTIF(AH$35:AH61,33)&gt;0,COUNTIF(AH$35:AH61,30)&gt;0),39,IF(AND(COUNTIF(AH$35:AH61,1)&gt;0,COUNTIF(AH$35:AH61,33)&gt;0),30,IF(COUNTIF(AH$35:AH61,1)&gt;0,33,1)))))))))))</f>
        <v>F</v>
      </c>
      <c r="AI62" s="227" t="str">
        <f>IF(AND(COUNTIF(AI$35:AI61,1)&gt;0,COUNTIF(AI$35:AI61,33)&gt;0,COUNTIF(AI$35:AI61,30)&gt;0,COUNTIF(AI$35:AI61,39)&gt;0,COUNTIF(AI$35:AI61,38)&gt;0,COUNTIF(AI$35:AI61,35)&gt;0,COUNTIF(AI$35:AI61,37)&gt;0,COUNTIF(AI$35:AI61,36)&gt;0,COUNTIF(AI$35:AI61,"cmo")&gt;0,COUNTIF(AI$35:AI61,32)&gt;0,COUNTIF(AI$35:AI61,2)&gt;0),"F",IF(AND(COUNTIF(AI$35:AI61,1)&gt;0,COUNTIF(AI$35:AI61,33)&gt;0,COUNTIF(AI$35:AI61,30)&gt;0,COUNTIF(AI$35:AI61,39)&gt;0,COUNTIF(AI$35:AI61,38)&gt;0,COUNTIF(AI$35:AI61,35)&gt;0,COUNTIF(AI$35:AI61,37)&gt;0,COUNTIF(AI$35:AI61,36)&gt;0,COUNTIF(AI$35:AI61,"cmo")&gt;0,COUNTIF(AI$35:AI61,32)&gt;0),2,IF(AND(COUNTIF(AI$35:AI61,1)&gt;0,COUNTIF(AI$35:AI61,33)&gt;0,COUNTIF(AI$35:AI61,30)&gt;0,COUNTIF(AI$35:AI61,39)&gt;0,COUNTIF(AI$35:AI61,38)&gt;0,COUNTIF(AI$35:AI61,35)&gt;0,COUNTIF(AI$35:AI61,37)&gt;0,COUNTIF(AI$35:AI61,36)&gt;0,COUNTIF(AI$35:AI61,"cmo")&gt;0),32,IF(AND(COUNTIF(AI$35:AI61,1)&gt;0,COUNTIF(AI$35:AI61,33)&gt;0,COUNTIF(AI$35:AI61,30)&gt;0,COUNTIF(AI$35:AI61,39)&gt;0,COUNTIF(AI$35:AI61,38)&gt;0,COUNTIF(AI$35:AI61,35)&gt;0,COUNTIF(AI$35:AI61,37)&gt;0,COUNTIF(AI$35:AI61,36)&gt;0),"cmo",IF(AND(COUNTIF(AI$35:AI61,1)&gt;0,COUNTIF(AI$35:AI61,33)&gt;0,COUNTIF(AI$35:AI61,30)&gt;0,COUNTIF(AI$35:AI61,39)&gt;0,COUNTIF(AI$35:AI61,38)&gt;0,COUNTIF(AI$35:AI61,35)&gt;0,COUNTIF(AI$35:AI61,37)&gt;0),36,IF(AND(COUNTIF(AI$35:AI61,1)&gt;0,COUNTIF(AI$35:AI61,33)&gt;0,COUNTIF(AI$35:AI61,30)&gt;0,COUNTIF(AI$35:AI61,39)&gt;0,COUNTIF(AI$35:AI61,38)&gt;0,COUNTIF(AI$35:AI61,35)&gt;0),37,IF(AND(COUNTIF(AI$35:AI61,1)&gt;0,COUNTIF(AI$35:AI61,33)&gt;0,COUNTIF(AI$35:AI61,30)&gt;0,COUNTIF(AI$35:AI61,39)&gt;0,COUNTIF(AI$35:AI61,38)&gt;0),35,IF(AND(COUNTIF(AI$35:AI61,1)&gt;0,COUNTIF(AI$35:AI61,33)&gt;0,COUNTIF(AI$35:AI61,30)&gt;0,COUNTIF(AI$35:AI61,39)&gt;0),38,IF(AND(COUNTIF(AI$35:AI61,1)&gt;0,COUNTIF(AI$35:AI61,33)&gt;0,COUNTIF(AI$35:AI61,30)&gt;0),39,IF(AND(COUNTIF(AI$35:AI61,1)&gt;0,COUNTIF(AI$35:AI61,33)&gt;0),30,IF(COUNTIF(AI$35:AI61,1)&gt;0,33,1)))))))))))</f>
        <v>F</v>
      </c>
      <c r="AJ62" s="227" t="str">
        <f>IF(AND(COUNTIF(AJ$35:AJ61,1)&gt;0,COUNTIF(AJ$35:AJ61,33)&gt;0,COUNTIF(AJ$35:AJ61,30)&gt;0,COUNTIF(AJ$35:AJ61,39)&gt;0,COUNTIF(AJ$35:AJ61,38)&gt;0,COUNTIF(AJ$35:AJ61,35)&gt;0,COUNTIF(AJ$35:AJ61,37)&gt;0,COUNTIF(AJ$35:AJ61,36)&gt;0,COUNTIF(AJ$35:AJ61,"cmo")&gt;0,COUNTIF(AJ$35:AJ61,32)&gt;0,COUNTIF(AJ$35:AJ61,2)&gt;0),"F",IF(AND(COUNTIF(AJ$35:AJ61,1)&gt;0,COUNTIF(AJ$35:AJ61,33)&gt;0,COUNTIF(AJ$35:AJ61,30)&gt;0,COUNTIF(AJ$35:AJ61,39)&gt;0,COUNTIF(AJ$35:AJ61,38)&gt;0,COUNTIF(AJ$35:AJ61,35)&gt;0,COUNTIF(AJ$35:AJ61,37)&gt;0,COUNTIF(AJ$35:AJ61,36)&gt;0,COUNTIF(AJ$35:AJ61,"cmo")&gt;0,COUNTIF(AJ$35:AJ61,32)&gt;0),2,IF(AND(COUNTIF(AJ$35:AJ61,1)&gt;0,COUNTIF(AJ$35:AJ61,33)&gt;0,COUNTIF(AJ$35:AJ61,30)&gt;0,COUNTIF(AJ$35:AJ61,39)&gt;0,COUNTIF(AJ$35:AJ61,38)&gt;0,COUNTIF(AJ$35:AJ61,35)&gt;0,COUNTIF(AJ$35:AJ61,37)&gt;0,COUNTIF(AJ$35:AJ61,36)&gt;0,COUNTIF(AJ$35:AJ61,"cmo")&gt;0),32,IF(AND(COUNTIF(AJ$35:AJ61,1)&gt;0,COUNTIF(AJ$35:AJ61,33)&gt;0,COUNTIF(AJ$35:AJ61,30)&gt;0,COUNTIF(AJ$35:AJ61,39)&gt;0,COUNTIF(AJ$35:AJ61,38)&gt;0,COUNTIF(AJ$35:AJ61,35)&gt;0,COUNTIF(AJ$35:AJ61,37)&gt;0,COUNTIF(AJ$35:AJ61,36)&gt;0),"cmo",IF(AND(COUNTIF(AJ$35:AJ61,1)&gt;0,COUNTIF(AJ$35:AJ61,33)&gt;0,COUNTIF(AJ$35:AJ61,30)&gt;0,COUNTIF(AJ$35:AJ61,39)&gt;0,COUNTIF(AJ$35:AJ61,38)&gt;0,COUNTIF(AJ$35:AJ61,35)&gt;0,COUNTIF(AJ$35:AJ61,37)&gt;0),36,IF(AND(COUNTIF(AJ$35:AJ61,1)&gt;0,COUNTIF(AJ$35:AJ61,33)&gt;0,COUNTIF(AJ$35:AJ61,30)&gt;0,COUNTIF(AJ$35:AJ61,39)&gt;0,COUNTIF(AJ$35:AJ61,38)&gt;0,COUNTIF(AJ$35:AJ61,35)&gt;0),37,IF(AND(COUNTIF(AJ$35:AJ61,1)&gt;0,COUNTIF(AJ$35:AJ61,33)&gt;0,COUNTIF(AJ$35:AJ61,30)&gt;0,COUNTIF(AJ$35:AJ61,39)&gt;0,COUNTIF(AJ$35:AJ61,38)&gt;0),35,IF(AND(COUNTIF(AJ$35:AJ61,1)&gt;0,COUNTIF(AJ$35:AJ61,33)&gt;0,COUNTIF(AJ$35:AJ61,30)&gt;0,COUNTIF(AJ$35:AJ61,39)&gt;0),38,IF(AND(COUNTIF(AJ$35:AJ61,1)&gt;0,COUNTIF(AJ$35:AJ61,33)&gt;0,COUNTIF(AJ$35:AJ61,30)&gt;0),39,IF(AND(COUNTIF(AJ$35:AJ61,1)&gt;0,COUNTIF(AJ$35:AJ61,33)&gt;0),30,IF(COUNTIF(AJ$35:AJ61,1)&gt;0,33,1)))))))))))</f>
        <v>F</v>
      </c>
      <c r="AK62" s="227" t="str">
        <f>IF(AND(COUNTIF(AK$35:AK61,1)&gt;0,COUNTIF(AK$35:AK61,33)&gt;0,COUNTIF(AK$35:AK61,30)&gt;0,COUNTIF(AK$35:AK61,39)&gt;0,COUNTIF(AK$35:AK61,38)&gt;0,COUNTIF(AK$35:AK61,35)&gt;0,COUNTIF(AK$35:AK61,37)&gt;0,COUNTIF(AK$35:AK61,36)&gt;0,COUNTIF(AK$35:AK61,"cmo")&gt;0,COUNTIF(AK$35:AK61,32)&gt;0,COUNTIF(AK$35:AK61,2)&gt;0),"F",IF(AND(COUNTIF(AK$35:AK61,1)&gt;0,COUNTIF(AK$35:AK61,33)&gt;0,COUNTIF(AK$35:AK61,30)&gt;0,COUNTIF(AK$35:AK61,39)&gt;0,COUNTIF(AK$35:AK61,38)&gt;0,COUNTIF(AK$35:AK61,35)&gt;0,COUNTIF(AK$35:AK61,37)&gt;0,COUNTIF(AK$35:AK61,36)&gt;0,COUNTIF(AK$35:AK61,"cmo")&gt;0,COUNTIF(AK$35:AK61,32)&gt;0),2,IF(AND(COUNTIF(AK$35:AK61,1)&gt;0,COUNTIF(AK$35:AK61,33)&gt;0,COUNTIF(AK$35:AK61,30)&gt;0,COUNTIF(AK$35:AK61,39)&gt;0,COUNTIF(AK$35:AK61,38)&gt;0,COUNTIF(AK$35:AK61,35)&gt;0,COUNTIF(AK$35:AK61,37)&gt;0,COUNTIF(AK$35:AK61,36)&gt;0,COUNTIF(AK$35:AK61,"cmo")&gt;0),32,IF(AND(COUNTIF(AK$35:AK61,1)&gt;0,COUNTIF(AK$35:AK61,33)&gt;0,COUNTIF(AK$35:AK61,30)&gt;0,COUNTIF(AK$35:AK61,39)&gt;0,COUNTIF(AK$35:AK61,38)&gt;0,COUNTIF(AK$35:AK61,35)&gt;0,COUNTIF(AK$35:AK61,37)&gt;0,COUNTIF(AK$35:AK61,36)&gt;0),"cmo",IF(AND(COUNTIF(AK$35:AK61,1)&gt;0,COUNTIF(AK$35:AK61,33)&gt;0,COUNTIF(AK$35:AK61,30)&gt;0,COUNTIF(AK$35:AK61,39)&gt;0,COUNTIF(AK$35:AK61,38)&gt;0,COUNTIF(AK$35:AK61,35)&gt;0,COUNTIF(AK$35:AK61,37)&gt;0),36,IF(AND(COUNTIF(AK$35:AK61,1)&gt;0,COUNTIF(AK$35:AK61,33)&gt;0,COUNTIF(AK$35:AK61,30)&gt;0,COUNTIF(AK$35:AK61,39)&gt;0,COUNTIF(AK$35:AK61,38)&gt;0,COUNTIF(AK$35:AK61,35)&gt;0),37,IF(AND(COUNTIF(AK$35:AK61,1)&gt;0,COUNTIF(AK$35:AK61,33)&gt;0,COUNTIF(AK$35:AK61,30)&gt;0,COUNTIF(AK$35:AK61,39)&gt;0,COUNTIF(AK$35:AK61,38)&gt;0),35,IF(AND(COUNTIF(AK$35:AK61,1)&gt;0,COUNTIF(AK$35:AK61,33)&gt;0,COUNTIF(AK$35:AK61,30)&gt;0,COUNTIF(AK$35:AK61,39)&gt;0),38,IF(AND(COUNTIF(AK$35:AK61,1)&gt;0,COUNTIF(AK$35:AK61,33)&gt;0,COUNTIF(AK$35:AK61,30)&gt;0),39,IF(AND(COUNTIF(AK$35:AK61,1)&gt;0,COUNTIF(AK$35:AK61,33)&gt;0),30,IF(COUNTIF(AK$35:AK61,1)&gt;0,33,1)))))))))))</f>
        <v>F</v>
      </c>
      <c r="AL62" s="227" t="str">
        <f>IF(AND(COUNTIF(AL$35:AL61,1)&gt;0,COUNTIF(AL$35:AL61,33)&gt;0,COUNTIF(AL$35:AL61,30)&gt;0,COUNTIF(AL$35:AL61,39)&gt;0,COUNTIF(AL$35:AL61,38)&gt;0,COUNTIF(AL$35:AL61,35)&gt;0,COUNTIF(AL$35:AL61,37)&gt;0,COUNTIF(AL$35:AL61,36)&gt;0,COUNTIF(AL$35:AL61,"cmo")&gt;0,COUNTIF(AL$35:AL61,32)&gt;0,COUNTIF(AL$35:AL61,2)&gt;0),"F",IF(AND(COUNTIF(AL$35:AL61,1)&gt;0,COUNTIF(AL$35:AL61,33)&gt;0,COUNTIF(AL$35:AL61,30)&gt;0,COUNTIF(AL$35:AL61,39)&gt;0,COUNTIF(AL$35:AL61,38)&gt;0,COUNTIF(AL$35:AL61,35)&gt;0,COUNTIF(AL$35:AL61,37)&gt;0,COUNTIF(AL$35:AL61,36)&gt;0,COUNTIF(AL$35:AL61,"cmo")&gt;0,COUNTIF(AL$35:AL61,32)&gt;0),2,IF(AND(COUNTIF(AL$35:AL61,1)&gt;0,COUNTIF(AL$35:AL61,33)&gt;0,COUNTIF(AL$35:AL61,30)&gt;0,COUNTIF(AL$35:AL61,39)&gt;0,COUNTIF(AL$35:AL61,38)&gt;0,COUNTIF(AL$35:AL61,35)&gt;0,COUNTIF(AL$35:AL61,37)&gt;0,COUNTIF(AL$35:AL61,36)&gt;0,COUNTIF(AL$35:AL61,"cmo")&gt;0),32,IF(AND(COUNTIF(AL$35:AL61,1)&gt;0,COUNTIF(AL$35:AL61,33)&gt;0,COUNTIF(AL$35:AL61,30)&gt;0,COUNTIF(AL$35:AL61,39)&gt;0,COUNTIF(AL$35:AL61,38)&gt;0,COUNTIF(AL$35:AL61,35)&gt;0,COUNTIF(AL$35:AL61,37)&gt;0,COUNTIF(AL$35:AL61,36)&gt;0),"cmo",IF(AND(COUNTIF(AL$35:AL61,1)&gt;0,COUNTIF(AL$35:AL61,33)&gt;0,COUNTIF(AL$35:AL61,30)&gt;0,COUNTIF(AL$35:AL61,39)&gt;0,COUNTIF(AL$35:AL61,38)&gt;0,COUNTIF(AL$35:AL61,35)&gt;0,COUNTIF(AL$35:AL61,37)&gt;0),36,IF(AND(COUNTIF(AL$35:AL61,1)&gt;0,COUNTIF(AL$35:AL61,33)&gt;0,COUNTIF(AL$35:AL61,30)&gt;0,COUNTIF(AL$35:AL61,39)&gt;0,COUNTIF(AL$35:AL61,38)&gt;0,COUNTIF(AL$35:AL61,35)&gt;0),37,IF(AND(COUNTIF(AL$35:AL61,1)&gt;0,COUNTIF(AL$35:AL61,33)&gt;0,COUNTIF(AL$35:AL61,30)&gt;0,COUNTIF(AL$35:AL61,39)&gt;0,COUNTIF(AL$35:AL61,38)&gt;0),35,IF(AND(COUNTIF(AL$35:AL61,1)&gt;0,COUNTIF(AL$35:AL61,33)&gt;0,COUNTIF(AL$35:AL61,30)&gt;0,COUNTIF(AL$35:AL61,39)&gt;0),38,IF(AND(COUNTIF(AL$35:AL61,1)&gt;0,COUNTIF(AL$35:AL61,33)&gt;0,COUNTIF(AL$35:AL61,30)&gt;0),39,IF(AND(COUNTIF(AL$35:AL61,1)&gt;0,COUNTIF(AL$35:AL61,33)&gt;0),30,IF(COUNTIF(AL$35:AL61,1)&gt;0,33,1)))))))))))</f>
        <v>F</v>
      </c>
      <c r="AM62" s="227" t="str">
        <f>IF(AND(COUNTIF(AM$35:AM61,1)&gt;0,COUNTIF(AM$35:AM61,33)&gt;0,COUNTIF(AM$35:AM61,30)&gt;0,COUNTIF(AM$35:AM61,39)&gt;0,COUNTIF(AM$35:AM61,38)&gt;0,COUNTIF(AM$35:AM61,35)&gt;0,COUNTIF(AM$35:AM61,37)&gt;0,COUNTIF(AM$35:AM61,36)&gt;0,COUNTIF(AM$35:AM61,"cmo")&gt;0,COUNTIF(AM$35:AM61,32)&gt;0,COUNTIF(AM$35:AM61,2)&gt;0),"F",IF(AND(COUNTIF(AM$35:AM61,1)&gt;0,COUNTIF(AM$35:AM61,33)&gt;0,COUNTIF(AM$35:AM61,30)&gt;0,COUNTIF(AM$35:AM61,39)&gt;0,COUNTIF(AM$35:AM61,38)&gt;0,COUNTIF(AM$35:AM61,35)&gt;0,COUNTIF(AM$35:AM61,37)&gt;0,COUNTIF(AM$35:AM61,36)&gt;0,COUNTIF(AM$35:AM61,"cmo")&gt;0,COUNTIF(AM$35:AM61,32)&gt;0),2,IF(AND(COUNTIF(AM$35:AM61,1)&gt;0,COUNTIF(AM$35:AM61,33)&gt;0,COUNTIF(AM$35:AM61,30)&gt;0,COUNTIF(AM$35:AM61,39)&gt;0,COUNTIF(AM$35:AM61,38)&gt;0,COUNTIF(AM$35:AM61,35)&gt;0,COUNTIF(AM$35:AM61,37)&gt;0,COUNTIF(AM$35:AM61,36)&gt;0,COUNTIF(AM$35:AM61,"cmo")&gt;0),32,IF(AND(COUNTIF(AM$35:AM61,1)&gt;0,COUNTIF(AM$35:AM61,33)&gt;0,COUNTIF(AM$35:AM61,30)&gt;0,COUNTIF(AM$35:AM61,39)&gt;0,COUNTIF(AM$35:AM61,38)&gt;0,COUNTIF(AM$35:AM61,35)&gt;0,COUNTIF(AM$35:AM61,37)&gt;0,COUNTIF(AM$35:AM61,36)&gt;0),"cmo",IF(AND(COUNTIF(AM$35:AM61,1)&gt;0,COUNTIF(AM$35:AM61,33)&gt;0,COUNTIF(AM$35:AM61,30)&gt;0,COUNTIF(AM$35:AM61,39)&gt;0,COUNTIF(AM$35:AM61,38)&gt;0,COUNTIF(AM$35:AM61,35)&gt;0,COUNTIF(AM$35:AM61,37)&gt;0),36,IF(AND(COUNTIF(AM$35:AM61,1)&gt;0,COUNTIF(AM$35:AM61,33)&gt;0,COUNTIF(AM$35:AM61,30)&gt;0,COUNTIF(AM$35:AM61,39)&gt;0,COUNTIF(AM$35:AM61,38)&gt;0,COUNTIF(AM$35:AM61,35)&gt;0),37,IF(AND(COUNTIF(AM$35:AM61,1)&gt;0,COUNTIF(AM$35:AM61,33)&gt;0,COUNTIF(AM$35:AM61,30)&gt;0,COUNTIF(AM$35:AM61,39)&gt;0,COUNTIF(AM$35:AM61,38)&gt;0),35,IF(AND(COUNTIF(AM$35:AM61,1)&gt;0,COUNTIF(AM$35:AM61,33)&gt;0,COUNTIF(AM$35:AM61,30)&gt;0,COUNTIF(AM$35:AM61,39)&gt;0),38,IF(AND(COUNTIF(AM$35:AM61,1)&gt;0,COUNTIF(AM$35:AM61,33)&gt;0,COUNTIF(AM$35:AM61,30)&gt;0),39,IF(AND(COUNTIF(AM$35:AM61,1)&gt;0,COUNTIF(AM$35:AM61,33)&gt;0),30,IF(COUNTIF(AM$35:AM61,1)&gt;0,33,1)))))))))))</f>
        <v>F</v>
      </c>
      <c r="AN62" s="227" t="str">
        <f>IF(AND(COUNTIF(AN$35:AN61,1)&gt;0,COUNTIF(AN$35:AN61,33)&gt;0,COUNTIF(AN$35:AN61,30)&gt;0,COUNTIF(AN$35:AN61,39)&gt;0,COUNTIF(AN$35:AN61,38)&gt;0,COUNTIF(AN$35:AN61,35)&gt;0,COUNTIF(AN$35:AN61,37)&gt;0,COUNTIF(AN$35:AN61,36)&gt;0,COUNTIF(AN$35:AN61,"cmo")&gt;0,COUNTIF(AN$35:AN61,32)&gt;0,COUNTIF(AN$35:AN61,2)&gt;0),"F",IF(AND(COUNTIF(AN$35:AN61,1)&gt;0,COUNTIF(AN$35:AN61,33)&gt;0,COUNTIF(AN$35:AN61,30)&gt;0,COUNTIF(AN$35:AN61,39)&gt;0,COUNTIF(AN$35:AN61,38)&gt;0,COUNTIF(AN$35:AN61,35)&gt;0,COUNTIF(AN$35:AN61,37)&gt;0,COUNTIF(AN$35:AN61,36)&gt;0,COUNTIF(AN$35:AN61,"cmo")&gt;0,COUNTIF(AN$35:AN61,32)&gt;0),2,IF(AND(COUNTIF(AN$35:AN61,1)&gt;0,COUNTIF(AN$35:AN61,33)&gt;0,COUNTIF(AN$35:AN61,30)&gt;0,COUNTIF(AN$35:AN61,39)&gt;0,COUNTIF(AN$35:AN61,38)&gt;0,COUNTIF(AN$35:AN61,35)&gt;0,COUNTIF(AN$35:AN61,37)&gt;0,COUNTIF(AN$35:AN61,36)&gt;0,COUNTIF(AN$35:AN61,"cmo")&gt;0),32,IF(AND(COUNTIF(AN$35:AN61,1)&gt;0,COUNTIF(AN$35:AN61,33)&gt;0,COUNTIF(AN$35:AN61,30)&gt;0,COUNTIF(AN$35:AN61,39)&gt;0,COUNTIF(AN$35:AN61,38)&gt;0,COUNTIF(AN$35:AN61,35)&gt;0,COUNTIF(AN$35:AN61,37)&gt;0,COUNTIF(AN$35:AN61,36)&gt;0),"cmo",IF(AND(COUNTIF(AN$35:AN61,1)&gt;0,COUNTIF(AN$35:AN61,33)&gt;0,COUNTIF(AN$35:AN61,30)&gt;0,COUNTIF(AN$35:AN61,39)&gt;0,COUNTIF(AN$35:AN61,38)&gt;0,COUNTIF(AN$35:AN61,35)&gt;0,COUNTIF(AN$35:AN61,37)&gt;0),36,IF(AND(COUNTIF(AN$35:AN61,1)&gt;0,COUNTIF(AN$35:AN61,33)&gt;0,COUNTIF(AN$35:AN61,30)&gt;0,COUNTIF(AN$35:AN61,39)&gt;0,COUNTIF(AN$35:AN61,38)&gt;0,COUNTIF(AN$35:AN61,35)&gt;0),37,IF(AND(COUNTIF(AN$35:AN61,1)&gt;0,COUNTIF(AN$35:AN61,33)&gt;0,COUNTIF(AN$35:AN61,30)&gt;0,COUNTIF(AN$35:AN61,39)&gt;0,COUNTIF(AN$35:AN61,38)&gt;0),35,IF(AND(COUNTIF(AN$35:AN61,1)&gt;0,COUNTIF(AN$35:AN61,33)&gt;0,COUNTIF(AN$35:AN61,30)&gt;0,COUNTIF(AN$35:AN61,39)&gt;0),38,IF(AND(COUNTIF(AN$35:AN61,1)&gt;0,COUNTIF(AN$35:AN61,33)&gt;0,COUNTIF(AN$35:AN61,30)&gt;0),39,IF(AND(COUNTIF(AN$35:AN61,1)&gt;0,COUNTIF(AN$35:AN61,33)&gt;0),30,IF(COUNTIF(AN$35:AN61,1)&gt;0,33,1)))))))))))</f>
        <v>F</v>
      </c>
      <c r="AO62" s="227" t="str">
        <f>IF(AND(COUNTIF(AO$35:AO61,1)&gt;0,COUNTIF(AO$35:AO61,33)&gt;0,COUNTIF(AO$35:AO61,30)&gt;0,COUNTIF(AO$35:AO61,39)&gt;0,COUNTIF(AO$35:AO61,38)&gt;0,COUNTIF(AO$35:AO61,35)&gt;0,COUNTIF(AO$35:AO61,37)&gt;0,COUNTIF(AO$35:AO61,36)&gt;0,COUNTIF(AO$35:AO61,"cmo")&gt;0,COUNTIF(AO$35:AO61,32)&gt;0,COUNTIF(AO$35:AO61,2)&gt;0),"F",IF(AND(COUNTIF(AO$35:AO61,1)&gt;0,COUNTIF(AO$35:AO61,33)&gt;0,COUNTIF(AO$35:AO61,30)&gt;0,COUNTIF(AO$35:AO61,39)&gt;0,COUNTIF(AO$35:AO61,38)&gt;0,COUNTIF(AO$35:AO61,35)&gt;0,COUNTIF(AO$35:AO61,37)&gt;0,COUNTIF(AO$35:AO61,36)&gt;0,COUNTIF(AO$35:AO61,"cmo")&gt;0,COUNTIF(AO$35:AO61,32)&gt;0),2,IF(AND(COUNTIF(AO$35:AO61,1)&gt;0,COUNTIF(AO$35:AO61,33)&gt;0,COUNTIF(AO$35:AO61,30)&gt;0,COUNTIF(AO$35:AO61,39)&gt;0,COUNTIF(AO$35:AO61,38)&gt;0,COUNTIF(AO$35:AO61,35)&gt;0,COUNTIF(AO$35:AO61,37)&gt;0,COUNTIF(AO$35:AO61,36)&gt;0,COUNTIF(AO$35:AO61,"cmo")&gt;0),32,IF(AND(COUNTIF(AO$35:AO61,1)&gt;0,COUNTIF(AO$35:AO61,33)&gt;0,COUNTIF(AO$35:AO61,30)&gt;0,COUNTIF(AO$35:AO61,39)&gt;0,COUNTIF(AO$35:AO61,38)&gt;0,COUNTIF(AO$35:AO61,35)&gt;0,COUNTIF(AO$35:AO61,37)&gt;0,COUNTIF(AO$35:AO61,36)&gt;0),"cmo",IF(AND(COUNTIF(AO$35:AO61,1)&gt;0,COUNTIF(AO$35:AO61,33)&gt;0,COUNTIF(AO$35:AO61,30)&gt;0,COUNTIF(AO$35:AO61,39)&gt;0,COUNTIF(AO$35:AO61,38)&gt;0,COUNTIF(AO$35:AO61,35)&gt;0,COUNTIF(AO$35:AO61,37)&gt;0),36,IF(AND(COUNTIF(AO$35:AO61,1)&gt;0,COUNTIF(AO$35:AO61,33)&gt;0,COUNTIF(AO$35:AO61,30)&gt;0,COUNTIF(AO$35:AO61,39)&gt;0,COUNTIF(AO$35:AO61,38)&gt;0,COUNTIF(AO$35:AO61,35)&gt;0),37,IF(AND(COUNTIF(AO$35:AO61,1)&gt;0,COUNTIF(AO$35:AO61,33)&gt;0,COUNTIF(AO$35:AO61,30)&gt;0,COUNTIF(AO$35:AO61,39)&gt;0,COUNTIF(AO$35:AO61,38)&gt;0),35,IF(AND(COUNTIF(AO$35:AO61,1)&gt;0,COUNTIF(AO$35:AO61,33)&gt;0,COUNTIF(AO$35:AO61,30)&gt;0,COUNTIF(AO$35:AO61,39)&gt;0),38,IF(AND(COUNTIF(AO$35:AO61,1)&gt;0,COUNTIF(AO$35:AO61,33)&gt;0,COUNTIF(AO$35:AO61,30)&gt;0),39,IF(AND(COUNTIF(AO$35:AO61,1)&gt;0,COUNTIF(AO$35:AO61,33)&gt;0),30,IF(COUNTIF(AO$35:AO61,1)&gt;0,33,1)))))))))))</f>
        <v>F</v>
      </c>
      <c r="AP62" s="227" t="str">
        <f>IF(AND(COUNTIF(AP$35:AP61,1)&gt;0,COUNTIF(AP$35:AP61,33)&gt;0,COUNTIF(AP$35:AP61,30)&gt;0,COUNTIF(AP$35:AP61,39)&gt;0,COUNTIF(AP$35:AP61,38)&gt;0,COUNTIF(AP$35:AP61,35)&gt;0,COUNTIF(AP$35:AP61,37)&gt;0,COUNTIF(AP$35:AP61,36)&gt;0,COUNTIF(AP$35:AP61,"cmo")&gt;0,COUNTIF(AP$35:AP61,32)&gt;0,COUNTIF(AP$35:AP61,2)&gt;0),"F",IF(AND(COUNTIF(AP$35:AP61,1)&gt;0,COUNTIF(AP$35:AP61,33)&gt;0,COUNTIF(AP$35:AP61,30)&gt;0,COUNTIF(AP$35:AP61,39)&gt;0,COUNTIF(AP$35:AP61,38)&gt;0,COUNTIF(AP$35:AP61,35)&gt;0,COUNTIF(AP$35:AP61,37)&gt;0,COUNTIF(AP$35:AP61,36)&gt;0,COUNTIF(AP$35:AP61,"cmo")&gt;0,COUNTIF(AP$35:AP61,32)&gt;0),2,IF(AND(COUNTIF(AP$35:AP61,1)&gt;0,COUNTIF(AP$35:AP61,33)&gt;0,COUNTIF(AP$35:AP61,30)&gt;0,COUNTIF(AP$35:AP61,39)&gt;0,COUNTIF(AP$35:AP61,38)&gt;0,COUNTIF(AP$35:AP61,35)&gt;0,COUNTIF(AP$35:AP61,37)&gt;0,COUNTIF(AP$35:AP61,36)&gt;0,COUNTIF(AP$35:AP61,"cmo")&gt;0),32,IF(AND(COUNTIF(AP$35:AP61,1)&gt;0,COUNTIF(AP$35:AP61,33)&gt;0,COUNTIF(AP$35:AP61,30)&gt;0,COUNTIF(AP$35:AP61,39)&gt;0,COUNTIF(AP$35:AP61,38)&gt;0,COUNTIF(AP$35:AP61,35)&gt;0,COUNTIF(AP$35:AP61,37)&gt;0,COUNTIF(AP$35:AP61,36)&gt;0),"cmo",IF(AND(COUNTIF(AP$35:AP61,1)&gt;0,COUNTIF(AP$35:AP61,33)&gt;0,COUNTIF(AP$35:AP61,30)&gt;0,COUNTIF(AP$35:AP61,39)&gt;0,COUNTIF(AP$35:AP61,38)&gt;0,COUNTIF(AP$35:AP61,35)&gt;0,COUNTIF(AP$35:AP61,37)&gt;0),36,IF(AND(COUNTIF(AP$35:AP61,1)&gt;0,COUNTIF(AP$35:AP61,33)&gt;0,COUNTIF(AP$35:AP61,30)&gt;0,COUNTIF(AP$35:AP61,39)&gt;0,COUNTIF(AP$35:AP61,38)&gt;0,COUNTIF(AP$35:AP61,35)&gt;0),37,IF(AND(COUNTIF(AP$35:AP61,1)&gt;0,COUNTIF(AP$35:AP61,33)&gt;0,COUNTIF(AP$35:AP61,30)&gt;0,COUNTIF(AP$35:AP61,39)&gt;0,COUNTIF(AP$35:AP61,38)&gt;0),35,IF(AND(COUNTIF(AP$35:AP61,1)&gt;0,COUNTIF(AP$35:AP61,33)&gt;0,COUNTIF(AP$35:AP61,30)&gt;0,COUNTIF(AP$35:AP61,39)&gt;0),38,IF(AND(COUNTIF(AP$35:AP61,1)&gt;0,COUNTIF(AP$35:AP61,33)&gt;0,COUNTIF(AP$35:AP61,30)&gt;0),39,IF(AND(COUNTIF(AP$35:AP61,1)&gt;0,COUNTIF(AP$35:AP61,33)&gt;0),30,IF(COUNTIF(AP$35:AP61,1)&gt;0,33,1)))))))))))</f>
        <v>F</v>
      </c>
      <c r="AQ62" s="227" t="str">
        <f>IF(AND(COUNTIF(AQ$35:AQ61,1)&gt;0,COUNTIF(AQ$35:AQ61,33)&gt;0,COUNTIF(AQ$35:AQ61,30)&gt;0,COUNTIF(AQ$35:AQ61,39)&gt;0,COUNTIF(AQ$35:AQ61,38)&gt;0,COUNTIF(AQ$35:AQ61,35)&gt;0,COUNTIF(AQ$35:AQ61,37)&gt;0,COUNTIF(AQ$35:AQ61,36)&gt;0,COUNTIF(AQ$35:AQ61,"cmo")&gt;0,COUNTIF(AQ$35:AQ61,32)&gt;0,COUNTIF(AQ$35:AQ61,2)&gt;0),"F",IF(AND(COUNTIF(AQ$35:AQ61,1)&gt;0,COUNTIF(AQ$35:AQ61,33)&gt;0,COUNTIF(AQ$35:AQ61,30)&gt;0,COUNTIF(AQ$35:AQ61,39)&gt;0,COUNTIF(AQ$35:AQ61,38)&gt;0,COUNTIF(AQ$35:AQ61,35)&gt;0,COUNTIF(AQ$35:AQ61,37)&gt;0,COUNTIF(AQ$35:AQ61,36)&gt;0,COUNTIF(AQ$35:AQ61,"cmo")&gt;0,COUNTIF(AQ$35:AQ61,32)&gt;0),2,IF(AND(COUNTIF(AQ$35:AQ61,1)&gt;0,COUNTIF(AQ$35:AQ61,33)&gt;0,COUNTIF(AQ$35:AQ61,30)&gt;0,COUNTIF(AQ$35:AQ61,39)&gt;0,COUNTIF(AQ$35:AQ61,38)&gt;0,COUNTIF(AQ$35:AQ61,35)&gt;0,COUNTIF(AQ$35:AQ61,37)&gt;0,COUNTIF(AQ$35:AQ61,36)&gt;0,COUNTIF(AQ$35:AQ61,"cmo")&gt;0),32,IF(AND(COUNTIF(AQ$35:AQ61,1)&gt;0,COUNTIF(AQ$35:AQ61,33)&gt;0,COUNTIF(AQ$35:AQ61,30)&gt;0,COUNTIF(AQ$35:AQ61,39)&gt;0,COUNTIF(AQ$35:AQ61,38)&gt;0,COUNTIF(AQ$35:AQ61,35)&gt;0,COUNTIF(AQ$35:AQ61,37)&gt;0,COUNTIF(AQ$35:AQ61,36)&gt;0),"cmo",IF(AND(COUNTIF(AQ$35:AQ61,1)&gt;0,COUNTIF(AQ$35:AQ61,33)&gt;0,COUNTIF(AQ$35:AQ61,30)&gt;0,COUNTIF(AQ$35:AQ61,39)&gt;0,COUNTIF(AQ$35:AQ61,38)&gt;0,COUNTIF(AQ$35:AQ61,35)&gt;0,COUNTIF(AQ$35:AQ61,37)&gt;0),36,IF(AND(COUNTIF(AQ$35:AQ61,1)&gt;0,COUNTIF(AQ$35:AQ61,33)&gt;0,COUNTIF(AQ$35:AQ61,30)&gt;0,COUNTIF(AQ$35:AQ61,39)&gt;0,COUNTIF(AQ$35:AQ61,38)&gt;0,COUNTIF(AQ$35:AQ61,35)&gt;0),37,IF(AND(COUNTIF(AQ$35:AQ61,1)&gt;0,COUNTIF(AQ$35:AQ61,33)&gt;0,COUNTIF(AQ$35:AQ61,30)&gt;0,COUNTIF(AQ$35:AQ61,39)&gt;0,COUNTIF(AQ$35:AQ61,38)&gt;0),35,IF(AND(COUNTIF(AQ$35:AQ61,1)&gt;0,COUNTIF(AQ$35:AQ61,33)&gt;0,COUNTIF(AQ$35:AQ61,30)&gt;0,COUNTIF(AQ$35:AQ61,39)&gt;0),38,IF(AND(COUNTIF(AQ$35:AQ61,1)&gt;0,COUNTIF(AQ$35:AQ61,33)&gt;0,COUNTIF(AQ$35:AQ61,30)&gt;0),39,IF(AND(COUNTIF(AQ$35:AQ61,1)&gt;0,COUNTIF(AQ$35:AQ61,33)&gt;0),30,IF(COUNTIF(AQ$35:AQ61,1)&gt;0,33,1)))))))))))</f>
        <v>F</v>
      </c>
      <c r="AR62" s="231" t="s">
        <v>6</v>
      </c>
      <c r="AS62" s="231" t="s">
        <v>6</v>
      </c>
      <c r="AT62" s="231" t="s">
        <v>6</v>
      </c>
      <c r="AU62" s="227" t="str">
        <f>IF(AND(COUNTIF(AU$35:AU61,1)&gt;0,COUNTIF(AU$35:AU61,33)&gt;0,COUNTIF(AU$35:AU61,30)&gt;0,COUNTIF(AU$35:AU61,39)&gt;0,COUNTIF(AU$35:AU61,38)&gt;0,COUNTIF(AU$35:AU61,35)&gt;0,COUNTIF(AU$35:AU61,37)&gt;0,COUNTIF(AU$35:AU61,36)&gt;0,COUNTIF(AU$35:AU61,"cmo")&gt;0,COUNTIF(AU$35:AU61,32)&gt;0,COUNTIF(AU$35:AU61,2)&gt;0),"F",IF(AND(COUNTIF(AU$35:AU61,1)&gt;0,COUNTIF(AU$35:AU61,33)&gt;0,COUNTIF(AU$35:AU61,30)&gt;0,COUNTIF(AU$35:AU61,39)&gt;0,COUNTIF(AU$35:AU61,38)&gt;0,COUNTIF(AU$35:AU61,35)&gt;0,COUNTIF(AU$35:AU61,37)&gt;0,COUNTIF(AU$35:AU61,36)&gt;0,COUNTIF(AU$35:AU61,"cmo")&gt;0,COUNTIF(AU$35:AU61,32)&gt;0),2,IF(AND(COUNTIF(AU$35:AU61,1)&gt;0,COUNTIF(AU$35:AU61,33)&gt;0,COUNTIF(AU$35:AU61,30)&gt;0,COUNTIF(AU$35:AU61,39)&gt;0,COUNTIF(AU$35:AU61,38)&gt;0,COUNTIF(AU$35:AU61,35)&gt;0,COUNTIF(AU$35:AU61,37)&gt;0,COUNTIF(AU$35:AU61,36)&gt;0,COUNTIF(AU$35:AU61,"cmo")&gt;0),32,IF(AND(COUNTIF(AU$35:AU61,1)&gt;0,COUNTIF(AU$35:AU61,33)&gt;0,COUNTIF(AU$35:AU61,30)&gt;0,COUNTIF(AU$35:AU61,39)&gt;0,COUNTIF(AU$35:AU61,38)&gt;0,COUNTIF(AU$35:AU61,35)&gt;0,COUNTIF(AU$35:AU61,37)&gt;0,COUNTIF(AU$35:AU61,36)&gt;0),"cmo",IF(AND(COUNTIF(AU$35:AU61,1)&gt;0,COUNTIF(AU$35:AU61,33)&gt;0,COUNTIF(AU$35:AU61,30)&gt;0,COUNTIF(AU$35:AU61,39)&gt;0,COUNTIF(AU$35:AU61,38)&gt;0,COUNTIF(AU$35:AU61,35)&gt;0,COUNTIF(AU$35:AU61,37)&gt;0),36,IF(AND(COUNTIF(AU$35:AU61,1)&gt;0,COUNTIF(AU$35:AU61,33)&gt;0,COUNTIF(AU$35:AU61,30)&gt;0,COUNTIF(AU$35:AU61,39)&gt;0,COUNTIF(AU$35:AU61,38)&gt;0,COUNTIF(AU$35:AU61,35)&gt;0),37,IF(AND(COUNTIF(AU$35:AU61,1)&gt;0,COUNTIF(AU$35:AU61,33)&gt;0,COUNTIF(AU$35:AU61,30)&gt;0,COUNTIF(AU$35:AU61,39)&gt;0,COUNTIF(AU$35:AU61,38)&gt;0),35,IF(AND(COUNTIF(AU$35:AU61,1)&gt;0,COUNTIF(AU$35:AU61,33)&gt;0,COUNTIF(AU$35:AU61,30)&gt;0,COUNTIF(AU$35:AU61,39)&gt;0),38,IF(AND(COUNTIF(AU$35:AU61,1)&gt;0,COUNTIF(AU$35:AU61,33)&gt;0,COUNTIF(AU$35:AU61,30)&gt;0),39,IF(AND(COUNTIF(AU$35:AU61,1)&gt;0,COUNTIF(AU$35:AU61,33)&gt;0),30,IF(COUNTIF(AU$35:AU61,1)&gt;0,33,1)))))))))))</f>
        <v>F</v>
      </c>
      <c r="AV62" s="227" t="str">
        <f>IF(AND(COUNTIF(AV$35:AV61,1)&gt;0,COUNTIF(AV$35:AV61,33)&gt;0,COUNTIF(AV$35:AV61,30)&gt;0,COUNTIF(AV$35:AV61,39)&gt;0,COUNTIF(AV$35:AV61,38)&gt;0,COUNTIF(AV$35:AV61,35)&gt;0,COUNTIF(AV$35:AV61,37)&gt;0,COUNTIF(AV$35:AV61,36)&gt;0,COUNTIF(AV$35:AV61,"cmo")&gt;0,COUNTIF(AV$35:AV61,32)&gt;0,COUNTIF(AV$35:AV61,2)&gt;0),"F",IF(AND(COUNTIF(AV$35:AV61,1)&gt;0,COUNTIF(AV$35:AV61,33)&gt;0,COUNTIF(AV$35:AV61,30)&gt;0,COUNTIF(AV$35:AV61,39)&gt;0,COUNTIF(AV$35:AV61,38)&gt;0,COUNTIF(AV$35:AV61,35)&gt;0,COUNTIF(AV$35:AV61,37)&gt;0,COUNTIF(AV$35:AV61,36)&gt;0,COUNTIF(AV$35:AV61,"cmo")&gt;0,COUNTIF(AV$35:AV61,32)&gt;0),2,IF(AND(COUNTIF(AV$35:AV61,1)&gt;0,COUNTIF(AV$35:AV61,33)&gt;0,COUNTIF(AV$35:AV61,30)&gt;0,COUNTIF(AV$35:AV61,39)&gt;0,COUNTIF(AV$35:AV61,38)&gt;0,COUNTIF(AV$35:AV61,35)&gt;0,COUNTIF(AV$35:AV61,37)&gt;0,COUNTIF(AV$35:AV61,36)&gt;0,COUNTIF(AV$35:AV61,"cmo")&gt;0),32,IF(AND(COUNTIF(AV$35:AV61,1)&gt;0,COUNTIF(AV$35:AV61,33)&gt;0,COUNTIF(AV$35:AV61,30)&gt;0,COUNTIF(AV$35:AV61,39)&gt;0,COUNTIF(AV$35:AV61,38)&gt;0,COUNTIF(AV$35:AV61,35)&gt;0,COUNTIF(AV$35:AV61,37)&gt;0,COUNTIF(AV$35:AV61,36)&gt;0),"cmo",IF(AND(COUNTIF(AV$35:AV61,1)&gt;0,COUNTIF(AV$35:AV61,33)&gt;0,COUNTIF(AV$35:AV61,30)&gt;0,COUNTIF(AV$35:AV61,39)&gt;0,COUNTIF(AV$35:AV61,38)&gt;0,COUNTIF(AV$35:AV61,35)&gt;0,COUNTIF(AV$35:AV61,37)&gt;0),36,IF(AND(COUNTIF(AV$35:AV61,1)&gt;0,COUNTIF(AV$35:AV61,33)&gt;0,COUNTIF(AV$35:AV61,30)&gt;0,COUNTIF(AV$35:AV61,39)&gt;0,COUNTIF(AV$35:AV61,38)&gt;0,COUNTIF(AV$35:AV61,35)&gt;0),37,IF(AND(COUNTIF(AV$35:AV61,1)&gt;0,COUNTIF(AV$35:AV61,33)&gt;0,COUNTIF(AV$35:AV61,30)&gt;0,COUNTIF(AV$35:AV61,39)&gt;0,COUNTIF(AV$35:AV61,38)&gt;0),35,IF(AND(COUNTIF(AV$35:AV61,1)&gt;0,COUNTIF(AV$35:AV61,33)&gt;0,COUNTIF(AV$35:AV61,30)&gt;0,COUNTIF(AV$35:AV61,39)&gt;0),38,IF(AND(COUNTIF(AV$35:AV61,1)&gt;0,COUNTIF(AV$35:AV61,33)&gt;0,COUNTIF(AV$35:AV61,30)&gt;0),39,IF(AND(COUNTIF(AV$35:AV61,1)&gt;0,COUNTIF(AV$35:AV61,33)&gt;0),30,IF(COUNTIF(AV$35:AV61,1)&gt;0,33,1)))))))))))</f>
        <v>F</v>
      </c>
      <c r="AW62" s="227" t="str">
        <f>IF(AND(COUNTIF(AW$35:AW61,1)&gt;0,COUNTIF(AW$35:AW61,33)&gt;0,COUNTIF(AW$35:AW61,30)&gt;0,COUNTIF(AW$35:AW61,39)&gt;0,COUNTIF(AW$35:AW61,38)&gt;0,COUNTIF(AW$35:AW61,35)&gt;0,COUNTIF(AW$35:AW61,37)&gt;0,COUNTIF(AW$35:AW61,36)&gt;0,COUNTIF(AW$35:AW61,"cmo")&gt;0,COUNTIF(AW$35:AW61,32)&gt;0,COUNTIF(AW$35:AW61,2)&gt;0),"F",IF(AND(COUNTIF(AW$35:AW61,1)&gt;0,COUNTIF(AW$35:AW61,33)&gt;0,COUNTIF(AW$35:AW61,30)&gt;0,COUNTIF(AW$35:AW61,39)&gt;0,COUNTIF(AW$35:AW61,38)&gt;0,COUNTIF(AW$35:AW61,35)&gt;0,COUNTIF(AW$35:AW61,37)&gt;0,COUNTIF(AW$35:AW61,36)&gt;0,COUNTIF(AW$35:AW61,"cmo")&gt;0,COUNTIF(AW$35:AW61,32)&gt;0),2,IF(AND(COUNTIF(AW$35:AW61,1)&gt;0,COUNTIF(AW$35:AW61,33)&gt;0,COUNTIF(AW$35:AW61,30)&gt;0,COUNTIF(AW$35:AW61,39)&gt;0,COUNTIF(AW$35:AW61,38)&gt;0,COUNTIF(AW$35:AW61,35)&gt;0,COUNTIF(AW$35:AW61,37)&gt;0,COUNTIF(AW$35:AW61,36)&gt;0,COUNTIF(AW$35:AW61,"cmo")&gt;0),32,IF(AND(COUNTIF(AW$35:AW61,1)&gt;0,COUNTIF(AW$35:AW61,33)&gt;0,COUNTIF(AW$35:AW61,30)&gt;0,COUNTIF(AW$35:AW61,39)&gt;0,COUNTIF(AW$35:AW61,38)&gt;0,COUNTIF(AW$35:AW61,35)&gt;0,COUNTIF(AW$35:AW61,37)&gt;0,COUNTIF(AW$35:AW61,36)&gt;0),"cmo",IF(AND(COUNTIF(AW$35:AW61,1)&gt;0,COUNTIF(AW$35:AW61,33)&gt;0,COUNTIF(AW$35:AW61,30)&gt;0,COUNTIF(AW$35:AW61,39)&gt;0,COUNTIF(AW$35:AW61,38)&gt;0,COUNTIF(AW$35:AW61,35)&gt;0,COUNTIF(AW$35:AW61,37)&gt;0),36,IF(AND(COUNTIF(AW$35:AW61,1)&gt;0,COUNTIF(AW$35:AW61,33)&gt;0,COUNTIF(AW$35:AW61,30)&gt;0,COUNTIF(AW$35:AW61,39)&gt;0,COUNTIF(AW$35:AW61,38)&gt;0,COUNTIF(AW$35:AW61,35)&gt;0),37,IF(AND(COUNTIF(AW$35:AW61,1)&gt;0,COUNTIF(AW$35:AW61,33)&gt;0,COUNTIF(AW$35:AW61,30)&gt;0,COUNTIF(AW$35:AW61,39)&gt;0,COUNTIF(AW$35:AW61,38)&gt;0),35,IF(AND(COUNTIF(AW$35:AW61,1)&gt;0,COUNTIF(AW$35:AW61,33)&gt;0,COUNTIF(AW$35:AW61,30)&gt;0,COUNTIF(AW$35:AW61,39)&gt;0),38,IF(AND(COUNTIF(AW$35:AW61,1)&gt;0,COUNTIF(AW$35:AW61,33)&gt;0,COUNTIF(AW$35:AW61,30)&gt;0),39,IF(AND(COUNTIF(AW$35:AW61,1)&gt;0,COUNTIF(AW$35:AW61,33)&gt;0),30,IF(COUNTIF(AW$35:AW61,1)&gt;0,33,1)))))))))))</f>
        <v>F</v>
      </c>
      <c r="AX62" s="227" t="str">
        <f>IF(AND(COUNTIF(AX$35:AX61,1)&gt;0,COUNTIF(AX$35:AX61,33)&gt;0,COUNTIF(AX$35:AX61,30)&gt;0,COUNTIF(AX$35:AX61,39)&gt;0,COUNTIF(AX$35:AX61,38)&gt;0,COUNTIF(AX$35:AX61,35)&gt;0,COUNTIF(AX$35:AX61,37)&gt;0,COUNTIF(AX$35:AX61,36)&gt;0,COUNTIF(AX$35:AX61,"cmo")&gt;0,COUNTIF(AX$35:AX61,32)&gt;0,COUNTIF(AX$35:AX61,2)&gt;0),"F",IF(AND(COUNTIF(AX$35:AX61,1)&gt;0,COUNTIF(AX$35:AX61,33)&gt;0,COUNTIF(AX$35:AX61,30)&gt;0,COUNTIF(AX$35:AX61,39)&gt;0,COUNTIF(AX$35:AX61,38)&gt;0,COUNTIF(AX$35:AX61,35)&gt;0,COUNTIF(AX$35:AX61,37)&gt;0,COUNTIF(AX$35:AX61,36)&gt;0,COUNTIF(AX$35:AX61,"cmo")&gt;0,COUNTIF(AX$35:AX61,32)&gt;0),2,IF(AND(COUNTIF(AX$35:AX61,1)&gt;0,COUNTIF(AX$35:AX61,33)&gt;0,COUNTIF(AX$35:AX61,30)&gt;0,COUNTIF(AX$35:AX61,39)&gt;0,COUNTIF(AX$35:AX61,38)&gt;0,COUNTIF(AX$35:AX61,35)&gt;0,COUNTIF(AX$35:AX61,37)&gt;0,COUNTIF(AX$35:AX61,36)&gt;0,COUNTIF(AX$35:AX61,"cmo")&gt;0),32,IF(AND(COUNTIF(AX$35:AX61,1)&gt;0,COUNTIF(AX$35:AX61,33)&gt;0,COUNTIF(AX$35:AX61,30)&gt;0,COUNTIF(AX$35:AX61,39)&gt;0,COUNTIF(AX$35:AX61,38)&gt;0,COUNTIF(AX$35:AX61,35)&gt;0,COUNTIF(AX$35:AX61,37)&gt;0,COUNTIF(AX$35:AX61,36)&gt;0),"cmo",IF(AND(COUNTIF(AX$35:AX61,1)&gt;0,COUNTIF(AX$35:AX61,33)&gt;0,COUNTIF(AX$35:AX61,30)&gt;0,COUNTIF(AX$35:AX61,39)&gt;0,COUNTIF(AX$35:AX61,38)&gt;0,COUNTIF(AX$35:AX61,35)&gt;0,COUNTIF(AX$35:AX61,37)&gt;0),36,IF(AND(COUNTIF(AX$35:AX61,1)&gt;0,COUNTIF(AX$35:AX61,33)&gt;0,COUNTIF(AX$35:AX61,30)&gt;0,COUNTIF(AX$35:AX61,39)&gt;0,COUNTIF(AX$35:AX61,38)&gt;0,COUNTIF(AX$35:AX61,35)&gt;0),37,IF(AND(COUNTIF(AX$35:AX61,1)&gt;0,COUNTIF(AX$35:AX61,33)&gt;0,COUNTIF(AX$35:AX61,30)&gt;0,COUNTIF(AX$35:AX61,39)&gt;0,COUNTIF(AX$35:AX61,38)&gt;0),35,IF(AND(COUNTIF(AX$35:AX61,1)&gt;0,COUNTIF(AX$35:AX61,33)&gt;0,COUNTIF(AX$35:AX61,30)&gt;0,COUNTIF(AX$35:AX61,39)&gt;0),38,IF(AND(COUNTIF(AX$35:AX61,1)&gt;0,COUNTIF(AX$35:AX61,33)&gt;0,COUNTIF(AX$35:AX61,30)&gt;0),39,IF(AND(COUNTIF(AX$35:AX61,1)&gt;0,COUNTIF(AX$35:AX61,33)&gt;0),30,IF(COUNTIF(AX$35:AX61,1)&gt;0,33,1)))))))))))</f>
        <v>F</v>
      </c>
      <c r="AY62" s="227" t="str">
        <f>IF(AND(COUNTIF(AY$35:AY61,1)&gt;0,COUNTIF(AY$35:AY61,33)&gt;0,COUNTIF(AY$35:AY61,30)&gt;0,COUNTIF(AY$35:AY61,39)&gt;0,COUNTIF(AY$35:AY61,38)&gt;0,COUNTIF(AY$35:AY61,35)&gt;0,COUNTIF(AY$35:AY61,37)&gt;0,COUNTIF(AY$35:AY61,36)&gt;0,COUNTIF(AY$35:AY61,"cmo")&gt;0,COUNTIF(AY$35:AY61,32)&gt;0,COUNTIF(AY$35:AY61,2)&gt;0),"F",IF(AND(COUNTIF(AY$35:AY61,1)&gt;0,COUNTIF(AY$35:AY61,33)&gt;0,COUNTIF(AY$35:AY61,30)&gt;0,COUNTIF(AY$35:AY61,39)&gt;0,COUNTIF(AY$35:AY61,38)&gt;0,COUNTIF(AY$35:AY61,35)&gt;0,COUNTIF(AY$35:AY61,37)&gt;0,COUNTIF(AY$35:AY61,36)&gt;0,COUNTIF(AY$35:AY61,"cmo")&gt;0,COUNTIF(AY$35:AY61,32)&gt;0),2,IF(AND(COUNTIF(AY$35:AY61,1)&gt;0,COUNTIF(AY$35:AY61,33)&gt;0,COUNTIF(AY$35:AY61,30)&gt;0,COUNTIF(AY$35:AY61,39)&gt;0,COUNTIF(AY$35:AY61,38)&gt;0,COUNTIF(AY$35:AY61,35)&gt;0,COUNTIF(AY$35:AY61,37)&gt;0,COUNTIF(AY$35:AY61,36)&gt;0,COUNTIF(AY$35:AY61,"cmo")&gt;0),32,IF(AND(COUNTIF(AY$35:AY61,1)&gt;0,COUNTIF(AY$35:AY61,33)&gt;0,COUNTIF(AY$35:AY61,30)&gt;0,COUNTIF(AY$35:AY61,39)&gt;0,COUNTIF(AY$35:AY61,38)&gt;0,COUNTIF(AY$35:AY61,35)&gt;0,COUNTIF(AY$35:AY61,37)&gt;0,COUNTIF(AY$35:AY61,36)&gt;0),"cmo",IF(AND(COUNTIF(AY$35:AY61,1)&gt;0,COUNTIF(AY$35:AY61,33)&gt;0,COUNTIF(AY$35:AY61,30)&gt;0,COUNTIF(AY$35:AY61,39)&gt;0,COUNTIF(AY$35:AY61,38)&gt;0,COUNTIF(AY$35:AY61,35)&gt;0,COUNTIF(AY$35:AY61,37)&gt;0),36,IF(AND(COUNTIF(AY$35:AY61,1)&gt;0,COUNTIF(AY$35:AY61,33)&gt;0,COUNTIF(AY$35:AY61,30)&gt;0,COUNTIF(AY$35:AY61,39)&gt;0,COUNTIF(AY$35:AY61,38)&gt;0,COUNTIF(AY$35:AY61,35)&gt;0),37,IF(AND(COUNTIF(AY$35:AY61,1)&gt;0,COUNTIF(AY$35:AY61,33)&gt;0,COUNTIF(AY$35:AY61,30)&gt;0,COUNTIF(AY$35:AY61,39)&gt;0,COUNTIF(AY$35:AY61,38)&gt;0),35,IF(AND(COUNTIF(AY$35:AY61,1)&gt;0,COUNTIF(AY$35:AY61,33)&gt;0,COUNTIF(AY$35:AY61,30)&gt;0,COUNTIF(AY$35:AY61,39)&gt;0),38,IF(AND(COUNTIF(AY$35:AY61,1)&gt;0,COUNTIF(AY$35:AY61,33)&gt;0,COUNTIF(AY$35:AY61,30)&gt;0),39,IF(AND(COUNTIF(AY$35:AY61,1)&gt;0,COUNTIF(AY$35:AY61,33)&gt;0),30,IF(COUNTIF(AY$35:AY61,1)&gt;0,33,1)))))))))))</f>
        <v>F</v>
      </c>
      <c r="AZ62" s="227" t="str">
        <f>IF(AND(COUNTIF(AZ$35:AZ61,1)&gt;0,COUNTIF(AZ$35:AZ61,33)&gt;0,COUNTIF(AZ$35:AZ61,30)&gt;0,COUNTIF(AZ$35:AZ61,39)&gt;0,COUNTIF(AZ$35:AZ61,38)&gt;0,COUNTIF(AZ$35:AZ61,35)&gt;0,COUNTIF(AZ$35:AZ61,37)&gt;0,COUNTIF(AZ$35:AZ61,36)&gt;0,COUNTIF(AZ$35:AZ61,"cmo")&gt;0,COUNTIF(AZ$35:AZ61,32)&gt;0,COUNTIF(AZ$35:AZ61,2)&gt;0),"F",IF(AND(COUNTIF(AZ$35:AZ61,1)&gt;0,COUNTIF(AZ$35:AZ61,33)&gt;0,COUNTIF(AZ$35:AZ61,30)&gt;0,COUNTIF(AZ$35:AZ61,39)&gt;0,COUNTIF(AZ$35:AZ61,38)&gt;0,COUNTIF(AZ$35:AZ61,35)&gt;0,COUNTIF(AZ$35:AZ61,37)&gt;0,COUNTIF(AZ$35:AZ61,36)&gt;0,COUNTIF(AZ$35:AZ61,"cmo")&gt;0,COUNTIF(AZ$35:AZ61,32)&gt;0),2,IF(AND(COUNTIF(AZ$35:AZ61,1)&gt;0,COUNTIF(AZ$35:AZ61,33)&gt;0,COUNTIF(AZ$35:AZ61,30)&gt;0,COUNTIF(AZ$35:AZ61,39)&gt;0,COUNTIF(AZ$35:AZ61,38)&gt;0,COUNTIF(AZ$35:AZ61,35)&gt;0,COUNTIF(AZ$35:AZ61,37)&gt;0,COUNTIF(AZ$35:AZ61,36)&gt;0,COUNTIF(AZ$35:AZ61,"cmo")&gt;0),32,IF(AND(COUNTIF(AZ$35:AZ61,1)&gt;0,COUNTIF(AZ$35:AZ61,33)&gt;0,COUNTIF(AZ$35:AZ61,30)&gt;0,COUNTIF(AZ$35:AZ61,39)&gt;0,COUNTIF(AZ$35:AZ61,38)&gt;0,COUNTIF(AZ$35:AZ61,35)&gt;0,COUNTIF(AZ$35:AZ61,37)&gt;0,COUNTIF(AZ$35:AZ61,36)&gt;0),"cmo",IF(AND(COUNTIF(AZ$35:AZ61,1)&gt;0,COUNTIF(AZ$35:AZ61,33)&gt;0,COUNTIF(AZ$35:AZ61,30)&gt;0,COUNTIF(AZ$35:AZ61,39)&gt;0,COUNTIF(AZ$35:AZ61,38)&gt;0,COUNTIF(AZ$35:AZ61,35)&gt;0,COUNTIF(AZ$35:AZ61,37)&gt;0),36,IF(AND(COUNTIF(AZ$35:AZ61,1)&gt;0,COUNTIF(AZ$35:AZ61,33)&gt;0,COUNTIF(AZ$35:AZ61,30)&gt;0,COUNTIF(AZ$35:AZ61,39)&gt;0,COUNTIF(AZ$35:AZ61,38)&gt;0,COUNTIF(AZ$35:AZ61,35)&gt;0),37,IF(AND(COUNTIF(AZ$35:AZ61,1)&gt;0,COUNTIF(AZ$35:AZ61,33)&gt;0,COUNTIF(AZ$35:AZ61,30)&gt;0,COUNTIF(AZ$35:AZ61,39)&gt;0,COUNTIF(AZ$35:AZ61,38)&gt;0),35,IF(AND(COUNTIF(AZ$35:AZ61,1)&gt;0,COUNTIF(AZ$35:AZ61,33)&gt;0,COUNTIF(AZ$35:AZ61,30)&gt;0,COUNTIF(AZ$35:AZ61,39)&gt;0),38,IF(AND(COUNTIF(AZ$35:AZ61,1)&gt;0,COUNTIF(AZ$35:AZ61,33)&gt;0,COUNTIF(AZ$35:AZ61,30)&gt;0),39,IF(AND(COUNTIF(AZ$35:AZ61,1)&gt;0,COUNTIF(AZ$35:AZ61,33)&gt;0),30,IF(COUNTIF(AZ$35:AZ61,1)&gt;0,33,1)))))))))))</f>
        <v>F</v>
      </c>
      <c r="BA62" s="227" t="str">
        <f>IF(AND(COUNTIF(BA$35:BA61,1)&gt;0,COUNTIF(BA$35:BA61,33)&gt;0,COUNTIF(BA$35:BA61,30)&gt;0,COUNTIF(BA$35:BA61,39)&gt;0,COUNTIF(BA$35:BA61,38)&gt;0,COUNTIF(BA$35:BA61,35)&gt;0,COUNTIF(BA$35:BA61,37)&gt;0,COUNTIF(BA$35:BA61,36)&gt;0,COUNTIF(BA$35:BA61,"cmo")&gt;0,COUNTIF(BA$35:BA61,32)&gt;0,COUNTIF(BA$35:BA61,2)&gt;0),"F",IF(AND(COUNTIF(BA$35:BA61,1)&gt;0,COUNTIF(BA$35:BA61,33)&gt;0,COUNTIF(BA$35:BA61,30)&gt;0,COUNTIF(BA$35:BA61,39)&gt;0,COUNTIF(BA$35:BA61,38)&gt;0,COUNTIF(BA$35:BA61,35)&gt;0,COUNTIF(BA$35:BA61,37)&gt;0,COUNTIF(BA$35:BA61,36)&gt;0,COUNTIF(BA$35:BA61,"cmo")&gt;0,COUNTIF(BA$35:BA61,32)&gt;0),2,IF(AND(COUNTIF(BA$35:BA61,1)&gt;0,COUNTIF(BA$35:BA61,33)&gt;0,COUNTIF(BA$35:BA61,30)&gt;0,COUNTIF(BA$35:BA61,39)&gt;0,COUNTIF(BA$35:BA61,38)&gt;0,COUNTIF(BA$35:BA61,35)&gt;0,COUNTIF(BA$35:BA61,37)&gt;0,COUNTIF(BA$35:BA61,36)&gt;0,COUNTIF(BA$35:BA61,"cmo")&gt;0),32,IF(AND(COUNTIF(BA$35:BA61,1)&gt;0,COUNTIF(BA$35:BA61,33)&gt;0,COUNTIF(BA$35:BA61,30)&gt;0,COUNTIF(BA$35:BA61,39)&gt;0,COUNTIF(BA$35:BA61,38)&gt;0,COUNTIF(BA$35:BA61,35)&gt;0,COUNTIF(BA$35:BA61,37)&gt;0,COUNTIF(BA$35:BA61,36)&gt;0),"cmo",IF(AND(COUNTIF(BA$35:BA61,1)&gt;0,COUNTIF(BA$35:BA61,33)&gt;0,COUNTIF(BA$35:BA61,30)&gt;0,COUNTIF(BA$35:BA61,39)&gt;0,COUNTIF(BA$35:BA61,38)&gt;0,COUNTIF(BA$35:BA61,35)&gt;0,COUNTIF(BA$35:BA61,37)&gt;0),36,IF(AND(COUNTIF(BA$35:BA61,1)&gt;0,COUNTIF(BA$35:BA61,33)&gt;0,COUNTIF(BA$35:BA61,30)&gt;0,COUNTIF(BA$35:BA61,39)&gt;0,COUNTIF(BA$35:BA61,38)&gt;0,COUNTIF(BA$35:BA61,35)&gt;0),37,IF(AND(COUNTIF(BA$35:BA61,1)&gt;0,COUNTIF(BA$35:BA61,33)&gt;0,COUNTIF(BA$35:BA61,30)&gt;0,COUNTIF(BA$35:BA61,39)&gt;0,COUNTIF(BA$35:BA61,38)&gt;0),35,IF(AND(COUNTIF(BA$35:BA61,1)&gt;0,COUNTIF(BA$35:BA61,33)&gt;0,COUNTIF(BA$35:BA61,30)&gt;0,COUNTIF(BA$35:BA61,39)&gt;0),38,IF(AND(COUNTIF(BA$35:BA61,1)&gt;0,COUNTIF(BA$35:BA61,33)&gt;0,COUNTIF(BA$35:BA61,30)&gt;0),39,IF(AND(COUNTIF(BA$35:BA61,1)&gt;0,COUNTIF(BA$35:BA61,33)&gt;0),30,IF(COUNTIF(BA$35:BA61,1)&gt;0,33,1)))))))))))</f>
        <v>F</v>
      </c>
      <c r="BB62" s="227" t="str">
        <f>IF(AND(COUNTIF(BB$35:BB61,1)&gt;0,COUNTIF(BB$35:BB61,33)&gt;0,COUNTIF(BB$35:BB61,30)&gt;0,COUNTIF(BB$35:BB61,39)&gt;0,COUNTIF(BB$35:BB61,38)&gt;0,COUNTIF(BB$35:BB61,35)&gt;0,COUNTIF(BB$35:BB61,37)&gt;0,COUNTIF(BB$35:BB61,36)&gt;0,COUNTIF(BB$35:BB61,"cmo")&gt;0,COUNTIF(BB$35:BB61,32)&gt;0,COUNTIF(BB$35:BB61,2)&gt;0),"F",IF(AND(COUNTIF(BB$35:BB61,1)&gt;0,COUNTIF(BB$35:BB61,33)&gt;0,COUNTIF(BB$35:BB61,30)&gt;0,COUNTIF(BB$35:BB61,39)&gt;0,COUNTIF(BB$35:BB61,38)&gt;0,COUNTIF(BB$35:BB61,35)&gt;0,COUNTIF(BB$35:BB61,37)&gt;0,COUNTIF(BB$35:BB61,36)&gt;0,COUNTIF(BB$35:BB61,"cmo")&gt;0,COUNTIF(BB$35:BB61,32)&gt;0),2,IF(AND(COUNTIF(BB$35:BB61,1)&gt;0,COUNTIF(BB$35:BB61,33)&gt;0,COUNTIF(BB$35:BB61,30)&gt;0,COUNTIF(BB$35:BB61,39)&gt;0,COUNTIF(BB$35:BB61,38)&gt;0,COUNTIF(BB$35:BB61,35)&gt;0,COUNTIF(BB$35:BB61,37)&gt;0,COUNTIF(BB$35:BB61,36)&gt;0,COUNTIF(BB$35:BB61,"cmo")&gt;0),32,IF(AND(COUNTIF(BB$35:BB61,1)&gt;0,COUNTIF(BB$35:BB61,33)&gt;0,COUNTIF(BB$35:BB61,30)&gt;0,COUNTIF(BB$35:BB61,39)&gt;0,COUNTIF(BB$35:BB61,38)&gt;0,COUNTIF(BB$35:BB61,35)&gt;0,COUNTIF(BB$35:BB61,37)&gt;0,COUNTIF(BB$35:BB61,36)&gt;0),"cmo",IF(AND(COUNTIF(BB$35:BB61,1)&gt;0,COUNTIF(BB$35:BB61,33)&gt;0,COUNTIF(BB$35:BB61,30)&gt;0,COUNTIF(BB$35:BB61,39)&gt;0,COUNTIF(BB$35:BB61,38)&gt;0,COUNTIF(BB$35:BB61,35)&gt;0,COUNTIF(BB$35:BB61,37)&gt;0),36,IF(AND(COUNTIF(BB$35:BB61,1)&gt;0,COUNTIF(BB$35:BB61,33)&gt;0,COUNTIF(BB$35:BB61,30)&gt;0,COUNTIF(BB$35:BB61,39)&gt;0,COUNTIF(BB$35:BB61,38)&gt;0,COUNTIF(BB$35:BB61,35)&gt;0),37,IF(AND(COUNTIF(BB$35:BB61,1)&gt;0,COUNTIF(BB$35:BB61,33)&gt;0,COUNTIF(BB$35:BB61,30)&gt;0,COUNTIF(BB$35:BB61,39)&gt;0,COUNTIF(BB$35:BB61,38)&gt;0),35,IF(AND(COUNTIF(BB$35:BB61,1)&gt;0,COUNTIF(BB$35:BB61,33)&gt;0,COUNTIF(BB$35:BB61,30)&gt;0,COUNTIF(BB$35:BB61,39)&gt;0),38,IF(AND(COUNTIF(BB$35:BB61,1)&gt;0,COUNTIF(BB$35:BB61,33)&gt;0,COUNTIF(BB$35:BB61,30)&gt;0),39,IF(AND(COUNTIF(BB$35:BB61,1)&gt;0,COUNTIF(BB$35:BB61,33)&gt;0),30,IF(COUNTIF(BB$35:BB61,1)&gt;0,33,1)))))))))))</f>
        <v>F</v>
      </c>
      <c r="BC62" s="227" t="str">
        <f>IF(AND(COUNTIF(BC$35:BC61,1)&gt;0,COUNTIF(BC$35:BC61,33)&gt;0,COUNTIF(BC$35:BC61,30)&gt;0,COUNTIF(BC$35:BC61,39)&gt;0,COUNTIF(BC$35:BC61,38)&gt;0,COUNTIF(BC$35:BC61,35)&gt;0,COUNTIF(BC$35:BC61,37)&gt;0,COUNTIF(BC$35:BC61,36)&gt;0,COUNTIF(BC$35:BC61,"cmo")&gt;0,COUNTIF(BC$35:BC61,32)&gt;0,COUNTIF(BC$35:BC61,2)&gt;0),"F",IF(AND(COUNTIF(BC$35:BC61,1)&gt;0,COUNTIF(BC$35:BC61,33)&gt;0,COUNTIF(BC$35:BC61,30)&gt;0,COUNTIF(BC$35:BC61,39)&gt;0,COUNTIF(BC$35:BC61,38)&gt;0,COUNTIF(BC$35:BC61,35)&gt;0,COUNTIF(BC$35:BC61,37)&gt;0,COUNTIF(BC$35:BC61,36)&gt;0,COUNTIF(BC$35:BC61,"cmo")&gt;0,COUNTIF(BC$35:BC61,32)&gt;0),2,IF(AND(COUNTIF(BC$35:BC61,1)&gt;0,COUNTIF(BC$35:BC61,33)&gt;0,COUNTIF(BC$35:BC61,30)&gt;0,COUNTIF(BC$35:BC61,39)&gt;0,COUNTIF(BC$35:BC61,38)&gt;0,COUNTIF(BC$35:BC61,35)&gt;0,COUNTIF(BC$35:BC61,37)&gt;0,COUNTIF(BC$35:BC61,36)&gt;0,COUNTIF(BC$35:BC61,"cmo")&gt;0),32,IF(AND(COUNTIF(BC$35:BC61,1)&gt;0,COUNTIF(BC$35:BC61,33)&gt;0,COUNTIF(BC$35:BC61,30)&gt;0,COUNTIF(BC$35:BC61,39)&gt;0,COUNTIF(BC$35:BC61,38)&gt;0,COUNTIF(BC$35:BC61,35)&gt;0,COUNTIF(BC$35:BC61,37)&gt;0,COUNTIF(BC$35:BC61,36)&gt;0),"cmo",IF(AND(COUNTIF(BC$35:BC61,1)&gt;0,COUNTIF(BC$35:BC61,33)&gt;0,COUNTIF(BC$35:BC61,30)&gt;0,COUNTIF(BC$35:BC61,39)&gt;0,COUNTIF(BC$35:BC61,38)&gt;0,COUNTIF(BC$35:BC61,35)&gt;0,COUNTIF(BC$35:BC61,37)&gt;0),36,IF(AND(COUNTIF(BC$35:BC61,1)&gt;0,COUNTIF(BC$35:BC61,33)&gt;0,COUNTIF(BC$35:BC61,30)&gt;0,COUNTIF(BC$35:BC61,39)&gt;0,COUNTIF(BC$35:BC61,38)&gt;0,COUNTIF(BC$35:BC61,35)&gt;0),37,IF(AND(COUNTIF(BC$35:BC61,1)&gt;0,COUNTIF(BC$35:BC61,33)&gt;0,COUNTIF(BC$35:BC61,30)&gt;0,COUNTIF(BC$35:BC61,39)&gt;0,COUNTIF(BC$35:BC61,38)&gt;0),35,IF(AND(COUNTIF(BC$35:BC61,1)&gt;0,COUNTIF(BC$35:BC61,33)&gt;0,COUNTIF(BC$35:BC61,30)&gt;0,COUNTIF(BC$35:BC61,39)&gt;0),38,IF(AND(COUNTIF(BC$35:BC61,1)&gt;0,COUNTIF(BC$35:BC61,33)&gt;0,COUNTIF(BC$35:BC61,30)&gt;0),39,IF(AND(COUNTIF(BC$35:BC61,1)&gt;0,COUNTIF(BC$35:BC61,33)&gt;0),30,IF(COUNTIF(BC$35:BC61,1)&gt;0,33,1)))))))))))</f>
        <v>F</v>
      </c>
      <c r="BD62" s="227" t="str">
        <f>IF(AND(COUNTIF(BD$35:BD61,1)&gt;0,COUNTIF(BD$35:BD61,33)&gt;0,COUNTIF(BD$35:BD61,30)&gt;0,COUNTIF(BD$35:BD61,39)&gt;0,COUNTIF(BD$35:BD61,38)&gt;0,COUNTIF(BD$35:BD61,35)&gt;0,COUNTIF(BD$35:BD61,37)&gt;0,COUNTIF(BD$35:BD61,36)&gt;0,COUNTIF(BD$35:BD61,"cmo")&gt;0,COUNTIF(BD$35:BD61,32)&gt;0,COUNTIF(BD$35:BD61,2)&gt;0),"F",IF(AND(COUNTIF(BD$35:BD61,1)&gt;0,COUNTIF(BD$35:BD61,33)&gt;0,COUNTIF(BD$35:BD61,30)&gt;0,COUNTIF(BD$35:BD61,39)&gt;0,COUNTIF(BD$35:BD61,38)&gt;0,COUNTIF(BD$35:BD61,35)&gt;0,COUNTIF(BD$35:BD61,37)&gt;0,COUNTIF(BD$35:BD61,36)&gt;0,COUNTIF(BD$35:BD61,"cmo")&gt;0,COUNTIF(BD$35:BD61,32)&gt;0),2,IF(AND(COUNTIF(BD$35:BD61,1)&gt;0,COUNTIF(BD$35:BD61,33)&gt;0,COUNTIF(BD$35:BD61,30)&gt;0,COUNTIF(BD$35:BD61,39)&gt;0,COUNTIF(BD$35:BD61,38)&gt;0,COUNTIF(BD$35:BD61,35)&gt;0,COUNTIF(BD$35:BD61,37)&gt;0,COUNTIF(BD$35:BD61,36)&gt;0,COUNTIF(BD$35:BD61,"cmo")&gt;0),32,IF(AND(COUNTIF(BD$35:BD61,1)&gt;0,COUNTIF(BD$35:BD61,33)&gt;0,COUNTIF(BD$35:BD61,30)&gt;0,COUNTIF(BD$35:BD61,39)&gt;0,COUNTIF(BD$35:BD61,38)&gt;0,COUNTIF(BD$35:BD61,35)&gt;0,COUNTIF(BD$35:BD61,37)&gt;0,COUNTIF(BD$35:BD61,36)&gt;0),"cmo",IF(AND(COUNTIF(BD$35:BD61,1)&gt;0,COUNTIF(BD$35:BD61,33)&gt;0,COUNTIF(BD$35:BD61,30)&gt;0,COUNTIF(BD$35:BD61,39)&gt;0,COUNTIF(BD$35:BD61,38)&gt;0,COUNTIF(BD$35:BD61,35)&gt;0,COUNTIF(BD$35:BD61,37)&gt;0),36,IF(AND(COUNTIF(BD$35:BD61,1)&gt;0,COUNTIF(BD$35:BD61,33)&gt;0,COUNTIF(BD$35:BD61,30)&gt;0,COUNTIF(BD$35:BD61,39)&gt;0,COUNTIF(BD$35:BD61,38)&gt;0,COUNTIF(BD$35:BD61,35)&gt;0),37,IF(AND(COUNTIF(BD$35:BD61,1)&gt;0,COUNTIF(BD$35:BD61,33)&gt;0,COUNTIF(BD$35:BD61,30)&gt;0,COUNTIF(BD$35:BD61,39)&gt;0,COUNTIF(BD$35:BD61,38)&gt;0),35,IF(AND(COUNTIF(BD$35:BD61,1)&gt;0,COUNTIF(BD$35:BD61,33)&gt;0,COUNTIF(BD$35:BD61,30)&gt;0,COUNTIF(BD$35:BD61,39)&gt;0),38,IF(AND(COUNTIF(BD$35:BD61,1)&gt;0,COUNTIF(BD$35:BD61,33)&gt;0,COUNTIF(BD$35:BD61,30)&gt;0),39,IF(AND(COUNTIF(BD$35:BD61,1)&gt;0,COUNTIF(BD$35:BD61,33)&gt;0),30,IF(COUNTIF(BD$35:BD61,1)&gt;0,33,1)))))))))))</f>
        <v>F</v>
      </c>
      <c r="BE62" s="227" t="str">
        <f>IF(AND(COUNTIF(BE$35:BE61,1)&gt;0,COUNTIF(BE$35:BE61,33)&gt;0,COUNTIF(BE$35:BE61,30)&gt;0,COUNTIF(BE$35:BE61,39)&gt;0,COUNTIF(BE$35:BE61,38)&gt;0,COUNTIF(BE$35:BE61,35)&gt;0,COUNTIF(BE$35:BE61,37)&gt;0,COUNTIF(BE$35:BE61,36)&gt;0,COUNTIF(BE$35:BE61,"cmo")&gt;0,COUNTIF(BE$35:BE61,32)&gt;0,COUNTIF(BE$35:BE61,2)&gt;0),"F",IF(AND(COUNTIF(BE$35:BE61,1)&gt;0,COUNTIF(BE$35:BE61,33)&gt;0,COUNTIF(BE$35:BE61,30)&gt;0,COUNTIF(BE$35:BE61,39)&gt;0,COUNTIF(BE$35:BE61,38)&gt;0,COUNTIF(BE$35:BE61,35)&gt;0,COUNTIF(BE$35:BE61,37)&gt;0,COUNTIF(BE$35:BE61,36)&gt;0,COUNTIF(BE$35:BE61,"cmo")&gt;0,COUNTIF(BE$35:BE61,32)&gt;0),2,IF(AND(COUNTIF(BE$35:BE61,1)&gt;0,COUNTIF(BE$35:BE61,33)&gt;0,COUNTIF(BE$35:BE61,30)&gt;0,COUNTIF(BE$35:BE61,39)&gt;0,COUNTIF(BE$35:BE61,38)&gt;0,COUNTIF(BE$35:BE61,35)&gt;0,COUNTIF(BE$35:BE61,37)&gt;0,COUNTIF(BE$35:BE61,36)&gt;0,COUNTIF(BE$35:BE61,"cmo")&gt;0),32,IF(AND(COUNTIF(BE$35:BE61,1)&gt;0,COUNTIF(BE$35:BE61,33)&gt;0,COUNTIF(BE$35:BE61,30)&gt;0,COUNTIF(BE$35:BE61,39)&gt;0,COUNTIF(BE$35:BE61,38)&gt;0,COUNTIF(BE$35:BE61,35)&gt;0,COUNTIF(BE$35:BE61,37)&gt;0,COUNTIF(BE$35:BE61,36)&gt;0),"cmo",IF(AND(COUNTIF(BE$35:BE61,1)&gt;0,COUNTIF(BE$35:BE61,33)&gt;0,COUNTIF(BE$35:BE61,30)&gt;0,COUNTIF(BE$35:BE61,39)&gt;0,COUNTIF(BE$35:BE61,38)&gt;0,COUNTIF(BE$35:BE61,35)&gt;0,COUNTIF(BE$35:BE61,37)&gt;0),36,IF(AND(COUNTIF(BE$35:BE61,1)&gt;0,COUNTIF(BE$35:BE61,33)&gt;0,COUNTIF(BE$35:BE61,30)&gt;0,COUNTIF(BE$35:BE61,39)&gt;0,COUNTIF(BE$35:BE61,38)&gt;0,COUNTIF(BE$35:BE61,35)&gt;0),37,IF(AND(COUNTIF(BE$35:BE61,1)&gt;0,COUNTIF(BE$35:BE61,33)&gt;0,COUNTIF(BE$35:BE61,30)&gt;0,COUNTIF(BE$35:BE61,39)&gt;0,COUNTIF(BE$35:BE61,38)&gt;0),35,IF(AND(COUNTIF(BE$35:BE61,1)&gt;0,COUNTIF(BE$35:BE61,33)&gt;0,COUNTIF(BE$35:BE61,30)&gt;0,COUNTIF(BE$35:BE61,39)&gt;0),38,IF(AND(COUNTIF(BE$35:BE61,1)&gt;0,COUNTIF(BE$35:BE61,33)&gt;0,COUNTIF(BE$35:BE61,30)&gt;0),39,IF(AND(COUNTIF(BE$35:BE61,1)&gt;0,COUNTIF(BE$35:BE61,33)&gt;0),30,IF(COUNTIF(BE$35:BE61,1)&gt;0,33,1)))))))))))</f>
        <v>F</v>
      </c>
      <c r="BF62" s="227" t="str">
        <f>IF(AND(COUNTIF(BF$35:BF61,1)&gt;0,COUNTIF(BF$35:BF61,33)&gt;0,COUNTIF(BF$35:BF61,30)&gt;0,COUNTIF(BF$35:BF61,39)&gt;0,COUNTIF(BF$35:BF61,38)&gt;0,COUNTIF(BF$35:BF61,35)&gt;0,COUNTIF(BF$35:BF61,37)&gt;0,COUNTIF(BF$35:BF61,36)&gt;0,COUNTIF(BF$35:BF61,"cmo")&gt;0,COUNTIF(BF$35:BF61,32)&gt;0,COUNTIF(BF$35:BF61,2)&gt;0),"F",IF(AND(COUNTIF(BF$35:BF61,1)&gt;0,COUNTIF(BF$35:BF61,33)&gt;0,COUNTIF(BF$35:BF61,30)&gt;0,COUNTIF(BF$35:BF61,39)&gt;0,COUNTIF(BF$35:BF61,38)&gt;0,COUNTIF(BF$35:BF61,35)&gt;0,COUNTIF(BF$35:BF61,37)&gt;0,COUNTIF(BF$35:BF61,36)&gt;0,COUNTIF(BF$35:BF61,"cmo")&gt;0,COUNTIF(BF$35:BF61,32)&gt;0),2,IF(AND(COUNTIF(BF$35:BF61,1)&gt;0,COUNTIF(BF$35:BF61,33)&gt;0,COUNTIF(BF$35:BF61,30)&gt;0,COUNTIF(BF$35:BF61,39)&gt;0,COUNTIF(BF$35:BF61,38)&gt;0,COUNTIF(BF$35:BF61,35)&gt;0,COUNTIF(BF$35:BF61,37)&gt;0,COUNTIF(BF$35:BF61,36)&gt;0,COUNTIF(BF$35:BF61,"cmo")&gt;0),32,IF(AND(COUNTIF(BF$35:BF61,1)&gt;0,COUNTIF(BF$35:BF61,33)&gt;0,COUNTIF(BF$35:BF61,30)&gt;0,COUNTIF(BF$35:BF61,39)&gt;0,COUNTIF(BF$35:BF61,38)&gt;0,COUNTIF(BF$35:BF61,35)&gt;0,COUNTIF(BF$35:BF61,37)&gt;0,COUNTIF(BF$35:BF61,36)&gt;0),"cmo",IF(AND(COUNTIF(BF$35:BF61,1)&gt;0,COUNTIF(BF$35:BF61,33)&gt;0,COUNTIF(BF$35:BF61,30)&gt;0,COUNTIF(BF$35:BF61,39)&gt;0,COUNTIF(BF$35:BF61,38)&gt;0,COUNTIF(BF$35:BF61,35)&gt;0,COUNTIF(BF$35:BF61,37)&gt;0),36,IF(AND(COUNTIF(BF$35:BF61,1)&gt;0,COUNTIF(BF$35:BF61,33)&gt;0,COUNTIF(BF$35:BF61,30)&gt;0,COUNTIF(BF$35:BF61,39)&gt;0,COUNTIF(BF$35:BF61,38)&gt;0,COUNTIF(BF$35:BF61,35)&gt;0),37,IF(AND(COUNTIF(BF$35:BF61,1)&gt;0,COUNTIF(BF$35:BF61,33)&gt;0,COUNTIF(BF$35:BF61,30)&gt;0,COUNTIF(BF$35:BF61,39)&gt;0,COUNTIF(BF$35:BF61,38)&gt;0),35,IF(AND(COUNTIF(BF$35:BF61,1)&gt;0,COUNTIF(BF$35:BF61,33)&gt;0,COUNTIF(BF$35:BF61,30)&gt;0,COUNTIF(BF$35:BF61,39)&gt;0),38,IF(AND(COUNTIF(BF$35:BF61,1)&gt;0,COUNTIF(BF$35:BF61,33)&gt;0,COUNTIF(BF$35:BF61,30)&gt;0),39,IF(AND(COUNTIF(BF$35:BF61,1)&gt;0,COUNTIF(BF$35:BF61,33)&gt;0),30,IF(COUNTIF(BF$35:BF61,1)&gt;0,33,1)))))))))))</f>
        <v>F</v>
      </c>
      <c r="BG62" s="227" t="str">
        <f>IF(AND(COUNTIF(BG$35:BG61,1)&gt;0,COUNTIF(BG$35:BG61,33)&gt;0,COUNTIF(BG$35:BG61,30)&gt;0,COUNTIF(BG$35:BG61,39)&gt;0,COUNTIF(BG$35:BG61,38)&gt;0,COUNTIF(BG$35:BG61,35)&gt;0,COUNTIF(BG$35:BG61,37)&gt;0,COUNTIF(BG$35:BG61,36)&gt;0,COUNTIF(BG$35:BG61,"cmo")&gt;0,COUNTIF(BG$35:BG61,32)&gt;0,COUNTIF(BG$35:BG61,2)&gt;0),"F",IF(AND(COUNTIF(BG$35:BG61,1)&gt;0,COUNTIF(BG$35:BG61,33)&gt;0,COUNTIF(BG$35:BG61,30)&gt;0,COUNTIF(BG$35:BG61,39)&gt;0,COUNTIF(BG$35:BG61,38)&gt;0,COUNTIF(BG$35:BG61,35)&gt;0,COUNTIF(BG$35:BG61,37)&gt;0,COUNTIF(BG$35:BG61,36)&gt;0,COUNTIF(BG$35:BG61,"cmo")&gt;0,COUNTIF(BG$35:BG61,32)&gt;0),2,IF(AND(COUNTIF(BG$35:BG61,1)&gt;0,COUNTIF(BG$35:BG61,33)&gt;0,COUNTIF(BG$35:BG61,30)&gt;0,COUNTIF(BG$35:BG61,39)&gt;0,COUNTIF(BG$35:BG61,38)&gt;0,COUNTIF(BG$35:BG61,35)&gt;0,COUNTIF(BG$35:BG61,37)&gt;0,COUNTIF(BG$35:BG61,36)&gt;0,COUNTIF(BG$35:BG61,"cmo")&gt;0),32,IF(AND(COUNTIF(BG$35:BG61,1)&gt;0,COUNTIF(BG$35:BG61,33)&gt;0,COUNTIF(BG$35:BG61,30)&gt;0,COUNTIF(BG$35:BG61,39)&gt;0,COUNTIF(BG$35:BG61,38)&gt;0,COUNTIF(BG$35:BG61,35)&gt;0,COUNTIF(BG$35:BG61,37)&gt;0,COUNTIF(BG$35:BG61,36)&gt;0),"cmo",IF(AND(COUNTIF(BG$35:BG61,1)&gt;0,COUNTIF(BG$35:BG61,33)&gt;0,COUNTIF(BG$35:BG61,30)&gt;0,COUNTIF(BG$35:BG61,39)&gt;0,COUNTIF(BG$35:BG61,38)&gt;0,COUNTIF(BG$35:BG61,35)&gt;0,COUNTIF(BG$35:BG61,37)&gt;0),36,IF(AND(COUNTIF(BG$35:BG61,1)&gt;0,COUNTIF(BG$35:BG61,33)&gt;0,COUNTIF(BG$35:BG61,30)&gt;0,COUNTIF(BG$35:BG61,39)&gt;0,COUNTIF(BG$35:BG61,38)&gt;0,COUNTIF(BG$35:BG61,35)&gt;0),37,IF(AND(COUNTIF(BG$35:BG61,1)&gt;0,COUNTIF(BG$35:BG61,33)&gt;0,COUNTIF(BG$35:BG61,30)&gt;0,COUNTIF(BG$35:BG61,39)&gt;0,COUNTIF(BG$35:BG61,38)&gt;0),35,IF(AND(COUNTIF(BG$35:BG61,1)&gt;0,COUNTIF(BG$35:BG61,33)&gt;0,COUNTIF(BG$35:BG61,30)&gt;0,COUNTIF(BG$35:BG61,39)&gt;0),38,IF(AND(COUNTIF(BG$35:BG61,1)&gt;0,COUNTIF(BG$35:BG61,33)&gt;0,COUNTIF(BG$35:BG61,30)&gt;0),39,IF(AND(COUNTIF(BG$35:BG61,1)&gt;0,COUNTIF(BG$35:BG61,33)&gt;0),30,IF(COUNTIF(BG$35:BG61,1)&gt;0,33,1)))))))))))</f>
        <v>F</v>
      </c>
      <c r="BH62" s="227" t="str">
        <f>IF(AND(COUNTIF(BH$35:BH61,1)&gt;0,COUNTIF(BH$35:BH61,33)&gt;0,COUNTIF(BH$35:BH61,30)&gt;0,COUNTIF(BH$35:BH61,39)&gt;0,COUNTIF(BH$35:BH61,38)&gt;0,COUNTIF(BH$35:BH61,35)&gt;0,COUNTIF(BH$35:BH61,37)&gt;0,COUNTIF(BH$35:BH61,36)&gt;0,COUNTIF(BH$35:BH61,"cmo")&gt;0,COUNTIF(BH$35:BH61,32)&gt;0,COUNTIF(BH$35:BH61,2)&gt;0),"F",IF(AND(COUNTIF(BH$35:BH61,1)&gt;0,COUNTIF(BH$35:BH61,33)&gt;0,COUNTIF(BH$35:BH61,30)&gt;0,COUNTIF(BH$35:BH61,39)&gt;0,COUNTIF(BH$35:BH61,38)&gt;0,COUNTIF(BH$35:BH61,35)&gt;0,COUNTIF(BH$35:BH61,37)&gt;0,COUNTIF(BH$35:BH61,36)&gt;0,COUNTIF(BH$35:BH61,"cmo")&gt;0,COUNTIF(BH$35:BH61,32)&gt;0),2,IF(AND(COUNTIF(BH$35:BH61,1)&gt;0,COUNTIF(BH$35:BH61,33)&gt;0,COUNTIF(BH$35:BH61,30)&gt;0,COUNTIF(BH$35:BH61,39)&gt;0,COUNTIF(BH$35:BH61,38)&gt;0,COUNTIF(BH$35:BH61,35)&gt;0,COUNTIF(BH$35:BH61,37)&gt;0,COUNTIF(BH$35:BH61,36)&gt;0,COUNTIF(BH$35:BH61,"cmo")&gt;0),32,IF(AND(COUNTIF(BH$35:BH61,1)&gt;0,COUNTIF(BH$35:BH61,33)&gt;0,COUNTIF(BH$35:BH61,30)&gt;0,COUNTIF(BH$35:BH61,39)&gt;0,COUNTIF(BH$35:BH61,38)&gt;0,COUNTIF(BH$35:BH61,35)&gt;0,COUNTIF(BH$35:BH61,37)&gt;0,COUNTIF(BH$35:BH61,36)&gt;0),"cmo",IF(AND(COUNTIF(BH$35:BH61,1)&gt;0,COUNTIF(BH$35:BH61,33)&gt;0,COUNTIF(BH$35:BH61,30)&gt;0,COUNTIF(BH$35:BH61,39)&gt;0,COUNTIF(BH$35:BH61,38)&gt;0,COUNTIF(BH$35:BH61,35)&gt;0,COUNTIF(BH$35:BH61,37)&gt;0),36,IF(AND(COUNTIF(BH$35:BH61,1)&gt;0,COUNTIF(BH$35:BH61,33)&gt;0,COUNTIF(BH$35:BH61,30)&gt;0,COUNTIF(BH$35:BH61,39)&gt;0,COUNTIF(BH$35:BH61,38)&gt;0,COUNTIF(BH$35:BH61,35)&gt;0),37,IF(AND(COUNTIF(BH$35:BH61,1)&gt;0,COUNTIF(BH$35:BH61,33)&gt;0,COUNTIF(BH$35:BH61,30)&gt;0,COUNTIF(BH$35:BH61,39)&gt;0,COUNTIF(BH$35:BH61,38)&gt;0),35,IF(AND(COUNTIF(BH$35:BH61,1)&gt;0,COUNTIF(BH$35:BH61,33)&gt;0,COUNTIF(BH$35:BH61,30)&gt;0,COUNTIF(BH$35:BH61,39)&gt;0),38,IF(AND(COUNTIF(BH$35:BH61,1)&gt;0,COUNTIF(BH$35:BH61,33)&gt;0,COUNTIF(BH$35:BH61,30)&gt;0),39,IF(AND(COUNTIF(BH$35:BH61,1)&gt;0,COUNTIF(BH$35:BH61,33)&gt;0),30,IF(COUNTIF(BH$35:BH61,1)&gt;0,33,1)))))))))))</f>
        <v>F</v>
      </c>
      <c r="BI62" s="227">
        <f>IF(AND(COUNTIF(BI$35:BI61,1)&gt;0,COUNTIF(BI$35:BI61,33)&gt;0,COUNTIF(BI$35:BI61,30)&gt;0,COUNTIF(BI$35:BI61,39)&gt;0,COUNTIF(BI$35:BI61,38)&gt;0,COUNTIF(BI$35:BI61,35)&gt;0,COUNTIF(BI$35:BI61,37)&gt;0,COUNTIF(BI$35:BI61,36)&gt;0,COUNTIF(BI$35:BI61,"cmo")&gt;0,COUNTIF(BI$35:BI61,32)&gt;0,COUNTIF(BI$35:BI61,2)&gt;0),"F",IF(AND(COUNTIF(BI$35:BI61,1)&gt;0,COUNTIF(BI$35:BI61,33)&gt;0,COUNTIF(BI$35:BI61,30)&gt;0,COUNTIF(BI$35:BI61,39)&gt;0,COUNTIF(BI$35:BI61,38)&gt;0,COUNTIF(BI$35:BI61,35)&gt;0,COUNTIF(BI$35:BI61,37)&gt;0,COUNTIF(BI$35:BI61,36)&gt;0,COUNTIF(BI$35:BI61,"cmo")&gt;0,COUNTIF(BI$35:BI61,32)&gt;0),2,IF(AND(COUNTIF(BI$35:BI61,1)&gt;0,COUNTIF(BI$35:BI61,33)&gt;0,COUNTIF(BI$35:BI61,30)&gt;0,COUNTIF(BI$35:BI61,39)&gt;0,COUNTIF(BI$35:BI61,38)&gt;0,COUNTIF(BI$35:BI61,35)&gt;0,COUNTIF(BI$35:BI61,37)&gt;0,COUNTIF(BI$35:BI61,36)&gt;0,COUNTIF(BI$35:BI61,"cmo")&gt;0),32,IF(AND(COUNTIF(BI$35:BI61,1)&gt;0,COUNTIF(BI$35:BI61,33)&gt;0,COUNTIF(BI$35:BI61,30)&gt;0,COUNTIF(BI$35:BI61,39)&gt;0,COUNTIF(BI$35:BI61,38)&gt;0,COUNTIF(BI$35:BI61,35)&gt;0,COUNTIF(BI$35:BI61,37)&gt;0,COUNTIF(BI$35:BI61,36)&gt;0),"cmo",IF(AND(COUNTIF(BI$35:BI61,1)&gt;0,COUNTIF(BI$35:BI61,33)&gt;0,COUNTIF(BI$35:BI61,30)&gt;0,COUNTIF(BI$35:BI61,39)&gt;0,COUNTIF(BI$35:BI61,38)&gt;0,COUNTIF(BI$35:BI61,35)&gt;0,COUNTIF(BI$35:BI61,37)&gt;0),36,IF(AND(COUNTIF(BI$35:BI61,1)&gt;0,COUNTIF(BI$35:BI61,33)&gt;0,COUNTIF(BI$35:BI61,30)&gt;0,COUNTIF(BI$35:BI61,39)&gt;0,COUNTIF(BI$35:BI61,38)&gt;0,COUNTIF(BI$35:BI61,35)&gt;0),37,IF(AND(COUNTIF(BI$35:BI61,1)&gt;0,COUNTIF(BI$35:BI61,33)&gt;0,COUNTIF(BI$35:BI61,30)&gt;0,COUNTIF(BI$35:BI61,39)&gt;0,COUNTIF(BI$35:BI61,38)&gt;0),35,IF(AND(COUNTIF(BI$35:BI61,1)&gt;0,COUNTIF(BI$35:BI61,33)&gt;0,COUNTIF(BI$35:BI61,30)&gt;0,COUNTIF(BI$35:BI61,39)&gt;0),38,IF(AND(COUNTIF(BI$35:BI61,1)&gt;0,COUNTIF(BI$35:BI61,33)&gt;0,COUNTIF(BI$35:BI61,30)&gt;0),39,IF(AND(COUNTIF(BI$35:BI61,1)&gt;0,COUNTIF(BI$35:BI61,33)&gt;0),30,IF(COUNTIF(BI$35:BI61,1)&gt;0,33,1)))))))))))</f>
        <v>2</v>
      </c>
      <c r="BJ62" s="227">
        <f>IF(AND(COUNTIF(BJ$35:BJ61,1)&gt;0,COUNTIF(BJ$35:BJ61,33)&gt;0,COUNTIF(BJ$35:BJ61,30)&gt;0,COUNTIF(BJ$35:BJ61,39)&gt;0,COUNTIF(BJ$35:BJ61,38)&gt;0,COUNTIF(BJ$35:BJ61,35)&gt;0,COUNTIF(BJ$35:BJ61,37)&gt;0,COUNTIF(BJ$35:BJ61,36)&gt;0,COUNTIF(BJ$35:BJ61,"cmo")&gt;0,COUNTIF(BJ$35:BJ61,32)&gt;0,COUNTIF(BJ$35:BJ61,2)&gt;0),"F",IF(AND(COUNTIF(BJ$35:BJ61,1)&gt;0,COUNTIF(BJ$35:BJ61,33)&gt;0,COUNTIF(BJ$35:BJ61,30)&gt;0,COUNTIF(BJ$35:BJ61,39)&gt;0,COUNTIF(BJ$35:BJ61,38)&gt;0,COUNTIF(BJ$35:BJ61,35)&gt;0,COUNTIF(BJ$35:BJ61,37)&gt;0,COUNTIF(BJ$35:BJ61,36)&gt;0,COUNTIF(BJ$35:BJ61,"cmo")&gt;0,COUNTIF(BJ$35:BJ61,32)&gt;0),2,IF(AND(COUNTIF(BJ$35:BJ61,1)&gt;0,COUNTIF(BJ$35:BJ61,33)&gt;0,COUNTIF(BJ$35:BJ61,30)&gt;0,COUNTIF(BJ$35:BJ61,39)&gt;0,COUNTIF(BJ$35:BJ61,38)&gt;0,COUNTIF(BJ$35:BJ61,35)&gt;0,COUNTIF(BJ$35:BJ61,37)&gt;0,COUNTIF(BJ$35:BJ61,36)&gt;0,COUNTIF(BJ$35:BJ61,"cmo")&gt;0),32,IF(AND(COUNTIF(BJ$35:BJ61,1)&gt;0,COUNTIF(BJ$35:BJ61,33)&gt;0,COUNTIF(BJ$35:BJ61,30)&gt;0,COUNTIF(BJ$35:BJ61,39)&gt;0,COUNTIF(BJ$35:BJ61,38)&gt;0,COUNTIF(BJ$35:BJ61,35)&gt;0,COUNTIF(BJ$35:BJ61,37)&gt;0,COUNTIF(BJ$35:BJ61,36)&gt;0),"cmo",IF(AND(COUNTIF(BJ$35:BJ61,1)&gt;0,COUNTIF(BJ$35:BJ61,33)&gt;0,COUNTIF(BJ$35:BJ61,30)&gt;0,COUNTIF(BJ$35:BJ61,39)&gt;0,COUNTIF(BJ$35:BJ61,38)&gt;0,COUNTIF(BJ$35:BJ61,35)&gt;0,COUNTIF(BJ$35:BJ61,37)&gt;0),36,IF(AND(COUNTIF(BJ$35:BJ61,1)&gt;0,COUNTIF(BJ$35:BJ61,33)&gt;0,COUNTIF(BJ$35:BJ61,30)&gt;0,COUNTIF(BJ$35:BJ61,39)&gt;0,COUNTIF(BJ$35:BJ61,38)&gt;0,COUNTIF(BJ$35:BJ61,35)&gt;0),37,IF(AND(COUNTIF(BJ$35:BJ61,1)&gt;0,COUNTIF(BJ$35:BJ61,33)&gt;0,COUNTIF(BJ$35:BJ61,30)&gt;0,COUNTIF(BJ$35:BJ61,39)&gt;0,COUNTIF(BJ$35:BJ61,38)&gt;0),35,IF(AND(COUNTIF(BJ$35:BJ61,1)&gt;0,COUNTIF(BJ$35:BJ61,33)&gt;0,COUNTIF(BJ$35:BJ61,30)&gt;0,COUNTIF(BJ$35:BJ61,39)&gt;0),38,IF(AND(COUNTIF(BJ$35:BJ61,1)&gt;0,COUNTIF(BJ$35:BJ61,33)&gt;0,COUNTIF(BJ$35:BJ61,30)&gt;0),39,IF(AND(COUNTIF(BJ$35:BJ61,1)&gt;0,COUNTIF(BJ$35:BJ61,33)&gt;0),30,IF(COUNTIF(BJ$35:BJ61,1)&gt;0,33,1)))))))))))</f>
        <v>36</v>
      </c>
      <c r="BK62" s="227">
        <f>IF(AND(COUNTIF(BK$35:BK61,1)&gt;0,COUNTIF(BK$35:BK61,33)&gt;0,COUNTIF(BK$35:BK61,30)&gt;0,COUNTIF(BK$35:BK61,39)&gt;0,COUNTIF(BK$35:BK61,38)&gt;0,COUNTIF(BK$35:BK61,35)&gt;0,COUNTIF(BK$35:BK61,37)&gt;0,COUNTIF(BK$35:BK61,36)&gt;0,COUNTIF(BK$35:BK61,"cmo")&gt;0,COUNTIF(BK$35:BK61,32)&gt;0,COUNTIF(BK$35:BK61,2)&gt;0),"F",IF(AND(COUNTIF(BK$35:BK61,1)&gt;0,COUNTIF(BK$35:BK61,33)&gt;0,COUNTIF(BK$35:BK61,30)&gt;0,COUNTIF(BK$35:BK61,39)&gt;0,COUNTIF(BK$35:BK61,38)&gt;0,COUNTIF(BK$35:BK61,35)&gt;0,COUNTIF(BK$35:BK61,37)&gt;0,COUNTIF(BK$35:BK61,36)&gt;0,COUNTIF(BK$35:BK61,"cmo")&gt;0,COUNTIF(BK$35:BK61,32)&gt;0),2,IF(AND(COUNTIF(BK$35:BK61,1)&gt;0,COUNTIF(BK$35:BK61,33)&gt;0,COUNTIF(BK$35:BK61,30)&gt;0,COUNTIF(BK$35:BK61,39)&gt;0,COUNTIF(BK$35:BK61,38)&gt;0,COUNTIF(BK$35:BK61,35)&gt;0,COUNTIF(BK$35:BK61,37)&gt;0,COUNTIF(BK$35:BK61,36)&gt;0,COUNTIF(BK$35:BK61,"cmo")&gt;0),32,IF(AND(COUNTIF(BK$35:BK61,1)&gt;0,COUNTIF(BK$35:BK61,33)&gt;0,COUNTIF(BK$35:BK61,30)&gt;0,COUNTIF(BK$35:BK61,39)&gt;0,COUNTIF(BK$35:BK61,38)&gt;0,COUNTIF(BK$35:BK61,35)&gt;0,COUNTIF(BK$35:BK61,37)&gt;0,COUNTIF(BK$35:BK61,36)&gt;0),"cmo",IF(AND(COUNTIF(BK$35:BK61,1)&gt;0,COUNTIF(BK$35:BK61,33)&gt;0,COUNTIF(BK$35:BK61,30)&gt;0,COUNTIF(BK$35:BK61,39)&gt;0,COUNTIF(BK$35:BK61,38)&gt;0,COUNTIF(BK$35:BK61,35)&gt;0,COUNTIF(BK$35:BK61,37)&gt;0),36,IF(AND(COUNTIF(BK$35:BK61,1)&gt;0,COUNTIF(BK$35:BK61,33)&gt;0,COUNTIF(BK$35:BK61,30)&gt;0,COUNTIF(BK$35:BK61,39)&gt;0,COUNTIF(BK$35:BK61,38)&gt;0,COUNTIF(BK$35:BK61,35)&gt;0),37,IF(AND(COUNTIF(BK$35:BK61,1)&gt;0,COUNTIF(BK$35:BK61,33)&gt;0,COUNTIF(BK$35:BK61,30)&gt;0,COUNTIF(BK$35:BK61,39)&gt;0,COUNTIF(BK$35:BK61,38)&gt;0),35,IF(AND(COUNTIF(BK$35:BK61,1)&gt;0,COUNTIF(BK$35:BK61,33)&gt;0,COUNTIF(BK$35:BK61,30)&gt;0,COUNTIF(BK$35:BK61,39)&gt;0),38,IF(AND(COUNTIF(BK$35:BK61,1)&gt;0,COUNTIF(BK$35:BK61,33)&gt;0,COUNTIF(BK$35:BK61,30)&gt;0),39,IF(AND(COUNTIF(BK$35:BK61,1)&gt;0,COUNTIF(BK$35:BK61,33)&gt;0),30,IF(COUNTIF(BK$35:BK61,1)&gt;0,33,1)))))))))))</f>
        <v>35</v>
      </c>
      <c r="BL62" s="227">
        <f>IF(AND(COUNTIF(BL$35:BL61,1)&gt;0,COUNTIF(BL$35:BL61,33)&gt;0,COUNTIF(BL$35:BL61,30)&gt;0,COUNTIF(BL$35:BL61,39)&gt;0,COUNTIF(BL$35:BL61,38)&gt;0,COUNTIF(BL$35:BL61,35)&gt;0,COUNTIF(BL$35:BL61,37)&gt;0,COUNTIF(BL$35:BL61,36)&gt;0,COUNTIF(BL$35:BL61,"cmo")&gt;0,COUNTIF(BL$35:BL61,32)&gt;0,COUNTIF(BL$35:BL61,2)&gt;0),"F",IF(AND(COUNTIF(BL$35:BL61,1)&gt;0,COUNTIF(BL$35:BL61,33)&gt;0,COUNTIF(BL$35:BL61,30)&gt;0,COUNTIF(BL$35:BL61,39)&gt;0,COUNTIF(BL$35:BL61,38)&gt;0,COUNTIF(BL$35:BL61,35)&gt;0,COUNTIF(BL$35:BL61,37)&gt;0,COUNTIF(BL$35:BL61,36)&gt;0,COUNTIF(BL$35:BL61,"cmo")&gt;0,COUNTIF(BL$35:BL61,32)&gt;0),2,IF(AND(COUNTIF(BL$35:BL61,1)&gt;0,COUNTIF(BL$35:BL61,33)&gt;0,COUNTIF(BL$35:BL61,30)&gt;0,COUNTIF(BL$35:BL61,39)&gt;0,COUNTIF(BL$35:BL61,38)&gt;0,COUNTIF(BL$35:BL61,35)&gt;0,COUNTIF(BL$35:BL61,37)&gt;0,COUNTIF(BL$35:BL61,36)&gt;0,COUNTIF(BL$35:BL61,"cmo")&gt;0),32,IF(AND(COUNTIF(BL$35:BL61,1)&gt;0,COUNTIF(BL$35:BL61,33)&gt;0,COUNTIF(BL$35:BL61,30)&gt;0,COUNTIF(BL$35:BL61,39)&gt;0,COUNTIF(BL$35:BL61,38)&gt;0,COUNTIF(BL$35:BL61,35)&gt;0,COUNTIF(BL$35:BL61,37)&gt;0,COUNTIF(BL$35:BL61,36)&gt;0),"cmo",IF(AND(COUNTIF(BL$35:BL61,1)&gt;0,COUNTIF(BL$35:BL61,33)&gt;0,COUNTIF(BL$35:BL61,30)&gt;0,COUNTIF(BL$35:BL61,39)&gt;0,COUNTIF(BL$35:BL61,38)&gt;0,COUNTIF(BL$35:BL61,35)&gt;0,COUNTIF(BL$35:BL61,37)&gt;0),36,IF(AND(COUNTIF(BL$35:BL61,1)&gt;0,COUNTIF(BL$35:BL61,33)&gt;0,COUNTIF(BL$35:BL61,30)&gt;0,COUNTIF(BL$35:BL61,39)&gt;0,COUNTIF(BL$35:BL61,38)&gt;0,COUNTIF(BL$35:BL61,35)&gt;0),37,IF(AND(COUNTIF(BL$35:BL61,1)&gt;0,COUNTIF(BL$35:BL61,33)&gt;0,COUNTIF(BL$35:BL61,30)&gt;0,COUNTIF(BL$35:BL61,39)&gt;0,COUNTIF(BL$35:BL61,38)&gt;0),35,IF(AND(COUNTIF(BL$35:BL61,1)&gt;0,COUNTIF(BL$35:BL61,33)&gt;0,COUNTIF(BL$35:BL61,30)&gt;0,COUNTIF(BL$35:BL61,39)&gt;0),38,IF(AND(COUNTIF(BL$35:BL61,1)&gt;0,COUNTIF(BL$35:BL61,33)&gt;0,COUNTIF(BL$35:BL61,30)&gt;0),39,IF(AND(COUNTIF(BL$35:BL61,1)&gt;0,COUNTIF(BL$35:BL61,33)&gt;0),30,IF(COUNTIF(BL$35:BL61,1)&gt;0,33,1)))))))))))</f>
        <v>35</v>
      </c>
      <c r="BM62" s="227">
        <f>IF(AND(COUNTIF(BM$35:BM61,1)&gt;0,COUNTIF(BM$35:BM61,33)&gt;0,COUNTIF(BM$35:BM61,30)&gt;0,COUNTIF(BM$35:BM61,39)&gt;0,COUNTIF(BM$35:BM61,38)&gt;0,COUNTIF(BM$35:BM61,35)&gt;0,COUNTIF(BM$35:BM61,37)&gt;0,COUNTIF(BM$35:BM61,36)&gt;0,COUNTIF(BM$35:BM61,"cmo")&gt;0,COUNTIF(BM$35:BM61,32)&gt;0,COUNTIF(BM$35:BM61,2)&gt;0),"F",IF(AND(COUNTIF(BM$35:BM61,1)&gt;0,COUNTIF(BM$35:BM61,33)&gt;0,COUNTIF(BM$35:BM61,30)&gt;0,COUNTIF(BM$35:BM61,39)&gt;0,COUNTIF(BM$35:BM61,38)&gt;0,COUNTIF(BM$35:BM61,35)&gt;0,COUNTIF(BM$35:BM61,37)&gt;0,COUNTIF(BM$35:BM61,36)&gt;0,COUNTIF(BM$35:BM61,"cmo")&gt;0,COUNTIF(BM$35:BM61,32)&gt;0),2,IF(AND(COUNTIF(BM$35:BM61,1)&gt;0,COUNTIF(BM$35:BM61,33)&gt;0,COUNTIF(BM$35:BM61,30)&gt;0,COUNTIF(BM$35:BM61,39)&gt;0,COUNTIF(BM$35:BM61,38)&gt;0,COUNTIF(BM$35:BM61,35)&gt;0,COUNTIF(BM$35:BM61,37)&gt;0,COUNTIF(BM$35:BM61,36)&gt;0,COUNTIF(BM$35:BM61,"cmo")&gt;0),32,IF(AND(COUNTIF(BM$35:BM61,1)&gt;0,COUNTIF(BM$35:BM61,33)&gt;0,COUNTIF(BM$35:BM61,30)&gt;0,COUNTIF(BM$35:BM61,39)&gt;0,COUNTIF(BM$35:BM61,38)&gt;0,COUNTIF(BM$35:BM61,35)&gt;0,COUNTIF(BM$35:BM61,37)&gt;0,COUNTIF(BM$35:BM61,36)&gt;0),"cmo",IF(AND(COUNTIF(BM$35:BM61,1)&gt;0,COUNTIF(BM$35:BM61,33)&gt;0,COUNTIF(BM$35:BM61,30)&gt;0,COUNTIF(BM$35:BM61,39)&gt;0,COUNTIF(BM$35:BM61,38)&gt;0,COUNTIF(BM$35:BM61,35)&gt;0,COUNTIF(BM$35:BM61,37)&gt;0),36,IF(AND(COUNTIF(BM$35:BM61,1)&gt;0,COUNTIF(BM$35:BM61,33)&gt;0,COUNTIF(BM$35:BM61,30)&gt;0,COUNTIF(BM$35:BM61,39)&gt;0,COUNTIF(BM$35:BM61,38)&gt;0,COUNTIF(BM$35:BM61,35)&gt;0),37,IF(AND(COUNTIF(BM$35:BM61,1)&gt;0,COUNTIF(BM$35:BM61,33)&gt;0,COUNTIF(BM$35:BM61,30)&gt;0,COUNTIF(BM$35:BM61,39)&gt;0,COUNTIF(BM$35:BM61,38)&gt;0),35,IF(AND(COUNTIF(BM$35:BM61,1)&gt;0,COUNTIF(BM$35:BM61,33)&gt;0,COUNTIF(BM$35:BM61,30)&gt;0,COUNTIF(BM$35:BM61,39)&gt;0),38,IF(AND(COUNTIF(BM$35:BM61,1)&gt;0,COUNTIF(BM$35:BM61,33)&gt;0,COUNTIF(BM$35:BM61,30)&gt;0),39,IF(AND(COUNTIF(BM$35:BM61,1)&gt;0,COUNTIF(BM$35:BM61,33)&gt;0),30,IF(COUNTIF(BM$35:BM61,1)&gt;0,33,1)))))))))))</f>
        <v>35</v>
      </c>
      <c r="BN62" s="227">
        <f>IF(AND(COUNTIF(BN$35:BN61,1)&gt;0,COUNTIF(BN$35:BN61,33)&gt;0,COUNTIF(BN$35:BN61,30)&gt;0,COUNTIF(BN$35:BN61,39)&gt;0,COUNTIF(BN$35:BN61,38)&gt;0,COUNTIF(BN$35:BN61,35)&gt;0,COUNTIF(BN$35:BN61,37)&gt;0,COUNTIF(BN$35:BN61,36)&gt;0,COUNTIF(BN$35:BN61,"cmo")&gt;0,COUNTIF(BN$35:BN61,32)&gt;0,COUNTIF(BN$35:BN61,2)&gt;0),"F",IF(AND(COUNTIF(BN$35:BN61,1)&gt;0,COUNTIF(BN$35:BN61,33)&gt;0,COUNTIF(BN$35:BN61,30)&gt;0,COUNTIF(BN$35:BN61,39)&gt;0,COUNTIF(BN$35:BN61,38)&gt;0,COUNTIF(BN$35:BN61,35)&gt;0,COUNTIF(BN$35:BN61,37)&gt;0,COUNTIF(BN$35:BN61,36)&gt;0,COUNTIF(BN$35:BN61,"cmo")&gt;0,COUNTIF(BN$35:BN61,32)&gt;0),2,IF(AND(COUNTIF(BN$35:BN61,1)&gt;0,COUNTIF(BN$35:BN61,33)&gt;0,COUNTIF(BN$35:BN61,30)&gt;0,COUNTIF(BN$35:BN61,39)&gt;0,COUNTIF(BN$35:BN61,38)&gt;0,COUNTIF(BN$35:BN61,35)&gt;0,COUNTIF(BN$35:BN61,37)&gt;0,COUNTIF(BN$35:BN61,36)&gt;0,COUNTIF(BN$35:BN61,"cmo")&gt;0),32,IF(AND(COUNTIF(BN$35:BN61,1)&gt;0,COUNTIF(BN$35:BN61,33)&gt;0,COUNTIF(BN$35:BN61,30)&gt;0,COUNTIF(BN$35:BN61,39)&gt;0,COUNTIF(BN$35:BN61,38)&gt;0,COUNTIF(BN$35:BN61,35)&gt;0,COUNTIF(BN$35:BN61,37)&gt;0,COUNTIF(BN$35:BN61,36)&gt;0),"cmo",IF(AND(COUNTIF(BN$35:BN61,1)&gt;0,COUNTIF(BN$35:BN61,33)&gt;0,COUNTIF(BN$35:BN61,30)&gt;0,COUNTIF(BN$35:BN61,39)&gt;0,COUNTIF(BN$35:BN61,38)&gt;0,COUNTIF(BN$35:BN61,35)&gt;0,COUNTIF(BN$35:BN61,37)&gt;0),36,IF(AND(COUNTIF(BN$35:BN61,1)&gt;0,COUNTIF(BN$35:BN61,33)&gt;0,COUNTIF(BN$35:BN61,30)&gt;0,COUNTIF(BN$35:BN61,39)&gt;0,COUNTIF(BN$35:BN61,38)&gt;0,COUNTIF(BN$35:BN61,35)&gt;0),37,IF(AND(COUNTIF(BN$35:BN61,1)&gt;0,COUNTIF(BN$35:BN61,33)&gt;0,COUNTIF(BN$35:BN61,30)&gt;0,COUNTIF(BN$35:BN61,39)&gt;0,COUNTIF(BN$35:BN61,38)&gt;0),35,IF(AND(COUNTIF(BN$35:BN61,1)&gt;0,COUNTIF(BN$35:BN61,33)&gt;0,COUNTIF(BN$35:BN61,30)&gt;0,COUNTIF(BN$35:BN61,39)&gt;0),38,IF(AND(COUNTIF(BN$35:BN61,1)&gt;0,COUNTIF(BN$35:BN61,33)&gt;0,COUNTIF(BN$35:BN61,30)&gt;0),39,IF(AND(COUNTIF(BN$35:BN61,1)&gt;0,COUNTIF(BN$35:BN61,33)&gt;0),30,IF(COUNTIF(BN$35:BN61,1)&gt;0,33,1)))))))))))</f>
        <v>35</v>
      </c>
      <c r="BO62" s="227">
        <f>IF(AND(COUNTIF(BO$35:BO61,1)&gt;0,COUNTIF(BO$35:BO61,33)&gt;0,COUNTIF(BO$35:BO61,30)&gt;0,COUNTIF(BO$35:BO61,39)&gt;0,COUNTIF(BO$35:BO61,38)&gt;0,COUNTIF(BO$35:BO61,35)&gt;0,COUNTIF(BO$35:BO61,37)&gt;0,COUNTIF(BO$35:BO61,36)&gt;0,COUNTIF(BO$35:BO61,"cmo")&gt;0,COUNTIF(BO$35:BO61,32)&gt;0,COUNTIF(BO$35:BO61,2)&gt;0),"F",IF(AND(COUNTIF(BO$35:BO61,1)&gt;0,COUNTIF(BO$35:BO61,33)&gt;0,COUNTIF(BO$35:BO61,30)&gt;0,COUNTIF(BO$35:BO61,39)&gt;0,COUNTIF(BO$35:BO61,38)&gt;0,COUNTIF(BO$35:BO61,35)&gt;0,COUNTIF(BO$35:BO61,37)&gt;0,COUNTIF(BO$35:BO61,36)&gt;0,COUNTIF(BO$35:BO61,"cmo")&gt;0,COUNTIF(BO$35:BO61,32)&gt;0),2,IF(AND(COUNTIF(BO$35:BO61,1)&gt;0,COUNTIF(BO$35:BO61,33)&gt;0,COUNTIF(BO$35:BO61,30)&gt;0,COUNTIF(BO$35:BO61,39)&gt;0,COUNTIF(BO$35:BO61,38)&gt;0,COUNTIF(BO$35:BO61,35)&gt;0,COUNTIF(BO$35:BO61,37)&gt;0,COUNTIF(BO$35:BO61,36)&gt;0,COUNTIF(BO$35:BO61,"cmo")&gt;0),32,IF(AND(COUNTIF(BO$35:BO61,1)&gt;0,COUNTIF(BO$35:BO61,33)&gt;0,COUNTIF(BO$35:BO61,30)&gt;0,COUNTIF(BO$35:BO61,39)&gt;0,COUNTIF(BO$35:BO61,38)&gt;0,COUNTIF(BO$35:BO61,35)&gt;0,COUNTIF(BO$35:BO61,37)&gt;0,COUNTIF(BO$35:BO61,36)&gt;0),"cmo",IF(AND(COUNTIF(BO$35:BO61,1)&gt;0,COUNTIF(BO$35:BO61,33)&gt;0,COUNTIF(BO$35:BO61,30)&gt;0,COUNTIF(BO$35:BO61,39)&gt;0,COUNTIF(BO$35:BO61,38)&gt;0,COUNTIF(BO$35:BO61,35)&gt;0,COUNTIF(BO$35:BO61,37)&gt;0),36,IF(AND(COUNTIF(BO$35:BO61,1)&gt;0,COUNTIF(BO$35:BO61,33)&gt;0,COUNTIF(BO$35:BO61,30)&gt;0,COUNTIF(BO$35:BO61,39)&gt;0,COUNTIF(BO$35:BO61,38)&gt;0,COUNTIF(BO$35:BO61,35)&gt;0),37,IF(AND(COUNTIF(BO$35:BO61,1)&gt;0,COUNTIF(BO$35:BO61,33)&gt;0,COUNTIF(BO$35:BO61,30)&gt;0,COUNTIF(BO$35:BO61,39)&gt;0,COUNTIF(BO$35:BO61,38)&gt;0),35,IF(AND(COUNTIF(BO$35:BO61,1)&gt;0,COUNTIF(BO$35:BO61,33)&gt;0,COUNTIF(BO$35:BO61,30)&gt;0,COUNTIF(BO$35:BO61,39)&gt;0),38,IF(AND(COUNTIF(BO$35:BO61,1)&gt;0,COUNTIF(BO$35:BO61,33)&gt;0,COUNTIF(BO$35:BO61,30)&gt;0),39,IF(AND(COUNTIF(BO$35:BO61,1)&gt;0,COUNTIF(BO$35:BO61,33)&gt;0),30,IF(COUNTIF(BO$35:BO61,1)&gt;0,33,1)))))))))))</f>
        <v>35</v>
      </c>
      <c r="BP62" s="227"/>
      <c r="BQ62" s="227"/>
      <c r="BR62" s="227"/>
      <c r="BS62" s="227"/>
      <c r="BT62" s="227"/>
      <c r="BU62" s="165">
        <f t="shared" si="3"/>
        <v>0.37499972222141376</v>
      </c>
    </row>
    <row r="63" spans="1:73" x14ac:dyDescent="0.25">
      <c r="A63" s="39"/>
      <c r="B63" s="139" t="str">
        <f>'Etat staff'!C59</f>
        <v xml:space="preserve"> CARLA</v>
      </c>
      <c r="C63" s="161">
        <f>'Etat staff'!A59</f>
        <v>43590.586805555555</v>
      </c>
      <c r="D63" s="162">
        <f>IF('Etat staff'!B59&lt;C63,'Etat staff'!B59+1,'Etat staff'!B59)</f>
        <v>43590.954861111109</v>
      </c>
      <c r="E63" s="203">
        <f t="shared" si="7"/>
        <v>4.1666666666666664E-2</v>
      </c>
      <c r="F63" s="44"/>
      <c r="G63" s="265"/>
      <c r="H63" s="227"/>
      <c r="I63" s="227"/>
      <c r="J63" s="227"/>
      <c r="K63" s="227"/>
      <c r="L63" s="227"/>
      <c r="M63" s="227"/>
      <c r="N63" s="227"/>
      <c r="O63" s="227"/>
      <c r="P63" s="227"/>
      <c r="Q63" s="227"/>
      <c r="R63" s="227"/>
      <c r="S63" s="227"/>
      <c r="T63" s="227"/>
      <c r="U63" s="227"/>
      <c r="V63" s="227"/>
      <c r="W63" s="227"/>
      <c r="X63" s="227"/>
      <c r="Y63" s="227"/>
      <c r="Z63" s="227"/>
      <c r="AA63" s="227"/>
      <c r="AB63" s="227"/>
      <c r="AC63" s="227"/>
      <c r="AD63" s="227"/>
      <c r="AE63" s="227"/>
      <c r="AF63" s="227"/>
      <c r="AG63" s="227" t="str">
        <f>IF(AND(COUNTIF(AG$35:AG62,1)&gt;0,COUNTIF(AG$35:AG62,33)&gt;0,COUNTIF(AG$35:AG62,30)&gt;0,COUNTIF(AG$35:AG62,39)&gt;0,COUNTIF(AG$35:AG62,38)&gt;0,COUNTIF(AG$35:AG62,35)&gt;0,COUNTIF(AG$35:AG62,37)&gt;0,COUNTIF(AG$35:AG62,36)&gt;0,COUNTIF(AG$35:AG62,"cmo")&gt;0,COUNTIF(AG$35:AG62,32)&gt;0,COUNTIF(AG$35:AG62,2)&gt;0),"F",IF(AND(COUNTIF(AG$35:AG62,1)&gt;0,COUNTIF(AG$35:AG62,33)&gt;0,COUNTIF(AG$35:AG62,30)&gt;0,COUNTIF(AG$35:AG62,39)&gt;0,COUNTIF(AG$35:AG62,38)&gt;0,COUNTIF(AG$35:AG62,35)&gt;0,COUNTIF(AG$35:AG62,37)&gt;0,COUNTIF(AG$35:AG62,36)&gt;0,COUNTIF(AG$35:AG62,"cmo")&gt;0,COUNTIF(AG$35:AG62,32)&gt;0),2,IF(AND(COUNTIF(AG$35:AG62,1)&gt;0,COUNTIF(AG$35:AG62,33)&gt;0,COUNTIF(AG$35:AG62,30)&gt;0,COUNTIF(AG$35:AG62,39)&gt;0,COUNTIF(AG$35:AG62,38)&gt;0,COUNTIF(AG$35:AG62,35)&gt;0,COUNTIF(AG$35:AG62,37)&gt;0,COUNTIF(AG$35:AG62,36)&gt;0,COUNTIF(AG$35:AG62,"cmo")&gt;0),32,IF(AND(COUNTIF(AG$35:AG62,1)&gt;0,COUNTIF(AG$35:AG62,33)&gt;0,COUNTIF(AG$35:AG62,30)&gt;0,COUNTIF(AG$35:AG62,39)&gt;0,COUNTIF(AG$35:AG62,38)&gt;0,COUNTIF(AG$35:AG62,35)&gt;0,COUNTIF(AG$35:AG62,37)&gt;0,COUNTIF(AG$35:AG62,36)&gt;0),"cmo",IF(AND(COUNTIF(AG$35:AG62,1)&gt;0,COUNTIF(AG$35:AG62,33)&gt;0,COUNTIF(AG$35:AG62,30)&gt;0,COUNTIF(AG$35:AG62,39)&gt;0,COUNTIF(AG$35:AG62,38)&gt;0,COUNTIF(AG$35:AG62,35)&gt;0,COUNTIF(AG$35:AG62,37)&gt;0),36,IF(AND(COUNTIF(AG$35:AG62,1)&gt;0,COUNTIF(AG$35:AG62,33)&gt;0,COUNTIF(AG$35:AG62,30)&gt;0,COUNTIF(AG$35:AG62,39)&gt;0,COUNTIF(AG$35:AG62,38)&gt;0,COUNTIF(AG$35:AG62,35)&gt;0),37,IF(AND(COUNTIF(AG$35:AG62,1)&gt;0,COUNTIF(AG$35:AG62,33)&gt;0,COUNTIF(AG$35:AG62,30)&gt;0,COUNTIF(AG$35:AG62,39)&gt;0,COUNTIF(AG$35:AG62,38)&gt;0),35,IF(AND(COUNTIF(AG$35:AG62,1)&gt;0,COUNTIF(AG$35:AG62,33)&gt;0,COUNTIF(AG$35:AG62,30)&gt;0,COUNTIF(AG$35:AG62,39)&gt;0),38,IF(AND(COUNTIF(AG$35:AG62,1)&gt;0,COUNTIF(AG$35:AG62,33)&gt;0,COUNTIF(AG$35:AG62,30)&gt;0),39,IF(AND(COUNTIF(AG$35:AG62,1)&gt;0,COUNTIF(AG$35:AG62,33)&gt;0),30,IF(COUNTIF(AG$35:AG62,1)&gt;0,33,1)))))))))))</f>
        <v>F</v>
      </c>
      <c r="AH63" s="227" t="str">
        <f>IF(AND(COUNTIF(AH$35:AH62,1)&gt;0,COUNTIF(AH$35:AH62,33)&gt;0,COUNTIF(AH$35:AH62,30)&gt;0,COUNTIF(AH$35:AH62,39)&gt;0,COUNTIF(AH$35:AH62,38)&gt;0,COUNTIF(AH$35:AH62,35)&gt;0,COUNTIF(AH$35:AH62,37)&gt;0,COUNTIF(AH$35:AH62,36)&gt;0,COUNTIF(AH$35:AH62,"cmo")&gt;0,COUNTIF(AH$35:AH62,32)&gt;0,COUNTIF(AH$35:AH62,2)&gt;0),"F",IF(AND(COUNTIF(AH$35:AH62,1)&gt;0,COUNTIF(AH$35:AH62,33)&gt;0,COUNTIF(AH$35:AH62,30)&gt;0,COUNTIF(AH$35:AH62,39)&gt;0,COUNTIF(AH$35:AH62,38)&gt;0,COUNTIF(AH$35:AH62,35)&gt;0,COUNTIF(AH$35:AH62,37)&gt;0,COUNTIF(AH$35:AH62,36)&gt;0,COUNTIF(AH$35:AH62,"cmo")&gt;0,COUNTIF(AH$35:AH62,32)&gt;0),2,IF(AND(COUNTIF(AH$35:AH62,1)&gt;0,COUNTIF(AH$35:AH62,33)&gt;0,COUNTIF(AH$35:AH62,30)&gt;0,COUNTIF(AH$35:AH62,39)&gt;0,COUNTIF(AH$35:AH62,38)&gt;0,COUNTIF(AH$35:AH62,35)&gt;0,COUNTIF(AH$35:AH62,37)&gt;0,COUNTIF(AH$35:AH62,36)&gt;0,COUNTIF(AH$35:AH62,"cmo")&gt;0),32,IF(AND(COUNTIF(AH$35:AH62,1)&gt;0,COUNTIF(AH$35:AH62,33)&gt;0,COUNTIF(AH$35:AH62,30)&gt;0,COUNTIF(AH$35:AH62,39)&gt;0,COUNTIF(AH$35:AH62,38)&gt;0,COUNTIF(AH$35:AH62,35)&gt;0,COUNTIF(AH$35:AH62,37)&gt;0,COUNTIF(AH$35:AH62,36)&gt;0),"cmo",IF(AND(COUNTIF(AH$35:AH62,1)&gt;0,COUNTIF(AH$35:AH62,33)&gt;0,COUNTIF(AH$35:AH62,30)&gt;0,COUNTIF(AH$35:AH62,39)&gt;0,COUNTIF(AH$35:AH62,38)&gt;0,COUNTIF(AH$35:AH62,35)&gt;0,COUNTIF(AH$35:AH62,37)&gt;0),36,IF(AND(COUNTIF(AH$35:AH62,1)&gt;0,COUNTIF(AH$35:AH62,33)&gt;0,COUNTIF(AH$35:AH62,30)&gt;0,COUNTIF(AH$35:AH62,39)&gt;0,COUNTIF(AH$35:AH62,38)&gt;0,COUNTIF(AH$35:AH62,35)&gt;0),37,IF(AND(COUNTIF(AH$35:AH62,1)&gt;0,COUNTIF(AH$35:AH62,33)&gt;0,COUNTIF(AH$35:AH62,30)&gt;0,COUNTIF(AH$35:AH62,39)&gt;0,COUNTIF(AH$35:AH62,38)&gt;0),35,IF(AND(COUNTIF(AH$35:AH62,1)&gt;0,COUNTIF(AH$35:AH62,33)&gt;0,COUNTIF(AH$35:AH62,30)&gt;0,COUNTIF(AH$35:AH62,39)&gt;0),38,IF(AND(COUNTIF(AH$35:AH62,1)&gt;0,COUNTIF(AH$35:AH62,33)&gt;0,COUNTIF(AH$35:AH62,30)&gt;0),39,IF(AND(COUNTIF(AH$35:AH62,1)&gt;0,COUNTIF(AH$35:AH62,33)&gt;0),30,IF(COUNTIF(AH$35:AH62,1)&gt;0,33,1)))))))))))</f>
        <v>F</v>
      </c>
      <c r="AI63" s="227" t="str">
        <f>IF(AND(COUNTIF(AI$35:AI62,1)&gt;0,COUNTIF(AI$35:AI62,33)&gt;0,COUNTIF(AI$35:AI62,30)&gt;0,COUNTIF(AI$35:AI62,39)&gt;0,COUNTIF(AI$35:AI62,38)&gt;0,COUNTIF(AI$35:AI62,35)&gt;0,COUNTIF(AI$35:AI62,37)&gt;0,COUNTIF(AI$35:AI62,36)&gt;0,COUNTIF(AI$35:AI62,"cmo")&gt;0,COUNTIF(AI$35:AI62,32)&gt;0,COUNTIF(AI$35:AI62,2)&gt;0),"F",IF(AND(COUNTIF(AI$35:AI62,1)&gt;0,COUNTIF(AI$35:AI62,33)&gt;0,COUNTIF(AI$35:AI62,30)&gt;0,COUNTIF(AI$35:AI62,39)&gt;0,COUNTIF(AI$35:AI62,38)&gt;0,COUNTIF(AI$35:AI62,35)&gt;0,COUNTIF(AI$35:AI62,37)&gt;0,COUNTIF(AI$35:AI62,36)&gt;0,COUNTIF(AI$35:AI62,"cmo")&gt;0,COUNTIF(AI$35:AI62,32)&gt;0),2,IF(AND(COUNTIF(AI$35:AI62,1)&gt;0,COUNTIF(AI$35:AI62,33)&gt;0,COUNTIF(AI$35:AI62,30)&gt;0,COUNTIF(AI$35:AI62,39)&gt;0,COUNTIF(AI$35:AI62,38)&gt;0,COUNTIF(AI$35:AI62,35)&gt;0,COUNTIF(AI$35:AI62,37)&gt;0,COUNTIF(AI$35:AI62,36)&gt;0,COUNTIF(AI$35:AI62,"cmo")&gt;0),32,IF(AND(COUNTIF(AI$35:AI62,1)&gt;0,COUNTIF(AI$35:AI62,33)&gt;0,COUNTIF(AI$35:AI62,30)&gt;0,COUNTIF(AI$35:AI62,39)&gt;0,COUNTIF(AI$35:AI62,38)&gt;0,COUNTIF(AI$35:AI62,35)&gt;0,COUNTIF(AI$35:AI62,37)&gt;0,COUNTIF(AI$35:AI62,36)&gt;0),"cmo",IF(AND(COUNTIF(AI$35:AI62,1)&gt;0,COUNTIF(AI$35:AI62,33)&gt;0,COUNTIF(AI$35:AI62,30)&gt;0,COUNTIF(AI$35:AI62,39)&gt;0,COUNTIF(AI$35:AI62,38)&gt;0,COUNTIF(AI$35:AI62,35)&gt;0,COUNTIF(AI$35:AI62,37)&gt;0),36,IF(AND(COUNTIF(AI$35:AI62,1)&gt;0,COUNTIF(AI$35:AI62,33)&gt;0,COUNTIF(AI$35:AI62,30)&gt;0,COUNTIF(AI$35:AI62,39)&gt;0,COUNTIF(AI$35:AI62,38)&gt;0,COUNTIF(AI$35:AI62,35)&gt;0),37,IF(AND(COUNTIF(AI$35:AI62,1)&gt;0,COUNTIF(AI$35:AI62,33)&gt;0,COUNTIF(AI$35:AI62,30)&gt;0,COUNTIF(AI$35:AI62,39)&gt;0,COUNTIF(AI$35:AI62,38)&gt;0),35,IF(AND(COUNTIF(AI$35:AI62,1)&gt;0,COUNTIF(AI$35:AI62,33)&gt;0,COUNTIF(AI$35:AI62,30)&gt;0,COUNTIF(AI$35:AI62,39)&gt;0),38,IF(AND(COUNTIF(AI$35:AI62,1)&gt;0,COUNTIF(AI$35:AI62,33)&gt;0,COUNTIF(AI$35:AI62,30)&gt;0),39,IF(AND(COUNTIF(AI$35:AI62,1)&gt;0,COUNTIF(AI$35:AI62,33)&gt;0),30,IF(COUNTIF(AI$35:AI62,1)&gt;0,33,1)))))))))))</f>
        <v>F</v>
      </c>
      <c r="AJ63" s="227" t="str">
        <f>IF(AND(COUNTIF(AJ$35:AJ62,1)&gt;0,COUNTIF(AJ$35:AJ62,33)&gt;0,COUNTIF(AJ$35:AJ62,30)&gt;0,COUNTIF(AJ$35:AJ62,39)&gt;0,COUNTIF(AJ$35:AJ62,38)&gt;0,COUNTIF(AJ$35:AJ62,35)&gt;0,COUNTIF(AJ$35:AJ62,37)&gt;0,COUNTIF(AJ$35:AJ62,36)&gt;0,COUNTIF(AJ$35:AJ62,"cmo")&gt;0,COUNTIF(AJ$35:AJ62,32)&gt;0,COUNTIF(AJ$35:AJ62,2)&gt;0),"F",IF(AND(COUNTIF(AJ$35:AJ62,1)&gt;0,COUNTIF(AJ$35:AJ62,33)&gt;0,COUNTIF(AJ$35:AJ62,30)&gt;0,COUNTIF(AJ$35:AJ62,39)&gt;0,COUNTIF(AJ$35:AJ62,38)&gt;0,COUNTIF(AJ$35:AJ62,35)&gt;0,COUNTIF(AJ$35:AJ62,37)&gt;0,COUNTIF(AJ$35:AJ62,36)&gt;0,COUNTIF(AJ$35:AJ62,"cmo")&gt;0,COUNTIF(AJ$35:AJ62,32)&gt;0),2,IF(AND(COUNTIF(AJ$35:AJ62,1)&gt;0,COUNTIF(AJ$35:AJ62,33)&gt;0,COUNTIF(AJ$35:AJ62,30)&gt;0,COUNTIF(AJ$35:AJ62,39)&gt;0,COUNTIF(AJ$35:AJ62,38)&gt;0,COUNTIF(AJ$35:AJ62,35)&gt;0,COUNTIF(AJ$35:AJ62,37)&gt;0,COUNTIF(AJ$35:AJ62,36)&gt;0,COUNTIF(AJ$35:AJ62,"cmo")&gt;0),32,IF(AND(COUNTIF(AJ$35:AJ62,1)&gt;0,COUNTIF(AJ$35:AJ62,33)&gt;0,COUNTIF(AJ$35:AJ62,30)&gt;0,COUNTIF(AJ$35:AJ62,39)&gt;0,COUNTIF(AJ$35:AJ62,38)&gt;0,COUNTIF(AJ$35:AJ62,35)&gt;0,COUNTIF(AJ$35:AJ62,37)&gt;0,COUNTIF(AJ$35:AJ62,36)&gt;0),"cmo",IF(AND(COUNTIF(AJ$35:AJ62,1)&gt;0,COUNTIF(AJ$35:AJ62,33)&gt;0,COUNTIF(AJ$35:AJ62,30)&gt;0,COUNTIF(AJ$35:AJ62,39)&gt;0,COUNTIF(AJ$35:AJ62,38)&gt;0,COUNTIF(AJ$35:AJ62,35)&gt;0,COUNTIF(AJ$35:AJ62,37)&gt;0),36,IF(AND(COUNTIF(AJ$35:AJ62,1)&gt;0,COUNTIF(AJ$35:AJ62,33)&gt;0,COUNTIF(AJ$35:AJ62,30)&gt;0,COUNTIF(AJ$35:AJ62,39)&gt;0,COUNTIF(AJ$35:AJ62,38)&gt;0,COUNTIF(AJ$35:AJ62,35)&gt;0),37,IF(AND(COUNTIF(AJ$35:AJ62,1)&gt;0,COUNTIF(AJ$35:AJ62,33)&gt;0,COUNTIF(AJ$35:AJ62,30)&gt;0,COUNTIF(AJ$35:AJ62,39)&gt;0,COUNTIF(AJ$35:AJ62,38)&gt;0),35,IF(AND(COUNTIF(AJ$35:AJ62,1)&gt;0,COUNTIF(AJ$35:AJ62,33)&gt;0,COUNTIF(AJ$35:AJ62,30)&gt;0,COUNTIF(AJ$35:AJ62,39)&gt;0),38,IF(AND(COUNTIF(AJ$35:AJ62,1)&gt;0,COUNTIF(AJ$35:AJ62,33)&gt;0,COUNTIF(AJ$35:AJ62,30)&gt;0),39,IF(AND(COUNTIF(AJ$35:AJ62,1)&gt;0,COUNTIF(AJ$35:AJ62,33)&gt;0),30,IF(COUNTIF(AJ$35:AJ62,1)&gt;0,33,1)))))))))))</f>
        <v>F</v>
      </c>
      <c r="AK63" s="227" t="str">
        <f>IF(AND(COUNTIF(AK$35:AK62,1)&gt;0,COUNTIF(AK$35:AK62,33)&gt;0,COUNTIF(AK$35:AK62,30)&gt;0,COUNTIF(AK$35:AK62,39)&gt;0,COUNTIF(AK$35:AK62,38)&gt;0,COUNTIF(AK$35:AK62,35)&gt;0,COUNTIF(AK$35:AK62,37)&gt;0,COUNTIF(AK$35:AK62,36)&gt;0,COUNTIF(AK$35:AK62,"cmo")&gt;0,COUNTIF(AK$35:AK62,32)&gt;0,COUNTIF(AK$35:AK62,2)&gt;0),"F",IF(AND(COUNTIF(AK$35:AK62,1)&gt;0,COUNTIF(AK$35:AK62,33)&gt;0,COUNTIF(AK$35:AK62,30)&gt;0,COUNTIF(AK$35:AK62,39)&gt;0,COUNTIF(AK$35:AK62,38)&gt;0,COUNTIF(AK$35:AK62,35)&gt;0,COUNTIF(AK$35:AK62,37)&gt;0,COUNTIF(AK$35:AK62,36)&gt;0,COUNTIF(AK$35:AK62,"cmo")&gt;0,COUNTIF(AK$35:AK62,32)&gt;0),2,IF(AND(COUNTIF(AK$35:AK62,1)&gt;0,COUNTIF(AK$35:AK62,33)&gt;0,COUNTIF(AK$35:AK62,30)&gt;0,COUNTIF(AK$35:AK62,39)&gt;0,COUNTIF(AK$35:AK62,38)&gt;0,COUNTIF(AK$35:AK62,35)&gt;0,COUNTIF(AK$35:AK62,37)&gt;0,COUNTIF(AK$35:AK62,36)&gt;0,COUNTIF(AK$35:AK62,"cmo")&gt;0),32,IF(AND(COUNTIF(AK$35:AK62,1)&gt;0,COUNTIF(AK$35:AK62,33)&gt;0,COUNTIF(AK$35:AK62,30)&gt;0,COUNTIF(AK$35:AK62,39)&gt;0,COUNTIF(AK$35:AK62,38)&gt;0,COUNTIF(AK$35:AK62,35)&gt;0,COUNTIF(AK$35:AK62,37)&gt;0,COUNTIF(AK$35:AK62,36)&gt;0),"cmo",IF(AND(COUNTIF(AK$35:AK62,1)&gt;0,COUNTIF(AK$35:AK62,33)&gt;0,COUNTIF(AK$35:AK62,30)&gt;0,COUNTIF(AK$35:AK62,39)&gt;0,COUNTIF(AK$35:AK62,38)&gt;0,COUNTIF(AK$35:AK62,35)&gt;0,COUNTIF(AK$35:AK62,37)&gt;0),36,IF(AND(COUNTIF(AK$35:AK62,1)&gt;0,COUNTIF(AK$35:AK62,33)&gt;0,COUNTIF(AK$35:AK62,30)&gt;0,COUNTIF(AK$35:AK62,39)&gt;0,COUNTIF(AK$35:AK62,38)&gt;0,COUNTIF(AK$35:AK62,35)&gt;0),37,IF(AND(COUNTIF(AK$35:AK62,1)&gt;0,COUNTIF(AK$35:AK62,33)&gt;0,COUNTIF(AK$35:AK62,30)&gt;0,COUNTIF(AK$35:AK62,39)&gt;0,COUNTIF(AK$35:AK62,38)&gt;0),35,IF(AND(COUNTIF(AK$35:AK62,1)&gt;0,COUNTIF(AK$35:AK62,33)&gt;0,COUNTIF(AK$35:AK62,30)&gt;0,COUNTIF(AK$35:AK62,39)&gt;0),38,IF(AND(COUNTIF(AK$35:AK62,1)&gt;0,COUNTIF(AK$35:AK62,33)&gt;0,COUNTIF(AK$35:AK62,30)&gt;0),39,IF(AND(COUNTIF(AK$35:AK62,1)&gt;0,COUNTIF(AK$35:AK62,33)&gt;0),30,IF(COUNTIF(AK$35:AK62,1)&gt;0,33,1)))))))))))</f>
        <v>F</v>
      </c>
      <c r="AL63" s="227" t="str">
        <f>IF(AND(COUNTIF(AL$35:AL62,1)&gt;0,COUNTIF(AL$35:AL62,33)&gt;0,COUNTIF(AL$35:AL62,30)&gt;0,COUNTIF(AL$35:AL62,39)&gt;0,COUNTIF(AL$35:AL62,38)&gt;0,COUNTIF(AL$35:AL62,35)&gt;0,COUNTIF(AL$35:AL62,37)&gt;0,COUNTIF(AL$35:AL62,36)&gt;0,COUNTIF(AL$35:AL62,"cmo")&gt;0,COUNTIF(AL$35:AL62,32)&gt;0,COUNTIF(AL$35:AL62,2)&gt;0),"F",IF(AND(COUNTIF(AL$35:AL62,1)&gt;0,COUNTIF(AL$35:AL62,33)&gt;0,COUNTIF(AL$35:AL62,30)&gt;0,COUNTIF(AL$35:AL62,39)&gt;0,COUNTIF(AL$35:AL62,38)&gt;0,COUNTIF(AL$35:AL62,35)&gt;0,COUNTIF(AL$35:AL62,37)&gt;0,COUNTIF(AL$35:AL62,36)&gt;0,COUNTIF(AL$35:AL62,"cmo")&gt;0,COUNTIF(AL$35:AL62,32)&gt;0),2,IF(AND(COUNTIF(AL$35:AL62,1)&gt;0,COUNTIF(AL$35:AL62,33)&gt;0,COUNTIF(AL$35:AL62,30)&gt;0,COUNTIF(AL$35:AL62,39)&gt;0,COUNTIF(AL$35:AL62,38)&gt;0,COUNTIF(AL$35:AL62,35)&gt;0,COUNTIF(AL$35:AL62,37)&gt;0,COUNTIF(AL$35:AL62,36)&gt;0,COUNTIF(AL$35:AL62,"cmo")&gt;0),32,IF(AND(COUNTIF(AL$35:AL62,1)&gt;0,COUNTIF(AL$35:AL62,33)&gt;0,COUNTIF(AL$35:AL62,30)&gt;0,COUNTIF(AL$35:AL62,39)&gt;0,COUNTIF(AL$35:AL62,38)&gt;0,COUNTIF(AL$35:AL62,35)&gt;0,COUNTIF(AL$35:AL62,37)&gt;0,COUNTIF(AL$35:AL62,36)&gt;0),"cmo",IF(AND(COUNTIF(AL$35:AL62,1)&gt;0,COUNTIF(AL$35:AL62,33)&gt;0,COUNTIF(AL$35:AL62,30)&gt;0,COUNTIF(AL$35:AL62,39)&gt;0,COUNTIF(AL$35:AL62,38)&gt;0,COUNTIF(AL$35:AL62,35)&gt;0,COUNTIF(AL$35:AL62,37)&gt;0),36,IF(AND(COUNTIF(AL$35:AL62,1)&gt;0,COUNTIF(AL$35:AL62,33)&gt;0,COUNTIF(AL$35:AL62,30)&gt;0,COUNTIF(AL$35:AL62,39)&gt;0,COUNTIF(AL$35:AL62,38)&gt;0,COUNTIF(AL$35:AL62,35)&gt;0),37,IF(AND(COUNTIF(AL$35:AL62,1)&gt;0,COUNTIF(AL$35:AL62,33)&gt;0,COUNTIF(AL$35:AL62,30)&gt;0,COUNTIF(AL$35:AL62,39)&gt;0,COUNTIF(AL$35:AL62,38)&gt;0),35,IF(AND(COUNTIF(AL$35:AL62,1)&gt;0,COUNTIF(AL$35:AL62,33)&gt;0,COUNTIF(AL$35:AL62,30)&gt;0,COUNTIF(AL$35:AL62,39)&gt;0),38,IF(AND(COUNTIF(AL$35:AL62,1)&gt;0,COUNTIF(AL$35:AL62,33)&gt;0,COUNTIF(AL$35:AL62,30)&gt;0),39,IF(AND(COUNTIF(AL$35:AL62,1)&gt;0,COUNTIF(AL$35:AL62,33)&gt;0),30,IF(COUNTIF(AL$35:AL62,1)&gt;0,33,1)))))))))))</f>
        <v>F</v>
      </c>
      <c r="AM63" s="227" t="str">
        <f>IF(AND(COUNTIF(AM$35:AM62,1)&gt;0,COUNTIF(AM$35:AM62,33)&gt;0,COUNTIF(AM$35:AM62,30)&gt;0,COUNTIF(AM$35:AM62,39)&gt;0,COUNTIF(AM$35:AM62,38)&gt;0,COUNTIF(AM$35:AM62,35)&gt;0,COUNTIF(AM$35:AM62,37)&gt;0,COUNTIF(AM$35:AM62,36)&gt;0,COUNTIF(AM$35:AM62,"cmo")&gt;0,COUNTIF(AM$35:AM62,32)&gt;0,COUNTIF(AM$35:AM62,2)&gt;0),"F",IF(AND(COUNTIF(AM$35:AM62,1)&gt;0,COUNTIF(AM$35:AM62,33)&gt;0,COUNTIF(AM$35:AM62,30)&gt;0,COUNTIF(AM$35:AM62,39)&gt;0,COUNTIF(AM$35:AM62,38)&gt;0,COUNTIF(AM$35:AM62,35)&gt;0,COUNTIF(AM$35:AM62,37)&gt;0,COUNTIF(AM$35:AM62,36)&gt;0,COUNTIF(AM$35:AM62,"cmo")&gt;0,COUNTIF(AM$35:AM62,32)&gt;0),2,IF(AND(COUNTIF(AM$35:AM62,1)&gt;0,COUNTIF(AM$35:AM62,33)&gt;0,COUNTIF(AM$35:AM62,30)&gt;0,COUNTIF(AM$35:AM62,39)&gt;0,COUNTIF(AM$35:AM62,38)&gt;0,COUNTIF(AM$35:AM62,35)&gt;0,COUNTIF(AM$35:AM62,37)&gt;0,COUNTIF(AM$35:AM62,36)&gt;0,COUNTIF(AM$35:AM62,"cmo")&gt;0),32,IF(AND(COUNTIF(AM$35:AM62,1)&gt;0,COUNTIF(AM$35:AM62,33)&gt;0,COUNTIF(AM$35:AM62,30)&gt;0,COUNTIF(AM$35:AM62,39)&gt;0,COUNTIF(AM$35:AM62,38)&gt;0,COUNTIF(AM$35:AM62,35)&gt;0,COUNTIF(AM$35:AM62,37)&gt;0,COUNTIF(AM$35:AM62,36)&gt;0),"cmo",IF(AND(COUNTIF(AM$35:AM62,1)&gt;0,COUNTIF(AM$35:AM62,33)&gt;0,COUNTIF(AM$35:AM62,30)&gt;0,COUNTIF(AM$35:AM62,39)&gt;0,COUNTIF(AM$35:AM62,38)&gt;0,COUNTIF(AM$35:AM62,35)&gt;0,COUNTIF(AM$35:AM62,37)&gt;0),36,IF(AND(COUNTIF(AM$35:AM62,1)&gt;0,COUNTIF(AM$35:AM62,33)&gt;0,COUNTIF(AM$35:AM62,30)&gt;0,COUNTIF(AM$35:AM62,39)&gt;0,COUNTIF(AM$35:AM62,38)&gt;0,COUNTIF(AM$35:AM62,35)&gt;0),37,IF(AND(COUNTIF(AM$35:AM62,1)&gt;0,COUNTIF(AM$35:AM62,33)&gt;0,COUNTIF(AM$35:AM62,30)&gt;0,COUNTIF(AM$35:AM62,39)&gt;0,COUNTIF(AM$35:AM62,38)&gt;0),35,IF(AND(COUNTIF(AM$35:AM62,1)&gt;0,COUNTIF(AM$35:AM62,33)&gt;0,COUNTIF(AM$35:AM62,30)&gt;0,COUNTIF(AM$35:AM62,39)&gt;0),38,IF(AND(COUNTIF(AM$35:AM62,1)&gt;0,COUNTIF(AM$35:AM62,33)&gt;0,COUNTIF(AM$35:AM62,30)&gt;0),39,IF(AND(COUNTIF(AM$35:AM62,1)&gt;0,COUNTIF(AM$35:AM62,33)&gt;0),30,IF(COUNTIF(AM$35:AM62,1)&gt;0,33,1)))))))))))</f>
        <v>F</v>
      </c>
      <c r="AN63" s="227" t="str">
        <f>IF(AND(COUNTIF(AN$35:AN62,1)&gt;0,COUNTIF(AN$35:AN62,33)&gt;0,COUNTIF(AN$35:AN62,30)&gt;0,COUNTIF(AN$35:AN62,39)&gt;0,COUNTIF(AN$35:AN62,38)&gt;0,COUNTIF(AN$35:AN62,35)&gt;0,COUNTIF(AN$35:AN62,37)&gt;0,COUNTIF(AN$35:AN62,36)&gt;0,COUNTIF(AN$35:AN62,"cmo")&gt;0,COUNTIF(AN$35:AN62,32)&gt;0,COUNTIF(AN$35:AN62,2)&gt;0),"F",IF(AND(COUNTIF(AN$35:AN62,1)&gt;0,COUNTIF(AN$35:AN62,33)&gt;0,COUNTIF(AN$35:AN62,30)&gt;0,COUNTIF(AN$35:AN62,39)&gt;0,COUNTIF(AN$35:AN62,38)&gt;0,COUNTIF(AN$35:AN62,35)&gt;0,COUNTIF(AN$35:AN62,37)&gt;0,COUNTIF(AN$35:AN62,36)&gt;0,COUNTIF(AN$35:AN62,"cmo")&gt;0,COUNTIF(AN$35:AN62,32)&gt;0),2,IF(AND(COUNTIF(AN$35:AN62,1)&gt;0,COUNTIF(AN$35:AN62,33)&gt;0,COUNTIF(AN$35:AN62,30)&gt;0,COUNTIF(AN$35:AN62,39)&gt;0,COUNTIF(AN$35:AN62,38)&gt;0,COUNTIF(AN$35:AN62,35)&gt;0,COUNTIF(AN$35:AN62,37)&gt;0,COUNTIF(AN$35:AN62,36)&gt;0,COUNTIF(AN$35:AN62,"cmo")&gt;0),32,IF(AND(COUNTIF(AN$35:AN62,1)&gt;0,COUNTIF(AN$35:AN62,33)&gt;0,COUNTIF(AN$35:AN62,30)&gt;0,COUNTIF(AN$35:AN62,39)&gt;0,COUNTIF(AN$35:AN62,38)&gt;0,COUNTIF(AN$35:AN62,35)&gt;0,COUNTIF(AN$35:AN62,37)&gt;0,COUNTIF(AN$35:AN62,36)&gt;0),"cmo",IF(AND(COUNTIF(AN$35:AN62,1)&gt;0,COUNTIF(AN$35:AN62,33)&gt;0,COUNTIF(AN$35:AN62,30)&gt;0,COUNTIF(AN$35:AN62,39)&gt;0,COUNTIF(AN$35:AN62,38)&gt;0,COUNTIF(AN$35:AN62,35)&gt;0,COUNTIF(AN$35:AN62,37)&gt;0),36,IF(AND(COUNTIF(AN$35:AN62,1)&gt;0,COUNTIF(AN$35:AN62,33)&gt;0,COUNTIF(AN$35:AN62,30)&gt;0,COUNTIF(AN$35:AN62,39)&gt;0,COUNTIF(AN$35:AN62,38)&gt;0,COUNTIF(AN$35:AN62,35)&gt;0),37,IF(AND(COUNTIF(AN$35:AN62,1)&gt;0,COUNTIF(AN$35:AN62,33)&gt;0,COUNTIF(AN$35:AN62,30)&gt;0,COUNTIF(AN$35:AN62,39)&gt;0,COUNTIF(AN$35:AN62,38)&gt;0),35,IF(AND(COUNTIF(AN$35:AN62,1)&gt;0,COUNTIF(AN$35:AN62,33)&gt;0,COUNTIF(AN$35:AN62,30)&gt;0,COUNTIF(AN$35:AN62,39)&gt;0),38,IF(AND(COUNTIF(AN$35:AN62,1)&gt;0,COUNTIF(AN$35:AN62,33)&gt;0,COUNTIF(AN$35:AN62,30)&gt;0),39,IF(AND(COUNTIF(AN$35:AN62,1)&gt;0,COUNTIF(AN$35:AN62,33)&gt;0),30,IF(COUNTIF(AN$35:AN62,1)&gt;0,33,1)))))))))))</f>
        <v>F</v>
      </c>
      <c r="AO63" s="227" t="str">
        <f>IF(AND(COUNTIF(AO$35:AO62,1)&gt;0,COUNTIF(AO$35:AO62,33)&gt;0,COUNTIF(AO$35:AO62,30)&gt;0,COUNTIF(AO$35:AO62,39)&gt;0,COUNTIF(AO$35:AO62,38)&gt;0,COUNTIF(AO$35:AO62,35)&gt;0,COUNTIF(AO$35:AO62,37)&gt;0,COUNTIF(AO$35:AO62,36)&gt;0,COUNTIF(AO$35:AO62,"cmo")&gt;0,COUNTIF(AO$35:AO62,32)&gt;0,COUNTIF(AO$35:AO62,2)&gt;0),"F",IF(AND(COUNTIF(AO$35:AO62,1)&gt;0,COUNTIF(AO$35:AO62,33)&gt;0,COUNTIF(AO$35:AO62,30)&gt;0,COUNTIF(AO$35:AO62,39)&gt;0,COUNTIF(AO$35:AO62,38)&gt;0,COUNTIF(AO$35:AO62,35)&gt;0,COUNTIF(AO$35:AO62,37)&gt;0,COUNTIF(AO$35:AO62,36)&gt;0,COUNTIF(AO$35:AO62,"cmo")&gt;0,COUNTIF(AO$35:AO62,32)&gt;0),2,IF(AND(COUNTIF(AO$35:AO62,1)&gt;0,COUNTIF(AO$35:AO62,33)&gt;0,COUNTIF(AO$35:AO62,30)&gt;0,COUNTIF(AO$35:AO62,39)&gt;0,COUNTIF(AO$35:AO62,38)&gt;0,COUNTIF(AO$35:AO62,35)&gt;0,COUNTIF(AO$35:AO62,37)&gt;0,COUNTIF(AO$35:AO62,36)&gt;0,COUNTIF(AO$35:AO62,"cmo")&gt;0),32,IF(AND(COUNTIF(AO$35:AO62,1)&gt;0,COUNTIF(AO$35:AO62,33)&gt;0,COUNTIF(AO$35:AO62,30)&gt;0,COUNTIF(AO$35:AO62,39)&gt;0,COUNTIF(AO$35:AO62,38)&gt;0,COUNTIF(AO$35:AO62,35)&gt;0,COUNTIF(AO$35:AO62,37)&gt;0,COUNTIF(AO$35:AO62,36)&gt;0),"cmo",IF(AND(COUNTIF(AO$35:AO62,1)&gt;0,COUNTIF(AO$35:AO62,33)&gt;0,COUNTIF(AO$35:AO62,30)&gt;0,COUNTIF(AO$35:AO62,39)&gt;0,COUNTIF(AO$35:AO62,38)&gt;0,COUNTIF(AO$35:AO62,35)&gt;0,COUNTIF(AO$35:AO62,37)&gt;0),36,IF(AND(COUNTIF(AO$35:AO62,1)&gt;0,COUNTIF(AO$35:AO62,33)&gt;0,COUNTIF(AO$35:AO62,30)&gt;0,COUNTIF(AO$35:AO62,39)&gt;0,COUNTIF(AO$35:AO62,38)&gt;0,COUNTIF(AO$35:AO62,35)&gt;0),37,IF(AND(COUNTIF(AO$35:AO62,1)&gt;0,COUNTIF(AO$35:AO62,33)&gt;0,COUNTIF(AO$35:AO62,30)&gt;0,COUNTIF(AO$35:AO62,39)&gt;0,COUNTIF(AO$35:AO62,38)&gt;0),35,IF(AND(COUNTIF(AO$35:AO62,1)&gt;0,COUNTIF(AO$35:AO62,33)&gt;0,COUNTIF(AO$35:AO62,30)&gt;0,COUNTIF(AO$35:AO62,39)&gt;0),38,IF(AND(COUNTIF(AO$35:AO62,1)&gt;0,COUNTIF(AO$35:AO62,33)&gt;0,COUNTIF(AO$35:AO62,30)&gt;0),39,IF(AND(COUNTIF(AO$35:AO62,1)&gt;0,COUNTIF(AO$35:AO62,33)&gt;0),30,IF(COUNTIF(AO$35:AO62,1)&gt;0,33,1)))))))))))</f>
        <v>F</v>
      </c>
      <c r="AP63" s="227" t="str">
        <f>IF(AND(COUNTIF(AP$35:AP62,1)&gt;0,COUNTIF(AP$35:AP62,33)&gt;0,COUNTIF(AP$35:AP62,30)&gt;0,COUNTIF(AP$35:AP62,39)&gt;0,COUNTIF(AP$35:AP62,38)&gt;0,COUNTIF(AP$35:AP62,35)&gt;0,COUNTIF(AP$35:AP62,37)&gt;0,COUNTIF(AP$35:AP62,36)&gt;0,COUNTIF(AP$35:AP62,"cmo")&gt;0,COUNTIF(AP$35:AP62,32)&gt;0,COUNTIF(AP$35:AP62,2)&gt;0),"F",IF(AND(COUNTIF(AP$35:AP62,1)&gt;0,COUNTIF(AP$35:AP62,33)&gt;0,COUNTIF(AP$35:AP62,30)&gt;0,COUNTIF(AP$35:AP62,39)&gt;0,COUNTIF(AP$35:AP62,38)&gt;0,COUNTIF(AP$35:AP62,35)&gt;0,COUNTIF(AP$35:AP62,37)&gt;0,COUNTIF(AP$35:AP62,36)&gt;0,COUNTIF(AP$35:AP62,"cmo")&gt;0,COUNTIF(AP$35:AP62,32)&gt;0),2,IF(AND(COUNTIF(AP$35:AP62,1)&gt;0,COUNTIF(AP$35:AP62,33)&gt;0,COUNTIF(AP$35:AP62,30)&gt;0,COUNTIF(AP$35:AP62,39)&gt;0,COUNTIF(AP$35:AP62,38)&gt;0,COUNTIF(AP$35:AP62,35)&gt;0,COUNTIF(AP$35:AP62,37)&gt;0,COUNTIF(AP$35:AP62,36)&gt;0,COUNTIF(AP$35:AP62,"cmo")&gt;0),32,IF(AND(COUNTIF(AP$35:AP62,1)&gt;0,COUNTIF(AP$35:AP62,33)&gt;0,COUNTIF(AP$35:AP62,30)&gt;0,COUNTIF(AP$35:AP62,39)&gt;0,COUNTIF(AP$35:AP62,38)&gt;0,COUNTIF(AP$35:AP62,35)&gt;0,COUNTIF(AP$35:AP62,37)&gt;0,COUNTIF(AP$35:AP62,36)&gt;0),"cmo",IF(AND(COUNTIF(AP$35:AP62,1)&gt;0,COUNTIF(AP$35:AP62,33)&gt;0,COUNTIF(AP$35:AP62,30)&gt;0,COUNTIF(AP$35:AP62,39)&gt;0,COUNTIF(AP$35:AP62,38)&gt;0,COUNTIF(AP$35:AP62,35)&gt;0,COUNTIF(AP$35:AP62,37)&gt;0),36,IF(AND(COUNTIF(AP$35:AP62,1)&gt;0,COUNTIF(AP$35:AP62,33)&gt;0,COUNTIF(AP$35:AP62,30)&gt;0,COUNTIF(AP$35:AP62,39)&gt;0,COUNTIF(AP$35:AP62,38)&gt;0,COUNTIF(AP$35:AP62,35)&gt;0),37,IF(AND(COUNTIF(AP$35:AP62,1)&gt;0,COUNTIF(AP$35:AP62,33)&gt;0,COUNTIF(AP$35:AP62,30)&gt;0,COUNTIF(AP$35:AP62,39)&gt;0,COUNTIF(AP$35:AP62,38)&gt;0),35,IF(AND(COUNTIF(AP$35:AP62,1)&gt;0,COUNTIF(AP$35:AP62,33)&gt;0,COUNTIF(AP$35:AP62,30)&gt;0,COUNTIF(AP$35:AP62,39)&gt;0),38,IF(AND(COUNTIF(AP$35:AP62,1)&gt;0,COUNTIF(AP$35:AP62,33)&gt;0,COUNTIF(AP$35:AP62,30)&gt;0),39,IF(AND(COUNTIF(AP$35:AP62,1)&gt;0,COUNTIF(AP$35:AP62,33)&gt;0),30,IF(COUNTIF(AP$35:AP62,1)&gt;0,33,1)))))))))))</f>
        <v>F</v>
      </c>
      <c r="AQ63" s="227" t="str">
        <f>IF(AND(COUNTIF(AQ$35:AQ62,1)&gt;0,COUNTIF(AQ$35:AQ62,33)&gt;0,COUNTIF(AQ$35:AQ62,30)&gt;0,COUNTIF(AQ$35:AQ62,39)&gt;0,COUNTIF(AQ$35:AQ62,38)&gt;0,COUNTIF(AQ$35:AQ62,35)&gt;0,COUNTIF(AQ$35:AQ62,37)&gt;0,COUNTIF(AQ$35:AQ62,36)&gt;0,COUNTIF(AQ$35:AQ62,"cmo")&gt;0,COUNTIF(AQ$35:AQ62,32)&gt;0,COUNTIF(AQ$35:AQ62,2)&gt;0),"F",IF(AND(COUNTIF(AQ$35:AQ62,1)&gt;0,COUNTIF(AQ$35:AQ62,33)&gt;0,COUNTIF(AQ$35:AQ62,30)&gt;0,COUNTIF(AQ$35:AQ62,39)&gt;0,COUNTIF(AQ$35:AQ62,38)&gt;0,COUNTIF(AQ$35:AQ62,35)&gt;0,COUNTIF(AQ$35:AQ62,37)&gt;0,COUNTIF(AQ$35:AQ62,36)&gt;0,COUNTIF(AQ$35:AQ62,"cmo")&gt;0,COUNTIF(AQ$35:AQ62,32)&gt;0),2,IF(AND(COUNTIF(AQ$35:AQ62,1)&gt;0,COUNTIF(AQ$35:AQ62,33)&gt;0,COUNTIF(AQ$35:AQ62,30)&gt;0,COUNTIF(AQ$35:AQ62,39)&gt;0,COUNTIF(AQ$35:AQ62,38)&gt;0,COUNTIF(AQ$35:AQ62,35)&gt;0,COUNTIF(AQ$35:AQ62,37)&gt;0,COUNTIF(AQ$35:AQ62,36)&gt;0,COUNTIF(AQ$35:AQ62,"cmo")&gt;0),32,IF(AND(COUNTIF(AQ$35:AQ62,1)&gt;0,COUNTIF(AQ$35:AQ62,33)&gt;0,COUNTIF(AQ$35:AQ62,30)&gt;0,COUNTIF(AQ$35:AQ62,39)&gt;0,COUNTIF(AQ$35:AQ62,38)&gt;0,COUNTIF(AQ$35:AQ62,35)&gt;0,COUNTIF(AQ$35:AQ62,37)&gt;0,COUNTIF(AQ$35:AQ62,36)&gt;0),"cmo",IF(AND(COUNTIF(AQ$35:AQ62,1)&gt;0,COUNTIF(AQ$35:AQ62,33)&gt;0,COUNTIF(AQ$35:AQ62,30)&gt;0,COUNTIF(AQ$35:AQ62,39)&gt;0,COUNTIF(AQ$35:AQ62,38)&gt;0,COUNTIF(AQ$35:AQ62,35)&gt;0,COUNTIF(AQ$35:AQ62,37)&gt;0),36,IF(AND(COUNTIF(AQ$35:AQ62,1)&gt;0,COUNTIF(AQ$35:AQ62,33)&gt;0,COUNTIF(AQ$35:AQ62,30)&gt;0,COUNTIF(AQ$35:AQ62,39)&gt;0,COUNTIF(AQ$35:AQ62,38)&gt;0,COUNTIF(AQ$35:AQ62,35)&gt;0),37,IF(AND(COUNTIF(AQ$35:AQ62,1)&gt;0,COUNTIF(AQ$35:AQ62,33)&gt;0,COUNTIF(AQ$35:AQ62,30)&gt;0,COUNTIF(AQ$35:AQ62,39)&gt;0,COUNTIF(AQ$35:AQ62,38)&gt;0),35,IF(AND(COUNTIF(AQ$35:AQ62,1)&gt;0,COUNTIF(AQ$35:AQ62,33)&gt;0,COUNTIF(AQ$35:AQ62,30)&gt;0,COUNTIF(AQ$35:AQ62,39)&gt;0),38,IF(AND(COUNTIF(AQ$35:AQ62,1)&gt;0,COUNTIF(AQ$35:AQ62,33)&gt;0,COUNTIF(AQ$35:AQ62,30)&gt;0),39,IF(AND(COUNTIF(AQ$35:AQ62,1)&gt;0,COUNTIF(AQ$35:AQ62,33)&gt;0),30,IF(COUNTIF(AQ$35:AQ62,1)&gt;0,33,1)))))))))))</f>
        <v>F</v>
      </c>
      <c r="AR63" s="231" t="s">
        <v>6</v>
      </c>
      <c r="AS63" s="231" t="s">
        <v>6</v>
      </c>
      <c r="AT63" s="231" t="s">
        <v>6</v>
      </c>
      <c r="AU63" s="227" t="str">
        <f>IF(AND(COUNTIF(AU$35:AU62,1)&gt;0,COUNTIF(AU$35:AU62,33)&gt;0,COUNTIF(AU$35:AU62,30)&gt;0,COUNTIF(AU$35:AU62,39)&gt;0,COUNTIF(AU$35:AU62,38)&gt;0,COUNTIF(AU$35:AU62,35)&gt;0,COUNTIF(AU$35:AU62,37)&gt;0,COUNTIF(AU$35:AU62,36)&gt;0,COUNTIF(AU$35:AU62,"cmo")&gt;0,COUNTIF(AU$35:AU62,32)&gt;0,COUNTIF(AU$35:AU62,2)&gt;0),"F",IF(AND(COUNTIF(AU$35:AU62,1)&gt;0,COUNTIF(AU$35:AU62,33)&gt;0,COUNTIF(AU$35:AU62,30)&gt;0,COUNTIF(AU$35:AU62,39)&gt;0,COUNTIF(AU$35:AU62,38)&gt;0,COUNTIF(AU$35:AU62,35)&gt;0,COUNTIF(AU$35:AU62,37)&gt;0,COUNTIF(AU$35:AU62,36)&gt;0,COUNTIF(AU$35:AU62,"cmo")&gt;0,COUNTIF(AU$35:AU62,32)&gt;0),2,IF(AND(COUNTIF(AU$35:AU62,1)&gt;0,COUNTIF(AU$35:AU62,33)&gt;0,COUNTIF(AU$35:AU62,30)&gt;0,COUNTIF(AU$35:AU62,39)&gt;0,COUNTIF(AU$35:AU62,38)&gt;0,COUNTIF(AU$35:AU62,35)&gt;0,COUNTIF(AU$35:AU62,37)&gt;0,COUNTIF(AU$35:AU62,36)&gt;0,COUNTIF(AU$35:AU62,"cmo")&gt;0),32,IF(AND(COUNTIF(AU$35:AU62,1)&gt;0,COUNTIF(AU$35:AU62,33)&gt;0,COUNTIF(AU$35:AU62,30)&gt;0,COUNTIF(AU$35:AU62,39)&gt;0,COUNTIF(AU$35:AU62,38)&gt;0,COUNTIF(AU$35:AU62,35)&gt;0,COUNTIF(AU$35:AU62,37)&gt;0,COUNTIF(AU$35:AU62,36)&gt;0),"cmo",IF(AND(COUNTIF(AU$35:AU62,1)&gt;0,COUNTIF(AU$35:AU62,33)&gt;0,COUNTIF(AU$35:AU62,30)&gt;0,COUNTIF(AU$35:AU62,39)&gt;0,COUNTIF(AU$35:AU62,38)&gt;0,COUNTIF(AU$35:AU62,35)&gt;0,COUNTIF(AU$35:AU62,37)&gt;0),36,IF(AND(COUNTIF(AU$35:AU62,1)&gt;0,COUNTIF(AU$35:AU62,33)&gt;0,COUNTIF(AU$35:AU62,30)&gt;0,COUNTIF(AU$35:AU62,39)&gt;0,COUNTIF(AU$35:AU62,38)&gt;0,COUNTIF(AU$35:AU62,35)&gt;0),37,IF(AND(COUNTIF(AU$35:AU62,1)&gt;0,COUNTIF(AU$35:AU62,33)&gt;0,COUNTIF(AU$35:AU62,30)&gt;0,COUNTIF(AU$35:AU62,39)&gt;0,COUNTIF(AU$35:AU62,38)&gt;0),35,IF(AND(COUNTIF(AU$35:AU62,1)&gt;0,COUNTIF(AU$35:AU62,33)&gt;0,COUNTIF(AU$35:AU62,30)&gt;0,COUNTIF(AU$35:AU62,39)&gt;0),38,IF(AND(COUNTIF(AU$35:AU62,1)&gt;0,COUNTIF(AU$35:AU62,33)&gt;0,COUNTIF(AU$35:AU62,30)&gt;0),39,IF(AND(COUNTIF(AU$35:AU62,1)&gt;0,COUNTIF(AU$35:AU62,33)&gt;0),30,IF(COUNTIF(AU$35:AU62,1)&gt;0,33,1)))))))))))</f>
        <v>F</v>
      </c>
      <c r="AV63" s="227" t="str">
        <f>IF(AND(COUNTIF(AV$35:AV62,1)&gt;0,COUNTIF(AV$35:AV62,33)&gt;0,COUNTIF(AV$35:AV62,30)&gt;0,COUNTIF(AV$35:AV62,39)&gt;0,COUNTIF(AV$35:AV62,38)&gt;0,COUNTIF(AV$35:AV62,35)&gt;0,COUNTIF(AV$35:AV62,37)&gt;0,COUNTIF(AV$35:AV62,36)&gt;0,COUNTIF(AV$35:AV62,"cmo")&gt;0,COUNTIF(AV$35:AV62,32)&gt;0,COUNTIF(AV$35:AV62,2)&gt;0),"F",IF(AND(COUNTIF(AV$35:AV62,1)&gt;0,COUNTIF(AV$35:AV62,33)&gt;0,COUNTIF(AV$35:AV62,30)&gt;0,COUNTIF(AV$35:AV62,39)&gt;0,COUNTIF(AV$35:AV62,38)&gt;0,COUNTIF(AV$35:AV62,35)&gt;0,COUNTIF(AV$35:AV62,37)&gt;0,COUNTIF(AV$35:AV62,36)&gt;0,COUNTIF(AV$35:AV62,"cmo")&gt;0,COUNTIF(AV$35:AV62,32)&gt;0),2,IF(AND(COUNTIF(AV$35:AV62,1)&gt;0,COUNTIF(AV$35:AV62,33)&gt;0,COUNTIF(AV$35:AV62,30)&gt;0,COUNTIF(AV$35:AV62,39)&gt;0,COUNTIF(AV$35:AV62,38)&gt;0,COUNTIF(AV$35:AV62,35)&gt;0,COUNTIF(AV$35:AV62,37)&gt;0,COUNTIF(AV$35:AV62,36)&gt;0,COUNTIF(AV$35:AV62,"cmo")&gt;0),32,IF(AND(COUNTIF(AV$35:AV62,1)&gt;0,COUNTIF(AV$35:AV62,33)&gt;0,COUNTIF(AV$35:AV62,30)&gt;0,COUNTIF(AV$35:AV62,39)&gt;0,COUNTIF(AV$35:AV62,38)&gt;0,COUNTIF(AV$35:AV62,35)&gt;0,COUNTIF(AV$35:AV62,37)&gt;0,COUNTIF(AV$35:AV62,36)&gt;0),"cmo",IF(AND(COUNTIF(AV$35:AV62,1)&gt;0,COUNTIF(AV$35:AV62,33)&gt;0,COUNTIF(AV$35:AV62,30)&gt;0,COUNTIF(AV$35:AV62,39)&gt;0,COUNTIF(AV$35:AV62,38)&gt;0,COUNTIF(AV$35:AV62,35)&gt;0,COUNTIF(AV$35:AV62,37)&gt;0),36,IF(AND(COUNTIF(AV$35:AV62,1)&gt;0,COUNTIF(AV$35:AV62,33)&gt;0,COUNTIF(AV$35:AV62,30)&gt;0,COUNTIF(AV$35:AV62,39)&gt;0,COUNTIF(AV$35:AV62,38)&gt;0,COUNTIF(AV$35:AV62,35)&gt;0),37,IF(AND(COUNTIF(AV$35:AV62,1)&gt;0,COUNTIF(AV$35:AV62,33)&gt;0,COUNTIF(AV$35:AV62,30)&gt;0,COUNTIF(AV$35:AV62,39)&gt;0,COUNTIF(AV$35:AV62,38)&gt;0),35,IF(AND(COUNTIF(AV$35:AV62,1)&gt;0,COUNTIF(AV$35:AV62,33)&gt;0,COUNTIF(AV$35:AV62,30)&gt;0,COUNTIF(AV$35:AV62,39)&gt;0),38,IF(AND(COUNTIF(AV$35:AV62,1)&gt;0,COUNTIF(AV$35:AV62,33)&gt;0,COUNTIF(AV$35:AV62,30)&gt;0),39,IF(AND(COUNTIF(AV$35:AV62,1)&gt;0,COUNTIF(AV$35:AV62,33)&gt;0),30,IF(COUNTIF(AV$35:AV62,1)&gt;0,33,1)))))))))))</f>
        <v>F</v>
      </c>
      <c r="AW63" s="227" t="str">
        <f>IF(AND(COUNTIF(AW$35:AW62,1)&gt;0,COUNTIF(AW$35:AW62,33)&gt;0,COUNTIF(AW$35:AW62,30)&gt;0,COUNTIF(AW$35:AW62,39)&gt;0,COUNTIF(AW$35:AW62,38)&gt;0,COUNTIF(AW$35:AW62,35)&gt;0,COUNTIF(AW$35:AW62,37)&gt;0,COUNTIF(AW$35:AW62,36)&gt;0,COUNTIF(AW$35:AW62,"cmo")&gt;0,COUNTIF(AW$35:AW62,32)&gt;0,COUNTIF(AW$35:AW62,2)&gt;0),"F",IF(AND(COUNTIF(AW$35:AW62,1)&gt;0,COUNTIF(AW$35:AW62,33)&gt;0,COUNTIF(AW$35:AW62,30)&gt;0,COUNTIF(AW$35:AW62,39)&gt;0,COUNTIF(AW$35:AW62,38)&gt;0,COUNTIF(AW$35:AW62,35)&gt;0,COUNTIF(AW$35:AW62,37)&gt;0,COUNTIF(AW$35:AW62,36)&gt;0,COUNTIF(AW$35:AW62,"cmo")&gt;0,COUNTIF(AW$35:AW62,32)&gt;0),2,IF(AND(COUNTIF(AW$35:AW62,1)&gt;0,COUNTIF(AW$35:AW62,33)&gt;0,COUNTIF(AW$35:AW62,30)&gt;0,COUNTIF(AW$35:AW62,39)&gt;0,COUNTIF(AW$35:AW62,38)&gt;0,COUNTIF(AW$35:AW62,35)&gt;0,COUNTIF(AW$35:AW62,37)&gt;0,COUNTIF(AW$35:AW62,36)&gt;0,COUNTIF(AW$35:AW62,"cmo")&gt;0),32,IF(AND(COUNTIF(AW$35:AW62,1)&gt;0,COUNTIF(AW$35:AW62,33)&gt;0,COUNTIF(AW$35:AW62,30)&gt;0,COUNTIF(AW$35:AW62,39)&gt;0,COUNTIF(AW$35:AW62,38)&gt;0,COUNTIF(AW$35:AW62,35)&gt;0,COUNTIF(AW$35:AW62,37)&gt;0,COUNTIF(AW$35:AW62,36)&gt;0),"cmo",IF(AND(COUNTIF(AW$35:AW62,1)&gt;0,COUNTIF(AW$35:AW62,33)&gt;0,COUNTIF(AW$35:AW62,30)&gt;0,COUNTIF(AW$35:AW62,39)&gt;0,COUNTIF(AW$35:AW62,38)&gt;0,COUNTIF(AW$35:AW62,35)&gt;0,COUNTIF(AW$35:AW62,37)&gt;0),36,IF(AND(COUNTIF(AW$35:AW62,1)&gt;0,COUNTIF(AW$35:AW62,33)&gt;0,COUNTIF(AW$35:AW62,30)&gt;0,COUNTIF(AW$35:AW62,39)&gt;0,COUNTIF(AW$35:AW62,38)&gt;0,COUNTIF(AW$35:AW62,35)&gt;0),37,IF(AND(COUNTIF(AW$35:AW62,1)&gt;0,COUNTIF(AW$35:AW62,33)&gt;0,COUNTIF(AW$35:AW62,30)&gt;0,COUNTIF(AW$35:AW62,39)&gt;0,COUNTIF(AW$35:AW62,38)&gt;0),35,IF(AND(COUNTIF(AW$35:AW62,1)&gt;0,COUNTIF(AW$35:AW62,33)&gt;0,COUNTIF(AW$35:AW62,30)&gt;0,COUNTIF(AW$35:AW62,39)&gt;0),38,IF(AND(COUNTIF(AW$35:AW62,1)&gt;0,COUNTIF(AW$35:AW62,33)&gt;0,COUNTIF(AW$35:AW62,30)&gt;0),39,IF(AND(COUNTIF(AW$35:AW62,1)&gt;0,COUNTIF(AW$35:AW62,33)&gt;0),30,IF(COUNTIF(AW$35:AW62,1)&gt;0,33,1)))))))))))</f>
        <v>F</v>
      </c>
      <c r="AX63" s="227" t="str">
        <f>IF(AND(COUNTIF(AX$35:AX62,1)&gt;0,COUNTIF(AX$35:AX62,33)&gt;0,COUNTIF(AX$35:AX62,30)&gt;0,COUNTIF(AX$35:AX62,39)&gt;0,COUNTIF(AX$35:AX62,38)&gt;0,COUNTIF(AX$35:AX62,35)&gt;0,COUNTIF(AX$35:AX62,37)&gt;0,COUNTIF(AX$35:AX62,36)&gt;0,COUNTIF(AX$35:AX62,"cmo")&gt;0,COUNTIF(AX$35:AX62,32)&gt;0,COUNTIF(AX$35:AX62,2)&gt;0),"F",IF(AND(COUNTIF(AX$35:AX62,1)&gt;0,COUNTIF(AX$35:AX62,33)&gt;0,COUNTIF(AX$35:AX62,30)&gt;0,COUNTIF(AX$35:AX62,39)&gt;0,COUNTIF(AX$35:AX62,38)&gt;0,COUNTIF(AX$35:AX62,35)&gt;0,COUNTIF(AX$35:AX62,37)&gt;0,COUNTIF(AX$35:AX62,36)&gt;0,COUNTIF(AX$35:AX62,"cmo")&gt;0,COUNTIF(AX$35:AX62,32)&gt;0),2,IF(AND(COUNTIF(AX$35:AX62,1)&gt;0,COUNTIF(AX$35:AX62,33)&gt;0,COUNTIF(AX$35:AX62,30)&gt;0,COUNTIF(AX$35:AX62,39)&gt;0,COUNTIF(AX$35:AX62,38)&gt;0,COUNTIF(AX$35:AX62,35)&gt;0,COUNTIF(AX$35:AX62,37)&gt;0,COUNTIF(AX$35:AX62,36)&gt;0,COUNTIF(AX$35:AX62,"cmo")&gt;0),32,IF(AND(COUNTIF(AX$35:AX62,1)&gt;0,COUNTIF(AX$35:AX62,33)&gt;0,COUNTIF(AX$35:AX62,30)&gt;0,COUNTIF(AX$35:AX62,39)&gt;0,COUNTIF(AX$35:AX62,38)&gt;0,COUNTIF(AX$35:AX62,35)&gt;0,COUNTIF(AX$35:AX62,37)&gt;0,COUNTIF(AX$35:AX62,36)&gt;0),"cmo",IF(AND(COUNTIF(AX$35:AX62,1)&gt;0,COUNTIF(AX$35:AX62,33)&gt;0,COUNTIF(AX$35:AX62,30)&gt;0,COUNTIF(AX$35:AX62,39)&gt;0,COUNTIF(AX$35:AX62,38)&gt;0,COUNTIF(AX$35:AX62,35)&gt;0,COUNTIF(AX$35:AX62,37)&gt;0),36,IF(AND(COUNTIF(AX$35:AX62,1)&gt;0,COUNTIF(AX$35:AX62,33)&gt;0,COUNTIF(AX$35:AX62,30)&gt;0,COUNTIF(AX$35:AX62,39)&gt;0,COUNTIF(AX$35:AX62,38)&gt;0,COUNTIF(AX$35:AX62,35)&gt;0),37,IF(AND(COUNTIF(AX$35:AX62,1)&gt;0,COUNTIF(AX$35:AX62,33)&gt;0,COUNTIF(AX$35:AX62,30)&gt;0,COUNTIF(AX$35:AX62,39)&gt;0,COUNTIF(AX$35:AX62,38)&gt;0),35,IF(AND(COUNTIF(AX$35:AX62,1)&gt;0,COUNTIF(AX$35:AX62,33)&gt;0,COUNTIF(AX$35:AX62,30)&gt;0,COUNTIF(AX$35:AX62,39)&gt;0),38,IF(AND(COUNTIF(AX$35:AX62,1)&gt;0,COUNTIF(AX$35:AX62,33)&gt;0,COUNTIF(AX$35:AX62,30)&gt;0),39,IF(AND(COUNTIF(AX$35:AX62,1)&gt;0,COUNTIF(AX$35:AX62,33)&gt;0),30,IF(COUNTIF(AX$35:AX62,1)&gt;0,33,1)))))))))))</f>
        <v>F</v>
      </c>
      <c r="AY63" s="227" t="str">
        <f>IF(AND(COUNTIF(AY$35:AY62,1)&gt;0,COUNTIF(AY$35:AY62,33)&gt;0,COUNTIF(AY$35:AY62,30)&gt;0,COUNTIF(AY$35:AY62,39)&gt;0,COUNTIF(AY$35:AY62,38)&gt;0,COUNTIF(AY$35:AY62,35)&gt;0,COUNTIF(AY$35:AY62,37)&gt;0,COUNTIF(AY$35:AY62,36)&gt;0,COUNTIF(AY$35:AY62,"cmo")&gt;0,COUNTIF(AY$35:AY62,32)&gt;0,COUNTIF(AY$35:AY62,2)&gt;0),"F",IF(AND(COUNTIF(AY$35:AY62,1)&gt;0,COUNTIF(AY$35:AY62,33)&gt;0,COUNTIF(AY$35:AY62,30)&gt;0,COUNTIF(AY$35:AY62,39)&gt;0,COUNTIF(AY$35:AY62,38)&gt;0,COUNTIF(AY$35:AY62,35)&gt;0,COUNTIF(AY$35:AY62,37)&gt;0,COUNTIF(AY$35:AY62,36)&gt;0,COUNTIF(AY$35:AY62,"cmo")&gt;0,COUNTIF(AY$35:AY62,32)&gt;0),2,IF(AND(COUNTIF(AY$35:AY62,1)&gt;0,COUNTIF(AY$35:AY62,33)&gt;0,COUNTIF(AY$35:AY62,30)&gt;0,COUNTIF(AY$35:AY62,39)&gt;0,COUNTIF(AY$35:AY62,38)&gt;0,COUNTIF(AY$35:AY62,35)&gt;0,COUNTIF(AY$35:AY62,37)&gt;0,COUNTIF(AY$35:AY62,36)&gt;0,COUNTIF(AY$35:AY62,"cmo")&gt;0),32,IF(AND(COUNTIF(AY$35:AY62,1)&gt;0,COUNTIF(AY$35:AY62,33)&gt;0,COUNTIF(AY$35:AY62,30)&gt;0,COUNTIF(AY$35:AY62,39)&gt;0,COUNTIF(AY$35:AY62,38)&gt;0,COUNTIF(AY$35:AY62,35)&gt;0,COUNTIF(AY$35:AY62,37)&gt;0,COUNTIF(AY$35:AY62,36)&gt;0),"cmo",IF(AND(COUNTIF(AY$35:AY62,1)&gt;0,COUNTIF(AY$35:AY62,33)&gt;0,COUNTIF(AY$35:AY62,30)&gt;0,COUNTIF(AY$35:AY62,39)&gt;0,COUNTIF(AY$35:AY62,38)&gt;0,COUNTIF(AY$35:AY62,35)&gt;0,COUNTIF(AY$35:AY62,37)&gt;0),36,IF(AND(COUNTIF(AY$35:AY62,1)&gt;0,COUNTIF(AY$35:AY62,33)&gt;0,COUNTIF(AY$35:AY62,30)&gt;0,COUNTIF(AY$35:AY62,39)&gt;0,COUNTIF(AY$35:AY62,38)&gt;0,COUNTIF(AY$35:AY62,35)&gt;0),37,IF(AND(COUNTIF(AY$35:AY62,1)&gt;0,COUNTIF(AY$35:AY62,33)&gt;0,COUNTIF(AY$35:AY62,30)&gt;0,COUNTIF(AY$35:AY62,39)&gt;0,COUNTIF(AY$35:AY62,38)&gt;0),35,IF(AND(COUNTIF(AY$35:AY62,1)&gt;0,COUNTIF(AY$35:AY62,33)&gt;0,COUNTIF(AY$35:AY62,30)&gt;0,COUNTIF(AY$35:AY62,39)&gt;0),38,IF(AND(COUNTIF(AY$35:AY62,1)&gt;0,COUNTIF(AY$35:AY62,33)&gt;0,COUNTIF(AY$35:AY62,30)&gt;0),39,IF(AND(COUNTIF(AY$35:AY62,1)&gt;0,COUNTIF(AY$35:AY62,33)&gt;0),30,IF(COUNTIF(AY$35:AY62,1)&gt;0,33,1)))))))))))</f>
        <v>F</v>
      </c>
      <c r="AZ63" s="227" t="str">
        <f>IF(AND(COUNTIF(AZ$35:AZ62,1)&gt;0,COUNTIF(AZ$35:AZ62,33)&gt;0,COUNTIF(AZ$35:AZ62,30)&gt;0,COUNTIF(AZ$35:AZ62,39)&gt;0,COUNTIF(AZ$35:AZ62,38)&gt;0,COUNTIF(AZ$35:AZ62,35)&gt;0,COUNTIF(AZ$35:AZ62,37)&gt;0,COUNTIF(AZ$35:AZ62,36)&gt;0,COUNTIF(AZ$35:AZ62,"cmo")&gt;0,COUNTIF(AZ$35:AZ62,32)&gt;0,COUNTIF(AZ$35:AZ62,2)&gt;0),"F",IF(AND(COUNTIF(AZ$35:AZ62,1)&gt;0,COUNTIF(AZ$35:AZ62,33)&gt;0,COUNTIF(AZ$35:AZ62,30)&gt;0,COUNTIF(AZ$35:AZ62,39)&gt;0,COUNTIF(AZ$35:AZ62,38)&gt;0,COUNTIF(AZ$35:AZ62,35)&gt;0,COUNTIF(AZ$35:AZ62,37)&gt;0,COUNTIF(AZ$35:AZ62,36)&gt;0,COUNTIF(AZ$35:AZ62,"cmo")&gt;0,COUNTIF(AZ$35:AZ62,32)&gt;0),2,IF(AND(COUNTIF(AZ$35:AZ62,1)&gt;0,COUNTIF(AZ$35:AZ62,33)&gt;0,COUNTIF(AZ$35:AZ62,30)&gt;0,COUNTIF(AZ$35:AZ62,39)&gt;0,COUNTIF(AZ$35:AZ62,38)&gt;0,COUNTIF(AZ$35:AZ62,35)&gt;0,COUNTIF(AZ$35:AZ62,37)&gt;0,COUNTIF(AZ$35:AZ62,36)&gt;0,COUNTIF(AZ$35:AZ62,"cmo")&gt;0),32,IF(AND(COUNTIF(AZ$35:AZ62,1)&gt;0,COUNTIF(AZ$35:AZ62,33)&gt;0,COUNTIF(AZ$35:AZ62,30)&gt;0,COUNTIF(AZ$35:AZ62,39)&gt;0,COUNTIF(AZ$35:AZ62,38)&gt;0,COUNTIF(AZ$35:AZ62,35)&gt;0,COUNTIF(AZ$35:AZ62,37)&gt;0,COUNTIF(AZ$35:AZ62,36)&gt;0),"cmo",IF(AND(COUNTIF(AZ$35:AZ62,1)&gt;0,COUNTIF(AZ$35:AZ62,33)&gt;0,COUNTIF(AZ$35:AZ62,30)&gt;0,COUNTIF(AZ$35:AZ62,39)&gt;0,COUNTIF(AZ$35:AZ62,38)&gt;0,COUNTIF(AZ$35:AZ62,35)&gt;0,COUNTIF(AZ$35:AZ62,37)&gt;0),36,IF(AND(COUNTIF(AZ$35:AZ62,1)&gt;0,COUNTIF(AZ$35:AZ62,33)&gt;0,COUNTIF(AZ$35:AZ62,30)&gt;0,COUNTIF(AZ$35:AZ62,39)&gt;0,COUNTIF(AZ$35:AZ62,38)&gt;0,COUNTIF(AZ$35:AZ62,35)&gt;0),37,IF(AND(COUNTIF(AZ$35:AZ62,1)&gt;0,COUNTIF(AZ$35:AZ62,33)&gt;0,COUNTIF(AZ$35:AZ62,30)&gt;0,COUNTIF(AZ$35:AZ62,39)&gt;0,COUNTIF(AZ$35:AZ62,38)&gt;0),35,IF(AND(COUNTIF(AZ$35:AZ62,1)&gt;0,COUNTIF(AZ$35:AZ62,33)&gt;0,COUNTIF(AZ$35:AZ62,30)&gt;0,COUNTIF(AZ$35:AZ62,39)&gt;0),38,IF(AND(COUNTIF(AZ$35:AZ62,1)&gt;0,COUNTIF(AZ$35:AZ62,33)&gt;0,COUNTIF(AZ$35:AZ62,30)&gt;0),39,IF(AND(COUNTIF(AZ$35:AZ62,1)&gt;0,COUNTIF(AZ$35:AZ62,33)&gt;0),30,IF(COUNTIF(AZ$35:AZ62,1)&gt;0,33,1)))))))))))</f>
        <v>F</v>
      </c>
      <c r="BA63" s="227" t="str">
        <f>IF(AND(COUNTIF(BA$35:BA62,1)&gt;0,COUNTIF(BA$35:BA62,33)&gt;0,COUNTIF(BA$35:BA62,30)&gt;0,COUNTIF(BA$35:BA62,39)&gt;0,COUNTIF(BA$35:BA62,38)&gt;0,COUNTIF(BA$35:BA62,35)&gt;0,COUNTIF(BA$35:BA62,37)&gt;0,COUNTIF(BA$35:BA62,36)&gt;0,COUNTIF(BA$35:BA62,"cmo")&gt;0,COUNTIF(BA$35:BA62,32)&gt;0,COUNTIF(BA$35:BA62,2)&gt;0),"F",IF(AND(COUNTIF(BA$35:BA62,1)&gt;0,COUNTIF(BA$35:BA62,33)&gt;0,COUNTIF(BA$35:BA62,30)&gt;0,COUNTIF(BA$35:BA62,39)&gt;0,COUNTIF(BA$35:BA62,38)&gt;0,COUNTIF(BA$35:BA62,35)&gt;0,COUNTIF(BA$35:BA62,37)&gt;0,COUNTIF(BA$35:BA62,36)&gt;0,COUNTIF(BA$35:BA62,"cmo")&gt;0,COUNTIF(BA$35:BA62,32)&gt;0),2,IF(AND(COUNTIF(BA$35:BA62,1)&gt;0,COUNTIF(BA$35:BA62,33)&gt;0,COUNTIF(BA$35:BA62,30)&gt;0,COUNTIF(BA$35:BA62,39)&gt;0,COUNTIF(BA$35:BA62,38)&gt;0,COUNTIF(BA$35:BA62,35)&gt;0,COUNTIF(BA$35:BA62,37)&gt;0,COUNTIF(BA$35:BA62,36)&gt;0,COUNTIF(BA$35:BA62,"cmo")&gt;0),32,IF(AND(COUNTIF(BA$35:BA62,1)&gt;0,COUNTIF(BA$35:BA62,33)&gt;0,COUNTIF(BA$35:BA62,30)&gt;0,COUNTIF(BA$35:BA62,39)&gt;0,COUNTIF(BA$35:BA62,38)&gt;0,COUNTIF(BA$35:BA62,35)&gt;0,COUNTIF(BA$35:BA62,37)&gt;0,COUNTIF(BA$35:BA62,36)&gt;0),"cmo",IF(AND(COUNTIF(BA$35:BA62,1)&gt;0,COUNTIF(BA$35:BA62,33)&gt;0,COUNTIF(BA$35:BA62,30)&gt;0,COUNTIF(BA$35:BA62,39)&gt;0,COUNTIF(BA$35:BA62,38)&gt;0,COUNTIF(BA$35:BA62,35)&gt;0,COUNTIF(BA$35:BA62,37)&gt;0),36,IF(AND(COUNTIF(BA$35:BA62,1)&gt;0,COUNTIF(BA$35:BA62,33)&gt;0,COUNTIF(BA$35:BA62,30)&gt;0,COUNTIF(BA$35:BA62,39)&gt;0,COUNTIF(BA$35:BA62,38)&gt;0,COUNTIF(BA$35:BA62,35)&gt;0),37,IF(AND(COUNTIF(BA$35:BA62,1)&gt;0,COUNTIF(BA$35:BA62,33)&gt;0,COUNTIF(BA$35:BA62,30)&gt;0,COUNTIF(BA$35:BA62,39)&gt;0,COUNTIF(BA$35:BA62,38)&gt;0),35,IF(AND(COUNTIF(BA$35:BA62,1)&gt;0,COUNTIF(BA$35:BA62,33)&gt;0,COUNTIF(BA$35:BA62,30)&gt;0,COUNTIF(BA$35:BA62,39)&gt;0),38,IF(AND(COUNTIF(BA$35:BA62,1)&gt;0,COUNTIF(BA$35:BA62,33)&gt;0,COUNTIF(BA$35:BA62,30)&gt;0),39,IF(AND(COUNTIF(BA$35:BA62,1)&gt;0,COUNTIF(BA$35:BA62,33)&gt;0),30,IF(COUNTIF(BA$35:BA62,1)&gt;0,33,1)))))))))))</f>
        <v>F</v>
      </c>
      <c r="BB63" s="227" t="str">
        <f>IF(AND(COUNTIF(BB$35:BB62,1)&gt;0,COUNTIF(BB$35:BB62,33)&gt;0,COUNTIF(BB$35:BB62,30)&gt;0,COUNTIF(BB$35:BB62,39)&gt;0,COUNTIF(BB$35:BB62,38)&gt;0,COUNTIF(BB$35:BB62,35)&gt;0,COUNTIF(BB$35:BB62,37)&gt;0,COUNTIF(BB$35:BB62,36)&gt;0,COUNTIF(BB$35:BB62,"cmo")&gt;0,COUNTIF(BB$35:BB62,32)&gt;0,COUNTIF(BB$35:BB62,2)&gt;0),"F",IF(AND(COUNTIF(BB$35:BB62,1)&gt;0,COUNTIF(BB$35:BB62,33)&gt;0,COUNTIF(BB$35:BB62,30)&gt;0,COUNTIF(BB$35:BB62,39)&gt;0,COUNTIF(BB$35:BB62,38)&gt;0,COUNTIF(BB$35:BB62,35)&gt;0,COUNTIF(BB$35:BB62,37)&gt;0,COUNTIF(BB$35:BB62,36)&gt;0,COUNTIF(BB$35:BB62,"cmo")&gt;0,COUNTIF(BB$35:BB62,32)&gt;0),2,IF(AND(COUNTIF(BB$35:BB62,1)&gt;0,COUNTIF(BB$35:BB62,33)&gt;0,COUNTIF(BB$35:BB62,30)&gt;0,COUNTIF(BB$35:BB62,39)&gt;0,COUNTIF(BB$35:BB62,38)&gt;0,COUNTIF(BB$35:BB62,35)&gt;0,COUNTIF(BB$35:BB62,37)&gt;0,COUNTIF(BB$35:BB62,36)&gt;0,COUNTIF(BB$35:BB62,"cmo")&gt;0),32,IF(AND(COUNTIF(BB$35:BB62,1)&gt;0,COUNTIF(BB$35:BB62,33)&gt;0,COUNTIF(BB$35:BB62,30)&gt;0,COUNTIF(BB$35:BB62,39)&gt;0,COUNTIF(BB$35:BB62,38)&gt;0,COUNTIF(BB$35:BB62,35)&gt;0,COUNTIF(BB$35:BB62,37)&gt;0,COUNTIF(BB$35:BB62,36)&gt;0),"cmo",IF(AND(COUNTIF(BB$35:BB62,1)&gt;0,COUNTIF(BB$35:BB62,33)&gt;0,COUNTIF(BB$35:BB62,30)&gt;0,COUNTIF(BB$35:BB62,39)&gt;0,COUNTIF(BB$35:BB62,38)&gt;0,COUNTIF(BB$35:BB62,35)&gt;0,COUNTIF(BB$35:BB62,37)&gt;0),36,IF(AND(COUNTIF(BB$35:BB62,1)&gt;0,COUNTIF(BB$35:BB62,33)&gt;0,COUNTIF(BB$35:BB62,30)&gt;0,COUNTIF(BB$35:BB62,39)&gt;0,COUNTIF(BB$35:BB62,38)&gt;0,COUNTIF(BB$35:BB62,35)&gt;0),37,IF(AND(COUNTIF(BB$35:BB62,1)&gt;0,COUNTIF(BB$35:BB62,33)&gt;0,COUNTIF(BB$35:BB62,30)&gt;0,COUNTIF(BB$35:BB62,39)&gt;0,COUNTIF(BB$35:BB62,38)&gt;0),35,IF(AND(COUNTIF(BB$35:BB62,1)&gt;0,COUNTIF(BB$35:BB62,33)&gt;0,COUNTIF(BB$35:BB62,30)&gt;0,COUNTIF(BB$35:BB62,39)&gt;0),38,IF(AND(COUNTIF(BB$35:BB62,1)&gt;0,COUNTIF(BB$35:BB62,33)&gt;0,COUNTIF(BB$35:BB62,30)&gt;0),39,IF(AND(COUNTIF(BB$35:BB62,1)&gt;0,COUNTIF(BB$35:BB62,33)&gt;0),30,IF(COUNTIF(BB$35:BB62,1)&gt;0,33,1)))))))))))</f>
        <v>F</v>
      </c>
      <c r="BC63" s="227" t="str">
        <f>IF(AND(COUNTIF(BC$35:BC62,1)&gt;0,COUNTIF(BC$35:BC62,33)&gt;0,COUNTIF(BC$35:BC62,30)&gt;0,COUNTIF(BC$35:BC62,39)&gt;0,COUNTIF(BC$35:BC62,38)&gt;0,COUNTIF(BC$35:BC62,35)&gt;0,COUNTIF(BC$35:BC62,37)&gt;0,COUNTIF(BC$35:BC62,36)&gt;0,COUNTIF(BC$35:BC62,"cmo")&gt;0,COUNTIF(BC$35:BC62,32)&gt;0,COUNTIF(BC$35:BC62,2)&gt;0),"F",IF(AND(COUNTIF(BC$35:BC62,1)&gt;0,COUNTIF(BC$35:BC62,33)&gt;0,COUNTIF(BC$35:BC62,30)&gt;0,COUNTIF(BC$35:BC62,39)&gt;0,COUNTIF(BC$35:BC62,38)&gt;0,COUNTIF(BC$35:BC62,35)&gt;0,COUNTIF(BC$35:BC62,37)&gt;0,COUNTIF(BC$35:BC62,36)&gt;0,COUNTIF(BC$35:BC62,"cmo")&gt;0,COUNTIF(BC$35:BC62,32)&gt;0),2,IF(AND(COUNTIF(BC$35:BC62,1)&gt;0,COUNTIF(BC$35:BC62,33)&gt;0,COUNTIF(BC$35:BC62,30)&gt;0,COUNTIF(BC$35:BC62,39)&gt;0,COUNTIF(BC$35:BC62,38)&gt;0,COUNTIF(BC$35:BC62,35)&gt;0,COUNTIF(BC$35:BC62,37)&gt;0,COUNTIF(BC$35:BC62,36)&gt;0,COUNTIF(BC$35:BC62,"cmo")&gt;0),32,IF(AND(COUNTIF(BC$35:BC62,1)&gt;0,COUNTIF(BC$35:BC62,33)&gt;0,COUNTIF(BC$35:BC62,30)&gt;0,COUNTIF(BC$35:BC62,39)&gt;0,COUNTIF(BC$35:BC62,38)&gt;0,COUNTIF(BC$35:BC62,35)&gt;0,COUNTIF(BC$35:BC62,37)&gt;0,COUNTIF(BC$35:BC62,36)&gt;0),"cmo",IF(AND(COUNTIF(BC$35:BC62,1)&gt;0,COUNTIF(BC$35:BC62,33)&gt;0,COUNTIF(BC$35:BC62,30)&gt;0,COUNTIF(BC$35:BC62,39)&gt;0,COUNTIF(BC$35:BC62,38)&gt;0,COUNTIF(BC$35:BC62,35)&gt;0,COUNTIF(BC$35:BC62,37)&gt;0),36,IF(AND(COUNTIF(BC$35:BC62,1)&gt;0,COUNTIF(BC$35:BC62,33)&gt;0,COUNTIF(BC$35:BC62,30)&gt;0,COUNTIF(BC$35:BC62,39)&gt;0,COUNTIF(BC$35:BC62,38)&gt;0,COUNTIF(BC$35:BC62,35)&gt;0),37,IF(AND(COUNTIF(BC$35:BC62,1)&gt;0,COUNTIF(BC$35:BC62,33)&gt;0,COUNTIF(BC$35:BC62,30)&gt;0,COUNTIF(BC$35:BC62,39)&gt;0,COUNTIF(BC$35:BC62,38)&gt;0),35,IF(AND(COUNTIF(BC$35:BC62,1)&gt;0,COUNTIF(BC$35:BC62,33)&gt;0,COUNTIF(BC$35:BC62,30)&gt;0,COUNTIF(BC$35:BC62,39)&gt;0),38,IF(AND(COUNTIF(BC$35:BC62,1)&gt;0,COUNTIF(BC$35:BC62,33)&gt;0,COUNTIF(BC$35:BC62,30)&gt;0),39,IF(AND(COUNTIF(BC$35:BC62,1)&gt;0,COUNTIF(BC$35:BC62,33)&gt;0),30,IF(COUNTIF(BC$35:BC62,1)&gt;0,33,1)))))))))))</f>
        <v>F</v>
      </c>
      <c r="BD63" s="227" t="str">
        <f>IF(AND(COUNTIF(BD$35:BD62,1)&gt;0,COUNTIF(BD$35:BD62,33)&gt;0,COUNTIF(BD$35:BD62,30)&gt;0,COUNTIF(BD$35:BD62,39)&gt;0,COUNTIF(BD$35:BD62,38)&gt;0,COUNTIF(BD$35:BD62,35)&gt;0,COUNTIF(BD$35:BD62,37)&gt;0,COUNTIF(BD$35:BD62,36)&gt;0,COUNTIF(BD$35:BD62,"cmo")&gt;0,COUNTIF(BD$35:BD62,32)&gt;0,COUNTIF(BD$35:BD62,2)&gt;0),"F",IF(AND(COUNTIF(BD$35:BD62,1)&gt;0,COUNTIF(BD$35:BD62,33)&gt;0,COUNTIF(BD$35:BD62,30)&gt;0,COUNTIF(BD$35:BD62,39)&gt;0,COUNTIF(BD$35:BD62,38)&gt;0,COUNTIF(BD$35:BD62,35)&gt;0,COUNTIF(BD$35:BD62,37)&gt;0,COUNTIF(BD$35:BD62,36)&gt;0,COUNTIF(BD$35:BD62,"cmo")&gt;0,COUNTIF(BD$35:BD62,32)&gt;0),2,IF(AND(COUNTIF(BD$35:BD62,1)&gt;0,COUNTIF(BD$35:BD62,33)&gt;0,COUNTIF(BD$35:BD62,30)&gt;0,COUNTIF(BD$35:BD62,39)&gt;0,COUNTIF(BD$35:BD62,38)&gt;0,COUNTIF(BD$35:BD62,35)&gt;0,COUNTIF(BD$35:BD62,37)&gt;0,COUNTIF(BD$35:BD62,36)&gt;0,COUNTIF(BD$35:BD62,"cmo")&gt;0),32,IF(AND(COUNTIF(BD$35:BD62,1)&gt;0,COUNTIF(BD$35:BD62,33)&gt;0,COUNTIF(BD$35:BD62,30)&gt;0,COUNTIF(BD$35:BD62,39)&gt;0,COUNTIF(BD$35:BD62,38)&gt;0,COUNTIF(BD$35:BD62,35)&gt;0,COUNTIF(BD$35:BD62,37)&gt;0,COUNTIF(BD$35:BD62,36)&gt;0),"cmo",IF(AND(COUNTIF(BD$35:BD62,1)&gt;0,COUNTIF(BD$35:BD62,33)&gt;0,COUNTIF(BD$35:BD62,30)&gt;0,COUNTIF(BD$35:BD62,39)&gt;0,COUNTIF(BD$35:BD62,38)&gt;0,COUNTIF(BD$35:BD62,35)&gt;0,COUNTIF(BD$35:BD62,37)&gt;0),36,IF(AND(COUNTIF(BD$35:BD62,1)&gt;0,COUNTIF(BD$35:BD62,33)&gt;0,COUNTIF(BD$35:BD62,30)&gt;0,COUNTIF(BD$35:BD62,39)&gt;0,COUNTIF(BD$35:BD62,38)&gt;0,COUNTIF(BD$35:BD62,35)&gt;0),37,IF(AND(COUNTIF(BD$35:BD62,1)&gt;0,COUNTIF(BD$35:BD62,33)&gt;0,COUNTIF(BD$35:BD62,30)&gt;0,COUNTIF(BD$35:BD62,39)&gt;0,COUNTIF(BD$35:BD62,38)&gt;0),35,IF(AND(COUNTIF(BD$35:BD62,1)&gt;0,COUNTIF(BD$35:BD62,33)&gt;0,COUNTIF(BD$35:BD62,30)&gt;0,COUNTIF(BD$35:BD62,39)&gt;0),38,IF(AND(COUNTIF(BD$35:BD62,1)&gt;0,COUNTIF(BD$35:BD62,33)&gt;0,COUNTIF(BD$35:BD62,30)&gt;0),39,IF(AND(COUNTIF(BD$35:BD62,1)&gt;0,COUNTIF(BD$35:BD62,33)&gt;0),30,IF(COUNTIF(BD$35:BD62,1)&gt;0,33,1)))))))))))</f>
        <v>F</v>
      </c>
      <c r="BE63" s="227" t="str">
        <f>IF(AND(COUNTIF(BE$35:BE62,1)&gt;0,COUNTIF(BE$35:BE62,33)&gt;0,COUNTIF(BE$35:BE62,30)&gt;0,COUNTIF(BE$35:BE62,39)&gt;0,COUNTIF(BE$35:BE62,38)&gt;0,COUNTIF(BE$35:BE62,35)&gt;0,COUNTIF(BE$35:BE62,37)&gt;0,COUNTIF(BE$35:BE62,36)&gt;0,COUNTIF(BE$35:BE62,"cmo")&gt;0,COUNTIF(BE$35:BE62,32)&gt;0,COUNTIF(BE$35:BE62,2)&gt;0),"F",IF(AND(COUNTIF(BE$35:BE62,1)&gt;0,COUNTIF(BE$35:BE62,33)&gt;0,COUNTIF(BE$35:BE62,30)&gt;0,COUNTIF(BE$35:BE62,39)&gt;0,COUNTIF(BE$35:BE62,38)&gt;0,COUNTIF(BE$35:BE62,35)&gt;0,COUNTIF(BE$35:BE62,37)&gt;0,COUNTIF(BE$35:BE62,36)&gt;0,COUNTIF(BE$35:BE62,"cmo")&gt;0,COUNTIF(BE$35:BE62,32)&gt;0),2,IF(AND(COUNTIF(BE$35:BE62,1)&gt;0,COUNTIF(BE$35:BE62,33)&gt;0,COUNTIF(BE$35:BE62,30)&gt;0,COUNTIF(BE$35:BE62,39)&gt;0,COUNTIF(BE$35:BE62,38)&gt;0,COUNTIF(BE$35:BE62,35)&gt;0,COUNTIF(BE$35:BE62,37)&gt;0,COUNTIF(BE$35:BE62,36)&gt;0,COUNTIF(BE$35:BE62,"cmo")&gt;0),32,IF(AND(COUNTIF(BE$35:BE62,1)&gt;0,COUNTIF(BE$35:BE62,33)&gt;0,COUNTIF(BE$35:BE62,30)&gt;0,COUNTIF(BE$35:BE62,39)&gt;0,COUNTIF(BE$35:BE62,38)&gt;0,COUNTIF(BE$35:BE62,35)&gt;0,COUNTIF(BE$35:BE62,37)&gt;0,COUNTIF(BE$35:BE62,36)&gt;0),"cmo",IF(AND(COUNTIF(BE$35:BE62,1)&gt;0,COUNTIF(BE$35:BE62,33)&gt;0,COUNTIF(BE$35:BE62,30)&gt;0,COUNTIF(BE$35:BE62,39)&gt;0,COUNTIF(BE$35:BE62,38)&gt;0,COUNTIF(BE$35:BE62,35)&gt;0,COUNTIF(BE$35:BE62,37)&gt;0),36,IF(AND(COUNTIF(BE$35:BE62,1)&gt;0,COUNTIF(BE$35:BE62,33)&gt;0,COUNTIF(BE$35:BE62,30)&gt;0,COUNTIF(BE$35:BE62,39)&gt;0,COUNTIF(BE$35:BE62,38)&gt;0,COUNTIF(BE$35:BE62,35)&gt;0),37,IF(AND(COUNTIF(BE$35:BE62,1)&gt;0,COUNTIF(BE$35:BE62,33)&gt;0,COUNTIF(BE$35:BE62,30)&gt;0,COUNTIF(BE$35:BE62,39)&gt;0,COUNTIF(BE$35:BE62,38)&gt;0),35,IF(AND(COUNTIF(BE$35:BE62,1)&gt;0,COUNTIF(BE$35:BE62,33)&gt;0,COUNTIF(BE$35:BE62,30)&gt;0,COUNTIF(BE$35:BE62,39)&gt;0),38,IF(AND(COUNTIF(BE$35:BE62,1)&gt;0,COUNTIF(BE$35:BE62,33)&gt;0,COUNTIF(BE$35:BE62,30)&gt;0),39,IF(AND(COUNTIF(BE$35:BE62,1)&gt;0,COUNTIF(BE$35:BE62,33)&gt;0),30,IF(COUNTIF(BE$35:BE62,1)&gt;0,33,1)))))))))))</f>
        <v>F</v>
      </c>
      <c r="BF63" s="227" t="str">
        <f>IF(AND(COUNTIF(BF$35:BF62,1)&gt;0,COUNTIF(BF$35:BF62,33)&gt;0,COUNTIF(BF$35:BF62,30)&gt;0,COUNTIF(BF$35:BF62,39)&gt;0,COUNTIF(BF$35:BF62,38)&gt;0,COUNTIF(BF$35:BF62,35)&gt;0,COUNTIF(BF$35:BF62,37)&gt;0,COUNTIF(BF$35:BF62,36)&gt;0,COUNTIF(BF$35:BF62,"cmo")&gt;0,COUNTIF(BF$35:BF62,32)&gt;0,COUNTIF(BF$35:BF62,2)&gt;0),"F",IF(AND(COUNTIF(BF$35:BF62,1)&gt;0,COUNTIF(BF$35:BF62,33)&gt;0,COUNTIF(BF$35:BF62,30)&gt;0,COUNTIF(BF$35:BF62,39)&gt;0,COUNTIF(BF$35:BF62,38)&gt;0,COUNTIF(BF$35:BF62,35)&gt;0,COUNTIF(BF$35:BF62,37)&gt;0,COUNTIF(BF$35:BF62,36)&gt;0,COUNTIF(BF$35:BF62,"cmo")&gt;0,COUNTIF(BF$35:BF62,32)&gt;0),2,IF(AND(COUNTIF(BF$35:BF62,1)&gt;0,COUNTIF(BF$35:BF62,33)&gt;0,COUNTIF(BF$35:BF62,30)&gt;0,COUNTIF(BF$35:BF62,39)&gt;0,COUNTIF(BF$35:BF62,38)&gt;0,COUNTIF(BF$35:BF62,35)&gt;0,COUNTIF(BF$35:BF62,37)&gt;0,COUNTIF(BF$35:BF62,36)&gt;0,COUNTIF(BF$35:BF62,"cmo")&gt;0),32,IF(AND(COUNTIF(BF$35:BF62,1)&gt;0,COUNTIF(BF$35:BF62,33)&gt;0,COUNTIF(BF$35:BF62,30)&gt;0,COUNTIF(BF$35:BF62,39)&gt;0,COUNTIF(BF$35:BF62,38)&gt;0,COUNTIF(BF$35:BF62,35)&gt;0,COUNTIF(BF$35:BF62,37)&gt;0,COUNTIF(BF$35:BF62,36)&gt;0),"cmo",IF(AND(COUNTIF(BF$35:BF62,1)&gt;0,COUNTIF(BF$35:BF62,33)&gt;0,COUNTIF(BF$35:BF62,30)&gt;0,COUNTIF(BF$35:BF62,39)&gt;0,COUNTIF(BF$35:BF62,38)&gt;0,COUNTIF(BF$35:BF62,35)&gt;0,COUNTIF(BF$35:BF62,37)&gt;0),36,IF(AND(COUNTIF(BF$35:BF62,1)&gt;0,COUNTIF(BF$35:BF62,33)&gt;0,COUNTIF(BF$35:BF62,30)&gt;0,COUNTIF(BF$35:BF62,39)&gt;0,COUNTIF(BF$35:BF62,38)&gt;0,COUNTIF(BF$35:BF62,35)&gt;0),37,IF(AND(COUNTIF(BF$35:BF62,1)&gt;0,COUNTIF(BF$35:BF62,33)&gt;0,COUNTIF(BF$35:BF62,30)&gt;0,COUNTIF(BF$35:BF62,39)&gt;0,COUNTIF(BF$35:BF62,38)&gt;0),35,IF(AND(COUNTIF(BF$35:BF62,1)&gt;0,COUNTIF(BF$35:BF62,33)&gt;0,COUNTIF(BF$35:BF62,30)&gt;0,COUNTIF(BF$35:BF62,39)&gt;0),38,IF(AND(COUNTIF(BF$35:BF62,1)&gt;0,COUNTIF(BF$35:BF62,33)&gt;0,COUNTIF(BF$35:BF62,30)&gt;0),39,IF(AND(COUNTIF(BF$35:BF62,1)&gt;0,COUNTIF(BF$35:BF62,33)&gt;0),30,IF(COUNTIF(BF$35:BF62,1)&gt;0,33,1)))))))))))</f>
        <v>F</v>
      </c>
      <c r="BG63" s="227" t="str">
        <f>IF(AND(COUNTIF(BG$35:BG62,1)&gt;0,COUNTIF(BG$35:BG62,33)&gt;0,COUNTIF(BG$35:BG62,30)&gt;0,COUNTIF(BG$35:BG62,39)&gt;0,COUNTIF(BG$35:BG62,38)&gt;0,COUNTIF(BG$35:BG62,35)&gt;0,COUNTIF(BG$35:BG62,37)&gt;0,COUNTIF(BG$35:BG62,36)&gt;0,COUNTIF(BG$35:BG62,"cmo")&gt;0,COUNTIF(BG$35:BG62,32)&gt;0,COUNTIF(BG$35:BG62,2)&gt;0),"F",IF(AND(COUNTIF(BG$35:BG62,1)&gt;0,COUNTIF(BG$35:BG62,33)&gt;0,COUNTIF(BG$35:BG62,30)&gt;0,COUNTIF(BG$35:BG62,39)&gt;0,COUNTIF(BG$35:BG62,38)&gt;0,COUNTIF(BG$35:BG62,35)&gt;0,COUNTIF(BG$35:BG62,37)&gt;0,COUNTIF(BG$35:BG62,36)&gt;0,COUNTIF(BG$35:BG62,"cmo")&gt;0,COUNTIF(BG$35:BG62,32)&gt;0),2,IF(AND(COUNTIF(BG$35:BG62,1)&gt;0,COUNTIF(BG$35:BG62,33)&gt;0,COUNTIF(BG$35:BG62,30)&gt;0,COUNTIF(BG$35:BG62,39)&gt;0,COUNTIF(BG$35:BG62,38)&gt;0,COUNTIF(BG$35:BG62,35)&gt;0,COUNTIF(BG$35:BG62,37)&gt;0,COUNTIF(BG$35:BG62,36)&gt;0,COUNTIF(BG$35:BG62,"cmo")&gt;0),32,IF(AND(COUNTIF(BG$35:BG62,1)&gt;0,COUNTIF(BG$35:BG62,33)&gt;0,COUNTIF(BG$35:BG62,30)&gt;0,COUNTIF(BG$35:BG62,39)&gt;0,COUNTIF(BG$35:BG62,38)&gt;0,COUNTIF(BG$35:BG62,35)&gt;0,COUNTIF(BG$35:BG62,37)&gt;0,COUNTIF(BG$35:BG62,36)&gt;0),"cmo",IF(AND(COUNTIF(BG$35:BG62,1)&gt;0,COUNTIF(BG$35:BG62,33)&gt;0,COUNTIF(BG$35:BG62,30)&gt;0,COUNTIF(BG$35:BG62,39)&gt;0,COUNTIF(BG$35:BG62,38)&gt;0,COUNTIF(BG$35:BG62,35)&gt;0,COUNTIF(BG$35:BG62,37)&gt;0),36,IF(AND(COUNTIF(BG$35:BG62,1)&gt;0,COUNTIF(BG$35:BG62,33)&gt;0,COUNTIF(BG$35:BG62,30)&gt;0,COUNTIF(BG$35:BG62,39)&gt;0,COUNTIF(BG$35:BG62,38)&gt;0,COUNTIF(BG$35:BG62,35)&gt;0),37,IF(AND(COUNTIF(BG$35:BG62,1)&gt;0,COUNTIF(BG$35:BG62,33)&gt;0,COUNTIF(BG$35:BG62,30)&gt;0,COUNTIF(BG$35:BG62,39)&gt;0,COUNTIF(BG$35:BG62,38)&gt;0),35,IF(AND(COUNTIF(BG$35:BG62,1)&gt;0,COUNTIF(BG$35:BG62,33)&gt;0,COUNTIF(BG$35:BG62,30)&gt;0,COUNTIF(BG$35:BG62,39)&gt;0),38,IF(AND(COUNTIF(BG$35:BG62,1)&gt;0,COUNTIF(BG$35:BG62,33)&gt;0,COUNTIF(BG$35:BG62,30)&gt;0),39,IF(AND(COUNTIF(BG$35:BG62,1)&gt;0,COUNTIF(BG$35:BG62,33)&gt;0),30,IF(COUNTIF(BG$35:BG62,1)&gt;0,33,1)))))))))))</f>
        <v>F</v>
      </c>
      <c r="BH63" s="227" t="str">
        <f>IF(AND(COUNTIF(BH$35:BH62,1)&gt;0,COUNTIF(BH$35:BH62,33)&gt;0,COUNTIF(BH$35:BH62,30)&gt;0,COUNTIF(BH$35:BH62,39)&gt;0,COUNTIF(BH$35:BH62,38)&gt;0,COUNTIF(BH$35:BH62,35)&gt;0,COUNTIF(BH$35:BH62,37)&gt;0,COUNTIF(BH$35:BH62,36)&gt;0,COUNTIF(BH$35:BH62,"cmo")&gt;0,COUNTIF(BH$35:BH62,32)&gt;0,COUNTIF(BH$35:BH62,2)&gt;0),"F",IF(AND(COUNTIF(BH$35:BH62,1)&gt;0,COUNTIF(BH$35:BH62,33)&gt;0,COUNTIF(BH$35:BH62,30)&gt;0,COUNTIF(BH$35:BH62,39)&gt;0,COUNTIF(BH$35:BH62,38)&gt;0,COUNTIF(BH$35:BH62,35)&gt;0,COUNTIF(BH$35:BH62,37)&gt;0,COUNTIF(BH$35:BH62,36)&gt;0,COUNTIF(BH$35:BH62,"cmo")&gt;0,COUNTIF(BH$35:BH62,32)&gt;0),2,IF(AND(COUNTIF(BH$35:BH62,1)&gt;0,COUNTIF(BH$35:BH62,33)&gt;0,COUNTIF(BH$35:BH62,30)&gt;0,COUNTIF(BH$35:BH62,39)&gt;0,COUNTIF(BH$35:BH62,38)&gt;0,COUNTIF(BH$35:BH62,35)&gt;0,COUNTIF(BH$35:BH62,37)&gt;0,COUNTIF(BH$35:BH62,36)&gt;0,COUNTIF(BH$35:BH62,"cmo")&gt;0),32,IF(AND(COUNTIF(BH$35:BH62,1)&gt;0,COUNTIF(BH$35:BH62,33)&gt;0,COUNTIF(BH$35:BH62,30)&gt;0,COUNTIF(BH$35:BH62,39)&gt;0,COUNTIF(BH$35:BH62,38)&gt;0,COUNTIF(BH$35:BH62,35)&gt;0,COUNTIF(BH$35:BH62,37)&gt;0,COUNTIF(BH$35:BH62,36)&gt;0),"cmo",IF(AND(COUNTIF(BH$35:BH62,1)&gt;0,COUNTIF(BH$35:BH62,33)&gt;0,COUNTIF(BH$35:BH62,30)&gt;0,COUNTIF(BH$35:BH62,39)&gt;0,COUNTIF(BH$35:BH62,38)&gt;0,COUNTIF(BH$35:BH62,35)&gt;0,COUNTIF(BH$35:BH62,37)&gt;0),36,IF(AND(COUNTIF(BH$35:BH62,1)&gt;0,COUNTIF(BH$35:BH62,33)&gt;0,COUNTIF(BH$35:BH62,30)&gt;0,COUNTIF(BH$35:BH62,39)&gt;0,COUNTIF(BH$35:BH62,38)&gt;0,COUNTIF(BH$35:BH62,35)&gt;0),37,IF(AND(COUNTIF(BH$35:BH62,1)&gt;0,COUNTIF(BH$35:BH62,33)&gt;0,COUNTIF(BH$35:BH62,30)&gt;0,COUNTIF(BH$35:BH62,39)&gt;0,COUNTIF(BH$35:BH62,38)&gt;0),35,IF(AND(COUNTIF(BH$35:BH62,1)&gt;0,COUNTIF(BH$35:BH62,33)&gt;0,COUNTIF(BH$35:BH62,30)&gt;0,COUNTIF(BH$35:BH62,39)&gt;0),38,IF(AND(COUNTIF(BH$35:BH62,1)&gt;0,COUNTIF(BH$35:BH62,33)&gt;0,COUNTIF(BH$35:BH62,30)&gt;0),39,IF(AND(COUNTIF(BH$35:BH62,1)&gt;0,COUNTIF(BH$35:BH62,33)&gt;0),30,IF(COUNTIF(BH$35:BH62,1)&gt;0,33,1)))))))))))</f>
        <v>F</v>
      </c>
      <c r="BI63" s="227" t="str">
        <f>IF(AND(COUNTIF(BI$35:BI62,1)&gt;0,COUNTIF(BI$35:BI62,33)&gt;0,COUNTIF(BI$35:BI62,30)&gt;0,COUNTIF(BI$35:BI62,39)&gt;0,COUNTIF(BI$35:BI62,38)&gt;0,COUNTIF(BI$35:BI62,35)&gt;0,COUNTIF(BI$35:BI62,37)&gt;0,COUNTIF(BI$35:BI62,36)&gt;0,COUNTIF(BI$35:BI62,"cmo")&gt;0,COUNTIF(BI$35:BI62,32)&gt;0,COUNTIF(BI$35:BI62,2)&gt;0),"F",IF(AND(COUNTIF(BI$35:BI62,1)&gt;0,COUNTIF(BI$35:BI62,33)&gt;0,COUNTIF(BI$35:BI62,30)&gt;0,COUNTIF(BI$35:BI62,39)&gt;0,COUNTIF(BI$35:BI62,38)&gt;0,COUNTIF(BI$35:BI62,35)&gt;0,COUNTIF(BI$35:BI62,37)&gt;0,COUNTIF(BI$35:BI62,36)&gt;0,COUNTIF(BI$35:BI62,"cmo")&gt;0,COUNTIF(BI$35:BI62,32)&gt;0),2,IF(AND(COUNTIF(BI$35:BI62,1)&gt;0,COUNTIF(BI$35:BI62,33)&gt;0,COUNTIF(BI$35:BI62,30)&gt;0,COUNTIF(BI$35:BI62,39)&gt;0,COUNTIF(BI$35:BI62,38)&gt;0,COUNTIF(BI$35:BI62,35)&gt;0,COUNTIF(BI$35:BI62,37)&gt;0,COUNTIF(BI$35:BI62,36)&gt;0,COUNTIF(BI$35:BI62,"cmo")&gt;0),32,IF(AND(COUNTIF(BI$35:BI62,1)&gt;0,COUNTIF(BI$35:BI62,33)&gt;0,COUNTIF(BI$35:BI62,30)&gt;0,COUNTIF(BI$35:BI62,39)&gt;0,COUNTIF(BI$35:BI62,38)&gt;0,COUNTIF(BI$35:BI62,35)&gt;0,COUNTIF(BI$35:BI62,37)&gt;0,COUNTIF(BI$35:BI62,36)&gt;0),"cmo",IF(AND(COUNTIF(BI$35:BI62,1)&gt;0,COUNTIF(BI$35:BI62,33)&gt;0,COUNTIF(BI$35:BI62,30)&gt;0,COUNTIF(BI$35:BI62,39)&gt;0,COUNTIF(BI$35:BI62,38)&gt;0,COUNTIF(BI$35:BI62,35)&gt;0,COUNTIF(BI$35:BI62,37)&gt;0),36,IF(AND(COUNTIF(BI$35:BI62,1)&gt;0,COUNTIF(BI$35:BI62,33)&gt;0,COUNTIF(BI$35:BI62,30)&gt;0,COUNTIF(BI$35:BI62,39)&gt;0,COUNTIF(BI$35:BI62,38)&gt;0,COUNTIF(BI$35:BI62,35)&gt;0),37,IF(AND(COUNTIF(BI$35:BI62,1)&gt;0,COUNTIF(BI$35:BI62,33)&gt;0,COUNTIF(BI$35:BI62,30)&gt;0,COUNTIF(BI$35:BI62,39)&gt;0,COUNTIF(BI$35:BI62,38)&gt;0),35,IF(AND(COUNTIF(BI$35:BI62,1)&gt;0,COUNTIF(BI$35:BI62,33)&gt;0,COUNTIF(BI$35:BI62,30)&gt;0,COUNTIF(BI$35:BI62,39)&gt;0),38,IF(AND(COUNTIF(BI$35:BI62,1)&gt;0,COUNTIF(BI$35:BI62,33)&gt;0,COUNTIF(BI$35:BI62,30)&gt;0),39,IF(AND(COUNTIF(BI$35:BI62,1)&gt;0,COUNTIF(BI$35:BI62,33)&gt;0),30,IF(COUNTIF(BI$35:BI62,1)&gt;0,33,1)))))))))))</f>
        <v>F</v>
      </c>
      <c r="BJ63" s="227" t="str">
        <f>IF(AND(COUNTIF(BJ$35:BJ62,1)&gt;0,COUNTIF(BJ$35:BJ62,33)&gt;0,COUNTIF(BJ$35:BJ62,30)&gt;0,COUNTIF(BJ$35:BJ62,39)&gt;0,COUNTIF(BJ$35:BJ62,38)&gt;0,COUNTIF(BJ$35:BJ62,35)&gt;0,COUNTIF(BJ$35:BJ62,37)&gt;0,COUNTIF(BJ$35:BJ62,36)&gt;0,COUNTIF(BJ$35:BJ62,"cmo")&gt;0,COUNTIF(BJ$35:BJ62,32)&gt;0,COUNTIF(BJ$35:BJ62,2)&gt;0),"F",IF(AND(COUNTIF(BJ$35:BJ62,1)&gt;0,COUNTIF(BJ$35:BJ62,33)&gt;0,COUNTIF(BJ$35:BJ62,30)&gt;0,COUNTIF(BJ$35:BJ62,39)&gt;0,COUNTIF(BJ$35:BJ62,38)&gt;0,COUNTIF(BJ$35:BJ62,35)&gt;0,COUNTIF(BJ$35:BJ62,37)&gt;0,COUNTIF(BJ$35:BJ62,36)&gt;0,COUNTIF(BJ$35:BJ62,"cmo")&gt;0,COUNTIF(BJ$35:BJ62,32)&gt;0),2,IF(AND(COUNTIF(BJ$35:BJ62,1)&gt;0,COUNTIF(BJ$35:BJ62,33)&gt;0,COUNTIF(BJ$35:BJ62,30)&gt;0,COUNTIF(BJ$35:BJ62,39)&gt;0,COUNTIF(BJ$35:BJ62,38)&gt;0,COUNTIF(BJ$35:BJ62,35)&gt;0,COUNTIF(BJ$35:BJ62,37)&gt;0,COUNTIF(BJ$35:BJ62,36)&gt;0,COUNTIF(BJ$35:BJ62,"cmo")&gt;0),32,IF(AND(COUNTIF(BJ$35:BJ62,1)&gt;0,COUNTIF(BJ$35:BJ62,33)&gt;0,COUNTIF(BJ$35:BJ62,30)&gt;0,COUNTIF(BJ$35:BJ62,39)&gt;0,COUNTIF(BJ$35:BJ62,38)&gt;0,COUNTIF(BJ$35:BJ62,35)&gt;0,COUNTIF(BJ$35:BJ62,37)&gt;0,COUNTIF(BJ$35:BJ62,36)&gt;0),"cmo",IF(AND(COUNTIF(BJ$35:BJ62,1)&gt;0,COUNTIF(BJ$35:BJ62,33)&gt;0,COUNTIF(BJ$35:BJ62,30)&gt;0,COUNTIF(BJ$35:BJ62,39)&gt;0,COUNTIF(BJ$35:BJ62,38)&gt;0,COUNTIF(BJ$35:BJ62,35)&gt;0,COUNTIF(BJ$35:BJ62,37)&gt;0),36,IF(AND(COUNTIF(BJ$35:BJ62,1)&gt;0,COUNTIF(BJ$35:BJ62,33)&gt;0,COUNTIF(BJ$35:BJ62,30)&gt;0,COUNTIF(BJ$35:BJ62,39)&gt;0,COUNTIF(BJ$35:BJ62,38)&gt;0,COUNTIF(BJ$35:BJ62,35)&gt;0),37,IF(AND(COUNTIF(BJ$35:BJ62,1)&gt;0,COUNTIF(BJ$35:BJ62,33)&gt;0,COUNTIF(BJ$35:BJ62,30)&gt;0,COUNTIF(BJ$35:BJ62,39)&gt;0,COUNTIF(BJ$35:BJ62,38)&gt;0),35,IF(AND(COUNTIF(BJ$35:BJ62,1)&gt;0,COUNTIF(BJ$35:BJ62,33)&gt;0,COUNTIF(BJ$35:BJ62,30)&gt;0,COUNTIF(BJ$35:BJ62,39)&gt;0),38,IF(AND(COUNTIF(BJ$35:BJ62,1)&gt;0,COUNTIF(BJ$35:BJ62,33)&gt;0,COUNTIF(BJ$35:BJ62,30)&gt;0),39,IF(AND(COUNTIF(BJ$35:BJ62,1)&gt;0,COUNTIF(BJ$35:BJ62,33)&gt;0),30,IF(COUNTIF(BJ$35:BJ62,1)&gt;0,33,1)))))))))))</f>
        <v>cmo</v>
      </c>
      <c r="BK63" s="227">
        <f>IF(AND(COUNTIF(BK$35:BK62,1)&gt;0,COUNTIF(BK$35:BK62,33)&gt;0,COUNTIF(BK$35:BK62,30)&gt;0,COUNTIF(BK$35:BK62,39)&gt;0,COUNTIF(BK$35:BK62,38)&gt;0,COUNTIF(BK$35:BK62,35)&gt;0,COUNTIF(BK$35:BK62,37)&gt;0,COUNTIF(BK$35:BK62,36)&gt;0,COUNTIF(BK$35:BK62,"cmo")&gt;0,COUNTIF(BK$35:BK62,32)&gt;0,COUNTIF(BK$35:BK62,2)&gt;0),"F",IF(AND(COUNTIF(BK$35:BK62,1)&gt;0,COUNTIF(BK$35:BK62,33)&gt;0,COUNTIF(BK$35:BK62,30)&gt;0,COUNTIF(BK$35:BK62,39)&gt;0,COUNTIF(BK$35:BK62,38)&gt;0,COUNTIF(BK$35:BK62,35)&gt;0,COUNTIF(BK$35:BK62,37)&gt;0,COUNTIF(BK$35:BK62,36)&gt;0,COUNTIF(BK$35:BK62,"cmo")&gt;0,COUNTIF(BK$35:BK62,32)&gt;0),2,IF(AND(COUNTIF(BK$35:BK62,1)&gt;0,COUNTIF(BK$35:BK62,33)&gt;0,COUNTIF(BK$35:BK62,30)&gt;0,COUNTIF(BK$35:BK62,39)&gt;0,COUNTIF(BK$35:BK62,38)&gt;0,COUNTIF(BK$35:BK62,35)&gt;0,COUNTIF(BK$35:BK62,37)&gt;0,COUNTIF(BK$35:BK62,36)&gt;0,COUNTIF(BK$35:BK62,"cmo")&gt;0),32,IF(AND(COUNTIF(BK$35:BK62,1)&gt;0,COUNTIF(BK$35:BK62,33)&gt;0,COUNTIF(BK$35:BK62,30)&gt;0,COUNTIF(BK$35:BK62,39)&gt;0,COUNTIF(BK$35:BK62,38)&gt;0,COUNTIF(BK$35:BK62,35)&gt;0,COUNTIF(BK$35:BK62,37)&gt;0,COUNTIF(BK$35:BK62,36)&gt;0),"cmo",IF(AND(COUNTIF(BK$35:BK62,1)&gt;0,COUNTIF(BK$35:BK62,33)&gt;0,COUNTIF(BK$35:BK62,30)&gt;0,COUNTIF(BK$35:BK62,39)&gt;0,COUNTIF(BK$35:BK62,38)&gt;0,COUNTIF(BK$35:BK62,35)&gt;0,COUNTIF(BK$35:BK62,37)&gt;0),36,IF(AND(COUNTIF(BK$35:BK62,1)&gt;0,COUNTIF(BK$35:BK62,33)&gt;0,COUNTIF(BK$35:BK62,30)&gt;0,COUNTIF(BK$35:BK62,39)&gt;0,COUNTIF(BK$35:BK62,38)&gt;0,COUNTIF(BK$35:BK62,35)&gt;0),37,IF(AND(COUNTIF(BK$35:BK62,1)&gt;0,COUNTIF(BK$35:BK62,33)&gt;0,COUNTIF(BK$35:BK62,30)&gt;0,COUNTIF(BK$35:BK62,39)&gt;0,COUNTIF(BK$35:BK62,38)&gt;0),35,IF(AND(COUNTIF(BK$35:BK62,1)&gt;0,COUNTIF(BK$35:BK62,33)&gt;0,COUNTIF(BK$35:BK62,30)&gt;0,COUNTIF(BK$35:BK62,39)&gt;0),38,IF(AND(COUNTIF(BK$35:BK62,1)&gt;0,COUNTIF(BK$35:BK62,33)&gt;0,COUNTIF(BK$35:BK62,30)&gt;0),39,IF(AND(COUNTIF(BK$35:BK62,1)&gt;0,COUNTIF(BK$35:BK62,33)&gt;0),30,IF(COUNTIF(BK$35:BK62,1)&gt;0,33,1)))))))))))</f>
        <v>37</v>
      </c>
      <c r="BL63" s="227">
        <f>IF(AND(COUNTIF(BL$35:BL62,1)&gt;0,COUNTIF(BL$35:BL62,33)&gt;0,COUNTIF(BL$35:BL62,30)&gt;0,COUNTIF(BL$35:BL62,39)&gt;0,COUNTIF(BL$35:BL62,38)&gt;0,COUNTIF(BL$35:BL62,35)&gt;0,COUNTIF(BL$35:BL62,37)&gt;0,COUNTIF(BL$35:BL62,36)&gt;0,COUNTIF(BL$35:BL62,"cmo")&gt;0,COUNTIF(BL$35:BL62,32)&gt;0,COUNTIF(BL$35:BL62,2)&gt;0),"F",IF(AND(COUNTIF(BL$35:BL62,1)&gt;0,COUNTIF(BL$35:BL62,33)&gt;0,COUNTIF(BL$35:BL62,30)&gt;0,COUNTIF(BL$35:BL62,39)&gt;0,COUNTIF(BL$35:BL62,38)&gt;0,COUNTIF(BL$35:BL62,35)&gt;0,COUNTIF(BL$35:BL62,37)&gt;0,COUNTIF(BL$35:BL62,36)&gt;0,COUNTIF(BL$35:BL62,"cmo")&gt;0,COUNTIF(BL$35:BL62,32)&gt;0),2,IF(AND(COUNTIF(BL$35:BL62,1)&gt;0,COUNTIF(BL$35:BL62,33)&gt;0,COUNTIF(BL$35:BL62,30)&gt;0,COUNTIF(BL$35:BL62,39)&gt;0,COUNTIF(BL$35:BL62,38)&gt;0,COUNTIF(BL$35:BL62,35)&gt;0,COUNTIF(BL$35:BL62,37)&gt;0,COUNTIF(BL$35:BL62,36)&gt;0,COUNTIF(BL$35:BL62,"cmo")&gt;0),32,IF(AND(COUNTIF(BL$35:BL62,1)&gt;0,COUNTIF(BL$35:BL62,33)&gt;0,COUNTIF(BL$35:BL62,30)&gt;0,COUNTIF(BL$35:BL62,39)&gt;0,COUNTIF(BL$35:BL62,38)&gt;0,COUNTIF(BL$35:BL62,35)&gt;0,COUNTIF(BL$35:BL62,37)&gt;0,COUNTIF(BL$35:BL62,36)&gt;0),"cmo",IF(AND(COUNTIF(BL$35:BL62,1)&gt;0,COUNTIF(BL$35:BL62,33)&gt;0,COUNTIF(BL$35:BL62,30)&gt;0,COUNTIF(BL$35:BL62,39)&gt;0,COUNTIF(BL$35:BL62,38)&gt;0,COUNTIF(BL$35:BL62,35)&gt;0,COUNTIF(BL$35:BL62,37)&gt;0),36,IF(AND(COUNTIF(BL$35:BL62,1)&gt;0,COUNTIF(BL$35:BL62,33)&gt;0,COUNTIF(BL$35:BL62,30)&gt;0,COUNTIF(BL$35:BL62,39)&gt;0,COUNTIF(BL$35:BL62,38)&gt;0,COUNTIF(BL$35:BL62,35)&gt;0),37,IF(AND(COUNTIF(BL$35:BL62,1)&gt;0,COUNTIF(BL$35:BL62,33)&gt;0,COUNTIF(BL$35:BL62,30)&gt;0,COUNTIF(BL$35:BL62,39)&gt;0,COUNTIF(BL$35:BL62,38)&gt;0),35,IF(AND(COUNTIF(BL$35:BL62,1)&gt;0,COUNTIF(BL$35:BL62,33)&gt;0,COUNTIF(BL$35:BL62,30)&gt;0,COUNTIF(BL$35:BL62,39)&gt;0),38,IF(AND(COUNTIF(BL$35:BL62,1)&gt;0,COUNTIF(BL$35:BL62,33)&gt;0,COUNTIF(BL$35:BL62,30)&gt;0),39,IF(AND(COUNTIF(BL$35:BL62,1)&gt;0,COUNTIF(BL$35:BL62,33)&gt;0),30,IF(COUNTIF(BL$35:BL62,1)&gt;0,33,1)))))))))))</f>
        <v>37</v>
      </c>
      <c r="BM63" s="227">
        <f>IF(AND(COUNTIF(BM$35:BM62,1)&gt;0,COUNTIF(BM$35:BM62,33)&gt;0,COUNTIF(BM$35:BM62,30)&gt;0,COUNTIF(BM$35:BM62,39)&gt;0,COUNTIF(BM$35:BM62,38)&gt;0,COUNTIF(BM$35:BM62,35)&gt;0,COUNTIF(BM$35:BM62,37)&gt;0,COUNTIF(BM$35:BM62,36)&gt;0,COUNTIF(BM$35:BM62,"cmo")&gt;0,COUNTIF(BM$35:BM62,32)&gt;0,COUNTIF(BM$35:BM62,2)&gt;0),"F",IF(AND(COUNTIF(BM$35:BM62,1)&gt;0,COUNTIF(BM$35:BM62,33)&gt;0,COUNTIF(BM$35:BM62,30)&gt;0,COUNTIF(BM$35:BM62,39)&gt;0,COUNTIF(BM$35:BM62,38)&gt;0,COUNTIF(BM$35:BM62,35)&gt;0,COUNTIF(BM$35:BM62,37)&gt;0,COUNTIF(BM$35:BM62,36)&gt;0,COUNTIF(BM$35:BM62,"cmo")&gt;0,COUNTIF(BM$35:BM62,32)&gt;0),2,IF(AND(COUNTIF(BM$35:BM62,1)&gt;0,COUNTIF(BM$35:BM62,33)&gt;0,COUNTIF(BM$35:BM62,30)&gt;0,COUNTIF(BM$35:BM62,39)&gt;0,COUNTIF(BM$35:BM62,38)&gt;0,COUNTIF(BM$35:BM62,35)&gt;0,COUNTIF(BM$35:BM62,37)&gt;0,COUNTIF(BM$35:BM62,36)&gt;0,COUNTIF(BM$35:BM62,"cmo")&gt;0),32,IF(AND(COUNTIF(BM$35:BM62,1)&gt;0,COUNTIF(BM$35:BM62,33)&gt;0,COUNTIF(BM$35:BM62,30)&gt;0,COUNTIF(BM$35:BM62,39)&gt;0,COUNTIF(BM$35:BM62,38)&gt;0,COUNTIF(BM$35:BM62,35)&gt;0,COUNTIF(BM$35:BM62,37)&gt;0,COUNTIF(BM$35:BM62,36)&gt;0),"cmo",IF(AND(COUNTIF(BM$35:BM62,1)&gt;0,COUNTIF(BM$35:BM62,33)&gt;0,COUNTIF(BM$35:BM62,30)&gt;0,COUNTIF(BM$35:BM62,39)&gt;0,COUNTIF(BM$35:BM62,38)&gt;0,COUNTIF(BM$35:BM62,35)&gt;0,COUNTIF(BM$35:BM62,37)&gt;0),36,IF(AND(COUNTIF(BM$35:BM62,1)&gt;0,COUNTIF(BM$35:BM62,33)&gt;0,COUNTIF(BM$35:BM62,30)&gt;0,COUNTIF(BM$35:BM62,39)&gt;0,COUNTIF(BM$35:BM62,38)&gt;0,COUNTIF(BM$35:BM62,35)&gt;0),37,IF(AND(COUNTIF(BM$35:BM62,1)&gt;0,COUNTIF(BM$35:BM62,33)&gt;0,COUNTIF(BM$35:BM62,30)&gt;0,COUNTIF(BM$35:BM62,39)&gt;0,COUNTIF(BM$35:BM62,38)&gt;0),35,IF(AND(COUNTIF(BM$35:BM62,1)&gt;0,COUNTIF(BM$35:BM62,33)&gt;0,COUNTIF(BM$35:BM62,30)&gt;0,COUNTIF(BM$35:BM62,39)&gt;0),38,IF(AND(COUNTIF(BM$35:BM62,1)&gt;0,COUNTIF(BM$35:BM62,33)&gt;0,COUNTIF(BM$35:BM62,30)&gt;0),39,IF(AND(COUNTIF(BM$35:BM62,1)&gt;0,COUNTIF(BM$35:BM62,33)&gt;0),30,IF(COUNTIF(BM$35:BM62,1)&gt;0,33,1)))))))))))</f>
        <v>37</v>
      </c>
      <c r="BN63" s="227">
        <f>IF(AND(COUNTIF(BN$35:BN62,1)&gt;0,COUNTIF(BN$35:BN62,33)&gt;0,COUNTIF(BN$35:BN62,30)&gt;0,COUNTIF(BN$35:BN62,39)&gt;0,COUNTIF(BN$35:BN62,38)&gt;0,COUNTIF(BN$35:BN62,35)&gt;0,COUNTIF(BN$35:BN62,37)&gt;0,COUNTIF(BN$35:BN62,36)&gt;0,COUNTIF(BN$35:BN62,"cmo")&gt;0,COUNTIF(BN$35:BN62,32)&gt;0,COUNTIF(BN$35:BN62,2)&gt;0),"F",IF(AND(COUNTIF(BN$35:BN62,1)&gt;0,COUNTIF(BN$35:BN62,33)&gt;0,COUNTIF(BN$35:BN62,30)&gt;0,COUNTIF(BN$35:BN62,39)&gt;0,COUNTIF(BN$35:BN62,38)&gt;0,COUNTIF(BN$35:BN62,35)&gt;0,COUNTIF(BN$35:BN62,37)&gt;0,COUNTIF(BN$35:BN62,36)&gt;0,COUNTIF(BN$35:BN62,"cmo")&gt;0,COUNTIF(BN$35:BN62,32)&gt;0),2,IF(AND(COUNTIF(BN$35:BN62,1)&gt;0,COUNTIF(BN$35:BN62,33)&gt;0,COUNTIF(BN$35:BN62,30)&gt;0,COUNTIF(BN$35:BN62,39)&gt;0,COUNTIF(BN$35:BN62,38)&gt;0,COUNTIF(BN$35:BN62,35)&gt;0,COUNTIF(BN$35:BN62,37)&gt;0,COUNTIF(BN$35:BN62,36)&gt;0,COUNTIF(BN$35:BN62,"cmo")&gt;0),32,IF(AND(COUNTIF(BN$35:BN62,1)&gt;0,COUNTIF(BN$35:BN62,33)&gt;0,COUNTIF(BN$35:BN62,30)&gt;0,COUNTIF(BN$35:BN62,39)&gt;0,COUNTIF(BN$35:BN62,38)&gt;0,COUNTIF(BN$35:BN62,35)&gt;0,COUNTIF(BN$35:BN62,37)&gt;0,COUNTIF(BN$35:BN62,36)&gt;0),"cmo",IF(AND(COUNTIF(BN$35:BN62,1)&gt;0,COUNTIF(BN$35:BN62,33)&gt;0,COUNTIF(BN$35:BN62,30)&gt;0,COUNTIF(BN$35:BN62,39)&gt;0,COUNTIF(BN$35:BN62,38)&gt;0,COUNTIF(BN$35:BN62,35)&gt;0,COUNTIF(BN$35:BN62,37)&gt;0),36,IF(AND(COUNTIF(BN$35:BN62,1)&gt;0,COUNTIF(BN$35:BN62,33)&gt;0,COUNTIF(BN$35:BN62,30)&gt;0,COUNTIF(BN$35:BN62,39)&gt;0,COUNTIF(BN$35:BN62,38)&gt;0,COUNTIF(BN$35:BN62,35)&gt;0),37,IF(AND(COUNTIF(BN$35:BN62,1)&gt;0,COUNTIF(BN$35:BN62,33)&gt;0,COUNTIF(BN$35:BN62,30)&gt;0,COUNTIF(BN$35:BN62,39)&gt;0,COUNTIF(BN$35:BN62,38)&gt;0),35,IF(AND(COUNTIF(BN$35:BN62,1)&gt;0,COUNTIF(BN$35:BN62,33)&gt;0,COUNTIF(BN$35:BN62,30)&gt;0,COUNTIF(BN$35:BN62,39)&gt;0),38,IF(AND(COUNTIF(BN$35:BN62,1)&gt;0,COUNTIF(BN$35:BN62,33)&gt;0,COUNTIF(BN$35:BN62,30)&gt;0),39,IF(AND(COUNTIF(BN$35:BN62,1)&gt;0,COUNTIF(BN$35:BN62,33)&gt;0),30,IF(COUNTIF(BN$35:BN62,1)&gt;0,33,1)))))))))))</f>
        <v>37</v>
      </c>
      <c r="BO63" s="227">
        <f>IF(AND(COUNTIF(BO$35:BO62,1)&gt;0,COUNTIF(BO$35:BO62,33)&gt;0,COUNTIF(BO$35:BO62,30)&gt;0,COUNTIF(BO$35:BO62,39)&gt;0,COUNTIF(BO$35:BO62,38)&gt;0,COUNTIF(BO$35:BO62,35)&gt;0,COUNTIF(BO$35:BO62,37)&gt;0,COUNTIF(BO$35:BO62,36)&gt;0,COUNTIF(BO$35:BO62,"cmo")&gt;0,COUNTIF(BO$35:BO62,32)&gt;0,COUNTIF(BO$35:BO62,2)&gt;0),"F",IF(AND(COUNTIF(BO$35:BO62,1)&gt;0,COUNTIF(BO$35:BO62,33)&gt;0,COUNTIF(BO$35:BO62,30)&gt;0,COUNTIF(BO$35:BO62,39)&gt;0,COUNTIF(BO$35:BO62,38)&gt;0,COUNTIF(BO$35:BO62,35)&gt;0,COUNTIF(BO$35:BO62,37)&gt;0,COUNTIF(BO$35:BO62,36)&gt;0,COUNTIF(BO$35:BO62,"cmo")&gt;0,COUNTIF(BO$35:BO62,32)&gt;0),2,IF(AND(COUNTIF(BO$35:BO62,1)&gt;0,COUNTIF(BO$35:BO62,33)&gt;0,COUNTIF(BO$35:BO62,30)&gt;0,COUNTIF(BO$35:BO62,39)&gt;0,COUNTIF(BO$35:BO62,38)&gt;0,COUNTIF(BO$35:BO62,35)&gt;0,COUNTIF(BO$35:BO62,37)&gt;0,COUNTIF(BO$35:BO62,36)&gt;0,COUNTIF(BO$35:BO62,"cmo")&gt;0),32,IF(AND(COUNTIF(BO$35:BO62,1)&gt;0,COUNTIF(BO$35:BO62,33)&gt;0,COUNTIF(BO$35:BO62,30)&gt;0,COUNTIF(BO$35:BO62,39)&gt;0,COUNTIF(BO$35:BO62,38)&gt;0,COUNTIF(BO$35:BO62,35)&gt;0,COUNTIF(BO$35:BO62,37)&gt;0,COUNTIF(BO$35:BO62,36)&gt;0),"cmo",IF(AND(COUNTIF(BO$35:BO62,1)&gt;0,COUNTIF(BO$35:BO62,33)&gt;0,COUNTIF(BO$35:BO62,30)&gt;0,COUNTIF(BO$35:BO62,39)&gt;0,COUNTIF(BO$35:BO62,38)&gt;0,COUNTIF(BO$35:BO62,35)&gt;0,COUNTIF(BO$35:BO62,37)&gt;0),36,IF(AND(COUNTIF(BO$35:BO62,1)&gt;0,COUNTIF(BO$35:BO62,33)&gt;0,COUNTIF(BO$35:BO62,30)&gt;0,COUNTIF(BO$35:BO62,39)&gt;0,COUNTIF(BO$35:BO62,38)&gt;0,COUNTIF(BO$35:BO62,35)&gt;0),37,IF(AND(COUNTIF(BO$35:BO62,1)&gt;0,COUNTIF(BO$35:BO62,33)&gt;0,COUNTIF(BO$35:BO62,30)&gt;0,COUNTIF(BO$35:BO62,39)&gt;0,COUNTIF(BO$35:BO62,38)&gt;0),35,IF(AND(COUNTIF(BO$35:BO62,1)&gt;0,COUNTIF(BO$35:BO62,33)&gt;0,COUNTIF(BO$35:BO62,30)&gt;0,COUNTIF(BO$35:BO62,39)&gt;0),38,IF(AND(COUNTIF(BO$35:BO62,1)&gt;0,COUNTIF(BO$35:BO62,33)&gt;0,COUNTIF(BO$35:BO62,30)&gt;0),39,IF(AND(COUNTIF(BO$35:BO62,1)&gt;0,COUNTIF(BO$35:BO62,33)&gt;0),30,IF(COUNTIF(BO$35:BO62,1)&gt;0,33,1)))))))))))</f>
        <v>37</v>
      </c>
      <c r="BP63" s="227"/>
      <c r="BQ63" s="227"/>
      <c r="BR63" s="227"/>
      <c r="BS63" s="227"/>
      <c r="BT63" s="227"/>
      <c r="BU63" s="165">
        <f t="shared" si="3"/>
        <v>0.37499972222141376</v>
      </c>
    </row>
    <row r="64" spans="1:73" x14ac:dyDescent="0.25">
      <c r="A64" s="39"/>
      <c r="B64" s="139" t="str">
        <f>'Etat staff'!C60</f>
        <v xml:space="preserve"> ALICE</v>
      </c>
      <c r="C64" s="161">
        <f>'Etat staff'!A60</f>
        <v>43590.628472222219</v>
      </c>
      <c r="D64" s="162">
        <f>IF('Etat staff'!B60&lt;C64,'Etat staff'!B60+1,'Etat staff'!B60)</f>
        <v>43590.954861111109</v>
      </c>
      <c r="E64" s="203">
        <f t="shared" si="7"/>
        <v>4.1666666666666664E-2</v>
      </c>
      <c r="F64" s="44"/>
      <c r="G64" s="265"/>
      <c r="H64" s="227"/>
      <c r="I64" s="227"/>
      <c r="J64" s="227"/>
      <c r="K64" s="227"/>
      <c r="L64" s="227"/>
      <c r="M64" s="227"/>
      <c r="N64" s="227"/>
      <c r="O64" s="227"/>
      <c r="P64" s="227"/>
      <c r="Q64" s="227"/>
      <c r="R64" s="227"/>
      <c r="S64" s="227"/>
      <c r="T64" s="227"/>
      <c r="U64" s="227"/>
      <c r="V64" s="227"/>
      <c r="W64" s="227"/>
      <c r="X64" s="227"/>
      <c r="Y64" s="227"/>
      <c r="Z64" s="227"/>
      <c r="AA64" s="227"/>
      <c r="AB64" s="227"/>
      <c r="AC64" s="227"/>
      <c r="AD64" s="227"/>
      <c r="AE64" s="227"/>
      <c r="AF64" s="227"/>
      <c r="AG64" s="227"/>
      <c r="AH64" s="227"/>
      <c r="AI64" s="227"/>
      <c r="AJ64" s="227"/>
      <c r="AK64" s="227" t="str">
        <f>IF(AND(COUNTIF(AK$35:AK63,1)&gt;0,COUNTIF(AK$35:AK63,33)&gt;0,COUNTIF(AK$35:AK63,30)&gt;0,COUNTIF(AK$35:AK63,39)&gt;0,COUNTIF(AK$35:AK63,38)&gt;0,COUNTIF(AK$35:AK63,35)&gt;0,COUNTIF(AK$35:AK63,37)&gt;0,COUNTIF(AK$35:AK63,36)&gt;0,COUNTIF(AK$35:AK63,"cmo")&gt;0,COUNTIF(AK$35:AK63,32)&gt;0,COUNTIF(AK$35:AK63,2)&gt;0),"F",IF(AND(COUNTIF(AK$35:AK63,1)&gt;0,COUNTIF(AK$35:AK63,33)&gt;0,COUNTIF(AK$35:AK63,30)&gt;0,COUNTIF(AK$35:AK63,39)&gt;0,COUNTIF(AK$35:AK63,38)&gt;0,COUNTIF(AK$35:AK63,35)&gt;0,COUNTIF(AK$35:AK63,37)&gt;0,COUNTIF(AK$35:AK63,36)&gt;0,COUNTIF(AK$35:AK63,"cmo")&gt;0,COUNTIF(AK$35:AK63,32)&gt;0),2,IF(AND(COUNTIF(AK$35:AK63,1)&gt;0,COUNTIF(AK$35:AK63,33)&gt;0,COUNTIF(AK$35:AK63,30)&gt;0,COUNTIF(AK$35:AK63,39)&gt;0,COUNTIF(AK$35:AK63,38)&gt;0,COUNTIF(AK$35:AK63,35)&gt;0,COUNTIF(AK$35:AK63,37)&gt;0,COUNTIF(AK$35:AK63,36)&gt;0,COUNTIF(AK$35:AK63,"cmo")&gt;0),32,IF(AND(COUNTIF(AK$35:AK63,1)&gt;0,COUNTIF(AK$35:AK63,33)&gt;0,COUNTIF(AK$35:AK63,30)&gt;0,COUNTIF(AK$35:AK63,39)&gt;0,COUNTIF(AK$35:AK63,38)&gt;0,COUNTIF(AK$35:AK63,35)&gt;0,COUNTIF(AK$35:AK63,37)&gt;0,COUNTIF(AK$35:AK63,36)&gt;0),"cmo",IF(AND(COUNTIF(AK$35:AK63,1)&gt;0,COUNTIF(AK$35:AK63,33)&gt;0,COUNTIF(AK$35:AK63,30)&gt;0,COUNTIF(AK$35:AK63,39)&gt;0,COUNTIF(AK$35:AK63,38)&gt;0,COUNTIF(AK$35:AK63,35)&gt;0,COUNTIF(AK$35:AK63,37)&gt;0),36,IF(AND(COUNTIF(AK$35:AK63,1)&gt;0,COUNTIF(AK$35:AK63,33)&gt;0,COUNTIF(AK$35:AK63,30)&gt;0,COUNTIF(AK$35:AK63,39)&gt;0,COUNTIF(AK$35:AK63,38)&gt;0,COUNTIF(AK$35:AK63,35)&gt;0),37,IF(AND(COUNTIF(AK$35:AK63,1)&gt;0,COUNTIF(AK$35:AK63,33)&gt;0,COUNTIF(AK$35:AK63,30)&gt;0,COUNTIF(AK$35:AK63,39)&gt;0,COUNTIF(AK$35:AK63,38)&gt;0),35,IF(AND(COUNTIF(AK$35:AK63,1)&gt;0,COUNTIF(AK$35:AK63,33)&gt;0,COUNTIF(AK$35:AK63,30)&gt;0,COUNTIF(AK$35:AK63,39)&gt;0),38,IF(AND(COUNTIF(AK$35:AK63,1)&gt;0,COUNTIF(AK$35:AK63,33)&gt;0,COUNTIF(AK$35:AK63,30)&gt;0),39,IF(AND(COUNTIF(AK$35:AK63,1)&gt;0,COUNTIF(AK$35:AK63,33)&gt;0),30,IF(COUNTIF(AK$35:AK63,1)&gt;0,33,1)))))))))))</f>
        <v>F</v>
      </c>
      <c r="AL64" s="227" t="str">
        <f>IF(AND(COUNTIF(AL$35:AL63,1)&gt;0,COUNTIF(AL$35:AL63,33)&gt;0,COUNTIF(AL$35:AL63,30)&gt;0,COUNTIF(AL$35:AL63,39)&gt;0,COUNTIF(AL$35:AL63,38)&gt;0,COUNTIF(AL$35:AL63,35)&gt;0,COUNTIF(AL$35:AL63,37)&gt;0,COUNTIF(AL$35:AL63,36)&gt;0,COUNTIF(AL$35:AL63,"cmo")&gt;0,COUNTIF(AL$35:AL63,32)&gt;0,COUNTIF(AL$35:AL63,2)&gt;0),"F",IF(AND(COUNTIF(AL$35:AL63,1)&gt;0,COUNTIF(AL$35:AL63,33)&gt;0,COUNTIF(AL$35:AL63,30)&gt;0,COUNTIF(AL$35:AL63,39)&gt;0,COUNTIF(AL$35:AL63,38)&gt;0,COUNTIF(AL$35:AL63,35)&gt;0,COUNTIF(AL$35:AL63,37)&gt;0,COUNTIF(AL$35:AL63,36)&gt;0,COUNTIF(AL$35:AL63,"cmo")&gt;0,COUNTIF(AL$35:AL63,32)&gt;0),2,IF(AND(COUNTIF(AL$35:AL63,1)&gt;0,COUNTIF(AL$35:AL63,33)&gt;0,COUNTIF(AL$35:AL63,30)&gt;0,COUNTIF(AL$35:AL63,39)&gt;0,COUNTIF(AL$35:AL63,38)&gt;0,COUNTIF(AL$35:AL63,35)&gt;0,COUNTIF(AL$35:AL63,37)&gt;0,COUNTIF(AL$35:AL63,36)&gt;0,COUNTIF(AL$35:AL63,"cmo")&gt;0),32,IF(AND(COUNTIF(AL$35:AL63,1)&gt;0,COUNTIF(AL$35:AL63,33)&gt;0,COUNTIF(AL$35:AL63,30)&gt;0,COUNTIF(AL$35:AL63,39)&gt;0,COUNTIF(AL$35:AL63,38)&gt;0,COUNTIF(AL$35:AL63,35)&gt;0,COUNTIF(AL$35:AL63,37)&gt;0,COUNTIF(AL$35:AL63,36)&gt;0),"cmo",IF(AND(COUNTIF(AL$35:AL63,1)&gt;0,COUNTIF(AL$35:AL63,33)&gt;0,COUNTIF(AL$35:AL63,30)&gt;0,COUNTIF(AL$35:AL63,39)&gt;0,COUNTIF(AL$35:AL63,38)&gt;0,COUNTIF(AL$35:AL63,35)&gt;0,COUNTIF(AL$35:AL63,37)&gt;0),36,IF(AND(COUNTIF(AL$35:AL63,1)&gt;0,COUNTIF(AL$35:AL63,33)&gt;0,COUNTIF(AL$35:AL63,30)&gt;0,COUNTIF(AL$35:AL63,39)&gt;0,COUNTIF(AL$35:AL63,38)&gt;0,COUNTIF(AL$35:AL63,35)&gt;0),37,IF(AND(COUNTIF(AL$35:AL63,1)&gt;0,COUNTIF(AL$35:AL63,33)&gt;0,COUNTIF(AL$35:AL63,30)&gt;0,COUNTIF(AL$35:AL63,39)&gt;0,COUNTIF(AL$35:AL63,38)&gt;0),35,IF(AND(COUNTIF(AL$35:AL63,1)&gt;0,COUNTIF(AL$35:AL63,33)&gt;0,COUNTIF(AL$35:AL63,30)&gt;0,COUNTIF(AL$35:AL63,39)&gt;0),38,IF(AND(COUNTIF(AL$35:AL63,1)&gt;0,COUNTIF(AL$35:AL63,33)&gt;0,COUNTIF(AL$35:AL63,30)&gt;0),39,IF(AND(COUNTIF(AL$35:AL63,1)&gt;0,COUNTIF(AL$35:AL63,33)&gt;0),30,IF(COUNTIF(AL$35:AL63,1)&gt;0,33,1)))))))))))</f>
        <v>F</v>
      </c>
      <c r="AM64" s="227" t="str">
        <f>IF(AND(COUNTIF(AM$35:AM63,1)&gt;0,COUNTIF(AM$35:AM63,33)&gt;0,COUNTIF(AM$35:AM63,30)&gt;0,COUNTIF(AM$35:AM63,39)&gt;0,COUNTIF(AM$35:AM63,38)&gt;0,COUNTIF(AM$35:AM63,35)&gt;0,COUNTIF(AM$35:AM63,37)&gt;0,COUNTIF(AM$35:AM63,36)&gt;0,COUNTIF(AM$35:AM63,"cmo")&gt;0,COUNTIF(AM$35:AM63,32)&gt;0,COUNTIF(AM$35:AM63,2)&gt;0),"F",IF(AND(COUNTIF(AM$35:AM63,1)&gt;0,COUNTIF(AM$35:AM63,33)&gt;0,COUNTIF(AM$35:AM63,30)&gt;0,COUNTIF(AM$35:AM63,39)&gt;0,COUNTIF(AM$35:AM63,38)&gt;0,COUNTIF(AM$35:AM63,35)&gt;0,COUNTIF(AM$35:AM63,37)&gt;0,COUNTIF(AM$35:AM63,36)&gt;0,COUNTIF(AM$35:AM63,"cmo")&gt;0,COUNTIF(AM$35:AM63,32)&gt;0),2,IF(AND(COUNTIF(AM$35:AM63,1)&gt;0,COUNTIF(AM$35:AM63,33)&gt;0,COUNTIF(AM$35:AM63,30)&gt;0,COUNTIF(AM$35:AM63,39)&gt;0,COUNTIF(AM$35:AM63,38)&gt;0,COUNTIF(AM$35:AM63,35)&gt;0,COUNTIF(AM$35:AM63,37)&gt;0,COUNTIF(AM$35:AM63,36)&gt;0,COUNTIF(AM$35:AM63,"cmo")&gt;0),32,IF(AND(COUNTIF(AM$35:AM63,1)&gt;0,COUNTIF(AM$35:AM63,33)&gt;0,COUNTIF(AM$35:AM63,30)&gt;0,COUNTIF(AM$35:AM63,39)&gt;0,COUNTIF(AM$35:AM63,38)&gt;0,COUNTIF(AM$35:AM63,35)&gt;0,COUNTIF(AM$35:AM63,37)&gt;0,COUNTIF(AM$35:AM63,36)&gt;0),"cmo",IF(AND(COUNTIF(AM$35:AM63,1)&gt;0,COUNTIF(AM$35:AM63,33)&gt;0,COUNTIF(AM$35:AM63,30)&gt;0,COUNTIF(AM$35:AM63,39)&gt;0,COUNTIF(AM$35:AM63,38)&gt;0,COUNTIF(AM$35:AM63,35)&gt;0,COUNTIF(AM$35:AM63,37)&gt;0),36,IF(AND(COUNTIF(AM$35:AM63,1)&gt;0,COUNTIF(AM$35:AM63,33)&gt;0,COUNTIF(AM$35:AM63,30)&gt;0,COUNTIF(AM$35:AM63,39)&gt;0,COUNTIF(AM$35:AM63,38)&gt;0,COUNTIF(AM$35:AM63,35)&gt;0),37,IF(AND(COUNTIF(AM$35:AM63,1)&gt;0,COUNTIF(AM$35:AM63,33)&gt;0,COUNTIF(AM$35:AM63,30)&gt;0,COUNTIF(AM$35:AM63,39)&gt;0,COUNTIF(AM$35:AM63,38)&gt;0),35,IF(AND(COUNTIF(AM$35:AM63,1)&gt;0,COUNTIF(AM$35:AM63,33)&gt;0,COUNTIF(AM$35:AM63,30)&gt;0,COUNTIF(AM$35:AM63,39)&gt;0),38,IF(AND(COUNTIF(AM$35:AM63,1)&gt;0,COUNTIF(AM$35:AM63,33)&gt;0,COUNTIF(AM$35:AM63,30)&gt;0),39,IF(AND(COUNTIF(AM$35:AM63,1)&gt;0,COUNTIF(AM$35:AM63,33)&gt;0),30,IF(COUNTIF(AM$35:AM63,1)&gt;0,33,1)))))))))))</f>
        <v>F</v>
      </c>
      <c r="AN64" s="227" t="str">
        <f>IF(AND(COUNTIF(AN$35:AN63,1)&gt;0,COUNTIF(AN$35:AN63,33)&gt;0,COUNTIF(AN$35:AN63,30)&gt;0,COUNTIF(AN$35:AN63,39)&gt;0,COUNTIF(AN$35:AN63,38)&gt;0,COUNTIF(AN$35:AN63,35)&gt;0,COUNTIF(AN$35:AN63,37)&gt;0,COUNTIF(AN$35:AN63,36)&gt;0,COUNTIF(AN$35:AN63,"cmo")&gt;0,COUNTIF(AN$35:AN63,32)&gt;0,COUNTIF(AN$35:AN63,2)&gt;0),"F",IF(AND(COUNTIF(AN$35:AN63,1)&gt;0,COUNTIF(AN$35:AN63,33)&gt;0,COUNTIF(AN$35:AN63,30)&gt;0,COUNTIF(AN$35:AN63,39)&gt;0,COUNTIF(AN$35:AN63,38)&gt;0,COUNTIF(AN$35:AN63,35)&gt;0,COUNTIF(AN$35:AN63,37)&gt;0,COUNTIF(AN$35:AN63,36)&gt;0,COUNTIF(AN$35:AN63,"cmo")&gt;0,COUNTIF(AN$35:AN63,32)&gt;0),2,IF(AND(COUNTIF(AN$35:AN63,1)&gt;0,COUNTIF(AN$35:AN63,33)&gt;0,COUNTIF(AN$35:AN63,30)&gt;0,COUNTIF(AN$35:AN63,39)&gt;0,COUNTIF(AN$35:AN63,38)&gt;0,COUNTIF(AN$35:AN63,35)&gt;0,COUNTIF(AN$35:AN63,37)&gt;0,COUNTIF(AN$35:AN63,36)&gt;0,COUNTIF(AN$35:AN63,"cmo")&gt;0),32,IF(AND(COUNTIF(AN$35:AN63,1)&gt;0,COUNTIF(AN$35:AN63,33)&gt;0,COUNTIF(AN$35:AN63,30)&gt;0,COUNTIF(AN$35:AN63,39)&gt;0,COUNTIF(AN$35:AN63,38)&gt;0,COUNTIF(AN$35:AN63,35)&gt;0,COUNTIF(AN$35:AN63,37)&gt;0,COUNTIF(AN$35:AN63,36)&gt;0),"cmo",IF(AND(COUNTIF(AN$35:AN63,1)&gt;0,COUNTIF(AN$35:AN63,33)&gt;0,COUNTIF(AN$35:AN63,30)&gt;0,COUNTIF(AN$35:AN63,39)&gt;0,COUNTIF(AN$35:AN63,38)&gt;0,COUNTIF(AN$35:AN63,35)&gt;0,COUNTIF(AN$35:AN63,37)&gt;0),36,IF(AND(COUNTIF(AN$35:AN63,1)&gt;0,COUNTIF(AN$35:AN63,33)&gt;0,COUNTIF(AN$35:AN63,30)&gt;0,COUNTIF(AN$35:AN63,39)&gt;0,COUNTIF(AN$35:AN63,38)&gt;0,COUNTIF(AN$35:AN63,35)&gt;0),37,IF(AND(COUNTIF(AN$35:AN63,1)&gt;0,COUNTIF(AN$35:AN63,33)&gt;0,COUNTIF(AN$35:AN63,30)&gt;0,COUNTIF(AN$35:AN63,39)&gt;0,COUNTIF(AN$35:AN63,38)&gt;0),35,IF(AND(COUNTIF(AN$35:AN63,1)&gt;0,COUNTIF(AN$35:AN63,33)&gt;0,COUNTIF(AN$35:AN63,30)&gt;0,COUNTIF(AN$35:AN63,39)&gt;0),38,IF(AND(COUNTIF(AN$35:AN63,1)&gt;0,COUNTIF(AN$35:AN63,33)&gt;0,COUNTIF(AN$35:AN63,30)&gt;0),39,IF(AND(COUNTIF(AN$35:AN63,1)&gt;0,COUNTIF(AN$35:AN63,33)&gt;0),30,IF(COUNTIF(AN$35:AN63,1)&gt;0,33,1)))))))))))</f>
        <v>F</v>
      </c>
      <c r="AO64" s="227" t="str">
        <f>IF(AND(COUNTIF(AO$35:AO63,1)&gt;0,COUNTIF(AO$35:AO63,33)&gt;0,COUNTIF(AO$35:AO63,30)&gt;0,COUNTIF(AO$35:AO63,39)&gt;0,COUNTIF(AO$35:AO63,38)&gt;0,COUNTIF(AO$35:AO63,35)&gt;0,COUNTIF(AO$35:AO63,37)&gt;0,COUNTIF(AO$35:AO63,36)&gt;0,COUNTIF(AO$35:AO63,"cmo")&gt;0,COUNTIF(AO$35:AO63,32)&gt;0,COUNTIF(AO$35:AO63,2)&gt;0),"F",IF(AND(COUNTIF(AO$35:AO63,1)&gt;0,COUNTIF(AO$35:AO63,33)&gt;0,COUNTIF(AO$35:AO63,30)&gt;0,COUNTIF(AO$35:AO63,39)&gt;0,COUNTIF(AO$35:AO63,38)&gt;0,COUNTIF(AO$35:AO63,35)&gt;0,COUNTIF(AO$35:AO63,37)&gt;0,COUNTIF(AO$35:AO63,36)&gt;0,COUNTIF(AO$35:AO63,"cmo")&gt;0,COUNTIF(AO$35:AO63,32)&gt;0),2,IF(AND(COUNTIF(AO$35:AO63,1)&gt;0,COUNTIF(AO$35:AO63,33)&gt;0,COUNTIF(AO$35:AO63,30)&gt;0,COUNTIF(AO$35:AO63,39)&gt;0,COUNTIF(AO$35:AO63,38)&gt;0,COUNTIF(AO$35:AO63,35)&gt;0,COUNTIF(AO$35:AO63,37)&gt;0,COUNTIF(AO$35:AO63,36)&gt;0,COUNTIF(AO$35:AO63,"cmo")&gt;0),32,IF(AND(COUNTIF(AO$35:AO63,1)&gt;0,COUNTIF(AO$35:AO63,33)&gt;0,COUNTIF(AO$35:AO63,30)&gt;0,COUNTIF(AO$35:AO63,39)&gt;0,COUNTIF(AO$35:AO63,38)&gt;0,COUNTIF(AO$35:AO63,35)&gt;0,COUNTIF(AO$35:AO63,37)&gt;0,COUNTIF(AO$35:AO63,36)&gt;0),"cmo",IF(AND(COUNTIF(AO$35:AO63,1)&gt;0,COUNTIF(AO$35:AO63,33)&gt;0,COUNTIF(AO$35:AO63,30)&gt;0,COUNTIF(AO$35:AO63,39)&gt;0,COUNTIF(AO$35:AO63,38)&gt;0,COUNTIF(AO$35:AO63,35)&gt;0,COUNTIF(AO$35:AO63,37)&gt;0),36,IF(AND(COUNTIF(AO$35:AO63,1)&gt;0,COUNTIF(AO$35:AO63,33)&gt;0,COUNTIF(AO$35:AO63,30)&gt;0,COUNTIF(AO$35:AO63,39)&gt;0,COUNTIF(AO$35:AO63,38)&gt;0,COUNTIF(AO$35:AO63,35)&gt;0),37,IF(AND(COUNTIF(AO$35:AO63,1)&gt;0,COUNTIF(AO$35:AO63,33)&gt;0,COUNTIF(AO$35:AO63,30)&gt;0,COUNTIF(AO$35:AO63,39)&gt;0,COUNTIF(AO$35:AO63,38)&gt;0),35,IF(AND(COUNTIF(AO$35:AO63,1)&gt;0,COUNTIF(AO$35:AO63,33)&gt;0,COUNTIF(AO$35:AO63,30)&gt;0,COUNTIF(AO$35:AO63,39)&gt;0),38,IF(AND(COUNTIF(AO$35:AO63,1)&gt;0,COUNTIF(AO$35:AO63,33)&gt;0,COUNTIF(AO$35:AO63,30)&gt;0),39,IF(AND(COUNTIF(AO$35:AO63,1)&gt;0,COUNTIF(AO$35:AO63,33)&gt;0),30,IF(COUNTIF(AO$35:AO63,1)&gt;0,33,1)))))))))))</f>
        <v>F</v>
      </c>
      <c r="AP64" s="227" t="str">
        <f>IF(AND(COUNTIF(AP$35:AP63,1)&gt;0,COUNTIF(AP$35:AP63,33)&gt;0,COUNTIF(AP$35:AP63,30)&gt;0,COUNTIF(AP$35:AP63,39)&gt;0,COUNTIF(AP$35:AP63,38)&gt;0,COUNTIF(AP$35:AP63,35)&gt;0,COUNTIF(AP$35:AP63,37)&gt;0,COUNTIF(AP$35:AP63,36)&gt;0,COUNTIF(AP$35:AP63,"cmo")&gt;0,COUNTIF(AP$35:AP63,32)&gt;0,COUNTIF(AP$35:AP63,2)&gt;0),"F",IF(AND(COUNTIF(AP$35:AP63,1)&gt;0,COUNTIF(AP$35:AP63,33)&gt;0,COUNTIF(AP$35:AP63,30)&gt;0,COUNTIF(AP$35:AP63,39)&gt;0,COUNTIF(AP$35:AP63,38)&gt;0,COUNTIF(AP$35:AP63,35)&gt;0,COUNTIF(AP$35:AP63,37)&gt;0,COUNTIF(AP$35:AP63,36)&gt;0,COUNTIF(AP$35:AP63,"cmo")&gt;0,COUNTIF(AP$35:AP63,32)&gt;0),2,IF(AND(COUNTIF(AP$35:AP63,1)&gt;0,COUNTIF(AP$35:AP63,33)&gt;0,COUNTIF(AP$35:AP63,30)&gt;0,COUNTIF(AP$35:AP63,39)&gt;0,COUNTIF(AP$35:AP63,38)&gt;0,COUNTIF(AP$35:AP63,35)&gt;0,COUNTIF(AP$35:AP63,37)&gt;0,COUNTIF(AP$35:AP63,36)&gt;0,COUNTIF(AP$35:AP63,"cmo")&gt;0),32,IF(AND(COUNTIF(AP$35:AP63,1)&gt;0,COUNTIF(AP$35:AP63,33)&gt;0,COUNTIF(AP$35:AP63,30)&gt;0,COUNTIF(AP$35:AP63,39)&gt;0,COUNTIF(AP$35:AP63,38)&gt;0,COUNTIF(AP$35:AP63,35)&gt;0,COUNTIF(AP$35:AP63,37)&gt;0,COUNTIF(AP$35:AP63,36)&gt;0),"cmo",IF(AND(COUNTIF(AP$35:AP63,1)&gt;0,COUNTIF(AP$35:AP63,33)&gt;0,COUNTIF(AP$35:AP63,30)&gt;0,COUNTIF(AP$35:AP63,39)&gt;0,COUNTIF(AP$35:AP63,38)&gt;0,COUNTIF(AP$35:AP63,35)&gt;0,COUNTIF(AP$35:AP63,37)&gt;0),36,IF(AND(COUNTIF(AP$35:AP63,1)&gt;0,COUNTIF(AP$35:AP63,33)&gt;0,COUNTIF(AP$35:AP63,30)&gt;0,COUNTIF(AP$35:AP63,39)&gt;0,COUNTIF(AP$35:AP63,38)&gt;0,COUNTIF(AP$35:AP63,35)&gt;0),37,IF(AND(COUNTIF(AP$35:AP63,1)&gt;0,COUNTIF(AP$35:AP63,33)&gt;0,COUNTIF(AP$35:AP63,30)&gt;0,COUNTIF(AP$35:AP63,39)&gt;0,COUNTIF(AP$35:AP63,38)&gt;0),35,IF(AND(COUNTIF(AP$35:AP63,1)&gt;0,COUNTIF(AP$35:AP63,33)&gt;0,COUNTIF(AP$35:AP63,30)&gt;0,COUNTIF(AP$35:AP63,39)&gt;0),38,IF(AND(COUNTIF(AP$35:AP63,1)&gt;0,COUNTIF(AP$35:AP63,33)&gt;0,COUNTIF(AP$35:AP63,30)&gt;0),39,IF(AND(COUNTIF(AP$35:AP63,1)&gt;0,COUNTIF(AP$35:AP63,33)&gt;0),30,IF(COUNTIF(AP$35:AP63,1)&gt;0,33,1)))))))))))</f>
        <v>F</v>
      </c>
      <c r="AQ64" s="227" t="str">
        <f>IF(AND(COUNTIF(AQ$35:AQ63,1)&gt;0,COUNTIF(AQ$35:AQ63,33)&gt;0,COUNTIF(AQ$35:AQ63,30)&gt;0,COUNTIF(AQ$35:AQ63,39)&gt;0,COUNTIF(AQ$35:AQ63,38)&gt;0,COUNTIF(AQ$35:AQ63,35)&gt;0,COUNTIF(AQ$35:AQ63,37)&gt;0,COUNTIF(AQ$35:AQ63,36)&gt;0,COUNTIF(AQ$35:AQ63,"cmo")&gt;0,COUNTIF(AQ$35:AQ63,32)&gt;0,COUNTIF(AQ$35:AQ63,2)&gt;0),"F",IF(AND(COUNTIF(AQ$35:AQ63,1)&gt;0,COUNTIF(AQ$35:AQ63,33)&gt;0,COUNTIF(AQ$35:AQ63,30)&gt;0,COUNTIF(AQ$35:AQ63,39)&gt;0,COUNTIF(AQ$35:AQ63,38)&gt;0,COUNTIF(AQ$35:AQ63,35)&gt;0,COUNTIF(AQ$35:AQ63,37)&gt;0,COUNTIF(AQ$35:AQ63,36)&gt;0,COUNTIF(AQ$35:AQ63,"cmo")&gt;0,COUNTIF(AQ$35:AQ63,32)&gt;0),2,IF(AND(COUNTIF(AQ$35:AQ63,1)&gt;0,COUNTIF(AQ$35:AQ63,33)&gt;0,COUNTIF(AQ$35:AQ63,30)&gt;0,COUNTIF(AQ$35:AQ63,39)&gt;0,COUNTIF(AQ$35:AQ63,38)&gt;0,COUNTIF(AQ$35:AQ63,35)&gt;0,COUNTIF(AQ$35:AQ63,37)&gt;0,COUNTIF(AQ$35:AQ63,36)&gt;0,COUNTIF(AQ$35:AQ63,"cmo")&gt;0),32,IF(AND(COUNTIF(AQ$35:AQ63,1)&gt;0,COUNTIF(AQ$35:AQ63,33)&gt;0,COUNTIF(AQ$35:AQ63,30)&gt;0,COUNTIF(AQ$35:AQ63,39)&gt;0,COUNTIF(AQ$35:AQ63,38)&gt;0,COUNTIF(AQ$35:AQ63,35)&gt;0,COUNTIF(AQ$35:AQ63,37)&gt;0,COUNTIF(AQ$35:AQ63,36)&gt;0),"cmo",IF(AND(COUNTIF(AQ$35:AQ63,1)&gt;0,COUNTIF(AQ$35:AQ63,33)&gt;0,COUNTIF(AQ$35:AQ63,30)&gt;0,COUNTIF(AQ$35:AQ63,39)&gt;0,COUNTIF(AQ$35:AQ63,38)&gt;0,COUNTIF(AQ$35:AQ63,35)&gt;0,COUNTIF(AQ$35:AQ63,37)&gt;0),36,IF(AND(COUNTIF(AQ$35:AQ63,1)&gt;0,COUNTIF(AQ$35:AQ63,33)&gt;0,COUNTIF(AQ$35:AQ63,30)&gt;0,COUNTIF(AQ$35:AQ63,39)&gt;0,COUNTIF(AQ$35:AQ63,38)&gt;0,COUNTIF(AQ$35:AQ63,35)&gt;0),37,IF(AND(COUNTIF(AQ$35:AQ63,1)&gt;0,COUNTIF(AQ$35:AQ63,33)&gt;0,COUNTIF(AQ$35:AQ63,30)&gt;0,COUNTIF(AQ$35:AQ63,39)&gt;0,COUNTIF(AQ$35:AQ63,38)&gt;0),35,IF(AND(COUNTIF(AQ$35:AQ63,1)&gt;0,COUNTIF(AQ$35:AQ63,33)&gt;0,COUNTIF(AQ$35:AQ63,30)&gt;0,COUNTIF(AQ$35:AQ63,39)&gt;0),38,IF(AND(COUNTIF(AQ$35:AQ63,1)&gt;0,COUNTIF(AQ$35:AQ63,33)&gt;0,COUNTIF(AQ$35:AQ63,30)&gt;0),39,IF(AND(COUNTIF(AQ$35:AQ63,1)&gt;0,COUNTIF(AQ$35:AQ63,33)&gt;0),30,IF(COUNTIF(AQ$35:AQ63,1)&gt;0,33,1)))))))))))</f>
        <v>F</v>
      </c>
      <c r="AR64" s="231" t="s">
        <v>6</v>
      </c>
      <c r="AS64" s="231" t="s">
        <v>6</v>
      </c>
      <c r="AT64" s="231" t="s">
        <v>6</v>
      </c>
      <c r="AU64" s="227" t="str">
        <f>IF(AND(COUNTIF(AU$35:AU63,1)&gt;0,COUNTIF(AU$35:AU63,33)&gt;0,COUNTIF(AU$35:AU63,30)&gt;0,COUNTIF(AU$35:AU63,39)&gt;0,COUNTIF(AU$35:AU63,38)&gt;0,COUNTIF(AU$35:AU63,35)&gt;0,COUNTIF(AU$35:AU63,37)&gt;0,COUNTIF(AU$35:AU63,36)&gt;0,COUNTIF(AU$35:AU63,"cmo")&gt;0,COUNTIF(AU$35:AU63,32)&gt;0,COUNTIF(AU$35:AU63,2)&gt;0),"F",IF(AND(COUNTIF(AU$35:AU63,1)&gt;0,COUNTIF(AU$35:AU63,33)&gt;0,COUNTIF(AU$35:AU63,30)&gt;0,COUNTIF(AU$35:AU63,39)&gt;0,COUNTIF(AU$35:AU63,38)&gt;0,COUNTIF(AU$35:AU63,35)&gt;0,COUNTIF(AU$35:AU63,37)&gt;0,COUNTIF(AU$35:AU63,36)&gt;0,COUNTIF(AU$35:AU63,"cmo")&gt;0,COUNTIF(AU$35:AU63,32)&gt;0),2,IF(AND(COUNTIF(AU$35:AU63,1)&gt;0,COUNTIF(AU$35:AU63,33)&gt;0,COUNTIF(AU$35:AU63,30)&gt;0,COUNTIF(AU$35:AU63,39)&gt;0,COUNTIF(AU$35:AU63,38)&gt;0,COUNTIF(AU$35:AU63,35)&gt;0,COUNTIF(AU$35:AU63,37)&gt;0,COUNTIF(AU$35:AU63,36)&gt;0,COUNTIF(AU$35:AU63,"cmo")&gt;0),32,IF(AND(COUNTIF(AU$35:AU63,1)&gt;0,COUNTIF(AU$35:AU63,33)&gt;0,COUNTIF(AU$35:AU63,30)&gt;0,COUNTIF(AU$35:AU63,39)&gt;0,COUNTIF(AU$35:AU63,38)&gt;0,COUNTIF(AU$35:AU63,35)&gt;0,COUNTIF(AU$35:AU63,37)&gt;0,COUNTIF(AU$35:AU63,36)&gt;0),"cmo",IF(AND(COUNTIF(AU$35:AU63,1)&gt;0,COUNTIF(AU$35:AU63,33)&gt;0,COUNTIF(AU$35:AU63,30)&gt;0,COUNTIF(AU$35:AU63,39)&gt;0,COUNTIF(AU$35:AU63,38)&gt;0,COUNTIF(AU$35:AU63,35)&gt;0,COUNTIF(AU$35:AU63,37)&gt;0),36,IF(AND(COUNTIF(AU$35:AU63,1)&gt;0,COUNTIF(AU$35:AU63,33)&gt;0,COUNTIF(AU$35:AU63,30)&gt;0,COUNTIF(AU$35:AU63,39)&gt;0,COUNTIF(AU$35:AU63,38)&gt;0,COUNTIF(AU$35:AU63,35)&gt;0),37,IF(AND(COUNTIF(AU$35:AU63,1)&gt;0,COUNTIF(AU$35:AU63,33)&gt;0,COUNTIF(AU$35:AU63,30)&gt;0,COUNTIF(AU$35:AU63,39)&gt;0,COUNTIF(AU$35:AU63,38)&gt;0),35,IF(AND(COUNTIF(AU$35:AU63,1)&gt;0,COUNTIF(AU$35:AU63,33)&gt;0,COUNTIF(AU$35:AU63,30)&gt;0,COUNTIF(AU$35:AU63,39)&gt;0),38,IF(AND(COUNTIF(AU$35:AU63,1)&gt;0,COUNTIF(AU$35:AU63,33)&gt;0,COUNTIF(AU$35:AU63,30)&gt;0),39,IF(AND(COUNTIF(AU$35:AU63,1)&gt;0,COUNTIF(AU$35:AU63,33)&gt;0),30,IF(COUNTIF(AU$35:AU63,1)&gt;0,33,1)))))))))))</f>
        <v>F</v>
      </c>
      <c r="AV64" s="227" t="str">
        <f>IF(AND(COUNTIF(AV$35:AV63,1)&gt;0,COUNTIF(AV$35:AV63,33)&gt;0,COUNTIF(AV$35:AV63,30)&gt;0,COUNTIF(AV$35:AV63,39)&gt;0,COUNTIF(AV$35:AV63,38)&gt;0,COUNTIF(AV$35:AV63,35)&gt;0,COUNTIF(AV$35:AV63,37)&gt;0,COUNTIF(AV$35:AV63,36)&gt;0,COUNTIF(AV$35:AV63,"cmo")&gt;0,COUNTIF(AV$35:AV63,32)&gt;0,COUNTIF(AV$35:AV63,2)&gt;0),"F",IF(AND(COUNTIF(AV$35:AV63,1)&gt;0,COUNTIF(AV$35:AV63,33)&gt;0,COUNTIF(AV$35:AV63,30)&gt;0,COUNTIF(AV$35:AV63,39)&gt;0,COUNTIF(AV$35:AV63,38)&gt;0,COUNTIF(AV$35:AV63,35)&gt;0,COUNTIF(AV$35:AV63,37)&gt;0,COUNTIF(AV$35:AV63,36)&gt;0,COUNTIF(AV$35:AV63,"cmo")&gt;0,COUNTIF(AV$35:AV63,32)&gt;0),2,IF(AND(COUNTIF(AV$35:AV63,1)&gt;0,COUNTIF(AV$35:AV63,33)&gt;0,COUNTIF(AV$35:AV63,30)&gt;0,COUNTIF(AV$35:AV63,39)&gt;0,COUNTIF(AV$35:AV63,38)&gt;0,COUNTIF(AV$35:AV63,35)&gt;0,COUNTIF(AV$35:AV63,37)&gt;0,COUNTIF(AV$35:AV63,36)&gt;0,COUNTIF(AV$35:AV63,"cmo")&gt;0),32,IF(AND(COUNTIF(AV$35:AV63,1)&gt;0,COUNTIF(AV$35:AV63,33)&gt;0,COUNTIF(AV$35:AV63,30)&gt;0,COUNTIF(AV$35:AV63,39)&gt;0,COUNTIF(AV$35:AV63,38)&gt;0,COUNTIF(AV$35:AV63,35)&gt;0,COUNTIF(AV$35:AV63,37)&gt;0,COUNTIF(AV$35:AV63,36)&gt;0),"cmo",IF(AND(COUNTIF(AV$35:AV63,1)&gt;0,COUNTIF(AV$35:AV63,33)&gt;0,COUNTIF(AV$35:AV63,30)&gt;0,COUNTIF(AV$35:AV63,39)&gt;0,COUNTIF(AV$35:AV63,38)&gt;0,COUNTIF(AV$35:AV63,35)&gt;0,COUNTIF(AV$35:AV63,37)&gt;0),36,IF(AND(COUNTIF(AV$35:AV63,1)&gt;0,COUNTIF(AV$35:AV63,33)&gt;0,COUNTIF(AV$35:AV63,30)&gt;0,COUNTIF(AV$35:AV63,39)&gt;0,COUNTIF(AV$35:AV63,38)&gt;0,COUNTIF(AV$35:AV63,35)&gt;0),37,IF(AND(COUNTIF(AV$35:AV63,1)&gt;0,COUNTIF(AV$35:AV63,33)&gt;0,COUNTIF(AV$35:AV63,30)&gt;0,COUNTIF(AV$35:AV63,39)&gt;0,COUNTIF(AV$35:AV63,38)&gt;0),35,IF(AND(COUNTIF(AV$35:AV63,1)&gt;0,COUNTIF(AV$35:AV63,33)&gt;0,COUNTIF(AV$35:AV63,30)&gt;0,COUNTIF(AV$35:AV63,39)&gt;0),38,IF(AND(COUNTIF(AV$35:AV63,1)&gt;0,COUNTIF(AV$35:AV63,33)&gt;0,COUNTIF(AV$35:AV63,30)&gt;0),39,IF(AND(COUNTIF(AV$35:AV63,1)&gt;0,COUNTIF(AV$35:AV63,33)&gt;0),30,IF(COUNTIF(AV$35:AV63,1)&gt;0,33,1)))))))))))</f>
        <v>F</v>
      </c>
      <c r="AW64" s="227" t="str">
        <f>IF(AND(COUNTIF(AW$35:AW63,1)&gt;0,COUNTIF(AW$35:AW63,33)&gt;0,COUNTIF(AW$35:AW63,30)&gt;0,COUNTIF(AW$35:AW63,39)&gt;0,COUNTIF(AW$35:AW63,38)&gt;0,COUNTIF(AW$35:AW63,35)&gt;0,COUNTIF(AW$35:AW63,37)&gt;0,COUNTIF(AW$35:AW63,36)&gt;0,COUNTIF(AW$35:AW63,"cmo")&gt;0,COUNTIF(AW$35:AW63,32)&gt;0,COUNTIF(AW$35:AW63,2)&gt;0),"F",IF(AND(COUNTIF(AW$35:AW63,1)&gt;0,COUNTIF(AW$35:AW63,33)&gt;0,COUNTIF(AW$35:AW63,30)&gt;0,COUNTIF(AW$35:AW63,39)&gt;0,COUNTIF(AW$35:AW63,38)&gt;0,COUNTIF(AW$35:AW63,35)&gt;0,COUNTIF(AW$35:AW63,37)&gt;0,COUNTIF(AW$35:AW63,36)&gt;0,COUNTIF(AW$35:AW63,"cmo")&gt;0,COUNTIF(AW$35:AW63,32)&gt;0),2,IF(AND(COUNTIF(AW$35:AW63,1)&gt;0,COUNTIF(AW$35:AW63,33)&gt;0,COUNTIF(AW$35:AW63,30)&gt;0,COUNTIF(AW$35:AW63,39)&gt;0,COUNTIF(AW$35:AW63,38)&gt;0,COUNTIF(AW$35:AW63,35)&gt;0,COUNTIF(AW$35:AW63,37)&gt;0,COUNTIF(AW$35:AW63,36)&gt;0,COUNTIF(AW$35:AW63,"cmo")&gt;0),32,IF(AND(COUNTIF(AW$35:AW63,1)&gt;0,COUNTIF(AW$35:AW63,33)&gt;0,COUNTIF(AW$35:AW63,30)&gt;0,COUNTIF(AW$35:AW63,39)&gt;0,COUNTIF(AW$35:AW63,38)&gt;0,COUNTIF(AW$35:AW63,35)&gt;0,COUNTIF(AW$35:AW63,37)&gt;0,COUNTIF(AW$35:AW63,36)&gt;0),"cmo",IF(AND(COUNTIF(AW$35:AW63,1)&gt;0,COUNTIF(AW$35:AW63,33)&gt;0,COUNTIF(AW$35:AW63,30)&gt;0,COUNTIF(AW$35:AW63,39)&gt;0,COUNTIF(AW$35:AW63,38)&gt;0,COUNTIF(AW$35:AW63,35)&gt;0,COUNTIF(AW$35:AW63,37)&gt;0),36,IF(AND(COUNTIF(AW$35:AW63,1)&gt;0,COUNTIF(AW$35:AW63,33)&gt;0,COUNTIF(AW$35:AW63,30)&gt;0,COUNTIF(AW$35:AW63,39)&gt;0,COUNTIF(AW$35:AW63,38)&gt;0,COUNTIF(AW$35:AW63,35)&gt;0),37,IF(AND(COUNTIF(AW$35:AW63,1)&gt;0,COUNTIF(AW$35:AW63,33)&gt;0,COUNTIF(AW$35:AW63,30)&gt;0,COUNTIF(AW$35:AW63,39)&gt;0,COUNTIF(AW$35:AW63,38)&gt;0),35,IF(AND(COUNTIF(AW$35:AW63,1)&gt;0,COUNTIF(AW$35:AW63,33)&gt;0,COUNTIF(AW$35:AW63,30)&gt;0,COUNTIF(AW$35:AW63,39)&gt;0),38,IF(AND(COUNTIF(AW$35:AW63,1)&gt;0,COUNTIF(AW$35:AW63,33)&gt;0,COUNTIF(AW$35:AW63,30)&gt;0),39,IF(AND(COUNTIF(AW$35:AW63,1)&gt;0,COUNTIF(AW$35:AW63,33)&gt;0),30,IF(COUNTIF(AW$35:AW63,1)&gt;0,33,1)))))))))))</f>
        <v>F</v>
      </c>
      <c r="AX64" s="227" t="str">
        <f>IF(AND(COUNTIF(AX$35:AX63,1)&gt;0,COUNTIF(AX$35:AX63,33)&gt;0,COUNTIF(AX$35:AX63,30)&gt;0,COUNTIF(AX$35:AX63,39)&gt;0,COUNTIF(AX$35:AX63,38)&gt;0,COUNTIF(AX$35:AX63,35)&gt;0,COUNTIF(AX$35:AX63,37)&gt;0,COUNTIF(AX$35:AX63,36)&gt;0,COUNTIF(AX$35:AX63,"cmo")&gt;0,COUNTIF(AX$35:AX63,32)&gt;0,COUNTIF(AX$35:AX63,2)&gt;0),"F",IF(AND(COUNTIF(AX$35:AX63,1)&gt;0,COUNTIF(AX$35:AX63,33)&gt;0,COUNTIF(AX$35:AX63,30)&gt;0,COUNTIF(AX$35:AX63,39)&gt;0,COUNTIF(AX$35:AX63,38)&gt;0,COUNTIF(AX$35:AX63,35)&gt;0,COUNTIF(AX$35:AX63,37)&gt;0,COUNTIF(AX$35:AX63,36)&gt;0,COUNTIF(AX$35:AX63,"cmo")&gt;0,COUNTIF(AX$35:AX63,32)&gt;0),2,IF(AND(COUNTIF(AX$35:AX63,1)&gt;0,COUNTIF(AX$35:AX63,33)&gt;0,COUNTIF(AX$35:AX63,30)&gt;0,COUNTIF(AX$35:AX63,39)&gt;0,COUNTIF(AX$35:AX63,38)&gt;0,COUNTIF(AX$35:AX63,35)&gt;0,COUNTIF(AX$35:AX63,37)&gt;0,COUNTIF(AX$35:AX63,36)&gt;0,COUNTIF(AX$35:AX63,"cmo")&gt;0),32,IF(AND(COUNTIF(AX$35:AX63,1)&gt;0,COUNTIF(AX$35:AX63,33)&gt;0,COUNTIF(AX$35:AX63,30)&gt;0,COUNTIF(AX$35:AX63,39)&gt;0,COUNTIF(AX$35:AX63,38)&gt;0,COUNTIF(AX$35:AX63,35)&gt;0,COUNTIF(AX$35:AX63,37)&gt;0,COUNTIF(AX$35:AX63,36)&gt;0),"cmo",IF(AND(COUNTIF(AX$35:AX63,1)&gt;0,COUNTIF(AX$35:AX63,33)&gt;0,COUNTIF(AX$35:AX63,30)&gt;0,COUNTIF(AX$35:AX63,39)&gt;0,COUNTIF(AX$35:AX63,38)&gt;0,COUNTIF(AX$35:AX63,35)&gt;0,COUNTIF(AX$35:AX63,37)&gt;0),36,IF(AND(COUNTIF(AX$35:AX63,1)&gt;0,COUNTIF(AX$35:AX63,33)&gt;0,COUNTIF(AX$35:AX63,30)&gt;0,COUNTIF(AX$35:AX63,39)&gt;0,COUNTIF(AX$35:AX63,38)&gt;0,COUNTIF(AX$35:AX63,35)&gt;0),37,IF(AND(COUNTIF(AX$35:AX63,1)&gt;0,COUNTIF(AX$35:AX63,33)&gt;0,COUNTIF(AX$35:AX63,30)&gt;0,COUNTIF(AX$35:AX63,39)&gt;0,COUNTIF(AX$35:AX63,38)&gt;0),35,IF(AND(COUNTIF(AX$35:AX63,1)&gt;0,COUNTIF(AX$35:AX63,33)&gt;0,COUNTIF(AX$35:AX63,30)&gt;0,COUNTIF(AX$35:AX63,39)&gt;0),38,IF(AND(COUNTIF(AX$35:AX63,1)&gt;0,COUNTIF(AX$35:AX63,33)&gt;0,COUNTIF(AX$35:AX63,30)&gt;0),39,IF(AND(COUNTIF(AX$35:AX63,1)&gt;0,COUNTIF(AX$35:AX63,33)&gt;0),30,IF(COUNTIF(AX$35:AX63,1)&gt;0,33,1)))))))))))</f>
        <v>F</v>
      </c>
      <c r="AY64" s="227" t="str">
        <f>IF(AND(COUNTIF(AY$35:AY63,1)&gt;0,COUNTIF(AY$35:AY63,33)&gt;0,COUNTIF(AY$35:AY63,30)&gt;0,COUNTIF(AY$35:AY63,39)&gt;0,COUNTIF(AY$35:AY63,38)&gt;0,COUNTIF(AY$35:AY63,35)&gt;0,COUNTIF(AY$35:AY63,37)&gt;0,COUNTIF(AY$35:AY63,36)&gt;0,COUNTIF(AY$35:AY63,"cmo")&gt;0,COUNTIF(AY$35:AY63,32)&gt;0,COUNTIF(AY$35:AY63,2)&gt;0),"F",IF(AND(COUNTIF(AY$35:AY63,1)&gt;0,COUNTIF(AY$35:AY63,33)&gt;0,COUNTIF(AY$35:AY63,30)&gt;0,COUNTIF(AY$35:AY63,39)&gt;0,COUNTIF(AY$35:AY63,38)&gt;0,COUNTIF(AY$35:AY63,35)&gt;0,COUNTIF(AY$35:AY63,37)&gt;0,COUNTIF(AY$35:AY63,36)&gt;0,COUNTIF(AY$35:AY63,"cmo")&gt;0,COUNTIF(AY$35:AY63,32)&gt;0),2,IF(AND(COUNTIF(AY$35:AY63,1)&gt;0,COUNTIF(AY$35:AY63,33)&gt;0,COUNTIF(AY$35:AY63,30)&gt;0,COUNTIF(AY$35:AY63,39)&gt;0,COUNTIF(AY$35:AY63,38)&gt;0,COUNTIF(AY$35:AY63,35)&gt;0,COUNTIF(AY$35:AY63,37)&gt;0,COUNTIF(AY$35:AY63,36)&gt;0,COUNTIF(AY$35:AY63,"cmo")&gt;0),32,IF(AND(COUNTIF(AY$35:AY63,1)&gt;0,COUNTIF(AY$35:AY63,33)&gt;0,COUNTIF(AY$35:AY63,30)&gt;0,COUNTIF(AY$35:AY63,39)&gt;0,COUNTIF(AY$35:AY63,38)&gt;0,COUNTIF(AY$35:AY63,35)&gt;0,COUNTIF(AY$35:AY63,37)&gt;0,COUNTIF(AY$35:AY63,36)&gt;0),"cmo",IF(AND(COUNTIF(AY$35:AY63,1)&gt;0,COUNTIF(AY$35:AY63,33)&gt;0,COUNTIF(AY$35:AY63,30)&gt;0,COUNTIF(AY$35:AY63,39)&gt;0,COUNTIF(AY$35:AY63,38)&gt;0,COUNTIF(AY$35:AY63,35)&gt;0,COUNTIF(AY$35:AY63,37)&gt;0),36,IF(AND(COUNTIF(AY$35:AY63,1)&gt;0,COUNTIF(AY$35:AY63,33)&gt;0,COUNTIF(AY$35:AY63,30)&gt;0,COUNTIF(AY$35:AY63,39)&gt;0,COUNTIF(AY$35:AY63,38)&gt;0,COUNTIF(AY$35:AY63,35)&gt;0),37,IF(AND(COUNTIF(AY$35:AY63,1)&gt;0,COUNTIF(AY$35:AY63,33)&gt;0,COUNTIF(AY$35:AY63,30)&gt;0,COUNTIF(AY$35:AY63,39)&gt;0,COUNTIF(AY$35:AY63,38)&gt;0),35,IF(AND(COUNTIF(AY$35:AY63,1)&gt;0,COUNTIF(AY$35:AY63,33)&gt;0,COUNTIF(AY$35:AY63,30)&gt;0,COUNTIF(AY$35:AY63,39)&gt;0),38,IF(AND(COUNTIF(AY$35:AY63,1)&gt;0,COUNTIF(AY$35:AY63,33)&gt;0,COUNTIF(AY$35:AY63,30)&gt;0),39,IF(AND(COUNTIF(AY$35:AY63,1)&gt;0,COUNTIF(AY$35:AY63,33)&gt;0),30,IF(COUNTIF(AY$35:AY63,1)&gt;0,33,1)))))))))))</f>
        <v>F</v>
      </c>
      <c r="AZ64" s="227" t="str">
        <f>IF(AND(COUNTIF(AZ$35:AZ63,1)&gt;0,COUNTIF(AZ$35:AZ63,33)&gt;0,COUNTIF(AZ$35:AZ63,30)&gt;0,COUNTIF(AZ$35:AZ63,39)&gt;0,COUNTIF(AZ$35:AZ63,38)&gt;0,COUNTIF(AZ$35:AZ63,35)&gt;0,COUNTIF(AZ$35:AZ63,37)&gt;0,COUNTIF(AZ$35:AZ63,36)&gt;0,COUNTIF(AZ$35:AZ63,"cmo")&gt;0,COUNTIF(AZ$35:AZ63,32)&gt;0,COUNTIF(AZ$35:AZ63,2)&gt;0),"F",IF(AND(COUNTIF(AZ$35:AZ63,1)&gt;0,COUNTIF(AZ$35:AZ63,33)&gt;0,COUNTIF(AZ$35:AZ63,30)&gt;0,COUNTIF(AZ$35:AZ63,39)&gt;0,COUNTIF(AZ$35:AZ63,38)&gt;0,COUNTIF(AZ$35:AZ63,35)&gt;0,COUNTIF(AZ$35:AZ63,37)&gt;0,COUNTIF(AZ$35:AZ63,36)&gt;0,COUNTIF(AZ$35:AZ63,"cmo")&gt;0,COUNTIF(AZ$35:AZ63,32)&gt;0),2,IF(AND(COUNTIF(AZ$35:AZ63,1)&gt;0,COUNTIF(AZ$35:AZ63,33)&gt;0,COUNTIF(AZ$35:AZ63,30)&gt;0,COUNTIF(AZ$35:AZ63,39)&gt;0,COUNTIF(AZ$35:AZ63,38)&gt;0,COUNTIF(AZ$35:AZ63,35)&gt;0,COUNTIF(AZ$35:AZ63,37)&gt;0,COUNTIF(AZ$35:AZ63,36)&gt;0,COUNTIF(AZ$35:AZ63,"cmo")&gt;0),32,IF(AND(COUNTIF(AZ$35:AZ63,1)&gt;0,COUNTIF(AZ$35:AZ63,33)&gt;0,COUNTIF(AZ$35:AZ63,30)&gt;0,COUNTIF(AZ$35:AZ63,39)&gt;0,COUNTIF(AZ$35:AZ63,38)&gt;0,COUNTIF(AZ$35:AZ63,35)&gt;0,COUNTIF(AZ$35:AZ63,37)&gt;0,COUNTIF(AZ$35:AZ63,36)&gt;0),"cmo",IF(AND(COUNTIF(AZ$35:AZ63,1)&gt;0,COUNTIF(AZ$35:AZ63,33)&gt;0,COUNTIF(AZ$35:AZ63,30)&gt;0,COUNTIF(AZ$35:AZ63,39)&gt;0,COUNTIF(AZ$35:AZ63,38)&gt;0,COUNTIF(AZ$35:AZ63,35)&gt;0,COUNTIF(AZ$35:AZ63,37)&gt;0),36,IF(AND(COUNTIF(AZ$35:AZ63,1)&gt;0,COUNTIF(AZ$35:AZ63,33)&gt;0,COUNTIF(AZ$35:AZ63,30)&gt;0,COUNTIF(AZ$35:AZ63,39)&gt;0,COUNTIF(AZ$35:AZ63,38)&gt;0,COUNTIF(AZ$35:AZ63,35)&gt;0),37,IF(AND(COUNTIF(AZ$35:AZ63,1)&gt;0,COUNTIF(AZ$35:AZ63,33)&gt;0,COUNTIF(AZ$35:AZ63,30)&gt;0,COUNTIF(AZ$35:AZ63,39)&gt;0,COUNTIF(AZ$35:AZ63,38)&gt;0),35,IF(AND(COUNTIF(AZ$35:AZ63,1)&gt;0,COUNTIF(AZ$35:AZ63,33)&gt;0,COUNTIF(AZ$35:AZ63,30)&gt;0,COUNTIF(AZ$35:AZ63,39)&gt;0),38,IF(AND(COUNTIF(AZ$35:AZ63,1)&gt;0,COUNTIF(AZ$35:AZ63,33)&gt;0,COUNTIF(AZ$35:AZ63,30)&gt;0),39,IF(AND(COUNTIF(AZ$35:AZ63,1)&gt;0,COUNTIF(AZ$35:AZ63,33)&gt;0),30,IF(COUNTIF(AZ$35:AZ63,1)&gt;0,33,1)))))))))))</f>
        <v>F</v>
      </c>
      <c r="BA64" s="227" t="str">
        <f>IF(AND(COUNTIF(BA$35:BA63,1)&gt;0,COUNTIF(BA$35:BA63,33)&gt;0,COUNTIF(BA$35:BA63,30)&gt;0,COUNTIF(BA$35:BA63,39)&gt;0,COUNTIF(BA$35:BA63,38)&gt;0,COUNTIF(BA$35:BA63,35)&gt;0,COUNTIF(BA$35:BA63,37)&gt;0,COUNTIF(BA$35:BA63,36)&gt;0,COUNTIF(BA$35:BA63,"cmo")&gt;0,COUNTIF(BA$35:BA63,32)&gt;0,COUNTIF(BA$35:BA63,2)&gt;0),"F",IF(AND(COUNTIF(BA$35:BA63,1)&gt;0,COUNTIF(BA$35:BA63,33)&gt;0,COUNTIF(BA$35:BA63,30)&gt;0,COUNTIF(BA$35:BA63,39)&gt;0,COUNTIF(BA$35:BA63,38)&gt;0,COUNTIF(BA$35:BA63,35)&gt;0,COUNTIF(BA$35:BA63,37)&gt;0,COUNTIF(BA$35:BA63,36)&gt;0,COUNTIF(BA$35:BA63,"cmo")&gt;0,COUNTIF(BA$35:BA63,32)&gt;0),2,IF(AND(COUNTIF(BA$35:BA63,1)&gt;0,COUNTIF(BA$35:BA63,33)&gt;0,COUNTIF(BA$35:BA63,30)&gt;0,COUNTIF(BA$35:BA63,39)&gt;0,COUNTIF(BA$35:BA63,38)&gt;0,COUNTIF(BA$35:BA63,35)&gt;0,COUNTIF(BA$35:BA63,37)&gt;0,COUNTIF(BA$35:BA63,36)&gt;0,COUNTIF(BA$35:BA63,"cmo")&gt;0),32,IF(AND(COUNTIF(BA$35:BA63,1)&gt;0,COUNTIF(BA$35:BA63,33)&gt;0,COUNTIF(BA$35:BA63,30)&gt;0,COUNTIF(BA$35:BA63,39)&gt;0,COUNTIF(BA$35:BA63,38)&gt;0,COUNTIF(BA$35:BA63,35)&gt;0,COUNTIF(BA$35:BA63,37)&gt;0,COUNTIF(BA$35:BA63,36)&gt;0),"cmo",IF(AND(COUNTIF(BA$35:BA63,1)&gt;0,COUNTIF(BA$35:BA63,33)&gt;0,COUNTIF(BA$35:BA63,30)&gt;0,COUNTIF(BA$35:BA63,39)&gt;0,COUNTIF(BA$35:BA63,38)&gt;0,COUNTIF(BA$35:BA63,35)&gt;0,COUNTIF(BA$35:BA63,37)&gt;0),36,IF(AND(COUNTIF(BA$35:BA63,1)&gt;0,COUNTIF(BA$35:BA63,33)&gt;0,COUNTIF(BA$35:BA63,30)&gt;0,COUNTIF(BA$35:BA63,39)&gt;0,COUNTIF(BA$35:BA63,38)&gt;0,COUNTIF(BA$35:BA63,35)&gt;0),37,IF(AND(COUNTIF(BA$35:BA63,1)&gt;0,COUNTIF(BA$35:BA63,33)&gt;0,COUNTIF(BA$35:BA63,30)&gt;0,COUNTIF(BA$35:BA63,39)&gt;0,COUNTIF(BA$35:BA63,38)&gt;0),35,IF(AND(COUNTIF(BA$35:BA63,1)&gt;0,COUNTIF(BA$35:BA63,33)&gt;0,COUNTIF(BA$35:BA63,30)&gt;0,COUNTIF(BA$35:BA63,39)&gt;0),38,IF(AND(COUNTIF(BA$35:BA63,1)&gt;0,COUNTIF(BA$35:BA63,33)&gt;0,COUNTIF(BA$35:BA63,30)&gt;0),39,IF(AND(COUNTIF(BA$35:BA63,1)&gt;0,COUNTIF(BA$35:BA63,33)&gt;0),30,IF(COUNTIF(BA$35:BA63,1)&gt;0,33,1)))))))))))</f>
        <v>F</v>
      </c>
      <c r="BB64" s="227" t="str">
        <f>IF(AND(COUNTIF(BB$35:BB63,1)&gt;0,COUNTIF(BB$35:BB63,33)&gt;0,COUNTIF(BB$35:BB63,30)&gt;0,COUNTIF(BB$35:BB63,39)&gt;0,COUNTIF(BB$35:BB63,38)&gt;0,COUNTIF(BB$35:BB63,35)&gt;0,COUNTIF(BB$35:BB63,37)&gt;0,COUNTIF(BB$35:BB63,36)&gt;0,COUNTIF(BB$35:BB63,"cmo")&gt;0,COUNTIF(BB$35:BB63,32)&gt;0,COUNTIF(BB$35:BB63,2)&gt;0),"F",IF(AND(COUNTIF(BB$35:BB63,1)&gt;0,COUNTIF(BB$35:BB63,33)&gt;0,COUNTIF(BB$35:BB63,30)&gt;0,COUNTIF(BB$35:BB63,39)&gt;0,COUNTIF(BB$35:BB63,38)&gt;0,COUNTIF(BB$35:BB63,35)&gt;0,COUNTIF(BB$35:BB63,37)&gt;0,COUNTIF(BB$35:BB63,36)&gt;0,COUNTIF(BB$35:BB63,"cmo")&gt;0,COUNTIF(BB$35:BB63,32)&gt;0),2,IF(AND(COUNTIF(BB$35:BB63,1)&gt;0,COUNTIF(BB$35:BB63,33)&gt;0,COUNTIF(BB$35:BB63,30)&gt;0,COUNTIF(BB$35:BB63,39)&gt;0,COUNTIF(BB$35:BB63,38)&gt;0,COUNTIF(BB$35:BB63,35)&gt;0,COUNTIF(BB$35:BB63,37)&gt;0,COUNTIF(BB$35:BB63,36)&gt;0,COUNTIF(BB$35:BB63,"cmo")&gt;0),32,IF(AND(COUNTIF(BB$35:BB63,1)&gt;0,COUNTIF(BB$35:BB63,33)&gt;0,COUNTIF(BB$35:BB63,30)&gt;0,COUNTIF(BB$35:BB63,39)&gt;0,COUNTIF(BB$35:BB63,38)&gt;0,COUNTIF(BB$35:BB63,35)&gt;0,COUNTIF(BB$35:BB63,37)&gt;0,COUNTIF(BB$35:BB63,36)&gt;0),"cmo",IF(AND(COUNTIF(BB$35:BB63,1)&gt;0,COUNTIF(BB$35:BB63,33)&gt;0,COUNTIF(BB$35:BB63,30)&gt;0,COUNTIF(BB$35:BB63,39)&gt;0,COUNTIF(BB$35:BB63,38)&gt;0,COUNTIF(BB$35:BB63,35)&gt;0,COUNTIF(BB$35:BB63,37)&gt;0),36,IF(AND(COUNTIF(BB$35:BB63,1)&gt;0,COUNTIF(BB$35:BB63,33)&gt;0,COUNTIF(BB$35:BB63,30)&gt;0,COUNTIF(BB$35:BB63,39)&gt;0,COUNTIF(BB$35:BB63,38)&gt;0,COUNTIF(BB$35:BB63,35)&gt;0),37,IF(AND(COUNTIF(BB$35:BB63,1)&gt;0,COUNTIF(BB$35:BB63,33)&gt;0,COUNTIF(BB$35:BB63,30)&gt;0,COUNTIF(BB$35:BB63,39)&gt;0,COUNTIF(BB$35:BB63,38)&gt;0),35,IF(AND(COUNTIF(BB$35:BB63,1)&gt;0,COUNTIF(BB$35:BB63,33)&gt;0,COUNTIF(BB$35:BB63,30)&gt;0,COUNTIF(BB$35:BB63,39)&gt;0),38,IF(AND(COUNTIF(BB$35:BB63,1)&gt;0,COUNTIF(BB$35:BB63,33)&gt;0,COUNTIF(BB$35:BB63,30)&gt;0),39,IF(AND(COUNTIF(BB$35:BB63,1)&gt;0,COUNTIF(BB$35:BB63,33)&gt;0),30,IF(COUNTIF(BB$35:BB63,1)&gt;0,33,1)))))))))))</f>
        <v>F</v>
      </c>
      <c r="BC64" s="227" t="str">
        <f>IF(AND(COUNTIF(BC$35:BC63,1)&gt;0,COUNTIF(BC$35:BC63,33)&gt;0,COUNTIF(BC$35:BC63,30)&gt;0,COUNTIF(BC$35:BC63,39)&gt;0,COUNTIF(BC$35:BC63,38)&gt;0,COUNTIF(BC$35:BC63,35)&gt;0,COUNTIF(BC$35:BC63,37)&gt;0,COUNTIF(BC$35:BC63,36)&gt;0,COUNTIF(BC$35:BC63,"cmo")&gt;0,COUNTIF(BC$35:BC63,32)&gt;0,COUNTIF(BC$35:BC63,2)&gt;0),"F",IF(AND(COUNTIF(BC$35:BC63,1)&gt;0,COUNTIF(BC$35:BC63,33)&gt;0,COUNTIF(BC$35:BC63,30)&gt;0,COUNTIF(BC$35:BC63,39)&gt;0,COUNTIF(BC$35:BC63,38)&gt;0,COUNTIF(BC$35:BC63,35)&gt;0,COUNTIF(BC$35:BC63,37)&gt;0,COUNTIF(BC$35:BC63,36)&gt;0,COUNTIF(BC$35:BC63,"cmo")&gt;0,COUNTIF(BC$35:BC63,32)&gt;0),2,IF(AND(COUNTIF(BC$35:BC63,1)&gt;0,COUNTIF(BC$35:BC63,33)&gt;0,COUNTIF(BC$35:BC63,30)&gt;0,COUNTIF(BC$35:BC63,39)&gt;0,COUNTIF(BC$35:BC63,38)&gt;0,COUNTIF(BC$35:BC63,35)&gt;0,COUNTIF(BC$35:BC63,37)&gt;0,COUNTIF(BC$35:BC63,36)&gt;0,COUNTIF(BC$35:BC63,"cmo")&gt;0),32,IF(AND(COUNTIF(BC$35:BC63,1)&gt;0,COUNTIF(BC$35:BC63,33)&gt;0,COUNTIF(BC$35:BC63,30)&gt;0,COUNTIF(BC$35:BC63,39)&gt;0,COUNTIF(BC$35:BC63,38)&gt;0,COUNTIF(BC$35:BC63,35)&gt;0,COUNTIF(BC$35:BC63,37)&gt;0,COUNTIF(BC$35:BC63,36)&gt;0),"cmo",IF(AND(COUNTIF(BC$35:BC63,1)&gt;0,COUNTIF(BC$35:BC63,33)&gt;0,COUNTIF(BC$35:BC63,30)&gt;0,COUNTIF(BC$35:BC63,39)&gt;0,COUNTIF(BC$35:BC63,38)&gt;0,COUNTIF(BC$35:BC63,35)&gt;0,COUNTIF(BC$35:BC63,37)&gt;0),36,IF(AND(COUNTIF(BC$35:BC63,1)&gt;0,COUNTIF(BC$35:BC63,33)&gt;0,COUNTIF(BC$35:BC63,30)&gt;0,COUNTIF(BC$35:BC63,39)&gt;0,COUNTIF(BC$35:BC63,38)&gt;0,COUNTIF(BC$35:BC63,35)&gt;0),37,IF(AND(COUNTIF(BC$35:BC63,1)&gt;0,COUNTIF(BC$35:BC63,33)&gt;0,COUNTIF(BC$35:BC63,30)&gt;0,COUNTIF(BC$35:BC63,39)&gt;0,COUNTIF(BC$35:BC63,38)&gt;0),35,IF(AND(COUNTIF(BC$35:BC63,1)&gt;0,COUNTIF(BC$35:BC63,33)&gt;0,COUNTIF(BC$35:BC63,30)&gt;0,COUNTIF(BC$35:BC63,39)&gt;0),38,IF(AND(COUNTIF(BC$35:BC63,1)&gt;0,COUNTIF(BC$35:BC63,33)&gt;0,COUNTIF(BC$35:BC63,30)&gt;0),39,IF(AND(COUNTIF(BC$35:BC63,1)&gt;0,COUNTIF(BC$35:BC63,33)&gt;0),30,IF(COUNTIF(BC$35:BC63,1)&gt;0,33,1)))))))))))</f>
        <v>F</v>
      </c>
      <c r="BD64" s="227" t="str">
        <f>IF(AND(COUNTIF(BD$35:BD63,1)&gt;0,COUNTIF(BD$35:BD63,33)&gt;0,COUNTIF(BD$35:BD63,30)&gt;0,COUNTIF(BD$35:BD63,39)&gt;0,COUNTIF(BD$35:BD63,38)&gt;0,COUNTIF(BD$35:BD63,35)&gt;0,COUNTIF(BD$35:BD63,37)&gt;0,COUNTIF(BD$35:BD63,36)&gt;0,COUNTIF(BD$35:BD63,"cmo")&gt;0,COUNTIF(BD$35:BD63,32)&gt;0,COUNTIF(BD$35:BD63,2)&gt;0),"F",IF(AND(COUNTIF(BD$35:BD63,1)&gt;0,COUNTIF(BD$35:BD63,33)&gt;0,COUNTIF(BD$35:BD63,30)&gt;0,COUNTIF(BD$35:BD63,39)&gt;0,COUNTIF(BD$35:BD63,38)&gt;0,COUNTIF(BD$35:BD63,35)&gt;0,COUNTIF(BD$35:BD63,37)&gt;0,COUNTIF(BD$35:BD63,36)&gt;0,COUNTIF(BD$35:BD63,"cmo")&gt;0,COUNTIF(BD$35:BD63,32)&gt;0),2,IF(AND(COUNTIF(BD$35:BD63,1)&gt;0,COUNTIF(BD$35:BD63,33)&gt;0,COUNTIF(BD$35:BD63,30)&gt;0,COUNTIF(BD$35:BD63,39)&gt;0,COUNTIF(BD$35:BD63,38)&gt;0,COUNTIF(BD$35:BD63,35)&gt;0,COUNTIF(BD$35:BD63,37)&gt;0,COUNTIF(BD$35:BD63,36)&gt;0,COUNTIF(BD$35:BD63,"cmo")&gt;0),32,IF(AND(COUNTIF(BD$35:BD63,1)&gt;0,COUNTIF(BD$35:BD63,33)&gt;0,COUNTIF(BD$35:BD63,30)&gt;0,COUNTIF(BD$35:BD63,39)&gt;0,COUNTIF(BD$35:BD63,38)&gt;0,COUNTIF(BD$35:BD63,35)&gt;0,COUNTIF(BD$35:BD63,37)&gt;0,COUNTIF(BD$35:BD63,36)&gt;0),"cmo",IF(AND(COUNTIF(BD$35:BD63,1)&gt;0,COUNTIF(BD$35:BD63,33)&gt;0,COUNTIF(BD$35:BD63,30)&gt;0,COUNTIF(BD$35:BD63,39)&gt;0,COUNTIF(BD$35:BD63,38)&gt;0,COUNTIF(BD$35:BD63,35)&gt;0,COUNTIF(BD$35:BD63,37)&gt;0),36,IF(AND(COUNTIF(BD$35:BD63,1)&gt;0,COUNTIF(BD$35:BD63,33)&gt;0,COUNTIF(BD$35:BD63,30)&gt;0,COUNTIF(BD$35:BD63,39)&gt;0,COUNTIF(BD$35:BD63,38)&gt;0,COUNTIF(BD$35:BD63,35)&gt;0),37,IF(AND(COUNTIF(BD$35:BD63,1)&gt;0,COUNTIF(BD$35:BD63,33)&gt;0,COUNTIF(BD$35:BD63,30)&gt;0,COUNTIF(BD$35:BD63,39)&gt;0,COUNTIF(BD$35:BD63,38)&gt;0),35,IF(AND(COUNTIF(BD$35:BD63,1)&gt;0,COUNTIF(BD$35:BD63,33)&gt;0,COUNTIF(BD$35:BD63,30)&gt;0,COUNTIF(BD$35:BD63,39)&gt;0),38,IF(AND(COUNTIF(BD$35:BD63,1)&gt;0,COUNTIF(BD$35:BD63,33)&gt;0,COUNTIF(BD$35:BD63,30)&gt;0),39,IF(AND(COUNTIF(BD$35:BD63,1)&gt;0,COUNTIF(BD$35:BD63,33)&gt;0),30,IF(COUNTIF(BD$35:BD63,1)&gt;0,33,1)))))))))))</f>
        <v>F</v>
      </c>
      <c r="BE64" s="227" t="str">
        <f>IF(AND(COUNTIF(BE$35:BE63,1)&gt;0,COUNTIF(BE$35:BE63,33)&gt;0,COUNTIF(BE$35:BE63,30)&gt;0,COUNTIF(BE$35:BE63,39)&gt;0,COUNTIF(BE$35:BE63,38)&gt;0,COUNTIF(BE$35:BE63,35)&gt;0,COUNTIF(BE$35:BE63,37)&gt;0,COUNTIF(BE$35:BE63,36)&gt;0,COUNTIF(BE$35:BE63,"cmo")&gt;0,COUNTIF(BE$35:BE63,32)&gt;0,COUNTIF(BE$35:BE63,2)&gt;0),"F",IF(AND(COUNTIF(BE$35:BE63,1)&gt;0,COUNTIF(BE$35:BE63,33)&gt;0,COUNTIF(BE$35:BE63,30)&gt;0,COUNTIF(BE$35:BE63,39)&gt;0,COUNTIF(BE$35:BE63,38)&gt;0,COUNTIF(BE$35:BE63,35)&gt;0,COUNTIF(BE$35:BE63,37)&gt;0,COUNTIF(BE$35:BE63,36)&gt;0,COUNTIF(BE$35:BE63,"cmo")&gt;0,COUNTIF(BE$35:BE63,32)&gt;0),2,IF(AND(COUNTIF(BE$35:BE63,1)&gt;0,COUNTIF(BE$35:BE63,33)&gt;0,COUNTIF(BE$35:BE63,30)&gt;0,COUNTIF(BE$35:BE63,39)&gt;0,COUNTIF(BE$35:BE63,38)&gt;0,COUNTIF(BE$35:BE63,35)&gt;0,COUNTIF(BE$35:BE63,37)&gt;0,COUNTIF(BE$35:BE63,36)&gt;0,COUNTIF(BE$35:BE63,"cmo")&gt;0),32,IF(AND(COUNTIF(BE$35:BE63,1)&gt;0,COUNTIF(BE$35:BE63,33)&gt;0,COUNTIF(BE$35:BE63,30)&gt;0,COUNTIF(BE$35:BE63,39)&gt;0,COUNTIF(BE$35:BE63,38)&gt;0,COUNTIF(BE$35:BE63,35)&gt;0,COUNTIF(BE$35:BE63,37)&gt;0,COUNTIF(BE$35:BE63,36)&gt;0),"cmo",IF(AND(COUNTIF(BE$35:BE63,1)&gt;0,COUNTIF(BE$35:BE63,33)&gt;0,COUNTIF(BE$35:BE63,30)&gt;0,COUNTIF(BE$35:BE63,39)&gt;0,COUNTIF(BE$35:BE63,38)&gt;0,COUNTIF(BE$35:BE63,35)&gt;0,COUNTIF(BE$35:BE63,37)&gt;0),36,IF(AND(COUNTIF(BE$35:BE63,1)&gt;0,COUNTIF(BE$35:BE63,33)&gt;0,COUNTIF(BE$35:BE63,30)&gt;0,COUNTIF(BE$35:BE63,39)&gt;0,COUNTIF(BE$35:BE63,38)&gt;0,COUNTIF(BE$35:BE63,35)&gt;0),37,IF(AND(COUNTIF(BE$35:BE63,1)&gt;0,COUNTIF(BE$35:BE63,33)&gt;0,COUNTIF(BE$35:BE63,30)&gt;0,COUNTIF(BE$35:BE63,39)&gt;0,COUNTIF(BE$35:BE63,38)&gt;0),35,IF(AND(COUNTIF(BE$35:BE63,1)&gt;0,COUNTIF(BE$35:BE63,33)&gt;0,COUNTIF(BE$35:BE63,30)&gt;0,COUNTIF(BE$35:BE63,39)&gt;0),38,IF(AND(COUNTIF(BE$35:BE63,1)&gt;0,COUNTIF(BE$35:BE63,33)&gt;0,COUNTIF(BE$35:BE63,30)&gt;0),39,IF(AND(COUNTIF(BE$35:BE63,1)&gt;0,COUNTIF(BE$35:BE63,33)&gt;0),30,IF(COUNTIF(BE$35:BE63,1)&gt;0,33,1)))))))))))</f>
        <v>F</v>
      </c>
      <c r="BF64" s="227" t="str">
        <f>IF(AND(COUNTIF(BF$35:BF63,1)&gt;0,COUNTIF(BF$35:BF63,33)&gt;0,COUNTIF(BF$35:BF63,30)&gt;0,COUNTIF(BF$35:BF63,39)&gt;0,COUNTIF(BF$35:BF63,38)&gt;0,COUNTIF(BF$35:BF63,35)&gt;0,COUNTIF(BF$35:BF63,37)&gt;0,COUNTIF(BF$35:BF63,36)&gt;0,COUNTIF(BF$35:BF63,"cmo")&gt;0,COUNTIF(BF$35:BF63,32)&gt;0,COUNTIF(BF$35:BF63,2)&gt;0),"F",IF(AND(COUNTIF(BF$35:BF63,1)&gt;0,COUNTIF(BF$35:BF63,33)&gt;0,COUNTIF(BF$35:BF63,30)&gt;0,COUNTIF(BF$35:BF63,39)&gt;0,COUNTIF(BF$35:BF63,38)&gt;0,COUNTIF(BF$35:BF63,35)&gt;0,COUNTIF(BF$35:BF63,37)&gt;0,COUNTIF(BF$35:BF63,36)&gt;0,COUNTIF(BF$35:BF63,"cmo")&gt;0,COUNTIF(BF$35:BF63,32)&gt;0),2,IF(AND(COUNTIF(BF$35:BF63,1)&gt;0,COUNTIF(BF$35:BF63,33)&gt;0,COUNTIF(BF$35:BF63,30)&gt;0,COUNTIF(BF$35:BF63,39)&gt;0,COUNTIF(BF$35:BF63,38)&gt;0,COUNTIF(BF$35:BF63,35)&gt;0,COUNTIF(BF$35:BF63,37)&gt;0,COUNTIF(BF$35:BF63,36)&gt;0,COUNTIF(BF$35:BF63,"cmo")&gt;0),32,IF(AND(COUNTIF(BF$35:BF63,1)&gt;0,COUNTIF(BF$35:BF63,33)&gt;0,COUNTIF(BF$35:BF63,30)&gt;0,COUNTIF(BF$35:BF63,39)&gt;0,COUNTIF(BF$35:BF63,38)&gt;0,COUNTIF(BF$35:BF63,35)&gt;0,COUNTIF(BF$35:BF63,37)&gt;0,COUNTIF(BF$35:BF63,36)&gt;0),"cmo",IF(AND(COUNTIF(BF$35:BF63,1)&gt;0,COUNTIF(BF$35:BF63,33)&gt;0,COUNTIF(BF$35:BF63,30)&gt;0,COUNTIF(BF$35:BF63,39)&gt;0,COUNTIF(BF$35:BF63,38)&gt;0,COUNTIF(BF$35:BF63,35)&gt;0,COUNTIF(BF$35:BF63,37)&gt;0),36,IF(AND(COUNTIF(BF$35:BF63,1)&gt;0,COUNTIF(BF$35:BF63,33)&gt;0,COUNTIF(BF$35:BF63,30)&gt;0,COUNTIF(BF$35:BF63,39)&gt;0,COUNTIF(BF$35:BF63,38)&gt;0,COUNTIF(BF$35:BF63,35)&gt;0),37,IF(AND(COUNTIF(BF$35:BF63,1)&gt;0,COUNTIF(BF$35:BF63,33)&gt;0,COUNTIF(BF$35:BF63,30)&gt;0,COUNTIF(BF$35:BF63,39)&gt;0,COUNTIF(BF$35:BF63,38)&gt;0),35,IF(AND(COUNTIF(BF$35:BF63,1)&gt;0,COUNTIF(BF$35:BF63,33)&gt;0,COUNTIF(BF$35:BF63,30)&gt;0,COUNTIF(BF$35:BF63,39)&gt;0),38,IF(AND(COUNTIF(BF$35:BF63,1)&gt;0,COUNTIF(BF$35:BF63,33)&gt;0,COUNTIF(BF$35:BF63,30)&gt;0),39,IF(AND(COUNTIF(BF$35:BF63,1)&gt;0,COUNTIF(BF$35:BF63,33)&gt;0),30,IF(COUNTIF(BF$35:BF63,1)&gt;0,33,1)))))))))))</f>
        <v>F</v>
      </c>
      <c r="BG64" s="227" t="str">
        <f>IF(AND(COUNTIF(BG$35:BG63,1)&gt;0,COUNTIF(BG$35:BG63,33)&gt;0,COUNTIF(BG$35:BG63,30)&gt;0,COUNTIF(BG$35:BG63,39)&gt;0,COUNTIF(BG$35:BG63,38)&gt;0,COUNTIF(BG$35:BG63,35)&gt;0,COUNTIF(BG$35:BG63,37)&gt;0,COUNTIF(BG$35:BG63,36)&gt;0,COUNTIF(BG$35:BG63,"cmo")&gt;0,COUNTIF(BG$35:BG63,32)&gt;0,COUNTIF(BG$35:BG63,2)&gt;0),"F",IF(AND(COUNTIF(BG$35:BG63,1)&gt;0,COUNTIF(BG$35:BG63,33)&gt;0,COUNTIF(BG$35:BG63,30)&gt;0,COUNTIF(BG$35:BG63,39)&gt;0,COUNTIF(BG$35:BG63,38)&gt;0,COUNTIF(BG$35:BG63,35)&gt;0,COUNTIF(BG$35:BG63,37)&gt;0,COUNTIF(BG$35:BG63,36)&gt;0,COUNTIF(BG$35:BG63,"cmo")&gt;0,COUNTIF(BG$35:BG63,32)&gt;0),2,IF(AND(COUNTIF(BG$35:BG63,1)&gt;0,COUNTIF(BG$35:BG63,33)&gt;0,COUNTIF(BG$35:BG63,30)&gt;0,COUNTIF(BG$35:BG63,39)&gt;0,COUNTIF(BG$35:BG63,38)&gt;0,COUNTIF(BG$35:BG63,35)&gt;0,COUNTIF(BG$35:BG63,37)&gt;0,COUNTIF(BG$35:BG63,36)&gt;0,COUNTIF(BG$35:BG63,"cmo")&gt;0),32,IF(AND(COUNTIF(BG$35:BG63,1)&gt;0,COUNTIF(BG$35:BG63,33)&gt;0,COUNTIF(BG$35:BG63,30)&gt;0,COUNTIF(BG$35:BG63,39)&gt;0,COUNTIF(BG$35:BG63,38)&gt;0,COUNTIF(BG$35:BG63,35)&gt;0,COUNTIF(BG$35:BG63,37)&gt;0,COUNTIF(BG$35:BG63,36)&gt;0),"cmo",IF(AND(COUNTIF(BG$35:BG63,1)&gt;0,COUNTIF(BG$35:BG63,33)&gt;0,COUNTIF(BG$35:BG63,30)&gt;0,COUNTIF(BG$35:BG63,39)&gt;0,COUNTIF(BG$35:BG63,38)&gt;0,COUNTIF(BG$35:BG63,35)&gt;0,COUNTIF(BG$35:BG63,37)&gt;0),36,IF(AND(COUNTIF(BG$35:BG63,1)&gt;0,COUNTIF(BG$35:BG63,33)&gt;0,COUNTIF(BG$35:BG63,30)&gt;0,COUNTIF(BG$35:BG63,39)&gt;0,COUNTIF(BG$35:BG63,38)&gt;0,COUNTIF(BG$35:BG63,35)&gt;0),37,IF(AND(COUNTIF(BG$35:BG63,1)&gt;0,COUNTIF(BG$35:BG63,33)&gt;0,COUNTIF(BG$35:BG63,30)&gt;0,COUNTIF(BG$35:BG63,39)&gt;0,COUNTIF(BG$35:BG63,38)&gt;0),35,IF(AND(COUNTIF(BG$35:BG63,1)&gt;0,COUNTIF(BG$35:BG63,33)&gt;0,COUNTIF(BG$35:BG63,30)&gt;0,COUNTIF(BG$35:BG63,39)&gt;0),38,IF(AND(COUNTIF(BG$35:BG63,1)&gt;0,COUNTIF(BG$35:BG63,33)&gt;0,COUNTIF(BG$35:BG63,30)&gt;0),39,IF(AND(COUNTIF(BG$35:BG63,1)&gt;0,COUNTIF(BG$35:BG63,33)&gt;0),30,IF(COUNTIF(BG$35:BG63,1)&gt;0,33,1)))))))))))</f>
        <v>F</v>
      </c>
      <c r="BH64" s="227" t="str">
        <f>IF(AND(COUNTIF(BH$35:BH63,1)&gt;0,COUNTIF(BH$35:BH63,33)&gt;0,COUNTIF(BH$35:BH63,30)&gt;0,COUNTIF(BH$35:BH63,39)&gt;0,COUNTIF(BH$35:BH63,38)&gt;0,COUNTIF(BH$35:BH63,35)&gt;0,COUNTIF(BH$35:BH63,37)&gt;0,COUNTIF(BH$35:BH63,36)&gt;0,COUNTIF(BH$35:BH63,"cmo")&gt;0,COUNTIF(BH$35:BH63,32)&gt;0,COUNTIF(BH$35:BH63,2)&gt;0),"F",IF(AND(COUNTIF(BH$35:BH63,1)&gt;0,COUNTIF(BH$35:BH63,33)&gt;0,COUNTIF(BH$35:BH63,30)&gt;0,COUNTIF(BH$35:BH63,39)&gt;0,COUNTIF(BH$35:BH63,38)&gt;0,COUNTIF(BH$35:BH63,35)&gt;0,COUNTIF(BH$35:BH63,37)&gt;0,COUNTIF(BH$35:BH63,36)&gt;0,COUNTIF(BH$35:BH63,"cmo")&gt;0,COUNTIF(BH$35:BH63,32)&gt;0),2,IF(AND(COUNTIF(BH$35:BH63,1)&gt;0,COUNTIF(BH$35:BH63,33)&gt;0,COUNTIF(BH$35:BH63,30)&gt;0,COUNTIF(BH$35:BH63,39)&gt;0,COUNTIF(BH$35:BH63,38)&gt;0,COUNTIF(BH$35:BH63,35)&gt;0,COUNTIF(BH$35:BH63,37)&gt;0,COUNTIF(BH$35:BH63,36)&gt;0,COUNTIF(BH$35:BH63,"cmo")&gt;0),32,IF(AND(COUNTIF(BH$35:BH63,1)&gt;0,COUNTIF(BH$35:BH63,33)&gt;0,COUNTIF(BH$35:BH63,30)&gt;0,COUNTIF(BH$35:BH63,39)&gt;0,COUNTIF(BH$35:BH63,38)&gt;0,COUNTIF(BH$35:BH63,35)&gt;0,COUNTIF(BH$35:BH63,37)&gt;0,COUNTIF(BH$35:BH63,36)&gt;0),"cmo",IF(AND(COUNTIF(BH$35:BH63,1)&gt;0,COUNTIF(BH$35:BH63,33)&gt;0,COUNTIF(BH$35:BH63,30)&gt;0,COUNTIF(BH$35:BH63,39)&gt;0,COUNTIF(BH$35:BH63,38)&gt;0,COUNTIF(BH$35:BH63,35)&gt;0,COUNTIF(BH$35:BH63,37)&gt;0),36,IF(AND(COUNTIF(BH$35:BH63,1)&gt;0,COUNTIF(BH$35:BH63,33)&gt;0,COUNTIF(BH$35:BH63,30)&gt;0,COUNTIF(BH$35:BH63,39)&gt;0,COUNTIF(BH$35:BH63,38)&gt;0,COUNTIF(BH$35:BH63,35)&gt;0),37,IF(AND(COUNTIF(BH$35:BH63,1)&gt;0,COUNTIF(BH$35:BH63,33)&gt;0,COUNTIF(BH$35:BH63,30)&gt;0,COUNTIF(BH$35:BH63,39)&gt;0,COUNTIF(BH$35:BH63,38)&gt;0),35,IF(AND(COUNTIF(BH$35:BH63,1)&gt;0,COUNTIF(BH$35:BH63,33)&gt;0,COUNTIF(BH$35:BH63,30)&gt;0,COUNTIF(BH$35:BH63,39)&gt;0),38,IF(AND(COUNTIF(BH$35:BH63,1)&gt;0,COUNTIF(BH$35:BH63,33)&gt;0,COUNTIF(BH$35:BH63,30)&gt;0),39,IF(AND(COUNTIF(BH$35:BH63,1)&gt;0,COUNTIF(BH$35:BH63,33)&gt;0),30,IF(COUNTIF(BH$35:BH63,1)&gt;0,33,1)))))))))))</f>
        <v>F</v>
      </c>
      <c r="BI64" s="227" t="str">
        <f>IF(AND(COUNTIF(BI$35:BI63,1)&gt;0,COUNTIF(BI$35:BI63,33)&gt;0,COUNTIF(BI$35:BI63,30)&gt;0,COUNTIF(BI$35:BI63,39)&gt;0,COUNTIF(BI$35:BI63,38)&gt;0,COUNTIF(BI$35:BI63,35)&gt;0,COUNTIF(BI$35:BI63,37)&gt;0,COUNTIF(BI$35:BI63,36)&gt;0,COUNTIF(BI$35:BI63,"cmo")&gt;0,COUNTIF(BI$35:BI63,32)&gt;0,COUNTIF(BI$35:BI63,2)&gt;0),"F",IF(AND(COUNTIF(BI$35:BI63,1)&gt;0,COUNTIF(BI$35:BI63,33)&gt;0,COUNTIF(BI$35:BI63,30)&gt;0,COUNTIF(BI$35:BI63,39)&gt;0,COUNTIF(BI$35:BI63,38)&gt;0,COUNTIF(BI$35:BI63,35)&gt;0,COUNTIF(BI$35:BI63,37)&gt;0,COUNTIF(BI$35:BI63,36)&gt;0,COUNTIF(BI$35:BI63,"cmo")&gt;0,COUNTIF(BI$35:BI63,32)&gt;0),2,IF(AND(COUNTIF(BI$35:BI63,1)&gt;0,COUNTIF(BI$35:BI63,33)&gt;0,COUNTIF(BI$35:BI63,30)&gt;0,COUNTIF(BI$35:BI63,39)&gt;0,COUNTIF(BI$35:BI63,38)&gt;0,COUNTIF(BI$35:BI63,35)&gt;0,COUNTIF(BI$35:BI63,37)&gt;0,COUNTIF(BI$35:BI63,36)&gt;0,COUNTIF(BI$35:BI63,"cmo")&gt;0),32,IF(AND(COUNTIF(BI$35:BI63,1)&gt;0,COUNTIF(BI$35:BI63,33)&gt;0,COUNTIF(BI$35:BI63,30)&gt;0,COUNTIF(BI$35:BI63,39)&gt;0,COUNTIF(BI$35:BI63,38)&gt;0,COUNTIF(BI$35:BI63,35)&gt;0,COUNTIF(BI$35:BI63,37)&gt;0,COUNTIF(BI$35:BI63,36)&gt;0),"cmo",IF(AND(COUNTIF(BI$35:BI63,1)&gt;0,COUNTIF(BI$35:BI63,33)&gt;0,COUNTIF(BI$35:BI63,30)&gt;0,COUNTIF(BI$35:BI63,39)&gt;0,COUNTIF(BI$35:BI63,38)&gt;0,COUNTIF(BI$35:BI63,35)&gt;0,COUNTIF(BI$35:BI63,37)&gt;0),36,IF(AND(COUNTIF(BI$35:BI63,1)&gt;0,COUNTIF(BI$35:BI63,33)&gt;0,COUNTIF(BI$35:BI63,30)&gt;0,COUNTIF(BI$35:BI63,39)&gt;0,COUNTIF(BI$35:BI63,38)&gt;0,COUNTIF(BI$35:BI63,35)&gt;0),37,IF(AND(COUNTIF(BI$35:BI63,1)&gt;0,COUNTIF(BI$35:BI63,33)&gt;0,COUNTIF(BI$35:BI63,30)&gt;0,COUNTIF(BI$35:BI63,39)&gt;0,COUNTIF(BI$35:BI63,38)&gt;0),35,IF(AND(COUNTIF(BI$35:BI63,1)&gt;0,COUNTIF(BI$35:BI63,33)&gt;0,COUNTIF(BI$35:BI63,30)&gt;0,COUNTIF(BI$35:BI63,39)&gt;0),38,IF(AND(COUNTIF(BI$35:BI63,1)&gt;0,COUNTIF(BI$35:BI63,33)&gt;0,COUNTIF(BI$35:BI63,30)&gt;0),39,IF(AND(COUNTIF(BI$35:BI63,1)&gt;0,COUNTIF(BI$35:BI63,33)&gt;0),30,IF(COUNTIF(BI$35:BI63,1)&gt;0,33,1)))))))))))</f>
        <v>F</v>
      </c>
      <c r="BJ64" s="227">
        <f>IF(AND(COUNTIF(BJ$35:BJ63,1)&gt;0,COUNTIF(BJ$35:BJ63,33)&gt;0,COUNTIF(BJ$35:BJ63,30)&gt;0,COUNTIF(BJ$35:BJ63,39)&gt;0,COUNTIF(BJ$35:BJ63,38)&gt;0,COUNTIF(BJ$35:BJ63,35)&gt;0,COUNTIF(BJ$35:BJ63,37)&gt;0,COUNTIF(BJ$35:BJ63,36)&gt;0,COUNTIF(BJ$35:BJ63,"cmo")&gt;0,COUNTIF(BJ$35:BJ63,32)&gt;0,COUNTIF(BJ$35:BJ63,2)&gt;0),"F",IF(AND(COUNTIF(BJ$35:BJ63,1)&gt;0,COUNTIF(BJ$35:BJ63,33)&gt;0,COUNTIF(BJ$35:BJ63,30)&gt;0,COUNTIF(BJ$35:BJ63,39)&gt;0,COUNTIF(BJ$35:BJ63,38)&gt;0,COUNTIF(BJ$35:BJ63,35)&gt;0,COUNTIF(BJ$35:BJ63,37)&gt;0,COUNTIF(BJ$35:BJ63,36)&gt;0,COUNTIF(BJ$35:BJ63,"cmo")&gt;0,COUNTIF(BJ$35:BJ63,32)&gt;0),2,IF(AND(COUNTIF(BJ$35:BJ63,1)&gt;0,COUNTIF(BJ$35:BJ63,33)&gt;0,COUNTIF(BJ$35:BJ63,30)&gt;0,COUNTIF(BJ$35:BJ63,39)&gt;0,COUNTIF(BJ$35:BJ63,38)&gt;0,COUNTIF(BJ$35:BJ63,35)&gt;0,COUNTIF(BJ$35:BJ63,37)&gt;0,COUNTIF(BJ$35:BJ63,36)&gt;0,COUNTIF(BJ$35:BJ63,"cmo")&gt;0),32,IF(AND(COUNTIF(BJ$35:BJ63,1)&gt;0,COUNTIF(BJ$35:BJ63,33)&gt;0,COUNTIF(BJ$35:BJ63,30)&gt;0,COUNTIF(BJ$35:BJ63,39)&gt;0,COUNTIF(BJ$35:BJ63,38)&gt;0,COUNTIF(BJ$35:BJ63,35)&gt;0,COUNTIF(BJ$35:BJ63,37)&gt;0,COUNTIF(BJ$35:BJ63,36)&gt;0),"cmo",IF(AND(COUNTIF(BJ$35:BJ63,1)&gt;0,COUNTIF(BJ$35:BJ63,33)&gt;0,COUNTIF(BJ$35:BJ63,30)&gt;0,COUNTIF(BJ$35:BJ63,39)&gt;0,COUNTIF(BJ$35:BJ63,38)&gt;0,COUNTIF(BJ$35:BJ63,35)&gt;0,COUNTIF(BJ$35:BJ63,37)&gt;0),36,IF(AND(COUNTIF(BJ$35:BJ63,1)&gt;0,COUNTIF(BJ$35:BJ63,33)&gt;0,COUNTIF(BJ$35:BJ63,30)&gt;0,COUNTIF(BJ$35:BJ63,39)&gt;0,COUNTIF(BJ$35:BJ63,38)&gt;0,COUNTIF(BJ$35:BJ63,35)&gt;0),37,IF(AND(COUNTIF(BJ$35:BJ63,1)&gt;0,COUNTIF(BJ$35:BJ63,33)&gt;0,COUNTIF(BJ$35:BJ63,30)&gt;0,COUNTIF(BJ$35:BJ63,39)&gt;0,COUNTIF(BJ$35:BJ63,38)&gt;0),35,IF(AND(COUNTIF(BJ$35:BJ63,1)&gt;0,COUNTIF(BJ$35:BJ63,33)&gt;0,COUNTIF(BJ$35:BJ63,30)&gt;0,COUNTIF(BJ$35:BJ63,39)&gt;0),38,IF(AND(COUNTIF(BJ$35:BJ63,1)&gt;0,COUNTIF(BJ$35:BJ63,33)&gt;0,COUNTIF(BJ$35:BJ63,30)&gt;0),39,IF(AND(COUNTIF(BJ$35:BJ63,1)&gt;0,COUNTIF(BJ$35:BJ63,33)&gt;0),30,IF(COUNTIF(BJ$35:BJ63,1)&gt;0,33,1)))))))))))</f>
        <v>32</v>
      </c>
      <c r="BK64" s="227">
        <f>IF(AND(COUNTIF(BK$35:BK63,1)&gt;0,COUNTIF(BK$35:BK63,33)&gt;0,COUNTIF(BK$35:BK63,30)&gt;0,COUNTIF(BK$35:BK63,39)&gt;0,COUNTIF(BK$35:BK63,38)&gt;0,COUNTIF(BK$35:BK63,35)&gt;0,COUNTIF(BK$35:BK63,37)&gt;0,COUNTIF(BK$35:BK63,36)&gt;0,COUNTIF(BK$35:BK63,"cmo")&gt;0,COUNTIF(BK$35:BK63,32)&gt;0,COUNTIF(BK$35:BK63,2)&gt;0),"F",IF(AND(COUNTIF(BK$35:BK63,1)&gt;0,COUNTIF(BK$35:BK63,33)&gt;0,COUNTIF(BK$35:BK63,30)&gt;0,COUNTIF(BK$35:BK63,39)&gt;0,COUNTIF(BK$35:BK63,38)&gt;0,COUNTIF(BK$35:BK63,35)&gt;0,COUNTIF(BK$35:BK63,37)&gt;0,COUNTIF(BK$35:BK63,36)&gt;0,COUNTIF(BK$35:BK63,"cmo")&gt;0,COUNTIF(BK$35:BK63,32)&gt;0),2,IF(AND(COUNTIF(BK$35:BK63,1)&gt;0,COUNTIF(BK$35:BK63,33)&gt;0,COUNTIF(BK$35:BK63,30)&gt;0,COUNTIF(BK$35:BK63,39)&gt;0,COUNTIF(BK$35:BK63,38)&gt;0,COUNTIF(BK$35:BK63,35)&gt;0,COUNTIF(BK$35:BK63,37)&gt;0,COUNTIF(BK$35:BK63,36)&gt;0,COUNTIF(BK$35:BK63,"cmo")&gt;0),32,IF(AND(COUNTIF(BK$35:BK63,1)&gt;0,COUNTIF(BK$35:BK63,33)&gt;0,COUNTIF(BK$35:BK63,30)&gt;0,COUNTIF(BK$35:BK63,39)&gt;0,COUNTIF(BK$35:BK63,38)&gt;0,COUNTIF(BK$35:BK63,35)&gt;0,COUNTIF(BK$35:BK63,37)&gt;0,COUNTIF(BK$35:BK63,36)&gt;0),"cmo",IF(AND(COUNTIF(BK$35:BK63,1)&gt;0,COUNTIF(BK$35:BK63,33)&gt;0,COUNTIF(BK$35:BK63,30)&gt;0,COUNTIF(BK$35:BK63,39)&gt;0,COUNTIF(BK$35:BK63,38)&gt;0,COUNTIF(BK$35:BK63,35)&gt;0,COUNTIF(BK$35:BK63,37)&gt;0),36,IF(AND(COUNTIF(BK$35:BK63,1)&gt;0,COUNTIF(BK$35:BK63,33)&gt;0,COUNTIF(BK$35:BK63,30)&gt;0,COUNTIF(BK$35:BK63,39)&gt;0,COUNTIF(BK$35:BK63,38)&gt;0,COUNTIF(BK$35:BK63,35)&gt;0),37,IF(AND(COUNTIF(BK$35:BK63,1)&gt;0,COUNTIF(BK$35:BK63,33)&gt;0,COUNTIF(BK$35:BK63,30)&gt;0,COUNTIF(BK$35:BK63,39)&gt;0,COUNTIF(BK$35:BK63,38)&gt;0),35,IF(AND(COUNTIF(BK$35:BK63,1)&gt;0,COUNTIF(BK$35:BK63,33)&gt;0,COUNTIF(BK$35:BK63,30)&gt;0,COUNTIF(BK$35:BK63,39)&gt;0),38,IF(AND(COUNTIF(BK$35:BK63,1)&gt;0,COUNTIF(BK$35:BK63,33)&gt;0,COUNTIF(BK$35:BK63,30)&gt;0),39,IF(AND(COUNTIF(BK$35:BK63,1)&gt;0,COUNTIF(BK$35:BK63,33)&gt;0),30,IF(COUNTIF(BK$35:BK63,1)&gt;0,33,1)))))))))))</f>
        <v>36</v>
      </c>
      <c r="BL64" s="227">
        <f>IF(AND(COUNTIF(BL$35:BL63,1)&gt;0,COUNTIF(BL$35:BL63,33)&gt;0,COUNTIF(BL$35:BL63,30)&gt;0,COUNTIF(BL$35:BL63,39)&gt;0,COUNTIF(BL$35:BL63,38)&gt;0,COUNTIF(BL$35:BL63,35)&gt;0,COUNTIF(BL$35:BL63,37)&gt;0,COUNTIF(BL$35:BL63,36)&gt;0,COUNTIF(BL$35:BL63,"cmo")&gt;0,COUNTIF(BL$35:BL63,32)&gt;0,COUNTIF(BL$35:BL63,2)&gt;0),"F",IF(AND(COUNTIF(BL$35:BL63,1)&gt;0,COUNTIF(BL$35:BL63,33)&gt;0,COUNTIF(BL$35:BL63,30)&gt;0,COUNTIF(BL$35:BL63,39)&gt;0,COUNTIF(BL$35:BL63,38)&gt;0,COUNTIF(BL$35:BL63,35)&gt;0,COUNTIF(BL$35:BL63,37)&gt;0,COUNTIF(BL$35:BL63,36)&gt;0,COUNTIF(BL$35:BL63,"cmo")&gt;0,COUNTIF(BL$35:BL63,32)&gt;0),2,IF(AND(COUNTIF(BL$35:BL63,1)&gt;0,COUNTIF(BL$35:BL63,33)&gt;0,COUNTIF(BL$35:BL63,30)&gt;0,COUNTIF(BL$35:BL63,39)&gt;0,COUNTIF(BL$35:BL63,38)&gt;0,COUNTIF(BL$35:BL63,35)&gt;0,COUNTIF(BL$35:BL63,37)&gt;0,COUNTIF(BL$35:BL63,36)&gt;0,COUNTIF(BL$35:BL63,"cmo")&gt;0),32,IF(AND(COUNTIF(BL$35:BL63,1)&gt;0,COUNTIF(BL$35:BL63,33)&gt;0,COUNTIF(BL$35:BL63,30)&gt;0,COUNTIF(BL$35:BL63,39)&gt;0,COUNTIF(BL$35:BL63,38)&gt;0,COUNTIF(BL$35:BL63,35)&gt;0,COUNTIF(BL$35:BL63,37)&gt;0,COUNTIF(BL$35:BL63,36)&gt;0),"cmo",IF(AND(COUNTIF(BL$35:BL63,1)&gt;0,COUNTIF(BL$35:BL63,33)&gt;0,COUNTIF(BL$35:BL63,30)&gt;0,COUNTIF(BL$35:BL63,39)&gt;0,COUNTIF(BL$35:BL63,38)&gt;0,COUNTIF(BL$35:BL63,35)&gt;0,COUNTIF(BL$35:BL63,37)&gt;0),36,IF(AND(COUNTIF(BL$35:BL63,1)&gt;0,COUNTIF(BL$35:BL63,33)&gt;0,COUNTIF(BL$35:BL63,30)&gt;0,COUNTIF(BL$35:BL63,39)&gt;0,COUNTIF(BL$35:BL63,38)&gt;0,COUNTIF(BL$35:BL63,35)&gt;0),37,IF(AND(COUNTIF(BL$35:BL63,1)&gt;0,COUNTIF(BL$35:BL63,33)&gt;0,COUNTIF(BL$35:BL63,30)&gt;0,COUNTIF(BL$35:BL63,39)&gt;0,COUNTIF(BL$35:BL63,38)&gt;0),35,IF(AND(COUNTIF(BL$35:BL63,1)&gt;0,COUNTIF(BL$35:BL63,33)&gt;0,COUNTIF(BL$35:BL63,30)&gt;0,COUNTIF(BL$35:BL63,39)&gt;0),38,IF(AND(COUNTIF(BL$35:BL63,1)&gt;0,COUNTIF(BL$35:BL63,33)&gt;0,COUNTIF(BL$35:BL63,30)&gt;0),39,IF(AND(COUNTIF(BL$35:BL63,1)&gt;0,COUNTIF(BL$35:BL63,33)&gt;0),30,IF(COUNTIF(BL$35:BL63,1)&gt;0,33,1)))))))))))</f>
        <v>36</v>
      </c>
      <c r="BM64" s="227">
        <f>IF(AND(COUNTIF(BM$35:BM63,1)&gt;0,COUNTIF(BM$35:BM63,33)&gt;0,COUNTIF(BM$35:BM63,30)&gt;0,COUNTIF(BM$35:BM63,39)&gt;0,COUNTIF(BM$35:BM63,38)&gt;0,COUNTIF(BM$35:BM63,35)&gt;0,COUNTIF(BM$35:BM63,37)&gt;0,COUNTIF(BM$35:BM63,36)&gt;0,COUNTIF(BM$35:BM63,"cmo")&gt;0,COUNTIF(BM$35:BM63,32)&gt;0,COUNTIF(BM$35:BM63,2)&gt;0),"F",IF(AND(COUNTIF(BM$35:BM63,1)&gt;0,COUNTIF(BM$35:BM63,33)&gt;0,COUNTIF(BM$35:BM63,30)&gt;0,COUNTIF(BM$35:BM63,39)&gt;0,COUNTIF(BM$35:BM63,38)&gt;0,COUNTIF(BM$35:BM63,35)&gt;0,COUNTIF(BM$35:BM63,37)&gt;0,COUNTIF(BM$35:BM63,36)&gt;0,COUNTIF(BM$35:BM63,"cmo")&gt;0,COUNTIF(BM$35:BM63,32)&gt;0),2,IF(AND(COUNTIF(BM$35:BM63,1)&gt;0,COUNTIF(BM$35:BM63,33)&gt;0,COUNTIF(BM$35:BM63,30)&gt;0,COUNTIF(BM$35:BM63,39)&gt;0,COUNTIF(BM$35:BM63,38)&gt;0,COUNTIF(BM$35:BM63,35)&gt;0,COUNTIF(BM$35:BM63,37)&gt;0,COUNTIF(BM$35:BM63,36)&gt;0,COUNTIF(BM$35:BM63,"cmo")&gt;0),32,IF(AND(COUNTIF(BM$35:BM63,1)&gt;0,COUNTIF(BM$35:BM63,33)&gt;0,COUNTIF(BM$35:BM63,30)&gt;0,COUNTIF(BM$35:BM63,39)&gt;0,COUNTIF(BM$35:BM63,38)&gt;0,COUNTIF(BM$35:BM63,35)&gt;0,COUNTIF(BM$35:BM63,37)&gt;0,COUNTIF(BM$35:BM63,36)&gt;0),"cmo",IF(AND(COUNTIF(BM$35:BM63,1)&gt;0,COUNTIF(BM$35:BM63,33)&gt;0,COUNTIF(BM$35:BM63,30)&gt;0,COUNTIF(BM$35:BM63,39)&gt;0,COUNTIF(BM$35:BM63,38)&gt;0,COUNTIF(BM$35:BM63,35)&gt;0,COUNTIF(BM$35:BM63,37)&gt;0),36,IF(AND(COUNTIF(BM$35:BM63,1)&gt;0,COUNTIF(BM$35:BM63,33)&gt;0,COUNTIF(BM$35:BM63,30)&gt;0,COUNTIF(BM$35:BM63,39)&gt;0,COUNTIF(BM$35:BM63,38)&gt;0,COUNTIF(BM$35:BM63,35)&gt;0),37,IF(AND(COUNTIF(BM$35:BM63,1)&gt;0,COUNTIF(BM$35:BM63,33)&gt;0,COUNTIF(BM$35:BM63,30)&gt;0,COUNTIF(BM$35:BM63,39)&gt;0,COUNTIF(BM$35:BM63,38)&gt;0),35,IF(AND(COUNTIF(BM$35:BM63,1)&gt;0,COUNTIF(BM$35:BM63,33)&gt;0,COUNTIF(BM$35:BM63,30)&gt;0,COUNTIF(BM$35:BM63,39)&gt;0),38,IF(AND(COUNTIF(BM$35:BM63,1)&gt;0,COUNTIF(BM$35:BM63,33)&gt;0,COUNTIF(BM$35:BM63,30)&gt;0),39,IF(AND(COUNTIF(BM$35:BM63,1)&gt;0,COUNTIF(BM$35:BM63,33)&gt;0),30,IF(COUNTIF(BM$35:BM63,1)&gt;0,33,1)))))))))))</f>
        <v>36</v>
      </c>
      <c r="BN64" s="227">
        <f>IF(AND(COUNTIF(BN$35:BN63,1)&gt;0,COUNTIF(BN$35:BN63,33)&gt;0,COUNTIF(BN$35:BN63,30)&gt;0,COUNTIF(BN$35:BN63,39)&gt;0,COUNTIF(BN$35:BN63,38)&gt;0,COUNTIF(BN$35:BN63,35)&gt;0,COUNTIF(BN$35:BN63,37)&gt;0,COUNTIF(BN$35:BN63,36)&gt;0,COUNTIF(BN$35:BN63,"cmo")&gt;0,COUNTIF(BN$35:BN63,32)&gt;0,COUNTIF(BN$35:BN63,2)&gt;0),"F",IF(AND(COUNTIF(BN$35:BN63,1)&gt;0,COUNTIF(BN$35:BN63,33)&gt;0,COUNTIF(BN$35:BN63,30)&gt;0,COUNTIF(BN$35:BN63,39)&gt;0,COUNTIF(BN$35:BN63,38)&gt;0,COUNTIF(BN$35:BN63,35)&gt;0,COUNTIF(BN$35:BN63,37)&gt;0,COUNTIF(BN$35:BN63,36)&gt;0,COUNTIF(BN$35:BN63,"cmo")&gt;0,COUNTIF(BN$35:BN63,32)&gt;0),2,IF(AND(COUNTIF(BN$35:BN63,1)&gt;0,COUNTIF(BN$35:BN63,33)&gt;0,COUNTIF(BN$35:BN63,30)&gt;0,COUNTIF(BN$35:BN63,39)&gt;0,COUNTIF(BN$35:BN63,38)&gt;0,COUNTIF(BN$35:BN63,35)&gt;0,COUNTIF(BN$35:BN63,37)&gt;0,COUNTIF(BN$35:BN63,36)&gt;0,COUNTIF(BN$35:BN63,"cmo")&gt;0),32,IF(AND(COUNTIF(BN$35:BN63,1)&gt;0,COUNTIF(BN$35:BN63,33)&gt;0,COUNTIF(BN$35:BN63,30)&gt;0,COUNTIF(BN$35:BN63,39)&gt;0,COUNTIF(BN$35:BN63,38)&gt;0,COUNTIF(BN$35:BN63,35)&gt;0,COUNTIF(BN$35:BN63,37)&gt;0,COUNTIF(BN$35:BN63,36)&gt;0),"cmo",IF(AND(COUNTIF(BN$35:BN63,1)&gt;0,COUNTIF(BN$35:BN63,33)&gt;0,COUNTIF(BN$35:BN63,30)&gt;0,COUNTIF(BN$35:BN63,39)&gt;0,COUNTIF(BN$35:BN63,38)&gt;0,COUNTIF(BN$35:BN63,35)&gt;0,COUNTIF(BN$35:BN63,37)&gt;0),36,IF(AND(COUNTIF(BN$35:BN63,1)&gt;0,COUNTIF(BN$35:BN63,33)&gt;0,COUNTIF(BN$35:BN63,30)&gt;0,COUNTIF(BN$35:BN63,39)&gt;0,COUNTIF(BN$35:BN63,38)&gt;0,COUNTIF(BN$35:BN63,35)&gt;0),37,IF(AND(COUNTIF(BN$35:BN63,1)&gt;0,COUNTIF(BN$35:BN63,33)&gt;0,COUNTIF(BN$35:BN63,30)&gt;0,COUNTIF(BN$35:BN63,39)&gt;0,COUNTIF(BN$35:BN63,38)&gt;0),35,IF(AND(COUNTIF(BN$35:BN63,1)&gt;0,COUNTIF(BN$35:BN63,33)&gt;0,COUNTIF(BN$35:BN63,30)&gt;0,COUNTIF(BN$35:BN63,39)&gt;0),38,IF(AND(COUNTIF(BN$35:BN63,1)&gt;0,COUNTIF(BN$35:BN63,33)&gt;0,COUNTIF(BN$35:BN63,30)&gt;0),39,IF(AND(COUNTIF(BN$35:BN63,1)&gt;0,COUNTIF(BN$35:BN63,33)&gt;0),30,IF(COUNTIF(BN$35:BN63,1)&gt;0,33,1)))))))))))</f>
        <v>36</v>
      </c>
      <c r="BO64" s="227">
        <f>IF(AND(COUNTIF(BO$35:BO63,1)&gt;0,COUNTIF(BO$35:BO63,33)&gt;0,COUNTIF(BO$35:BO63,30)&gt;0,COUNTIF(BO$35:BO63,39)&gt;0,COUNTIF(BO$35:BO63,38)&gt;0,COUNTIF(BO$35:BO63,35)&gt;0,COUNTIF(BO$35:BO63,37)&gt;0,COUNTIF(BO$35:BO63,36)&gt;0,COUNTIF(BO$35:BO63,"cmo")&gt;0,COUNTIF(BO$35:BO63,32)&gt;0,COUNTIF(BO$35:BO63,2)&gt;0),"F",IF(AND(COUNTIF(BO$35:BO63,1)&gt;0,COUNTIF(BO$35:BO63,33)&gt;0,COUNTIF(BO$35:BO63,30)&gt;0,COUNTIF(BO$35:BO63,39)&gt;0,COUNTIF(BO$35:BO63,38)&gt;0,COUNTIF(BO$35:BO63,35)&gt;0,COUNTIF(BO$35:BO63,37)&gt;0,COUNTIF(BO$35:BO63,36)&gt;0,COUNTIF(BO$35:BO63,"cmo")&gt;0,COUNTIF(BO$35:BO63,32)&gt;0),2,IF(AND(COUNTIF(BO$35:BO63,1)&gt;0,COUNTIF(BO$35:BO63,33)&gt;0,COUNTIF(BO$35:BO63,30)&gt;0,COUNTIF(BO$35:BO63,39)&gt;0,COUNTIF(BO$35:BO63,38)&gt;0,COUNTIF(BO$35:BO63,35)&gt;0,COUNTIF(BO$35:BO63,37)&gt;0,COUNTIF(BO$35:BO63,36)&gt;0,COUNTIF(BO$35:BO63,"cmo")&gt;0),32,IF(AND(COUNTIF(BO$35:BO63,1)&gt;0,COUNTIF(BO$35:BO63,33)&gt;0,COUNTIF(BO$35:BO63,30)&gt;0,COUNTIF(BO$35:BO63,39)&gt;0,COUNTIF(BO$35:BO63,38)&gt;0,COUNTIF(BO$35:BO63,35)&gt;0,COUNTIF(BO$35:BO63,37)&gt;0,COUNTIF(BO$35:BO63,36)&gt;0),"cmo",IF(AND(COUNTIF(BO$35:BO63,1)&gt;0,COUNTIF(BO$35:BO63,33)&gt;0,COUNTIF(BO$35:BO63,30)&gt;0,COUNTIF(BO$35:BO63,39)&gt;0,COUNTIF(BO$35:BO63,38)&gt;0,COUNTIF(BO$35:BO63,35)&gt;0,COUNTIF(BO$35:BO63,37)&gt;0),36,IF(AND(COUNTIF(BO$35:BO63,1)&gt;0,COUNTIF(BO$35:BO63,33)&gt;0,COUNTIF(BO$35:BO63,30)&gt;0,COUNTIF(BO$35:BO63,39)&gt;0,COUNTIF(BO$35:BO63,38)&gt;0,COUNTIF(BO$35:BO63,35)&gt;0),37,IF(AND(COUNTIF(BO$35:BO63,1)&gt;0,COUNTIF(BO$35:BO63,33)&gt;0,COUNTIF(BO$35:BO63,30)&gt;0,COUNTIF(BO$35:BO63,39)&gt;0,COUNTIF(BO$35:BO63,38)&gt;0),35,IF(AND(COUNTIF(BO$35:BO63,1)&gt;0,COUNTIF(BO$35:BO63,33)&gt;0,COUNTIF(BO$35:BO63,30)&gt;0,COUNTIF(BO$35:BO63,39)&gt;0),38,IF(AND(COUNTIF(BO$35:BO63,1)&gt;0,COUNTIF(BO$35:BO63,33)&gt;0,COUNTIF(BO$35:BO63,30)&gt;0),39,IF(AND(COUNTIF(BO$35:BO63,1)&gt;0,COUNTIF(BO$35:BO63,33)&gt;0),30,IF(COUNTIF(BO$35:BO63,1)&gt;0,33,1)))))))))))</f>
        <v>36</v>
      </c>
      <c r="BP64" s="227"/>
      <c r="BQ64" s="227"/>
      <c r="BR64" s="227"/>
      <c r="BS64" s="227"/>
      <c r="BT64" s="227"/>
      <c r="BU64" s="165">
        <f t="shared" si="3"/>
        <v>0.33333305555717241</v>
      </c>
    </row>
    <row r="65" spans="1:73" x14ac:dyDescent="0.25">
      <c r="A65" s="39"/>
      <c r="B65" s="139" t="str">
        <f>'Etat staff'!C61</f>
        <v xml:space="preserve"> ANTHONY</v>
      </c>
      <c r="C65" s="161">
        <f>'Etat staff'!A61</f>
        <v>43590.743055555555</v>
      </c>
      <c r="D65" s="162">
        <f>IF('Etat staff'!B61&lt;C65,'Etat staff'!B61+1,'Etat staff'!B61)</f>
        <v>43590.954861111109</v>
      </c>
      <c r="E65" s="203">
        <f t="shared" si="7"/>
        <v>1.0416666666666666E-2</v>
      </c>
      <c r="F65" s="44"/>
      <c r="G65" s="265"/>
      <c r="H65" s="227"/>
      <c r="I65" s="227"/>
      <c r="J65" s="227"/>
      <c r="K65" s="227"/>
      <c r="L65" s="227"/>
      <c r="M65" s="227"/>
      <c r="N65" s="227"/>
      <c r="O65" s="227"/>
      <c r="P65" s="227"/>
      <c r="Q65" s="227"/>
      <c r="R65" s="227"/>
      <c r="S65" s="227"/>
      <c r="T65" s="227"/>
      <c r="U65" s="227"/>
      <c r="V65" s="227"/>
      <c r="W65" s="227"/>
      <c r="X65" s="227"/>
      <c r="Y65" s="227"/>
      <c r="Z65" s="227"/>
      <c r="AA65" s="227"/>
      <c r="AB65" s="227"/>
      <c r="AC65" s="227"/>
      <c r="AD65" s="227"/>
      <c r="AE65" s="227"/>
      <c r="AF65" s="227"/>
      <c r="AG65" s="227"/>
      <c r="AH65" s="227"/>
      <c r="AI65" s="227"/>
      <c r="AJ65" s="227"/>
      <c r="AK65" s="227"/>
      <c r="AL65" s="227"/>
      <c r="AM65" s="227"/>
      <c r="AN65" s="227"/>
      <c r="AO65" s="227"/>
      <c r="AP65" s="227"/>
      <c r="AQ65" s="227"/>
      <c r="AR65" s="227"/>
      <c r="AS65" s="227"/>
      <c r="AT65" s="227"/>
      <c r="AU65" s="227"/>
      <c r="AV65" s="227" t="str">
        <f>IF(AND(COUNTIF(AV$35:AV64,1)&gt;0,COUNTIF(AV$35:AV64,33)&gt;0,COUNTIF(AV$35:AV64,30)&gt;0,COUNTIF(AV$35:AV64,39)&gt;0,COUNTIF(AV$35:AV64,38)&gt;0,COUNTIF(AV$35:AV64,35)&gt;0,COUNTIF(AV$35:AV64,37)&gt;0,COUNTIF(AV$35:AV64,36)&gt;0,COUNTIF(AV$35:AV64,"cmo")&gt;0,COUNTIF(AV$35:AV64,32)&gt;0,COUNTIF(AV$35:AV64,2)&gt;0),"F",IF(AND(COUNTIF(AV$35:AV64,1)&gt;0,COUNTIF(AV$35:AV64,33)&gt;0,COUNTIF(AV$35:AV64,30)&gt;0,COUNTIF(AV$35:AV64,39)&gt;0,COUNTIF(AV$35:AV64,38)&gt;0,COUNTIF(AV$35:AV64,35)&gt;0,COUNTIF(AV$35:AV64,37)&gt;0,COUNTIF(AV$35:AV64,36)&gt;0,COUNTIF(AV$35:AV64,"cmo")&gt;0,COUNTIF(AV$35:AV64,32)&gt;0),2,IF(AND(COUNTIF(AV$35:AV64,1)&gt;0,COUNTIF(AV$35:AV64,33)&gt;0,COUNTIF(AV$35:AV64,30)&gt;0,COUNTIF(AV$35:AV64,39)&gt;0,COUNTIF(AV$35:AV64,38)&gt;0,COUNTIF(AV$35:AV64,35)&gt;0,COUNTIF(AV$35:AV64,37)&gt;0,COUNTIF(AV$35:AV64,36)&gt;0,COUNTIF(AV$35:AV64,"cmo")&gt;0),32,IF(AND(COUNTIF(AV$35:AV64,1)&gt;0,COUNTIF(AV$35:AV64,33)&gt;0,COUNTIF(AV$35:AV64,30)&gt;0,COUNTIF(AV$35:AV64,39)&gt;0,COUNTIF(AV$35:AV64,38)&gt;0,COUNTIF(AV$35:AV64,35)&gt;0,COUNTIF(AV$35:AV64,37)&gt;0,COUNTIF(AV$35:AV64,36)&gt;0),"cmo",IF(AND(COUNTIF(AV$35:AV64,1)&gt;0,COUNTIF(AV$35:AV64,33)&gt;0,COUNTIF(AV$35:AV64,30)&gt;0,COUNTIF(AV$35:AV64,39)&gt;0,COUNTIF(AV$35:AV64,38)&gt;0,COUNTIF(AV$35:AV64,35)&gt;0,COUNTIF(AV$35:AV64,37)&gt;0),36,IF(AND(COUNTIF(AV$35:AV64,1)&gt;0,COUNTIF(AV$35:AV64,33)&gt;0,COUNTIF(AV$35:AV64,30)&gt;0,COUNTIF(AV$35:AV64,39)&gt;0,COUNTIF(AV$35:AV64,38)&gt;0,COUNTIF(AV$35:AV64,35)&gt;0),37,IF(AND(COUNTIF(AV$35:AV64,1)&gt;0,COUNTIF(AV$35:AV64,33)&gt;0,COUNTIF(AV$35:AV64,30)&gt;0,COUNTIF(AV$35:AV64,39)&gt;0,COUNTIF(AV$35:AV64,38)&gt;0),35,IF(AND(COUNTIF(AV$35:AV64,1)&gt;0,COUNTIF(AV$35:AV64,33)&gt;0,COUNTIF(AV$35:AV64,30)&gt;0,COUNTIF(AV$35:AV64,39)&gt;0),38,IF(AND(COUNTIF(AV$35:AV64,1)&gt;0,COUNTIF(AV$35:AV64,33)&gt;0,COUNTIF(AV$35:AV64,30)&gt;0),39,IF(AND(COUNTIF(AV$35:AV64,1)&gt;0,COUNTIF(AV$35:AV64,33)&gt;0),30,IF(COUNTIF(AV$35:AV64,1)&gt;0,33,1)))))))))))</f>
        <v>F</v>
      </c>
      <c r="AW65" s="227" t="str">
        <f>IF(AND(COUNTIF(AW$35:AW64,1)&gt;0,COUNTIF(AW$35:AW64,33)&gt;0,COUNTIF(AW$35:AW64,30)&gt;0,COUNTIF(AW$35:AW64,39)&gt;0,COUNTIF(AW$35:AW64,38)&gt;0,COUNTIF(AW$35:AW64,35)&gt;0,COUNTIF(AW$35:AW64,37)&gt;0,COUNTIF(AW$35:AW64,36)&gt;0,COUNTIF(AW$35:AW64,"cmo")&gt;0,COUNTIF(AW$35:AW64,32)&gt;0,COUNTIF(AW$35:AW64,2)&gt;0),"F",IF(AND(COUNTIF(AW$35:AW64,1)&gt;0,COUNTIF(AW$35:AW64,33)&gt;0,COUNTIF(AW$35:AW64,30)&gt;0,COUNTIF(AW$35:AW64,39)&gt;0,COUNTIF(AW$35:AW64,38)&gt;0,COUNTIF(AW$35:AW64,35)&gt;0,COUNTIF(AW$35:AW64,37)&gt;0,COUNTIF(AW$35:AW64,36)&gt;0,COUNTIF(AW$35:AW64,"cmo")&gt;0,COUNTIF(AW$35:AW64,32)&gt;0),2,IF(AND(COUNTIF(AW$35:AW64,1)&gt;0,COUNTIF(AW$35:AW64,33)&gt;0,COUNTIF(AW$35:AW64,30)&gt;0,COUNTIF(AW$35:AW64,39)&gt;0,COUNTIF(AW$35:AW64,38)&gt;0,COUNTIF(AW$35:AW64,35)&gt;0,COUNTIF(AW$35:AW64,37)&gt;0,COUNTIF(AW$35:AW64,36)&gt;0,COUNTIF(AW$35:AW64,"cmo")&gt;0),32,IF(AND(COUNTIF(AW$35:AW64,1)&gt;0,COUNTIF(AW$35:AW64,33)&gt;0,COUNTIF(AW$35:AW64,30)&gt;0,COUNTIF(AW$35:AW64,39)&gt;0,COUNTIF(AW$35:AW64,38)&gt;0,COUNTIF(AW$35:AW64,35)&gt;0,COUNTIF(AW$35:AW64,37)&gt;0,COUNTIF(AW$35:AW64,36)&gt;0),"cmo",IF(AND(COUNTIF(AW$35:AW64,1)&gt;0,COUNTIF(AW$35:AW64,33)&gt;0,COUNTIF(AW$35:AW64,30)&gt;0,COUNTIF(AW$35:AW64,39)&gt;0,COUNTIF(AW$35:AW64,38)&gt;0,COUNTIF(AW$35:AW64,35)&gt;0,COUNTIF(AW$35:AW64,37)&gt;0),36,IF(AND(COUNTIF(AW$35:AW64,1)&gt;0,COUNTIF(AW$35:AW64,33)&gt;0,COUNTIF(AW$35:AW64,30)&gt;0,COUNTIF(AW$35:AW64,39)&gt;0,COUNTIF(AW$35:AW64,38)&gt;0,COUNTIF(AW$35:AW64,35)&gt;0),37,IF(AND(COUNTIF(AW$35:AW64,1)&gt;0,COUNTIF(AW$35:AW64,33)&gt;0,COUNTIF(AW$35:AW64,30)&gt;0,COUNTIF(AW$35:AW64,39)&gt;0,COUNTIF(AW$35:AW64,38)&gt;0),35,IF(AND(COUNTIF(AW$35:AW64,1)&gt;0,COUNTIF(AW$35:AW64,33)&gt;0,COUNTIF(AW$35:AW64,30)&gt;0,COUNTIF(AW$35:AW64,39)&gt;0),38,IF(AND(COUNTIF(AW$35:AW64,1)&gt;0,COUNTIF(AW$35:AW64,33)&gt;0,COUNTIF(AW$35:AW64,30)&gt;0),39,IF(AND(COUNTIF(AW$35:AW64,1)&gt;0,COUNTIF(AW$35:AW64,33)&gt;0),30,IF(COUNTIF(AW$35:AW64,1)&gt;0,33,1)))))))))))</f>
        <v>F</v>
      </c>
      <c r="AX65" s="227" t="str">
        <f>IF(AND(COUNTIF(AX$35:AX64,1)&gt;0,COUNTIF(AX$35:AX64,33)&gt;0,COUNTIF(AX$35:AX64,30)&gt;0,COUNTIF(AX$35:AX64,39)&gt;0,COUNTIF(AX$35:AX64,38)&gt;0,COUNTIF(AX$35:AX64,35)&gt;0,COUNTIF(AX$35:AX64,37)&gt;0,COUNTIF(AX$35:AX64,36)&gt;0,COUNTIF(AX$35:AX64,"cmo")&gt;0,COUNTIF(AX$35:AX64,32)&gt;0,COUNTIF(AX$35:AX64,2)&gt;0),"F",IF(AND(COUNTIF(AX$35:AX64,1)&gt;0,COUNTIF(AX$35:AX64,33)&gt;0,COUNTIF(AX$35:AX64,30)&gt;0,COUNTIF(AX$35:AX64,39)&gt;0,COUNTIF(AX$35:AX64,38)&gt;0,COUNTIF(AX$35:AX64,35)&gt;0,COUNTIF(AX$35:AX64,37)&gt;0,COUNTIF(AX$35:AX64,36)&gt;0,COUNTIF(AX$35:AX64,"cmo")&gt;0,COUNTIF(AX$35:AX64,32)&gt;0),2,IF(AND(COUNTIF(AX$35:AX64,1)&gt;0,COUNTIF(AX$35:AX64,33)&gt;0,COUNTIF(AX$35:AX64,30)&gt;0,COUNTIF(AX$35:AX64,39)&gt;0,COUNTIF(AX$35:AX64,38)&gt;0,COUNTIF(AX$35:AX64,35)&gt;0,COUNTIF(AX$35:AX64,37)&gt;0,COUNTIF(AX$35:AX64,36)&gt;0,COUNTIF(AX$35:AX64,"cmo")&gt;0),32,IF(AND(COUNTIF(AX$35:AX64,1)&gt;0,COUNTIF(AX$35:AX64,33)&gt;0,COUNTIF(AX$35:AX64,30)&gt;0,COUNTIF(AX$35:AX64,39)&gt;0,COUNTIF(AX$35:AX64,38)&gt;0,COUNTIF(AX$35:AX64,35)&gt;0,COUNTIF(AX$35:AX64,37)&gt;0,COUNTIF(AX$35:AX64,36)&gt;0),"cmo",IF(AND(COUNTIF(AX$35:AX64,1)&gt;0,COUNTIF(AX$35:AX64,33)&gt;0,COUNTIF(AX$35:AX64,30)&gt;0,COUNTIF(AX$35:AX64,39)&gt;0,COUNTIF(AX$35:AX64,38)&gt;0,COUNTIF(AX$35:AX64,35)&gt;0,COUNTIF(AX$35:AX64,37)&gt;0),36,IF(AND(COUNTIF(AX$35:AX64,1)&gt;0,COUNTIF(AX$35:AX64,33)&gt;0,COUNTIF(AX$35:AX64,30)&gt;0,COUNTIF(AX$35:AX64,39)&gt;0,COUNTIF(AX$35:AX64,38)&gt;0,COUNTIF(AX$35:AX64,35)&gt;0),37,IF(AND(COUNTIF(AX$35:AX64,1)&gt;0,COUNTIF(AX$35:AX64,33)&gt;0,COUNTIF(AX$35:AX64,30)&gt;0,COUNTIF(AX$35:AX64,39)&gt;0,COUNTIF(AX$35:AX64,38)&gt;0),35,IF(AND(COUNTIF(AX$35:AX64,1)&gt;0,COUNTIF(AX$35:AX64,33)&gt;0,COUNTIF(AX$35:AX64,30)&gt;0,COUNTIF(AX$35:AX64,39)&gt;0),38,IF(AND(COUNTIF(AX$35:AX64,1)&gt;0,COUNTIF(AX$35:AX64,33)&gt;0,COUNTIF(AX$35:AX64,30)&gt;0),39,IF(AND(COUNTIF(AX$35:AX64,1)&gt;0,COUNTIF(AX$35:AX64,33)&gt;0),30,IF(COUNTIF(AX$35:AX64,1)&gt;0,33,1)))))))))))</f>
        <v>F</v>
      </c>
      <c r="AY65" s="227" t="str">
        <f>IF(AND(COUNTIF(AY$35:AY64,1)&gt;0,COUNTIF(AY$35:AY64,33)&gt;0,COUNTIF(AY$35:AY64,30)&gt;0,COUNTIF(AY$35:AY64,39)&gt;0,COUNTIF(AY$35:AY64,38)&gt;0,COUNTIF(AY$35:AY64,35)&gt;0,COUNTIF(AY$35:AY64,37)&gt;0,COUNTIF(AY$35:AY64,36)&gt;0,COUNTIF(AY$35:AY64,"cmo")&gt;0,COUNTIF(AY$35:AY64,32)&gt;0,COUNTIF(AY$35:AY64,2)&gt;0),"F",IF(AND(COUNTIF(AY$35:AY64,1)&gt;0,COUNTIF(AY$35:AY64,33)&gt;0,COUNTIF(AY$35:AY64,30)&gt;0,COUNTIF(AY$35:AY64,39)&gt;0,COUNTIF(AY$35:AY64,38)&gt;0,COUNTIF(AY$35:AY64,35)&gt;0,COUNTIF(AY$35:AY64,37)&gt;0,COUNTIF(AY$35:AY64,36)&gt;0,COUNTIF(AY$35:AY64,"cmo")&gt;0,COUNTIF(AY$35:AY64,32)&gt;0),2,IF(AND(COUNTIF(AY$35:AY64,1)&gt;0,COUNTIF(AY$35:AY64,33)&gt;0,COUNTIF(AY$35:AY64,30)&gt;0,COUNTIF(AY$35:AY64,39)&gt;0,COUNTIF(AY$35:AY64,38)&gt;0,COUNTIF(AY$35:AY64,35)&gt;0,COUNTIF(AY$35:AY64,37)&gt;0,COUNTIF(AY$35:AY64,36)&gt;0,COUNTIF(AY$35:AY64,"cmo")&gt;0),32,IF(AND(COUNTIF(AY$35:AY64,1)&gt;0,COUNTIF(AY$35:AY64,33)&gt;0,COUNTIF(AY$35:AY64,30)&gt;0,COUNTIF(AY$35:AY64,39)&gt;0,COUNTIF(AY$35:AY64,38)&gt;0,COUNTIF(AY$35:AY64,35)&gt;0,COUNTIF(AY$35:AY64,37)&gt;0,COUNTIF(AY$35:AY64,36)&gt;0),"cmo",IF(AND(COUNTIF(AY$35:AY64,1)&gt;0,COUNTIF(AY$35:AY64,33)&gt;0,COUNTIF(AY$35:AY64,30)&gt;0,COUNTIF(AY$35:AY64,39)&gt;0,COUNTIF(AY$35:AY64,38)&gt;0,COUNTIF(AY$35:AY64,35)&gt;0,COUNTIF(AY$35:AY64,37)&gt;0),36,IF(AND(COUNTIF(AY$35:AY64,1)&gt;0,COUNTIF(AY$35:AY64,33)&gt;0,COUNTIF(AY$35:AY64,30)&gt;0,COUNTIF(AY$35:AY64,39)&gt;0,COUNTIF(AY$35:AY64,38)&gt;0,COUNTIF(AY$35:AY64,35)&gt;0),37,IF(AND(COUNTIF(AY$35:AY64,1)&gt;0,COUNTIF(AY$35:AY64,33)&gt;0,COUNTIF(AY$35:AY64,30)&gt;0,COUNTIF(AY$35:AY64,39)&gt;0,COUNTIF(AY$35:AY64,38)&gt;0),35,IF(AND(COUNTIF(AY$35:AY64,1)&gt;0,COUNTIF(AY$35:AY64,33)&gt;0,COUNTIF(AY$35:AY64,30)&gt;0,COUNTIF(AY$35:AY64,39)&gt;0),38,IF(AND(COUNTIF(AY$35:AY64,1)&gt;0,COUNTIF(AY$35:AY64,33)&gt;0,COUNTIF(AY$35:AY64,30)&gt;0),39,IF(AND(COUNTIF(AY$35:AY64,1)&gt;0,COUNTIF(AY$35:AY64,33)&gt;0),30,IF(COUNTIF(AY$35:AY64,1)&gt;0,33,1)))))))))))</f>
        <v>F</v>
      </c>
      <c r="AZ65" s="227" t="str">
        <f>IF(AND(COUNTIF(AZ$35:AZ64,1)&gt;0,COUNTIF(AZ$35:AZ64,33)&gt;0,COUNTIF(AZ$35:AZ64,30)&gt;0,COUNTIF(AZ$35:AZ64,39)&gt;0,COUNTIF(AZ$35:AZ64,38)&gt;0,COUNTIF(AZ$35:AZ64,35)&gt;0,COUNTIF(AZ$35:AZ64,37)&gt;0,COUNTIF(AZ$35:AZ64,36)&gt;0,COUNTIF(AZ$35:AZ64,"cmo")&gt;0,COUNTIF(AZ$35:AZ64,32)&gt;0,COUNTIF(AZ$35:AZ64,2)&gt;0),"F",IF(AND(COUNTIF(AZ$35:AZ64,1)&gt;0,COUNTIF(AZ$35:AZ64,33)&gt;0,COUNTIF(AZ$35:AZ64,30)&gt;0,COUNTIF(AZ$35:AZ64,39)&gt;0,COUNTIF(AZ$35:AZ64,38)&gt;0,COUNTIF(AZ$35:AZ64,35)&gt;0,COUNTIF(AZ$35:AZ64,37)&gt;0,COUNTIF(AZ$35:AZ64,36)&gt;0,COUNTIF(AZ$35:AZ64,"cmo")&gt;0,COUNTIF(AZ$35:AZ64,32)&gt;0),2,IF(AND(COUNTIF(AZ$35:AZ64,1)&gt;0,COUNTIF(AZ$35:AZ64,33)&gt;0,COUNTIF(AZ$35:AZ64,30)&gt;0,COUNTIF(AZ$35:AZ64,39)&gt;0,COUNTIF(AZ$35:AZ64,38)&gt;0,COUNTIF(AZ$35:AZ64,35)&gt;0,COUNTIF(AZ$35:AZ64,37)&gt;0,COUNTIF(AZ$35:AZ64,36)&gt;0,COUNTIF(AZ$35:AZ64,"cmo")&gt;0),32,IF(AND(COUNTIF(AZ$35:AZ64,1)&gt;0,COUNTIF(AZ$35:AZ64,33)&gt;0,COUNTIF(AZ$35:AZ64,30)&gt;0,COUNTIF(AZ$35:AZ64,39)&gt;0,COUNTIF(AZ$35:AZ64,38)&gt;0,COUNTIF(AZ$35:AZ64,35)&gt;0,COUNTIF(AZ$35:AZ64,37)&gt;0,COUNTIF(AZ$35:AZ64,36)&gt;0),"cmo",IF(AND(COUNTIF(AZ$35:AZ64,1)&gt;0,COUNTIF(AZ$35:AZ64,33)&gt;0,COUNTIF(AZ$35:AZ64,30)&gt;0,COUNTIF(AZ$35:AZ64,39)&gt;0,COUNTIF(AZ$35:AZ64,38)&gt;0,COUNTIF(AZ$35:AZ64,35)&gt;0,COUNTIF(AZ$35:AZ64,37)&gt;0),36,IF(AND(COUNTIF(AZ$35:AZ64,1)&gt;0,COUNTIF(AZ$35:AZ64,33)&gt;0,COUNTIF(AZ$35:AZ64,30)&gt;0,COUNTIF(AZ$35:AZ64,39)&gt;0,COUNTIF(AZ$35:AZ64,38)&gt;0,COUNTIF(AZ$35:AZ64,35)&gt;0),37,IF(AND(COUNTIF(AZ$35:AZ64,1)&gt;0,COUNTIF(AZ$35:AZ64,33)&gt;0,COUNTIF(AZ$35:AZ64,30)&gt;0,COUNTIF(AZ$35:AZ64,39)&gt;0,COUNTIF(AZ$35:AZ64,38)&gt;0),35,IF(AND(COUNTIF(AZ$35:AZ64,1)&gt;0,COUNTIF(AZ$35:AZ64,33)&gt;0,COUNTIF(AZ$35:AZ64,30)&gt;0,COUNTIF(AZ$35:AZ64,39)&gt;0),38,IF(AND(COUNTIF(AZ$35:AZ64,1)&gt;0,COUNTIF(AZ$35:AZ64,33)&gt;0,COUNTIF(AZ$35:AZ64,30)&gt;0),39,IF(AND(COUNTIF(AZ$35:AZ64,1)&gt;0,COUNTIF(AZ$35:AZ64,33)&gt;0),30,IF(COUNTIF(AZ$35:AZ64,1)&gt;0,33,1)))))))))))</f>
        <v>F</v>
      </c>
      <c r="BA65" s="227" t="str">
        <f>IF(AND(COUNTIF(BA$35:BA64,1)&gt;0,COUNTIF(BA$35:BA64,33)&gt;0,COUNTIF(BA$35:BA64,30)&gt;0,COUNTIF(BA$35:BA64,39)&gt;0,COUNTIF(BA$35:BA64,38)&gt;0,COUNTIF(BA$35:BA64,35)&gt;0,COUNTIF(BA$35:BA64,37)&gt;0,COUNTIF(BA$35:BA64,36)&gt;0,COUNTIF(BA$35:BA64,"cmo")&gt;0,COUNTIF(BA$35:BA64,32)&gt;0,COUNTIF(BA$35:BA64,2)&gt;0),"F",IF(AND(COUNTIF(BA$35:BA64,1)&gt;0,COUNTIF(BA$35:BA64,33)&gt;0,COUNTIF(BA$35:BA64,30)&gt;0,COUNTIF(BA$35:BA64,39)&gt;0,COUNTIF(BA$35:BA64,38)&gt;0,COUNTIF(BA$35:BA64,35)&gt;0,COUNTIF(BA$35:BA64,37)&gt;0,COUNTIF(BA$35:BA64,36)&gt;0,COUNTIF(BA$35:BA64,"cmo")&gt;0,COUNTIF(BA$35:BA64,32)&gt;0),2,IF(AND(COUNTIF(BA$35:BA64,1)&gt;0,COUNTIF(BA$35:BA64,33)&gt;0,COUNTIF(BA$35:BA64,30)&gt;0,COUNTIF(BA$35:BA64,39)&gt;0,COUNTIF(BA$35:BA64,38)&gt;0,COUNTIF(BA$35:BA64,35)&gt;0,COUNTIF(BA$35:BA64,37)&gt;0,COUNTIF(BA$35:BA64,36)&gt;0,COUNTIF(BA$35:BA64,"cmo")&gt;0),32,IF(AND(COUNTIF(BA$35:BA64,1)&gt;0,COUNTIF(BA$35:BA64,33)&gt;0,COUNTIF(BA$35:BA64,30)&gt;0,COUNTIF(BA$35:BA64,39)&gt;0,COUNTIF(BA$35:BA64,38)&gt;0,COUNTIF(BA$35:BA64,35)&gt;0,COUNTIF(BA$35:BA64,37)&gt;0,COUNTIF(BA$35:BA64,36)&gt;0),"cmo",IF(AND(COUNTIF(BA$35:BA64,1)&gt;0,COUNTIF(BA$35:BA64,33)&gt;0,COUNTIF(BA$35:BA64,30)&gt;0,COUNTIF(BA$35:BA64,39)&gt;0,COUNTIF(BA$35:BA64,38)&gt;0,COUNTIF(BA$35:BA64,35)&gt;0,COUNTIF(BA$35:BA64,37)&gt;0),36,IF(AND(COUNTIF(BA$35:BA64,1)&gt;0,COUNTIF(BA$35:BA64,33)&gt;0,COUNTIF(BA$35:BA64,30)&gt;0,COUNTIF(BA$35:BA64,39)&gt;0,COUNTIF(BA$35:BA64,38)&gt;0,COUNTIF(BA$35:BA64,35)&gt;0),37,IF(AND(COUNTIF(BA$35:BA64,1)&gt;0,COUNTIF(BA$35:BA64,33)&gt;0,COUNTIF(BA$35:BA64,30)&gt;0,COUNTIF(BA$35:BA64,39)&gt;0,COUNTIF(BA$35:BA64,38)&gt;0),35,IF(AND(COUNTIF(BA$35:BA64,1)&gt;0,COUNTIF(BA$35:BA64,33)&gt;0,COUNTIF(BA$35:BA64,30)&gt;0,COUNTIF(BA$35:BA64,39)&gt;0),38,IF(AND(COUNTIF(BA$35:BA64,1)&gt;0,COUNTIF(BA$35:BA64,33)&gt;0,COUNTIF(BA$35:BA64,30)&gt;0),39,IF(AND(COUNTIF(BA$35:BA64,1)&gt;0,COUNTIF(BA$35:BA64,33)&gt;0),30,IF(COUNTIF(BA$35:BA64,1)&gt;0,33,1)))))))))))</f>
        <v>F</v>
      </c>
      <c r="BB65" s="227" t="str">
        <f>IF(AND(COUNTIF(BB$35:BB64,1)&gt;0,COUNTIF(BB$35:BB64,33)&gt;0,COUNTIF(BB$35:BB64,30)&gt;0,COUNTIF(BB$35:BB64,39)&gt;0,COUNTIF(BB$35:BB64,38)&gt;0,COUNTIF(BB$35:BB64,35)&gt;0,COUNTIF(BB$35:BB64,37)&gt;0,COUNTIF(BB$35:BB64,36)&gt;0,COUNTIF(BB$35:BB64,"cmo")&gt;0,COUNTIF(BB$35:BB64,32)&gt;0,COUNTIF(BB$35:BB64,2)&gt;0),"F",IF(AND(COUNTIF(BB$35:BB64,1)&gt;0,COUNTIF(BB$35:BB64,33)&gt;0,COUNTIF(BB$35:BB64,30)&gt;0,COUNTIF(BB$35:BB64,39)&gt;0,COUNTIF(BB$35:BB64,38)&gt;0,COUNTIF(BB$35:BB64,35)&gt;0,COUNTIF(BB$35:BB64,37)&gt;0,COUNTIF(BB$35:BB64,36)&gt;0,COUNTIF(BB$35:BB64,"cmo")&gt;0,COUNTIF(BB$35:BB64,32)&gt;0),2,IF(AND(COUNTIF(BB$35:BB64,1)&gt;0,COUNTIF(BB$35:BB64,33)&gt;0,COUNTIF(BB$35:BB64,30)&gt;0,COUNTIF(BB$35:BB64,39)&gt;0,COUNTIF(BB$35:BB64,38)&gt;0,COUNTIF(BB$35:BB64,35)&gt;0,COUNTIF(BB$35:BB64,37)&gt;0,COUNTIF(BB$35:BB64,36)&gt;0,COUNTIF(BB$35:BB64,"cmo")&gt;0),32,IF(AND(COUNTIF(BB$35:BB64,1)&gt;0,COUNTIF(BB$35:BB64,33)&gt;0,COUNTIF(BB$35:BB64,30)&gt;0,COUNTIF(BB$35:BB64,39)&gt;0,COUNTIF(BB$35:BB64,38)&gt;0,COUNTIF(BB$35:BB64,35)&gt;0,COUNTIF(BB$35:BB64,37)&gt;0,COUNTIF(BB$35:BB64,36)&gt;0),"cmo",IF(AND(COUNTIF(BB$35:BB64,1)&gt;0,COUNTIF(BB$35:BB64,33)&gt;0,COUNTIF(BB$35:BB64,30)&gt;0,COUNTIF(BB$35:BB64,39)&gt;0,COUNTIF(BB$35:BB64,38)&gt;0,COUNTIF(BB$35:BB64,35)&gt;0,COUNTIF(BB$35:BB64,37)&gt;0),36,IF(AND(COUNTIF(BB$35:BB64,1)&gt;0,COUNTIF(BB$35:BB64,33)&gt;0,COUNTIF(BB$35:BB64,30)&gt;0,COUNTIF(BB$35:BB64,39)&gt;0,COUNTIF(BB$35:BB64,38)&gt;0,COUNTIF(BB$35:BB64,35)&gt;0),37,IF(AND(COUNTIF(BB$35:BB64,1)&gt;0,COUNTIF(BB$35:BB64,33)&gt;0,COUNTIF(BB$35:BB64,30)&gt;0,COUNTIF(BB$35:BB64,39)&gt;0,COUNTIF(BB$35:BB64,38)&gt;0),35,IF(AND(COUNTIF(BB$35:BB64,1)&gt;0,COUNTIF(BB$35:BB64,33)&gt;0,COUNTIF(BB$35:BB64,30)&gt;0,COUNTIF(BB$35:BB64,39)&gt;0),38,IF(AND(COUNTIF(BB$35:BB64,1)&gt;0,COUNTIF(BB$35:BB64,33)&gt;0,COUNTIF(BB$35:BB64,30)&gt;0),39,IF(AND(COUNTIF(BB$35:BB64,1)&gt;0,COUNTIF(BB$35:BB64,33)&gt;0),30,IF(COUNTIF(BB$35:BB64,1)&gt;0,33,1)))))))))))</f>
        <v>F</v>
      </c>
      <c r="BC65" s="227" t="str">
        <f>IF(AND(COUNTIF(BC$35:BC64,1)&gt;0,COUNTIF(BC$35:BC64,33)&gt;0,COUNTIF(BC$35:BC64,30)&gt;0,COUNTIF(BC$35:BC64,39)&gt;0,COUNTIF(BC$35:BC64,38)&gt;0,COUNTIF(BC$35:BC64,35)&gt;0,COUNTIF(BC$35:BC64,37)&gt;0,COUNTIF(BC$35:BC64,36)&gt;0,COUNTIF(BC$35:BC64,"cmo")&gt;0,COUNTIF(BC$35:BC64,32)&gt;0,COUNTIF(BC$35:BC64,2)&gt;0),"F",IF(AND(COUNTIF(BC$35:BC64,1)&gt;0,COUNTIF(BC$35:BC64,33)&gt;0,COUNTIF(BC$35:BC64,30)&gt;0,COUNTIF(BC$35:BC64,39)&gt;0,COUNTIF(BC$35:BC64,38)&gt;0,COUNTIF(BC$35:BC64,35)&gt;0,COUNTIF(BC$35:BC64,37)&gt;0,COUNTIF(BC$35:BC64,36)&gt;0,COUNTIF(BC$35:BC64,"cmo")&gt;0,COUNTIF(BC$35:BC64,32)&gt;0),2,IF(AND(COUNTIF(BC$35:BC64,1)&gt;0,COUNTIF(BC$35:BC64,33)&gt;0,COUNTIF(BC$35:BC64,30)&gt;0,COUNTIF(BC$35:BC64,39)&gt;0,COUNTIF(BC$35:BC64,38)&gt;0,COUNTIF(BC$35:BC64,35)&gt;0,COUNTIF(BC$35:BC64,37)&gt;0,COUNTIF(BC$35:BC64,36)&gt;0,COUNTIF(BC$35:BC64,"cmo")&gt;0),32,IF(AND(COUNTIF(BC$35:BC64,1)&gt;0,COUNTIF(BC$35:BC64,33)&gt;0,COUNTIF(BC$35:BC64,30)&gt;0,COUNTIF(BC$35:BC64,39)&gt;0,COUNTIF(BC$35:BC64,38)&gt;0,COUNTIF(BC$35:BC64,35)&gt;0,COUNTIF(BC$35:BC64,37)&gt;0,COUNTIF(BC$35:BC64,36)&gt;0),"cmo",IF(AND(COUNTIF(BC$35:BC64,1)&gt;0,COUNTIF(BC$35:BC64,33)&gt;0,COUNTIF(BC$35:BC64,30)&gt;0,COUNTIF(BC$35:BC64,39)&gt;0,COUNTIF(BC$35:BC64,38)&gt;0,COUNTIF(BC$35:BC64,35)&gt;0,COUNTIF(BC$35:BC64,37)&gt;0),36,IF(AND(COUNTIF(BC$35:BC64,1)&gt;0,COUNTIF(BC$35:BC64,33)&gt;0,COUNTIF(BC$35:BC64,30)&gt;0,COUNTIF(BC$35:BC64,39)&gt;0,COUNTIF(BC$35:BC64,38)&gt;0,COUNTIF(BC$35:BC64,35)&gt;0),37,IF(AND(COUNTIF(BC$35:BC64,1)&gt;0,COUNTIF(BC$35:BC64,33)&gt;0,COUNTIF(BC$35:BC64,30)&gt;0,COUNTIF(BC$35:BC64,39)&gt;0,COUNTIF(BC$35:BC64,38)&gt;0),35,IF(AND(COUNTIF(BC$35:BC64,1)&gt;0,COUNTIF(BC$35:BC64,33)&gt;0,COUNTIF(BC$35:BC64,30)&gt;0,COUNTIF(BC$35:BC64,39)&gt;0),38,IF(AND(COUNTIF(BC$35:BC64,1)&gt;0,COUNTIF(BC$35:BC64,33)&gt;0,COUNTIF(BC$35:BC64,30)&gt;0),39,IF(AND(COUNTIF(BC$35:BC64,1)&gt;0,COUNTIF(BC$35:BC64,33)&gt;0),30,IF(COUNTIF(BC$35:BC64,1)&gt;0,33,1)))))))))))</f>
        <v>F</v>
      </c>
      <c r="BD65" s="227" t="str">
        <f>IF(AND(COUNTIF(BD$35:BD64,1)&gt;0,COUNTIF(BD$35:BD64,33)&gt;0,COUNTIF(BD$35:BD64,30)&gt;0,COUNTIF(BD$35:BD64,39)&gt;0,COUNTIF(BD$35:BD64,38)&gt;0,COUNTIF(BD$35:BD64,35)&gt;0,COUNTIF(BD$35:BD64,37)&gt;0,COUNTIF(BD$35:BD64,36)&gt;0,COUNTIF(BD$35:BD64,"cmo")&gt;0,COUNTIF(BD$35:BD64,32)&gt;0,COUNTIF(BD$35:BD64,2)&gt;0),"F",IF(AND(COUNTIF(BD$35:BD64,1)&gt;0,COUNTIF(BD$35:BD64,33)&gt;0,COUNTIF(BD$35:BD64,30)&gt;0,COUNTIF(BD$35:BD64,39)&gt;0,COUNTIF(BD$35:BD64,38)&gt;0,COUNTIF(BD$35:BD64,35)&gt;0,COUNTIF(BD$35:BD64,37)&gt;0,COUNTIF(BD$35:BD64,36)&gt;0,COUNTIF(BD$35:BD64,"cmo")&gt;0,COUNTIF(BD$35:BD64,32)&gt;0),2,IF(AND(COUNTIF(BD$35:BD64,1)&gt;0,COUNTIF(BD$35:BD64,33)&gt;0,COUNTIF(BD$35:BD64,30)&gt;0,COUNTIF(BD$35:BD64,39)&gt;0,COUNTIF(BD$35:BD64,38)&gt;0,COUNTIF(BD$35:BD64,35)&gt;0,COUNTIF(BD$35:BD64,37)&gt;0,COUNTIF(BD$35:BD64,36)&gt;0,COUNTIF(BD$35:BD64,"cmo")&gt;0),32,IF(AND(COUNTIF(BD$35:BD64,1)&gt;0,COUNTIF(BD$35:BD64,33)&gt;0,COUNTIF(BD$35:BD64,30)&gt;0,COUNTIF(BD$35:BD64,39)&gt;0,COUNTIF(BD$35:BD64,38)&gt;0,COUNTIF(BD$35:BD64,35)&gt;0,COUNTIF(BD$35:BD64,37)&gt;0,COUNTIF(BD$35:BD64,36)&gt;0),"cmo",IF(AND(COUNTIF(BD$35:BD64,1)&gt;0,COUNTIF(BD$35:BD64,33)&gt;0,COUNTIF(BD$35:BD64,30)&gt;0,COUNTIF(BD$35:BD64,39)&gt;0,COUNTIF(BD$35:BD64,38)&gt;0,COUNTIF(BD$35:BD64,35)&gt;0,COUNTIF(BD$35:BD64,37)&gt;0),36,IF(AND(COUNTIF(BD$35:BD64,1)&gt;0,COUNTIF(BD$35:BD64,33)&gt;0,COUNTIF(BD$35:BD64,30)&gt;0,COUNTIF(BD$35:BD64,39)&gt;0,COUNTIF(BD$35:BD64,38)&gt;0,COUNTIF(BD$35:BD64,35)&gt;0),37,IF(AND(COUNTIF(BD$35:BD64,1)&gt;0,COUNTIF(BD$35:BD64,33)&gt;0,COUNTIF(BD$35:BD64,30)&gt;0,COUNTIF(BD$35:BD64,39)&gt;0,COUNTIF(BD$35:BD64,38)&gt;0),35,IF(AND(COUNTIF(BD$35:BD64,1)&gt;0,COUNTIF(BD$35:BD64,33)&gt;0,COUNTIF(BD$35:BD64,30)&gt;0,COUNTIF(BD$35:BD64,39)&gt;0),38,IF(AND(COUNTIF(BD$35:BD64,1)&gt;0,COUNTIF(BD$35:BD64,33)&gt;0,COUNTIF(BD$35:BD64,30)&gt;0),39,IF(AND(COUNTIF(BD$35:BD64,1)&gt;0,COUNTIF(BD$35:BD64,33)&gt;0),30,IF(COUNTIF(BD$35:BD64,1)&gt;0,33,1)))))))))))</f>
        <v>F</v>
      </c>
      <c r="BE65" s="227" t="str">
        <f>IF(AND(COUNTIF(BE$35:BE64,1)&gt;0,COUNTIF(BE$35:BE64,33)&gt;0,COUNTIF(BE$35:BE64,30)&gt;0,COUNTIF(BE$35:BE64,39)&gt;0,COUNTIF(BE$35:BE64,38)&gt;0,COUNTIF(BE$35:BE64,35)&gt;0,COUNTIF(BE$35:BE64,37)&gt;0,COUNTIF(BE$35:BE64,36)&gt;0,COUNTIF(BE$35:BE64,"cmo")&gt;0,COUNTIF(BE$35:BE64,32)&gt;0,COUNTIF(BE$35:BE64,2)&gt;0),"F",IF(AND(COUNTIF(BE$35:BE64,1)&gt;0,COUNTIF(BE$35:BE64,33)&gt;0,COUNTIF(BE$35:BE64,30)&gt;0,COUNTIF(BE$35:BE64,39)&gt;0,COUNTIF(BE$35:BE64,38)&gt;0,COUNTIF(BE$35:BE64,35)&gt;0,COUNTIF(BE$35:BE64,37)&gt;0,COUNTIF(BE$35:BE64,36)&gt;0,COUNTIF(BE$35:BE64,"cmo")&gt;0,COUNTIF(BE$35:BE64,32)&gt;0),2,IF(AND(COUNTIF(BE$35:BE64,1)&gt;0,COUNTIF(BE$35:BE64,33)&gt;0,COUNTIF(BE$35:BE64,30)&gt;0,COUNTIF(BE$35:BE64,39)&gt;0,COUNTIF(BE$35:BE64,38)&gt;0,COUNTIF(BE$35:BE64,35)&gt;0,COUNTIF(BE$35:BE64,37)&gt;0,COUNTIF(BE$35:BE64,36)&gt;0,COUNTIF(BE$35:BE64,"cmo")&gt;0),32,IF(AND(COUNTIF(BE$35:BE64,1)&gt;0,COUNTIF(BE$35:BE64,33)&gt;0,COUNTIF(BE$35:BE64,30)&gt;0,COUNTIF(BE$35:BE64,39)&gt;0,COUNTIF(BE$35:BE64,38)&gt;0,COUNTIF(BE$35:BE64,35)&gt;0,COUNTIF(BE$35:BE64,37)&gt;0,COUNTIF(BE$35:BE64,36)&gt;0),"cmo",IF(AND(COUNTIF(BE$35:BE64,1)&gt;0,COUNTIF(BE$35:BE64,33)&gt;0,COUNTIF(BE$35:BE64,30)&gt;0,COUNTIF(BE$35:BE64,39)&gt;0,COUNTIF(BE$35:BE64,38)&gt;0,COUNTIF(BE$35:BE64,35)&gt;0,COUNTIF(BE$35:BE64,37)&gt;0),36,IF(AND(COUNTIF(BE$35:BE64,1)&gt;0,COUNTIF(BE$35:BE64,33)&gt;0,COUNTIF(BE$35:BE64,30)&gt;0,COUNTIF(BE$35:BE64,39)&gt;0,COUNTIF(BE$35:BE64,38)&gt;0,COUNTIF(BE$35:BE64,35)&gt;0),37,IF(AND(COUNTIF(BE$35:BE64,1)&gt;0,COUNTIF(BE$35:BE64,33)&gt;0,COUNTIF(BE$35:BE64,30)&gt;0,COUNTIF(BE$35:BE64,39)&gt;0,COUNTIF(BE$35:BE64,38)&gt;0),35,IF(AND(COUNTIF(BE$35:BE64,1)&gt;0,COUNTIF(BE$35:BE64,33)&gt;0,COUNTIF(BE$35:BE64,30)&gt;0,COUNTIF(BE$35:BE64,39)&gt;0),38,IF(AND(COUNTIF(BE$35:BE64,1)&gt;0,COUNTIF(BE$35:BE64,33)&gt;0,COUNTIF(BE$35:BE64,30)&gt;0),39,IF(AND(COUNTIF(BE$35:BE64,1)&gt;0,COUNTIF(BE$35:BE64,33)&gt;0),30,IF(COUNTIF(BE$35:BE64,1)&gt;0,33,1)))))))))))</f>
        <v>F</v>
      </c>
      <c r="BF65" s="227" t="str">
        <f>IF(AND(COUNTIF(BF$35:BF64,1)&gt;0,COUNTIF(BF$35:BF64,33)&gt;0,COUNTIF(BF$35:BF64,30)&gt;0,COUNTIF(BF$35:BF64,39)&gt;0,COUNTIF(BF$35:BF64,38)&gt;0,COUNTIF(BF$35:BF64,35)&gt;0,COUNTIF(BF$35:BF64,37)&gt;0,COUNTIF(BF$35:BF64,36)&gt;0,COUNTIF(BF$35:BF64,"cmo")&gt;0,COUNTIF(BF$35:BF64,32)&gt;0,COUNTIF(BF$35:BF64,2)&gt;0),"F",IF(AND(COUNTIF(BF$35:BF64,1)&gt;0,COUNTIF(BF$35:BF64,33)&gt;0,COUNTIF(BF$35:BF64,30)&gt;0,COUNTIF(BF$35:BF64,39)&gt;0,COUNTIF(BF$35:BF64,38)&gt;0,COUNTIF(BF$35:BF64,35)&gt;0,COUNTIF(BF$35:BF64,37)&gt;0,COUNTIF(BF$35:BF64,36)&gt;0,COUNTIF(BF$35:BF64,"cmo")&gt;0,COUNTIF(BF$35:BF64,32)&gt;0),2,IF(AND(COUNTIF(BF$35:BF64,1)&gt;0,COUNTIF(BF$35:BF64,33)&gt;0,COUNTIF(BF$35:BF64,30)&gt;0,COUNTIF(BF$35:BF64,39)&gt;0,COUNTIF(BF$35:BF64,38)&gt;0,COUNTIF(BF$35:BF64,35)&gt;0,COUNTIF(BF$35:BF64,37)&gt;0,COUNTIF(BF$35:BF64,36)&gt;0,COUNTIF(BF$35:BF64,"cmo")&gt;0),32,IF(AND(COUNTIF(BF$35:BF64,1)&gt;0,COUNTIF(BF$35:BF64,33)&gt;0,COUNTIF(BF$35:BF64,30)&gt;0,COUNTIF(BF$35:BF64,39)&gt;0,COUNTIF(BF$35:BF64,38)&gt;0,COUNTIF(BF$35:BF64,35)&gt;0,COUNTIF(BF$35:BF64,37)&gt;0,COUNTIF(BF$35:BF64,36)&gt;0),"cmo",IF(AND(COUNTIF(BF$35:BF64,1)&gt;0,COUNTIF(BF$35:BF64,33)&gt;0,COUNTIF(BF$35:BF64,30)&gt;0,COUNTIF(BF$35:BF64,39)&gt;0,COUNTIF(BF$35:BF64,38)&gt;0,COUNTIF(BF$35:BF64,35)&gt;0,COUNTIF(BF$35:BF64,37)&gt;0),36,IF(AND(COUNTIF(BF$35:BF64,1)&gt;0,COUNTIF(BF$35:BF64,33)&gt;0,COUNTIF(BF$35:BF64,30)&gt;0,COUNTIF(BF$35:BF64,39)&gt;0,COUNTIF(BF$35:BF64,38)&gt;0,COUNTIF(BF$35:BF64,35)&gt;0),37,IF(AND(COUNTIF(BF$35:BF64,1)&gt;0,COUNTIF(BF$35:BF64,33)&gt;0,COUNTIF(BF$35:BF64,30)&gt;0,COUNTIF(BF$35:BF64,39)&gt;0,COUNTIF(BF$35:BF64,38)&gt;0),35,IF(AND(COUNTIF(BF$35:BF64,1)&gt;0,COUNTIF(BF$35:BF64,33)&gt;0,COUNTIF(BF$35:BF64,30)&gt;0,COUNTIF(BF$35:BF64,39)&gt;0),38,IF(AND(COUNTIF(BF$35:BF64,1)&gt;0,COUNTIF(BF$35:BF64,33)&gt;0,COUNTIF(BF$35:BF64,30)&gt;0),39,IF(AND(COUNTIF(BF$35:BF64,1)&gt;0,COUNTIF(BF$35:BF64,33)&gt;0),30,IF(COUNTIF(BF$35:BF64,1)&gt;0,33,1)))))))))))</f>
        <v>F</v>
      </c>
      <c r="BG65" s="227" t="str">
        <f>IF(AND(COUNTIF(BG$35:BG64,1)&gt;0,COUNTIF(BG$35:BG64,33)&gt;0,COUNTIF(BG$35:BG64,30)&gt;0,COUNTIF(BG$35:BG64,39)&gt;0,COUNTIF(BG$35:BG64,38)&gt;0,COUNTIF(BG$35:BG64,35)&gt;0,COUNTIF(BG$35:BG64,37)&gt;0,COUNTIF(BG$35:BG64,36)&gt;0,COUNTIF(BG$35:BG64,"cmo")&gt;0,COUNTIF(BG$35:BG64,32)&gt;0,COUNTIF(BG$35:BG64,2)&gt;0),"F",IF(AND(COUNTIF(BG$35:BG64,1)&gt;0,COUNTIF(BG$35:BG64,33)&gt;0,COUNTIF(BG$35:BG64,30)&gt;0,COUNTIF(BG$35:BG64,39)&gt;0,COUNTIF(BG$35:BG64,38)&gt;0,COUNTIF(BG$35:BG64,35)&gt;0,COUNTIF(BG$35:BG64,37)&gt;0,COUNTIF(BG$35:BG64,36)&gt;0,COUNTIF(BG$35:BG64,"cmo")&gt;0,COUNTIF(BG$35:BG64,32)&gt;0),2,IF(AND(COUNTIF(BG$35:BG64,1)&gt;0,COUNTIF(BG$35:BG64,33)&gt;0,COUNTIF(BG$35:BG64,30)&gt;0,COUNTIF(BG$35:BG64,39)&gt;0,COUNTIF(BG$35:BG64,38)&gt;0,COUNTIF(BG$35:BG64,35)&gt;0,COUNTIF(BG$35:BG64,37)&gt;0,COUNTIF(BG$35:BG64,36)&gt;0,COUNTIF(BG$35:BG64,"cmo")&gt;0),32,IF(AND(COUNTIF(BG$35:BG64,1)&gt;0,COUNTIF(BG$35:BG64,33)&gt;0,COUNTIF(BG$35:BG64,30)&gt;0,COUNTIF(BG$35:BG64,39)&gt;0,COUNTIF(BG$35:BG64,38)&gt;0,COUNTIF(BG$35:BG64,35)&gt;0,COUNTIF(BG$35:BG64,37)&gt;0,COUNTIF(BG$35:BG64,36)&gt;0),"cmo",IF(AND(COUNTIF(BG$35:BG64,1)&gt;0,COUNTIF(BG$35:BG64,33)&gt;0,COUNTIF(BG$35:BG64,30)&gt;0,COUNTIF(BG$35:BG64,39)&gt;0,COUNTIF(BG$35:BG64,38)&gt;0,COUNTIF(BG$35:BG64,35)&gt;0,COUNTIF(BG$35:BG64,37)&gt;0),36,IF(AND(COUNTIF(BG$35:BG64,1)&gt;0,COUNTIF(BG$35:BG64,33)&gt;0,COUNTIF(BG$35:BG64,30)&gt;0,COUNTIF(BG$35:BG64,39)&gt;0,COUNTIF(BG$35:BG64,38)&gt;0,COUNTIF(BG$35:BG64,35)&gt;0),37,IF(AND(COUNTIF(BG$35:BG64,1)&gt;0,COUNTIF(BG$35:BG64,33)&gt;0,COUNTIF(BG$35:BG64,30)&gt;0,COUNTIF(BG$35:BG64,39)&gt;0,COUNTIF(BG$35:BG64,38)&gt;0),35,IF(AND(COUNTIF(BG$35:BG64,1)&gt;0,COUNTIF(BG$35:BG64,33)&gt;0,COUNTIF(BG$35:BG64,30)&gt;0,COUNTIF(BG$35:BG64,39)&gt;0),38,IF(AND(COUNTIF(BG$35:BG64,1)&gt;0,COUNTIF(BG$35:BG64,33)&gt;0,COUNTIF(BG$35:BG64,30)&gt;0),39,IF(AND(COUNTIF(BG$35:BG64,1)&gt;0,COUNTIF(BG$35:BG64,33)&gt;0),30,IF(COUNTIF(BG$35:BG64,1)&gt;0,33,1)))))))))))</f>
        <v>F</v>
      </c>
      <c r="BH65" s="227" t="str">
        <f>IF(AND(COUNTIF(BH$35:BH64,1)&gt;0,COUNTIF(BH$35:BH64,33)&gt;0,COUNTIF(BH$35:BH64,30)&gt;0,COUNTIF(BH$35:BH64,39)&gt;0,COUNTIF(BH$35:BH64,38)&gt;0,COUNTIF(BH$35:BH64,35)&gt;0,COUNTIF(BH$35:BH64,37)&gt;0,COUNTIF(BH$35:BH64,36)&gt;0,COUNTIF(BH$35:BH64,"cmo")&gt;0,COUNTIF(BH$35:BH64,32)&gt;0,COUNTIF(BH$35:BH64,2)&gt;0),"F",IF(AND(COUNTIF(BH$35:BH64,1)&gt;0,COUNTIF(BH$35:BH64,33)&gt;0,COUNTIF(BH$35:BH64,30)&gt;0,COUNTIF(BH$35:BH64,39)&gt;0,COUNTIF(BH$35:BH64,38)&gt;0,COUNTIF(BH$35:BH64,35)&gt;0,COUNTIF(BH$35:BH64,37)&gt;0,COUNTIF(BH$35:BH64,36)&gt;0,COUNTIF(BH$35:BH64,"cmo")&gt;0,COUNTIF(BH$35:BH64,32)&gt;0),2,IF(AND(COUNTIF(BH$35:BH64,1)&gt;0,COUNTIF(BH$35:BH64,33)&gt;0,COUNTIF(BH$35:BH64,30)&gt;0,COUNTIF(BH$35:BH64,39)&gt;0,COUNTIF(BH$35:BH64,38)&gt;0,COUNTIF(BH$35:BH64,35)&gt;0,COUNTIF(BH$35:BH64,37)&gt;0,COUNTIF(BH$35:BH64,36)&gt;0,COUNTIF(BH$35:BH64,"cmo")&gt;0),32,IF(AND(COUNTIF(BH$35:BH64,1)&gt;0,COUNTIF(BH$35:BH64,33)&gt;0,COUNTIF(BH$35:BH64,30)&gt;0,COUNTIF(BH$35:BH64,39)&gt;0,COUNTIF(BH$35:BH64,38)&gt;0,COUNTIF(BH$35:BH64,35)&gt;0,COUNTIF(BH$35:BH64,37)&gt;0,COUNTIF(BH$35:BH64,36)&gt;0),"cmo",IF(AND(COUNTIF(BH$35:BH64,1)&gt;0,COUNTIF(BH$35:BH64,33)&gt;0,COUNTIF(BH$35:BH64,30)&gt;0,COUNTIF(BH$35:BH64,39)&gt;0,COUNTIF(BH$35:BH64,38)&gt;0,COUNTIF(BH$35:BH64,35)&gt;0,COUNTIF(BH$35:BH64,37)&gt;0),36,IF(AND(COUNTIF(BH$35:BH64,1)&gt;0,COUNTIF(BH$35:BH64,33)&gt;0,COUNTIF(BH$35:BH64,30)&gt;0,COUNTIF(BH$35:BH64,39)&gt;0,COUNTIF(BH$35:BH64,38)&gt;0,COUNTIF(BH$35:BH64,35)&gt;0),37,IF(AND(COUNTIF(BH$35:BH64,1)&gt;0,COUNTIF(BH$35:BH64,33)&gt;0,COUNTIF(BH$35:BH64,30)&gt;0,COUNTIF(BH$35:BH64,39)&gt;0,COUNTIF(BH$35:BH64,38)&gt;0),35,IF(AND(COUNTIF(BH$35:BH64,1)&gt;0,COUNTIF(BH$35:BH64,33)&gt;0,COUNTIF(BH$35:BH64,30)&gt;0,COUNTIF(BH$35:BH64,39)&gt;0),38,IF(AND(COUNTIF(BH$35:BH64,1)&gt;0,COUNTIF(BH$35:BH64,33)&gt;0,COUNTIF(BH$35:BH64,30)&gt;0),39,IF(AND(COUNTIF(BH$35:BH64,1)&gt;0,COUNTIF(BH$35:BH64,33)&gt;0),30,IF(COUNTIF(BH$35:BH64,1)&gt;0,33,1)))))))))))</f>
        <v>F</v>
      </c>
      <c r="BI65" s="227" t="str">
        <f>IF(AND(COUNTIF(BI$35:BI64,1)&gt;0,COUNTIF(BI$35:BI64,33)&gt;0,COUNTIF(BI$35:BI64,30)&gt;0,COUNTIF(BI$35:BI64,39)&gt;0,COUNTIF(BI$35:BI64,38)&gt;0,COUNTIF(BI$35:BI64,35)&gt;0,COUNTIF(BI$35:BI64,37)&gt;0,COUNTIF(BI$35:BI64,36)&gt;0,COUNTIF(BI$35:BI64,"cmo")&gt;0,COUNTIF(BI$35:BI64,32)&gt;0,COUNTIF(BI$35:BI64,2)&gt;0),"F",IF(AND(COUNTIF(BI$35:BI64,1)&gt;0,COUNTIF(BI$35:BI64,33)&gt;0,COUNTIF(BI$35:BI64,30)&gt;0,COUNTIF(BI$35:BI64,39)&gt;0,COUNTIF(BI$35:BI64,38)&gt;0,COUNTIF(BI$35:BI64,35)&gt;0,COUNTIF(BI$35:BI64,37)&gt;0,COUNTIF(BI$35:BI64,36)&gt;0,COUNTIF(BI$35:BI64,"cmo")&gt;0,COUNTIF(BI$35:BI64,32)&gt;0),2,IF(AND(COUNTIF(BI$35:BI64,1)&gt;0,COUNTIF(BI$35:BI64,33)&gt;0,COUNTIF(BI$35:BI64,30)&gt;0,COUNTIF(BI$35:BI64,39)&gt;0,COUNTIF(BI$35:BI64,38)&gt;0,COUNTIF(BI$35:BI64,35)&gt;0,COUNTIF(BI$35:BI64,37)&gt;0,COUNTIF(BI$35:BI64,36)&gt;0,COUNTIF(BI$35:BI64,"cmo")&gt;0),32,IF(AND(COUNTIF(BI$35:BI64,1)&gt;0,COUNTIF(BI$35:BI64,33)&gt;0,COUNTIF(BI$35:BI64,30)&gt;0,COUNTIF(BI$35:BI64,39)&gt;0,COUNTIF(BI$35:BI64,38)&gt;0,COUNTIF(BI$35:BI64,35)&gt;0,COUNTIF(BI$35:BI64,37)&gt;0,COUNTIF(BI$35:BI64,36)&gt;0),"cmo",IF(AND(COUNTIF(BI$35:BI64,1)&gt;0,COUNTIF(BI$35:BI64,33)&gt;0,COUNTIF(BI$35:BI64,30)&gt;0,COUNTIF(BI$35:BI64,39)&gt;0,COUNTIF(BI$35:BI64,38)&gt;0,COUNTIF(BI$35:BI64,35)&gt;0,COUNTIF(BI$35:BI64,37)&gt;0),36,IF(AND(COUNTIF(BI$35:BI64,1)&gt;0,COUNTIF(BI$35:BI64,33)&gt;0,COUNTIF(BI$35:BI64,30)&gt;0,COUNTIF(BI$35:BI64,39)&gt;0,COUNTIF(BI$35:BI64,38)&gt;0,COUNTIF(BI$35:BI64,35)&gt;0),37,IF(AND(COUNTIF(BI$35:BI64,1)&gt;0,COUNTIF(BI$35:BI64,33)&gt;0,COUNTIF(BI$35:BI64,30)&gt;0,COUNTIF(BI$35:BI64,39)&gt;0,COUNTIF(BI$35:BI64,38)&gt;0),35,IF(AND(COUNTIF(BI$35:BI64,1)&gt;0,COUNTIF(BI$35:BI64,33)&gt;0,COUNTIF(BI$35:BI64,30)&gt;0,COUNTIF(BI$35:BI64,39)&gt;0),38,IF(AND(COUNTIF(BI$35:BI64,1)&gt;0,COUNTIF(BI$35:BI64,33)&gt;0,COUNTIF(BI$35:BI64,30)&gt;0),39,IF(AND(COUNTIF(BI$35:BI64,1)&gt;0,COUNTIF(BI$35:BI64,33)&gt;0),30,IF(COUNTIF(BI$35:BI64,1)&gt;0,33,1)))))))))))</f>
        <v>F</v>
      </c>
      <c r="BJ65" s="227">
        <f>IF(AND(COUNTIF(BJ$35:BJ64,1)&gt;0,COUNTIF(BJ$35:BJ64,33)&gt;0,COUNTIF(BJ$35:BJ64,30)&gt;0,COUNTIF(BJ$35:BJ64,39)&gt;0,COUNTIF(BJ$35:BJ64,38)&gt;0,COUNTIF(BJ$35:BJ64,35)&gt;0,COUNTIF(BJ$35:BJ64,37)&gt;0,COUNTIF(BJ$35:BJ64,36)&gt;0,COUNTIF(BJ$35:BJ64,"cmo")&gt;0,COUNTIF(BJ$35:BJ64,32)&gt;0,COUNTIF(BJ$35:BJ64,2)&gt;0),"F",IF(AND(COUNTIF(BJ$35:BJ64,1)&gt;0,COUNTIF(BJ$35:BJ64,33)&gt;0,COUNTIF(BJ$35:BJ64,30)&gt;0,COUNTIF(BJ$35:BJ64,39)&gt;0,COUNTIF(BJ$35:BJ64,38)&gt;0,COUNTIF(BJ$35:BJ64,35)&gt;0,COUNTIF(BJ$35:BJ64,37)&gt;0,COUNTIF(BJ$35:BJ64,36)&gt;0,COUNTIF(BJ$35:BJ64,"cmo")&gt;0,COUNTIF(BJ$35:BJ64,32)&gt;0),2,IF(AND(COUNTIF(BJ$35:BJ64,1)&gt;0,COUNTIF(BJ$35:BJ64,33)&gt;0,COUNTIF(BJ$35:BJ64,30)&gt;0,COUNTIF(BJ$35:BJ64,39)&gt;0,COUNTIF(BJ$35:BJ64,38)&gt;0,COUNTIF(BJ$35:BJ64,35)&gt;0,COUNTIF(BJ$35:BJ64,37)&gt;0,COUNTIF(BJ$35:BJ64,36)&gt;0,COUNTIF(BJ$35:BJ64,"cmo")&gt;0),32,IF(AND(COUNTIF(BJ$35:BJ64,1)&gt;0,COUNTIF(BJ$35:BJ64,33)&gt;0,COUNTIF(BJ$35:BJ64,30)&gt;0,COUNTIF(BJ$35:BJ64,39)&gt;0,COUNTIF(BJ$35:BJ64,38)&gt;0,COUNTIF(BJ$35:BJ64,35)&gt;0,COUNTIF(BJ$35:BJ64,37)&gt;0,COUNTIF(BJ$35:BJ64,36)&gt;0),"cmo",IF(AND(COUNTIF(BJ$35:BJ64,1)&gt;0,COUNTIF(BJ$35:BJ64,33)&gt;0,COUNTIF(BJ$35:BJ64,30)&gt;0,COUNTIF(BJ$35:BJ64,39)&gt;0,COUNTIF(BJ$35:BJ64,38)&gt;0,COUNTIF(BJ$35:BJ64,35)&gt;0,COUNTIF(BJ$35:BJ64,37)&gt;0),36,IF(AND(COUNTIF(BJ$35:BJ64,1)&gt;0,COUNTIF(BJ$35:BJ64,33)&gt;0,COUNTIF(BJ$35:BJ64,30)&gt;0,COUNTIF(BJ$35:BJ64,39)&gt;0,COUNTIF(BJ$35:BJ64,38)&gt;0,COUNTIF(BJ$35:BJ64,35)&gt;0),37,IF(AND(COUNTIF(BJ$35:BJ64,1)&gt;0,COUNTIF(BJ$35:BJ64,33)&gt;0,COUNTIF(BJ$35:BJ64,30)&gt;0,COUNTIF(BJ$35:BJ64,39)&gt;0,COUNTIF(BJ$35:BJ64,38)&gt;0),35,IF(AND(COUNTIF(BJ$35:BJ64,1)&gt;0,COUNTIF(BJ$35:BJ64,33)&gt;0,COUNTIF(BJ$35:BJ64,30)&gt;0,COUNTIF(BJ$35:BJ64,39)&gt;0),38,IF(AND(COUNTIF(BJ$35:BJ64,1)&gt;0,COUNTIF(BJ$35:BJ64,33)&gt;0,COUNTIF(BJ$35:BJ64,30)&gt;0),39,IF(AND(COUNTIF(BJ$35:BJ64,1)&gt;0,COUNTIF(BJ$35:BJ64,33)&gt;0),30,IF(COUNTIF(BJ$35:BJ64,1)&gt;0,33,1)))))))))))</f>
        <v>2</v>
      </c>
      <c r="BK65" s="227" t="str">
        <f>IF(AND(COUNTIF(BK$35:BK64,1)&gt;0,COUNTIF(BK$35:BK64,33)&gt;0,COUNTIF(BK$35:BK64,30)&gt;0,COUNTIF(BK$35:BK64,39)&gt;0,COUNTIF(BK$35:BK64,38)&gt;0,COUNTIF(BK$35:BK64,35)&gt;0,COUNTIF(BK$35:BK64,37)&gt;0,COUNTIF(BK$35:BK64,36)&gt;0,COUNTIF(BK$35:BK64,"cmo")&gt;0,COUNTIF(BK$35:BK64,32)&gt;0,COUNTIF(BK$35:BK64,2)&gt;0),"F",IF(AND(COUNTIF(BK$35:BK64,1)&gt;0,COUNTIF(BK$35:BK64,33)&gt;0,COUNTIF(BK$35:BK64,30)&gt;0,COUNTIF(BK$35:BK64,39)&gt;0,COUNTIF(BK$35:BK64,38)&gt;0,COUNTIF(BK$35:BK64,35)&gt;0,COUNTIF(BK$35:BK64,37)&gt;0,COUNTIF(BK$35:BK64,36)&gt;0,COUNTIF(BK$35:BK64,"cmo")&gt;0,COUNTIF(BK$35:BK64,32)&gt;0),2,IF(AND(COUNTIF(BK$35:BK64,1)&gt;0,COUNTIF(BK$35:BK64,33)&gt;0,COUNTIF(BK$35:BK64,30)&gt;0,COUNTIF(BK$35:BK64,39)&gt;0,COUNTIF(BK$35:BK64,38)&gt;0,COUNTIF(BK$35:BK64,35)&gt;0,COUNTIF(BK$35:BK64,37)&gt;0,COUNTIF(BK$35:BK64,36)&gt;0,COUNTIF(BK$35:BK64,"cmo")&gt;0),32,IF(AND(COUNTIF(BK$35:BK64,1)&gt;0,COUNTIF(BK$35:BK64,33)&gt;0,COUNTIF(BK$35:BK64,30)&gt;0,COUNTIF(BK$35:BK64,39)&gt;0,COUNTIF(BK$35:BK64,38)&gt;0,COUNTIF(BK$35:BK64,35)&gt;0,COUNTIF(BK$35:BK64,37)&gt;0,COUNTIF(BK$35:BK64,36)&gt;0),"cmo",IF(AND(COUNTIF(BK$35:BK64,1)&gt;0,COUNTIF(BK$35:BK64,33)&gt;0,COUNTIF(BK$35:BK64,30)&gt;0,COUNTIF(BK$35:BK64,39)&gt;0,COUNTIF(BK$35:BK64,38)&gt;0,COUNTIF(BK$35:BK64,35)&gt;0,COUNTIF(BK$35:BK64,37)&gt;0),36,IF(AND(COUNTIF(BK$35:BK64,1)&gt;0,COUNTIF(BK$35:BK64,33)&gt;0,COUNTIF(BK$35:BK64,30)&gt;0,COUNTIF(BK$35:BK64,39)&gt;0,COUNTIF(BK$35:BK64,38)&gt;0,COUNTIF(BK$35:BK64,35)&gt;0),37,IF(AND(COUNTIF(BK$35:BK64,1)&gt;0,COUNTIF(BK$35:BK64,33)&gt;0,COUNTIF(BK$35:BK64,30)&gt;0,COUNTIF(BK$35:BK64,39)&gt;0,COUNTIF(BK$35:BK64,38)&gt;0),35,IF(AND(COUNTIF(BK$35:BK64,1)&gt;0,COUNTIF(BK$35:BK64,33)&gt;0,COUNTIF(BK$35:BK64,30)&gt;0,COUNTIF(BK$35:BK64,39)&gt;0),38,IF(AND(COUNTIF(BK$35:BK64,1)&gt;0,COUNTIF(BK$35:BK64,33)&gt;0,COUNTIF(BK$35:BK64,30)&gt;0),39,IF(AND(COUNTIF(BK$35:BK64,1)&gt;0,COUNTIF(BK$35:BK64,33)&gt;0),30,IF(COUNTIF(BK$35:BK64,1)&gt;0,33,1)))))))))))</f>
        <v>cmo</v>
      </c>
      <c r="BL65" s="227" t="str">
        <f>IF(AND(COUNTIF(BL$35:BL64,1)&gt;0,COUNTIF(BL$35:BL64,33)&gt;0,COUNTIF(BL$35:BL64,30)&gt;0,COUNTIF(BL$35:BL64,39)&gt;0,COUNTIF(BL$35:BL64,38)&gt;0,COUNTIF(BL$35:BL64,35)&gt;0,COUNTIF(BL$35:BL64,37)&gt;0,COUNTIF(BL$35:BL64,36)&gt;0,COUNTIF(BL$35:BL64,"cmo")&gt;0,COUNTIF(BL$35:BL64,32)&gt;0,COUNTIF(BL$35:BL64,2)&gt;0),"F",IF(AND(COUNTIF(BL$35:BL64,1)&gt;0,COUNTIF(BL$35:BL64,33)&gt;0,COUNTIF(BL$35:BL64,30)&gt;0,COUNTIF(BL$35:BL64,39)&gt;0,COUNTIF(BL$35:BL64,38)&gt;0,COUNTIF(BL$35:BL64,35)&gt;0,COUNTIF(BL$35:BL64,37)&gt;0,COUNTIF(BL$35:BL64,36)&gt;0,COUNTIF(BL$35:BL64,"cmo")&gt;0,COUNTIF(BL$35:BL64,32)&gt;0),2,IF(AND(COUNTIF(BL$35:BL64,1)&gt;0,COUNTIF(BL$35:BL64,33)&gt;0,COUNTIF(BL$35:BL64,30)&gt;0,COUNTIF(BL$35:BL64,39)&gt;0,COUNTIF(BL$35:BL64,38)&gt;0,COUNTIF(BL$35:BL64,35)&gt;0,COUNTIF(BL$35:BL64,37)&gt;0,COUNTIF(BL$35:BL64,36)&gt;0,COUNTIF(BL$35:BL64,"cmo")&gt;0),32,IF(AND(COUNTIF(BL$35:BL64,1)&gt;0,COUNTIF(BL$35:BL64,33)&gt;0,COUNTIF(BL$35:BL64,30)&gt;0,COUNTIF(BL$35:BL64,39)&gt;0,COUNTIF(BL$35:BL64,38)&gt;0,COUNTIF(BL$35:BL64,35)&gt;0,COUNTIF(BL$35:BL64,37)&gt;0,COUNTIF(BL$35:BL64,36)&gt;0),"cmo",IF(AND(COUNTIF(BL$35:BL64,1)&gt;0,COUNTIF(BL$35:BL64,33)&gt;0,COUNTIF(BL$35:BL64,30)&gt;0,COUNTIF(BL$35:BL64,39)&gt;0,COUNTIF(BL$35:BL64,38)&gt;0,COUNTIF(BL$35:BL64,35)&gt;0,COUNTIF(BL$35:BL64,37)&gt;0),36,IF(AND(COUNTIF(BL$35:BL64,1)&gt;0,COUNTIF(BL$35:BL64,33)&gt;0,COUNTIF(BL$35:BL64,30)&gt;0,COUNTIF(BL$35:BL64,39)&gt;0,COUNTIF(BL$35:BL64,38)&gt;0,COUNTIF(BL$35:BL64,35)&gt;0),37,IF(AND(COUNTIF(BL$35:BL64,1)&gt;0,COUNTIF(BL$35:BL64,33)&gt;0,COUNTIF(BL$35:BL64,30)&gt;0,COUNTIF(BL$35:BL64,39)&gt;0,COUNTIF(BL$35:BL64,38)&gt;0),35,IF(AND(COUNTIF(BL$35:BL64,1)&gt;0,COUNTIF(BL$35:BL64,33)&gt;0,COUNTIF(BL$35:BL64,30)&gt;0,COUNTIF(BL$35:BL64,39)&gt;0),38,IF(AND(COUNTIF(BL$35:BL64,1)&gt;0,COUNTIF(BL$35:BL64,33)&gt;0,COUNTIF(BL$35:BL64,30)&gt;0),39,IF(AND(COUNTIF(BL$35:BL64,1)&gt;0,COUNTIF(BL$35:BL64,33)&gt;0),30,IF(COUNTIF(BL$35:BL64,1)&gt;0,33,1)))))))))))</f>
        <v>cmo</v>
      </c>
      <c r="BM65" s="227" t="str">
        <f>IF(AND(COUNTIF(BM$35:BM64,1)&gt;0,COUNTIF(BM$35:BM64,33)&gt;0,COUNTIF(BM$35:BM64,30)&gt;0,COUNTIF(BM$35:BM64,39)&gt;0,COUNTIF(BM$35:BM64,38)&gt;0,COUNTIF(BM$35:BM64,35)&gt;0,COUNTIF(BM$35:BM64,37)&gt;0,COUNTIF(BM$35:BM64,36)&gt;0,COUNTIF(BM$35:BM64,"cmo")&gt;0,COUNTIF(BM$35:BM64,32)&gt;0,COUNTIF(BM$35:BM64,2)&gt;0),"F",IF(AND(COUNTIF(BM$35:BM64,1)&gt;0,COUNTIF(BM$35:BM64,33)&gt;0,COUNTIF(BM$35:BM64,30)&gt;0,COUNTIF(BM$35:BM64,39)&gt;0,COUNTIF(BM$35:BM64,38)&gt;0,COUNTIF(BM$35:BM64,35)&gt;0,COUNTIF(BM$35:BM64,37)&gt;0,COUNTIF(BM$35:BM64,36)&gt;0,COUNTIF(BM$35:BM64,"cmo")&gt;0,COUNTIF(BM$35:BM64,32)&gt;0),2,IF(AND(COUNTIF(BM$35:BM64,1)&gt;0,COUNTIF(BM$35:BM64,33)&gt;0,COUNTIF(BM$35:BM64,30)&gt;0,COUNTIF(BM$35:BM64,39)&gt;0,COUNTIF(BM$35:BM64,38)&gt;0,COUNTIF(BM$35:BM64,35)&gt;0,COUNTIF(BM$35:BM64,37)&gt;0,COUNTIF(BM$35:BM64,36)&gt;0,COUNTIF(BM$35:BM64,"cmo")&gt;0),32,IF(AND(COUNTIF(BM$35:BM64,1)&gt;0,COUNTIF(BM$35:BM64,33)&gt;0,COUNTIF(BM$35:BM64,30)&gt;0,COUNTIF(BM$35:BM64,39)&gt;0,COUNTIF(BM$35:BM64,38)&gt;0,COUNTIF(BM$35:BM64,35)&gt;0,COUNTIF(BM$35:BM64,37)&gt;0,COUNTIF(BM$35:BM64,36)&gt;0),"cmo",IF(AND(COUNTIF(BM$35:BM64,1)&gt;0,COUNTIF(BM$35:BM64,33)&gt;0,COUNTIF(BM$35:BM64,30)&gt;0,COUNTIF(BM$35:BM64,39)&gt;0,COUNTIF(BM$35:BM64,38)&gt;0,COUNTIF(BM$35:BM64,35)&gt;0,COUNTIF(BM$35:BM64,37)&gt;0),36,IF(AND(COUNTIF(BM$35:BM64,1)&gt;0,COUNTIF(BM$35:BM64,33)&gt;0,COUNTIF(BM$35:BM64,30)&gt;0,COUNTIF(BM$35:BM64,39)&gt;0,COUNTIF(BM$35:BM64,38)&gt;0,COUNTIF(BM$35:BM64,35)&gt;0),37,IF(AND(COUNTIF(BM$35:BM64,1)&gt;0,COUNTIF(BM$35:BM64,33)&gt;0,COUNTIF(BM$35:BM64,30)&gt;0,COUNTIF(BM$35:BM64,39)&gt;0,COUNTIF(BM$35:BM64,38)&gt;0),35,IF(AND(COUNTIF(BM$35:BM64,1)&gt;0,COUNTIF(BM$35:BM64,33)&gt;0,COUNTIF(BM$35:BM64,30)&gt;0,COUNTIF(BM$35:BM64,39)&gt;0),38,IF(AND(COUNTIF(BM$35:BM64,1)&gt;0,COUNTIF(BM$35:BM64,33)&gt;0,COUNTIF(BM$35:BM64,30)&gt;0),39,IF(AND(COUNTIF(BM$35:BM64,1)&gt;0,COUNTIF(BM$35:BM64,33)&gt;0),30,IF(COUNTIF(BM$35:BM64,1)&gt;0,33,1)))))))))))</f>
        <v>cmo</v>
      </c>
      <c r="BN65" s="227" t="str">
        <f>IF(AND(COUNTIF(BN$35:BN64,1)&gt;0,COUNTIF(BN$35:BN64,33)&gt;0,COUNTIF(BN$35:BN64,30)&gt;0,COUNTIF(BN$35:BN64,39)&gt;0,COUNTIF(BN$35:BN64,38)&gt;0,COUNTIF(BN$35:BN64,35)&gt;0,COUNTIF(BN$35:BN64,37)&gt;0,COUNTIF(BN$35:BN64,36)&gt;0,COUNTIF(BN$35:BN64,"cmo")&gt;0,COUNTIF(BN$35:BN64,32)&gt;0,COUNTIF(BN$35:BN64,2)&gt;0),"F",IF(AND(COUNTIF(BN$35:BN64,1)&gt;0,COUNTIF(BN$35:BN64,33)&gt;0,COUNTIF(BN$35:BN64,30)&gt;0,COUNTIF(BN$35:BN64,39)&gt;0,COUNTIF(BN$35:BN64,38)&gt;0,COUNTIF(BN$35:BN64,35)&gt;0,COUNTIF(BN$35:BN64,37)&gt;0,COUNTIF(BN$35:BN64,36)&gt;0,COUNTIF(BN$35:BN64,"cmo")&gt;0,COUNTIF(BN$35:BN64,32)&gt;0),2,IF(AND(COUNTIF(BN$35:BN64,1)&gt;0,COUNTIF(BN$35:BN64,33)&gt;0,COUNTIF(BN$35:BN64,30)&gt;0,COUNTIF(BN$35:BN64,39)&gt;0,COUNTIF(BN$35:BN64,38)&gt;0,COUNTIF(BN$35:BN64,35)&gt;0,COUNTIF(BN$35:BN64,37)&gt;0,COUNTIF(BN$35:BN64,36)&gt;0,COUNTIF(BN$35:BN64,"cmo")&gt;0),32,IF(AND(COUNTIF(BN$35:BN64,1)&gt;0,COUNTIF(BN$35:BN64,33)&gt;0,COUNTIF(BN$35:BN64,30)&gt;0,COUNTIF(BN$35:BN64,39)&gt;0,COUNTIF(BN$35:BN64,38)&gt;0,COUNTIF(BN$35:BN64,35)&gt;0,COUNTIF(BN$35:BN64,37)&gt;0,COUNTIF(BN$35:BN64,36)&gt;0),"cmo",IF(AND(COUNTIF(BN$35:BN64,1)&gt;0,COUNTIF(BN$35:BN64,33)&gt;0,COUNTIF(BN$35:BN64,30)&gt;0,COUNTIF(BN$35:BN64,39)&gt;0,COUNTIF(BN$35:BN64,38)&gt;0,COUNTIF(BN$35:BN64,35)&gt;0,COUNTIF(BN$35:BN64,37)&gt;0),36,IF(AND(COUNTIF(BN$35:BN64,1)&gt;0,COUNTIF(BN$35:BN64,33)&gt;0,COUNTIF(BN$35:BN64,30)&gt;0,COUNTIF(BN$35:BN64,39)&gt;0,COUNTIF(BN$35:BN64,38)&gt;0,COUNTIF(BN$35:BN64,35)&gt;0),37,IF(AND(COUNTIF(BN$35:BN64,1)&gt;0,COUNTIF(BN$35:BN64,33)&gt;0,COUNTIF(BN$35:BN64,30)&gt;0,COUNTIF(BN$35:BN64,39)&gt;0,COUNTIF(BN$35:BN64,38)&gt;0),35,IF(AND(COUNTIF(BN$35:BN64,1)&gt;0,COUNTIF(BN$35:BN64,33)&gt;0,COUNTIF(BN$35:BN64,30)&gt;0,COUNTIF(BN$35:BN64,39)&gt;0),38,IF(AND(COUNTIF(BN$35:BN64,1)&gt;0,COUNTIF(BN$35:BN64,33)&gt;0,COUNTIF(BN$35:BN64,30)&gt;0),39,IF(AND(COUNTIF(BN$35:BN64,1)&gt;0,COUNTIF(BN$35:BN64,33)&gt;0),30,IF(COUNTIF(BN$35:BN64,1)&gt;0,33,1)))))))))))</f>
        <v>cmo</v>
      </c>
      <c r="BO65" s="227" t="str">
        <f>IF(AND(COUNTIF(BO$35:BO64,1)&gt;0,COUNTIF(BO$35:BO64,33)&gt;0,COUNTIF(BO$35:BO64,30)&gt;0,COUNTIF(BO$35:BO64,39)&gt;0,COUNTIF(BO$35:BO64,38)&gt;0,COUNTIF(BO$35:BO64,35)&gt;0,COUNTIF(BO$35:BO64,37)&gt;0,COUNTIF(BO$35:BO64,36)&gt;0,COUNTIF(BO$35:BO64,"cmo")&gt;0,COUNTIF(BO$35:BO64,32)&gt;0,COUNTIF(BO$35:BO64,2)&gt;0),"F",IF(AND(COUNTIF(BO$35:BO64,1)&gt;0,COUNTIF(BO$35:BO64,33)&gt;0,COUNTIF(BO$35:BO64,30)&gt;0,COUNTIF(BO$35:BO64,39)&gt;0,COUNTIF(BO$35:BO64,38)&gt;0,COUNTIF(BO$35:BO64,35)&gt;0,COUNTIF(BO$35:BO64,37)&gt;0,COUNTIF(BO$35:BO64,36)&gt;0,COUNTIF(BO$35:BO64,"cmo")&gt;0,COUNTIF(BO$35:BO64,32)&gt;0),2,IF(AND(COUNTIF(BO$35:BO64,1)&gt;0,COUNTIF(BO$35:BO64,33)&gt;0,COUNTIF(BO$35:BO64,30)&gt;0,COUNTIF(BO$35:BO64,39)&gt;0,COUNTIF(BO$35:BO64,38)&gt;0,COUNTIF(BO$35:BO64,35)&gt;0,COUNTIF(BO$35:BO64,37)&gt;0,COUNTIF(BO$35:BO64,36)&gt;0,COUNTIF(BO$35:BO64,"cmo")&gt;0),32,IF(AND(COUNTIF(BO$35:BO64,1)&gt;0,COUNTIF(BO$35:BO64,33)&gt;0,COUNTIF(BO$35:BO64,30)&gt;0,COUNTIF(BO$35:BO64,39)&gt;0,COUNTIF(BO$35:BO64,38)&gt;0,COUNTIF(BO$35:BO64,35)&gt;0,COUNTIF(BO$35:BO64,37)&gt;0,COUNTIF(BO$35:BO64,36)&gt;0),"cmo",IF(AND(COUNTIF(BO$35:BO64,1)&gt;0,COUNTIF(BO$35:BO64,33)&gt;0,COUNTIF(BO$35:BO64,30)&gt;0,COUNTIF(BO$35:BO64,39)&gt;0,COUNTIF(BO$35:BO64,38)&gt;0,COUNTIF(BO$35:BO64,35)&gt;0,COUNTIF(BO$35:BO64,37)&gt;0),36,IF(AND(COUNTIF(BO$35:BO64,1)&gt;0,COUNTIF(BO$35:BO64,33)&gt;0,COUNTIF(BO$35:BO64,30)&gt;0,COUNTIF(BO$35:BO64,39)&gt;0,COUNTIF(BO$35:BO64,38)&gt;0,COUNTIF(BO$35:BO64,35)&gt;0),37,IF(AND(COUNTIF(BO$35:BO64,1)&gt;0,COUNTIF(BO$35:BO64,33)&gt;0,COUNTIF(BO$35:BO64,30)&gt;0,COUNTIF(BO$35:BO64,39)&gt;0,COUNTIF(BO$35:BO64,38)&gt;0),35,IF(AND(COUNTIF(BO$35:BO64,1)&gt;0,COUNTIF(BO$35:BO64,33)&gt;0,COUNTIF(BO$35:BO64,30)&gt;0,COUNTIF(BO$35:BO64,39)&gt;0),38,IF(AND(COUNTIF(BO$35:BO64,1)&gt;0,COUNTIF(BO$35:BO64,33)&gt;0,COUNTIF(BO$35:BO64,30)&gt;0),39,IF(AND(COUNTIF(BO$35:BO64,1)&gt;0,COUNTIF(BO$35:BO64,33)&gt;0),30,IF(COUNTIF(BO$35:BO64,1)&gt;0,33,1)))))))))))</f>
        <v>cmo</v>
      </c>
      <c r="BP65" s="227"/>
      <c r="BQ65" s="227"/>
      <c r="BR65" s="227"/>
      <c r="BS65" s="227"/>
      <c r="BT65" s="227"/>
      <c r="BU65" s="165">
        <f t="shared" si="3"/>
        <v>0.21874972222141378</v>
      </c>
    </row>
    <row r="66" spans="1:73" x14ac:dyDescent="0.25">
      <c r="A66" s="39"/>
      <c r="B66" s="139">
        <f>'Etat staff'!C62</f>
        <v>0</v>
      </c>
      <c r="C66" s="161">
        <f>'Etat staff'!A62</f>
        <v>0</v>
      </c>
      <c r="D66" s="162">
        <f>IF('Etat staff'!B62&lt;C66,'Etat staff'!B62+1,'Etat staff'!B62)</f>
        <v>0</v>
      </c>
      <c r="E66" s="203">
        <f t="shared" si="7"/>
        <v>1.0416666666666666E-2</v>
      </c>
      <c r="F66" s="44"/>
      <c r="G66" s="265"/>
      <c r="H66" s="227"/>
      <c r="I66" s="227"/>
      <c r="J66" s="227"/>
      <c r="K66" s="227"/>
      <c r="L66" s="227"/>
      <c r="M66" s="227"/>
      <c r="N66" s="227"/>
      <c r="O66" s="227"/>
      <c r="P66" s="227"/>
      <c r="Q66" s="227"/>
      <c r="R66" s="227"/>
      <c r="S66" s="227"/>
      <c r="T66" s="227"/>
      <c r="U66" s="227"/>
      <c r="V66" s="227"/>
      <c r="W66" s="227"/>
      <c r="X66" s="227"/>
      <c r="Y66" s="227"/>
      <c r="Z66" s="227"/>
      <c r="AA66" s="227"/>
      <c r="AB66" s="227"/>
      <c r="AC66" s="227"/>
      <c r="AD66" s="227"/>
      <c r="AE66" s="227"/>
      <c r="AF66" s="227"/>
      <c r="AG66" s="227"/>
      <c r="AH66" s="227"/>
      <c r="AI66" s="227"/>
      <c r="AJ66" s="227"/>
      <c r="AK66" s="227"/>
      <c r="AL66" s="227"/>
      <c r="AM66" s="227"/>
      <c r="AN66" s="227"/>
      <c r="AO66" s="227"/>
      <c r="AP66" s="227"/>
      <c r="AQ66" s="227"/>
      <c r="AR66" s="227"/>
      <c r="AS66" s="227"/>
      <c r="AT66" s="227"/>
      <c r="AU66" s="227"/>
      <c r="AV66" s="227"/>
      <c r="AW66" s="227"/>
      <c r="AX66" s="227"/>
      <c r="AY66" s="227"/>
      <c r="AZ66" s="227"/>
      <c r="BA66" s="227"/>
      <c r="BB66" s="227"/>
      <c r="BC66" s="227"/>
      <c r="BD66" s="227"/>
      <c r="BE66" s="227"/>
      <c r="BF66" s="227"/>
      <c r="BG66" s="227"/>
      <c r="BH66" s="227"/>
      <c r="BI66" s="227"/>
      <c r="BJ66" s="227"/>
      <c r="BK66" s="227"/>
      <c r="BL66" s="227"/>
      <c r="BM66" s="227"/>
      <c r="BN66" s="227"/>
      <c r="BO66" s="227"/>
      <c r="BP66" s="227"/>
      <c r="BQ66" s="227"/>
      <c r="BR66" s="227"/>
      <c r="BS66" s="227"/>
      <c r="BT66" s="227"/>
      <c r="BU66" s="165">
        <f t="shared" si="3"/>
        <v>6.9441666666666671E-3</v>
      </c>
    </row>
    <row r="67" spans="1:73" x14ac:dyDescent="0.25">
      <c r="A67" s="39"/>
      <c r="B67" s="266">
        <f>'Etat staff'!C63</f>
        <v>0</v>
      </c>
      <c r="C67" s="161">
        <f>'Etat staff'!A63</f>
        <v>0</v>
      </c>
      <c r="D67" s="162">
        <f>IF('Etat staff'!B63&lt;C67,'Etat staff'!B63+1,'Etat staff'!B63)</f>
        <v>0</v>
      </c>
      <c r="E67" s="203">
        <f t="shared" si="7"/>
        <v>1.0416666666666666E-2</v>
      </c>
      <c r="F67" s="44"/>
      <c r="G67" s="265"/>
      <c r="H67" s="227"/>
      <c r="I67" s="227"/>
      <c r="J67" s="227"/>
      <c r="K67" s="227"/>
      <c r="L67" s="227"/>
      <c r="M67" s="227"/>
      <c r="N67" s="227"/>
      <c r="O67" s="227"/>
      <c r="P67" s="227"/>
      <c r="Q67" s="227"/>
      <c r="R67" s="227"/>
      <c r="S67" s="227"/>
      <c r="T67" s="227"/>
      <c r="U67" s="227"/>
      <c r="V67" s="227"/>
      <c r="W67" s="227"/>
      <c r="X67" s="227"/>
      <c r="Y67" s="227"/>
      <c r="Z67" s="227"/>
      <c r="AA67" s="227"/>
      <c r="AB67" s="227"/>
      <c r="AC67" s="227"/>
      <c r="AD67" s="227"/>
      <c r="AE67" s="227"/>
      <c r="AF67" s="227"/>
      <c r="AG67" s="227"/>
      <c r="AH67" s="227"/>
      <c r="AI67" s="227"/>
      <c r="AJ67" s="227"/>
      <c r="AK67" s="227"/>
      <c r="AL67" s="227"/>
      <c r="AM67" s="227"/>
      <c r="AN67" s="227"/>
      <c r="AO67" s="227"/>
      <c r="AP67" s="227"/>
      <c r="AQ67" s="227"/>
      <c r="AR67" s="227"/>
      <c r="AS67" s="227"/>
      <c r="AT67" s="227"/>
      <c r="AU67" s="227"/>
      <c r="AV67" s="227"/>
      <c r="AW67" s="227"/>
      <c r="AX67" s="227"/>
      <c r="AY67" s="227"/>
      <c r="AZ67" s="227"/>
      <c r="BA67" s="227"/>
      <c r="BB67" s="227"/>
      <c r="BC67" s="227"/>
      <c r="BD67" s="227"/>
      <c r="BE67" s="227"/>
      <c r="BF67" s="227"/>
      <c r="BG67" s="227"/>
      <c r="BH67" s="227"/>
      <c r="BI67" s="227"/>
      <c r="BJ67" s="227"/>
      <c r="BK67" s="227"/>
      <c r="BL67" s="227"/>
      <c r="BM67" s="227"/>
      <c r="BN67" s="227"/>
      <c r="BO67" s="227"/>
      <c r="BP67" s="227"/>
      <c r="BQ67" s="227"/>
      <c r="BR67" s="227"/>
      <c r="BS67" s="227"/>
      <c r="BT67" s="227"/>
      <c r="BU67" s="165">
        <f t="shared" si="3"/>
        <v>6.9441666666666671E-3</v>
      </c>
    </row>
    <row r="68" spans="1:73" x14ac:dyDescent="0.25">
      <c r="A68" s="39"/>
      <c r="B68" s="266">
        <f>'Etat staff'!C64</f>
        <v>0</v>
      </c>
      <c r="C68" s="161">
        <f>'Etat staff'!A64</f>
        <v>0</v>
      </c>
      <c r="D68" s="162">
        <f>IF('Etat staff'!B64&lt;C68,'Etat staff'!B64+1,'Etat staff'!B64)</f>
        <v>0</v>
      </c>
      <c r="E68" s="203">
        <f t="shared" si="7"/>
        <v>1.0416666666666666E-2</v>
      </c>
      <c r="F68" s="44"/>
      <c r="G68" s="265"/>
      <c r="H68" s="227"/>
      <c r="I68" s="227"/>
      <c r="J68" s="227"/>
      <c r="K68" s="227"/>
      <c r="L68" s="227"/>
      <c r="M68" s="227"/>
      <c r="N68" s="227"/>
      <c r="O68" s="227"/>
      <c r="P68" s="227"/>
      <c r="Q68" s="227"/>
      <c r="R68" s="227"/>
      <c r="S68" s="227"/>
      <c r="T68" s="227"/>
      <c r="U68" s="227"/>
      <c r="V68" s="227"/>
      <c r="W68" s="227"/>
      <c r="X68" s="227"/>
      <c r="Y68" s="227"/>
      <c r="Z68" s="227"/>
      <c r="AA68" s="227"/>
      <c r="AB68" s="227"/>
      <c r="AC68" s="227"/>
      <c r="AD68" s="227"/>
      <c r="AE68" s="227"/>
      <c r="AF68" s="227"/>
      <c r="AG68" s="227"/>
      <c r="AH68" s="227"/>
      <c r="AI68" s="227"/>
      <c r="AJ68" s="227"/>
      <c r="AK68" s="227"/>
      <c r="AL68" s="227"/>
      <c r="AM68" s="227"/>
      <c r="AN68" s="227"/>
      <c r="AO68" s="227"/>
      <c r="AP68" s="227"/>
      <c r="AQ68" s="227"/>
      <c r="AR68" s="227"/>
      <c r="AS68" s="227"/>
      <c r="AT68" s="227"/>
      <c r="AU68" s="227"/>
      <c r="AV68" s="227"/>
      <c r="AW68" s="227"/>
      <c r="AX68" s="227"/>
      <c r="AY68" s="227"/>
      <c r="AZ68" s="227"/>
      <c r="BA68" s="227"/>
      <c r="BB68" s="227"/>
      <c r="BC68" s="227"/>
      <c r="BD68" s="227"/>
      <c r="BE68" s="227"/>
      <c r="BF68" s="227"/>
      <c r="BG68" s="227"/>
      <c r="BH68" s="227"/>
      <c r="BI68" s="227"/>
      <c r="BJ68" s="227"/>
      <c r="BK68" s="227"/>
      <c r="BL68" s="227"/>
      <c r="BM68" s="227"/>
      <c r="BN68" s="227"/>
      <c r="BO68" s="227"/>
      <c r="BP68" s="227"/>
      <c r="BQ68" s="227"/>
      <c r="BR68" s="227"/>
      <c r="BS68" s="227"/>
      <c r="BT68" s="227"/>
      <c r="BU68" s="165">
        <f t="shared" si="3"/>
        <v>6.9441666666666671E-3</v>
      </c>
    </row>
    <row r="69" spans="1:73" x14ac:dyDescent="0.25">
      <c r="A69" s="39"/>
      <c r="B69" s="139">
        <f>'Etat staff'!C65</f>
        <v>0</v>
      </c>
      <c r="C69" s="161">
        <f>'Etat staff'!A65</f>
        <v>0</v>
      </c>
      <c r="D69" s="162">
        <f>IF('Etat staff'!B65&lt;C69,'Etat staff'!B65+1,'Etat staff'!B65)</f>
        <v>0</v>
      </c>
      <c r="E69" s="203">
        <f t="shared" si="7"/>
        <v>1.0416666666666666E-2</v>
      </c>
      <c r="F69" s="44"/>
      <c r="G69" s="265"/>
      <c r="H69" s="227"/>
      <c r="I69" s="227"/>
      <c r="J69" s="227"/>
      <c r="K69" s="227"/>
      <c r="L69" s="227"/>
      <c r="M69" s="227"/>
      <c r="N69" s="227"/>
      <c r="O69" s="227"/>
      <c r="P69" s="227"/>
      <c r="Q69" s="227"/>
      <c r="R69" s="227"/>
      <c r="S69" s="227"/>
      <c r="T69" s="227"/>
      <c r="U69" s="227"/>
      <c r="V69" s="227"/>
      <c r="W69" s="227"/>
      <c r="X69" s="227"/>
      <c r="Y69" s="227"/>
      <c r="Z69" s="227"/>
      <c r="AA69" s="227"/>
      <c r="AB69" s="227"/>
      <c r="AC69" s="227"/>
      <c r="AD69" s="227"/>
      <c r="AE69" s="227"/>
      <c r="AF69" s="227"/>
      <c r="AG69" s="227"/>
      <c r="AH69" s="227"/>
      <c r="AI69" s="227"/>
      <c r="AJ69" s="227"/>
      <c r="AK69" s="227"/>
      <c r="AL69" s="227"/>
      <c r="AM69" s="227"/>
      <c r="AN69" s="227"/>
      <c r="AO69" s="227"/>
      <c r="AP69" s="227"/>
      <c r="AQ69" s="227"/>
      <c r="AR69" s="227"/>
      <c r="AS69" s="227"/>
      <c r="AT69" s="227"/>
      <c r="AU69" s="227"/>
      <c r="AV69" s="227"/>
      <c r="AW69" s="227"/>
      <c r="AX69" s="227"/>
      <c r="AY69" s="227"/>
      <c r="AZ69" s="227"/>
      <c r="BA69" s="227"/>
      <c r="BB69" s="227"/>
      <c r="BC69" s="227"/>
      <c r="BD69" s="227"/>
      <c r="BE69" s="227"/>
      <c r="BF69" s="227"/>
      <c r="BG69" s="227"/>
      <c r="BH69" s="227"/>
      <c r="BI69" s="227"/>
      <c r="BJ69" s="227"/>
      <c r="BK69" s="227"/>
      <c r="BL69" s="227"/>
      <c r="BM69" s="227"/>
      <c r="BN69" s="227"/>
      <c r="BO69" s="227"/>
      <c r="BP69" s="227"/>
      <c r="BQ69" s="227"/>
      <c r="BR69" s="227"/>
      <c r="BS69" s="227"/>
      <c r="BT69" s="227"/>
      <c r="BU69" s="165">
        <f t="shared" si="3"/>
        <v>6.9441666666666671E-3</v>
      </c>
    </row>
    <row r="70" spans="1:73" x14ac:dyDescent="0.25">
      <c r="A70" s="39"/>
      <c r="B70" s="139">
        <f>'Etat staff'!C66</f>
        <v>0</v>
      </c>
      <c r="C70" s="161">
        <f>'Etat staff'!A66</f>
        <v>0</v>
      </c>
      <c r="D70" s="162">
        <f>IF('Etat staff'!B66&lt;C70,'Etat staff'!B66+1,'Etat staff'!B66)</f>
        <v>0</v>
      </c>
      <c r="E70" s="203">
        <f t="shared" si="7"/>
        <v>1.0416666666666666E-2</v>
      </c>
      <c r="F70" s="44"/>
      <c r="G70" s="265"/>
      <c r="H70" s="227"/>
      <c r="I70" s="227"/>
      <c r="J70" s="227"/>
      <c r="K70" s="227"/>
      <c r="L70" s="227"/>
      <c r="M70" s="227"/>
      <c r="N70" s="227"/>
      <c r="O70" s="227"/>
      <c r="P70" s="227"/>
      <c r="Q70" s="227"/>
      <c r="R70" s="227"/>
      <c r="S70" s="227"/>
      <c r="T70" s="227"/>
      <c r="U70" s="227"/>
      <c r="V70" s="227"/>
      <c r="W70" s="227"/>
      <c r="X70" s="227"/>
      <c r="Y70" s="227"/>
      <c r="Z70" s="227"/>
      <c r="AA70" s="227"/>
      <c r="AB70" s="227"/>
      <c r="AC70" s="227"/>
      <c r="AD70" s="227"/>
      <c r="AE70" s="227"/>
      <c r="AF70" s="227"/>
      <c r="AG70" s="227"/>
      <c r="AH70" s="227"/>
      <c r="AI70" s="227"/>
      <c r="AJ70" s="227"/>
      <c r="AK70" s="227"/>
      <c r="AL70" s="227"/>
      <c r="AM70" s="227"/>
      <c r="AN70" s="227"/>
      <c r="AO70" s="227"/>
      <c r="AP70" s="227"/>
      <c r="AQ70" s="227"/>
      <c r="AR70" s="227"/>
      <c r="AS70" s="227"/>
      <c r="AT70" s="227"/>
      <c r="AU70" s="227"/>
      <c r="AV70" s="227"/>
      <c r="AW70" s="227"/>
      <c r="AX70" s="227"/>
      <c r="AY70" s="227"/>
      <c r="AZ70" s="227"/>
      <c r="BA70" s="227"/>
      <c r="BB70" s="227"/>
      <c r="BC70" s="227"/>
      <c r="BD70" s="227"/>
      <c r="BE70" s="227"/>
      <c r="BF70" s="227"/>
      <c r="BG70" s="227"/>
      <c r="BH70" s="227"/>
      <c r="BI70" s="227"/>
      <c r="BJ70" s="227"/>
      <c r="BK70" s="227"/>
      <c r="BL70" s="227"/>
      <c r="BM70" s="227"/>
      <c r="BN70" s="227"/>
      <c r="BO70" s="227"/>
      <c r="BP70" s="227"/>
      <c r="BQ70" s="227"/>
      <c r="BR70" s="227"/>
      <c r="BS70" s="227"/>
      <c r="BT70" s="227"/>
      <c r="BU70" s="165">
        <f t="shared" si="3"/>
        <v>6.9441666666666671E-3</v>
      </c>
    </row>
    <row r="71" spans="1:73" x14ac:dyDescent="0.25">
      <c r="A71" s="39"/>
      <c r="B71" s="139">
        <f>'Etat staff'!C67</f>
        <v>0</v>
      </c>
      <c r="C71" s="161">
        <f>'Etat staff'!A67</f>
        <v>0</v>
      </c>
      <c r="D71" s="162">
        <f>IF('Etat staff'!B67&lt;C71,'Etat staff'!B67+1,'Etat staff'!B67)</f>
        <v>0</v>
      </c>
      <c r="E71" s="203">
        <f t="shared" si="7"/>
        <v>1.0416666666666666E-2</v>
      </c>
      <c r="F71" s="44"/>
      <c r="G71" s="265"/>
      <c r="H71" s="227"/>
      <c r="I71" s="227"/>
      <c r="J71" s="227"/>
      <c r="K71" s="227"/>
      <c r="L71" s="227"/>
      <c r="M71" s="227"/>
      <c r="N71" s="227"/>
      <c r="O71" s="227"/>
      <c r="P71" s="227"/>
      <c r="Q71" s="227"/>
      <c r="R71" s="227"/>
      <c r="S71" s="227"/>
      <c r="T71" s="227"/>
      <c r="U71" s="227"/>
      <c r="V71" s="227"/>
      <c r="W71" s="227"/>
      <c r="X71" s="227"/>
      <c r="Y71" s="227"/>
      <c r="Z71" s="227"/>
      <c r="AA71" s="227"/>
      <c r="AB71" s="227"/>
      <c r="AC71" s="227"/>
      <c r="AD71" s="227"/>
      <c r="AE71" s="227"/>
      <c r="AF71" s="227"/>
      <c r="AG71" s="227"/>
      <c r="AH71" s="227"/>
      <c r="AI71" s="227"/>
      <c r="AJ71" s="227"/>
      <c r="AK71" s="227"/>
      <c r="AL71" s="227"/>
      <c r="AM71" s="227"/>
      <c r="AN71" s="227"/>
      <c r="AO71" s="227"/>
      <c r="AP71" s="227"/>
      <c r="AQ71" s="227"/>
      <c r="AR71" s="227"/>
      <c r="AS71" s="227"/>
      <c r="AT71" s="227"/>
      <c r="AU71" s="227"/>
      <c r="AV71" s="227"/>
      <c r="AW71" s="227"/>
      <c r="AX71" s="227"/>
      <c r="AY71" s="227"/>
      <c r="AZ71" s="227"/>
      <c r="BA71" s="227"/>
      <c r="BB71" s="227"/>
      <c r="BC71" s="227"/>
      <c r="BD71" s="227"/>
      <c r="BE71" s="227"/>
      <c r="BF71" s="227"/>
      <c r="BG71" s="227"/>
      <c r="BH71" s="227"/>
      <c r="BI71" s="227"/>
      <c r="BJ71" s="227"/>
      <c r="BK71" s="227"/>
      <c r="BL71" s="227"/>
      <c r="BM71" s="227"/>
      <c r="BN71" s="227"/>
      <c r="BO71" s="227"/>
      <c r="BP71" s="227"/>
      <c r="BQ71" s="227"/>
      <c r="BR71" s="227"/>
      <c r="BS71" s="227"/>
      <c r="BT71" s="227"/>
      <c r="BU71" s="165">
        <f t="shared" si="3"/>
        <v>6.9441666666666671E-3</v>
      </c>
    </row>
    <row r="72" spans="1:73" x14ac:dyDescent="0.25">
      <c r="A72" s="39"/>
      <c r="B72" s="139">
        <f>'Etat staff'!C68</f>
        <v>0</v>
      </c>
      <c r="C72" s="161">
        <f>'Etat staff'!A68</f>
        <v>0</v>
      </c>
      <c r="D72" s="162">
        <f>IF('Etat staff'!B68&lt;C72,'Etat staff'!B68+1,'Etat staff'!B68)</f>
        <v>0</v>
      </c>
      <c r="E72" s="203">
        <f t="shared" si="7"/>
        <v>1.0416666666666666E-2</v>
      </c>
      <c r="F72" s="44"/>
      <c r="G72" s="265"/>
      <c r="H72" s="227"/>
      <c r="I72" s="227"/>
      <c r="J72" s="227"/>
      <c r="K72" s="227"/>
      <c r="L72" s="227"/>
      <c r="M72" s="227"/>
      <c r="N72" s="227"/>
      <c r="O72" s="227"/>
      <c r="P72" s="227"/>
      <c r="Q72" s="227"/>
      <c r="R72" s="227"/>
      <c r="S72" s="227"/>
      <c r="T72" s="227"/>
      <c r="U72" s="227"/>
      <c r="V72" s="227"/>
      <c r="W72" s="227"/>
      <c r="X72" s="227"/>
      <c r="Y72" s="227"/>
      <c r="Z72" s="227"/>
      <c r="AA72" s="227"/>
      <c r="AB72" s="227"/>
      <c r="AC72" s="227"/>
      <c r="AD72" s="227"/>
      <c r="AE72" s="227"/>
      <c r="AF72" s="227"/>
      <c r="AG72" s="227"/>
      <c r="AH72" s="227"/>
      <c r="AI72" s="227"/>
      <c r="AJ72" s="227"/>
      <c r="AK72" s="227"/>
      <c r="AL72" s="227"/>
      <c r="AM72" s="227"/>
      <c r="AN72" s="227"/>
      <c r="AO72" s="227"/>
      <c r="AP72" s="227"/>
      <c r="AQ72" s="227"/>
      <c r="AR72" s="227"/>
      <c r="AS72" s="227"/>
      <c r="AT72" s="227"/>
      <c r="AU72" s="227"/>
      <c r="AV72" s="227"/>
      <c r="AW72" s="227"/>
      <c r="AX72" s="227"/>
      <c r="AY72" s="227"/>
      <c r="AZ72" s="227"/>
      <c r="BA72" s="227"/>
      <c r="BB72" s="227"/>
      <c r="BC72" s="227"/>
      <c r="BD72" s="227"/>
      <c r="BE72" s="227"/>
      <c r="BF72" s="227"/>
      <c r="BG72" s="227"/>
      <c r="BH72" s="227"/>
      <c r="BI72" s="227"/>
      <c r="BJ72" s="227"/>
      <c r="BK72" s="227"/>
      <c r="BL72" s="227"/>
      <c r="BM72" s="227"/>
      <c r="BN72" s="227"/>
      <c r="BO72" s="227"/>
      <c r="BP72" s="227"/>
      <c r="BQ72" s="227"/>
      <c r="BR72" s="227"/>
      <c r="BS72" s="227"/>
      <c r="BT72" s="227"/>
      <c r="BU72" s="165">
        <f t="shared" si="3"/>
        <v>6.9441666666666671E-3</v>
      </c>
    </row>
    <row r="73" spans="1:73" x14ac:dyDescent="0.25">
      <c r="A73" s="39"/>
      <c r="B73" s="139">
        <f>'Etat staff'!C69</f>
        <v>0</v>
      </c>
      <c r="C73" s="161">
        <f>'Etat staff'!A69</f>
        <v>0</v>
      </c>
      <c r="D73" s="162">
        <f>IF('Etat staff'!B69&lt;C73,'Etat staff'!B69+1,'Etat staff'!B69)</f>
        <v>0</v>
      </c>
      <c r="E73" s="203">
        <f t="shared" si="7"/>
        <v>1.0416666666666666E-2</v>
      </c>
      <c r="F73" s="44"/>
      <c r="G73" s="265"/>
      <c r="H73" s="227"/>
      <c r="I73" s="227"/>
      <c r="J73" s="227"/>
      <c r="K73" s="227"/>
      <c r="L73" s="227"/>
      <c r="M73" s="227"/>
      <c r="N73" s="227"/>
      <c r="O73" s="227"/>
      <c r="P73" s="227"/>
      <c r="Q73" s="227"/>
      <c r="R73" s="227"/>
      <c r="S73" s="227"/>
      <c r="T73" s="227"/>
      <c r="U73" s="227"/>
      <c r="V73" s="227"/>
      <c r="W73" s="227"/>
      <c r="X73" s="227"/>
      <c r="Y73" s="227"/>
      <c r="Z73" s="227"/>
      <c r="AA73" s="227"/>
      <c r="AB73" s="227"/>
      <c r="AC73" s="227"/>
      <c r="AD73" s="227"/>
      <c r="AE73" s="227"/>
      <c r="AF73" s="227"/>
      <c r="AG73" s="227"/>
      <c r="AH73" s="227"/>
      <c r="AI73" s="227"/>
      <c r="AJ73" s="227"/>
      <c r="AK73" s="227"/>
      <c r="AL73" s="227"/>
      <c r="AM73" s="227"/>
      <c r="AN73" s="227"/>
      <c r="AO73" s="227"/>
      <c r="AP73" s="227"/>
      <c r="AQ73" s="227"/>
      <c r="AR73" s="227"/>
      <c r="AS73" s="227"/>
      <c r="AT73" s="227"/>
      <c r="AU73" s="227"/>
      <c r="AV73" s="227"/>
      <c r="AW73" s="227"/>
      <c r="AX73" s="227"/>
      <c r="AY73" s="227"/>
      <c r="AZ73" s="227"/>
      <c r="BA73" s="227"/>
      <c r="BB73" s="227"/>
      <c r="BC73" s="227"/>
      <c r="BD73" s="227"/>
      <c r="BE73" s="227"/>
      <c r="BF73" s="227"/>
      <c r="BG73" s="227"/>
      <c r="BH73" s="227"/>
      <c r="BI73" s="227"/>
      <c r="BJ73" s="227"/>
      <c r="BK73" s="227"/>
      <c r="BL73" s="227"/>
      <c r="BM73" s="227"/>
      <c r="BN73" s="227"/>
      <c r="BO73" s="227"/>
      <c r="BP73" s="227"/>
      <c r="BQ73" s="227"/>
      <c r="BR73" s="227"/>
      <c r="BS73" s="227"/>
      <c r="BT73" s="227"/>
      <c r="BU73" s="165">
        <f t="shared" si="3"/>
        <v>6.9441666666666671E-3</v>
      </c>
    </row>
    <row r="74" spans="1:73" x14ac:dyDescent="0.25">
      <c r="A74" s="39"/>
      <c r="B74" s="139">
        <f>'Etat staff'!C70</f>
        <v>0</v>
      </c>
      <c r="C74" s="161">
        <f>'Etat staff'!A70</f>
        <v>0</v>
      </c>
      <c r="D74" s="162">
        <f>IF('Etat staff'!B70&lt;C74,'Etat staff'!B70+1,'Etat staff'!B70)</f>
        <v>0</v>
      </c>
      <c r="E74" s="203">
        <f t="shared" si="7"/>
        <v>1.0416666666666666E-2</v>
      </c>
      <c r="F74" s="44"/>
      <c r="G74" s="265"/>
      <c r="H74" s="227"/>
      <c r="I74" s="227"/>
      <c r="J74" s="227"/>
      <c r="K74" s="227"/>
      <c r="L74" s="227"/>
      <c r="M74" s="227"/>
      <c r="N74" s="227"/>
      <c r="O74" s="227"/>
      <c r="P74" s="227"/>
      <c r="Q74" s="227"/>
      <c r="R74" s="227"/>
      <c r="S74" s="227"/>
      <c r="T74" s="227"/>
      <c r="U74" s="227"/>
      <c r="V74" s="227"/>
      <c r="W74" s="227"/>
      <c r="X74" s="227"/>
      <c r="Y74" s="227"/>
      <c r="Z74" s="227"/>
      <c r="AA74" s="227"/>
      <c r="AB74" s="227"/>
      <c r="AC74" s="227"/>
      <c r="AD74" s="227"/>
      <c r="AE74" s="227"/>
      <c r="AF74" s="227"/>
      <c r="AG74" s="227"/>
      <c r="AH74" s="227"/>
      <c r="AI74" s="227"/>
      <c r="AJ74" s="227"/>
      <c r="AK74" s="227"/>
      <c r="AL74" s="227"/>
      <c r="AM74" s="227"/>
      <c r="AN74" s="227"/>
      <c r="AO74" s="227"/>
      <c r="AP74" s="227"/>
      <c r="AQ74" s="227"/>
      <c r="AR74" s="227"/>
      <c r="AS74" s="227"/>
      <c r="AT74" s="227"/>
      <c r="AU74" s="227"/>
      <c r="AV74" s="227"/>
      <c r="AW74" s="227"/>
      <c r="AX74" s="227"/>
      <c r="AY74" s="227"/>
      <c r="AZ74" s="227"/>
      <c r="BA74" s="227"/>
      <c r="BB74" s="227"/>
      <c r="BC74" s="227"/>
      <c r="BD74" s="227"/>
      <c r="BE74" s="227"/>
      <c r="BF74" s="227"/>
      <c r="BG74" s="227"/>
      <c r="BH74" s="227"/>
      <c r="BI74" s="227"/>
      <c r="BJ74" s="227"/>
      <c r="BK74" s="227"/>
      <c r="BL74" s="227"/>
      <c r="BM74" s="227"/>
      <c r="BN74" s="227"/>
      <c r="BO74" s="227"/>
      <c r="BP74" s="227"/>
      <c r="BQ74" s="227"/>
      <c r="BR74" s="227"/>
      <c r="BS74" s="227"/>
      <c r="BT74" s="227"/>
      <c r="BU74" s="165">
        <f t="shared" si="3"/>
        <v>6.9441666666666671E-3</v>
      </c>
    </row>
    <row r="75" spans="1:73" x14ac:dyDescent="0.25">
      <c r="A75" s="39"/>
      <c r="B75" s="139">
        <f>'Etat staff'!C71</f>
        <v>0</v>
      </c>
      <c r="C75" s="161">
        <f>'Etat staff'!A71</f>
        <v>0</v>
      </c>
      <c r="D75" s="162">
        <f>IF('Etat staff'!B71&lt;C75,'Etat staff'!B71+1,'Etat staff'!B71)</f>
        <v>0</v>
      </c>
      <c r="E75" s="203">
        <f t="shared" si="7"/>
        <v>1.0416666666666666E-2</v>
      </c>
      <c r="F75" s="44"/>
      <c r="G75" s="265"/>
      <c r="H75" s="227"/>
      <c r="I75" s="227"/>
      <c r="J75" s="227"/>
      <c r="K75" s="227"/>
      <c r="L75" s="227"/>
      <c r="M75" s="227"/>
      <c r="N75" s="227"/>
      <c r="O75" s="227"/>
      <c r="P75" s="227"/>
      <c r="Q75" s="227"/>
      <c r="R75" s="227"/>
      <c r="S75" s="227"/>
      <c r="T75" s="227"/>
      <c r="U75" s="227"/>
      <c r="V75" s="227"/>
      <c r="W75" s="227"/>
      <c r="X75" s="227"/>
      <c r="Y75" s="227"/>
      <c r="Z75" s="227"/>
      <c r="AA75" s="227"/>
      <c r="AB75" s="227"/>
      <c r="AC75" s="227"/>
      <c r="AD75" s="227"/>
      <c r="AE75" s="227"/>
      <c r="AF75" s="227"/>
      <c r="AG75" s="227"/>
      <c r="AH75" s="227"/>
      <c r="AI75" s="227"/>
      <c r="AJ75" s="227"/>
      <c r="AK75" s="227"/>
      <c r="AL75" s="227"/>
      <c r="AM75" s="227"/>
      <c r="AN75" s="227"/>
      <c r="AO75" s="227"/>
      <c r="AP75" s="227"/>
      <c r="AQ75" s="227"/>
      <c r="AR75" s="227"/>
      <c r="AS75" s="227"/>
      <c r="AT75" s="227"/>
      <c r="AU75" s="227"/>
      <c r="AV75" s="227"/>
      <c r="AW75" s="227"/>
      <c r="AX75" s="227"/>
      <c r="AY75" s="227"/>
      <c r="AZ75" s="227"/>
      <c r="BA75" s="227"/>
      <c r="BB75" s="227"/>
      <c r="BC75" s="227"/>
      <c r="BD75" s="227"/>
      <c r="BE75" s="227"/>
      <c r="BF75" s="227"/>
      <c r="BG75" s="227"/>
      <c r="BH75" s="227"/>
      <c r="BI75" s="227"/>
      <c r="BJ75" s="227"/>
      <c r="BK75" s="227"/>
      <c r="BL75" s="227"/>
      <c r="BM75" s="227"/>
      <c r="BN75" s="227"/>
      <c r="BO75" s="227"/>
      <c r="BP75" s="227"/>
      <c r="BQ75" s="227"/>
      <c r="BR75" s="227"/>
      <c r="BS75" s="227"/>
      <c r="BT75" s="227"/>
      <c r="BU75" s="165">
        <f t="shared" si="3"/>
        <v>6.9441666666666671E-3</v>
      </c>
    </row>
    <row r="76" spans="1:73" x14ac:dyDescent="0.25">
      <c r="A76" s="39"/>
      <c r="B76" s="139">
        <f>'Etat staff'!C72</f>
        <v>0</v>
      </c>
      <c r="C76" s="161">
        <f>'Etat staff'!A72</f>
        <v>0</v>
      </c>
      <c r="D76" s="162">
        <f>IF('Etat staff'!B72&lt;C76,'Etat staff'!B72+1,'Etat staff'!B72)</f>
        <v>0</v>
      </c>
      <c r="E76" s="203">
        <f t="shared" si="7"/>
        <v>1.0416666666666666E-2</v>
      </c>
      <c r="F76" s="44"/>
      <c r="G76" s="265"/>
      <c r="H76" s="227"/>
      <c r="I76" s="227"/>
      <c r="J76" s="227"/>
      <c r="K76" s="227"/>
      <c r="L76" s="227"/>
      <c r="M76" s="227"/>
      <c r="N76" s="227"/>
      <c r="O76" s="227"/>
      <c r="P76" s="227"/>
      <c r="Q76" s="227"/>
      <c r="R76" s="227"/>
      <c r="S76" s="227"/>
      <c r="T76" s="227"/>
      <c r="U76" s="227"/>
      <c r="V76" s="227"/>
      <c r="W76" s="227"/>
      <c r="X76" s="227"/>
      <c r="Y76" s="227"/>
      <c r="Z76" s="227"/>
      <c r="AA76" s="227"/>
      <c r="AB76" s="227"/>
      <c r="AC76" s="227"/>
      <c r="AD76" s="227"/>
      <c r="AE76" s="227"/>
      <c r="AF76" s="227"/>
      <c r="AG76" s="227"/>
      <c r="AH76" s="227"/>
      <c r="AI76" s="227"/>
      <c r="AJ76" s="227"/>
      <c r="AK76" s="227"/>
      <c r="AL76" s="227"/>
      <c r="AM76" s="227"/>
      <c r="AN76" s="227"/>
      <c r="AO76" s="227"/>
      <c r="AP76" s="227"/>
      <c r="AQ76" s="227"/>
      <c r="AR76" s="227"/>
      <c r="AS76" s="227"/>
      <c r="AT76" s="227"/>
      <c r="AU76" s="227"/>
      <c r="AV76" s="227"/>
      <c r="AW76" s="227"/>
      <c r="AX76" s="227"/>
      <c r="AY76" s="227"/>
      <c r="AZ76" s="227"/>
      <c r="BA76" s="227"/>
      <c r="BB76" s="227"/>
      <c r="BC76" s="227"/>
      <c r="BD76" s="227"/>
      <c r="BE76" s="227"/>
      <c r="BF76" s="227"/>
      <c r="BG76" s="227"/>
      <c r="BH76" s="227"/>
      <c r="BI76" s="227"/>
      <c r="BJ76" s="227"/>
      <c r="BK76" s="227"/>
      <c r="BL76" s="227"/>
      <c r="BM76" s="227"/>
      <c r="BN76" s="227"/>
      <c r="BO76" s="227"/>
      <c r="BP76" s="227"/>
      <c r="BQ76" s="227"/>
      <c r="BR76" s="227"/>
      <c r="BS76" s="227"/>
      <c r="BT76" s="227"/>
      <c r="BU76" s="165">
        <f t="shared" si="3"/>
        <v>6.9441666666666671E-3</v>
      </c>
    </row>
    <row r="77" spans="1:73" x14ac:dyDescent="0.25">
      <c r="A77" s="39"/>
      <c r="B77" s="139">
        <f>'Etat staff'!C73</f>
        <v>0</v>
      </c>
      <c r="C77" s="161">
        <f>'Etat staff'!A73</f>
        <v>0</v>
      </c>
      <c r="D77" s="162">
        <f>IF('Etat staff'!B73&lt;C77,'Etat staff'!B73+1,'Etat staff'!B73)</f>
        <v>0</v>
      </c>
      <c r="E77" s="203">
        <f t="shared" si="7"/>
        <v>1.0416666666666666E-2</v>
      </c>
      <c r="F77" s="44"/>
      <c r="G77" s="265"/>
      <c r="H77" s="227"/>
      <c r="I77" s="227"/>
      <c r="J77" s="227"/>
      <c r="K77" s="227"/>
      <c r="L77" s="227"/>
      <c r="M77" s="227"/>
      <c r="N77" s="227"/>
      <c r="O77" s="227"/>
      <c r="P77" s="227"/>
      <c r="Q77" s="227"/>
      <c r="R77" s="227"/>
      <c r="S77" s="227"/>
      <c r="T77" s="227"/>
      <c r="U77" s="227"/>
      <c r="V77" s="227"/>
      <c r="W77" s="227"/>
      <c r="X77" s="227"/>
      <c r="Y77" s="227"/>
      <c r="Z77" s="227"/>
      <c r="AA77" s="227"/>
      <c r="AB77" s="227"/>
      <c r="AC77" s="227"/>
      <c r="AD77" s="227"/>
      <c r="AE77" s="227"/>
      <c r="AF77" s="227"/>
      <c r="AG77" s="227"/>
      <c r="AH77" s="227"/>
      <c r="AI77" s="227"/>
      <c r="AJ77" s="227"/>
      <c r="AK77" s="227"/>
      <c r="AL77" s="227"/>
      <c r="AM77" s="227"/>
      <c r="AN77" s="227"/>
      <c r="AO77" s="227"/>
      <c r="AP77" s="227"/>
      <c r="AQ77" s="227"/>
      <c r="AR77" s="227"/>
      <c r="AS77" s="227"/>
      <c r="AT77" s="227"/>
      <c r="AU77" s="227"/>
      <c r="AV77" s="227"/>
      <c r="AW77" s="227"/>
      <c r="AX77" s="227"/>
      <c r="AY77" s="227"/>
      <c r="AZ77" s="227"/>
      <c r="BA77" s="227"/>
      <c r="BB77" s="227"/>
      <c r="BC77" s="227"/>
      <c r="BD77" s="227"/>
      <c r="BE77" s="227"/>
      <c r="BF77" s="227"/>
      <c r="BG77" s="227"/>
      <c r="BH77" s="227"/>
      <c r="BI77" s="227"/>
      <c r="BJ77" s="227"/>
      <c r="BK77" s="227"/>
      <c r="BL77" s="227"/>
      <c r="BM77" s="227"/>
      <c r="BN77" s="227"/>
      <c r="BO77" s="227"/>
      <c r="BP77" s="227"/>
      <c r="BQ77" s="227"/>
      <c r="BR77" s="227"/>
      <c r="BS77" s="227"/>
      <c r="BT77" s="227"/>
      <c r="BU77" s="165">
        <f t="shared" si="3"/>
        <v>6.9441666666666671E-3</v>
      </c>
    </row>
    <row r="78" spans="1:73" x14ac:dyDescent="0.25">
      <c r="A78" s="39"/>
      <c r="B78" s="139">
        <f>'Etat staff'!C74</f>
        <v>0</v>
      </c>
      <c r="C78" s="161">
        <f>'Etat staff'!A74</f>
        <v>0</v>
      </c>
      <c r="D78" s="162">
        <f>IF('Etat staff'!B74&lt;C78,'Etat staff'!B74+1,'Etat staff'!B74)</f>
        <v>0</v>
      </c>
      <c r="E78" s="203">
        <f t="shared" si="7"/>
        <v>1.0416666666666666E-2</v>
      </c>
      <c r="F78" s="44"/>
      <c r="G78" s="265"/>
      <c r="H78" s="227"/>
      <c r="I78" s="227"/>
      <c r="J78" s="227"/>
      <c r="K78" s="227"/>
      <c r="L78" s="227"/>
      <c r="M78" s="227"/>
      <c r="N78" s="227"/>
      <c r="O78" s="227"/>
      <c r="P78" s="227"/>
      <c r="Q78" s="227"/>
      <c r="R78" s="227"/>
      <c r="S78" s="227"/>
      <c r="T78" s="227"/>
      <c r="U78" s="227"/>
      <c r="V78" s="227"/>
      <c r="W78" s="227"/>
      <c r="X78" s="227"/>
      <c r="Y78" s="227"/>
      <c r="Z78" s="227"/>
      <c r="AA78" s="227"/>
      <c r="AB78" s="227"/>
      <c r="AC78" s="227"/>
      <c r="AD78" s="227"/>
      <c r="AE78" s="227"/>
      <c r="AF78" s="227"/>
      <c r="AG78" s="227"/>
      <c r="AH78" s="227"/>
      <c r="AI78" s="227"/>
      <c r="AJ78" s="227"/>
      <c r="AK78" s="227"/>
      <c r="AL78" s="227"/>
      <c r="AM78" s="227"/>
      <c r="AN78" s="227"/>
      <c r="AO78" s="227"/>
      <c r="AP78" s="227"/>
      <c r="AQ78" s="227"/>
      <c r="AR78" s="227"/>
      <c r="AS78" s="227"/>
      <c r="AT78" s="227"/>
      <c r="AU78" s="227"/>
      <c r="AV78" s="227"/>
      <c r="AW78" s="227"/>
      <c r="AX78" s="227"/>
      <c r="AY78" s="227"/>
      <c r="AZ78" s="227"/>
      <c r="BA78" s="227"/>
      <c r="BB78" s="227"/>
      <c r="BC78" s="227"/>
      <c r="BD78" s="227"/>
      <c r="BE78" s="227"/>
      <c r="BF78" s="227"/>
      <c r="BG78" s="227"/>
      <c r="BH78" s="227"/>
      <c r="BI78" s="227"/>
      <c r="BJ78" s="227"/>
      <c r="BK78" s="227"/>
      <c r="BL78" s="227"/>
      <c r="BM78" s="227"/>
      <c r="BN78" s="227"/>
      <c r="BO78" s="227"/>
      <c r="BP78" s="227"/>
      <c r="BQ78" s="227"/>
      <c r="BR78" s="227"/>
      <c r="BS78" s="227"/>
      <c r="BT78" s="227"/>
      <c r="BU78" s="165">
        <f t="shared" si="3"/>
        <v>6.9441666666666671E-3</v>
      </c>
    </row>
    <row r="79" spans="1:73" x14ac:dyDescent="0.25">
      <c r="A79" s="39"/>
      <c r="B79" s="139">
        <f>'Etat staff'!C75</f>
        <v>0</v>
      </c>
      <c r="C79" s="161">
        <f>'Etat staff'!A75</f>
        <v>0</v>
      </c>
      <c r="D79" s="162">
        <f>IF('Etat staff'!B75&lt;C79,'Etat staff'!B75+1,'Etat staff'!B75)</f>
        <v>0</v>
      </c>
      <c r="E79" s="203">
        <f t="shared" si="7"/>
        <v>1.0416666666666666E-2</v>
      </c>
      <c r="F79" s="44"/>
      <c r="G79" s="265"/>
      <c r="H79" s="227"/>
      <c r="I79" s="227"/>
      <c r="J79" s="227"/>
      <c r="K79" s="227"/>
      <c r="L79" s="227"/>
      <c r="M79" s="227"/>
      <c r="N79" s="227"/>
      <c r="O79" s="227"/>
      <c r="P79" s="227"/>
      <c r="Q79" s="227"/>
      <c r="R79" s="227"/>
      <c r="S79" s="227"/>
      <c r="T79" s="227"/>
      <c r="U79" s="227"/>
      <c r="V79" s="227"/>
      <c r="W79" s="227"/>
      <c r="X79" s="227"/>
      <c r="Y79" s="227"/>
      <c r="Z79" s="227"/>
      <c r="AA79" s="227"/>
      <c r="AB79" s="227"/>
      <c r="AC79" s="227"/>
      <c r="AD79" s="227"/>
      <c r="AE79" s="227"/>
      <c r="AF79" s="227"/>
      <c r="AG79" s="227"/>
      <c r="AH79" s="227"/>
      <c r="AI79" s="227"/>
      <c r="AJ79" s="227"/>
      <c r="AK79" s="227"/>
      <c r="AL79" s="227"/>
      <c r="AM79" s="227"/>
      <c r="AN79" s="227"/>
      <c r="AO79" s="227"/>
      <c r="AP79" s="227"/>
      <c r="AQ79" s="227"/>
      <c r="AR79" s="227"/>
      <c r="AS79" s="227"/>
      <c r="AT79" s="227"/>
      <c r="AU79" s="227"/>
      <c r="AV79" s="227"/>
      <c r="AW79" s="227"/>
      <c r="AX79" s="227"/>
      <c r="AY79" s="227"/>
      <c r="AZ79" s="227"/>
      <c r="BA79" s="227"/>
      <c r="BB79" s="227"/>
      <c r="BC79" s="227"/>
      <c r="BD79" s="227"/>
      <c r="BE79" s="227"/>
      <c r="BF79" s="227"/>
      <c r="BG79" s="227"/>
      <c r="BH79" s="227"/>
      <c r="BI79" s="227"/>
      <c r="BJ79" s="227"/>
      <c r="BK79" s="227"/>
      <c r="BL79" s="227"/>
      <c r="BM79" s="227"/>
      <c r="BN79" s="227"/>
      <c r="BO79" s="227"/>
      <c r="BP79" s="227"/>
      <c r="BQ79" s="227"/>
      <c r="BR79" s="227"/>
      <c r="BS79" s="227"/>
      <c r="BT79" s="227"/>
      <c r="BU79" s="165">
        <f t="shared" si="3"/>
        <v>6.9441666666666671E-3</v>
      </c>
    </row>
    <row r="80" spans="1:73" x14ac:dyDescent="0.25">
      <c r="A80" s="39"/>
      <c r="B80" s="139">
        <f>'Etat staff'!C76</f>
        <v>0</v>
      </c>
      <c r="C80" s="161">
        <f>'Etat staff'!A76</f>
        <v>0</v>
      </c>
      <c r="D80" s="162">
        <f>IF('Etat staff'!B76&lt;C80,'Etat staff'!B76+1,'Etat staff'!B76)</f>
        <v>0</v>
      </c>
      <c r="E80" s="203">
        <f t="shared" si="7"/>
        <v>1.0416666666666666E-2</v>
      </c>
      <c r="F80" s="44"/>
      <c r="G80" s="265"/>
      <c r="H80" s="227"/>
      <c r="I80" s="227"/>
      <c r="J80" s="227"/>
      <c r="K80" s="227"/>
      <c r="L80" s="227"/>
      <c r="M80" s="227"/>
      <c r="N80" s="227"/>
      <c r="O80" s="227"/>
      <c r="P80" s="227"/>
      <c r="Q80" s="227"/>
      <c r="R80" s="227"/>
      <c r="S80" s="227"/>
      <c r="T80" s="227"/>
      <c r="U80" s="227"/>
      <c r="V80" s="227"/>
      <c r="W80" s="227"/>
      <c r="X80" s="227"/>
      <c r="Y80" s="227"/>
      <c r="Z80" s="227"/>
      <c r="AA80" s="227"/>
      <c r="AB80" s="227"/>
      <c r="AC80" s="227"/>
      <c r="AD80" s="227"/>
      <c r="AE80" s="227"/>
      <c r="AF80" s="227"/>
      <c r="AG80" s="227"/>
      <c r="AH80" s="227"/>
      <c r="AI80" s="227"/>
      <c r="AJ80" s="227"/>
      <c r="AK80" s="227"/>
      <c r="AL80" s="227"/>
      <c r="AM80" s="227"/>
      <c r="AN80" s="227"/>
      <c r="AO80" s="227"/>
      <c r="AP80" s="227"/>
      <c r="AQ80" s="227"/>
      <c r="AR80" s="227"/>
      <c r="AS80" s="227"/>
      <c r="AT80" s="227"/>
      <c r="AU80" s="227"/>
      <c r="AV80" s="227"/>
      <c r="AW80" s="227"/>
      <c r="AX80" s="227"/>
      <c r="AY80" s="227"/>
      <c r="AZ80" s="227"/>
      <c r="BA80" s="227"/>
      <c r="BB80" s="227"/>
      <c r="BC80" s="227"/>
      <c r="BD80" s="227"/>
      <c r="BE80" s="227"/>
      <c r="BF80" s="227"/>
      <c r="BG80" s="227"/>
      <c r="BH80" s="227"/>
      <c r="BI80" s="227"/>
      <c r="BJ80" s="227"/>
      <c r="BK80" s="227"/>
      <c r="BL80" s="227"/>
      <c r="BM80" s="227"/>
      <c r="BN80" s="227"/>
      <c r="BO80" s="227"/>
      <c r="BP80" s="227"/>
      <c r="BQ80" s="227"/>
      <c r="BR80" s="227"/>
      <c r="BS80" s="227"/>
      <c r="BT80" s="227"/>
      <c r="BU80" s="165">
        <f t="shared" si="3"/>
        <v>6.9441666666666671E-3</v>
      </c>
    </row>
    <row r="81" spans="1:73" x14ac:dyDescent="0.25">
      <c r="A81" s="39"/>
      <c r="B81" s="139">
        <f>'Etat staff'!C77</f>
        <v>0</v>
      </c>
      <c r="C81" s="161">
        <f>'Etat staff'!A77</f>
        <v>0</v>
      </c>
      <c r="D81" s="162">
        <f>IF('Etat staff'!B77&lt;C81,'Etat staff'!B77+1,'Etat staff'!B77)</f>
        <v>0</v>
      </c>
      <c r="E81" s="203">
        <f t="shared" si="7"/>
        <v>1.0416666666666666E-2</v>
      </c>
      <c r="F81" s="44"/>
      <c r="G81" s="265"/>
      <c r="H81" s="227"/>
      <c r="I81" s="227"/>
      <c r="J81" s="227"/>
      <c r="K81" s="227"/>
      <c r="L81" s="227"/>
      <c r="M81" s="227"/>
      <c r="N81" s="227"/>
      <c r="O81" s="227"/>
      <c r="P81" s="227"/>
      <c r="Q81" s="227"/>
      <c r="R81" s="227"/>
      <c r="S81" s="227"/>
      <c r="T81" s="227"/>
      <c r="U81" s="227"/>
      <c r="V81" s="227"/>
      <c r="W81" s="227"/>
      <c r="X81" s="227"/>
      <c r="Y81" s="227"/>
      <c r="Z81" s="227"/>
      <c r="AA81" s="227"/>
      <c r="AB81" s="227"/>
      <c r="AC81" s="227"/>
      <c r="AD81" s="227"/>
      <c r="AE81" s="227"/>
      <c r="AF81" s="227"/>
      <c r="AG81" s="227"/>
      <c r="AH81" s="227"/>
      <c r="AI81" s="227"/>
      <c r="AJ81" s="227"/>
      <c r="AK81" s="227"/>
      <c r="AL81" s="227"/>
      <c r="AM81" s="227"/>
      <c r="AN81" s="227"/>
      <c r="AO81" s="227"/>
      <c r="AP81" s="227"/>
      <c r="AQ81" s="227"/>
      <c r="AR81" s="227"/>
      <c r="AS81" s="227"/>
      <c r="AT81" s="227"/>
      <c r="AU81" s="227"/>
      <c r="AV81" s="227"/>
      <c r="AW81" s="227"/>
      <c r="AX81" s="227"/>
      <c r="AY81" s="227"/>
      <c r="AZ81" s="227"/>
      <c r="BA81" s="227"/>
      <c r="BB81" s="227"/>
      <c r="BC81" s="227"/>
      <c r="BD81" s="227"/>
      <c r="BE81" s="227"/>
      <c r="BF81" s="227"/>
      <c r="BG81" s="227"/>
      <c r="BH81" s="227"/>
      <c r="BI81" s="227"/>
      <c r="BJ81" s="227"/>
      <c r="BK81" s="227"/>
      <c r="BL81" s="227"/>
      <c r="BM81" s="227"/>
      <c r="BN81" s="227"/>
      <c r="BO81" s="227"/>
      <c r="BP81" s="227"/>
      <c r="BQ81" s="227"/>
      <c r="BR81" s="227"/>
      <c r="BS81" s="227"/>
      <c r="BT81" s="227"/>
      <c r="BU81" s="165">
        <f t="shared" si="3"/>
        <v>6.9441666666666671E-3</v>
      </c>
    </row>
    <row r="82" spans="1:73" x14ac:dyDescent="0.25">
      <c r="A82" s="39"/>
      <c r="B82" s="139">
        <f>'Etat staff'!C78</f>
        <v>0</v>
      </c>
      <c r="C82" s="161">
        <f>'Etat staff'!A78</f>
        <v>0</v>
      </c>
      <c r="D82" s="162">
        <f>IF('Etat staff'!B78&lt;C82,'Etat staff'!B78+1,'Etat staff'!B78)</f>
        <v>0</v>
      </c>
      <c r="E82" s="203">
        <f t="shared" si="7"/>
        <v>1.0416666666666666E-2</v>
      </c>
      <c r="F82" s="44"/>
      <c r="G82" s="265"/>
      <c r="H82" s="227"/>
      <c r="I82" s="227"/>
      <c r="J82" s="227"/>
      <c r="K82" s="227"/>
      <c r="L82" s="227"/>
      <c r="M82" s="227"/>
      <c r="N82" s="227"/>
      <c r="O82" s="227"/>
      <c r="P82" s="227"/>
      <c r="Q82" s="227"/>
      <c r="R82" s="227"/>
      <c r="S82" s="227"/>
      <c r="T82" s="227"/>
      <c r="U82" s="227"/>
      <c r="V82" s="227"/>
      <c r="W82" s="227"/>
      <c r="X82" s="227"/>
      <c r="Y82" s="227"/>
      <c r="Z82" s="227"/>
      <c r="AA82" s="227"/>
      <c r="AB82" s="227"/>
      <c r="AC82" s="227"/>
      <c r="AD82" s="227"/>
      <c r="AE82" s="227"/>
      <c r="AF82" s="227"/>
      <c r="AG82" s="227"/>
      <c r="AH82" s="227"/>
      <c r="AI82" s="227"/>
      <c r="AJ82" s="227"/>
      <c r="AK82" s="227"/>
      <c r="AL82" s="227"/>
      <c r="AM82" s="227"/>
      <c r="AN82" s="227"/>
      <c r="AO82" s="227"/>
      <c r="AP82" s="227"/>
      <c r="AQ82" s="227"/>
      <c r="AR82" s="227"/>
      <c r="AS82" s="227"/>
      <c r="AT82" s="227"/>
      <c r="AU82" s="227"/>
      <c r="AV82" s="227"/>
      <c r="AW82" s="227"/>
      <c r="AX82" s="227"/>
      <c r="AY82" s="227"/>
      <c r="AZ82" s="227"/>
      <c r="BA82" s="227"/>
      <c r="BB82" s="227"/>
      <c r="BC82" s="227"/>
      <c r="BD82" s="227"/>
      <c r="BE82" s="227"/>
      <c r="BF82" s="227"/>
      <c r="BG82" s="227"/>
      <c r="BH82" s="227"/>
      <c r="BI82" s="227"/>
      <c r="BJ82" s="227"/>
      <c r="BK82" s="227"/>
      <c r="BL82" s="227"/>
      <c r="BM82" s="227"/>
      <c r="BN82" s="227"/>
      <c r="BO82" s="227"/>
      <c r="BP82" s="227"/>
      <c r="BQ82" s="227"/>
      <c r="BR82" s="227"/>
      <c r="BS82" s="227"/>
      <c r="BT82" s="227"/>
      <c r="BU82" s="165">
        <f t="shared" si="3"/>
        <v>6.9441666666666671E-3</v>
      </c>
    </row>
    <row r="83" spans="1:73" x14ac:dyDescent="0.25">
      <c r="A83" s="39"/>
      <c r="B83" s="139">
        <f>'Etat staff'!C79</f>
        <v>0</v>
      </c>
      <c r="C83" s="161">
        <f>'Etat staff'!A79</f>
        <v>0</v>
      </c>
      <c r="D83" s="162">
        <f>IF('Etat staff'!B79&lt;C83,'Etat staff'!B79+1,'Etat staff'!B79)</f>
        <v>0</v>
      </c>
      <c r="E83" s="203">
        <f t="shared" si="7"/>
        <v>1.0416666666666666E-2</v>
      </c>
      <c r="F83" s="44"/>
      <c r="G83" s="265"/>
      <c r="H83" s="227"/>
      <c r="I83" s="227"/>
      <c r="J83" s="227"/>
      <c r="K83" s="227"/>
      <c r="L83" s="227"/>
      <c r="M83" s="227"/>
      <c r="N83" s="227"/>
      <c r="O83" s="227"/>
      <c r="P83" s="227"/>
      <c r="Q83" s="227"/>
      <c r="R83" s="227"/>
      <c r="S83" s="227"/>
      <c r="T83" s="227"/>
      <c r="U83" s="227"/>
      <c r="V83" s="227"/>
      <c r="W83" s="227"/>
      <c r="X83" s="227"/>
      <c r="Y83" s="227"/>
      <c r="Z83" s="227"/>
      <c r="AA83" s="227"/>
      <c r="AB83" s="227"/>
      <c r="AC83" s="227"/>
      <c r="AD83" s="227"/>
      <c r="AE83" s="227"/>
      <c r="AF83" s="227"/>
      <c r="AG83" s="227"/>
      <c r="AH83" s="227"/>
      <c r="AI83" s="227"/>
      <c r="AJ83" s="227"/>
      <c r="AK83" s="227"/>
      <c r="AL83" s="227"/>
      <c r="AM83" s="227"/>
      <c r="AN83" s="227"/>
      <c r="AO83" s="227"/>
      <c r="AP83" s="227"/>
      <c r="AQ83" s="227"/>
      <c r="AR83" s="227"/>
      <c r="AS83" s="227"/>
      <c r="AT83" s="227"/>
      <c r="AU83" s="227"/>
      <c r="AV83" s="227"/>
      <c r="AW83" s="227"/>
      <c r="AX83" s="227"/>
      <c r="AY83" s="227"/>
      <c r="AZ83" s="227"/>
      <c r="BA83" s="227"/>
      <c r="BB83" s="227"/>
      <c r="BC83" s="227"/>
      <c r="BD83" s="227"/>
      <c r="BE83" s="227"/>
      <c r="BF83" s="227"/>
      <c r="BG83" s="227"/>
      <c r="BH83" s="227"/>
      <c r="BI83" s="227"/>
      <c r="BJ83" s="227"/>
      <c r="BK83" s="227"/>
      <c r="BL83" s="227"/>
      <c r="BM83" s="227"/>
      <c r="BN83" s="227"/>
      <c r="BO83" s="227"/>
      <c r="BP83" s="227"/>
      <c r="BQ83" s="227"/>
      <c r="BR83" s="227"/>
      <c r="BS83" s="227"/>
      <c r="BT83" s="227"/>
      <c r="BU83" s="165">
        <f t="shared" si="3"/>
        <v>6.9441666666666671E-3</v>
      </c>
    </row>
    <row r="84" spans="1:73" x14ac:dyDescent="0.25">
      <c r="A84" s="39"/>
      <c r="B84" s="139">
        <f>'Etat staff'!C80</f>
        <v>0</v>
      </c>
      <c r="C84" s="161">
        <f>'Etat staff'!A80</f>
        <v>0</v>
      </c>
      <c r="D84" s="162">
        <f>IF('Etat staff'!B80&lt;C84,'Etat staff'!B80+1,'Etat staff'!B80)</f>
        <v>0</v>
      </c>
      <c r="E84" s="203">
        <f t="shared" si="7"/>
        <v>1.0416666666666666E-2</v>
      </c>
      <c r="F84" s="44"/>
      <c r="G84" s="265"/>
      <c r="H84" s="227"/>
      <c r="I84" s="227"/>
      <c r="J84" s="227"/>
      <c r="K84" s="227"/>
      <c r="L84" s="227"/>
      <c r="M84" s="227"/>
      <c r="N84" s="227"/>
      <c r="O84" s="227"/>
      <c r="P84" s="227"/>
      <c r="Q84" s="227"/>
      <c r="R84" s="227"/>
      <c r="S84" s="227"/>
      <c r="T84" s="227"/>
      <c r="U84" s="227"/>
      <c r="V84" s="227"/>
      <c r="W84" s="227"/>
      <c r="X84" s="227"/>
      <c r="Y84" s="227"/>
      <c r="Z84" s="227"/>
      <c r="AA84" s="227"/>
      <c r="AB84" s="227"/>
      <c r="AC84" s="227"/>
      <c r="AD84" s="227"/>
      <c r="AE84" s="227"/>
      <c r="AF84" s="227"/>
      <c r="AG84" s="227"/>
      <c r="AH84" s="227"/>
      <c r="AI84" s="227"/>
      <c r="AJ84" s="227"/>
      <c r="AK84" s="227"/>
      <c r="AL84" s="227"/>
      <c r="AM84" s="227"/>
      <c r="AN84" s="227"/>
      <c r="AO84" s="227"/>
      <c r="AP84" s="227"/>
      <c r="AQ84" s="227"/>
      <c r="AR84" s="227"/>
      <c r="AS84" s="227"/>
      <c r="AT84" s="227"/>
      <c r="AU84" s="227"/>
      <c r="AV84" s="227"/>
      <c r="AW84" s="227"/>
      <c r="AX84" s="227"/>
      <c r="AY84" s="227"/>
      <c r="AZ84" s="227"/>
      <c r="BA84" s="227"/>
      <c r="BB84" s="227"/>
      <c r="BC84" s="227"/>
      <c r="BD84" s="227"/>
      <c r="BE84" s="227"/>
      <c r="BF84" s="227"/>
      <c r="BG84" s="227"/>
      <c r="BH84" s="227"/>
      <c r="BI84" s="227"/>
      <c r="BJ84" s="227"/>
      <c r="BK84" s="227"/>
      <c r="BL84" s="227"/>
      <c r="BM84" s="227"/>
      <c r="BN84" s="227"/>
      <c r="BO84" s="227"/>
      <c r="BP84" s="227"/>
      <c r="BQ84" s="227"/>
      <c r="BR84" s="227"/>
      <c r="BS84" s="227"/>
      <c r="BT84" s="227"/>
      <c r="BU84" s="165">
        <f t="shared" si="3"/>
        <v>6.9441666666666671E-3</v>
      </c>
    </row>
    <row r="85" spans="1:73" x14ac:dyDescent="0.25">
      <c r="A85" s="39"/>
      <c r="B85" s="139">
        <f>'Etat staff'!C81</f>
        <v>0</v>
      </c>
      <c r="C85" s="161">
        <f>'Etat staff'!A81</f>
        <v>0</v>
      </c>
      <c r="D85" s="162">
        <f>IF('Etat staff'!B81&lt;C85,'Etat staff'!B81+1,'Etat staff'!B81)</f>
        <v>0</v>
      </c>
      <c r="E85" s="203">
        <f t="shared" si="7"/>
        <v>1.0416666666666666E-2</v>
      </c>
      <c r="F85" s="44"/>
      <c r="G85" s="265"/>
      <c r="H85" s="227"/>
      <c r="I85" s="227"/>
      <c r="J85" s="227"/>
      <c r="K85" s="227"/>
      <c r="L85" s="227"/>
      <c r="M85" s="227"/>
      <c r="N85" s="227"/>
      <c r="O85" s="227"/>
      <c r="P85" s="227"/>
      <c r="Q85" s="227"/>
      <c r="R85" s="227"/>
      <c r="S85" s="227"/>
      <c r="T85" s="227"/>
      <c r="U85" s="227"/>
      <c r="V85" s="227"/>
      <c r="W85" s="227"/>
      <c r="X85" s="227"/>
      <c r="Y85" s="227"/>
      <c r="Z85" s="227"/>
      <c r="AA85" s="227"/>
      <c r="AB85" s="227"/>
      <c r="AC85" s="227"/>
      <c r="AD85" s="227"/>
      <c r="AE85" s="227"/>
      <c r="AF85" s="227"/>
      <c r="AG85" s="227"/>
      <c r="AH85" s="227"/>
      <c r="AI85" s="227"/>
      <c r="AJ85" s="227"/>
      <c r="AK85" s="227"/>
      <c r="AL85" s="227"/>
      <c r="AM85" s="227"/>
      <c r="AN85" s="227"/>
      <c r="AO85" s="227"/>
      <c r="AP85" s="227"/>
      <c r="AQ85" s="227"/>
      <c r="AR85" s="227"/>
      <c r="AS85" s="227"/>
      <c r="AT85" s="227"/>
      <c r="AU85" s="227"/>
      <c r="AV85" s="227"/>
      <c r="AW85" s="227"/>
      <c r="AX85" s="227"/>
      <c r="AY85" s="227"/>
      <c r="AZ85" s="227"/>
      <c r="BA85" s="227"/>
      <c r="BB85" s="227"/>
      <c r="BC85" s="227"/>
      <c r="BD85" s="227"/>
      <c r="BE85" s="227"/>
      <c r="BF85" s="227"/>
      <c r="BG85" s="227"/>
      <c r="BH85" s="227"/>
      <c r="BI85" s="227"/>
      <c r="BJ85" s="227"/>
      <c r="BK85" s="227"/>
      <c r="BL85" s="227"/>
      <c r="BM85" s="227"/>
      <c r="BN85" s="227"/>
      <c r="BO85" s="227"/>
      <c r="BP85" s="227"/>
      <c r="BQ85" s="227"/>
      <c r="BR85" s="227"/>
      <c r="BS85" s="227"/>
      <c r="BT85" s="227"/>
      <c r="BU85" s="165">
        <f t="shared" si="3"/>
        <v>6.9441666666666671E-3</v>
      </c>
    </row>
    <row r="86" spans="1:73" x14ac:dyDescent="0.25">
      <c r="A86" s="39"/>
      <c r="B86" s="139">
        <f>'Etat staff'!C82</f>
        <v>0</v>
      </c>
      <c r="C86" s="161">
        <f>'Etat staff'!A82</f>
        <v>0</v>
      </c>
      <c r="D86" s="162">
        <f>IF('Etat staff'!B82&lt;C86,'Etat staff'!B82+1,'Etat staff'!B82)</f>
        <v>0</v>
      </c>
      <c r="E86" s="203">
        <f t="shared" si="7"/>
        <v>1.0416666666666666E-2</v>
      </c>
      <c r="F86" s="44"/>
      <c r="G86" s="265"/>
      <c r="H86" s="227"/>
      <c r="I86" s="227"/>
      <c r="J86" s="227"/>
      <c r="K86" s="227"/>
      <c r="L86" s="227"/>
      <c r="M86" s="227"/>
      <c r="N86" s="227"/>
      <c r="O86" s="227"/>
      <c r="P86" s="227"/>
      <c r="Q86" s="227"/>
      <c r="R86" s="227"/>
      <c r="S86" s="227"/>
      <c r="T86" s="227"/>
      <c r="U86" s="227"/>
      <c r="V86" s="227"/>
      <c r="W86" s="227"/>
      <c r="X86" s="227"/>
      <c r="Y86" s="227"/>
      <c r="Z86" s="227"/>
      <c r="AA86" s="227"/>
      <c r="AB86" s="227"/>
      <c r="AC86" s="227"/>
      <c r="AD86" s="227"/>
      <c r="AE86" s="227"/>
      <c r="AF86" s="227"/>
      <c r="AG86" s="227"/>
      <c r="AH86" s="227"/>
      <c r="AI86" s="227"/>
      <c r="AJ86" s="227"/>
      <c r="AK86" s="227"/>
      <c r="AL86" s="227"/>
      <c r="AM86" s="227"/>
      <c r="AN86" s="227"/>
      <c r="AO86" s="227"/>
      <c r="AP86" s="227"/>
      <c r="AQ86" s="227"/>
      <c r="AR86" s="227"/>
      <c r="AS86" s="227"/>
      <c r="AT86" s="227"/>
      <c r="AU86" s="227"/>
      <c r="AV86" s="227"/>
      <c r="AW86" s="227"/>
      <c r="AX86" s="227"/>
      <c r="AY86" s="227"/>
      <c r="AZ86" s="227"/>
      <c r="BA86" s="227"/>
      <c r="BB86" s="227"/>
      <c r="BC86" s="227"/>
      <c r="BD86" s="227"/>
      <c r="BE86" s="227"/>
      <c r="BF86" s="227"/>
      <c r="BG86" s="227"/>
      <c r="BH86" s="227"/>
      <c r="BI86" s="227"/>
      <c r="BJ86" s="227"/>
      <c r="BK86" s="227"/>
      <c r="BL86" s="227"/>
      <c r="BM86" s="227"/>
      <c r="BN86" s="227"/>
      <c r="BO86" s="227"/>
      <c r="BP86" s="227"/>
      <c r="BQ86" s="227"/>
      <c r="BR86" s="227"/>
      <c r="BS86" s="227"/>
      <c r="BT86" s="227"/>
      <c r="BU86" s="165">
        <f t="shared" si="3"/>
        <v>6.9441666666666671E-3</v>
      </c>
    </row>
    <row r="87" spans="1:73" x14ac:dyDescent="0.25">
      <c r="A87" s="39"/>
      <c r="B87" s="139">
        <f>'Etat staff'!C83</f>
        <v>0</v>
      </c>
      <c r="C87" s="161">
        <f>'Etat staff'!A83</f>
        <v>0</v>
      </c>
      <c r="D87" s="162">
        <f>IF('Etat staff'!B83&lt;C87,'Etat staff'!B83+1,'Etat staff'!B83)</f>
        <v>0</v>
      </c>
      <c r="E87" s="203">
        <f t="shared" si="7"/>
        <v>1.0416666666666666E-2</v>
      </c>
      <c r="F87" s="44"/>
      <c r="G87" s="265"/>
      <c r="H87" s="227"/>
      <c r="I87" s="227"/>
      <c r="J87" s="227"/>
      <c r="K87" s="227"/>
      <c r="L87" s="227"/>
      <c r="M87" s="227"/>
      <c r="N87" s="227"/>
      <c r="O87" s="227"/>
      <c r="P87" s="227"/>
      <c r="Q87" s="227"/>
      <c r="R87" s="227"/>
      <c r="S87" s="227"/>
      <c r="T87" s="227"/>
      <c r="U87" s="227"/>
      <c r="V87" s="227"/>
      <c r="W87" s="227"/>
      <c r="X87" s="227"/>
      <c r="Y87" s="227"/>
      <c r="Z87" s="227"/>
      <c r="AA87" s="227"/>
      <c r="AB87" s="227"/>
      <c r="AC87" s="227"/>
      <c r="AD87" s="227"/>
      <c r="AE87" s="227"/>
      <c r="AF87" s="227"/>
      <c r="AG87" s="227"/>
      <c r="AH87" s="227"/>
      <c r="AI87" s="227"/>
      <c r="AJ87" s="227"/>
      <c r="AK87" s="227"/>
      <c r="AL87" s="227"/>
      <c r="AM87" s="227"/>
      <c r="AN87" s="227"/>
      <c r="AO87" s="227"/>
      <c r="AP87" s="227"/>
      <c r="AQ87" s="227"/>
      <c r="AR87" s="227"/>
      <c r="AS87" s="227"/>
      <c r="AT87" s="227"/>
      <c r="AU87" s="227"/>
      <c r="AV87" s="227"/>
      <c r="AW87" s="227"/>
      <c r="AX87" s="227"/>
      <c r="AY87" s="227"/>
      <c r="AZ87" s="227"/>
      <c r="BA87" s="227"/>
      <c r="BB87" s="227"/>
      <c r="BC87" s="227"/>
      <c r="BD87" s="227"/>
      <c r="BE87" s="227"/>
      <c r="BF87" s="227"/>
      <c r="BG87" s="227"/>
      <c r="BH87" s="227"/>
      <c r="BI87" s="227"/>
      <c r="BJ87" s="227"/>
      <c r="BK87" s="227"/>
      <c r="BL87" s="227"/>
      <c r="BM87" s="227"/>
      <c r="BN87" s="227"/>
      <c r="BO87" s="227"/>
      <c r="BP87" s="227"/>
      <c r="BQ87" s="227"/>
      <c r="BR87" s="227"/>
      <c r="BS87" s="227"/>
      <c r="BT87" s="227"/>
      <c r="BU87" s="165">
        <f t="shared" si="3"/>
        <v>6.9441666666666671E-3</v>
      </c>
    </row>
    <row r="88" spans="1:73" x14ac:dyDescent="0.25">
      <c r="A88" s="39"/>
      <c r="B88" s="139">
        <f>'Etat staff'!C84</f>
        <v>0</v>
      </c>
      <c r="C88" s="161">
        <f>'Etat staff'!A84</f>
        <v>0</v>
      </c>
      <c r="D88" s="162">
        <f>IF('Etat staff'!B84&lt;C88,'Etat staff'!B84+1,'Etat staff'!B84)</f>
        <v>0</v>
      </c>
      <c r="E88" s="203">
        <f t="shared" si="7"/>
        <v>1.0416666666666666E-2</v>
      </c>
      <c r="F88" s="44"/>
      <c r="G88" s="265"/>
      <c r="H88" s="227"/>
      <c r="I88" s="227"/>
      <c r="J88" s="227"/>
      <c r="K88" s="227"/>
      <c r="L88" s="227"/>
      <c r="M88" s="227"/>
      <c r="N88" s="227"/>
      <c r="O88" s="227"/>
      <c r="P88" s="227"/>
      <c r="Q88" s="227"/>
      <c r="R88" s="227"/>
      <c r="S88" s="227"/>
      <c r="T88" s="227"/>
      <c r="U88" s="227"/>
      <c r="V88" s="227"/>
      <c r="W88" s="227"/>
      <c r="X88" s="227"/>
      <c r="Y88" s="227"/>
      <c r="Z88" s="227"/>
      <c r="AA88" s="227"/>
      <c r="AB88" s="227"/>
      <c r="AC88" s="227"/>
      <c r="AD88" s="227"/>
      <c r="AE88" s="227"/>
      <c r="AF88" s="227"/>
      <c r="AG88" s="227"/>
      <c r="AH88" s="227"/>
      <c r="AI88" s="227"/>
      <c r="AJ88" s="227"/>
      <c r="AK88" s="227"/>
      <c r="AL88" s="227"/>
      <c r="AM88" s="227"/>
      <c r="AN88" s="227"/>
      <c r="AO88" s="227"/>
      <c r="AP88" s="227"/>
      <c r="AQ88" s="227"/>
      <c r="AR88" s="227"/>
      <c r="AS88" s="227"/>
      <c r="AT88" s="227"/>
      <c r="AU88" s="227"/>
      <c r="AV88" s="227"/>
      <c r="AW88" s="227"/>
      <c r="AX88" s="227"/>
      <c r="AY88" s="227"/>
      <c r="AZ88" s="227"/>
      <c r="BA88" s="227"/>
      <c r="BB88" s="227"/>
      <c r="BC88" s="227"/>
      <c r="BD88" s="227"/>
      <c r="BE88" s="227"/>
      <c r="BF88" s="227"/>
      <c r="BG88" s="227"/>
      <c r="BH88" s="227"/>
      <c r="BI88" s="227"/>
      <c r="BJ88" s="227"/>
      <c r="BK88" s="227"/>
      <c r="BL88" s="227"/>
      <c r="BM88" s="227"/>
      <c r="BN88" s="227"/>
      <c r="BO88" s="227"/>
      <c r="BP88" s="227"/>
      <c r="BQ88" s="227"/>
      <c r="BR88" s="227"/>
      <c r="BS88" s="227"/>
      <c r="BT88" s="227"/>
      <c r="BU88" s="165">
        <f t="shared" si="3"/>
        <v>6.9441666666666671E-3</v>
      </c>
    </row>
    <row r="89" spans="1:73" x14ac:dyDescent="0.25">
      <c r="A89" s="39"/>
      <c r="B89" s="139">
        <f>'Etat staff'!C85</f>
        <v>0</v>
      </c>
      <c r="C89" s="161">
        <f>'Etat staff'!A85</f>
        <v>0</v>
      </c>
      <c r="D89" s="162">
        <f>IF('Etat staff'!B85&lt;C89,'Etat staff'!B85+1,'Etat staff'!B85)</f>
        <v>0</v>
      </c>
      <c r="E89" s="203">
        <f t="shared" si="7"/>
        <v>1.0416666666666666E-2</v>
      </c>
      <c r="F89" s="44"/>
      <c r="G89" s="265"/>
      <c r="H89" s="227"/>
      <c r="I89" s="227"/>
      <c r="J89" s="227"/>
      <c r="K89" s="227"/>
      <c r="L89" s="227"/>
      <c r="M89" s="227"/>
      <c r="N89" s="227"/>
      <c r="O89" s="227"/>
      <c r="P89" s="227"/>
      <c r="Q89" s="227"/>
      <c r="R89" s="227"/>
      <c r="S89" s="227"/>
      <c r="T89" s="227"/>
      <c r="U89" s="227"/>
      <c r="V89" s="227"/>
      <c r="W89" s="227"/>
      <c r="X89" s="227"/>
      <c r="Y89" s="227"/>
      <c r="Z89" s="227"/>
      <c r="AA89" s="227"/>
      <c r="AB89" s="227"/>
      <c r="AC89" s="227"/>
      <c r="AD89" s="227"/>
      <c r="AE89" s="227"/>
      <c r="AF89" s="227"/>
      <c r="AG89" s="227"/>
      <c r="AH89" s="227"/>
      <c r="AI89" s="227"/>
      <c r="AJ89" s="227"/>
      <c r="AK89" s="227"/>
      <c r="AL89" s="227"/>
      <c r="AM89" s="227"/>
      <c r="AN89" s="227"/>
      <c r="AO89" s="227"/>
      <c r="AP89" s="227"/>
      <c r="AQ89" s="227"/>
      <c r="AR89" s="227"/>
      <c r="AS89" s="227"/>
      <c r="AT89" s="227"/>
      <c r="AU89" s="227"/>
      <c r="AV89" s="227"/>
      <c r="AW89" s="227"/>
      <c r="AX89" s="227"/>
      <c r="AY89" s="227"/>
      <c r="AZ89" s="227"/>
      <c r="BA89" s="227"/>
      <c r="BB89" s="227"/>
      <c r="BC89" s="227"/>
      <c r="BD89" s="227"/>
      <c r="BE89" s="227"/>
      <c r="BF89" s="227"/>
      <c r="BG89" s="227"/>
      <c r="BH89" s="227"/>
      <c r="BI89" s="227"/>
      <c r="BJ89" s="227"/>
      <c r="BK89" s="227"/>
      <c r="BL89" s="227"/>
      <c r="BM89" s="227"/>
      <c r="BN89" s="227"/>
      <c r="BO89" s="227"/>
      <c r="BP89" s="227"/>
      <c r="BQ89" s="227"/>
      <c r="BR89" s="227"/>
      <c r="BS89" s="227"/>
      <c r="BT89" s="227"/>
      <c r="BU89" s="165">
        <f t="shared" si="3"/>
        <v>6.9441666666666671E-3</v>
      </c>
    </row>
    <row r="90" spans="1:73" x14ac:dyDescent="0.25">
      <c r="A90" s="39"/>
      <c r="B90" s="139">
        <f>'Etat staff'!C86</f>
        <v>0</v>
      </c>
      <c r="C90" s="161">
        <f>'Etat staff'!A86</f>
        <v>0</v>
      </c>
      <c r="D90" s="162">
        <f>IF('Etat staff'!B86&lt;C90,'Etat staff'!B86+1,'Etat staff'!B86)</f>
        <v>0</v>
      </c>
      <c r="E90" s="203">
        <f t="shared" si="7"/>
        <v>1.0416666666666666E-2</v>
      </c>
      <c r="F90" s="44"/>
      <c r="G90" s="265"/>
      <c r="H90" s="227"/>
      <c r="I90" s="227"/>
      <c r="J90" s="227"/>
      <c r="K90" s="227"/>
      <c r="L90" s="227"/>
      <c r="M90" s="227"/>
      <c r="N90" s="227"/>
      <c r="O90" s="227"/>
      <c r="P90" s="227"/>
      <c r="Q90" s="227"/>
      <c r="R90" s="227"/>
      <c r="S90" s="227"/>
      <c r="T90" s="227"/>
      <c r="U90" s="227"/>
      <c r="V90" s="227"/>
      <c r="W90" s="227"/>
      <c r="X90" s="227"/>
      <c r="Y90" s="227"/>
      <c r="Z90" s="227"/>
      <c r="AA90" s="227"/>
      <c r="AB90" s="227"/>
      <c r="AC90" s="227"/>
      <c r="AD90" s="227"/>
      <c r="AE90" s="227"/>
      <c r="AF90" s="227"/>
      <c r="AG90" s="227"/>
      <c r="AH90" s="227"/>
      <c r="AI90" s="227"/>
      <c r="AJ90" s="227"/>
      <c r="AK90" s="227"/>
      <c r="AL90" s="227"/>
      <c r="AM90" s="227"/>
      <c r="AN90" s="227"/>
      <c r="AO90" s="227"/>
      <c r="AP90" s="227"/>
      <c r="AQ90" s="227"/>
      <c r="AR90" s="227"/>
      <c r="AS90" s="227"/>
      <c r="AT90" s="227"/>
      <c r="AU90" s="227"/>
      <c r="AV90" s="227"/>
      <c r="AW90" s="227"/>
      <c r="AX90" s="227"/>
      <c r="AY90" s="227"/>
      <c r="AZ90" s="227"/>
      <c r="BA90" s="227"/>
      <c r="BB90" s="227"/>
      <c r="BC90" s="227"/>
      <c r="BD90" s="227"/>
      <c r="BE90" s="227"/>
      <c r="BF90" s="227"/>
      <c r="BG90" s="227"/>
      <c r="BH90" s="227"/>
      <c r="BI90" s="227"/>
      <c r="BJ90" s="227"/>
      <c r="BK90" s="227"/>
      <c r="BL90" s="227"/>
      <c r="BM90" s="227"/>
      <c r="BN90" s="227"/>
      <c r="BO90" s="227"/>
      <c r="BP90" s="227"/>
      <c r="BQ90" s="227"/>
      <c r="BR90" s="227"/>
      <c r="BS90" s="227"/>
      <c r="BT90" s="227"/>
      <c r="BU90" s="165">
        <f t="shared" si="3"/>
        <v>6.9441666666666671E-3</v>
      </c>
    </row>
    <row r="91" spans="1:73" x14ac:dyDescent="0.25">
      <c r="A91" s="39"/>
      <c r="B91" s="139">
        <f>'Etat staff'!C87</f>
        <v>0</v>
      </c>
      <c r="C91" s="161">
        <f>'Etat staff'!A87</f>
        <v>0</v>
      </c>
      <c r="D91" s="162">
        <f>IF('Etat staff'!B87&lt;C91,'Etat staff'!B87+1,'Etat staff'!B87)</f>
        <v>0</v>
      </c>
      <c r="E91" s="203">
        <f t="shared" si="7"/>
        <v>1.0416666666666666E-2</v>
      </c>
      <c r="F91" s="44"/>
      <c r="G91" s="265"/>
      <c r="H91" s="227"/>
      <c r="I91" s="227"/>
      <c r="J91" s="227"/>
      <c r="K91" s="227"/>
      <c r="L91" s="227"/>
      <c r="M91" s="227"/>
      <c r="N91" s="227"/>
      <c r="O91" s="227"/>
      <c r="P91" s="227"/>
      <c r="Q91" s="227"/>
      <c r="R91" s="227"/>
      <c r="S91" s="227"/>
      <c r="T91" s="227"/>
      <c r="U91" s="227"/>
      <c r="V91" s="227"/>
      <c r="W91" s="227"/>
      <c r="X91" s="227"/>
      <c r="Y91" s="227"/>
      <c r="Z91" s="227"/>
      <c r="AA91" s="227"/>
      <c r="AB91" s="227"/>
      <c r="AC91" s="227"/>
      <c r="AD91" s="227"/>
      <c r="AE91" s="227"/>
      <c r="AF91" s="227"/>
      <c r="AG91" s="227"/>
      <c r="AH91" s="227"/>
      <c r="AI91" s="227"/>
      <c r="AJ91" s="227"/>
      <c r="AK91" s="227"/>
      <c r="AL91" s="227"/>
      <c r="AM91" s="227"/>
      <c r="AN91" s="227"/>
      <c r="AO91" s="227"/>
      <c r="AP91" s="227"/>
      <c r="AQ91" s="227"/>
      <c r="AR91" s="227"/>
      <c r="AS91" s="227"/>
      <c r="AT91" s="227"/>
      <c r="AU91" s="227"/>
      <c r="AV91" s="227"/>
      <c r="AW91" s="227"/>
      <c r="AX91" s="227"/>
      <c r="AY91" s="227"/>
      <c r="AZ91" s="227"/>
      <c r="BA91" s="227"/>
      <c r="BB91" s="227"/>
      <c r="BC91" s="227"/>
      <c r="BD91" s="227"/>
      <c r="BE91" s="227"/>
      <c r="BF91" s="227"/>
      <c r="BG91" s="227"/>
      <c r="BH91" s="227"/>
      <c r="BI91" s="227"/>
      <c r="BJ91" s="227"/>
      <c r="BK91" s="227"/>
      <c r="BL91" s="227"/>
      <c r="BM91" s="227"/>
      <c r="BN91" s="227"/>
      <c r="BO91" s="227"/>
      <c r="BP91" s="227"/>
      <c r="BQ91" s="227"/>
      <c r="BR91" s="227"/>
      <c r="BS91" s="227"/>
      <c r="BT91" s="227"/>
      <c r="BU91" s="165">
        <f t="shared" si="3"/>
        <v>6.9441666666666671E-3</v>
      </c>
    </row>
    <row r="92" spans="1:73" x14ac:dyDescent="0.25">
      <c r="A92" s="39"/>
      <c r="B92" s="139">
        <f>'Etat staff'!C88</f>
        <v>0</v>
      </c>
      <c r="C92" s="161">
        <f>'Etat staff'!A88</f>
        <v>0</v>
      </c>
      <c r="D92" s="162">
        <f>IF('Etat staff'!B88&lt;C92,'Etat staff'!B88+1,'Etat staff'!B88)</f>
        <v>0</v>
      </c>
      <c r="E92" s="203">
        <f t="shared" si="7"/>
        <v>1.0416666666666666E-2</v>
      </c>
      <c r="F92" s="44"/>
      <c r="G92" s="265"/>
      <c r="H92" s="227"/>
      <c r="I92" s="227"/>
      <c r="J92" s="227"/>
      <c r="K92" s="227"/>
      <c r="L92" s="227"/>
      <c r="M92" s="227"/>
      <c r="N92" s="227"/>
      <c r="O92" s="227"/>
      <c r="P92" s="227"/>
      <c r="Q92" s="227"/>
      <c r="R92" s="227"/>
      <c r="S92" s="227"/>
      <c r="T92" s="227"/>
      <c r="U92" s="227"/>
      <c r="V92" s="227"/>
      <c r="W92" s="227"/>
      <c r="X92" s="227"/>
      <c r="Y92" s="227"/>
      <c r="Z92" s="227"/>
      <c r="AA92" s="227"/>
      <c r="AB92" s="227"/>
      <c r="AC92" s="227"/>
      <c r="AD92" s="227"/>
      <c r="AE92" s="227"/>
      <c r="AF92" s="227"/>
      <c r="AG92" s="227"/>
      <c r="AH92" s="227"/>
      <c r="AI92" s="227"/>
      <c r="AJ92" s="227"/>
      <c r="AK92" s="227"/>
      <c r="AL92" s="227"/>
      <c r="AM92" s="227"/>
      <c r="AN92" s="227"/>
      <c r="AO92" s="227"/>
      <c r="AP92" s="227"/>
      <c r="AQ92" s="227"/>
      <c r="AR92" s="227"/>
      <c r="AS92" s="227"/>
      <c r="AT92" s="227"/>
      <c r="AU92" s="227"/>
      <c r="AV92" s="227"/>
      <c r="AW92" s="227"/>
      <c r="AX92" s="227"/>
      <c r="AY92" s="227"/>
      <c r="AZ92" s="227"/>
      <c r="BA92" s="227"/>
      <c r="BB92" s="227"/>
      <c r="BC92" s="227"/>
      <c r="BD92" s="227"/>
      <c r="BE92" s="227"/>
      <c r="BF92" s="227"/>
      <c r="BG92" s="227"/>
      <c r="BH92" s="227"/>
      <c r="BI92" s="227"/>
      <c r="BJ92" s="227"/>
      <c r="BK92" s="227"/>
      <c r="BL92" s="227"/>
      <c r="BM92" s="227"/>
      <c r="BN92" s="227"/>
      <c r="BO92" s="227"/>
      <c r="BP92" s="227"/>
      <c r="BQ92" s="227"/>
      <c r="BR92" s="227"/>
      <c r="BS92" s="227"/>
      <c r="BT92" s="227"/>
      <c r="BU92" s="165">
        <f t="shared" si="3"/>
        <v>6.9441666666666671E-3</v>
      </c>
    </row>
    <row r="93" spans="1:73" x14ac:dyDescent="0.25">
      <c r="A93" s="39"/>
      <c r="B93" s="139">
        <f>'Etat staff'!C89</f>
        <v>0</v>
      </c>
      <c r="C93" s="161">
        <f>'Etat staff'!A89</f>
        <v>0</v>
      </c>
      <c r="D93" s="162">
        <f>IF('Etat staff'!B89&lt;C93,'Etat staff'!B89+1,'Etat staff'!B89)</f>
        <v>0</v>
      </c>
      <c r="E93" s="203">
        <f t="shared" si="7"/>
        <v>1.0416666666666666E-2</v>
      </c>
      <c r="F93" s="44"/>
      <c r="G93" s="265"/>
      <c r="H93" s="227"/>
      <c r="I93" s="227"/>
      <c r="J93" s="227"/>
      <c r="K93" s="227"/>
      <c r="L93" s="227"/>
      <c r="M93" s="227"/>
      <c r="N93" s="227"/>
      <c r="O93" s="227"/>
      <c r="P93" s="227"/>
      <c r="Q93" s="227"/>
      <c r="R93" s="227"/>
      <c r="S93" s="227"/>
      <c r="T93" s="227"/>
      <c r="U93" s="227"/>
      <c r="V93" s="227"/>
      <c r="W93" s="227"/>
      <c r="X93" s="227"/>
      <c r="Y93" s="227"/>
      <c r="Z93" s="227"/>
      <c r="AA93" s="227"/>
      <c r="AB93" s="227"/>
      <c r="AC93" s="227"/>
      <c r="AD93" s="227"/>
      <c r="AE93" s="227"/>
      <c r="AF93" s="227"/>
      <c r="AG93" s="227"/>
      <c r="AH93" s="227"/>
      <c r="AI93" s="227"/>
      <c r="AJ93" s="227"/>
      <c r="AK93" s="227"/>
      <c r="AL93" s="227"/>
      <c r="AM93" s="227"/>
      <c r="AN93" s="227"/>
      <c r="AO93" s="227"/>
      <c r="AP93" s="227"/>
      <c r="AQ93" s="227"/>
      <c r="AR93" s="227"/>
      <c r="AS93" s="227"/>
      <c r="AT93" s="227"/>
      <c r="AU93" s="227"/>
      <c r="AV93" s="227"/>
      <c r="AW93" s="227"/>
      <c r="AX93" s="227"/>
      <c r="AY93" s="227"/>
      <c r="AZ93" s="227"/>
      <c r="BA93" s="227"/>
      <c r="BB93" s="227"/>
      <c r="BC93" s="227"/>
      <c r="BD93" s="227"/>
      <c r="BE93" s="227"/>
      <c r="BF93" s="227"/>
      <c r="BG93" s="227"/>
      <c r="BH93" s="227"/>
      <c r="BI93" s="227"/>
      <c r="BJ93" s="227"/>
      <c r="BK93" s="227"/>
      <c r="BL93" s="227"/>
      <c r="BM93" s="227"/>
      <c r="BN93" s="227"/>
      <c r="BO93" s="227"/>
      <c r="BP93" s="227"/>
      <c r="BQ93" s="227"/>
      <c r="BR93" s="227"/>
      <c r="BS93" s="227"/>
      <c r="BT93" s="227"/>
      <c r="BU93" s="165">
        <f t="shared" si="3"/>
        <v>6.9441666666666671E-3</v>
      </c>
    </row>
    <row r="94" spans="1:73" x14ac:dyDescent="0.25">
      <c r="A94" s="39"/>
      <c r="B94" s="139">
        <f>'Etat staff'!C90</f>
        <v>0</v>
      </c>
      <c r="C94" s="161">
        <f>'Etat staff'!A90</f>
        <v>0</v>
      </c>
      <c r="D94" s="162">
        <f>IF('Etat staff'!B90&lt;C94,'Etat staff'!B90+1,'Etat staff'!B90)</f>
        <v>0</v>
      </c>
      <c r="E94" s="203">
        <f t="shared" si="7"/>
        <v>1.0416666666666666E-2</v>
      </c>
      <c r="F94" s="44"/>
      <c r="G94" s="265"/>
      <c r="H94" s="227"/>
      <c r="I94" s="227"/>
      <c r="J94" s="227"/>
      <c r="K94" s="227"/>
      <c r="L94" s="227"/>
      <c r="M94" s="227"/>
      <c r="N94" s="227"/>
      <c r="O94" s="227"/>
      <c r="P94" s="227"/>
      <c r="Q94" s="227"/>
      <c r="R94" s="227"/>
      <c r="S94" s="227"/>
      <c r="T94" s="227"/>
      <c r="U94" s="227"/>
      <c r="V94" s="227"/>
      <c r="W94" s="227"/>
      <c r="X94" s="227"/>
      <c r="Y94" s="227"/>
      <c r="Z94" s="227"/>
      <c r="AA94" s="227"/>
      <c r="AB94" s="227"/>
      <c r="AC94" s="227"/>
      <c r="AD94" s="227"/>
      <c r="AE94" s="227"/>
      <c r="AF94" s="227"/>
      <c r="AG94" s="227"/>
      <c r="AH94" s="227"/>
      <c r="AI94" s="227"/>
      <c r="AJ94" s="227"/>
      <c r="AK94" s="227"/>
      <c r="AL94" s="227"/>
      <c r="AM94" s="227"/>
      <c r="AN94" s="227"/>
      <c r="AO94" s="227"/>
      <c r="AP94" s="227"/>
      <c r="AQ94" s="227"/>
      <c r="AR94" s="227"/>
      <c r="AS94" s="227"/>
      <c r="AT94" s="227"/>
      <c r="AU94" s="227"/>
      <c r="AV94" s="227"/>
      <c r="AW94" s="227"/>
      <c r="AX94" s="227"/>
      <c r="AY94" s="227"/>
      <c r="AZ94" s="227"/>
      <c r="BA94" s="227"/>
      <c r="BB94" s="227"/>
      <c r="BC94" s="227"/>
      <c r="BD94" s="227"/>
      <c r="BE94" s="227"/>
      <c r="BF94" s="227"/>
      <c r="BG94" s="227"/>
      <c r="BH94" s="227"/>
      <c r="BI94" s="227"/>
      <c r="BJ94" s="227"/>
      <c r="BK94" s="227"/>
      <c r="BL94" s="227"/>
      <c r="BM94" s="227"/>
      <c r="BN94" s="227"/>
      <c r="BO94" s="227"/>
      <c r="BP94" s="227"/>
      <c r="BQ94" s="227"/>
      <c r="BR94" s="227"/>
      <c r="BS94" s="227"/>
      <c r="BT94" s="227"/>
      <c r="BU94" s="165">
        <f t="shared" si="3"/>
        <v>6.9441666666666671E-3</v>
      </c>
    </row>
    <row r="95" spans="1:73" x14ac:dyDescent="0.25">
      <c r="A95" s="39"/>
      <c r="B95" s="139">
        <f>'Etat staff'!C91</f>
        <v>0</v>
      </c>
      <c r="C95" s="161">
        <f>'Etat staff'!A91</f>
        <v>0</v>
      </c>
      <c r="D95" s="162">
        <f>IF('Etat staff'!B91&lt;C95,'Etat staff'!B91+1,'Etat staff'!B91)</f>
        <v>0</v>
      </c>
      <c r="E95" s="203">
        <f t="shared" si="7"/>
        <v>1.0416666666666666E-2</v>
      </c>
      <c r="F95" s="44"/>
      <c r="G95" s="265"/>
      <c r="H95" s="227"/>
      <c r="I95" s="227"/>
      <c r="J95" s="227"/>
      <c r="K95" s="227"/>
      <c r="L95" s="227"/>
      <c r="M95" s="227"/>
      <c r="N95" s="227"/>
      <c r="O95" s="227"/>
      <c r="P95" s="227"/>
      <c r="Q95" s="227"/>
      <c r="R95" s="227"/>
      <c r="S95" s="227"/>
      <c r="T95" s="227"/>
      <c r="U95" s="227"/>
      <c r="V95" s="227"/>
      <c r="W95" s="227"/>
      <c r="X95" s="227"/>
      <c r="Y95" s="227"/>
      <c r="Z95" s="227"/>
      <c r="AA95" s="227"/>
      <c r="AB95" s="227"/>
      <c r="AC95" s="227"/>
      <c r="AD95" s="227"/>
      <c r="AE95" s="227"/>
      <c r="AF95" s="227"/>
      <c r="AG95" s="227"/>
      <c r="AH95" s="227"/>
      <c r="AI95" s="227"/>
      <c r="AJ95" s="227"/>
      <c r="AK95" s="227"/>
      <c r="AL95" s="227"/>
      <c r="AM95" s="227"/>
      <c r="AN95" s="227"/>
      <c r="AO95" s="227"/>
      <c r="AP95" s="227"/>
      <c r="AQ95" s="227"/>
      <c r="AR95" s="227"/>
      <c r="AS95" s="227"/>
      <c r="AT95" s="227"/>
      <c r="AU95" s="227"/>
      <c r="AV95" s="227"/>
      <c r="AW95" s="227"/>
      <c r="AX95" s="227"/>
      <c r="AY95" s="227"/>
      <c r="AZ95" s="227"/>
      <c r="BA95" s="227"/>
      <c r="BB95" s="227"/>
      <c r="BC95" s="227"/>
      <c r="BD95" s="227"/>
      <c r="BE95" s="227"/>
      <c r="BF95" s="227"/>
      <c r="BG95" s="227"/>
      <c r="BH95" s="227"/>
      <c r="BI95" s="227"/>
      <c r="BJ95" s="227"/>
      <c r="BK95" s="227"/>
      <c r="BL95" s="227"/>
      <c r="BM95" s="227"/>
      <c r="BN95" s="227"/>
      <c r="BO95" s="227"/>
      <c r="BP95" s="227"/>
      <c r="BQ95" s="227"/>
      <c r="BR95" s="227"/>
      <c r="BS95" s="227"/>
      <c r="BT95" s="227"/>
      <c r="BU95" s="165">
        <f t="shared" si="3"/>
        <v>6.9441666666666671E-3</v>
      </c>
    </row>
    <row r="96" spans="1:73" x14ac:dyDescent="0.25">
      <c r="A96" s="39"/>
      <c r="B96" s="139">
        <f>'Etat staff'!C92</f>
        <v>0</v>
      </c>
      <c r="C96" s="161">
        <f>'Etat staff'!A92</f>
        <v>0</v>
      </c>
      <c r="D96" s="162">
        <f>IF('Etat staff'!B92&lt;C96,'Etat staff'!B92+1,'Etat staff'!B92)</f>
        <v>0</v>
      </c>
      <c r="E96" s="203">
        <f t="shared" si="7"/>
        <v>1.0416666666666666E-2</v>
      </c>
      <c r="F96" s="44"/>
      <c r="G96" s="265"/>
      <c r="H96" s="227"/>
      <c r="I96" s="227"/>
      <c r="J96" s="227"/>
      <c r="K96" s="227"/>
      <c r="L96" s="227"/>
      <c r="M96" s="227"/>
      <c r="N96" s="227"/>
      <c r="O96" s="227"/>
      <c r="P96" s="227"/>
      <c r="Q96" s="227"/>
      <c r="R96" s="227"/>
      <c r="S96" s="227"/>
      <c r="T96" s="227"/>
      <c r="U96" s="227"/>
      <c r="V96" s="227"/>
      <c r="W96" s="227"/>
      <c r="X96" s="227"/>
      <c r="Y96" s="227"/>
      <c r="Z96" s="227"/>
      <c r="AA96" s="227"/>
      <c r="AB96" s="227"/>
      <c r="AC96" s="227"/>
      <c r="AD96" s="227"/>
      <c r="AE96" s="227"/>
      <c r="AF96" s="227"/>
      <c r="AG96" s="227"/>
      <c r="AH96" s="227"/>
      <c r="AI96" s="227"/>
      <c r="AJ96" s="227"/>
      <c r="AK96" s="227"/>
      <c r="AL96" s="227"/>
      <c r="AM96" s="227"/>
      <c r="AN96" s="227"/>
      <c r="AO96" s="227"/>
      <c r="AP96" s="227"/>
      <c r="AQ96" s="227"/>
      <c r="AR96" s="227"/>
      <c r="AS96" s="227"/>
      <c r="AT96" s="227"/>
      <c r="AU96" s="227"/>
      <c r="AV96" s="227"/>
      <c r="AW96" s="227"/>
      <c r="AX96" s="227"/>
      <c r="AY96" s="227"/>
      <c r="AZ96" s="227"/>
      <c r="BA96" s="227"/>
      <c r="BB96" s="227"/>
      <c r="BC96" s="227"/>
      <c r="BD96" s="227"/>
      <c r="BE96" s="227"/>
      <c r="BF96" s="227"/>
      <c r="BG96" s="227"/>
      <c r="BH96" s="227"/>
      <c r="BI96" s="227"/>
      <c r="BJ96" s="227"/>
      <c r="BK96" s="227"/>
      <c r="BL96" s="227"/>
      <c r="BM96" s="227"/>
      <c r="BN96" s="227"/>
      <c r="BO96" s="227"/>
      <c r="BP96" s="227"/>
      <c r="BQ96" s="227"/>
      <c r="BR96" s="227"/>
      <c r="BS96" s="227"/>
      <c r="BT96" s="227"/>
      <c r="BU96" s="165">
        <f t="shared" si="3"/>
        <v>6.9441666666666671E-3</v>
      </c>
    </row>
    <row r="97" spans="1:73" x14ac:dyDescent="0.25">
      <c r="A97" s="39"/>
      <c r="B97" s="139">
        <f>'Etat staff'!C93</f>
        <v>0</v>
      </c>
      <c r="C97" s="161">
        <f>'Etat staff'!A93</f>
        <v>0</v>
      </c>
      <c r="D97" s="162">
        <f>IF('Etat staff'!B93&lt;C97,'Etat staff'!B93+1,'Etat staff'!B93)</f>
        <v>0</v>
      </c>
      <c r="E97" s="203">
        <f t="shared" si="7"/>
        <v>1.0416666666666666E-2</v>
      </c>
      <c r="F97" s="44"/>
      <c r="G97" s="265"/>
      <c r="H97" s="227"/>
      <c r="I97" s="227"/>
      <c r="J97" s="227"/>
      <c r="K97" s="227"/>
      <c r="L97" s="227"/>
      <c r="M97" s="227"/>
      <c r="N97" s="227"/>
      <c r="O97" s="227"/>
      <c r="P97" s="227"/>
      <c r="Q97" s="227"/>
      <c r="R97" s="227"/>
      <c r="S97" s="227"/>
      <c r="T97" s="227"/>
      <c r="U97" s="227"/>
      <c r="V97" s="227"/>
      <c r="W97" s="227"/>
      <c r="X97" s="227"/>
      <c r="Y97" s="227"/>
      <c r="Z97" s="227"/>
      <c r="AA97" s="227"/>
      <c r="AB97" s="227"/>
      <c r="AC97" s="227"/>
      <c r="AD97" s="227"/>
      <c r="AE97" s="227"/>
      <c r="AF97" s="227"/>
      <c r="AG97" s="227"/>
      <c r="AH97" s="227"/>
      <c r="AI97" s="227"/>
      <c r="AJ97" s="227"/>
      <c r="AK97" s="227"/>
      <c r="AL97" s="227"/>
      <c r="AM97" s="227"/>
      <c r="AN97" s="227"/>
      <c r="AO97" s="227"/>
      <c r="AP97" s="227"/>
      <c r="AQ97" s="227"/>
      <c r="AR97" s="227"/>
      <c r="AS97" s="227"/>
      <c r="AT97" s="227"/>
      <c r="AU97" s="227"/>
      <c r="AV97" s="227"/>
      <c r="AW97" s="227"/>
      <c r="AX97" s="227"/>
      <c r="AY97" s="227"/>
      <c r="AZ97" s="227"/>
      <c r="BA97" s="227"/>
      <c r="BB97" s="227"/>
      <c r="BC97" s="227"/>
      <c r="BD97" s="227"/>
      <c r="BE97" s="227"/>
      <c r="BF97" s="227"/>
      <c r="BG97" s="227"/>
      <c r="BH97" s="227"/>
      <c r="BI97" s="227"/>
      <c r="BJ97" s="227"/>
      <c r="BK97" s="227"/>
      <c r="BL97" s="227"/>
      <c r="BM97" s="227"/>
      <c r="BN97" s="227"/>
      <c r="BO97" s="227"/>
      <c r="BP97" s="227"/>
      <c r="BQ97" s="227"/>
      <c r="BR97" s="227"/>
      <c r="BS97" s="227"/>
      <c r="BT97" s="227"/>
      <c r="BU97" s="165">
        <f t="shared" si="3"/>
        <v>6.9441666666666671E-3</v>
      </c>
    </row>
    <row r="98" spans="1:73" x14ac:dyDescent="0.25">
      <c r="A98" s="39"/>
      <c r="B98" s="139">
        <f>'Etat staff'!C94</f>
        <v>0</v>
      </c>
      <c r="C98" s="161">
        <f>'Etat staff'!A94</f>
        <v>0</v>
      </c>
      <c r="D98" s="162">
        <f>IF('Etat staff'!B94&lt;C98,'Etat staff'!B94+1,'Etat staff'!B94)</f>
        <v>0</v>
      </c>
      <c r="E98" s="203">
        <f t="shared" si="7"/>
        <v>1.0416666666666666E-2</v>
      </c>
      <c r="F98" s="44"/>
      <c r="G98" s="265"/>
      <c r="H98" s="227"/>
      <c r="I98" s="227"/>
      <c r="J98" s="227"/>
      <c r="K98" s="227"/>
      <c r="L98" s="227"/>
      <c r="M98" s="227"/>
      <c r="N98" s="227"/>
      <c r="O98" s="227"/>
      <c r="P98" s="227"/>
      <c r="Q98" s="227"/>
      <c r="R98" s="227"/>
      <c r="S98" s="227"/>
      <c r="T98" s="227"/>
      <c r="U98" s="227"/>
      <c r="V98" s="227"/>
      <c r="W98" s="227"/>
      <c r="X98" s="227"/>
      <c r="Y98" s="227"/>
      <c r="Z98" s="227"/>
      <c r="AA98" s="227"/>
      <c r="AB98" s="227"/>
      <c r="AC98" s="227"/>
      <c r="AD98" s="227"/>
      <c r="AE98" s="227"/>
      <c r="AF98" s="227"/>
      <c r="AG98" s="227"/>
      <c r="AH98" s="227"/>
      <c r="AI98" s="227"/>
      <c r="AJ98" s="227"/>
      <c r="AK98" s="227"/>
      <c r="AL98" s="227"/>
      <c r="AM98" s="227"/>
      <c r="AN98" s="227"/>
      <c r="AO98" s="227"/>
      <c r="AP98" s="227"/>
      <c r="AQ98" s="227"/>
      <c r="AR98" s="227"/>
      <c r="AS98" s="227"/>
      <c r="AT98" s="227"/>
      <c r="AU98" s="227"/>
      <c r="AV98" s="227"/>
      <c r="AW98" s="227"/>
      <c r="AX98" s="227"/>
      <c r="AY98" s="227"/>
      <c r="AZ98" s="227"/>
      <c r="BA98" s="227"/>
      <c r="BB98" s="227"/>
      <c r="BC98" s="227"/>
      <c r="BD98" s="227"/>
      <c r="BE98" s="227"/>
      <c r="BF98" s="227"/>
      <c r="BG98" s="227"/>
      <c r="BH98" s="227"/>
      <c r="BI98" s="227"/>
      <c r="BJ98" s="227"/>
      <c r="BK98" s="227"/>
      <c r="BL98" s="227"/>
      <c r="BM98" s="227"/>
      <c r="BN98" s="227"/>
      <c r="BO98" s="227"/>
      <c r="BP98" s="227"/>
      <c r="BQ98" s="227"/>
      <c r="BR98" s="227"/>
      <c r="BS98" s="227"/>
      <c r="BT98" s="227"/>
      <c r="BU98" s="165">
        <f t="shared" si="3"/>
        <v>6.9441666666666671E-3</v>
      </c>
    </row>
    <row r="99" spans="1:73" x14ac:dyDescent="0.25">
      <c r="A99" s="39"/>
      <c r="B99" s="139">
        <f>'Etat staff'!C95</f>
        <v>0</v>
      </c>
      <c r="C99" s="161">
        <f>'Etat staff'!A95</f>
        <v>0</v>
      </c>
      <c r="D99" s="162">
        <f>IF('Etat staff'!B95&lt;C99,'Etat staff'!B95+1,'Etat staff'!B95)</f>
        <v>0</v>
      </c>
      <c r="E99" s="203">
        <f t="shared" si="7"/>
        <v>1.0416666666666666E-2</v>
      </c>
      <c r="F99" s="44"/>
      <c r="G99" s="265"/>
      <c r="H99" s="227"/>
      <c r="I99" s="227"/>
      <c r="J99" s="227"/>
      <c r="K99" s="227"/>
      <c r="L99" s="227"/>
      <c r="M99" s="227"/>
      <c r="N99" s="227"/>
      <c r="O99" s="227"/>
      <c r="P99" s="227"/>
      <c r="Q99" s="227"/>
      <c r="R99" s="227"/>
      <c r="S99" s="227"/>
      <c r="T99" s="227"/>
      <c r="U99" s="227"/>
      <c r="V99" s="227"/>
      <c r="W99" s="227"/>
      <c r="X99" s="227"/>
      <c r="Y99" s="227"/>
      <c r="Z99" s="227"/>
      <c r="AA99" s="227"/>
      <c r="AB99" s="227"/>
      <c r="AC99" s="227"/>
      <c r="AD99" s="227"/>
      <c r="AE99" s="227"/>
      <c r="AF99" s="227"/>
      <c r="AG99" s="227"/>
      <c r="AH99" s="227"/>
      <c r="AI99" s="227"/>
      <c r="AJ99" s="227"/>
      <c r="AK99" s="227"/>
      <c r="AL99" s="227"/>
      <c r="AM99" s="227"/>
      <c r="AN99" s="227"/>
      <c r="AO99" s="227"/>
      <c r="AP99" s="227"/>
      <c r="AQ99" s="227"/>
      <c r="AR99" s="227"/>
      <c r="AS99" s="227"/>
      <c r="AT99" s="227"/>
      <c r="AU99" s="227"/>
      <c r="AV99" s="227"/>
      <c r="AW99" s="227"/>
      <c r="AX99" s="227"/>
      <c r="AY99" s="227"/>
      <c r="AZ99" s="227"/>
      <c r="BA99" s="227"/>
      <c r="BB99" s="227"/>
      <c r="BC99" s="227"/>
      <c r="BD99" s="227"/>
      <c r="BE99" s="227"/>
      <c r="BF99" s="227"/>
      <c r="BG99" s="227"/>
      <c r="BH99" s="227"/>
      <c r="BI99" s="227"/>
      <c r="BJ99" s="227"/>
      <c r="BK99" s="227"/>
      <c r="BL99" s="227"/>
      <c r="BM99" s="227"/>
      <c r="BN99" s="227"/>
      <c r="BO99" s="227"/>
      <c r="BP99" s="227"/>
      <c r="BQ99" s="227"/>
      <c r="BR99" s="227"/>
      <c r="BS99" s="227"/>
      <c r="BT99" s="227"/>
      <c r="BU99" s="165">
        <f t="shared" si="3"/>
        <v>6.9441666666666671E-3</v>
      </c>
    </row>
    <row r="100" spans="1:73" x14ac:dyDescent="0.25">
      <c r="A100" s="39"/>
      <c r="B100" s="139">
        <f>'Etat staff'!C96</f>
        <v>0</v>
      </c>
      <c r="C100" s="161">
        <f>'Etat staff'!A96</f>
        <v>0</v>
      </c>
      <c r="D100" s="162">
        <f>IF('Etat staff'!B96&lt;C100,'Etat staff'!B96+1,'Etat staff'!B96)</f>
        <v>0</v>
      </c>
      <c r="E100" s="203">
        <f t="shared" ref="E100:E127" si="9">IF(BU100*24&lt;5.75,0.25/24,IF(BU100*24&lt;6.75,0.5/24,IF(BU100*24&lt;9,1/24,IF(BU100*24&lt;13.25,1.25/24,1.5/24))))</f>
        <v>1.0416666666666666E-2</v>
      </c>
      <c r="F100" s="44"/>
      <c r="G100" s="265"/>
      <c r="H100" s="227"/>
      <c r="I100" s="227"/>
      <c r="J100" s="227"/>
      <c r="K100" s="227"/>
      <c r="L100" s="227"/>
      <c r="M100" s="227"/>
      <c r="N100" s="227"/>
      <c r="O100" s="227"/>
      <c r="P100" s="227"/>
      <c r="Q100" s="227"/>
      <c r="R100" s="227"/>
      <c r="S100" s="227"/>
      <c r="T100" s="227"/>
      <c r="U100" s="227"/>
      <c r="V100" s="227"/>
      <c r="W100" s="227"/>
      <c r="X100" s="227"/>
      <c r="Y100" s="227"/>
      <c r="Z100" s="227"/>
      <c r="AA100" s="227"/>
      <c r="AB100" s="227"/>
      <c r="AC100" s="227"/>
      <c r="AD100" s="227"/>
      <c r="AE100" s="227"/>
      <c r="AF100" s="227"/>
      <c r="AG100" s="227"/>
      <c r="AH100" s="227"/>
      <c r="AI100" s="227"/>
      <c r="AJ100" s="227"/>
      <c r="AK100" s="227"/>
      <c r="AL100" s="227"/>
      <c r="AM100" s="227"/>
      <c r="AN100" s="227"/>
      <c r="AO100" s="227"/>
      <c r="AP100" s="227"/>
      <c r="AQ100" s="227"/>
      <c r="AR100" s="227"/>
      <c r="AS100" s="227"/>
      <c r="AT100" s="227"/>
      <c r="AU100" s="227"/>
      <c r="AV100" s="227"/>
      <c r="AW100" s="227"/>
      <c r="AX100" s="227"/>
      <c r="AY100" s="227"/>
      <c r="AZ100" s="227"/>
      <c r="BA100" s="227"/>
      <c r="BB100" s="227"/>
      <c r="BC100" s="227"/>
      <c r="BD100" s="227"/>
      <c r="BE100" s="227"/>
      <c r="BF100" s="227"/>
      <c r="BG100" s="227"/>
      <c r="BH100" s="227"/>
      <c r="BI100" s="227"/>
      <c r="BJ100" s="227"/>
      <c r="BK100" s="227"/>
      <c r="BL100" s="227"/>
      <c r="BM100" s="227"/>
      <c r="BN100" s="227"/>
      <c r="BO100" s="227"/>
      <c r="BP100" s="227"/>
      <c r="BQ100" s="227"/>
      <c r="BR100" s="227"/>
      <c r="BS100" s="227"/>
      <c r="BT100" s="227"/>
      <c r="BU100" s="165">
        <f t="shared" si="3"/>
        <v>6.9441666666666671E-3</v>
      </c>
    </row>
    <row r="101" spans="1:73" x14ac:dyDescent="0.25">
      <c r="A101" s="39"/>
      <c r="B101" s="139">
        <f>'Etat staff'!C97</f>
        <v>0</v>
      </c>
      <c r="C101" s="161">
        <f>'Etat staff'!A97</f>
        <v>0</v>
      </c>
      <c r="D101" s="162">
        <f>IF('Etat staff'!B97&lt;C101,'Etat staff'!B97+1,'Etat staff'!B97)</f>
        <v>0</v>
      </c>
      <c r="E101" s="203">
        <f t="shared" si="9"/>
        <v>1.0416666666666666E-2</v>
      </c>
      <c r="F101" s="44"/>
      <c r="G101" s="265"/>
      <c r="H101" s="227"/>
      <c r="I101" s="227"/>
      <c r="J101" s="227"/>
      <c r="K101" s="227"/>
      <c r="L101" s="227"/>
      <c r="M101" s="227"/>
      <c r="N101" s="227"/>
      <c r="O101" s="227"/>
      <c r="P101" s="227"/>
      <c r="Q101" s="227"/>
      <c r="R101" s="227"/>
      <c r="S101" s="227"/>
      <c r="T101" s="227"/>
      <c r="U101" s="227"/>
      <c r="V101" s="227"/>
      <c r="W101" s="227"/>
      <c r="X101" s="227"/>
      <c r="Y101" s="227"/>
      <c r="Z101" s="227"/>
      <c r="AA101" s="227"/>
      <c r="AB101" s="227"/>
      <c r="AC101" s="227"/>
      <c r="AD101" s="227"/>
      <c r="AE101" s="227"/>
      <c r="AF101" s="227"/>
      <c r="AG101" s="227"/>
      <c r="AH101" s="227"/>
      <c r="AI101" s="227"/>
      <c r="AJ101" s="227"/>
      <c r="AK101" s="227"/>
      <c r="AL101" s="227"/>
      <c r="AM101" s="227"/>
      <c r="AN101" s="227"/>
      <c r="AO101" s="227"/>
      <c r="AP101" s="227"/>
      <c r="AQ101" s="227"/>
      <c r="AR101" s="227"/>
      <c r="AS101" s="227"/>
      <c r="AT101" s="227"/>
      <c r="AU101" s="227"/>
      <c r="AV101" s="227"/>
      <c r="AW101" s="227"/>
      <c r="AX101" s="227"/>
      <c r="AY101" s="227"/>
      <c r="AZ101" s="227"/>
      <c r="BA101" s="227"/>
      <c r="BB101" s="227"/>
      <c r="BC101" s="227"/>
      <c r="BD101" s="227"/>
      <c r="BE101" s="227"/>
      <c r="BF101" s="227"/>
      <c r="BG101" s="227"/>
      <c r="BH101" s="227"/>
      <c r="BI101" s="227"/>
      <c r="BJ101" s="227"/>
      <c r="BK101" s="227"/>
      <c r="BL101" s="227"/>
      <c r="BM101" s="227"/>
      <c r="BN101" s="227"/>
      <c r="BO101" s="227"/>
      <c r="BP101" s="227"/>
      <c r="BQ101" s="227"/>
      <c r="BR101" s="227"/>
      <c r="BS101" s="227"/>
      <c r="BT101" s="227"/>
      <c r="BU101" s="165">
        <f t="shared" si="3"/>
        <v>6.9441666666666671E-3</v>
      </c>
    </row>
    <row r="102" spans="1:73" x14ac:dyDescent="0.25">
      <c r="A102" s="39"/>
      <c r="B102" s="139">
        <f>'Etat staff'!C98</f>
        <v>0</v>
      </c>
      <c r="C102" s="161">
        <f>'Etat staff'!A98</f>
        <v>0</v>
      </c>
      <c r="D102" s="162">
        <f>IF('Etat staff'!B98&lt;C102,'Etat staff'!B98+1,'Etat staff'!B98)</f>
        <v>0</v>
      </c>
      <c r="E102" s="203">
        <f t="shared" si="9"/>
        <v>1.0416666666666666E-2</v>
      </c>
      <c r="F102" s="44"/>
      <c r="G102" s="265"/>
      <c r="H102" s="227"/>
      <c r="I102" s="227"/>
      <c r="J102" s="227"/>
      <c r="K102" s="227"/>
      <c r="L102" s="227"/>
      <c r="M102" s="227"/>
      <c r="N102" s="227"/>
      <c r="O102" s="227"/>
      <c r="P102" s="227"/>
      <c r="Q102" s="227"/>
      <c r="R102" s="227"/>
      <c r="S102" s="227"/>
      <c r="T102" s="227"/>
      <c r="U102" s="227"/>
      <c r="V102" s="227"/>
      <c r="W102" s="227"/>
      <c r="X102" s="227"/>
      <c r="Y102" s="227"/>
      <c r="Z102" s="227"/>
      <c r="AA102" s="227"/>
      <c r="AB102" s="227"/>
      <c r="AC102" s="227"/>
      <c r="AD102" s="227"/>
      <c r="AE102" s="227"/>
      <c r="AF102" s="227"/>
      <c r="AG102" s="227"/>
      <c r="AH102" s="227"/>
      <c r="AI102" s="227"/>
      <c r="AJ102" s="227"/>
      <c r="AK102" s="227"/>
      <c r="AL102" s="227"/>
      <c r="AM102" s="227"/>
      <c r="AN102" s="227"/>
      <c r="AO102" s="227"/>
      <c r="AP102" s="227"/>
      <c r="AQ102" s="227"/>
      <c r="AR102" s="227"/>
      <c r="AS102" s="227"/>
      <c r="AT102" s="227"/>
      <c r="AU102" s="227"/>
      <c r="AV102" s="227"/>
      <c r="AW102" s="227"/>
      <c r="AX102" s="227"/>
      <c r="AY102" s="227"/>
      <c r="AZ102" s="227"/>
      <c r="BA102" s="227"/>
      <c r="BB102" s="227"/>
      <c r="BC102" s="227"/>
      <c r="BD102" s="227"/>
      <c r="BE102" s="227"/>
      <c r="BF102" s="227"/>
      <c r="BG102" s="227"/>
      <c r="BH102" s="227"/>
      <c r="BI102" s="227"/>
      <c r="BJ102" s="227"/>
      <c r="BK102" s="227"/>
      <c r="BL102" s="227"/>
      <c r="BM102" s="227"/>
      <c r="BN102" s="227"/>
      <c r="BO102" s="227"/>
      <c r="BP102" s="227"/>
      <c r="BQ102" s="227"/>
      <c r="BR102" s="227"/>
      <c r="BS102" s="227"/>
      <c r="BT102" s="227"/>
      <c r="BU102" s="165">
        <f t="shared" si="3"/>
        <v>6.9441666666666671E-3</v>
      </c>
    </row>
    <row r="103" spans="1:73" x14ac:dyDescent="0.25">
      <c r="A103" s="39"/>
      <c r="B103" s="139">
        <f>'Etat staff'!C99</f>
        <v>0</v>
      </c>
      <c r="C103" s="161">
        <f>'Etat staff'!A99</f>
        <v>0</v>
      </c>
      <c r="D103" s="162">
        <f>IF('Etat staff'!B99&lt;C103,'Etat staff'!B99+1,'Etat staff'!B99)</f>
        <v>0</v>
      </c>
      <c r="E103" s="203">
        <f t="shared" si="9"/>
        <v>1.0416666666666666E-2</v>
      </c>
      <c r="F103" s="44"/>
      <c r="G103" s="265"/>
      <c r="H103" s="227"/>
      <c r="I103" s="227"/>
      <c r="J103" s="227"/>
      <c r="K103" s="227"/>
      <c r="L103" s="227"/>
      <c r="M103" s="227"/>
      <c r="N103" s="227"/>
      <c r="O103" s="227"/>
      <c r="P103" s="227"/>
      <c r="Q103" s="227"/>
      <c r="R103" s="227"/>
      <c r="S103" s="227"/>
      <c r="T103" s="227"/>
      <c r="U103" s="227"/>
      <c r="V103" s="227"/>
      <c r="W103" s="227"/>
      <c r="X103" s="227"/>
      <c r="Y103" s="227"/>
      <c r="Z103" s="227"/>
      <c r="AA103" s="227"/>
      <c r="AB103" s="227"/>
      <c r="AC103" s="227"/>
      <c r="AD103" s="227"/>
      <c r="AE103" s="227"/>
      <c r="AF103" s="227"/>
      <c r="AG103" s="227"/>
      <c r="AH103" s="227"/>
      <c r="AI103" s="227"/>
      <c r="AJ103" s="227"/>
      <c r="AK103" s="227"/>
      <c r="AL103" s="227"/>
      <c r="AM103" s="227"/>
      <c r="AN103" s="227"/>
      <c r="AO103" s="227"/>
      <c r="AP103" s="227"/>
      <c r="AQ103" s="227"/>
      <c r="AR103" s="227"/>
      <c r="AS103" s="227"/>
      <c r="AT103" s="227"/>
      <c r="AU103" s="227"/>
      <c r="AV103" s="227"/>
      <c r="AW103" s="227"/>
      <c r="AX103" s="227"/>
      <c r="AY103" s="227"/>
      <c r="AZ103" s="227"/>
      <c r="BA103" s="227"/>
      <c r="BB103" s="227"/>
      <c r="BC103" s="227"/>
      <c r="BD103" s="227"/>
      <c r="BE103" s="227"/>
      <c r="BF103" s="227"/>
      <c r="BG103" s="227"/>
      <c r="BH103" s="227"/>
      <c r="BI103" s="227"/>
      <c r="BJ103" s="227"/>
      <c r="BK103" s="227"/>
      <c r="BL103" s="227"/>
      <c r="BM103" s="227"/>
      <c r="BN103" s="227"/>
      <c r="BO103" s="227"/>
      <c r="BP103" s="227"/>
      <c r="BQ103" s="227"/>
      <c r="BR103" s="227"/>
      <c r="BS103" s="227"/>
      <c r="BT103" s="227"/>
      <c r="BU103" s="165">
        <f t="shared" si="3"/>
        <v>6.9441666666666671E-3</v>
      </c>
    </row>
    <row r="104" spans="1:73" x14ac:dyDescent="0.25">
      <c r="A104" s="39"/>
      <c r="B104" s="139">
        <f>'Etat staff'!C100</f>
        <v>0</v>
      </c>
      <c r="C104" s="161">
        <f>'Etat staff'!A100</f>
        <v>0</v>
      </c>
      <c r="D104" s="162">
        <f>IF('Etat staff'!B100&lt;C104,'Etat staff'!B100+1,'Etat staff'!B100)</f>
        <v>0</v>
      </c>
      <c r="E104" s="203">
        <f t="shared" si="9"/>
        <v>1.0416666666666666E-2</v>
      </c>
      <c r="F104" s="44"/>
      <c r="G104" s="265"/>
      <c r="H104" s="227"/>
      <c r="I104" s="227"/>
      <c r="J104" s="227"/>
      <c r="K104" s="227"/>
      <c r="L104" s="227"/>
      <c r="M104" s="227"/>
      <c r="N104" s="227"/>
      <c r="O104" s="227"/>
      <c r="P104" s="227"/>
      <c r="Q104" s="227"/>
      <c r="R104" s="227"/>
      <c r="S104" s="227"/>
      <c r="T104" s="227"/>
      <c r="U104" s="227"/>
      <c r="V104" s="227"/>
      <c r="W104" s="227"/>
      <c r="X104" s="227"/>
      <c r="Y104" s="227"/>
      <c r="Z104" s="227"/>
      <c r="AA104" s="227"/>
      <c r="AB104" s="227"/>
      <c r="AC104" s="227"/>
      <c r="AD104" s="227"/>
      <c r="AE104" s="227"/>
      <c r="AF104" s="227"/>
      <c r="AG104" s="227"/>
      <c r="AH104" s="227"/>
      <c r="AI104" s="227"/>
      <c r="AJ104" s="227"/>
      <c r="AK104" s="227"/>
      <c r="AL104" s="227"/>
      <c r="AM104" s="227"/>
      <c r="AN104" s="227"/>
      <c r="AO104" s="227"/>
      <c r="AP104" s="227"/>
      <c r="AQ104" s="227"/>
      <c r="AR104" s="227"/>
      <c r="AS104" s="227"/>
      <c r="AT104" s="227"/>
      <c r="AU104" s="227"/>
      <c r="AV104" s="227"/>
      <c r="AW104" s="227"/>
      <c r="AX104" s="227"/>
      <c r="AY104" s="227"/>
      <c r="AZ104" s="227"/>
      <c r="BA104" s="227"/>
      <c r="BB104" s="227"/>
      <c r="BC104" s="227"/>
      <c r="BD104" s="227"/>
      <c r="BE104" s="227"/>
      <c r="BF104" s="227"/>
      <c r="BG104" s="227"/>
      <c r="BH104" s="227"/>
      <c r="BI104" s="227"/>
      <c r="BJ104" s="227"/>
      <c r="BK104" s="227"/>
      <c r="BL104" s="227"/>
      <c r="BM104" s="227"/>
      <c r="BN104" s="227"/>
      <c r="BO104" s="227"/>
      <c r="BP104" s="227"/>
      <c r="BQ104" s="227"/>
      <c r="BR104" s="227"/>
      <c r="BS104" s="227"/>
      <c r="BT104" s="227"/>
      <c r="BU104" s="165">
        <f t="shared" si="3"/>
        <v>6.9441666666666671E-3</v>
      </c>
    </row>
    <row r="105" spans="1:73" x14ac:dyDescent="0.25">
      <c r="A105" s="39"/>
      <c r="B105" s="139">
        <f>'Etat staff'!C101</f>
        <v>0</v>
      </c>
      <c r="C105" s="161">
        <f>'Etat staff'!A101</f>
        <v>0</v>
      </c>
      <c r="D105" s="162">
        <f>IF('Etat staff'!B101&lt;C105,'Etat staff'!B101+1,'Etat staff'!B101)</f>
        <v>0</v>
      </c>
      <c r="E105" s="203">
        <f t="shared" si="9"/>
        <v>1.0416666666666666E-2</v>
      </c>
      <c r="F105" s="44"/>
      <c r="G105" s="265"/>
      <c r="H105" s="227"/>
      <c r="I105" s="227"/>
      <c r="J105" s="227"/>
      <c r="K105" s="227"/>
      <c r="L105" s="227"/>
      <c r="M105" s="227"/>
      <c r="N105" s="227"/>
      <c r="O105" s="227"/>
      <c r="P105" s="227"/>
      <c r="Q105" s="227"/>
      <c r="R105" s="227"/>
      <c r="S105" s="227"/>
      <c r="T105" s="227"/>
      <c r="U105" s="227"/>
      <c r="V105" s="227"/>
      <c r="W105" s="227"/>
      <c r="X105" s="227"/>
      <c r="Y105" s="227"/>
      <c r="Z105" s="227"/>
      <c r="AA105" s="227"/>
      <c r="AB105" s="227"/>
      <c r="AC105" s="227"/>
      <c r="AD105" s="227"/>
      <c r="AE105" s="227"/>
      <c r="AF105" s="227"/>
      <c r="AG105" s="227"/>
      <c r="AH105" s="227"/>
      <c r="AI105" s="227"/>
      <c r="AJ105" s="227"/>
      <c r="AK105" s="227"/>
      <c r="AL105" s="227"/>
      <c r="AM105" s="227"/>
      <c r="AN105" s="227"/>
      <c r="AO105" s="227"/>
      <c r="AP105" s="227"/>
      <c r="AQ105" s="227"/>
      <c r="AR105" s="227"/>
      <c r="AS105" s="227"/>
      <c r="AT105" s="227"/>
      <c r="AU105" s="227"/>
      <c r="AV105" s="227"/>
      <c r="AW105" s="227"/>
      <c r="AX105" s="227"/>
      <c r="AY105" s="227"/>
      <c r="AZ105" s="227"/>
      <c r="BA105" s="227"/>
      <c r="BB105" s="227"/>
      <c r="BC105" s="227"/>
      <c r="BD105" s="227"/>
      <c r="BE105" s="227"/>
      <c r="BF105" s="227"/>
      <c r="BG105" s="227"/>
      <c r="BH105" s="227"/>
      <c r="BI105" s="227"/>
      <c r="BJ105" s="227"/>
      <c r="BK105" s="227"/>
      <c r="BL105" s="227"/>
      <c r="BM105" s="227"/>
      <c r="BN105" s="227"/>
      <c r="BO105" s="227"/>
      <c r="BP105" s="227"/>
      <c r="BQ105" s="227"/>
      <c r="BR105" s="227"/>
      <c r="BS105" s="227"/>
      <c r="BT105" s="227"/>
      <c r="BU105" s="165">
        <f t="shared" si="3"/>
        <v>6.9441666666666671E-3</v>
      </c>
    </row>
    <row r="106" spans="1:73" x14ac:dyDescent="0.25">
      <c r="A106" s="39"/>
      <c r="B106" s="139">
        <f>'Etat staff'!C102</f>
        <v>0</v>
      </c>
      <c r="C106" s="161">
        <f>'Etat staff'!A102</f>
        <v>0</v>
      </c>
      <c r="D106" s="162">
        <f>IF('Etat staff'!B102&lt;C106,'Etat staff'!B102+1,'Etat staff'!B102)</f>
        <v>0</v>
      </c>
      <c r="E106" s="203">
        <f t="shared" si="9"/>
        <v>1.0416666666666666E-2</v>
      </c>
      <c r="F106" s="44"/>
      <c r="G106" s="265"/>
      <c r="H106" s="227"/>
      <c r="I106" s="227"/>
      <c r="J106" s="227"/>
      <c r="K106" s="227"/>
      <c r="L106" s="227"/>
      <c r="M106" s="227"/>
      <c r="N106" s="227"/>
      <c r="O106" s="227"/>
      <c r="P106" s="227"/>
      <c r="Q106" s="227"/>
      <c r="R106" s="227"/>
      <c r="S106" s="227"/>
      <c r="T106" s="227"/>
      <c r="U106" s="227"/>
      <c r="V106" s="227"/>
      <c r="W106" s="227"/>
      <c r="X106" s="227"/>
      <c r="Y106" s="227"/>
      <c r="Z106" s="227"/>
      <c r="AA106" s="227"/>
      <c r="AB106" s="227"/>
      <c r="AC106" s="227"/>
      <c r="AD106" s="227"/>
      <c r="AE106" s="227"/>
      <c r="AF106" s="227"/>
      <c r="AG106" s="227"/>
      <c r="AH106" s="227"/>
      <c r="AI106" s="227"/>
      <c r="AJ106" s="227"/>
      <c r="AK106" s="227"/>
      <c r="AL106" s="227"/>
      <c r="AM106" s="227"/>
      <c r="AN106" s="227"/>
      <c r="AO106" s="227"/>
      <c r="AP106" s="227"/>
      <c r="AQ106" s="227"/>
      <c r="AR106" s="227"/>
      <c r="AS106" s="227"/>
      <c r="AT106" s="227"/>
      <c r="AU106" s="227"/>
      <c r="AV106" s="227"/>
      <c r="AW106" s="227"/>
      <c r="AX106" s="227"/>
      <c r="AY106" s="227"/>
      <c r="AZ106" s="227"/>
      <c r="BA106" s="227"/>
      <c r="BB106" s="227"/>
      <c r="BC106" s="227"/>
      <c r="BD106" s="227"/>
      <c r="BE106" s="227"/>
      <c r="BF106" s="227"/>
      <c r="BG106" s="227"/>
      <c r="BH106" s="227"/>
      <c r="BI106" s="227"/>
      <c r="BJ106" s="227"/>
      <c r="BK106" s="227"/>
      <c r="BL106" s="227"/>
      <c r="BM106" s="227"/>
      <c r="BN106" s="227"/>
      <c r="BO106" s="227"/>
      <c r="BP106" s="227"/>
      <c r="BQ106" s="227"/>
      <c r="BR106" s="227"/>
      <c r="BS106" s="227"/>
      <c r="BT106" s="227"/>
      <c r="BU106" s="165">
        <f t="shared" si="3"/>
        <v>6.9441666666666671E-3</v>
      </c>
    </row>
    <row r="107" spans="1:73" x14ac:dyDescent="0.25">
      <c r="A107" s="39"/>
      <c r="B107" s="139">
        <f>'Etat staff'!C103</f>
        <v>0</v>
      </c>
      <c r="C107" s="161">
        <f>'Etat staff'!A103</f>
        <v>0</v>
      </c>
      <c r="D107" s="162">
        <f>IF('Etat staff'!B103&lt;C107,'Etat staff'!B103+1,'Etat staff'!B103)</f>
        <v>0</v>
      </c>
      <c r="E107" s="203">
        <f t="shared" si="9"/>
        <v>1.0416666666666666E-2</v>
      </c>
      <c r="F107" s="44"/>
      <c r="G107" s="265"/>
      <c r="H107" s="227"/>
      <c r="I107" s="227"/>
      <c r="J107" s="227"/>
      <c r="K107" s="227"/>
      <c r="L107" s="227"/>
      <c r="M107" s="227"/>
      <c r="N107" s="227"/>
      <c r="O107" s="227"/>
      <c r="P107" s="227"/>
      <c r="Q107" s="227"/>
      <c r="R107" s="227"/>
      <c r="S107" s="227"/>
      <c r="T107" s="227"/>
      <c r="U107" s="227"/>
      <c r="V107" s="227"/>
      <c r="W107" s="227"/>
      <c r="X107" s="227"/>
      <c r="Y107" s="227"/>
      <c r="Z107" s="227"/>
      <c r="AA107" s="227"/>
      <c r="AB107" s="227"/>
      <c r="AC107" s="227"/>
      <c r="AD107" s="227"/>
      <c r="AE107" s="227"/>
      <c r="AF107" s="227"/>
      <c r="AG107" s="227"/>
      <c r="AH107" s="227"/>
      <c r="AI107" s="227"/>
      <c r="AJ107" s="227"/>
      <c r="AK107" s="227"/>
      <c r="AL107" s="227"/>
      <c r="AM107" s="227"/>
      <c r="AN107" s="227"/>
      <c r="AO107" s="227"/>
      <c r="AP107" s="227"/>
      <c r="AQ107" s="227"/>
      <c r="AR107" s="227"/>
      <c r="AS107" s="227"/>
      <c r="AT107" s="227"/>
      <c r="AU107" s="227"/>
      <c r="AV107" s="227"/>
      <c r="AW107" s="227"/>
      <c r="AX107" s="227"/>
      <c r="AY107" s="227"/>
      <c r="AZ107" s="227"/>
      <c r="BA107" s="227"/>
      <c r="BB107" s="227"/>
      <c r="BC107" s="227"/>
      <c r="BD107" s="227"/>
      <c r="BE107" s="227"/>
      <c r="BF107" s="227"/>
      <c r="BG107" s="227"/>
      <c r="BH107" s="227"/>
      <c r="BI107" s="227"/>
      <c r="BJ107" s="227"/>
      <c r="BK107" s="227"/>
      <c r="BL107" s="227"/>
      <c r="BM107" s="227"/>
      <c r="BN107" s="227"/>
      <c r="BO107" s="227"/>
      <c r="BP107" s="227"/>
      <c r="BQ107" s="227"/>
      <c r="BR107" s="227"/>
      <c r="BS107" s="227"/>
      <c r="BT107" s="227"/>
      <c r="BU107" s="165">
        <f t="shared" si="3"/>
        <v>6.9441666666666671E-3</v>
      </c>
    </row>
    <row r="108" spans="1:73" x14ac:dyDescent="0.25">
      <c r="A108" s="39"/>
      <c r="B108" s="139">
        <f>'Etat staff'!C104</f>
        <v>0</v>
      </c>
      <c r="C108" s="161">
        <f>'Etat staff'!A104</f>
        <v>0</v>
      </c>
      <c r="D108" s="162">
        <f>IF('Etat staff'!B104&lt;C108,'Etat staff'!B104+1,'Etat staff'!B104)</f>
        <v>0</v>
      </c>
      <c r="E108" s="203">
        <f t="shared" si="9"/>
        <v>1.0416666666666666E-2</v>
      </c>
      <c r="F108" s="44"/>
      <c r="G108" s="265"/>
      <c r="H108" s="227"/>
      <c r="I108" s="227"/>
      <c r="J108" s="227"/>
      <c r="K108" s="227"/>
      <c r="L108" s="227"/>
      <c r="M108" s="227"/>
      <c r="N108" s="227"/>
      <c r="O108" s="227"/>
      <c r="P108" s="227"/>
      <c r="Q108" s="227"/>
      <c r="R108" s="227"/>
      <c r="S108" s="227"/>
      <c r="T108" s="227"/>
      <c r="U108" s="227"/>
      <c r="V108" s="227"/>
      <c r="W108" s="227"/>
      <c r="X108" s="227"/>
      <c r="Y108" s="227"/>
      <c r="Z108" s="227"/>
      <c r="AA108" s="227"/>
      <c r="AB108" s="227"/>
      <c r="AC108" s="227"/>
      <c r="AD108" s="227"/>
      <c r="AE108" s="227"/>
      <c r="AF108" s="227"/>
      <c r="AG108" s="227"/>
      <c r="AH108" s="227"/>
      <c r="AI108" s="227"/>
      <c r="AJ108" s="227"/>
      <c r="AK108" s="227"/>
      <c r="AL108" s="227"/>
      <c r="AM108" s="227"/>
      <c r="AN108" s="227"/>
      <c r="AO108" s="227"/>
      <c r="AP108" s="227"/>
      <c r="AQ108" s="227"/>
      <c r="AR108" s="227"/>
      <c r="AS108" s="227"/>
      <c r="AT108" s="227"/>
      <c r="AU108" s="227"/>
      <c r="AV108" s="227"/>
      <c r="AW108" s="227"/>
      <c r="AX108" s="227"/>
      <c r="AY108" s="227"/>
      <c r="AZ108" s="227"/>
      <c r="BA108" s="227"/>
      <c r="BB108" s="227"/>
      <c r="BC108" s="227"/>
      <c r="BD108" s="227"/>
      <c r="BE108" s="227"/>
      <c r="BF108" s="227"/>
      <c r="BG108" s="227"/>
      <c r="BH108" s="227"/>
      <c r="BI108" s="227"/>
      <c r="BJ108" s="227"/>
      <c r="BK108" s="227"/>
      <c r="BL108" s="227"/>
      <c r="BM108" s="227"/>
      <c r="BN108" s="227"/>
      <c r="BO108" s="227"/>
      <c r="BP108" s="227"/>
      <c r="BQ108" s="227"/>
      <c r="BR108" s="227"/>
      <c r="BS108" s="227"/>
      <c r="BT108" s="227"/>
      <c r="BU108" s="165">
        <f t="shared" si="3"/>
        <v>6.9441666666666671E-3</v>
      </c>
    </row>
    <row r="109" spans="1:73" x14ac:dyDescent="0.25">
      <c r="A109" s="39"/>
      <c r="B109" s="139">
        <f>'Etat staff'!C105</f>
        <v>0</v>
      </c>
      <c r="C109" s="161">
        <f>'Etat staff'!A105</f>
        <v>0</v>
      </c>
      <c r="D109" s="162">
        <f>IF('Etat staff'!B105&lt;C109,'Etat staff'!B105+1,'Etat staff'!B105)</f>
        <v>0</v>
      </c>
      <c r="E109" s="203">
        <f t="shared" si="9"/>
        <v>1.0416666666666666E-2</v>
      </c>
      <c r="F109" s="44"/>
      <c r="G109" s="265"/>
      <c r="H109" s="227"/>
      <c r="I109" s="227"/>
      <c r="J109" s="227"/>
      <c r="K109" s="227"/>
      <c r="L109" s="227"/>
      <c r="M109" s="227"/>
      <c r="N109" s="227"/>
      <c r="O109" s="227"/>
      <c r="P109" s="227"/>
      <c r="Q109" s="227"/>
      <c r="R109" s="227"/>
      <c r="S109" s="227"/>
      <c r="T109" s="227"/>
      <c r="U109" s="227"/>
      <c r="V109" s="227"/>
      <c r="W109" s="227"/>
      <c r="X109" s="227"/>
      <c r="Y109" s="227"/>
      <c r="Z109" s="227"/>
      <c r="AA109" s="227"/>
      <c r="AB109" s="227"/>
      <c r="AC109" s="227"/>
      <c r="AD109" s="227"/>
      <c r="AE109" s="227"/>
      <c r="AF109" s="227"/>
      <c r="AG109" s="227"/>
      <c r="AH109" s="227"/>
      <c r="AI109" s="227"/>
      <c r="AJ109" s="227"/>
      <c r="AK109" s="227"/>
      <c r="AL109" s="227"/>
      <c r="AM109" s="227"/>
      <c r="AN109" s="227"/>
      <c r="AO109" s="227"/>
      <c r="AP109" s="227"/>
      <c r="AQ109" s="227"/>
      <c r="AR109" s="227"/>
      <c r="AS109" s="227"/>
      <c r="AT109" s="227"/>
      <c r="AU109" s="227"/>
      <c r="AV109" s="227"/>
      <c r="AW109" s="227"/>
      <c r="AX109" s="227"/>
      <c r="AY109" s="227"/>
      <c r="AZ109" s="227"/>
      <c r="BA109" s="227"/>
      <c r="BB109" s="227"/>
      <c r="BC109" s="227"/>
      <c r="BD109" s="227"/>
      <c r="BE109" s="227"/>
      <c r="BF109" s="227"/>
      <c r="BG109" s="227"/>
      <c r="BH109" s="227"/>
      <c r="BI109" s="227"/>
      <c r="BJ109" s="227"/>
      <c r="BK109" s="227"/>
      <c r="BL109" s="227"/>
      <c r="BM109" s="227"/>
      <c r="BN109" s="227"/>
      <c r="BO109" s="227"/>
      <c r="BP109" s="227"/>
      <c r="BQ109" s="227"/>
      <c r="BR109" s="227"/>
      <c r="BS109" s="227"/>
      <c r="BT109" s="227"/>
      <c r="BU109" s="165">
        <f t="shared" si="3"/>
        <v>6.9441666666666671E-3</v>
      </c>
    </row>
    <row r="110" spans="1:73" x14ac:dyDescent="0.25">
      <c r="A110" s="39"/>
      <c r="B110" s="139">
        <f>'Etat staff'!C106</f>
        <v>0</v>
      </c>
      <c r="C110" s="161">
        <f>'Etat staff'!A106</f>
        <v>0</v>
      </c>
      <c r="D110" s="162">
        <f>IF('Etat staff'!B106&lt;C110,'Etat staff'!B106+1,'Etat staff'!B106)</f>
        <v>0</v>
      </c>
      <c r="E110" s="203">
        <f t="shared" si="9"/>
        <v>1.0416666666666666E-2</v>
      </c>
      <c r="F110" s="44"/>
      <c r="G110" s="265"/>
      <c r="H110" s="227"/>
      <c r="I110" s="227"/>
      <c r="J110" s="227"/>
      <c r="K110" s="227"/>
      <c r="L110" s="227"/>
      <c r="M110" s="227"/>
      <c r="N110" s="227"/>
      <c r="O110" s="227"/>
      <c r="P110" s="227"/>
      <c r="Q110" s="227"/>
      <c r="R110" s="227"/>
      <c r="S110" s="227"/>
      <c r="T110" s="227"/>
      <c r="U110" s="227"/>
      <c r="V110" s="227"/>
      <c r="W110" s="227"/>
      <c r="X110" s="227"/>
      <c r="Y110" s="227"/>
      <c r="Z110" s="227"/>
      <c r="AA110" s="227"/>
      <c r="AB110" s="227"/>
      <c r="AC110" s="227"/>
      <c r="AD110" s="227"/>
      <c r="AE110" s="227"/>
      <c r="AF110" s="227"/>
      <c r="AG110" s="227"/>
      <c r="AH110" s="227"/>
      <c r="AI110" s="227"/>
      <c r="AJ110" s="227"/>
      <c r="AK110" s="227"/>
      <c r="AL110" s="227"/>
      <c r="AM110" s="227"/>
      <c r="AN110" s="227"/>
      <c r="AO110" s="227"/>
      <c r="AP110" s="227"/>
      <c r="AQ110" s="227"/>
      <c r="AR110" s="227"/>
      <c r="AS110" s="227"/>
      <c r="AT110" s="227"/>
      <c r="AU110" s="227"/>
      <c r="AV110" s="227"/>
      <c r="AW110" s="227"/>
      <c r="AX110" s="227"/>
      <c r="AY110" s="227"/>
      <c r="AZ110" s="227"/>
      <c r="BA110" s="227"/>
      <c r="BB110" s="227"/>
      <c r="BC110" s="227"/>
      <c r="BD110" s="227"/>
      <c r="BE110" s="227"/>
      <c r="BF110" s="227"/>
      <c r="BG110" s="227"/>
      <c r="BH110" s="227"/>
      <c r="BI110" s="227"/>
      <c r="BJ110" s="227"/>
      <c r="BK110" s="227"/>
      <c r="BL110" s="227"/>
      <c r="BM110" s="227"/>
      <c r="BN110" s="227"/>
      <c r="BO110" s="227"/>
      <c r="BP110" s="227"/>
      <c r="BQ110" s="227"/>
      <c r="BR110" s="227"/>
      <c r="BS110" s="227"/>
      <c r="BT110" s="227"/>
      <c r="BU110" s="165">
        <f t="shared" si="3"/>
        <v>6.9441666666666671E-3</v>
      </c>
    </row>
    <row r="111" spans="1:73" x14ac:dyDescent="0.25">
      <c r="A111" s="39"/>
      <c r="B111" s="139">
        <f>'Etat staff'!C107</f>
        <v>0</v>
      </c>
      <c r="C111" s="161">
        <f>'Etat staff'!A107</f>
        <v>0</v>
      </c>
      <c r="D111" s="162">
        <f>IF('Etat staff'!B107&lt;C111,'Etat staff'!B107+1,'Etat staff'!B107)</f>
        <v>0</v>
      </c>
      <c r="E111" s="203">
        <f t="shared" si="9"/>
        <v>1.0416666666666666E-2</v>
      </c>
      <c r="F111" s="44"/>
      <c r="G111" s="265"/>
      <c r="H111" s="227"/>
      <c r="I111" s="227"/>
      <c r="J111" s="227"/>
      <c r="K111" s="227"/>
      <c r="L111" s="227"/>
      <c r="M111" s="227"/>
      <c r="N111" s="227"/>
      <c r="O111" s="227"/>
      <c r="P111" s="227"/>
      <c r="Q111" s="227"/>
      <c r="R111" s="227"/>
      <c r="S111" s="227"/>
      <c r="T111" s="227"/>
      <c r="U111" s="227"/>
      <c r="V111" s="227"/>
      <c r="W111" s="227"/>
      <c r="X111" s="227"/>
      <c r="Y111" s="227"/>
      <c r="Z111" s="227"/>
      <c r="AA111" s="227"/>
      <c r="AB111" s="227"/>
      <c r="AC111" s="227"/>
      <c r="AD111" s="227"/>
      <c r="AE111" s="227"/>
      <c r="AF111" s="227"/>
      <c r="AG111" s="227"/>
      <c r="AH111" s="227"/>
      <c r="AI111" s="227"/>
      <c r="AJ111" s="227"/>
      <c r="AK111" s="227"/>
      <c r="AL111" s="227"/>
      <c r="AM111" s="227"/>
      <c r="AN111" s="227"/>
      <c r="AO111" s="227"/>
      <c r="AP111" s="227"/>
      <c r="AQ111" s="227"/>
      <c r="AR111" s="227"/>
      <c r="AS111" s="227"/>
      <c r="AT111" s="227"/>
      <c r="AU111" s="227"/>
      <c r="AV111" s="227"/>
      <c r="AW111" s="227"/>
      <c r="AX111" s="227"/>
      <c r="AY111" s="227"/>
      <c r="AZ111" s="227"/>
      <c r="BA111" s="227"/>
      <c r="BB111" s="227"/>
      <c r="BC111" s="227"/>
      <c r="BD111" s="227"/>
      <c r="BE111" s="227"/>
      <c r="BF111" s="227"/>
      <c r="BG111" s="227"/>
      <c r="BH111" s="227"/>
      <c r="BI111" s="227"/>
      <c r="BJ111" s="227"/>
      <c r="BK111" s="227"/>
      <c r="BL111" s="227"/>
      <c r="BM111" s="227"/>
      <c r="BN111" s="227"/>
      <c r="BO111" s="227"/>
      <c r="BP111" s="227"/>
      <c r="BQ111" s="227"/>
      <c r="BR111" s="227"/>
      <c r="BS111" s="227"/>
      <c r="BT111" s="227"/>
      <c r="BU111" s="165">
        <f t="shared" si="3"/>
        <v>6.9441666666666671E-3</v>
      </c>
    </row>
    <row r="112" spans="1:73" x14ac:dyDescent="0.25">
      <c r="A112" s="39"/>
      <c r="B112" s="139">
        <f>'Etat staff'!C108</f>
        <v>0</v>
      </c>
      <c r="C112" s="161">
        <f>'Etat staff'!A108</f>
        <v>0</v>
      </c>
      <c r="D112" s="162">
        <f>IF('Etat staff'!B108&lt;C112,'Etat staff'!B108+1,'Etat staff'!B108)</f>
        <v>0</v>
      </c>
      <c r="E112" s="203">
        <f t="shared" si="9"/>
        <v>1.0416666666666666E-2</v>
      </c>
      <c r="F112" s="44"/>
      <c r="G112" s="265"/>
      <c r="H112" s="227"/>
      <c r="I112" s="227"/>
      <c r="J112" s="227"/>
      <c r="K112" s="227"/>
      <c r="L112" s="227"/>
      <c r="M112" s="227"/>
      <c r="N112" s="227"/>
      <c r="O112" s="227"/>
      <c r="P112" s="227"/>
      <c r="Q112" s="227"/>
      <c r="R112" s="227"/>
      <c r="S112" s="227"/>
      <c r="T112" s="227"/>
      <c r="U112" s="227"/>
      <c r="V112" s="227"/>
      <c r="W112" s="227"/>
      <c r="X112" s="227"/>
      <c r="Y112" s="227"/>
      <c r="Z112" s="227"/>
      <c r="AA112" s="227"/>
      <c r="AB112" s="227"/>
      <c r="AC112" s="227"/>
      <c r="AD112" s="227"/>
      <c r="AE112" s="227"/>
      <c r="AF112" s="227"/>
      <c r="AG112" s="227"/>
      <c r="AH112" s="227"/>
      <c r="AI112" s="227"/>
      <c r="AJ112" s="227"/>
      <c r="AK112" s="227"/>
      <c r="AL112" s="227"/>
      <c r="AM112" s="227"/>
      <c r="AN112" s="227"/>
      <c r="AO112" s="227"/>
      <c r="AP112" s="227"/>
      <c r="AQ112" s="227"/>
      <c r="AR112" s="227"/>
      <c r="AS112" s="227"/>
      <c r="AT112" s="227"/>
      <c r="AU112" s="227"/>
      <c r="AV112" s="227"/>
      <c r="AW112" s="227"/>
      <c r="AX112" s="227"/>
      <c r="AY112" s="227"/>
      <c r="AZ112" s="227"/>
      <c r="BA112" s="227"/>
      <c r="BB112" s="227"/>
      <c r="BC112" s="227"/>
      <c r="BD112" s="227"/>
      <c r="BE112" s="227"/>
      <c r="BF112" s="227"/>
      <c r="BG112" s="227"/>
      <c r="BH112" s="227"/>
      <c r="BI112" s="227"/>
      <c r="BJ112" s="227"/>
      <c r="BK112" s="227"/>
      <c r="BL112" s="227"/>
      <c r="BM112" s="227"/>
      <c r="BN112" s="227"/>
      <c r="BO112" s="227"/>
      <c r="BP112" s="227"/>
      <c r="BQ112" s="227"/>
      <c r="BR112" s="227"/>
      <c r="BS112" s="227"/>
      <c r="BT112" s="227"/>
      <c r="BU112" s="165">
        <f t="shared" si="3"/>
        <v>6.9441666666666671E-3</v>
      </c>
    </row>
    <row r="113" spans="1:73" x14ac:dyDescent="0.25">
      <c r="A113" s="39"/>
      <c r="B113" s="139">
        <f>'Etat staff'!C109</f>
        <v>0</v>
      </c>
      <c r="C113" s="161">
        <f>'Etat staff'!A109</f>
        <v>0</v>
      </c>
      <c r="D113" s="162">
        <f>IF('Etat staff'!B109&lt;C113,'Etat staff'!B109+1,'Etat staff'!B109)</f>
        <v>0</v>
      </c>
      <c r="E113" s="203">
        <f t="shared" si="9"/>
        <v>1.0416666666666666E-2</v>
      </c>
      <c r="F113" s="44"/>
      <c r="G113" s="265"/>
      <c r="H113" s="227"/>
      <c r="I113" s="227"/>
      <c r="J113" s="227"/>
      <c r="K113" s="227"/>
      <c r="L113" s="227"/>
      <c r="M113" s="227"/>
      <c r="N113" s="227"/>
      <c r="O113" s="227"/>
      <c r="P113" s="227"/>
      <c r="Q113" s="227"/>
      <c r="R113" s="227"/>
      <c r="S113" s="227"/>
      <c r="T113" s="227"/>
      <c r="U113" s="227"/>
      <c r="V113" s="227"/>
      <c r="W113" s="227"/>
      <c r="X113" s="227"/>
      <c r="Y113" s="227"/>
      <c r="Z113" s="227"/>
      <c r="AA113" s="227"/>
      <c r="AB113" s="227"/>
      <c r="AC113" s="227"/>
      <c r="AD113" s="227"/>
      <c r="AE113" s="227"/>
      <c r="AF113" s="227"/>
      <c r="AG113" s="227"/>
      <c r="AH113" s="227"/>
      <c r="AI113" s="227"/>
      <c r="AJ113" s="227"/>
      <c r="AK113" s="227"/>
      <c r="AL113" s="227"/>
      <c r="AM113" s="227"/>
      <c r="AN113" s="227"/>
      <c r="AO113" s="227"/>
      <c r="AP113" s="227"/>
      <c r="AQ113" s="227"/>
      <c r="AR113" s="227"/>
      <c r="AS113" s="227"/>
      <c r="AT113" s="227"/>
      <c r="AU113" s="227"/>
      <c r="AV113" s="227"/>
      <c r="AW113" s="227"/>
      <c r="AX113" s="227"/>
      <c r="AY113" s="227"/>
      <c r="AZ113" s="227"/>
      <c r="BA113" s="227"/>
      <c r="BB113" s="227"/>
      <c r="BC113" s="227"/>
      <c r="BD113" s="227"/>
      <c r="BE113" s="227"/>
      <c r="BF113" s="227"/>
      <c r="BG113" s="227"/>
      <c r="BH113" s="227"/>
      <c r="BI113" s="227"/>
      <c r="BJ113" s="227"/>
      <c r="BK113" s="227"/>
      <c r="BL113" s="227"/>
      <c r="BM113" s="227"/>
      <c r="BN113" s="227"/>
      <c r="BO113" s="227"/>
      <c r="BP113" s="227"/>
      <c r="BQ113" s="227"/>
      <c r="BR113" s="227"/>
      <c r="BS113" s="227"/>
      <c r="BT113" s="227"/>
      <c r="BU113" s="165">
        <f t="shared" si="3"/>
        <v>6.9441666666666671E-3</v>
      </c>
    </row>
    <row r="114" spans="1:73" x14ac:dyDescent="0.25">
      <c r="A114" s="39"/>
      <c r="B114" s="139">
        <f>'Etat staff'!C110</f>
        <v>0</v>
      </c>
      <c r="C114" s="161">
        <f>'Etat staff'!A110</f>
        <v>0</v>
      </c>
      <c r="D114" s="162">
        <f>IF('Etat staff'!B110&lt;C114,'Etat staff'!B110+1,'Etat staff'!B110)</f>
        <v>0</v>
      </c>
      <c r="E114" s="203">
        <f t="shared" si="9"/>
        <v>1.0416666666666666E-2</v>
      </c>
      <c r="F114" s="44"/>
      <c r="G114" s="265"/>
      <c r="H114" s="227"/>
      <c r="I114" s="227"/>
      <c r="J114" s="227"/>
      <c r="K114" s="227"/>
      <c r="L114" s="227"/>
      <c r="M114" s="227"/>
      <c r="N114" s="227"/>
      <c r="O114" s="227"/>
      <c r="P114" s="227"/>
      <c r="Q114" s="227"/>
      <c r="R114" s="227"/>
      <c r="S114" s="227"/>
      <c r="T114" s="227"/>
      <c r="U114" s="227"/>
      <c r="V114" s="227"/>
      <c r="W114" s="227"/>
      <c r="X114" s="227"/>
      <c r="Y114" s="227"/>
      <c r="Z114" s="227"/>
      <c r="AA114" s="227"/>
      <c r="AB114" s="227"/>
      <c r="AC114" s="227"/>
      <c r="AD114" s="227"/>
      <c r="AE114" s="227"/>
      <c r="AF114" s="227"/>
      <c r="AG114" s="227"/>
      <c r="AH114" s="227"/>
      <c r="AI114" s="227"/>
      <c r="AJ114" s="227"/>
      <c r="AK114" s="227"/>
      <c r="AL114" s="227"/>
      <c r="AM114" s="227"/>
      <c r="AN114" s="227"/>
      <c r="AO114" s="227"/>
      <c r="AP114" s="227"/>
      <c r="AQ114" s="227"/>
      <c r="AR114" s="227"/>
      <c r="AS114" s="227"/>
      <c r="AT114" s="227"/>
      <c r="AU114" s="227"/>
      <c r="AV114" s="227"/>
      <c r="AW114" s="227"/>
      <c r="AX114" s="227"/>
      <c r="AY114" s="227"/>
      <c r="AZ114" s="227"/>
      <c r="BA114" s="227"/>
      <c r="BB114" s="227"/>
      <c r="BC114" s="227"/>
      <c r="BD114" s="227"/>
      <c r="BE114" s="227"/>
      <c r="BF114" s="227"/>
      <c r="BG114" s="227"/>
      <c r="BH114" s="227"/>
      <c r="BI114" s="227"/>
      <c r="BJ114" s="227"/>
      <c r="BK114" s="227"/>
      <c r="BL114" s="227"/>
      <c r="BM114" s="227"/>
      <c r="BN114" s="227"/>
      <c r="BO114" s="227"/>
      <c r="BP114" s="227"/>
      <c r="BQ114" s="227"/>
      <c r="BR114" s="227"/>
      <c r="BS114" s="227"/>
      <c r="BT114" s="227"/>
      <c r="BU114" s="165">
        <f t="shared" si="3"/>
        <v>6.9441666666666671E-3</v>
      </c>
    </row>
    <row r="115" spans="1:73" x14ac:dyDescent="0.25">
      <c r="A115" s="39"/>
      <c r="B115" s="139">
        <f>'Etat staff'!C111</f>
        <v>0</v>
      </c>
      <c r="C115" s="161">
        <f>'Etat staff'!A111</f>
        <v>0</v>
      </c>
      <c r="D115" s="162">
        <f>IF('Etat staff'!B111&lt;C115,'Etat staff'!B111+1,'Etat staff'!B111)</f>
        <v>0</v>
      </c>
      <c r="E115" s="203">
        <f t="shared" si="9"/>
        <v>1.0416666666666666E-2</v>
      </c>
      <c r="F115" s="44"/>
      <c r="G115" s="265"/>
      <c r="H115" s="227"/>
      <c r="I115" s="227"/>
      <c r="J115" s="227"/>
      <c r="K115" s="227"/>
      <c r="L115" s="227"/>
      <c r="M115" s="227"/>
      <c r="N115" s="227"/>
      <c r="O115" s="227"/>
      <c r="P115" s="227"/>
      <c r="Q115" s="227"/>
      <c r="R115" s="227"/>
      <c r="S115" s="227"/>
      <c r="T115" s="227"/>
      <c r="U115" s="227"/>
      <c r="V115" s="227"/>
      <c r="W115" s="227"/>
      <c r="X115" s="227"/>
      <c r="Y115" s="227"/>
      <c r="Z115" s="227"/>
      <c r="AA115" s="227"/>
      <c r="AB115" s="227"/>
      <c r="AC115" s="227"/>
      <c r="AD115" s="227"/>
      <c r="AE115" s="227"/>
      <c r="AF115" s="227"/>
      <c r="AG115" s="227"/>
      <c r="AH115" s="227"/>
      <c r="AI115" s="227"/>
      <c r="AJ115" s="227"/>
      <c r="AK115" s="227"/>
      <c r="AL115" s="227"/>
      <c r="AM115" s="227"/>
      <c r="AN115" s="227"/>
      <c r="AO115" s="227"/>
      <c r="AP115" s="227"/>
      <c r="AQ115" s="227"/>
      <c r="AR115" s="227"/>
      <c r="AS115" s="227"/>
      <c r="AT115" s="227"/>
      <c r="AU115" s="227"/>
      <c r="AV115" s="227"/>
      <c r="AW115" s="227"/>
      <c r="AX115" s="227"/>
      <c r="AY115" s="227"/>
      <c r="AZ115" s="227"/>
      <c r="BA115" s="227"/>
      <c r="BB115" s="227"/>
      <c r="BC115" s="227"/>
      <c r="BD115" s="227"/>
      <c r="BE115" s="227"/>
      <c r="BF115" s="227"/>
      <c r="BG115" s="227"/>
      <c r="BH115" s="227"/>
      <c r="BI115" s="227"/>
      <c r="BJ115" s="227"/>
      <c r="BK115" s="227"/>
      <c r="BL115" s="227"/>
      <c r="BM115" s="227"/>
      <c r="BN115" s="227"/>
      <c r="BO115" s="227"/>
      <c r="BP115" s="227"/>
      <c r="BQ115" s="227"/>
      <c r="BR115" s="227"/>
      <c r="BS115" s="227"/>
      <c r="BT115" s="227"/>
      <c r="BU115" s="165">
        <f t="shared" si="3"/>
        <v>6.9441666666666671E-3</v>
      </c>
    </row>
    <row r="116" spans="1:73" x14ac:dyDescent="0.25">
      <c r="A116" s="39"/>
      <c r="B116" s="139">
        <f>'Etat staff'!C112</f>
        <v>0</v>
      </c>
      <c r="C116" s="161">
        <f>'Etat staff'!A112</f>
        <v>0</v>
      </c>
      <c r="D116" s="162">
        <f>IF('Etat staff'!B112&lt;C116,'Etat staff'!B112+1,'Etat staff'!B112)</f>
        <v>0</v>
      </c>
      <c r="E116" s="203">
        <f t="shared" si="9"/>
        <v>1.0416666666666666E-2</v>
      </c>
      <c r="F116" s="44"/>
      <c r="G116" s="265"/>
      <c r="H116" s="227"/>
      <c r="I116" s="227"/>
      <c r="J116" s="227"/>
      <c r="K116" s="227"/>
      <c r="L116" s="227"/>
      <c r="M116" s="227"/>
      <c r="N116" s="227"/>
      <c r="O116" s="227"/>
      <c r="P116" s="227"/>
      <c r="Q116" s="227"/>
      <c r="R116" s="227"/>
      <c r="S116" s="227"/>
      <c r="T116" s="227"/>
      <c r="U116" s="227"/>
      <c r="V116" s="227"/>
      <c r="W116" s="227"/>
      <c r="X116" s="227"/>
      <c r="Y116" s="227"/>
      <c r="Z116" s="227"/>
      <c r="AA116" s="227"/>
      <c r="AB116" s="227"/>
      <c r="AC116" s="227"/>
      <c r="AD116" s="227"/>
      <c r="AE116" s="227"/>
      <c r="AF116" s="227"/>
      <c r="AG116" s="227"/>
      <c r="AH116" s="227"/>
      <c r="AI116" s="227"/>
      <c r="AJ116" s="227"/>
      <c r="AK116" s="227"/>
      <c r="AL116" s="227"/>
      <c r="AM116" s="227"/>
      <c r="AN116" s="227"/>
      <c r="AO116" s="227"/>
      <c r="AP116" s="227"/>
      <c r="AQ116" s="227"/>
      <c r="AR116" s="227"/>
      <c r="AS116" s="227"/>
      <c r="AT116" s="227"/>
      <c r="AU116" s="227"/>
      <c r="AV116" s="227"/>
      <c r="AW116" s="227"/>
      <c r="AX116" s="227"/>
      <c r="AY116" s="227"/>
      <c r="AZ116" s="227"/>
      <c r="BA116" s="227"/>
      <c r="BB116" s="227"/>
      <c r="BC116" s="227"/>
      <c r="BD116" s="227"/>
      <c r="BE116" s="227"/>
      <c r="BF116" s="227"/>
      <c r="BG116" s="227"/>
      <c r="BH116" s="227"/>
      <c r="BI116" s="227"/>
      <c r="BJ116" s="227"/>
      <c r="BK116" s="227"/>
      <c r="BL116" s="227"/>
      <c r="BM116" s="227"/>
      <c r="BN116" s="227"/>
      <c r="BO116" s="227"/>
      <c r="BP116" s="227"/>
      <c r="BQ116" s="227"/>
      <c r="BR116" s="227"/>
      <c r="BS116" s="227"/>
      <c r="BT116" s="227"/>
      <c r="BU116" s="165">
        <f t="shared" si="3"/>
        <v>6.9441666666666671E-3</v>
      </c>
    </row>
    <row r="117" spans="1:73" x14ac:dyDescent="0.25">
      <c r="A117" s="39"/>
      <c r="B117" s="139">
        <f>'Etat staff'!C113</f>
        <v>0</v>
      </c>
      <c r="C117" s="161">
        <f>'Etat staff'!A113</f>
        <v>0</v>
      </c>
      <c r="D117" s="162">
        <f>IF('Etat staff'!B113&lt;C117,'Etat staff'!B113+1,'Etat staff'!B113)</f>
        <v>0</v>
      </c>
      <c r="E117" s="203">
        <f t="shared" si="9"/>
        <v>1.0416666666666666E-2</v>
      </c>
      <c r="F117" s="44"/>
      <c r="G117" s="265"/>
      <c r="H117" s="227"/>
      <c r="I117" s="227"/>
      <c r="J117" s="227"/>
      <c r="K117" s="227"/>
      <c r="L117" s="227"/>
      <c r="M117" s="227"/>
      <c r="N117" s="227"/>
      <c r="O117" s="227"/>
      <c r="P117" s="227"/>
      <c r="Q117" s="227"/>
      <c r="R117" s="227"/>
      <c r="S117" s="227"/>
      <c r="T117" s="227"/>
      <c r="U117" s="227"/>
      <c r="V117" s="227"/>
      <c r="W117" s="227"/>
      <c r="X117" s="227"/>
      <c r="Y117" s="227"/>
      <c r="Z117" s="227"/>
      <c r="AA117" s="227"/>
      <c r="AB117" s="227"/>
      <c r="AC117" s="227"/>
      <c r="AD117" s="227"/>
      <c r="AE117" s="227"/>
      <c r="AF117" s="227"/>
      <c r="AG117" s="227"/>
      <c r="AH117" s="227"/>
      <c r="AI117" s="227"/>
      <c r="AJ117" s="227"/>
      <c r="AK117" s="227"/>
      <c r="AL117" s="227"/>
      <c r="AM117" s="227"/>
      <c r="AN117" s="227"/>
      <c r="AO117" s="227"/>
      <c r="AP117" s="227"/>
      <c r="AQ117" s="227"/>
      <c r="AR117" s="227"/>
      <c r="AS117" s="227"/>
      <c r="AT117" s="227"/>
      <c r="AU117" s="227"/>
      <c r="AV117" s="227"/>
      <c r="AW117" s="227"/>
      <c r="AX117" s="227"/>
      <c r="AY117" s="227"/>
      <c r="AZ117" s="227"/>
      <c r="BA117" s="227"/>
      <c r="BB117" s="227"/>
      <c r="BC117" s="227"/>
      <c r="BD117" s="227"/>
      <c r="BE117" s="227"/>
      <c r="BF117" s="227"/>
      <c r="BG117" s="227"/>
      <c r="BH117" s="227"/>
      <c r="BI117" s="227"/>
      <c r="BJ117" s="227"/>
      <c r="BK117" s="227"/>
      <c r="BL117" s="227"/>
      <c r="BM117" s="227"/>
      <c r="BN117" s="227"/>
      <c r="BO117" s="227"/>
      <c r="BP117" s="227"/>
      <c r="BQ117" s="227"/>
      <c r="BR117" s="227"/>
      <c r="BS117" s="227"/>
      <c r="BT117" s="227"/>
      <c r="BU117" s="165">
        <f t="shared" si="3"/>
        <v>6.9441666666666671E-3</v>
      </c>
    </row>
    <row r="118" spans="1:73" x14ac:dyDescent="0.25">
      <c r="A118" s="39"/>
      <c r="B118" s="139">
        <f>'Etat staff'!C114</f>
        <v>0</v>
      </c>
      <c r="C118" s="161">
        <f>'Etat staff'!A114</f>
        <v>0</v>
      </c>
      <c r="D118" s="162">
        <f>IF('Etat staff'!B114&lt;C118,'Etat staff'!B114+1,'Etat staff'!B114)</f>
        <v>0</v>
      </c>
      <c r="E118" s="203">
        <f t="shared" si="9"/>
        <v>1.0416666666666666E-2</v>
      </c>
      <c r="F118" s="44"/>
      <c r="G118" s="265"/>
      <c r="H118" s="227"/>
      <c r="I118" s="227"/>
      <c r="J118" s="227"/>
      <c r="K118" s="227"/>
      <c r="L118" s="227"/>
      <c r="M118" s="227"/>
      <c r="N118" s="227"/>
      <c r="O118" s="227"/>
      <c r="P118" s="227"/>
      <c r="Q118" s="227"/>
      <c r="R118" s="227"/>
      <c r="S118" s="227"/>
      <c r="T118" s="227"/>
      <c r="U118" s="227"/>
      <c r="V118" s="227"/>
      <c r="W118" s="227"/>
      <c r="X118" s="227"/>
      <c r="Y118" s="227"/>
      <c r="Z118" s="227"/>
      <c r="AA118" s="227"/>
      <c r="AB118" s="227"/>
      <c r="AC118" s="227"/>
      <c r="AD118" s="227"/>
      <c r="AE118" s="227"/>
      <c r="AF118" s="227"/>
      <c r="AG118" s="227"/>
      <c r="AH118" s="227"/>
      <c r="AI118" s="227"/>
      <c r="AJ118" s="227"/>
      <c r="AK118" s="227"/>
      <c r="AL118" s="227"/>
      <c r="AM118" s="227"/>
      <c r="AN118" s="227"/>
      <c r="AO118" s="227"/>
      <c r="AP118" s="227"/>
      <c r="AQ118" s="227"/>
      <c r="AR118" s="227"/>
      <c r="AS118" s="227"/>
      <c r="AT118" s="227"/>
      <c r="AU118" s="227"/>
      <c r="AV118" s="227"/>
      <c r="AW118" s="227"/>
      <c r="AX118" s="227"/>
      <c r="AY118" s="227"/>
      <c r="AZ118" s="227"/>
      <c r="BA118" s="227"/>
      <c r="BB118" s="227"/>
      <c r="BC118" s="227"/>
      <c r="BD118" s="227"/>
      <c r="BE118" s="227"/>
      <c r="BF118" s="227"/>
      <c r="BG118" s="227"/>
      <c r="BH118" s="227"/>
      <c r="BI118" s="227"/>
      <c r="BJ118" s="227"/>
      <c r="BK118" s="227"/>
      <c r="BL118" s="227"/>
      <c r="BM118" s="227"/>
      <c r="BN118" s="227"/>
      <c r="BO118" s="227"/>
      <c r="BP118" s="227"/>
      <c r="BQ118" s="227"/>
      <c r="BR118" s="227"/>
      <c r="BS118" s="227"/>
      <c r="BT118" s="227"/>
      <c r="BU118" s="165">
        <f t="shared" si="3"/>
        <v>6.9441666666666671E-3</v>
      </c>
    </row>
    <row r="119" spans="1:73" x14ac:dyDescent="0.25">
      <c r="A119" s="39"/>
      <c r="B119" s="139">
        <f>'Etat staff'!C115</f>
        <v>0</v>
      </c>
      <c r="C119" s="161">
        <f>'Etat staff'!A115</f>
        <v>0</v>
      </c>
      <c r="D119" s="162">
        <f>IF('Etat staff'!B115&lt;C119,'Etat staff'!B115+1,'Etat staff'!B115)</f>
        <v>0</v>
      </c>
      <c r="E119" s="203">
        <f t="shared" si="9"/>
        <v>1.0416666666666666E-2</v>
      </c>
      <c r="F119" s="44"/>
      <c r="G119" s="265"/>
      <c r="H119" s="227"/>
      <c r="I119" s="227"/>
      <c r="J119" s="227"/>
      <c r="K119" s="227"/>
      <c r="L119" s="227"/>
      <c r="M119" s="227"/>
      <c r="N119" s="227"/>
      <c r="O119" s="227"/>
      <c r="P119" s="227"/>
      <c r="Q119" s="227"/>
      <c r="R119" s="227"/>
      <c r="S119" s="227"/>
      <c r="T119" s="227"/>
      <c r="U119" s="227"/>
      <c r="V119" s="227"/>
      <c r="W119" s="227"/>
      <c r="X119" s="227"/>
      <c r="Y119" s="227"/>
      <c r="Z119" s="227"/>
      <c r="AA119" s="227"/>
      <c r="AB119" s="227"/>
      <c r="AC119" s="227"/>
      <c r="AD119" s="227"/>
      <c r="AE119" s="227"/>
      <c r="AF119" s="227"/>
      <c r="AG119" s="227"/>
      <c r="AH119" s="227"/>
      <c r="AI119" s="227"/>
      <c r="AJ119" s="227"/>
      <c r="AK119" s="227"/>
      <c r="AL119" s="227"/>
      <c r="AM119" s="227"/>
      <c r="AN119" s="227"/>
      <c r="AO119" s="227"/>
      <c r="AP119" s="227"/>
      <c r="AQ119" s="227"/>
      <c r="AR119" s="227"/>
      <c r="AS119" s="227"/>
      <c r="AT119" s="227"/>
      <c r="AU119" s="227"/>
      <c r="AV119" s="227"/>
      <c r="AW119" s="227"/>
      <c r="AX119" s="227"/>
      <c r="AY119" s="227"/>
      <c r="AZ119" s="227"/>
      <c r="BA119" s="227"/>
      <c r="BB119" s="227"/>
      <c r="BC119" s="227"/>
      <c r="BD119" s="227"/>
      <c r="BE119" s="227"/>
      <c r="BF119" s="227"/>
      <c r="BG119" s="227"/>
      <c r="BH119" s="227"/>
      <c r="BI119" s="227"/>
      <c r="BJ119" s="227"/>
      <c r="BK119" s="227"/>
      <c r="BL119" s="227"/>
      <c r="BM119" s="227"/>
      <c r="BN119" s="227"/>
      <c r="BO119" s="227"/>
      <c r="BP119" s="227"/>
      <c r="BQ119" s="227"/>
      <c r="BR119" s="227"/>
      <c r="BS119" s="227"/>
      <c r="BT119" s="227"/>
      <c r="BU119" s="165">
        <f t="shared" si="3"/>
        <v>6.9441666666666671E-3</v>
      </c>
    </row>
    <row r="120" spans="1:73" x14ac:dyDescent="0.25">
      <c r="A120" s="39"/>
      <c r="B120" s="139" t="str">
        <f>'Etat staff'!C116</f>
        <v xml:space="preserve"> HASSINA</v>
      </c>
      <c r="C120" s="161">
        <f>'Etat staff'!A116</f>
        <v>43590.6875</v>
      </c>
      <c r="D120" s="162">
        <f>IF('Etat staff'!B116&lt;C120,'Etat staff'!B116+1,'Etat staff'!B116)</f>
        <v>43590.819444444445</v>
      </c>
      <c r="E120" s="203">
        <f t="shared" si="9"/>
        <v>1.0416666666666666E-2</v>
      </c>
      <c r="F120" s="45"/>
      <c r="G120" s="271"/>
      <c r="H120" s="227"/>
      <c r="I120" s="227"/>
      <c r="J120" s="227"/>
      <c r="K120" s="227"/>
      <c r="L120" s="227"/>
      <c r="M120" s="227"/>
      <c r="N120" s="227"/>
      <c r="O120" s="227"/>
      <c r="P120" s="227"/>
      <c r="Q120" s="227"/>
      <c r="R120" s="227"/>
      <c r="S120" s="227"/>
      <c r="T120" s="227"/>
      <c r="U120" s="227"/>
      <c r="V120" s="227"/>
      <c r="W120" s="227"/>
      <c r="X120" s="227"/>
      <c r="Y120" s="227"/>
      <c r="Z120" s="227"/>
      <c r="AA120" s="227"/>
      <c r="AB120" s="227"/>
      <c r="AC120" s="227"/>
      <c r="AD120" s="227"/>
      <c r="AE120" s="227"/>
      <c r="AF120" s="227"/>
      <c r="AG120" s="227"/>
      <c r="AH120" s="227"/>
      <c r="AI120" s="227"/>
      <c r="AJ120" s="227"/>
      <c r="AK120" s="227"/>
      <c r="AL120" s="227"/>
      <c r="AM120" s="227"/>
      <c r="AN120" s="227"/>
      <c r="AO120" s="227"/>
      <c r="AP120" s="227"/>
      <c r="AQ120" s="227" t="str">
        <f>IF(AND(COUNTIF(AQ$35:AQ119,1)&gt;0,COUNTIF(AQ$35:AQ119,33)&gt;0,COUNTIF(AQ$35:AQ119,30)&gt;0,COUNTIF(AQ$35:AQ119,39)&gt;0,COUNTIF(AQ$35:AQ119,38)&gt;0,COUNTIF(AQ$35:AQ119,35)&gt;0,COUNTIF(AQ$35:AQ119,37)&gt;0,COUNTIF(AQ$35:AQ119,36)&gt;0,COUNTIF(AQ$35:AQ119,"cmo")&gt;0,COUNTIF(AQ$35:AQ119,32)&gt;0,COUNTIF(AQ$35:AQ119,2)&gt;0),"F",IF(AND(COUNTIF(AQ$35:AQ119,1)&gt;0,COUNTIF(AQ$35:AQ119,33)&gt;0,COUNTIF(AQ$35:AQ119,30)&gt;0,COUNTIF(AQ$35:AQ119,39)&gt;0,COUNTIF(AQ$35:AQ119,38)&gt;0,COUNTIF(AQ$35:AQ119,35)&gt;0,COUNTIF(AQ$35:AQ119,37)&gt;0,COUNTIF(AQ$35:AQ119,36)&gt;0,COUNTIF(AQ$35:AQ119,"cmo")&gt;0,COUNTIF(AQ$35:AQ119,32)&gt;0),2,IF(AND(COUNTIF(AQ$35:AQ119,1)&gt;0,COUNTIF(AQ$35:AQ119,33)&gt;0,COUNTIF(AQ$35:AQ119,30)&gt;0,COUNTIF(AQ$35:AQ119,39)&gt;0,COUNTIF(AQ$35:AQ119,38)&gt;0,COUNTIF(AQ$35:AQ119,35)&gt;0,COUNTIF(AQ$35:AQ119,37)&gt;0,COUNTIF(AQ$35:AQ119,36)&gt;0,COUNTIF(AQ$35:AQ119,"cmo")&gt;0),32,IF(AND(COUNTIF(AQ$35:AQ119,1)&gt;0,COUNTIF(AQ$35:AQ119,33)&gt;0,COUNTIF(AQ$35:AQ119,30)&gt;0,COUNTIF(AQ$35:AQ119,39)&gt;0,COUNTIF(AQ$35:AQ119,38)&gt;0,COUNTIF(AQ$35:AQ119,35)&gt;0,COUNTIF(AQ$35:AQ119,37)&gt;0,COUNTIF(AQ$35:AQ119,36)&gt;0),"cmo",IF(AND(COUNTIF(AQ$35:AQ119,1)&gt;0,COUNTIF(AQ$35:AQ119,33)&gt;0,COUNTIF(AQ$35:AQ119,30)&gt;0,COUNTIF(AQ$35:AQ119,39)&gt;0,COUNTIF(AQ$35:AQ119,38)&gt;0,COUNTIF(AQ$35:AQ119,35)&gt;0,COUNTIF(AQ$35:AQ119,37)&gt;0),36,IF(AND(COUNTIF(AQ$35:AQ119,1)&gt;0,COUNTIF(AQ$35:AQ119,33)&gt;0,COUNTIF(AQ$35:AQ119,30)&gt;0,COUNTIF(AQ$35:AQ119,39)&gt;0,COUNTIF(AQ$35:AQ119,38)&gt;0,COUNTIF(AQ$35:AQ119,35)&gt;0),37,IF(AND(COUNTIF(AQ$35:AQ119,1)&gt;0,COUNTIF(AQ$35:AQ119,33)&gt;0,COUNTIF(AQ$35:AQ119,30)&gt;0,COUNTIF(AQ$35:AQ119,39)&gt;0,COUNTIF(AQ$35:AQ119,38)&gt;0),35,IF(AND(COUNTIF(AQ$35:AQ119,1)&gt;0,COUNTIF(AQ$35:AQ119,33)&gt;0,COUNTIF(AQ$35:AQ119,30)&gt;0,COUNTIF(AQ$35:AQ119,39)&gt;0),38,IF(AND(COUNTIF(AQ$35:AQ119,1)&gt;0,COUNTIF(AQ$35:AQ119,33)&gt;0,COUNTIF(AQ$35:AQ119,30)&gt;0),39,IF(AND(COUNTIF(AQ$35:AQ119,1)&gt;0,COUNTIF(AQ$35:AQ119,33)&gt;0),30,IF(COUNTIF(AQ$35:AQ119,1)&gt;0,33,1)))))))))))</f>
        <v>F</v>
      </c>
      <c r="AR120" s="227">
        <f>IF(AND(COUNTIF(AR$35:AR119,1)&gt;0,COUNTIF(AR$35:AR119,33)&gt;0,COUNTIF(AR$35:AR119,30)&gt;0,COUNTIF(AR$35:AR119,39)&gt;0,COUNTIF(AR$35:AR119,38)&gt;0,COUNTIF(AR$35:AR119,35)&gt;0,COUNTIF(AR$35:AR119,37)&gt;0,COUNTIF(AR$35:AR119,36)&gt;0,COUNTIF(AR$35:AR119,"cmo")&gt;0,COUNTIF(AR$35:AR119,32)&gt;0,COUNTIF(AR$35:AR119,2)&gt;0),"F",IF(AND(COUNTIF(AR$35:AR119,1)&gt;0,COUNTIF(AR$35:AR119,33)&gt;0,COUNTIF(AR$35:AR119,30)&gt;0,COUNTIF(AR$35:AR119,39)&gt;0,COUNTIF(AR$35:AR119,38)&gt;0,COUNTIF(AR$35:AR119,35)&gt;0,COUNTIF(AR$35:AR119,37)&gt;0,COUNTIF(AR$35:AR119,36)&gt;0,COUNTIF(AR$35:AR119,"cmo")&gt;0,COUNTIF(AR$35:AR119,32)&gt;0),2,IF(AND(COUNTIF(AR$35:AR119,1)&gt;0,COUNTIF(AR$35:AR119,33)&gt;0,COUNTIF(AR$35:AR119,30)&gt;0,COUNTIF(AR$35:AR119,39)&gt;0,COUNTIF(AR$35:AR119,38)&gt;0,COUNTIF(AR$35:AR119,35)&gt;0,COUNTIF(AR$35:AR119,37)&gt;0,COUNTIF(AR$35:AR119,36)&gt;0,COUNTIF(AR$35:AR119,"cmo")&gt;0),32,IF(AND(COUNTIF(AR$35:AR119,1)&gt;0,COUNTIF(AR$35:AR119,33)&gt;0,COUNTIF(AR$35:AR119,30)&gt;0,COUNTIF(AR$35:AR119,39)&gt;0,COUNTIF(AR$35:AR119,38)&gt;0,COUNTIF(AR$35:AR119,35)&gt;0,COUNTIF(AR$35:AR119,37)&gt;0,COUNTIF(AR$35:AR119,36)&gt;0),"cmo",IF(AND(COUNTIF(AR$35:AR119,1)&gt;0,COUNTIF(AR$35:AR119,33)&gt;0,COUNTIF(AR$35:AR119,30)&gt;0,COUNTIF(AR$35:AR119,39)&gt;0,COUNTIF(AR$35:AR119,38)&gt;0,COUNTIF(AR$35:AR119,35)&gt;0,COUNTIF(AR$35:AR119,37)&gt;0),36,IF(AND(COUNTIF(AR$35:AR119,1)&gt;0,COUNTIF(AR$35:AR119,33)&gt;0,COUNTIF(AR$35:AR119,30)&gt;0,COUNTIF(AR$35:AR119,39)&gt;0,COUNTIF(AR$35:AR119,38)&gt;0,COUNTIF(AR$35:AR119,35)&gt;0),37,IF(AND(COUNTIF(AR$35:AR119,1)&gt;0,COUNTIF(AR$35:AR119,33)&gt;0,COUNTIF(AR$35:AR119,30)&gt;0,COUNTIF(AR$35:AR119,39)&gt;0,COUNTIF(AR$35:AR119,38)&gt;0),35,IF(AND(COUNTIF(AR$35:AR119,1)&gt;0,COUNTIF(AR$35:AR119,33)&gt;0,COUNTIF(AR$35:AR119,30)&gt;0,COUNTIF(AR$35:AR119,39)&gt;0),38,IF(AND(COUNTIF(AR$35:AR119,1)&gt;0,COUNTIF(AR$35:AR119,33)&gt;0,COUNTIF(AR$35:AR119,30)&gt;0),39,IF(AND(COUNTIF(AR$35:AR119,1)&gt;0,COUNTIF(AR$35:AR119,33)&gt;0),30,IF(COUNTIF(AR$35:AR119,1)&gt;0,33,1)))))))))))</f>
        <v>36</v>
      </c>
      <c r="AS120" s="227">
        <f>IF(AND(COUNTIF(AS$35:AS119,1)&gt;0,COUNTIF(AS$35:AS119,33)&gt;0,COUNTIF(AS$35:AS119,30)&gt;0,COUNTIF(AS$35:AS119,39)&gt;0,COUNTIF(AS$35:AS119,38)&gt;0,COUNTIF(AS$35:AS119,35)&gt;0,COUNTIF(AS$35:AS119,37)&gt;0,COUNTIF(AS$35:AS119,36)&gt;0,COUNTIF(AS$35:AS119,"cmo")&gt;0,COUNTIF(AS$35:AS119,32)&gt;0,COUNTIF(AS$35:AS119,2)&gt;0),"F",IF(AND(COUNTIF(AS$35:AS119,1)&gt;0,COUNTIF(AS$35:AS119,33)&gt;0,COUNTIF(AS$35:AS119,30)&gt;0,COUNTIF(AS$35:AS119,39)&gt;0,COUNTIF(AS$35:AS119,38)&gt;0,COUNTIF(AS$35:AS119,35)&gt;0,COUNTIF(AS$35:AS119,37)&gt;0,COUNTIF(AS$35:AS119,36)&gt;0,COUNTIF(AS$35:AS119,"cmo")&gt;0,COUNTIF(AS$35:AS119,32)&gt;0),2,IF(AND(COUNTIF(AS$35:AS119,1)&gt;0,COUNTIF(AS$35:AS119,33)&gt;0,COUNTIF(AS$35:AS119,30)&gt;0,COUNTIF(AS$35:AS119,39)&gt;0,COUNTIF(AS$35:AS119,38)&gt;0,COUNTIF(AS$35:AS119,35)&gt;0,COUNTIF(AS$35:AS119,37)&gt;0,COUNTIF(AS$35:AS119,36)&gt;0,COUNTIF(AS$35:AS119,"cmo")&gt;0),32,IF(AND(COUNTIF(AS$35:AS119,1)&gt;0,COUNTIF(AS$35:AS119,33)&gt;0,COUNTIF(AS$35:AS119,30)&gt;0,COUNTIF(AS$35:AS119,39)&gt;0,COUNTIF(AS$35:AS119,38)&gt;0,COUNTIF(AS$35:AS119,35)&gt;0,COUNTIF(AS$35:AS119,37)&gt;0,COUNTIF(AS$35:AS119,36)&gt;0),"cmo",IF(AND(COUNTIF(AS$35:AS119,1)&gt;0,COUNTIF(AS$35:AS119,33)&gt;0,COUNTIF(AS$35:AS119,30)&gt;0,COUNTIF(AS$35:AS119,39)&gt;0,COUNTIF(AS$35:AS119,38)&gt;0,COUNTIF(AS$35:AS119,35)&gt;0,COUNTIF(AS$35:AS119,37)&gt;0),36,IF(AND(COUNTIF(AS$35:AS119,1)&gt;0,COUNTIF(AS$35:AS119,33)&gt;0,COUNTIF(AS$35:AS119,30)&gt;0,COUNTIF(AS$35:AS119,39)&gt;0,COUNTIF(AS$35:AS119,38)&gt;0,COUNTIF(AS$35:AS119,35)&gt;0),37,IF(AND(COUNTIF(AS$35:AS119,1)&gt;0,COUNTIF(AS$35:AS119,33)&gt;0,COUNTIF(AS$35:AS119,30)&gt;0,COUNTIF(AS$35:AS119,39)&gt;0,COUNTIF(AS$35:AS119,38)&gt;0),35,IF(AND(COUNTIF(AS$35:AS119,1)&gt;0,COUNTIF(AS$35:AS119,33)&gt;0,COUNTIF(AS$35:AS119,30)&gt;0,COUNTIF(AS$35:AS119,39)&gt;0),38,IF(AND(COUNTIF(AS$35:AS119,1)&gt;0,COUNTIF(AS$35:AS119,33)&gt;0,COUNTIF(AS$35:AS119,30)&gt;0),39,IF(AND(COUNTIF(AS$35:AS119,1)&gt;0,COUNTIF(AS$35:AS119,33)&gt;0),30,IF(COUNTIF(AS$35:AS119,1)&gt;0,33,1)))))))))))</f>
        <v>36</v>
      </c>
      <c r="AT120" s="227">
        <f>IF(AND(COUNTIF(AT$35:AT119,1)&gt;0,COUNTIF(AT$35:AT119,33)&gt;0,COUNTIF(AT$35:AT119,30)&gt;0,COUNTIF(AT$35:AT119,39)&gt;0,COUNTIF(AT$35:AT119,38)&gt;0,COUNTIF(AT$35:AT119,35)&gt;0,COUNTIF(AT$35:AT119,37)&gt;0,COUNTIF(AT$35:AT119,36)&gt;0,COUNTIF(AT$35:AT119,"cmo")&gt;0,COUNTIF(AT$35:AT119,32)&gt;0,COUNTIF(AT$35:AT119,2)&gt;0),"F",IF(AND(COUNTIF(AT$35:AT119,1)&gt;0,COUNTIF(AT$35:AT119,33)&gt;0,COUNTIF(AT$35:AT119,30)&gt;0,COUNTIF(AT$35:AT119,39)&gt;0,COUNTIF(AT$35:AT119,38)&gt;0,COUNTIF(AT$35:AT119,35)&gt;0,COUNTIF(AT$35:AT119,37)&gt;0,COUNTIF(AT$35:AT119,36)&gt;0,COUNTIF(AT$35:AT119,"cmo")&gt;0,COUNTIF(AT$35:AT119,32)&gt;0),2,IF(AND(COUNTIF(AT$35:AT119,1)&gt;0,COUNTIF(AT$35:AT119,33)&gt;0,COUNTIF(AT$35:AT119,30)&gt;0,COUNTIF(AT$35:AT119,39)&gt;0,COUNTIF(AT$35:AT119,38)&gt;0,COUNTIF(AT$35:AT119,35)&gt;0,COUNTIF(AT$35:AT119,37)&gt;0,COUNTIF(AT$35:AT119,36)&gt;0,COUNTIF(AT$35:AT119,"cmo")&gt;0),32,IF(AND(COUNTIF(AT$35:AT119,1)&gt;0,COUNTIF(AT$35:AT119,33)&gt;0,COUNTIF(AT$35:AT119,30)&gt;0,COUNTIF(AT$35:AT119,39)&gt;0,COUNTIF(AT$35:AT119,38)&gt;0,COUNTIF(AT$35:AT119,35)&gt;0,COUNTIF(AT$35:AT119,37)&gt;0,COUNTIF(AT$35:AT119,36)&gt;0),"cmo",IF(AND(COUNTIF(AT$35:AT119,1)&gt;0,COUNTIF(AT$35:AT119,33)&gt;0,COUNTIF(AT$35:AT119,30)&gt;0,COUNTIF(AT$35:AT119,39)&gt;0,COUNTIF(AT$35:AT119,38)&gt;0,COUNTIF(AT$35:AT119,35)&gt;0,COUNTIF(AT$35:AT119,37)&gt;0),36,IF(AND(COUNTIF(AT$35:AT119,1)&gt;0,COUNTIF(AT$35:AT119,33)&gt;0,COUNTIF(AT$35:AT119,30)&gt;0,COUNTIF(AT$35:AT119,39)&gt;0,COUNTIF(AT$35:AT119,38)&gt;0,COUNTIF(AT$35:AT119,35)&gt;0),37,IF(AND(COUNTIF(AT$35:AT119,1)&gt;0,COUNTIF(AT$35:AT119,33)&gt;0,COUNTIF(AT$35:AT119,30)&gt;0,COUNTIF(AT$35:AT119,39)&gt;0,COUNTIF(AT$35:AT119,38)&gt;0),35,IF(AND(COUNTIF(AT$35:AT119,1)&gt;0,COUNTIF(AT$35:AT119,33)&gt;0,COUNTIF(AT$35:AT119,30)&gt;0,COUNTIF(AT$35:AT119,39)&gt;0),38,IF(AND(COUNTIF(AT$35:AT119,1)&gt;0,COUNTIF(AT$35:AT119,33)&gt;0,COUNTIF(AT$35:AT119,30)&gt;0),39,IF(AND(COUNTIF(AT$35:AT119,1)&gt;0,COUNTIF(AT$35:AT119,33)&gt;0),30,IF(COUNTIF(AT$35:AT119,1)&gt;0,33,1)))))))))))</f>
        <v>36</v>
      </c>
      <c r="AU120" s="227" t="str">
        <f>IF(AND(COUNTIF(AU$35:AU119,1)&gt;0,COUNTIF(AU$35:AU119,33)&gt;0,COUNTIF(AU$35:AU119,30)&gt;0,COUNTIF(AU$35:AU119,39)&gt;0,COUNTIF(AU$35:AU119,38)&gt;0,COUNTIF(AU$35:AU119,35)&gt;0,COUNTIF(AU$35:AU119,37)&gt;0,COUNTIF(AU$35:AU119,36)&gt;0,COUNTIF(AU$35:AU119,"cmo")&gt;0,COUNTIF(AU$35:AU119,32)&gt;0,COUNTIF(AU$35:AU119,2)&gt;0),"F",IF(AND(COUNTIF(AU$35:AU119,1)&gt;0,COUNTIF(AU$35:AU119,33)&gt;0,COUNTIF(AU$35:AU119,30)&gt;0,COUNTIF(AU$35:AU119,39)&gt;0,COUNTIF(AU$35:AU119,38)&gt;0,COUNTIF(AU$35:AU119,35)&gt;0,COUNTIF(AU$35:AU119,37)&gt;0,COUNTIF(AU$35:AU119,36)&gt;0,COUNTIF(AU$35:AU119,"cmo")&gt;0,COUNTIF(AU$35:AU119,32)&gt;0),2,IF(AND(COUNTIF(AU$35:AU119,1)&gt;0,COUNTIF(AU$35:AU119,33)&gt;0,COUNTIF(AU$35:AU119,30)&gt;0,COUNTIF(AU$35:AU119,39)&gt;0,COUNTIF(AU$35:AU119,38)&gt;0,COUNTIF(AU$35:AU119,35)&gt;0,COUNTIF(AU$35:AU119,37)&gt;0,COUNTIF(AU$35:AU119,36)&gt;0,COUNTIF(AU$35:AU119,"cmo")&gt;0),32,IF(AND(COUNTIF(AU$35:AU119,1)&gt;0,COUNTIF(AU$35:AU119,33)&gt;0,COUNTIF(AU$35:AU119,30)&gt;0,COUNTIF(AU$35:AU119,39)&gt;0,COUNTIF(AU$35:AU119,38)&gt;0,COUNTIF(AU$35:AU119,35)&gt;0,COUNTIF(AU$35:AU119,37)&gt;0,COUNTIF(AU$35:AU119,36)&gt;0),"cmo",IF(AND(COUNTIF(AU$35:AU119,1)&gt;0,COUNTIF(AU$35:AU119,33)&gt;0,COUNTIF(AU$35:AU119,30)&gt;0,COUNTIF(AU$35:AU119,39)&gt;0,COUNTIF(AU$35:AU119,38)&gt;0,COUNTIF(AU$35:AU119,35)&gt;0,COUNTIF(AU$35:AU119,37)&gt;0),36,IF(AND(COUNTIF(AU$35:AU119,1)&gt;0,COUNTIF(AU$35:AU119,33)&gt;0,COUNTIF(AU$35:AU119,30)&gt;0,COUNTIF(AU$35:AU119,39)&gt;0,COUNTIF(AU$35:AU119,38)&gt;0,COUNTIF(AU$35:AU119,35)&gt;0),37,IF(AND(COUNTIF(AU$35:AU119,1)&gt;0,COUNTIF(AU$35:AU119,33)&gt;0,COUNTIF(AU$35:AU119,30)&gt;0,COUNTIF(AU$35:AU119,39)&gt;0,COUNTIF(AU$35:AU119,38)&gt;0),35,IF(AND(COUNTIF(AU$35:AU119,1)&gt;0,COUNTIF(AU$35:AU119,33)&gt;0,COUNTIF(AU$35:AU119,30)&gt;0,COUNTIF(AU$35:AU119,39)&gt;0),38,IF(AND(COUNTIF(AU$35:AU119,1)&gt;0,COUNTIF(AU$35:AU119,33)&gt;0,COUNTIF(AU$35:AU119,30)&gt;0),39,IF(AND(COUNTIF(AU$35:AU119,1)&gt;0,COUNTIF(AU$35:AU119,33)&gt;0),30,IF(COUNTIF(AU$35:AU119,1)&gt;0,33,1)))))))))))</f>
        <v>F</v>
      </c>
      <c r="AV120" s="227" t="str">
        <f>IF(AND(COUNTIF(AV$35:AV119,1)&gt;0,COUNTIF(AV$35:AV119,33)&gt;0,COUNTIF(AV$35:AV119,30)&gt;0,COUNTIF(AV$35:AV119,39)&gt;0,COUNTIF(AV$35:AV119,38)&gt;0,COUNTIF(AV$35:AV119,35)&gt;0,COUNTIF(AV$35:AV119,37)&gt;0,COUNTIF(AV$35:AV119,36)&gt;0,COUNTIF(AV$35:AV119,"cmo")&gt;0,COUNTIF(AV$35:AV119,32)&gt;0,COUNTIF(AV$35:AV119,2)&gt;0),"F",IF(AND(COUNTIF(AV$35:AV119,1)&gt;0,COUNTIF(AV$35:AV119,33)&gt;0,COUNTIF(AV$35:AV119,30)&gt;0,COUNTIF(AV$35:AV119,39)&gt;0,COUNTIF(AV$35:AV119,38)&gt;0,COUNTIF(AV$35:AV119,35)&gt;0,COUNTIF(AV$35:AV119,37)&gt;0,COUNTIF(AV$35:AV119,36)&gt;0,COUNTIF(AV$35:AV119,"cmo")&gt;0,COUNTIF(AV$35:AV119,32)&gt;0),2,IF(AND(COUNTIF(AV$35:AV119,1)&gt;0,COUNTIF(AV$35:AV119,33)&gt;0,COUNTIF(AV$35:AV119,30)&gt;0,COUNTIF(AV$35:AV119,39)&gt;0,COUNTIF(AV$35:AV119,38)&gt;0,COUNTIF(AV$35:AV119,35)&gt;0,COUNTIF(AV$35:AV119,37)&gt;0,COUNTIF(AV$35:AV119,36)&gt;0,COUNTIF(AV$35:AV119,"cmo")&gt;0),32,IF(AND(COUNTIF(AV$35:AV119,1)&gt;0,COUNTIF(AV$35:AV119,33)&gt;0,COUNTIF(AV$35:AV119,30)&gt;0,COUNTIF(AV$35:AV119,39)&gt;0,COUNTIF(AV$35:AV119,38)&gt;0,COUNTIF(AV$35:AV119,35)&gt;0,COUNTIF(AV$35:AV119,37)&gt;0,COUNTIF(AV$35:AV119,36)&gt;0),"cmo",IF(AND(COUNTIF(AV$35:AV119,1)&gt;0,COUNTIF(AV$35:AV119,33)&gt;0,COUNTIF(AV$35:AV119,30)&gt;0,COUNTIF(AV$35:AV119,39)&gt;0,COUNTIF(AV$35:AV119,38)&gt;0,COUNTIF(AV$35:AV119,35)&gt;0,COUNTIF(AV$35:AV119,37)&gt;0),36,IF(AND(COUNTIF(AV$35:AV119,1)&gt;0,COUNTIF(AV$35:AV119,33)&gt;0,COUNTIF(AV$35:AV119,30)&gt;0,COUNTIF(AV$35:AV119,39)&gt;0,COUNTIF(AV$35:AV119,38)&gt;0,COUNTIF(AV$35:AV119,35)&gt;0),37,IF(AND(COUNTIF(AV$35:AV119,1)&gt;0,COUNTIF(AV$35:AV119,33)&gt;0,COUNTIF(AV$35:AV119,30)&gt;0,COUNTIF(AV$35:AV119,39)&gt;0,COUNTIF(AV$35:AV119,38)&gt;0),35,IF(AND(COUNTIF(AV$35:AV119,1)&gt;0,COUNTIF(AV$35:AV119,33)&gt;0,COUNTIF(AV$35:AV119,30)&gt;0,COUNTIF(AV$35:AV119,39)&gt;0),38,IF(AND(COUNTIF(AV$35:AV119,1)&gt;0,COUNTIF(AV$35:AV119,33)&gt;0,COUNTIF(AV$35:AV119,30)&gt;0),39,IF(AND(COUNTIF(AV$35:AV119,1)&gt;0,COUNTIF(AV$35:AV119,33)&gt;0),30,IF(COUNTIF(AV$35:AV119,1)&gt;0,33,1)))))))))))</f>
        <v>F</v>
      </c>
      <c r="AW120" s="227" t="str">
        <f>IF(AND(COUNTIF(AW$35:AW119,1)&gt;0,COUNTIF(AW$35:AW119,33)&gt;0,COUNTIF(AW$35:AW119,30)&gt;0,COUNTIF(AW$35:AW119,39)&gt;0,COUNTIF(AW$35:AW119,38)&gt;0,COUNTIF(AW$35:AW119,35)&gt;0,COUNTIF(AW$35:AW119,37)&gt;0,COUNTIF(AW$35:AW119,36)&gt;0,COUNTIF(AW$35:AW119,"cmo")&gt;0,COUNTIF(AW$35:AW119,32)&gt;0,COUNTIF(AW$35:AW119,2)&gt;0),"F",IF(AND(COUNTIF(AW$35:AW119,1)&gt;0,COUNTIF(AW$35:AW119,33)&gt;0,COUNTIF(AW$35:AW119,30)&gt;0,COUNTIF(AW$35:AW119,39)&gt;0,COUNTIF(AW$35:AW119,38)&gt;0,COUNTIF(AW$35:AW119,35)&gt;0,COUNTIF(AW$35:AW119,37)&gt;0,COUNTIF(AW$35:AW119,36)&gt;0,COUNTIF(AW$35:AW119,"cmo")&gt;0,COUNTIF(AW$35:AW119,32)&gt;0),2,IF(AND(COUNTIF(AW$35:AW119,1)&gt;0,COUNTIF(AW$35:AW119,33)&gt;0,COUNTIF(AW$35:AW119,30)&gt;0,COUNTIF(AW$35:AW119,39)&gt;0,COUNTIF(AW$35:AW119,38)&gt;0,COUNTIF(AW$35:AW119,35)&gt;0,COUNTIF(AW$35:AW119,37)&gt;0,COUNTIF(AW$35:AW119,36)&gt;0,COUNTIF(AW$35:AW119,"cmo")&gt;0),32,IF(AND(COUNTIF(AW$35:AW119,1)&gt;0,COUNTIF(AW$35:AW119,33)&gt;0,COUNTIF(AW$35:AW119,30)&gt;0,COUNTIF(AW$35:AW119,39)&gt;0,COUNTIF(AW$35:AW119,38)&gt;0,COUNTIF(AW$35:AW119,35)&gt;0,COUNTIF(AW$35:AW119,37)&gt;0,COUNTIF(AW$35:AW119,36)&gt;0),"cmo",IF(AND(COUNTIF(AW$35:AW119,1)&gt;0,COUNTIF(AW$35:AW119,33)&gt;0,COUNTIF(AW$35:AW119,30)&gt;0,COUNTIF(AW$35:AW119,39)&gt;0,COUNTIF(AW$35:AW119,38)&gt;0,COUNTIF(AW$35:AW119,35)&gt;0,COUNTIF(AW$35:AW119,37)&gt;0),36,IF(AND(COUNTIF(AW$35:AW119,1)&gt;0,COUNTIF(AW$35:AW119,33)&gt;0,COUNTIF(AW$35:AW119,30)&gt;0,COUNTIF(AW$35:AW119,39)&gt;0,COUNTIF(AW$35:AW119,38)&gt;0,COUNTIF(AW$35:AW119,35)&gt;0),37,IF(AND(COUNTIF(AW$35:AW119,1)&gt;0,COUNTIF(AW$35:AW119,33)&gt;0,COUNTIF(AW$35:AW119,30)&gt;0,COUNTIF(AW$35:AW119,39)&gt;0,COUNTIF(AW$35:AW119,38)&gt;0),35,IF(AND(COUNTIF(AW$35:AW119,1)&gt;0,COUNTIF(AW$35:AW119,33)&gt;0,COUNTIF(AW$35:AW119,30)&gt;0,COUNTIF(AW$35:AW119,39)&gt;0),38,IF(AND(COUNTIF(AW$35:AW119,1)&gt;0,COUNTIF(AW$35:AW119,33)&gt;0,COUNTIF(AW$35:AW119,30)&gt;0),39,IF(AND(COUNTIF(AW$35:AW119,1)&gt;0,COUNTIF(AW$35:AW119,33)&gt;0),30,IF(COUNTIF(AW$35:AW119,1)&gt;0,33,1)))))))))))</f>
        <v>F</v>
      </c>
      <c r="AX120" s="227" t="str">
        <f>IF(AND(COUNTIF(AX$35:AX119,1)&gt;0,COUNTIF(AX$35:AX119,33)&gt;0,COUNTIF(AX$35:AX119,30)&gt;0,COUNTIF(AX$35:AX119,39)&gt;0,COUNTIF(AX$35:AX119,38)&gt;0,COUNTIF(AX$35:AX119,35)&gt;0,COUNTIF(AX$35:AX119,37)&gt;0,COUNTIF(AX$35:AX119,36)&gt;0,COUNTIF(AX$35:AX119,"cmo")&gt;0,COUNTIF(AX$35:AX119,32)&gt;0,COUNTIF(AX$35:AX119,2)&gt;0),"F",IF(AND(COUNTIF(AX$35:AX119,1)&gt;0,COUNTIF(AX$35:AX119,33)&gt;0,COUNTIF(AX$35:AX119,30)&gt;0,COUNTIF(AX$35:AX119,39)&gt;0,COUNTIF(AX$35:AX119,38)&gt;0,COUNTIF(AX$35:AX119,35)&gt;0,COUNTIF(AX$35:AX119,37)&gt;0,COUNTIF(AX$35:AX119,36)&gt;0,COUNTIF(AX$35:AX119,"cmo")&gt;0,COUNTIF(AX$35:AX119,32)&gt;0),2,IF(AND(COUNTIF(AX$35:AX119,1)&gt;0,COUNTIF(AX$35:AX119,33)&gt;0,COUNTIF(AX$35:AX119,30)&gt;0,COUNTIF(AX$35:AX119,39)&gt;0,COUNTIF(AX$35:AX119,38)&gt;0,COUNTIF(AX$35:AX119,35)&gt;0,COUNTIF(AX$35:AX119,37)&gt;0,COUNTIF(AX$35:AX119,36)&gt;0,COUNTIF(AX$35:AX119,"cmo")&gt;0),32,IF(AND(COUNTIF(AX$35:AX119,1)&gt;0,COUNTIF(AX$35:AX119,33)&gt;0,COUNTIF(AX$35:AX119,30)&gt;0,COUNTIF(AX$35:AX119,39)&gt;0,COUNTIF(AX$35:AX119,38)&gt;0,COUNTIF(AX$35:AX119,35)&gt;0,COUNTIF(AX$35:AX119,37)&gt;0,COUNTIF(AX$35:AX119,36)&gt;0),"cmo",IF(AND(COUNTIF(AX$35:AX119,1)&gt;0,COUNTIF(AX$35:AX119,33)&gt;0,COUNTIF(AX$35:AX119,30)&gt;0,COUNTIF(AX$35:AX119,39)&gt;0,COUNTIF(AX$35:AX119,38)&gt;0,COUNTIF(AX$35:AX119,35)&gt;0,COUNTIF(AX$35:AX119,37)&gt;0),36,IF(AND(COUNTIF(AX$35:AX119,1)&gt;0,COUNTIF(AX$35:AX119,33)&gt;0,COUNTIF(AX$35:AX119,30)&gt;0,COUNTIF(AX$35:AX119,39)&gt;0,COUNTIF(AX$35:AX119,38)&gt;0,COUNTIF(AX$35:AX119,35)&gt;0),37,IF(AND(COUNTIF(AX$35:AX119,1)&gt;0,COUNTIF(AX$35:AX119,33)&gt;0,COUNTIF(AX$35:AX119,30)&gt;0,COUNTIF(AX$35:AX119,39)&gt;0,COUNTIF(AX$35:AX119,38)&gt;0),35,IF(AND(COUNTIF(AX$35:AX119,1)&gt;0,COUNTIF(AX$35:AX119,33)&gt;0,COUNTIF(AX$35:AX119,30)&gt;0,COUNTIF(AX$35:AX119,39)&gt;0),38,IF(AND(COUNTIF(AX$35:AX119,1)&gt;0,COUNTIF(AX$35:AX119,33)&gt;0,COUNTIF(AX$35:AX119,30)&gt;0),39,IF(AND(COUNTIF(AX$35:AX119,1)&gt;0,COUNTIF(AX$35:AX119,33)&gt;0),30,IF(COUNTIF(AX$35:AX119,1)&gt;0,33,1)))))))))))</f>
        <v>F</v>
      </c>
      <c r="AY120" s="227" t="str">
        <f>IF(AND(COUNTIF(AY$35:AY119,1)&gt;0,COUNTIF(AY$35:AY119,33)&gt;0,COUNTIF(AY$35:AY119,30)&gt;0,COUNTIF(AY$35:AY119,39)&gt;0,COUNTIF(AY$35:AY119,38)&gt;0,COUNTIF(AY$35:AY119,35)&gt;0,COUNTIF(AY$35:AY119,37)&gt;0,COUNTIF(AY$35:AY119,36)&gt;0,COUNTIF(AY$35:AY119,"cmo")&gt;0,COUNTIF(AY$35:AY119,32)&gt;0,COUNTIF(AY$35:AY119,2)&gt;0),"F",IF(AND(COUNTIF(AY$35:AY119,1)&gt;0,COUNTIF(AY$35:AY119,33)&gt;0,COUNTIF(AY$35:AY119,30)&gt;0,COUNTIF(AY$35:AY119,39)&gt;0,COUNTIF(AY$35:AY119,38)&gt;0,COUNTIF(AY$35:AY119,35)&gt;0,COUNTIF(AY$35:AY119,37)&gt;0,COUNTIF(AY$35:AY119,36)&gt;0,COUNTIF(AY$35:AY119,"cmo")&gt;0,COUNTIF(AY$35:AY119,32)&gt;0),2,IF(AND(COUNTIF(AY$35:AY119,1)&gt;0,COUNTIF(AY$35:AY119,33)&gt;0,COUNTIF(AY$35:AY119,30)&gt;0,COUNTIF(AY$35:AY119,39)&gt;0,COUNTIF(AY$35:AY119,38)&gt;0,COUNTIF(AY$35:AY119,35)&gt;0,COUNTIF(AY$35:AY119,37)&gt;0,COUNTIF(AY$35:AY119,36)&gt;0,COUNTIF(AY$35:AY119,"cmo")&gt;0),32,IF(AND(COUNTIF(AY$35:AY119,1)&gt;0,COUNTIF(AY$35:AY119,33)&gt;0,COUNTIF(AY$35:AY119,30)&gt;0,COUNTIF(AY$35:AY119,39)&gt;0,COUNTIF(AY$35:AY119,38)&gt;0,COUNTIF(AY$35:AY119,35)&gt;0,COUNTIF(AY$35:AY119,37)&gt;0,COUNTIF(AY$35:AY119,36)&gt;0),"cmo",IF(AND(COUNTIF(AY$35:AY119,1)&gt;0,COUNTIF(AY$35:AY119,33)&gt;0,COUNTIF(AY$35:AY119,30)&gt;0,COUNTIF(AY$35:AY119,39)&gt;0,COUNTIF(AY$35:AY119,38)&gt;0,COUNTIF(AY$35:AY119,35)&gt;0,COUNTIF(AY$35:AY119,37)&gt;0),36,IF(AND(COUNTIF(AY$35:AY119,1)&gt;0,COUNTIF(AY$35:AY119,33)&gt;0,COUNTIF(AY$35:AY119,30)&gt;0,COUNTIF(AY$35:AY119,39)&gt;0,COUNTIF(AY$35:AY119,38)&gt;0,COUNTIF(AY$35:AY119,35)&gt;0),37,IF(AND(COUNTIF(AY$35:AY119,1)&gt;0,COUNTIF(AY$35:AY119,33)&gt;0,COUNTIF(AY$35:AY119,30)&gt;0,COUNTIF(AY$35:AY119,39)&gt;0,COUNTIF(AY$35:AY119,38)&gt;0),35,IF(AND(COUNTIF(AY$35:AY119,1)&gt;0,COUNTIF(AY$35:AY119,33)&gt;0,COUNTIF(AY$35:AY119,30)&gt;0,COUNTIF(AY$35:AY119,39)&gt;0),38,IF(AND(COUNTIF(AY$35:AY119,1)&gt;0,COUNTIF(AY$35:AY119,33)&gt;0,COUNTIF(AY$35:AY119,30)&gt;0),39,IF(AND(COUNTIF(AY$35:AY119,1)&gt;0,COUNTIF(AY$35:AY119,33)&gt;0),30,IF(COUNTIF(AY$35:AY119,1)&gt;0,33,1)))))))))))</f>
        <v>F</v>
      </c>
      <c r="AZ120" s="227" t="str">
        <f>IF(AND(COUNTIF(AZ$35:AZ119,1)&gt;0,COUNTIF(AZ$35:AZ119,33)&gt;0,COUNTIF(AZ$35:AZ119,30)&gt;0,COUNTIF(AZ$35:AZ119,39)&gt;0,COUNTIF(AZ$35:AZ119,38)&gt;0,COUNTIF(AZ$35:AZ119,35)&gt;0,COUNTIF(AZ$35:AZ119,37)&gt;0,COUNTIF(AZ$35:AZ119,36)&gt;0,COUNTIF(AZ$35:AZ119,"cmo")&gt;0,COUNTIF(AZ$35:AZ119,32)&gt;0,COUNTIF(AZ$35:AZ119,2)&gt;0),"F",IF(AND(COUNTIF(AZ$35:AZ119,1)&gt;0,COUNTIF(AZ$35:AZ119,33)&gt;0,COUNTIF(AZ$35:AZ119,30)&gt;0,COUNTIF(AZ$35:AZ119,39)&gt;0,COUNTIF(AZ$35:AZ119,38)&gt;0,COUNTIF(AZ$35:AZ119,35)&gt;0,COUNTIF(AZ$35:AZ119,37)&gt;0,COUNTIF(AZ$35:AZ119,36)&gt;0,COUNTIF(AZ$35:AZ119,"cmo")&gt;0,COUNTIF(AZ$35:AZ119,32)&gt;0),2,IF(AND(COUNTIF(AZ$35:AZ119,1)&gt;0,COUNTIF(AZ$35:AZ119,33)&gt;0,COUNTIF(AZ$35:AZ119,30)&gt;0,COUNTIF(AZ$35:AZ119,39)&gt;0,COUNTIF(AZ$35:AZ119,38)&gt;0,COUNTIF(AZ$35:AZ119,35)&gt;0,COUNTIF(AZ$35:AZ119,37)&gt;0,COUNTIF(AZ$35:AZ119,36)&gt;0,COUNTIF(AZ$35:AZ119,"cmo")&gt;0),32,IF(AND(COUNTIF(AZ$35:AZ119,1)&gt;0,COUNTIF(AZ$35:AZ119,33)&gt;0,COUNTIF(AZ$35:AZ119,30)&gt;0,COUNTIF(AZ$35:AZ119,39)&gt;0,COUNTIF(AZ$35:AZ119,38)&gt;0,COUNTIF(AZ$35:AZ119,35)&gt;0,COUNTIF(AZ$35:AZ119,37)&gt;0,COUNTIF(AZ$35:AZ119,36)&gt;0),"cmo",IF(AND(COUNTIF(AZ$35:AZ119,1)&gt;0,COUNTIF(AZ$35:AZ119,33)&gt;0,COUNTIF(AZ$35:AZ119,30)&gt;0,COUNTIF(AZ$35:AZ119,39)&gt;0,COUNTIF(AZ$35:AZ119,38)&gt;0,COUNTIF(AZ$35:AZ119,35)&gt;0,COUNTIF(AZ$35:AZ119,37)&gt;0),36,IF(AND(COUNTIF(AZ$35:AZ119,1)&gt;0,COUNTIF(AZ$35:AZ119,33)&gt;0,COUNTIF(AZ$35:AZ119,30)&gt;0,COUNTIF(AZ$35:AZ119,39)&gt;0,COUNTIF(AZ$35:AZ119,38)&gt;0,COUNTIF(AZ$35:AZ119,35)&gt;0),37,IF(AND(COUNTIF(AZ$35:AZ119,1)&gt;0,COUNTIF(AZ$35:AZ119,33)&gt;0,COUNTIF(AZ$35:AZ119,30)&gt;0,COUNTIF(AZ$35:AZ119,39)&gt;0,COUNTIF(AZ$35:AZ119,38)&gt;0),35,IF(AND(COUNTIF(AZ$35:AZ119,1)&gt;0,COUNTIF(AZ$35:AZ119,33)&gt;0,COUNTIF(AZ$35:AZ119,30)&gt;0,COUNTIF(AZ$35:AZ119,39)&gt;0),38,IF(AND(COUNTIF(AZ$35:AZ119,1)&gt;0,COUNTIF(AZ$35:AZ119,33)&gt;0,COUNTIF(AZ$35:AZ119,30)&gt;0),39,IF(AND(COUNTIF(AZ$35:AZ119,1)&gt;0,COUNTIF(AZ$35:AZ119,33)&gt;0),30,IF(COUNTIF(AZ$35:AZ119,1)&gt;0,33,1)))))))))))</f>
        <v>F</v>
      </c>
      <c r="BA120" s="227" t="str">
        <f>IF(AND(COUNTIF(BA$35:BA119,1)&gt;0,COUNTIF(BA$35:BA119,33)&gt;0,COUNTIF(BA$35:BA119,30)&gt;0,COUNTIF(BA$35:BA119,39)&gt;0,COUNTIF(BA$35:BA119,38)&gt;0,COUNTIF(BA$35:BA119,35)&gt;0,COUNTIF(BA$35:BA119,37)&gt;0,COUNTIF(BA$35:BA119,36)&gt;0,COUNTIF(BA$35:BA119,"cmo")&gt;0,COUNTIF(BA$35:BA119,32)&gt;0,COUNTIF(BA$35:BA119,2)&gt;0),"F",IF(AND(COUNTIF(BA$35:BA119,1)&gt;0,COUNTIF(BA$35:BA119,33)&gt;0,COUNTIF(BA$35:BA119,30)&gt;0,COUNTIF(BA$35:BA119,39)&gt;0,COUNTIF(BA$35:BA119,38)&gt;0,COUNTIF(BA$35:BA119,35)&gt;0,COUNTIF(BA$35:BA119,37)&gt;0,COUNTIF(BA$35:BA119,36)&gt;0,COUNTIF(BA$35:BA119,"cmo")&gt;0,COUNTIF(BA$35:BA119,32)&gt;0),2,IF(AND(COUNTIF(BA$35:BA119,1)&gt;0,COUNTIF(BA$35:BA119,33)&gt;0,COUNTIF(BA$35:BA119,30)&gt;0,COUNTIF(BA$35:BA119,39)&gt;0,COUNTIF(BA$35:BA119,38)&gt;0,COUNTIF(BA$35:BA119,35)&gt;0,COUNTIF(BA$35:BA119,37)&gt;0,COUNTIF(BA$35:BA119,36)&gt;0,COUNTIF(BA$35:BA119,"cmo")&gt;0),32,IF(AND(COUNTIF(BA$35:BA119,1)&gt;0,COUNTIF(BA$35:BA119,33)&gt;0,COUNTIF(BA$35:BA119,30)&gt;0,COUNTIF(BA$35:BA119,39)&gt;0,COUNTIF(BA$35:BA119,38)&gt;0,COUNTIF(BA$35:BA119,35)&gt;0,COUNTIF(BA$35:BA119,37)&gt;0,COUNTIF(BA$35:BA119,36)&gt;0),"cmo",IF(AND(COUNTIF(BA$35:BA119,1)&gt;0,COUNTIF(BA$35:BA119,33)&gt;0,COUNTIF(BA$35:BA119,30)&gt;0,COUNTIF(BA$35:BA119,39)&gt;0,COUNTIF(BA$35:BA119,38)&gt;0,COUNTIF(BA$35:BA119,35)&gt;0,COUNTIF(BA$35:BA119,37)&gt;0),36,IF(AND(COUNTIF(BA$35:BA119,1)&gt;0,COUNTIF(BA$35:BA119,33)&gt;0,COUNTIF(BA$35:BA119,30)&gt;0,COUNTIF(BA$35:BA119,39)&gt;0,COUNTIF(BA$35:BA119,38)&gt;0,COUNTIF(BA$35:BA119,35)&gt;0),37,IF(AND(COUNTIF(BA$35:BA119,1)&gt;0,COUNTIF(BA$35:BA119,33)&gt;0,COUNTIF(BA$35:BA119,30)&gt;0,COUNTIF(BA$35:BA119,39)&gt;0,COUNTIF(BA$35:BA119,38)&gt;0),35,IF(AND(COUNTIF(BA$35:BA119,1)&gt;0,COUNTIF(BA$35:BA119,33)&gt;0,COUNTIF(BA$35:BA119,30)&gt;0,COUNTIF(BA$35:BA119,39)&gt;0),38,IF(AND(COUNTIF(BA$35:BA119,1)&gt;0,COUNTIF(BA$35:BA119,33)&gt;0,COUNTIF(BA$35:BA119,30)&gt;0),39,IF(AND(COUNTIF(BA$35:BA119,1)&gt;0,COUNTIF(BA$35:BA119,33)&gt;0),30,IF(COUNTIF(BA$35:BA119,1)&gt;0,33,1)))))))))))</f>
        <v>F</v>
      </c>
      <c r="BB120" s="227" t="str">
        <f>IF(AND(COUNTIF(BB$35:BB119,1)&gt;0,COUNTIF(BB$35:BB119,33)&gt;0,COUNTIF(BB$35:BB119,30)&gt;0,COUNTIF(BB$35:BB119,39)&gt;0,COUNTIF(BB$35:BB119,38)&gt;0,COUNTIF(BB$35:BB119,35)&gt;0,COUNTIF(BB$35:BB119,37)&gt;0,COUNTIF(BB$35:BB119,36)&gt;0,COUNTIF(BB$35:BB119,"cmo")&gt;0,COUNTIF(BB$35:BB119,32)&gt;0,COUNTIF(BB$35:BB119,2)&gt;0),"F",IF(AND(COUNTIF(BB$35:BB119,1)&gt;0,COUNTIF(BB$35:BB119,33)&gt;0,COUNTIF(BB$35:BB119,30)&gt;0,COUNTIF(BB$35:BB119,39)&gt;0,COUNTIF(BB$35:BB119,38)&gt;0,COUNTIF(BB$35:BB119,35)&gt;0,COUNTIF(BB$35:BB119,37)&gt;0,COUNTIF(BB$35:BB119,36)&gt;0,COUNTIF(BB$35:BB119,"cmo")&gt;0,COUNTIF(BB$35:BB119,32)&gt;0),2,IF(AND(COUNTIF(BB$35:BB119,1)&gt;0,COUNTIF(BB$35:BB119,33)&gt;0,COUNTIF(BB$35:BB119,30)&gt;0,COUNTIF(BB$35:BB119,39)&gt;0,COUNTIF(BB$35:BB119,38)&gt;0,COUNTIF(BB$35:BB119,35)&gt;0,COUNTIF(BB$35:BB119,37)&gt;0,COUNTIF(BB$35:BB119,36)&gt;0,COUNTIF(BB$35:BB119,"cmo")&gt;0),32,IF(AND(COUNTIF(BB$35:BB119,1)&gt;0,COUNTIF(BB$35:BB119,33)&gt;0,COUNTIF(BB$35:BB119,30)&gt;0,COUNTIF(BB$35:BB119,39)&gt;0,COUNTIF(BB$35:BB119,38)&gt;0,COUNTIF(BB$35:BB119,35)&gt;0,COUNTIF(BB$35:BB119,37)&gt;0,COUNTIF(BB$35:BB119,36)&gt;0),"cmo",IF(AND(COUNTIF(BB$35:BB119,1)&gt;0,COUNTIF(BB$35:BB119,33)&gt;0,COUNTIF(BB$35:BB119,30)&gt;0,COUNTIF(BB$35:BB119,39)&gt;0,COUNTIF(BB$35:BB119,38)&gt;0,COUNTIF(BB$35:BB119,35)&gt;0,COUNTIF(BB$35:BB119,37)&gt;0),36,IF(AND(COUNTIF(BB$35:BB119,1)&gt;0,COUNTIF(BB$35:BB119,33)&gt;0,COUNTIF(BB$35:BB119,30)&gt;0,COUNTIF(BB$35:BB119,39)&gt;0,COUNTIF(BB$35:BB119,38)&gt;0,COUNTIF(BB$35:BB119,35)&gt;0),37,IF(AND(COUNTIF(BB$35:BB119,1)&gt;0,COUNTIF(BB$35:BB119,33)&gt;0,COUNTIF(BB$35:BB119,30)&gt;0,COUNTIF(BB$35:BB119,39)&gt;0,COUNTIF(BB$35:BB119,38)&gt;0),35,IF(AND(COUNTIF(BB$35:BB119,1)&gt;0,COUNTIF(BB$35:BB119,33)&gt;0,COUNTIF(BB$35:BB119,30)&gt;0,COUNTIF(BB$35:BB119,39)&gt;0),38,IF(AND(COUNTIF(BB$35:BB119,1)&gt;0,COUNTIF(BB$35:BB119,33)&gt;0,COUNTIF(BB$35:BB119,30)&gt;0),39,IF(AND(COUNTIF(BB$35:BB119,1)&gt;0,COUNTIF(BB$35:BB119,33)&gt;0),30,IF(COUNTIF(BB$35:BB119,1)&gt;0,33,1)))))))))))</f>
        <v>F</v>
      </c>
      <c r="BC120" s="227"/>
      <c r="BD120" s="227"/>
      <c r="BE120" s="227"/>
      <c r="BF120" s="227"/>
      <c r="BG120" s="227"/>
      <c r="BH120" s="227"/>
      <c r="BI120" s="227"/>
      <c r="BJ120" s="227"/>
      <c r="BK120" s="227"/>
      <c r="BL120" s="227"/>
      <c r="BM120" s="227"/>
      <c r="BN120" s="227"/>
      <c r="BO120" s="227"/>
      <c r="BP120" s="227"/>
      <c r="BQ120" s="227"/>
      <c r="BR120" s="227"/>
      <c r="BS120" s="227"/>
      <c r="BT120" s="227"/>
      <c r="BU120" s="165">
        <f t="shared" ref="BU120:BU127" si="10">D120-C120+0.16666/24</f>
        <v>0.13888861111191955</v>
      </c>
    </row>
    <row r="121" spans="1:73" x14ac:dyDescent="0.25">
      <c r="A121" s="39"/>
      <c r="B121" s="139">
        <f>'Etat staff'!C117</f>
        <v>0</v>
      </c>
      <c r="C121" s="161">
        <f>'Etat staff'!A117</f>
        <v>0</v>
      </c>
      <c r="D121" s="162">
        <f>IF('Etat staff'!B117&lt;C121,'Etat staff'!B117+1,'Etat staff'!B117)</f>
        <v>0</v>
      </c>
      <c r="E121" s="203">
        <f t="shared" si="9"/>
        <v>1.0416666666666666E-2</v>
      </c>
      <c r="F121" s="45"/>
      <c r="G121" s="271"/>
      <c r="H121" s="227"/>
      <c r="I121" s="144"/>
      <c r="J121" s="144"/>
      <c r="K121" s="144"/>
      <c r="L121" s="144"/>
      <c r="M121" s="144"/>
      <c r="N121" s="144"/>
      <c r="O121" s="144"/>
      <c r="P121" s="144"/>
      <c r="Q121" s="144"/>
      <c r="R121" s="144"/>
      <c r="S121" s="144"/>
      <c r="T121" s="144"/>
      <c r="U121" s="144"/>
      <c r="V121" s="144"/>
      <c r="W121" s="144"/>
      <c r="X121" s="144"/>
      <c r="Y121" s="144"/>
      <c r="Z121" s="144"/>
      <c r="AA121" s="144"/>
      <c r="AB121" s="144"/>
      <c r="AC121" s="144"/>
      <c r="AD121" s="144"/>
      <c r="AE121" s="144"/>
      <c r="AF121" s="144"/>
      <c r="AG121" s="144"/>
      <c r="AH121" s="144"/>
      <c r="AI121" s="144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144"/>
      <c r="BQ121" s="144"/>
      <c r="BR121" s="144"/>
      <c r="BS121" s="144"/>
      <c r="BT121" s="229"/>
      <c r="BU121" s="165">
        <f t="shared" si="10"/>
        <v>6.9441666666666671E-3</v>
      </c>
    </row>
    <row r="122" spans="1:73" x14ac:dyDescent="0.25">
      <c r="A122" s="39"/>
      <c r="B122" s="139">
        <f>'Etat staff'!C118</f>
        <v>0</v>
      </c>
      <c r="C122" s="161">
        <f>'Etat staff'!A118</f>
        <v>0</v>
      </c>
      <c r="D122" s="162">
        <f>IF('Etat staff'!B118&lt;C122,'Etat staff'!B118+1,'Etat staff'!B118)</f>
        <v>0</v>
      </c>
      <c r="E122" s="203">
        <f t="shared" si="9"/>
        <v>1.0416666666666666E-2</v>
      </c>
      <c r="F122" s="45"/>
      <c r="G122" s="271"/>
      <c r="H122" s="227"/>
      <c r="I122" s="144"/>
      <c r="J122" s="144"/>
      <c r="K122" s="144"/>
      <c r="L122" s="144"/>
      <c r="M122" s="144"/>
      <c r="N122" s="144"/>
      <c r="O122" s="144"/>
      <c r="P122" s="144"/>
      <c r="Q122" s="144"/>
      <c r="R122" s="144"/>
      <c r="S122" s="144"/>
      <c r="T122" s="144"/>
      <c r="U122" s="144"/>
      <c r="V122" s="144"/>
      <c r="W122" s="144"/>
      <c r="X122" s="144"/>
      <c r="Y122" s="144"/>
      <c r="Z122" s="144"/>
      <c r="AA122" s="144"/>
      <c r="AB122" s="144"/>
      <c r="AC122" s="144"/>
      <c r="AD122" s="144"/>
      <c r="AE122" s="144"/>
      <c r="AF122" s="144"/>
      <c r="AG122" s="144"/>
      <c r="AH122" s="144"/>
      <c r="AI122" s="144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144"/>
      <c r="BQ122" s="144"/>
      <c r="BR122" s="144"/>
      <c r="BS122" s="144"/>
      <c r="BT122" s="229"/>
      <c r="BU122" s="165">
        <f t="shared" si="10"/>
        <v>6.9441666666666671E-3</v>
      </c>
    </row>
    <row r="123" spans="1:73" x14ac:dyDescent="0.25">
      <c r="A123" s="39"/>
      <c r="B123" s="139">
        <f>'Etat staff'!C119</f>
        <v>0</v>
      </c>
      <c r="C123" s="161">
        <f>'Etat staff'!A119</f>
        <v>0</v>
      </c>
      <c r="D123" s="162">
        <f>IF('Etat staff'!B119&lt;C123,'Etat staff'!B119+1,'Etat staff'!B119)</f>
        <v>0</v>
      </c>
      <c r="E123" s="203">
        <f t="shared" si="9"/>
        <v>1.0416666666666666E-2</v>
      </c>
      <c r="F123" s="45"/>
      <c r="G123" s="271"/>
      <c r="H123" s="227"/>
      <c r="I123" s="144"/>
      <c r="J123" s="144"/>
      <c r="K123" s="144"/>
      <c r="L123" s="144"/>
      <c r="M123" s="144"/>
      <c r="N123" s="144"/>
      <c r="O123" s="144"/>
      <c r="P123" s="144"/>
      <c r="Q123" s="144"/>
      <c r="R123" s="144"/>
      <c r="S123" s="144"/>
      <c r="T123" s="144"/>
      <c r="U123" s="144"/>
      <c r="V123" s="144"/>
      <c r="W123" s="144"/>
      <c r="X123" s="144"/>
      <c r="Y123" s="144"/>
      <c r="Z123" s="144"/>
      <c r="AA123" s="144"/>
      <c r="AB123" s="144"/>
      <c r="AC123" s="144"/>
      <c r="AD123" s="144"/>
      <c r="AE123" s="144"/>
      <c r="AF123" s="144"/>
      <c r="AG123" s="144"/>
      <c r="AH123" s="144"/>
      <c r="AI123" s="144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144"/>
      <c r="BQ123" s="144"/>
      <c r="BR123" s="144"/>
      <c r="BS123" s="144"/>
      <c r="BT123" s="229"/>
      <c r="BU123" s="165">
        <f t="shared" si="10"/>
        <v>6.9441666666666671E-3</v>
      </c>
    </row>
    <row r="124" spans="1:73" x14ac:dyDescent="0.25">
      <c r="A124" s="39"/>
      <c r="B124" s="139">
        <f>'Etat staff'!C120</f>
        <v>0</v>
      </c>
      <c r="C124" s="161">
        <f>'Etat staff'!A120</f>
        <v>0</v>
      </c>
      <c r="D124" s="162">
        <f>IF('Etat staff'!B120&lt;C124,'Etat staff'!B120+1,'Etat staff'!B120)</f>
        <v>0</v>
      </c>
      <c r="E124" s="203">
        <f t="shared" si="9"/>
        <v>1.0416666666666666E-2</v>
      </c>
      <c r="F124" s="44"/>
      <c r="G124" s="265"/>
      <c r="H124" s="227"/>
      <c r="I124" s="144"/>
      <c r="J124" s="144"/>
      <c r="K124" s="144"/>
      <c r="L124" s="144"/>
      <c r="M124" s="144"/>
      <c r="N124" s="144"/>
      <c r="O124" s="144"/>
      <c r="P124" s="144"/>
      <c r="Q124" s="144"/>
      <c r="R124" s="144"/>
      <c r="S124" s="144"/>
      <c r="T124" s="144"/>
      <c r="U124" s="144"/>
      <c r="V124" s="144"/>
      <c r="W124" s="144"/>
      <c r="X124" s="144"/>
      <c r="Y124" s="144"/>
      <c r="Z124" s="144"/>
      <c r="AA124" s="144"/>
      <c r="AB124" s="144"/>
      <c r="AC124" s="144"/>
      <c r="AD124" s="144"/>
      <c r="AE124" s="144"/>
      <c r="AF124" s="144"/>
      <c r="AG124" s="144"/>
      <c r="AH124" s="144"/>
      <c r="AI124" s="144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144"/>
      <c r="BQ124" s="144"/>
      <c r="BR124" s="144"/>
      <c r="BS124" s="144"/>
      <c r="BT124" s="229"/>
      <c r="BU124" s="165">
        <f t="shared" si="10"/>
        <v>6.9441666666666671E-3</v>
      </c>
    </row>
    <row r="125" spans="1:73" x14ac:dyDescent="0.25">
      <c r="A125" s="39"/>
      <c r="B125" s="139">
        <f>'Etat staff'!C121</f>
        <v>0</v>
      </c>
      <c r="C125" s="161">
        <f>'Etat staff'!A121</f>
        <v>0</v>
      </c>
      <c r="D125" s="162">
        <f>IF('Etat staff'!B121&lt;C125,'Etat staff'!B121+1,'Etat staff'!B121)</f>
        <v>0</v>
      </c>
      <c r="E125" s="203">
        <f t="shared" si="9"/>
        <v>1.0416666666666666E-2</v>
      </c>
      <c r="F125" s="44"/>
      <c r="G125" s="265"/>
      <c r="H125" s="227"/>
      <c r="I125" s="144"/>
      <c r="J125" s="144"/>
      <c r="K125" s="144"/>
      <c r="L125" s="144"/>
      <c r="M125" s="144"/>
      <c r="N125" s="144"/>
      <c r="O125" s="144"/>
      <c r="P125" s="144"/>
      <c r="Q125" s="144"/>
      <c r="R125" s="144"/>
      <c r="S125" s="144"/>
      <c r="T125" s="144"/>
      <c r="U125" s="144"/>
      <c r="V125" s="144"/>
      <c r="W125" s="144"/>
      <c r="X125" s="144"/>
      <c r="Y125" s="144"/>
      <c r="Z125" s="144"/>
      <c r="AA125" s="144"/>
      <c r="AB125" s="144"/>
      <c r="AC125" s="144"/>
      <c r="AD125" s="144"/>
      <c r="AE125" s="144"/>
      <c r="AF125" s="144"/>
      <c r="AG125" s="144"/>
      <c r="AH125" s="144"/>
      <c r="AI125" s="144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144"/>
      <c r="BQ125" s="144"/>
      <c r="BR125" s="144"/>
      <c r="BS125" s="144"/>
      <c r="BT125" s="229"/>
      <c r="BU125" s="165">
        <f t="shared" si="10"/>
        <v>6.9441666666666671E-3</v>
      </c>
    </row>
    <row r="126" spans="1:73" x14ac:dyDescent="0.25">
      <c r="A126" s="39"/>
      <c r="B126" s="139">
        <f>'Etat staff'!C122</f>
        <v>0</v>
      </c>
      <c r="C126" s="161">
        <f>'Etat staff'!A122</f>
        <v>0</v>
      </c>
      <c r="D126" s="162">
        <f>IF('Etat staff'!B122&lt;C126,'Etat staff'!B122+1,'Etat staff'!B122)</f>
        <v>0</v>
      </c>
      <c r="E126" s="203">
        <f t="shared" si="9"/>
        <v>1.0416666666666666E-2</v>
      </c>
      <c r="F126" s="44"/>
      <c r="G126" s="265"/>
      <c r="H126" s="227"/>
      <c r="I126" s="144"/>
      <c r="J126" s="144"/>
      <c r="K126" s="144"/>
      <c r="L126" s="144"/>
      <c r="M126" s="144"/>
      <c r="N126" s="144"/>
      <c r="O126" s="144"/>
      <c r="P126" s="144"/>
      <c r="Q126" s="144"/>
      <c r="R126" s="144"/>
      <c r="S126" s="144"/>
      <c r="T126" s="144"/>
      <c r="U126" s="144"/>
      <c r="V126" s="144"/>
      <c r="W126" s="144"/>
      <c r="X126" s="144"/>
      <c r="Y126" s="144"/>
      <c r="Z126" s="144"/>
      <c r="AA126" s="144"/>
      <c r="AB126" s="144"/>
      <c r="AC126" s="144"/>
      <c r="AD126" s="144"/>
      <c r="AE126" s="144"/>
      <c r="AF126" s="144"/>
      <c r="AG126" s="144"/>
      <c r="AH126" s="144"/>
      <c r="AI126" s="144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144"/>
      <c r="BQ126" s="144"/>
      <c r="BR126" s="144"/>
      <c r="BS126" s="144"/>
      <c r="BT126" s="229"/>
      <c r="BU126" s="165">
        <f t="shared" si="10"/>
        <v>6.9441666666666671E-3</v>
      </c>
    </row>
    <row r="127" spans="1:73" ht="15.75" thickBot="1" x14ac:dyDescent="0.3">
      <c r="A127" s="39"/>
      <c r="B127" s="139">
        <f>'Etat staff'!C123</f>
        <v>0</v>
      </c>
      <c r="C127" s="161">
        <f>'Etat staff'!A123</f>
        <v>0</v>
      </c>
      <c r="D127" s="162">
        <f>IF('Etat staff'!B123&lt;C127,'Etat staff'!B123+1,'Etat staff'!B123)</f>
        <v>0</v>
      </c>
      <c r="E127" s="203">
        <f t="shared" si="9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10"/>
        <v>6.9441666666666671E-3</v>
      </c>
    </row>
    <row r="128" spans="1:73" ht="16.5" thickBot="1" x14ac:dyDescent="0.3">
      <c r="A128" s="3"/>
      <c r="B128" s="60" t="s">
        <v>8</v>
      </c>
      <c r="C128" s="79"/>
      <c r="D128" s="79"/>
      <c r="E128" s="202"/>
      <c r="F128" s="61"/>
      <c r="G128" s="61"/>
      <c r="H128" s="23">
        <f t="shared" ref="H128:AM128" si="11">COUNT(H29:H127)</f>
        <v>2</v>
      </c>
      <c r="I128" s="23">
        <f t="shared" si="11"/>
        <v>2</v>
      </c>
      <c r="J128" s="23">
        <f t="shared" si="11"/>
        <v>2</v>
      </c>
      <c r="K128" s="23">
        <f t="shared" si="11"/>
        <v>5</v>
      </c>
      <c r="L128" s="23">
        <f t="shared" si="11"/>
        <v>6</v>
      </c>
      <c r="M128" s="23">
        <f t="shared" si="11"/>
        <v>6</v>
      </c>
      <c r="N128" s="23">
        <f t="shared" si="11"/>
        <v>6</v>
      </c>
      <c r="O128" s="23">
        <f t="shared" si="11"/>
        <v>7</v>
      </c>
      <c r="P128" s="23">
        <f t="shared" si="11"/>
        <v>6</v>
      </c>
      <c r="Q128" s="23">
        <f t="shared" si="11"/>
        <v>6</v>
      </c>
      <c r="R128" s="23">
        <f t="shared" si="11"/>
        <v>6</v>
      </c>
      <c r="S128" s="23">
        <f t="shared" si="11"/>
        <v>7</v>
      </c>
      <c r="T128" s="23">
        <f t="shared" si="11"/>
        <v>4</v>
      </c>
      <c r="U128" s="23">
        <f t="shared" si="11"/>
        <v>6</v>
      </c>
      <c r="V128" s="23">
        <f t="shared" si="11"/>
        <v>6</v>
      </c>
      <c r="W128" s="23">
        <f t="shared" si="11"/>
        <v>10</v>
      </c>
      <c r="X128" s="23">
        <f t="shared" si="11"/>
        <v>8</v>
      </c>
      <c r="Y128" s="23">
        <f t="shared" si="11"/>
        <v>8</v>
      </c>
      <c r="Z128" s="23">
        <f t="shared" si="11"/>
        <v>8</v>
      </c>
      <c r="AA128" s="23">
        <f t="shared" si="11"/>
        <v>10</v>
      </c>
      <c r="AB128" s="23">
        <f t="shared" si="11"/>
        <v>9</v>
      </c>
      <c r="AC128" s="23">
        <f t="shared" si="11"/>
        <v>9</v>
      </c>
      <c r="AD128" s="23">
        <f t="shared" si="11"/>
        <v>9</v>
      </c>
      <c r="AE128" s="23">
        <f t="shared" si="11"/>
        <v>10</v>
      </c>
      <c r="AF128" s="23">
        <f t="shared" si="11"/>
        <v>10</v>
      </c>
      <c r="AG128" s="23">
        <f t="shared" si="11"/>
        <v>10</v>
      </c>
      <c r="AH128" s="23">
        <f t="shared" si="11"/>
        <v>10</v>
      </c>
      <c r="AI128" s="23">
        <f t="shared" si="11"/>
        <v>10</v>
      </c>
      <c r="AJ128" s="23">
        <f t="shared" si="11"/>
        <v>10</v>
      </c>
      <c r="AK128" s="23">
        <f t="shared" si="11"/>
        <v>10</v>
      </c>
      <c r="AL128" s="23">
        <f t="shared" si="11"/>
        <v>10</v>
      </c>
      <c r="AM128" s="23">
        <f t="shared" si="11"/>
        <v>10</v>
      </c>
      <c r="AN128" s="23">
        <f t="shared" ref="AN128:BH128" si="12">COUNT(AN29:AN127)</f>
        <v>10</v>
      </c>
      <c r="AO128" s="23">
        <f t="shared" si="12"/>
        <v>10</v>
      </c>
      <c r="AP128" s="23">
        <f t="shared" si="12"/>
        <v>10</v>
      </c>
      <c r="AQ128" s="23">
        <f t="shared" si="12"/>
        <v>10</v>
      </c>
      <c r="AR128" s="23">
        <f t="shared" si="12"/>
        <v>8</v>
      </c>
      <c r="AS128" s="23">
        <f t="shared" si="12"/>
        <v>8</v>
      </c>
      <c r="AT128" s="23">
        <f t="shared" si="12"/>
        <v>8</v>
      </c>
      <c r="AU128" s="23">
        <f t="shared" si="12"/>
        <v>10</v>
      </c>
      <c r="AV128" s="23">
        <f t="shared" si="12"/>
        <v>10</v>
      </c>
      <c r="AW128" s="23">
        <f t="shared" si="12"/>
        <v>10</v>
      </c>
      <c r="AX128" s="23">
        <f t="shared" si="12"/>
        <v>10</v>
      </c>
      <c r="AY128" s="23">
        <f t="shared" si="12"/>
        <v>10</v>
      </c>
      <c r="AZ128" s="23">
        <f t="shared" si="12"/>
        <v>10</v>
      </c>
      <c r="BA128" s="23">
        <f t="shared" si="12"/>
        <v>10</v>
      </c>
      <c r="BB128" s="23">
        <f t="shared" si="12"/>
        <v>10</v>
      </c>
      <c r="BC128" s="23">
        <f t="shared" si="12"/>
        <v>10</v>
      </c>
      <c r="BD128" s="23">
        <f t="shared" si="12"/>
        <v>10</v>
      </c>
      <c r="BE128" s="23">
        <f t="shared" si="12"/>
        <v>10</v>
      </c>
      <c r="BF128" s="23">
        <f t="shared" si="12"/>
        <v>10</v>
      </c>
      <c r="BG128" s="23">
        <f t="shared" si="12"/>
        <v>10</v>
      </c>
      <c r="BH128" s="23">
        <f t="shared" si="12"/>
        <v>10</v>
      </c>
      <c r="BI128" s="23"/>
      <c r="BJ128" s="23"/>
      <c r="BK128" s="23"/>
      <c r="BL128" s="23">
        <f>COUNT(BL29:BL127)</f>
        <v>8</v>
      </c>
      <c r="BM128" s="23"/>
      <c r="BN128" s="23"/>
      <c r="BO128" s="23"/>
      <c r="BP128" s="23">
        <f>COUNT(BP29:BP127)</f>
        <v>0</v>
      </c>
      <c r="BQ128" s="23"/>
      <c r="BR128" s="23"/>
      <c r="BS128" s="23"/>
      <c r="BT128" s="23">
        <f>COUNT(BT29:BT127)</f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174"/>
      <c r="N130" s="174"/>
      <c r="O130" s="174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174"/>
      <c r="AH130" s="174"/>
      <c r="AI130" s="174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175"/>
      <c r="AT130" s="175"/>
      <c r="AU130" s="175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/>
      <c r="I131" s="13"/>
      <c r="J131" s="13"/>
      <c r="K131" s="13"/>
      <c r="L131" s="13"/>
      <c r="M131" s="13"/>
      <c r="N131" s="13"/>
      <c r="O131" s="13"/>
      <c r="P131" s="46"/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173"/>
      <c r="AT131" s="173"/>
      <c r="AU131" s="173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/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/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 t="shared" ref="H135:AM135" si="13">COUNTIF(H29:H127,"30")</f>
        <v>0</v>
      </c>
      <c r="I135" s="28">
        <f t="shared" si="13"/>
        <v>0</v>
      </c>
      <c r="J135" s="28">
        <f t="shared" si="13"/>
        <v>0</v>
      </c>
      <c r="K135" s="28">
        <f t="shared" si="13"/>
        <v>1</v>
      </c>
      <c r="L135" s="28">
        <f t="shared" si="13"/>
        <v>1</v>
      </c>
      <c r="M135" s="28">
        <f t="shared" si="13"/>
        <v>1</v>
      </c>
      <c r="N135" s="28">
        <f t="shared" si="13"/>
        <v>1</v>
      </c>
      <c r="O135" s="28">
        <f t="shared" si="13"/>
        <v>1</v>
      </c>
      <c r="P135" s="28">
        <f t="shared" si="13"/>
        <v>1</v>
      </c>
      <c r="Q135" s="28">
        <f t="shared" si="13"/>
        <v>1</v>
      </c>
      <c r="R135" s="28">
        <f t="shared" si="13"/>
        <v>1</v>
      </c>
      <c r="S135" s="28">
        <f t="shared" si="13"/>
        <v>1</v>
      </c>
      <c r="T135" s="28">
        <f t="shared" si="13"/>
        <v>1</v>
      </c>
      <c r="U135" s="28">
        <f t="shared" si="13"/>
        <v>1</v>
      </c>
      <c r="V135" s="28">
        <f t="shared" si="13"/>
        <v>1</v>
      </c>
      <c r="W135" s="28">
        <f t="shared" si="13"/>
        <v>1</v>
      </c>
      <c r="X135" s="28">
        <f t="shared" si="13"/>
        <v>1</v>
      </c>
      <c r="Y135" s="28">
        <f t="shared" si="13"/>
        <v>1</v>
      </c>
      <c r="Z135" s="28">
        <f t="shared" si="13"/>
        <v>1</v>
      </c>
      <c r="AA135" s="28">
        <f t="shared" si="13"/>
        <v>1</v>
      </c>
      <c r="AB135" s="28">
        <f t="shared" si="13"/>
        <v>1</v>
      </c>
      <c r="AC135" s="28">
        <f t="shared" si="13"/>
        <v>1</v>
      </c>
      <c r="AD135" s="28">
        <f t="shared" si="13"/>
        <v>1</v>
      </c>
      <c r="AE135" s="28">
        <f t="shared" si="13"/>
        <v>1</v>
      </c>
      <c r="AF135" s="28">
        <f t="shared" si="13"/>
        <v>1</v>
      </c>
      <c r="AG135" s="28">
        <f t="shared" si="13"/>
        <v>1</v>
      </c>
      <c r="AH135" s="28">
        <f t="shared" si="13"/>
        <v>1</v>
      </c>
      <c r="AI135" s="28">
        <f t="shared" si="13"/>
        <v>1</v>
      </c>
      <c r="AJ135" s="28">
        <f t="shared" si="13"/>
        <v>1</v>
      </c>
      <c r="AK135" s="28">
        <f t="shared" si="13"/>
        <v>1</v>
      </c>
      <c r="AL135" s="28">
        <f t="shared" si="13"/>
        <v>1</v>
      </c>
      <c r="AM135" s="28">
        <f t="shared" si="13"/>
        <v>1</v>
      </c>
      <c r="AN135" s="28">
        <f t="shared" ref="AN135:BP135" si="14">COUNTIF(AN29:AN127,"30")</f>
        <v>1</v>
      </c>
      <c r="AO135" s="28">
        <f t="shared" si="14"/>
        <v>1</v>
      </c>
      <c r="AP135" s="28">
        <f t="shared" si="14"/>
        <v>1</v>
      </c>
      <c r="AQ135" s="28">
        <f t="shared" si="14"/>
        <v>1</v>
      </c>
      <c r="AR135" s="28">
        <f t="shared" si="14"/>
        <v>1</v>
      </c>
      <c r="AS135" s="28">
        <f t="shared" si="14"/>
        <v>1</v>
      </c>
      <c r="AT135" s="28">
        <f t="shared" si="14"/>
        <v>1</v>
      </c>
      <c r="AU135" s="28">
        <f t="shared" si="14"/>
        <v>1</v>
      </c>
      <c r="AV135" s="28">
        <f t="shared" si="14"/>
        <v>1</v>
      </c>
      <c r="AW135" s="28">
        <f t="shared" si="14"/>
        <v>1</v>
      </c>
      <c r="AX135" s="28">
        <f t="shared" si="14"/>
        <v>1</v>
      </c>
      <c r="AY135" s="28">
        <f t="shared" si="14"/>
        <v>1</v>
      </c>
      <c r="AZ135" s="28">
        <f t="shared" si="14"/>
        <v>1</v>
      </c>
      <c r="BA135" s="28">
        <f t="shared" si="14"/>
        <v>1</v>
      </c>
      <c r="BB135" s="28">
        <f t="shared" si="14"/>
        <v>1</v>
      </c>
      <c r="BC135" s="28">
        <f t="shared" si="14"/>
        <v>1</v>
      </c>
      <c r="BD135" s="28">
        <f t="shared" si="14"/>
        <v>1</v>
      </c>
      <c r="BE135" s="28">
        <f t="shared" si="14"/>
        <v>1</v>
      </c>
      <c r="BF135" s="28">
        <f t="shared" si="14"/>
        <v>1</v>
      </c>
      <c r="BG135" s="28">
        <f t="shared" si="14"/>
        <v>1</v>
      </c>
      <c r="BH135" s="28">
        <f t="shared" si="14"/>
        <v>1</v>
      </c>
      <c r="BI135" s="28">
        <f t="shared" si="14"/>
        <v>1</v>
      </c>
      <c r="BJ135" s="28">
        <f t="shared" si="14"/>
        <v>1</v>
      </c>
      <c r="BK135" s="28">
        <f t="shared" si="14"/>
        <v>1</v>
      </c>
      <c r="BL135" s="28">
        <f t="shared" si="14"/>
        <v>1</v>
      </c>
      <c r="BM135" s="28">
        <f t="shared" si="14"/>
        <v>1</v>
      </c>
      <c r="BN135" s="28">
        <f t="shared" si="14"/>
        <v>1</v>
      </c>
      <c r="BO135" s="28">
        <f t="shared" si="14"/>
        <v>1</v>
      </c>
      <c r="BP135" s="28">
        <f t="shared" si="14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 t="shared" ref="H136:AM136" si="15">COUNTIF(H29:H127,"31")</f>
        <v>0</v>
      </c>
      <c r="I136" s="27">
        <f t="shared" si="15"/>
        <v>0</v>
      </c>
      <c r="J136" s="27">
        <f t="shared" si="15"/>
        <v>0</v>
      </c>
      <c r="K136" s="27">
        <f t="shared" si="15"/>
        <v>0</v>
      </c>
      <c r="L136" s="27">
        <f t="shared" si="15"/>
        <v>0</v>
      </c>
      <c r="M136" s="27">
        <f t="shared" si="15"/>
        <v>0</v>
      </c>
      <c r="N136" s="27">
        <f t="shared" si="15"/>
        <v>0</v>
      </c>
      <c r="O136" s="27">
        <f t="shared" si="15"/>
        <v>0</v>
      </c>
      <c r="P136" s="27">
        <f t="shared" si="15"/>
        <v>0</v>
      </c>
      <c r="Q136" s="27">
        <f t="shared" si="15"/>
        <v>0</v>
      </c>
      <c r="R136" s="27">
        <f t="shared" si="15"/>
        <v>0</v>
      </c>
      <c r="S136" s="27">
        <f t="shared" si="15"/>
        <v>0</v>
      </c>
      <c r="T136" s="27">
        <f t="shared" si="15"/>
        <v>0</v>
      </c>
      <c r="U136" s="27">
        <f t="shared" si="15"/>
        <v>0</v>
      </c>
      <c r="V136" s="27">
        <f t="shared" si="15"/>
        <v>0</v>
      </c>
      <c r="W136" s="27">
        <f t="shared" si="15"/>
        <v>0</v>
      </c>
      <c r="X136" s="27">
        <f t="shared" si="15"/>
        <v>0</v>
      </c>
      <c r="Y136" s="27">
        <f t="shared" si="15"/>
        <v>0</v>
      </c>
      <c r="Z136" s="27">
        <f t="shared" si="15"/>
        <v>0</v>
      </c>
      <c r="AA136" s="27">
        <f t="shared" si="15"/>
        <v>0</v>
      </c>
      <c r="AB136" s="27">
        <f t="shared" si="15"/>
        <v>0</v>
      </c>
      <c r="AC136" s="27">
        <f t="shared" si="15"/>
        <v>0</v>
      </c>
      <c r="AD136" s="27">
        <f t="shared" si="15"/>
        <v>0</v>
      </c>
      <c r="AE136" s="27">
        <f t="shared" si="15"/>
        <v>0</v>
      </c>
      <c r="AF136" s="27">
        <f t="shared" si="15"/>
        <v>0</v>
      </c>
      <c r="AG136" s="27">
        <f t="shared" si="15"/>
        <v>0</v>
      </c>
      <c r="AH136" s="27">
        <f t="shared" si="15"/>
        <v>0</v>
      </c>
      <c r="AI136" s="27">
        <f t="shared" si="15"/>
        <v>0</v>
      </c>
      <c r="AJ136" s="27">
        <f t="shared" si="15"/>
        <v>0</v>
      </c>
      <c r="AK136" s="27">
        <f t="shared" si="15"/>
        <v>0</v>
      </c>
      <c r="AL136" s="27">
        <f t="shared" si="15"/>
        <v>0</v>
      </c>
      <c r="AM136" s="27">
        <f t="shared" si="15"/>
        <v>0</v>
      </c>
      <c r="AN136" s="27">
        <f t="shared" ref="AN136:BP136" si="16">COUNTIF(AN29:AN127,"31")</f>
        <v>0</v>
      </c>
      <c r="AO136" s="27">
        <f t="shared" si="16"/>
        <v>0</v>
      </c>
      <c r="AP136" s="27">
        <f t="shared" si="16"/>
        <v>0</v>
      </c>
      <c r="AQ136" s="27">
        <f t="shared" si="16"/>
        <v>0</v>
      </c>
      <c r="AR136" s="27">
        <f t="shared" si="16"/>
        <v>0</v>
      </c>
      <c r="AS136" s="27">
        <f t="shared" si="16"/>
        <v>0</v>
      </c>
      <c r="AT136" s="27">
        <f t="shared" si="16"/>
        <v>0</v>
      </c>
      <c r="AU136" s="27">
        <f t="shared" si="16"/>
        <v>0</v>
      </c>
      <c r="AV136" s="27">
        <f t="shared" si="16"/>
        <v>0</v>
      </c>
      <c r="AW136" s="27">
        <f t="shared" si="16"/>
        <v>0</v>
      </c>
      <c r="AX136" s="27">
        <f t="shared" si="16"/>
        <v>0</v>
      </c>
      <c r="AY136" s="27">
        <f t="shared" si="16"/>
        <v>0</v>
      </c>
      <c r="AZ136" s="27">
        <f t="shared" si="16"/>
        <v>0</v>
      </c>
      <c r="BA136" s="27">
        <f t="shared" si="16"/>
        <v>0</v>
      </c>
      <c r="BB136" s="27">
        <f t="shared" si="16"/>
        <v>0</v>
      </c>
      <c r="BC136" s="27">
        <f t="shared" si="16"/>
        <v>0</v>
      </c>
      <c r="BD136" s="27">
        <f t="shared" si="16"/>
        <v>0</v>
      </c>
      <c r="BE136" s="27">
        <f t="shared" si="16"/>
        <v>0</v>
      </c>
      <c r="BF136" s="27">
        <f t="shared" si="16"/>
        <v>0</v>
      </c>
      <c r="BG136" s="27">
        <f t="shared" si="16"/>
        <v>0</v>
      </c>
      <c r="BH136" s="27">
        <f t="shared" si="16"/>
        <v>0</v>
      </c>
      <c r="BI136" s="27">
        <f t="shared" si="16"/>
        <v>0</v>
      </c>
      <c r="BJ136" s="27">
        <f t="shared" si="16"/>
        <v>0</v>
      </c>
      <c r="BK136" s="27">
        <f t="shared" si="16"/>
        <v>0</v>
      </c>
      <c r="BL136" s="27">
        <f t="shared" si="16"/>
        <v>0</v>
      </c>
      <c r="BM136" s="27">
        <f t="shared" si="16"/>
        <v>0</v>
      </c>
      <c r="BN136" s="27">
        <f t="shared" si="16"/>
        <v>0</v>
      </c>
      <c r="BO136" s="27">
        <f t="shared" si="16"/>
        <v>0</v>
      </c>
      <c r="BP136" s="27">
        <f t="shared" si="16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 t="shared" ref="H137:AM137" si="17">COUNTIF(H29:H127,"32")</f>
        <v>0</v>
      </c>
      <c r="I137" s="27">
        <f t="shared" si="17"/>
        <v>0</v>
      </c>
      <c r="J137" s="27">
        <f t="shared" si="17"/>
        <v>0</v>
      </c>
      <c r="K137" s="27">
        <f t="shared" si="17"/>
        <v>0</v>
      </c>
      <c r="L137" s="27">
        <f t="shared" si="17"/>
        <v>0</v>
      </c>
      <c r="M137" s="27">
        <f t="shared" si="17"/>
        <v>0</v>
      </c>
      <c r="N137" s="27">
        <f t="shared" si="17"/>
        <v>0</v>
      </c>
      <c r="O137" s="27">
        <f t="shared" si="17"/>
        <v>0</v>
      </c>
      <c r="P137" s="27">
        <f t="shared" si="17"/>
        <v>0</v>
      </c>
      <c r="Q137" s="27">
        <f t="shared" si="17"/>
        <v>0</v>
      </c>
      <c r="R137" s="27">
        <f t="shared" si="17"/>
        <v>0</v>
      </c>
      <c r="S137" s="27">
        <f t="shared" si="17"/>
        <v>0</v>
      </c>
      <c r="T137" s="27">
        <f t="shared" si="17"/>
        <v>0</v>
      </c>
      <c r="U137" s="27">
        <f t="shared" si="17"/>
        <v>0</v>
      </c>
      <c r="V137" s="27">
        <f t="shared" si="17"/>
        <v>0</v>
      </c>
      <c r="W137" s="27">
        <f t="shared" si="17"/>
        <v>1</v>
      </c>
      <c r="X137" s="27">
        <f t="shared" si="17"/>
        <v>0</v>
      </c>
      <c r="Y137" s="27">
        <f t="shared" si="17"/>
        <v>0</v>
      </c>
      <c r="Z137" s="27">
        <f t="shared" si="17"/>
        <v>0</v>
      </c>
      <c r="AA137" s="27">
        <f t="shared" si="17"/>
        <v>1</v>
      </c>
      <c r="AB137" s="27">
        <f t="shared" si="17"/>
        <v>1</v>
      </c>
      <c r="AC137" s="27">
        <f t="shared" si="17"/>
        <v>1</v>
      </c>
      <c r="AD137" s="27">
        <f t="shared" si="17"/>
        <v>1</v>
      </c>
      <c r="AE137" s="27">
        <f t="shared" si="17"/>
        <v>1</v>
      </c>
      <c r="AF137" s="27">
        <f t="shared" si="17"/>
        <v>1</v>
      </c>
      <c r="AG137" s="27">
        <f t="shared" si="17"/>
        <v>1</v>
      </c>
      <c r="AH137" s="27">
        <f t="shared" si="17"/>
        <v>1</v>
      </c>
      <c r="AI137" s="27">
        <f t="shared" si="17"/>
        <v>1</v>
      </c>
      <c r="AJ137" s="27">
        <f t="shared" si="17"/>
        <v>1</v>
      </c>
      <c r="AK137" s="27">
        <f t="shared" si="17"/>
        <v>1</v>
      </c>
      <c r="AL137" s="27">
        <f t="shared" si="17"/>
        <v>1</v>
      </c>
      <c r="AM137" s="27">
        <f t="shared" si="17"/>
        <v>1</v>
      </c>
      <c r="AN137" s="27">
        <f t="shared" ref="AN137:BP137" si="18">COUNTIF(AN29:AN127,"32")</f>
        <v>1</v>
      </c>
      <c r="AO137" s="27">
        <f t="shared" si="18"/>
        <v>1</v>
      </c>
      <c r="AP137" s="27">
        <f t="shared" si="18"/>
        <v>1</v>
      </c>
      <c r="AQ137" s="27">
        <f t="shared" si="18"/>
        <v>1</v>
      </c>
      <c r="AR137" s="27">
        <f t="shared" si="18"/>
        <v>0</v>
      </c>
      <c r="AS137" s="27">
        <f t="shared" si="18"/>
        <v>0</v>
      </c>
      <c r="AT137" s="27">
        <f t="shared" si="18"/>
        <v>0</v>
      </c>
      <c r="AU137" s="27">
        <f t="shared" si="18"/>
        <v>1</v>
      </c>
      <c r="AV137" s="27">
        <f t="shared" si="18"/>
        <v>1</v>
      </c>
      <c r="AW137" s="27">
        <f t="shared" si="18"/>
        <v>1</v>
      </c>
      <c r="AX137" s="27">
        <f t="shared" si="18"/>
        <v>1</v>
      </c>
      <c r="AY137" s="27">
        <f t="shared" si="18"/>
        <v>1</v>
      </c>
      <c r="AZ137" s="27">
        <f t="shared" si="18"/>
        <v>1</v>
      </c>
      <c r="BA137" s="27">
        <f t="shared" si="18"/>
        <v>1</v>
      </c>
      <c r="BB137" s="27">
        <f t="shared" si="18"/>
        <v>1</v>
      </c>
      <c r="BC137" s="27">
        <f t="shared" si="18"/>
        <v>1</v>
      </c>
      <c r="BD137" s="27">
        <f t="shared" si="18"/>
        <v>1</v>
      </c>
      <c r="BE137" s="27">
        <f t="shared" si="18"/>
        <v>1</v>
      </c>
      <c r="BF137" s="27">
        <f t="shared" si="18"/>
        <v>1</v>
      </c>
      <c r="BG137" s="27">
        <f t="shared" si="18"/>
        <v>1</v>
      </c>
      <c r="BH137" s="27">
        <f t="shared" si="18"/>
        <v>1</v>
      </c>
      <c r="BI137" s="27">
        <f t="shared" si="18"/>
        <v>1</v>
      </c>
      <c r="BJ137" s="27">
        <f t="shared" si="18"/>
        <v>1</v>
      </c>
      <c r="BK137" s="27">
        <f t="shared" si="18"/>
        <v>0</v>
      </c>
      <c r="BL137" s="27">
        <f t="shared" si="18"/>
        <v>0</v>
      </c>
      <c r="BM137" s="27">
        <f t="shared" si="18"/>
        <v>0</v>
      </c>
      <c r="BN137" s="27">
        <f t="shared" si="18"/>
        <v>0</v>
      </c>
      <c r="BO137" s="27">
        <f t="shared" si="18"/>
        <v>0</v>
      </c>
      <c r="BP137" s="27">
        <f t="shared" si="18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 t="shared" ref="H138:AM138" si="19">COUNTIF(H29:H127,"33")</f>
        <v>1</v>
      </c>
      <c r="I138" s="28">
        <f t="shared" si="19"/>
        <v>1</v>
      </c>
      <c r="J138" s="28">
        <f t="shared" si="19"/>
        <v>1</v>
      </c>
      <c r="K138" s="28">
        <f t="shared" si="19"/>
        <v>1</v>
      </c>
      <c r="L138" s="28">
        <f t="shared" si="19"/>
        <v>1</v>
      </c>
      <c r="M138" s="28">
        <f t="shared" si="19"/>
        <v>1</v>
      </c>
      <c r="N138" s="28">
        <f t="shared" si="19"/>
        <v>1</v>
      </c>
      <c r="O138" s="28">
        <f t="shared" si="19"/>
        <v>1</v>
      </c>
      <c r="P138" s="28">
        <f t="shared" si="19"/>
        <v>1</v>
      </c>
      <c r="Q138" s="28">
        <f t="shared" si="19"/>
        <v>1</v>
      </c>
      <c r="R138" s="28">
        <f t="shared" si="19"/>
        <v>1</v>
      </c>
      <c r="S138" s="28">
        <f t="shared" si="19"/>
        <v>1</v>
      </c>
      <c r="T138" s="28">
        <f t="shared" si="19"/>
        <v>1</v>
      </c>
      <c r="U138" s="28">
        <f t="shared" si="19"/>
        <v>1</v>
      </c>
      <c r="V138" s="28">
        <f t="shared" si="19"/>
        <v>1</v>
      </c>
      <c r="W138" s="28">
        <f t="shared" si="19"/>
        <v>1</v>
      </c>
      <c r="X138" s="28">
        <f t="shared" si="19"/>
        <v>1</v>
      </c>
      <c r="Y138" s="28">
        <f t="shared" si="19"/>
        <v>1</v>
      </c>
      <c r="Z138" s="28">
        <f t="shared" si="19"/>
        <v>1</v>
      </c>
      <c r="AA138" s="28">
        <f t="shared" si="19"/>
        <v>1</v>
      </c>
      <c r="AB138" s="28">
        <f t="shared" si="19"/>
        <v>1</v>
      </c>
      <c r="AC138" s="28">
        <f t="shared" si="19"/>
        <v>1</v>
      </c>
      <c r="AD138" s="28">
        <f t="shared" si="19"/>
        <v>1</v>
      </c>
      <c r="AE138" s="28">
        <f t="shared" si="19"/>
        <v>1</v>
      </c>
      <c r="AF138" s="28">
        <f t="shared" si="19"/>
        <v>1</v>
      </c>
      <c r="AG138" s="28">
        <f t="shared" si="19"/>
        <v>1</v>
      </c>
      <c r="AH138" s="28">
        <f t="shared" si="19"/>
        <v>1</v>
      </c>
      <c r="AI138" s="28">
        <f t="shared" si="19"/>
        <v>1</v>
      </c>
      <c r="AJ138" s="28">
        <f t="shared" si="19"/>
        <v>1</v>
      </c>
      <c r="AK138" s="28">
        <f t="shared" si="19"/>
        <v>1</v>
      </c>
      <c r="AL138" s="28">
        <f t="shared" si="19"/>
        <v>1</v>
      </c>
      <c r="AM138" s="28">
        <f t="shared" si="19"/>
        <v>1</v>
      </c>
      <c r="AN138" s="28">
        <f t="shared" ref="AN138:BP138" si="20">COUNTIF(AN29:AN127,"33")</f>
        <v>1</v>
      </c>
      <c r="AO138" s="28">
        <f t="shared" si="20"/>
        <v>1</v>
      </c>
      <c r="AP138" s="28">
        <f t="shared" si="20"/>
        <v>1</v>
      </c>
      <c r="AQ138" s="28">
        <f t="shared" si="20"/>
        <v>1</v>
      </c>
      <c r="AR138" s="28">
        <f t="shared" si="20"/>
        <v>1</v>
      </c>
      <c r="AS138" s="28">
        <f t="shared" si="20"/>
        <v>1</v>
      </c>
      <c r="AT138" s="28">
        <f t="shared" si="20"/>
        <v>1</v>
      </c>
      <c r="AU138" s="28">
        <f t="shared" si="20"/>
        <v>1</v>
      </c>
      <c r="AV138" s="28">
        <f t="shared" si="20"/>
        <v>1</v>
      </c>
      <c r="AW138" s="28">
        <f t="shared" si="20"/>
        <v>1</v>
      </c>
      <c r="AX138" s="28">
        <f t="shared" si="20"/>
        <v>1</v>
      </c>
      <c r="AY138" s="28">
        <f t="shared" si="20"/>
        <v>1</v>
      </c>
      <c r="AZ138" s="28">
        <f t="shared" si="20"/>
        <v>1</v>
      </c>
      <c r="BA138" s="28">
        <f t="shared" si="20"/>
        <v>1</v>
      </c>
      <c r="BB138" s="28">
        <f t="shared" si="20"/>
        <v>1</v>
      </c>
      <c r="BC138" s="28">
        <f t="shared" si="20"/>
        <v>1</v>
      </c>
      <c r="BD138" s="28">
        <f t="shared" si="20"/>
        <v>1</v>
      </c>
      <c r="BE138" s="28">
        <f t="shared" si="20"/>
        <v>1</v>
      </c>
      <c r="BF138" s="28">
        <f t="shared" si="20"/>
        <v>1</v>
      </c>
      <c r="BG138" s="28">
        <f t="shared" si="20"/>
        <v>1</v>
      </c>
      <c r="BH138" s="28">
        <f t="shared" si="20"/>
        <v>1</v>
      </c>
      <c r="BI138" s="28">
        <f t="shared" si="20"/>
        <v>1</v>
      </c>
      <c r="BJ138" s="28">
        <f t="shared" si="20"/>
        <v>1</v>
      </c>
      <c r="BK138" s="28">
        <f t="shared" si="20"/>
        <v>1</v>
      </c>
      <c r="BL138" s="28">
        <f t="shared" si="20"/>
        <v>1</v>
      </c>
      <c r="BM138" s="28">
        <f t="shared" si="20"/>
        <v>1</v>
      </c>
      <c r="BN138" s="28">
        <f t="shared" si="20"/>
        <v>1</v>
      </c>
      <c r="BO138" s="28">
        <f t="shared" si="20"/>
        <v>1</v>
      </c>
      <c r="BP138" s="28">
        <f t="shared" si="20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 t="shared" ref="H139:AM139" si="21">COUNTIF(H29:H127,"35")</f>
        <v>0</v>
      </c>
      <c r="I139" s="27">
        <f t="shared" si="21"/>
        <v>0</v>
      </c>
      <c r="J139" s="27">
        <f t="shared" si="21"/>
        <v>0</v>
      </c>
      <c r="K139" s="27">
        <f t="shared" si="21"/>
        <v>0</v>
      </c>
      <c r="L139" s="27">
        <f t="shared" si="21"/>
        <v>1</v>
      </c>
      <c r="M139" s="27">
        <f t="shared" si="21"/>
        <v>1</v>
      </c>
      <c r="N139" s="27">
        <f t="shared" si="21"/>
        <v>1</v>
      </c>
      <c r="O139" s="27">
        <f t="shared" si="21"/>
        <v>1</v>
      </c>
      <c r="P139" s="27">
        <f t="shared" si="21"/>
        <v>1</v>
      </c>
      <c r="Q139" s="27">
        <f t="shared" si="21"/>
        <v>1</v>
      </c>
      <c r="R139" s="27">
        <f t="shared" si="21"/>
        <v>1</v>
      </c>
      <c r="S139" s="27">
        <f t="shared" si="21"/>
        <v>1</v>
      </c>
      <c r="T139" s="27">
        <f t="shared" si="21"/>
        <v>0</v>
      </c>
      <c r="U139" s="27">
        <f t="shared" si="21"/>
        <v>1</v>
      </c>
      <c r="V139" s="27">
        <f t="shared" si="21"/>
        <v>1</v>
      </c>
      <c r="W139" s="27">
        <f t="shared" si="21"/>
        <v>1</v>
      </c>
      <c r="X139" s="27">
        <f t="shared" si="21"/>
        <v>1</v>
      </c>
      <c r="Y139" s="27">
        <f t="shared" si="21"/>
        <v>1</v>
      </c>
      <c r="Z139" s="27">
        <f t="shared" si="21"/>
        <v>1</v>
      </c>
      <c r="AA139" s="27">
        <f t="shared" si="21"/>
        <v>1</v>
      </c>
      <c r="AB139" s="27">
        <f t="shared" si="21"/>
        <v>1</v>
      </c>
      <c r="AC139" s="27">
        <f t="shared" si="21"/>
        <v>1</v>
      </c>
      <c r="AD139" s="27">
        <f t="shared" si="21"/>
        <v>1</v>
      </c>
      <c r="AE139" s="27">
        <f t="shared" si="21"/>
        <v>1</v>
      </c>
      <c r="AF139" s="27">
        <f t="shared" si="21"/>
        <v>1</v>
      </c>
      <c r="AG139" s="27">
        <f t="shared" si="21"/>
        <v>1</v>
      </c>
      <c r="AH139" s="27">
        <f t="shared" si="21"/>
        <v>1</v>
      </c>
      <c r="AI139" s="27">
        <f t="shared" si="21"/>
        <v>1</v>
      </c>
      <c r="AJ139" s="27">
        <f t="shared" si="21"/>
        <v>1</v>
      </c>
      <c r="AK139" s="27">
        <f t="shared" si="21"/>
        <v>1</v>
      </c>
      <c r="AL139" s="27">
        <f t="shared" si="21"/>
        <v>1</v>
      </c>
      <c r="AM139" s="27">
        <f t="shared" si="21"/>
        <v>1</v>
      </c>
      <c r="AN139" s="27">
        <f t="shared" ref="AN139:BP139" si="22">COUNTIF(AN29:AN127,"35")</f>
        <v>1</v>
      </c>
      <c r="AO139" s="27">
        <f t="shared" si="22"/>
        <v>1</v>
      </c>
      <c r="AP139" s="27">
        <f t="shared" si="22"/>
        <v>1</v>
      </c>
      <c r="AQ139" s="27">
        <f t="shared" si="22"/>
        <v>1</v>
      </c>
      <c r="AR139" s="27">
        <f t="shared" si="22"/>
        <v>1</v>
      </c>
      <c r="AS139" s="27">
        <f t="shared" si="22"/>
        <v>1</v>
      </c>
      <c r="AT139" s="27">
        <f t="shared" si="22"/>
        <v>1</v>
      </c>
      <c r="AU139" s="27">
        <f t="shared" si="22"/>
        <v>1</v>
      </c>
      <c r="AV139" s="27">
        <f t="shared" si="22"/>
        <v>1</v>
      </c>
      <c r="AW139" s="27">
        <f t="shared" si="22"/>
        <v>1</v>
      </c>
      <c r="AX139" s="27">
        <f t="shared" si="22"/>
        <v>1</v>
      </c>
      <c r="AY139" s="27">
        <f t="shared" si="22"/>
        <v>1</v>
      </c>
      <c r="AZ139" s="27">
        <f t="shared" si="22"/>
        <v>1</v>
      </c>
      <c r="BA139" s="27">
        <f t="shared" si="22"/>
        <v>1</v>
      </c>
      <c r="BB139" s="27">
        <f t="shared" si="22"/>
        <v>1</v>
      </c>
      <c r="BC139" s="27">
        <f t="shared" si="22"/>
        <v>1</v>
      </c>
      <c r="BD139" s="27">
        <f t="shared" si="22"/>
        <v>1</v>
      </c>
      <c r="BE139" s="27">
        <f t="shared" si="22"/>
        <v>1</v>
      </c>
      <c r="BF139" s="27">
        <f t="shared" si="22"/>
        <v>1</v>
      </c>
      <c r="BG139" s="27">
        <f t="shared" si="22"/>
        <v>1</v>
      </c>
      <c r="BH139" s="27">
        <f t="shared" si="22"/>
        <v>1</v>
      </c>
      <c r="BI139" s="27">
        <f t="shared" si="22"/>
        <v>1</v>
      </c>
      <c r="BJ139" s="27">
        <f t="shared" si="22"/>
        <v>1</v>
      </c>
      <c r="BK139" s="27">
        <f t="shared" si="22"/>
        <v>1</v>
      </c>
      <c r="BL139" s="27">
        <f t="shared" si="22"/>
        <v>1</v>
      </c>
      <c r="BM139" s="27">
        <f t="shared" si="22"/>
        <v>1</v>
      </c>
      <c r="BN139" s="27">
        <f t="shared" si="22"/>
        <v>1</v>
      </c>
      <c r="BO139" s="27">
        <f t="shared" si="22"/>
        <v>1</v>
      </c>
      <c r="BP139" s="27">
        <f t="shared" si="22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 t="shared" ref="H140:AM140" si="23">COUNTIF(H29:H127,"36")</f>
        <v>0</v>
      </c>
      <c r="I140" s="27">
        <f t="shared" si="23"/>
        <v>0</v>
      </c>
      <c r="J140" s="27">
        <f t="shared" si="23"/>
        <v>0</v>
      </c>
      <c r="K140" s="27">
        <f t="shared" si="23"/>
        <v>0</v>
      </c>
      <c r="L140" s="27">
        <f t="shared" si="23"/>
        <v>0</v>
      </c>
      <c r="M140" s="27">
        <f t="shared" si="23"/>
        <v>0</v>
      </c>
      <c r="N140" s="27">
        <f t="shared" si="23"/>
        <v>0</v>
      </c>
      <c r="O140" s="27">
        <f t="shared" si="23"/>
        <v>0</v>
      </c>
      <c r="P140" s="27">
        <f t="shared" si="23"/>
        <v>0</v>
      </c>
      <c r="Q140" s="27">
        <f t="shared" si="23"/>
        <v>0</v>
      </c>
      <c r="R140" s="27">
        <f t="shared" si="23"/>
        <v>0</v>
      </c>
      <c r="S140" s="27">
        <f t="shared" si="23"/>
        <v>0</v>
      </c>
      <c r="T140" s="27">
        <f t="shared" si="23"/>
        <v>0</v>
      </c>
      <c r="U140" s="27">
        <f t="shared" si="23"/>
        <v>0</v>
      </c>
      <c r="V140" s="27">
        <f t="shared" si="23"/>
        <v>0</v>
      </c>
      <c r="W140" s="27">
        <f t="shared" si="23"/>
        <v>1</v>
      </c>
      <c r="X140" s="27">
        <f t="shared" si="23"/>
        <v>1</v>
      </c>
      <c r="Y140" s="27">
        <f t="shared" si="23"/>
        <v>1</v>
      </c>
      <c r="Z140" s="27">
        <f t="shared" si="23"/>
        <v>1</v>
      </c>
      <c r="AA140" s="27">
        <f t="shared" si="23"/>
        <v>1</v>
      </c>
      <c r="AB140" s="27">
        <f t="shared" si="23"/>
        <v>1</v>
      </c>
      <c r="AC140" s="27">
        <f t="shared" si="23"/>
        <v>1</v>
      </c>
      <c r="AD140" s="27">
        <f t="shared" si="23"/>
        <v>1</v>
      </c>
      <c r="AE140" s="27">
        <f t="shared" si="23"/>
        <v>1</v>
      </c>
      <c r="AF140" s="27">
        <f t="shared" si="23"/>
        <v>1</v>
      </c>
      <c r="AG140" s="27">
        <f t="shared" si="23"/>
        <v>1</v>
      </c>
      <c r="AH140" s="27">
        <f t="shared" si="23"/>
        <v>1</v>
      </c>
      <c r="AI140" s="27">
        <f t="shared" si="23"/>
        <v>1</v>
      </c>
      <c r="AJ140" s="27">
        <f t="shared" si="23"/>
        <v>1</v>
      </c>
      <c r="AK140" s="27">
        <f t="shared" si="23"/>
        <v>1</v>
      </c>
      <c r="AL140" s="27">
        <f t="shared" si="23"/>
        <v>1</v>
      </c>
      <c r="AM140" s="27">
        <f t="shared" si="23"/>
        <v>1</v>
      </c>
      <c r="AN140" s="27">
        <f t="shared" ref="AN140:BP140" si="24">COUNTIF(AN29:AN127,"36")</f>
        <v>1</v>
      </c>
      <c r="AO140" s="27">
        <f t="shared" si="24"/>
        <v>1</v>
      </c>
      <c r="AP140" s="27">
        <f t="shared" si="24"/>
        <v>1</v>
      </c>
      <c r="AQ140" s="27">
        <f t="shared" si="24"/>
        <v>1</v>
      </c>
      <c r="AR140" s="27">
        <f t="shared" si="24"/>
        <v>1</v>
      </c>
      <c r="AS140" s="27">
        <f t="shared" si="24"/>
        <v>1</v>
      </c>
      <c r="AT140" s="27">
        <f t="shared" si="24"/>
        <v>1</v>
      </c>
      <c r="AU140" s="27">
        <f t="shared" si="24"/>
        <v>1</v>
      </c>
      <c r="AV140" s="27">
        <f t="shared" si="24"/>
        <v>1</v>
      </c>
      <c r="AW140" s="27">
        <f t="shared" si="24"/>
        <v>1</v>
      </c>
      <c r="AX140" s="27">
        <f t="shared" si="24"/>
        <v>1</v>
      </c>
      <c r="AY140" s="27">
        <f t="shared" si="24"/>
        <v>1</v>
      </c>
      <c r="AZ140" s="27">
        <f t="shared" si="24"/>
        <v>1</v>
      </c>
      <c r="BA140" s="27">
        <f t="shared" si="24"/>
        <v>1</v>
      </c>
      <c r="BB140" s="27">
        <f t="shared" si="24"/>
        <v>1</v>
      </c>
      <c r="BC140" s="27">
        <f t="shared" si="24"/>
        <v>1</v>
      </c>
      <c r="BD140" s="27">
        <f t="shared" si="24"/>
        <v>1</v>
      </c>
      <c r="BE140" s="27">
        <f t="shared" si="24"/>
        <v>1</v>
      </c>
      <c r="BF140" s="27">
        <f t="shared" si="24"/>
        <v>1</v>
      </c>
      <c r="BG140" s="27">
        <f t="shared" si="24"/>
        <v>1</v>
      </c>
      <c r="BH140" s="27">
        <f t="shared" si="24"/>
        <v>1</v>
      </c>
      <c r="BI140" s="27">
        <f t="shared" si="24"/>
        <v>1</v>
      </c>
      <c r="BJ140" s="27">
        <f t="shared" si="24"/>
        <v>1</v>
      </c>
      <c r="BK140" s="27">
        <f t="shared" si="24"/>
        <v>1</v>
      </c>
      <c r="BL140" s="27">
        <f t="shared" si="24"/>
        <v>1</v>
      </c>
      <c r="BM140" s="27">
        <f t="shared" si="24"/>
        <v>1</v>
      </c>
      <c r="BN140" s="27">
        <f t="shared" si="24"/>
        <v>1</v>
      </c>
      <c r="BO140" s="27">
        <f t="shared" si="24"/>
        <v>1</v>
      </c>
      <c r="BP140" s="27">
        <f t="shared" si="24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 t="shared" ref="H141:AM141" si="25">COUNTIF(H29:H127,"37")</f>
        <v>0</v>
      </c>
      <c r="I141" s="27">
        <f t="shared" si="25"/>
        <v>0</v>
      </c>
      <c r="J141" s="27">
        <f t="shared" si="25"/>
        <v>0</v>
      </c>
      <c r="K141" s="27">
        <f t="shared" si="25"/>
        <v>0</v>
      </c>
      <c r="L141" s="27">
        <f t="shared" si="25"/>
        <v>0</v>
      </c>
      <c r="M141" s="27">
        <f t="shared" si="25"/>
        <v>0</v>
      </c>
      <c r="N141" s="27">
        <f t="shared" si="25"/>
        <v>0</v>
      </c>
      <c r="O141" s="27">
        <f t="shared" si="25"/>
        <v>1</v>
      </c>
      <c r="P141" s="27">
        <f t="shared" si="25"/>
        <v>0</v>
      </c>
      <c r="Q141" s="27">
        <f t="shared" si="25"/>
        <v>0</v>
      </c>
      <c r="R141" s="27">
        <f t="shared" si="25"/>
        <v>0</v>
      </c>
      <c r="S141" s="27">
        <f t="shared" si="25"/>
        <v>1</v>
      </c>
      <c r="T141" s="27">
        <f t="shared" si="25"/>
        <v>0</v>
      </c>
      <c r="U141" s="27">
        <f t="shared" si="25"/>
        <v>0</v>
      </c>
      <c r="V141" s="27">
        <f t="shared" si="25"/>
        <v>0</v>
      </c>
      <c r="W141" s="27">
        <f t="shared" si="25"/>
        <v>1</v>
      </c>
      <c r="X141" s="27">
        <f t="shared" si="25"/>
        <v>1</v>
      </c>
      <c r="Y141" s="27">
        <f t="shared" si="25"/>
        <v>1</v>
      </c>
      <c r="Z141" s="27">
        <f t="shared" si="25"/>
        <v>1</v>
      </c>
      <c r="AA141" s="27">
        <f t="shared" si="25"/>
        <v>1</v>
      </c>
      <c r="AB141" s="27">
        <f t="shared" si="25"/>
        <v>1</v>
      </c>
      <c r="AC141" s="27">
        <f t="shared" si="25"/>
        <v>1</v>
      </c>
      <c r="AD141" s="27">
        <f t="shared" si="25"/>
        <v>1</v>
      </c>
      <c r="AE141" s="27">
        <f t="shared" si="25"/>
        <v>1</v>
      </c>
      <c r="AF141" s="27">
        <f t="shared" si="25"/>
        <v>1</v>
      </c>
      <c r="AG141" s="27">
        <f t="shared" si="25"/>
        <v>1</v>
      </c>
      <c r="AH141" s="27">
        <f t="shared" si="25"/>
        <v>1</v>
      </c>
      <c r="AI141" s="27">
        <f t="shared" si="25"/>
        <v>1</v>
      </c>
      <c r="AJ141" s="27">
        <f t="shared" si="25"/>
        <v>1</v>
      </c>
      <c r="AK141" s="27">
        <f t="shared" si="25"/>
        <v>1</v>
      </c>
      <c r="AL141" s="27">
        <f t="shared" si="25"/>
        <v>1</v>
      </c>
      <c r="AM141" s="27">
        <f t="shared" si="25"/>
        <v>1</v>
      </c>
      <c r="AN141" s="27">
        <f t="shared" ref="AN141:BP141" si="26">COUNTIF(AN29:AN127,"37")</f>
        <v>1</v>
      </c>
      <c r="AO141" s="27">
        <f t="shared" si="26"/>
        <v>1</v>
      </c>
      <c r="AP141" s="27">
        <f t="shared" si="26"/>
        <v>1</v>
      </c>
      <c r="AQ141" s="27">
        <f t="shared" si="26"/>
        <v>1</v>
      </c>
      <c r="AR141" s="27">
        <f t="shared" si="26"/>
        <v>1</v>
      </c>
      <c r="AS141" s="27">
        <f t="shared" si="26"/>
        <v>1</v>
      </c>
      <c r="AT141" s="27">
        <f t="shared" si="26"/>
        <v>1</v>
      </c>
      <c r="AU141" s="27">
        <f t="shared" si="26"/>
        <v>1</v>
      </c>
      <c r="AV141" s="27">
        <f t="shared" si="26"/>
        <v>1</v>
      </c>
      <c r="AW141" s="27">
        <f t="shared" si="26"/>
        <v>1</v>
      </c>
      <c r="AX141" s="27">
        <f t="shared" si="26"/>
        <v>1</v>
      </c>
      <c r="AY141" s="27">
        <f t="shared" si="26"/>
        <v>1</v>
      </c>
      <c r="AZ141" s="27">
        <f t="shared" si="26"/>
        <v>1</v>
      </c>
      <c r="BA141" s="27">
        <f t="shared" si="26"/>
        <v>1</v>
      </c>
      <c r="BB141" s="27">
        <f t="shared" si="26"/>
        <v>1</v>
      </c>
      <c r="BC141" s="27">
        <f t="shared" si="26"/>
        <v>1</v>
      </c>
      <c r="BD141" s="27">
        <f t="shared" si="26"/>
        <v>1</v>
      </c>
      <c r="BE141" s="27">
        <f t="shared" si="26"/>
        <v>1</v>
      </c>
      <c r="BF141" s="27">
        <f t="shared" si="26"/>
        <v>1</v>
      </c>
      <c r="BG141" s="27">
        <f t="shared" si="26"/>
        <v>1</v>
      </c>
      <c r="BH141" s="27">
        <f t="shared" si="26"/>
        <v>1</v>
      </c>
      <c r="BI141" s="27">
        <f t="shared" si="26"/>
        <v>1</v>
      </c>
      <c r="BJ141" s="27">
        <f t="shared" si="26"/>
        <v>1</v>
      </c>
      <c r="BK141" s="27">
        <f t="shared" si="26"/>
        <v>1</v>
      </c>
      <c r="BL141" s="27">
        <f t="shared" si="26"/>
        <v>1</v>
      </c>
      <c r="BM141" s="27">
        <f t="shared" si="26"/>
        <v>1</v>
      </c>
      <c r="BN141" s="27">
        <f t="shared" si="26"/>
        <v>1</v>
      </c>
      <c r="BO141" s="27">
        <f t="shared" si="26"/>
        <v>1</v>
      </c>
      <c r="BP141" s="27">
        <f t="shared" si="26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 t="shared" ref="H142:AM142" si="27">COUNTIF(H29:H127,"38")</f>
        <v>0</v>
      </c>
      <c r="I142" s="27">
        <f t="shared" si="27"/>
        <v>0</v>
      </c>
      <c r="J142" s="27">
        <f t="shared" si="27"/>
        <v>0</v>
      </c>
      <c r="K142" s="27">
        <f t="shared" si="27"/>
        <v>1</v>
      </c>
      <c r="L142" s="27">
        <f t="shared" si="27"/>
        <v>1</v>
      </c>
      <c r="M142" s="27">
        <f t="shared" si="27"/>
        <v>1</v>
      </c>
      <c r="N142" s="27">
        <f t="shared" si="27"/>
        <v>1</v>
      </c>
      <c r="O142" s="27">
        <f t="shared" si="27"/>
        <v>1</v>
      </c>
      <c r="P142" s="27">
        <f t="shared" si="27"/>
        <v>1</v>
      </c>
      <c r="Q142" s="27">
        <f t="shared" si="27"/>
        <v>1</v>
      </c>
      <c r="R142" s="27">
        <f t="shared" si="27"/>
        <v>1</v>
      </c>
      <c r="S142" s="27">
        <f t="shared" si="27"/>
        <v>1</v>
      </c>
      <c r="T142" s="27">
        <f t="shared" si="27"/>
        <v>0</v>
      </c>
      <c r="U142" s="27">
        <f t="shared" si="27"/>
        <v>1</v>
      </c>
      <c r="V142" s="27">
        <f t="shared" si="27"/>
        <v>1</v>
      </c>
      <c r="W142" s="27">
        <f t="shared" si="27"/>
        <v>1</v>
      </c>
      <c r="X142" s="27">
        <f t="shared" si="27"/>
        <v>1</v>
      </c>
      <c r="Y142" s="27">
        <f t="shared" si="27"/>
        <v>1</v>
      </c>
      <c r="Z142" s="27">
        <f t="shared" si="27"/>
        <v>1</v>
      </c>
      <c r="AA142" s="27">
        <f t="shared" si="27"/>
        <v>1</v>
      </c>
      <c r="AB142" s="27">
        <f t="shared" si="27"/>
        <v>1</v>
      </c>
      <c r="AC142" s="27">
        <f t="shared" si="27"/>
        <v>1</v>
      </c>
      <c r="AD142" s="27">
        <f t="shared" si="27"/>
        <v>1</v>
      </c>
      <c r="AE142" s="27">
        <f t="shared" si="27"/>
        <v>1</v>
      </c>
      <c r="AF142" s="27">
        <f t="shared" si="27"/>
        <v>1</v>
      </c>
      <c r="AG142" s="27">
        <f t="shared" si="27"/>
        <v>1</v>
      </c>
      <c r="AH142" s="27">
        <f t="shared" si="27"/>
        <v>1</v>
      </c>
      <c r="AI142" s="27">
        <f t="shared" si="27"/>
        <v>1</v>
      </c>
      <c r="AJ142" s="27">
        <f t="shared" si="27"/>
        <v>1</v>
      </c>
      <c r="AK142" s="27">
        <f t="shared" si="27"/>
        <v>1</v>
      </c>
      <c r="AL142" s="27">
        <f t="shared" si="27"/>
        <v>1</v>
      </c>
      <c r="AM142" s="27">
        <f t="shared" si="27"/>
        <v>1</v>
      </c>
      <c r="AN142" s="27">
        <f t="shared" ref="AN142:BP142" si="28">COUNTIF(AN29:AN127,"38")</f>
        <v>1</v>
      </c>
      <c r="AO142" s="27">
        <f t="shared" si="28"/>
        <v>1</v>
      </c>
      <c r="AP142" s="27">
        <f t="shared" si="28"/>
        <v>1</v>
      </c>
      <c r="AQ142" s="27">
        <f t="shared" si="28"/>
        <v>1</v>
      </c>
      <c r="AR142" s="27">
        <f t="shared" si="28"/>
        <v>1</v>
      </c>
      <c r="AS142" s="27">
        <f t="shared" si="28"/>
        <v>1</v>
      </c>
      <c r="AT142" s="27">
        <f t="shared" si="28"/>
        <v>1</v>
      </c>
      <c r="AU142" s="27">
        <f t="shared" si="28"/>
        <v>1</v>
      </c>
      <c r="AV142" s="27">
        <f t="shared" si="28"/>
        <v>1</v>
      </c>
      <c r="AW142" s="27">
        <f t="shared" si="28"/>
        <v>1</v>
      </c>
      <c r="AX142" s="27">
        <f t="shared" si="28"/>
        <v>1</v>
      </c>
      <c r="AY142" s="27">
        <f t="shared" si="28"/>
        <v>1</v>
      </c>
      <c r="AZ142" s="27">
        <f t="shared" si="28"/>
        <v>1</v>
      </c>
      <c r="BA142" s="27">
        <f t="shared" si="28"/>
        <v>1</v>
      </c>
      <c r="BB142" s="27">
        <f t="shared" si="28"/>
        <v>1</v>
      </c>
      <c r="BC142" s="27">
        <f t="shared" si="28"/>
        <v>1</v>
      </c>
      <c r="BD142" s="27">
        <f t="shared" si="28"/>
        <v>1</v>
      </c>
      <c r="BE142" s="27">
        <f t="shared" si="28"/>
        <v>1</v>
      </c>
      <c r="BF142" s="27">
        <f t="shared" si="28"/>
        <v>1</v>
      </c>
      <c r="BG142" s="27">
        <f t="shared" si="28"/>
        <v>1</v>
      </c>
      <c r="BH142" s="27">
        <f t="shared" si="28"/>
        <v>1</v>
      </c>
      <c r="BI142" s="27">
        <f t="shared" si="28"/>
        <v>1</v>
      </c>
      <c r="BJ142" s="27">
        <f t="shared" si="28"/>
        <v>1</v>
      </c>
      <c r="BK142" s="27">
        <f t="shared" si="28"/>
        <v>1</v>
      </c>
      <c r="BL142" s="27">
        <f t="shared" si="28"/>
        <v>1</v>
      </c>
      <c r="BM142" s="27">
        <f t="shared" si="28"/>
        <v>1</v>
      </c>
      <c r="BN142" s="27">
        <f t="shared" si="28"/>
        <v>1</v>
      </c>
      <c r="BO142" s="27">
        <f t="shared" si="28"/>
        <v>1</v>
      </c>
      <c r="BP142" s="27">
        <f t="shared" si="28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 t="shared" ref="H143:AM143" si="29">COUNTIF(H29:H127,"39")</f>
        <v>0</v>
      </c>
      <c r="I143" s="27">
        <f t="shared" si="29"/>
        <v>0</v>
      </c>
      <c r="J143" s="27">
        <f t="shared" si="29"/>
        <v>0</v>
      </c>
      <c r="K143" s="27">
        <f t="shared" si="29"/>
        <v>1</v>
      </c>
      <c r="L143" s="27">
        <f t="shared" si="29"/>
        <v>1</v>
      </c>
      <c r="M143" s="27">
        <f t="shared" si="29"/>
        <v>1</v>
      </c>
      <c r="N143" s="27">
        <f t="shared" si="29"/>
        <v>1</v>
      </c>
      <c r="O143" s="27">
        <f t="shared" si="29"/>
        <v>1</v>
      </c>
      <c r="P143" s="27">
        <f t="shared" si="29"/>
        <v>1</v>
      </c>
      <c r="Q143" s="27">
        <f t="shared" si="29"/>
        <v>1</v>
      </c>
      <c r="R143" s="27">
        <f t="shared" si="29"/>
        <v>1</v>
      </c>
      <c r="S143" s="27">
        <f t="shared" si="29"/>
        <v>1</v>
      </c>
      <c r="T143" s="27">
        <f t="shared" si="29"/>
        <v>1</v>
      </c>
      <c r="U143" s="27">
        <f t="shared" si="29"/>
        <v>1</v>
      </c>
      <c r="V143" s="27">
        <f t="shared" si="29"/>
        <v>1</v>
      </c>
      <c r="W143" s="27">
        <f t="shared" si="29"/>
        <v>1</v>
      </c>
      <c r="X143" s="27">
        <f t="shared" si="29"/>
        <v>1</v>
      </c>
      <c r="Y143" s="27">
        <f t="shared" si="29"/>
        <v>1</v>
      </c>
      <c r="Z143" s="27">
        <f t="shared" si="29"/>
        <v>1</v>
      </c>
      <c r="AA143" s="27">
        <f t="shared" si="29"/>
        <v>1</v>
      </c>
      <c r="AB143" s="27">
        <f t="shared" si="29"/>
        <v>1</v>
      </c>
      <c r="AC143" s="27">
        <f t="shared" si="29"/>
        <v>1</v>
      </c>
      <c r="AD143" s="27">
        <f t="shared" si="29"/>
        <v>1</v>
      </c>
      <c r="AE143" s="27">
        <f t="shared" si="29"/>
        <v>1</v>
      </c>
      <c r="AF143" s="27">
        <f t="shared" si="29"/>
        <v>1</v>
      </c>
      <c r="AG143" s="27">
        <f t="shared" si="29"/>
        <v>1</v>
      </c>
      <c r="AH143" s="27">
        <f t="shared" si="29"/>
        <v>1</v>
      </c>
      <c r="AI143" s="27">
        <f t="shared" si="29"/>
        <v>1</v>
      </c>
      <c r="AJ143" s="27">
        <f t="shared" si="29"/>
        <v>1</v>
      </c>
      <c r="AK143" s="27">
        <f t="shared" si="29"/>
        <v>1</v>
      </c>
      <c r="AL143" s="27">
        <f t="shared" si="29"/>
        <v>1</v>
      </c>
      <c r="AM143" s="27">
        <f t="shared" si="29"/>
        <v>1</v>
      </c>
      <c r="AN143" s="27">
        <f t="shared" ref="AN143:BP143" si="30">COUNTIF(AN29:AN127,"39")</f>
        <v>1</v>
      </c>
      <c r="AO143" s="27">
        <f t="shared" si="30"/>
        <v>1</v>
      </c>
      <c r="AP143" s="27">
        <f t="shared" si="30"/>
        <v>1</v>
      </c>
      <c r="AQ143" s="27">
        <f t="shared" si="30"/>
        <v>1</v>
      </c>
      <c r="AR143" s="27">
        <f t="shared" si="30"/>
        <v>1</v>
      </c>
      <c r="AS143" s="27">
        <f t="shared" si="30"/>
        <v>1</v>
      </c>
      <c r="AT143" s="27">
        <f t="shared" si="30"/>
        <v>1</v>
      </c>
      <c r="AU143" s="27">
        <f t="shared" si="30"/>
        <v>1</v>
      </c>
      <c r="AV143" s="27">
        <f t="shared" si="30"/>
        <v>1</v>
      </c>
      <c r="AW143" s="27">
        <f t="shared" si="30"/>
        <v>1</v>
      </c>
      <c r="AX143" s="27">
        <f t="shared" si="30"/>
        <v>1</v>
      </c>
      <c r="AY143" s="27">
        <f t="shared" si="30"/>
        <v>1</v>
      </c>
      <c r="AZ143" s="27">
        <f t="shared" si="30"/>
        <v>1</v>
      </c>
      <c r="BA143" s="27">
        <f t="shared" si="30"/>
        <v>1</v>
      </c>
      <c r="BB143" s="27">
        <f t="shared" si="30"/>
        <v>1</v>
      </c>
      <c r="BC143" s="27">
        <f t="shared" si="30"/>
        <v>1</v>
      </c>
      <c r="BD143" s="27">
        <f t="shared" si="30"/>
        <v>1</v>
      </c>
      <c r="BE143" s="27">
        <f t="shared" si="30"/>
        <v>1</v>
      </c>
      <c r="BF143" s="27">
        <f t="shared" si="30"/>
        <v>1</v>
      </c>
      <c r="BG143" s="27">
        <f t="shared" si="30"/>
        <v>1</v>
      </c>
      <c r="BH143" s="27">
        <f t="shared" si="30"/>
        <v>1</v>
      </c>
      <c r="BI143" s="27">
        <f t="shared" si="30"/>
        <v>1</v>
      </c>
      <c r="BJ143" s="27">
        <f t="shared" si="30"/>
        <v>1</v>
      </c>
      <c r="BK143" s="27">
        <f t="shared" si="30"/>
        <v>1</v>
      </c>
      <c r="BL143" s="27">
        <f t="shared" si="30"/>
        <v>1</v>
      </c>
      <c r="BM143" s="27">
        <f t="shared" si="30"/>
        <v>1</v>
      </c>
      <c r="BN143" s="27">
        <f t="shared" si="30"/>
        <v>1</v>
      </c>
      <c r="BO143" s="27">
        <f t="shared" si="30"/>
        <v>1</v>
      </c>
      <c r="BP143" s="27">
        <f t="shared" si="30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 t="shared" ref="H144:AM144" si="31">COUNTIF(H29:H127,"1")</f>
        <v>1</v>
      </c>
      <c r="I144" s="28">
        <f t="shared" si="31"/>
        <v>1</v>
      </c>
      <c r="J144" s="28">
        <f t="shared" si="31"/>
        <v>1</v>
      </c>
      <c r="K144" s="28">
        <f t="shared" si="31"/>
        <v>1</v>
      </c>
      <c r="L144" s="28">
        <f t="shared" si="31"/>
        <v>1</v>
      </c>
      <c r="M144" s="28">
        <f t="shared" si="31"/>
        <v>1</v>
      </c>
      <c r="N144" s="28">
        <f t="shared" si="31"/>
        <v>1</v>
      </c>
      <c r="O144" s="28">
        <f t="shared" si="31"/>
        <v>1</v>
      </c>
      <c r="P144" s="28">
        <f t="shared" si="31"/>
        <v>1</v>
      </c>
      <c r="Q144" s="28">
        <f t="shared" si="31"/>
        <v>1</v>
      </c>
      <c r="R144" s="28">
        <f t="shared" si="31"/>
        <v>1</v>
      </c>
      <c r="S144" s="28">
        <f t="shared" si="31"/>
        <v>1</v>
      </c>
      <c r="T144" s="28">
        <f t="shared" si="31"/>
        <v>1</v>
      </c>
      <c r="U144" s="28">
        <f t="shared" si="31"/>
        <v>1</v>
      </c>
      <c r="V144" s="28">
        <f t="shared" si="31"/>
        <v>1</v>
      </c>
      <c r="W144" s="28">
        <f t="shared" si="31"/>
        <v>1</v>
      </c>
      <c r="X144" s="28">
        <f t="shared" si="31"/>
        <v>1</v>
      </c>
      <c r="Y144" s="28">
        <f t="shared" si="31"/>
        <v>1</v>
      </c>
      <c r="Z144" s="28">
        <f t="shared" si="31"/>
        <v>1</v>
      </c>
      <c r="AA144" s="28">
        <f t="shared" si="31"/>
        <v>1</v>
      </c>
      <c r="AB144" s="28">
        <f t="shared" si="31"/>
        <v>1</v>
      </c>
      <c r="AC144" s="28">
        <f t="shared" si="31"/>
        <v>1</v>
      </c>
      <c r="AD144" s="28">
        <f t="shared" si="31"/>
        <v>1</v>
      </c>
      <c r="AE144" s="28">
        <f t="shared" si="31"/>
        <v>1</v>
      </c>
      <c r="AF144" s="28">
        <f t="shared" si="31"/>
        <v>1</v>
      </c>
      <c r="AG144" s="28">
        <f t="shared" si="31"/>
        <v>1</v>
      </c>
      <c r="AH144" s="28">
        <f t="shared" si="31"/>
        <v>1</v>
      </c>
      <c r="AI144" s="28">
        <f t="shared" si="31"/>
        <v>1</v>
      </c>
      <c r="AJ144" s="28">
        <f t="shared" si="31"/>
        <v>1</v>
      </c>
      <c r="AK144" s="28">
        <f t="shared" si="31"/>
        <v>1</v>
      </c>
      <c r="AL144" s="28">
        <f t="shared" si="31"/>
        <v>1</v>
      </c>
      <c r="AM144" s="28">
        <f t="shared" si="31"/>
        <v>1</v>
      </c>
      <c r="AN144" s="28">
        <f t="shared" ref="AN144:BP144" si="32">COUNTIF(AN29:AN127,"1")</f>
        <v>1</v>
      </c>
      <c r="AO144" s="28">
        <f t="shared" si="32"/>
        <v>1</v>
      </c>
      <c r="AP144" s="28">
        <f t="shared" si="32"/>
        <v>1</v>
      </c>
      <c r="AQ144" s="28">
        <f t="shared" si="32"/>
        <v>1</v>
      </c>
      <c r="AR144" s="28">
        <f t="shared" si="32"/>
        <v>1</v>
      </c>
      <c r="AS144" s="28">
        <f t="shared" si="32"/>
        <v>1</v>
      </c>
      <c r="AT144" s="28">
        <f t="shared" si="32"/>
        <v>1</v>
      </c>
      <c r="AU144" s="28">
        <f t="shared" si="32"/>
        <v>1</v>
      </c>
      <c r="AV144" s="28">
        <f t="shared" si="32"/>
        <v>1</v>
      </c>
      <c r="AW144" s="28">
        <f t="shared" si="32"/>
        <v>1</v>
      </c>
      <c r="AX144" s="28">
        <f t="shared" si="32"/>
        <v>1</v>
      </c>
      <c r="AY144" s="28">
        <f t="shared" si="32"/>
        <v>1</v>
      </c>
      <c r="AZ144" s="28">
        <f t="shared" si="32"/>
        <v>1</v>
      </c>
      <c r="BA144" s="28">
        <f t="shared" si="32"/>
        <v>1</v>
      </c>
      <c r="BB144" s="28">
        <f t="shared" si="32"/>
        <v>1</v>
      </c>
      <c r="BC144" s="28">
        <f t="shared" si="32"/>
        <v>1</v>
      </c>
      <c r="BD144" s="28">
        <f t="shared" si="32"/>
        <v>1</v>
      </c>
      <c r="BE144" s="28">
        <f t="shared" si="32"/>
        <v>1</v>
      </c>
      <c r="BF144" s="28">
        <f t="shared" si="32"/>
        <v>1</v>
      </c>
      <c r="BG144" s="28">
        <f t="shared" si="32"/>
        <v>1</v>
      </c>
      <c r="BH144" s="28">
        <f t="shared" si="32"/>
        <v>1</v>
      </c>
      <c r="BI144" s="28">
        <f t="shared" si="32"/>
        <v>1</v>
      </c>
      <c r="BJ144" s="28">
        <f t="shared" si="32"/>
        <v>1</v>
      </c>
      <c r="BK144" s="28">
        <f t="shared" si="32"/>
        <v>1</v>
      </c>
      <c r="BL144" s="28">
        <f t="shared" si="32"/>
        <v>1</v>
      </c>
      <c r="BM144" s="28">
        <f t="shared" si="32"/>
        <v>1</v>
      </c>
      <c r="BN144" s="28">
        <f t="shared" si="32"/>
        <v>1</v>
      </c>
      <c r="BO144" s="28">
        <f t="shared" si="32"/>
        <v>1</v>
      </c>
      <c r="BP144" s="28">
        <f t="shared" si="32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 t="shared" ref="H145:AM145" si="33">COUNTIF(H29:H127,"2")</f>
        <v>0</v>
      </c>
      <c r="I145" s="27">
        <f t="shared" si="33"/>
        <v>0</v>
      </c>
      <c r="J145" s="27">
        <f t="shared" si="33"/>
        <v>0</v>
      </c>
      <c r="K145" s="27">
        <f t="shared" si="33"/>
        <v>0</v>
      </c>
      <c r="L145" s="27">
        <f t="shared" si="33"/>
        <v>0</v>
      </c>
      <c r="M145" s="27">
        <f t="shared" si="33"/>
        <v>0</v>
      </c>
      <c r="N145" s="27">
        <f t="shared" si="33"/>
        <v>0</v>
      </c>
      <c r="O145" s="27">
        <f t="shared" si="33"/>
        <v>0</v>
      </c>
      <c r="P145" s="27">
        <f t="shared" si="33"/>
        <v>0</v>
      </c>
      <c r="Q145" s="27">
        <f t="shared" si="33"/>
        <v>0</v>
      </c>
      <c r="R145" s="27">
        <f t="shared" si="33"/>
        <v>0</v>
      </c>
      <c r="S145" s="27">
        <f t="shared" si="33"/>
        <v>0</v>
      </c>
      <c r="T145" s="27">
        <f t="shared" si="33"/>
        <v>0</v>
      </c>
      <c r="U145" s="27">
        <f t="shared" si="33"/>
        <v>0</v>
      </c>
      <c r="V145" s="27">
        <f t="shared" si="33"/>
        <v>0</v>
      </c>
      <c r="W145" s="27">
        <f t="shared" si="33"/>
        <v>1</v>
      </c>
      <c r="X145" s="27">
        <f t="shared" si="33"/>
        <v>0</v>
      </c>
      <c r="Y145" s="27">
        <f t="shared" si="33"/>
        <v>0</v>
      </c>
      <c r="Z145" s="27">
        <f t="shared" si="33"/>
        <v>0</v>
      </c>
      <c r="AA145" s="27">
        <f t="shared" si="33"/>
        <v>1</v>
      </c>
      <c r="AB145" s="27">
        <f t="shared" si="33"/>
        <v>0</v>
      </c>
      <c r="AC145" s="27">
        <f t="shared" si="33"/>
        <v>0</v>
      </c>
      <c r="AD145" s="27">
        <f t="shared" si="33"/>
        <v>0</v>
      </c>
      <c r="AE145" s="27">
        <f t="shared" si="33"/>
        <v>1</v>
      </c>
      <c r="AF145" s="27">
        <f t="shared" si="33"/>
        <v>1</v>
      </c>
      <c r="AG145" s="27">
        <f t="shared" si="33"/>
        <v>1</v>
      </c>
      <c r="AH145" s="27">
        <f t="shared" si="33"/>
        <v>1</v>
      </c>
      <c r="AI145" s="27">
        <f t="shared" si="33"/>
        <v>1</v>
      </c>
      <c r="AJ145" s="27">
        <f t="shared" si="33"/>
        <v>1</v>
      </c>
      <c r="AK145" s="27">
        <f t="shared" si="33"/>
        <v>1</v>
      </c>
      <c r="AL145" s="27">
        <f t="shared" si="33"/>
        <v>1</v>
      </c>
      <c r="AM145" s="27">
        <f t="shared" si="33"/>
        <v>1</v>
      </c>
      <c r="AN145" s="27">
        <f t="shared" ref="AN145:BP145" si="34">COUNTIF(AN29:AN127,"2")</f>
        <v>1</v>
      </c>
      <c r="AO145" s="27">
        <f t="shared" si="34"/>
        <v>1</v>
      </c>
      <c r="AP145" s="27">
        <f t="shared" si="34"/>
        <v>1</v>
      </c>
      <c r="AQ145" s="27">
        <f t="shared" si="34"/>
        <v>1</v>
      </c>
      <c r="AR145" s="27">
        <f t="shared" si="34"/>
        <v>0</v>
      </c>
      <c r="AS145" s="27">
        <f t="shared" si="34"/>
        <v>0</v>
      </c>
      <c r="AT145" s="27">
        <f t="shared" si="34"/>
        <v>0</v>
      </c>
      <c r="AU145" s="27">
        <f t="shared" si="34"/>
        <v>1</v>
      </c>
      <c r="AV145" s="27">
        <f t="shared" si="34"/>
        <v>1</v>
      </c>
      <c r="AW145" s="27">
        <f t="shared" si="34"/>
        <v>1</v>
      </c>
      <c r="AX145" s="27">
        <f t="shared" si="34"/>
        <v>1</v>
      </c>
      <c r="AY145" s="27">
        <f t="shared" si="34"/>
        <v>1</v>
      </c>
      <c r="AZ145" s="27">
        <f t="shared" si="34"/>
        <v>1</v>
      </c>
      <c r="BA145" s="27">
        <f t="shared" si="34"/>
        <v>1</v>
      </c>
      <c r="BB145" s="27">
        <f t="shared" si="34"/>
        <v>1</v>
      </c>
      <c r="BC145" s="27">
        <f t="shared" si="34"/>
        <v>1</v>
      </c>
      <c r="BD145" s="27">
        <f t="shared" si="34"/>
        <v>1</v>
      </c>
      <c r="BE145" s="27">
        <f t="shared" si="34"/>
        <v>1</v>
      </c>
      <c r="BF145" s="27">
        <f t="shared" si="34"/>
        <v>1</v>
      </c>
      <c r="BG145" s="27">
        <f t="shared" si="34"/>
        <v>1</v>
      </c>
      <c r="BH145" s="27">
        <f t="shared" si="34"/>
        <v>1</v>
      </c>
      <c r="BI145" s="27">
        <f t="shared" si="34"/>
        <v>1</v>
      </c>
      <c r="BJ145" s="27">
        <f t="shared" si="34"/>
        <v>1</v>
      </c>
      <c r="BK145" s="27">
        <f t="shared" si="34"/>
        <v>0</v>
      </c>
      <c r="BL145" s="27">
        <f t="shared" si="34"/>
        <v>0</v>
      </c>
      <c r="BM145" s="27">
        <f t="shared" si="34"/>
        <v>0</v>
      </c>
      <c r="BN145" s="27">
        <f t="shared" si="34"/>
        <v>0</v>
      </c>
      <c r="BO145" s="27">
        <f t="shared" si="34"/>
        <v>0</v>
      </c>
      <c r="BP145" s="27">
        <f t="shared" si="34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 t="shared" ref="H146:AM146" si="35">COUNTIF(H28:H127,"cmo")</f>
        <v>0</v>
      </c>
      <c r="I146" s="27">
        <f t="shared" si="35"/>
        <v>0</v>
      </c>
      <c r="J146" s="27">
        <f t="shared" si="35"/>
        <v>0</v>
      </c>
      <c r="K146" s="27">
        <f t="shared" si="35"/>
        <v>0</v>
      </c>
      <c r="L146" s="27">
        <f t="shared" si="35"/>
        <v>0</v>
      </c>
      <c r="M146" s="27">
        <f t="shared" si="35"/>
        <v>0</v>
      </c>
      <c r="N146" s="27">
        <f t="shared" si="35"/>
        <v>0</v>
      </c>
      <c r="O146" s="27">
        <f t="shared" si="35"/>
        <v>0</v>
      </c>
      <c r="P146" s="27">
        <f t="shared" si="35"/>
        <v>0</v>
      </c>
      <c r="Q146" s="27">
        <f t="shared" si="35"/>
        <v>0</v>
      </c>
      <c r="R146" s="27">
        <f t="shared" si="35"/>
        <v>0</v>
      </c>
      <c r="S146" s="27">
        <f t="shared" si="35"/>
        <v>0</v>
      </c>
      <c r="T146" s="27">
        <f t="shared" si="35"/>
        <v>0</v>
      </c>
      <c r="U146" s="27">
        <f t="shared" si="35"/>
        <v>0</v>
      </c>
      <c r="V146" s="27">
        <f t="shared" si="35"/>
        <v>0</v>
      </c>
      <c r="W146" s="27">
        <f t="shared" si="35"/>
        <v>1</v>
      </c>
      <c r="X146" s="27">
        <f t="shared" si="35"/>
        <v>0</v>
      </c>
      <c r="Y146" s="27">
        <f t="shared" si="35"/>
        <v>0</v>
      </c>
      <c r="Z146" s="27">
        <f t="shared" si="35"/>
        <v>0</v>
      </c>
      <c r="AA146" s="27">
        <f t="shared" si="35"/>
        <v>1</v>
      </c>
      <c r="AB146" s="27">
        <f t="shared" si="35"/>
        <v>1</v>
      </c>
      <c r="AC146" s="27">
        <f t="shared" si="35"/>
        <v>1</v>
      </c>
      <c r="AD146" s="27">
        <f t="shared" si="35"/>
        <v>1</v>
      </c>
      <c r="AE146" s="27">
        <f t="shared" si="35"/>
        <v>1</v>
      </c>
      <c r="AF146" s="27">
        <f t="shared" si="35"/>
        <v>1</v>
      </c>
      <c r="AG146" s="27">
        <f t="shared" si="35"/>
        <v>1</v>
      </c>
      <c r="AH146" s="27">
        <f t="shared" si="35"/>
        <v>1</v>
      </c>
      <c r="AI146" s="27">
        <f t="shared" si="35"/>
        <v>1</v>
      </c>
      <c r="AJ146" s="27">
        <f t="shared" si="35"/>
        <v>1</v>
      </c>
      <c r="AK146" s="27">
        <f t="shared" si="35"/>
        <v>1</v>
      </c>
      <c r="AL146" s="27">
        <f t="shared" si="35"/>
        <v>1</v>
      </c>
      <c r="AM146" s="27">
        <f t="shared" si="35"/>
        <v>1</v>
      </c>
      <c r="AN146" s="27">
        <f t="shared" ref="AN146:BP146" si="36">COUNTIF(AN28:AN127,"cmo")</f>
        <v>1</v>
      </c>
      <c r="AO146" s="27">
        <f t="shared" si="36"/>
        <v>1</v>
      </c>
      <c r="AP146" s="27">
        <f t="shared" si="36"/>
        <v>1</v>
      </c>
      <c r="AQ146" s="27">
        <f t="shared" si="36"/>
        <v>1</v>
      </c>
      <c r="AR146" s="27">
        <f t="shared" si="36"/>
        <v>0</v>
      </c>
      <c r="AS146" s="27">
        <f t="shared" si="36"/>
        <v>0</v>
      </c>
      <c r="AT146" s="27">
        <f t="shared" si="36"/>
        <v>0</v>
      </c>
      <c r="AU146" s="27">
        <f t="shared" si="36"/>
        <v>1</v>
      </c>
      <c r="AV146" s="27">
        <f t="shared" si="36"/>
        <v>1</v>
      </c>
      <c r="AW146" s="27">
        <f t="shared" si="36"/>
        <v>1</v>
      </c>
      <c r="AX146" s="27">
        <f t="shared" si="36"/>
        <v>1</v>
      </c>
      <c r="AY146" s="27">
        <f t="shared" si="36"/>
        <v>1</v>
      </c>
      <c r="AZ146" s="27">
        <f t="shared" si="36"/>
        <v>1</v>
      </c>
      <c r="BA146" s="27">
        <f t="shared" si="36"/>
        <v>1</v>
      </c>
      <c r="BB146" s="27">
        <f t="shared" si="36"/>
        <v>1</v>
      </c>
      <c r="BC146" s="27">
        <f t="shared" si="36"/>
        <v>1</v>
      </c>
      <c r="BD146" s="27">
        <f t="shared" si="36"/>
        <v>1</v>
      </c>
      <c r="BE146" s="27">
        <f t="shared" si="36"/>
        <v>1</v>
      </c>
      <c r="BF146" s="27">
        <f t="shared" si="36"/>
        <v>1</v>
      </c>
      <c r="BG146" s="27">
        <f t="shared" si="36"/>
        <v>1</v>
      </c>
      <c r="BH146" s="27">
        <f t="shared" si="36"/>
        <v>1</v>
      </c>
      <c r="BI146" s="27">
        <f t="shared" si="36"/>
        <v>1</v>
      </c>
      <c r="BJ146" s="27">
        <f t="shared" si="36"/>
        <v>1</v>
      </c>
      <c r="BK146" s="27">
        <f t="shared" si="36"/>
        <v>1</v>
      </c>
      <c r="BL146" s="27">
        <f t="shared" si="36"/>
        <v>1</v>
      </c>
      <c r="BM146" s="27">
        <f t="shared" si="36"/>
        <v>1</v>
      </c>
      <c r="BN146" s="27">
        <f t="shared" si="36"/>
        <v>1</v>
      </c>
      <c r="BO146" s="27">
        <f t="shared" si="36"/>
        <v>1</v>
      </c>
      <c r="BP146" s="27">
        <f t="shared" si="36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1</v>
      </c>
      <c r="I147" s="27">
        <f t="shared" ref="I147:BP147" si="37">COUNTIF(I29:I127,"F")</f>
        <v>1</v>
      </c>
      <c r="J147" s="27">
        <f t="shared" si="37"/>
        <v>1</v>
      </c>
      <c r="K147" s="27">
        <f t="shared" si="37"/>
        <v>1</v>
      </c>
      <c r="L147" s="27">
        <f t="shared" si="37"/>
        <v>0</v>
      </c>
      <c r="M147" s="27">
        <f t="shared" si="37"/>
        <v>0</v>
      </c>
      <c r="N147" s="27">
        <f t="shared" si="37"/>
        <v>0</v>
      </c>
      <c r="O147" s="27">
        <f t="shared" si="37"/>
        <v>0</v>
      </c>
      <c r="P147" s="27">
        <f t="shared" si="37"/>
        <v>1</v>
      </c>
      <c r="Q147" s="27">
        <f t="shared" si="37"/>
        <v>1</v>
      </c>
      <c r="R147" s="27">
        <f t="shared" si="37"/>
        <v>1</v>
      </c>
      <c r="S147" s="27">
        <f t="shared" si="37"/>
        <v>1</v>
      </c>
      <c r="T147" s="27">
        <f t="shared" si="37"/>
        <v>0</v>
      </c>
      <c r="U147" s="27">
        <f t="shared" si="37"/>
        <v>0</v>
      </c>
      <c r="V147" s="27">
        <f t="shared" si="37"/>
        <v>0</v>
      </c>
      <c r="W147" s="27">
        <f t="shared" si="37"/>
        <v>1</v>
      </c>
      <c r="X147" s="27">
        <f t="shared" si="37"/>
        <v>0</v>
      </c>
      <c r="Y147" s="27">
        <f t="shared" si="37"/>
        <v>0</v>
      </c>
      <c r="Z147" s="27">
        <f t="shared" si="37"/>
        <v>0</v>
      </c>
      <c r="AA147" s="27">
        <f t="shared" si="37"/>
        <v>1</v>
      </c>
      <c r="AB147" s="27">
        <f t="shared" si="37"/>
        <v>0</v>
      </c>
      <c r="AC147" s="27">
        <f t="shared" si="37"/>
        <v>0</v>
      </c>
      <c r="AD147" s="27">
        <f t="shared" si="37"/>
        <v>0</v>
      </c>
      <c r="AE147" s="27">
        <f t="shared" si="37"/>
        <v>7</v>
      </c>
      <c r="AF147" s="27">
        <f t="shared" si="37"/>
        <v>6</v>
      </c>
      <c r="AG147" s="27">
        <f t="shared" si="37"/>
        <v>9</v>
      </c>
      <c r="AH147" s="27">
        <f t="shared" si="37"/>
        <v>9</v>
      </c>
      <c r="AI147" s="27">
        <f t="shared" si="37"/>
        <v>10</v>
      </c>
      <c r="AJ147" s="27">
        <f t="shared" si="37"/>
        <v>5</v>
      </c>
      <c r="AK147" s="27">
        <f t="shared" si="37"/>
        <v>8</v>
      </c>
      <c r="AL147" s="27">
        <f t="shared" si="37"/>
        <v>7</v>
      </c>
      <c r="AM147" s="27">
        <f t="shared" si="37"/>
        <v>9</v>
      </c>
      <c r="AN147" s="27">
        <f t="shared" si="37"/>
        <v>10</v>
      </c>
      <c r="AO147" s="27">
        <f t="shared" si="37"/>
        <v>10</v>
      </c>
      <c r="AP147" s="27">
        <f t="shared" si="37"/>
        <v>9</v>
      </c>
      <c r="AQ147" s="27">
        <f t="shared" si="37"/>
        <v>9</v>
      </c>
      <c r="AR147" s="27">
        <f t="shared" si="37"/>
        <v>1</v>
      </c>
      <c r="AS147" s="27">
        <f t="shared" si="37"/>
        <v>1</v>
      </c>
      <c r="AT147" s="27">
        <f t="shared" si="37"/>
        <v>1</v>
      </c>
      <c r="AU147" s="27">
        <f t="shared" si="37"/>
        <v>9</v>
      </c>
      <c r="AV147" s="27">
        <f t="shared" si="37"/>
        <v>10</v>
      </c>
      <c r="AW147" s="27">
        <f t="shared" si="37"/>
        <v>10</v>
      </c>
      <c r="AX147" s="27">
        <f t="shared" si="37"/>
        <v>9</v>
      </c>
      <c r="AY147" s="27">
        <f t="shared" si="37"/>
        <v>7</v>
      </c>
      <c r="AZ147" s="27">
        <f t="shared" si="37"/>
        <v>7</v>
      </c>
      <c r="BA147" s="27">
        <f t="shared" si="37"/>
        <v>7</v>
      </c>
      <c r="BB147" s="27">
        <f t="shared" si="37"/>
        <v>6</v>
      </c>
      <c r="BC147" s="27">
        <f t="shared" si="37"/>
        <v>4</v>
      </c>
      <c r="BD147" s="27">
        <f t="shared" si="37"/>
        <v>4</v>
      </c>
      <c r="BE147" s="27">
        <f t="shared" si="37"/>
        <v>4</v>
      </c>
      <c r="BF147" s="27">
        <f t="shared" si="37"/>
        <v>4</v>
      </c>
      <c r="BG147" s="27">
        <f t="shared" si="37"/>
        <v>4</v>
      </c>
      <c r="BH147" s="27">
        <f t="shared" si="37"/>
        <v>4</v>
      </c>
      <c r="BI147" s="27">
        <f t="shared" si="37"/>
        <v>4</v>
      </c>
      <c r="BJ147" s="27">
        <f t="shared" si="37"/>
        <v>0</v>
      </c>
      <c r="BK147" s="27">
        <f t="shared" si="37"/>
        <v>0</v>
      </c>
      <c r="BL147" s="27">
        <f t="shared" si="37"/>
        <v>0</v>
      </c>
      <c r="BM147" s="27">
        <f t="shared" si="37"/>
        <v>0</v>
      </c>
      <c r="BN147" s="27">
        <f t="shared" si="37"/>
        <v>0</v>
      </c>
      <c r="BO147" s="27">
        <f t="shared" si="37"/>
        <v>0</v>
      </c>
      <c r="BP147" s="27">
        <f t="shared" si="37"/>
        <v>0</v>
      </c>
      <c r="BQ147" s="188"/>
      <c r="BR147" s="188"/>
      <c r="BS147" s="188"/>
    </row>
  </sheetData>
  <mergeCells count="149">
    <mergeCell ref="BQ27:BQ28"/>
    <mergeCell ref="BR27:BR28"/>
    <mergeCell ref="BS27:BS28"/>
    <mergeCell ref="BJ27:BJ28"/>
    <mergeCell ref="BK27:BK28"/>
    <mergeCell ref="BM27:BM28"/>
    <mergeCell ref="BN27:BN28"/>
    <mergeCell ref="BO27:BO28"/>
    <mergeCell ref="BC27:BC28"/>
    <mergeCell ref="BE27:BE28"/>
    <mergeCell ref="BF27:BF28"/>
    <mergeCell ref="BG27:BG28"/>
    <mergeCell ref="BI27:BI28"/>
    <mergeCell ref="AG27:AG28"/>
    <mergeCell ref="AH27:AH28"/>
    <mergeCell ref="AW27:AW28"/>
    <mergeCell ref="AX27:AX28"/>
    <mergeCell ref="AY27:AY28"/>
    <mergeCell ref="BA27:BA28"/>
    <mergeCell ref="BB27:BB28"/>
    <mergeCell ref="AP27:AP28"/>
    <mergeCell ref="AQ27:AQ28"/>
    <mergeCell ref="AS27:AS28"/>
    <mergeCell ref="AT27:AT28"/>
    <mergeCell ref="AU27:AU28"/>
    <mergeCell ref="AV27:AV28"/>
    <mergeCell ref="AL27:AL28"/>
    <mergeCell ref="AM27:AM28"/>
    <mergeCell ref="AO27:AO28"/>
    <mergeCell ref="BO6:BO7"/>
    <mergeCell ref="BQ6:BQ7"/>
    <mergeCell ref="BR6:BR7"/>
    <mergeCell ref="BS6:BS7"/>
    <mergeCell ref="I27:I28"/>
    <mergeCell ref="J27:J28"/>
    <mergeCell ref="K27:K28"/>
    <mergeCell ref="M27:M28"/>
    <mergeCell ref="N27:N28"/>
    <mergeCell ref="O27:O28"/>
    <mergeCell ref="Q27:Q28"/>
    <mergeCell ref="R27:R28"/>
    <mergeCell ref="S27:S28"/>
    <mergeCell ref="U27:U28"/>
    <mergeCell ref="V27:V28"/>
    <mergeCell ref="W27:W28"/>
    <mergeCell ref="BI6:BI7"/>
    <mergeCell ref="BJ6:BJ7"/>
    <mergeCell ref="BK6:BK7"/>
    <mergeCell ref="BM6:BM7"/>
    <mergeCell ref="BN6:BN7"/>
    <mergeCell ref="BB6:BB7"/>
    <mergeCell ref="BC6:BC7"/>
    <mergeCell ref="BE6:BE7"/>
    <mergeCell ref="A1:D2"/>
    <mergeCell ref="AZ6:AZ7"/>
    <mergeCell ref="BD6:BD7"/>
    <mergeCell ref="BH6:BH7"/>
    <mergeCell ref="BF6:BF7"/>
    <mergeCell ref="BG6:BG7"/>
    <mergeCell ref="AU6:AU7"/>
    <mergeCell ref="AW6:AW7"/>
    <mergeCell ref="AX6:AX7"/>
    <mergeCell ref="AY6:AY7"/>
    <mergeCell ref="BA6:BA7"/>
    <mergeCell ref="AO6:AO7"/>
    <mergeCell ref="AP6:AP7"/>
    <mergeCell ref="AQ6:AQ7"/>
    <mergeCell ref="AS6:AS7"/>
    <mergeCell ref="AT6:AT7"/>
    <mergeCell ref="AJ6:AJ7"/>
    <mergeCell ref="AD6:AD7"/>
    <mergeCell ref="AG6:AG7"/>
    <mergeCell ref="AH6:AH7"/>
    <mergeCell ref="H6:H7"/>
    <mergeCell ref="L6:L7"/>
    <mergeCell ref="P6:P7"/>
    <mergeCell ref="T6:T7"/>
    <mergeCell ref="BL6:BL7"/>
    <mergeCell ref="I6:I7"/>
    <mergeCell ref="J6:J7"/>
    <mergeCell ref="K6:K7"/>
    <mergeCell ref="M6:M7"/>
    <mergeCell ref="N6:N7"/>
    <mergeCell ref="O6:O7"/>
    <mergeCell ref="Q6:Q7"/>
    <mergeCell ref="R6:R7"/>
    <mergeCell ref="S6:S7"/>
    <mergeCell ref="U6:U7"/>
    <mergeCell ref="V6:V7"/>
    <mergeCell ref="AR6:AR7"/>
    <mergeCell ref="AV6:AV7"/>
    <mergeCell ref="AI6:AI7"/>
    <mergeCell ref="AK6:AK7"/>
    <mergeCell ref="AL6:AL7"/>
    <mergeCell ref="AN6:AN7"/>
    <mergeCell ref="AM6:AM7"/>
    <mergeCell ref="Y6:Y7"/>
    <mergeCell ref="Z6:Z7"/>
    <mergeCell ref="AA6:AA7"/>
    <mergeCell ref="AB6:AB7"/>
    <mergeCell ref="AC6:AC7"/>
    <mergeCell ref="BT6:BT7"/>
    <mergeCell ref="B27:B28"/>
    <mergeCell ref="D27:D28"/>
    <mergeCell ref="E27:E28"/>
    <mergeCell ref="F27:F28"/>
    <mergeCell ref="G27:G28"/>
    <mergeCell ref="H27:H28"/>
    <mergeCell ref="L27:L28"/>
    <mergeCell ref="P27:P28"/>
    <mergeCell ref="T27:T28"/>
    <mergeCell ref="X27:X28"/>
    <mergeCell ref="AB27:AB28"/>
    <mergeCell ref="AF27:AF28"/>
    <mergeCell ref="AJ27:AJ28"/>
    <mergeCell ref="AN27:AN28"/>
    <mergeCell ref="AR27:AR28"/>
    <mergeCell ref="BP6:BP7"/>
    <mergeCell ref="B6:B7"/>
    <mergeCell ref="AC27:AC28"/>
    <mergeCell ref="AD27:AD28"/>
    <mergeCell ref="AE27:AE28"/>
    <mergeCell ref="D6:D7"/>
    <mergeCell ref="E6:E7"/>
    <mergeCell ref="F6:F7"/>
    <mergeCell ref="G6:G7"/>
    <mergeCell ref="C6:C7"/>
    <mergeCell ref="W6:W7"/>
    <mergeCell ref="AJ131:AR131"/>
    <mergeCell ref="BT27:BT28"/>
    <mergeCell ref="B130:E130"/>
    <mergeCell ref="F130:L130"/>
    <mergeCell ref="P130:AF130"/>
    <mergeCell ref="AJ130:AR130"/>
    <mergeCell ref="AV130:BT130"/>
    <mergeCell ref="AZ27:AZ28"/>
    <mergeCell ref="BD27:BD28"/>
    <mergeCell ref="BH27:BH28"/>
    <mergeCell ref="BL27:BL28"/>
    <mergeCell ref="BP27:BP28"/>
    <mergeCell ref="C27:C28"/>
    <mergeCell ref="Y27:Y28"/>
    <mergeCell ref="Z27:Z28"/>
    <mergeCell ref="AA27:AA28"/>
    <mergeCell ref="AI27:AI28"/>
    <mergeCell ref="AK27:AK28"/>
    <mergeCell ref="X6:X7"/>
    <mergeCell ref="AE6:AE7"/>
    <mergeCell ref="AF6:AF7"/>
  </mergeCells>
  <conditionalFormatting sqref="H135:BT147">
    <cfRule type="cellIs" dxfId="117" priority="99" operator="greaterThan">
      <formula>1</formula>
    </cfRule>
    <cfRule type="cellIs" dxfId="116" priority="100" operator="equal">
      <formula>1</formula>
    </cfRule>
    <cfRule type="cellIs" dxfId="115" priority="101" operator="notEqual">
      <formula>1</formula>
    </cfRule>
  </conditionalFormatting>
  <conditionalFormatting sqref="H8:BT13 H16:BT25 H29:BT127">
    <cfRule type="cellIs" dxfId="114" priority="1" operator="equal">
      <formula>"L"</formula>
    </cfRule>
  </conditionalFormatting>
  <conditionalFormatting sqref="H8:BT13 H16:BT25 H29:BT127">
    <cfRule type="expression" dxfId="113" priority="56">
      <formula>AND(H$6&gt;=$C8,H$6&lt;=$D8)</formula>
    </cfRule>
    <cfRule type="notContainsBlanks" dxfId="112" priority="57">
      <formula>LEN(TRIM(H8))&gt;0</formula>
    </cfRule>
  </conditionalFormatting>
  <conditionalFormatting sqref="AE42:AX42">
    <cfRule type="expression" dxfId="111" priority="152">
      <formula>AND(AE$6&gt;=$C42,AE$6&lt;=$D42)</formula>
    </cfRule>
    <cfRule type="notContainsBlanks" dxfId="110" priority="153">
      <formula>LEN(TRIM(AE42))&gt;0</formula>
    </cfRule>
  </conditionalFormatting>
  <conditionalFormatting sqref="AE42:AX42">
    <cfRule type="expression" dxfId="109" priority="160">
      <formula>AND(AF$6&gt;=$C43,AF$6&lt;=$D43)</formula>
    </cfRule>
    <cfRule type="notContainsBlanks" dxfId="108" priority="161">
      <formula>LEN(TRIM(AE42))&gt;0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Bouton10_Cliquer">
                <anchor moveWithCells="1" sizeWithCells="1">
                  <from>
                    <xdr:col>0</xdr:col>
                    <xdr:colOff>742950</xdr:colOff>
                    <xdr:row>134</xdr:row>
                    <xdr:rowOff>9525</xdr:rowOff>
                  </from>
                  <to>
                    <xdr:col>1</xdr:col>
                    <xdr:colOff>1409700</xdr:colOff>
                    <xdr:row>138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Button 11">
              <controlPr defaultSize="0" print="0" autoFill="0" autoPict="0" macro="[0]!Bouton11_Cliquer">
                <anchor moveWithCells="1" sizeWithCells="1">
                  <from>
                    <xdr:col>0</xdr:col>
                    <xdr:colOff>704850</xdr:colOff>
                    <xdr:row>139</xdr:row>
                    <xdr:rowOff>85725</xdr:rowOff>
                  </from>
                  <to>
                    <xdr:col>1</xdr:col>
                    <xdr:colOff>1390650</xdr:colOff>
                    <xdr:row>143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A1:BU147"/>
  <sheetViews>
    <sheetView showGridLines="0" zoomScaleNormal="100" zoomScaleSheetLayoutView="100" workbookViewId="0">
      <pane xSplit="7" topLeftCell="H1" activePane="topRight" state="frozen"/>
      <selection pane="topRight" activeCell="K37" sqref="K37"/>
    </sheetView>
  </sheetViews>
  <sheetFormatPr defaultColWidth="9.140625" defaultRowHeight="15" x14ac:dyDescent="0.25"/>
  <cols>
    <col min="2" max="2" width="19.28515625" bestFit="1" customWidth="1"/>
    <col min="3" max="3" width="15.5703125" bestFit="1" customWidth="1"/>
    <col min="4" max="4" width="13.85546875" customWidth="1"/>
    <col min="5" max="5" width="9.85546875" bestFit="1" customWidth="1"/>
  </cols>
  <sheetData>
    <row r="1" spans="1:73" ht="15.75" thickBot="1" x14ac:dyDescent="0.3">
      <c r="A1" s="379" t="str">
        <f>datelundi</f>
        <v>06.05.2019</v>
      </c>
      <c r="B1" s="379"/>
      <c r="C1" s="379"/>
      <c r="D1" s="380"/>
      <c r="E1" s="2"/>
      <c r="F1" s="2"/>
      <c r="H1" s="189">
        <f>DATE(YEAR($C$35),MONTH($C$35),DAY($C$35))+(8/24)</f>
        <v>43591.333333333336</v>
      </c>
      <c r="I1" s="189">
        <f>H$6+(15/24/60)</f>
        <v>43591.34375</v>
      </c>
      <c r="J1" s="189">
        <f t="shared" ref="J1:BT1" si="0">I$6+(15/24/60)</f>
        <v>43591.354166666664</v>
      </c>
      <c r="K1" s="189">
        <f t="shared" si="0"/>
        <v>43591.364583333328</v>
      </c>
      <c r="L1" s="189">
        <f t="shared" si="0"/>
        <v>43591.374999999993</v>
      </c>
      <c r="M1" s="189">
        <f t="shared" si="0"/>
        <v>43591.385416666657</v>
      </c>
      <c r="N1" s="189">
        <f t="shared" si="0"/>
        <v>43591.395833333321</v>
      </c>
      <c r="O1" s="189">
        <f t="shared" si="0"/>
        <v>43591.406249999985</v>
      </c>
      <c r="P1" s="189">
        <f t="shared" si="0"/>
        <v>43591.41666666665</v>
      </c>
      <c r="Q1" s="189">
        <f t="shared" si="0"/>
        <v>43591.427083333314</v>
      </c>
      <c r="R1" s="189">
        <f t="shared" si="0"/>
        <v>43591.437499999978</v>
      </c>
      <c r="S1" s="189">
        <f t="shared" si="0"/>
        <v>43591.447916666642</v>
      </c>
      <c r="T1" s="189">
        <f t="shared" si="0"/>
        <v>43591.458333333307</v>
      </c>
      <c r="U1" s="189">
        <f t="shared" si="0"/>
        <v>43591.468749999971</v>
      </c>
      <c r="V1" s="189">
        <f t="shared" si="0"/>
        <v>43591.479166666635</v>
      </c>
      <c r="W1" s="189">
        <f t="shared" si="0"/>
        <v>43591.489583333299</v>
      </c>
      <c r="X1" s="189">
        <f t="shared" si="0"/>
        <v>43591.499999999964</v>
      </c>
      <c r="Y1" s="189">
        <f t="shared" si="0"/>
        <v>43591.510416666628</v>
      </c>
      <c r="Z1" s="189">
        <f t="shared" si="0"/>
        <v>43591.520833333292</v>
      </c>
      <c r="AA1" s="189">
        <f t="shared" si="0"/>
        <v>43591.531249999956</v>
      </c>
      <c r="AB1" s="189">
        <f t="shared" si="0"/>
        <v>43591.541666666621</v>
      </c>
      <c r="AC1" s="189">
        <f t="shared" si="0"/>
        <v>43591.552083333285</v>
      </c>
      <c r="AD1" s="189">
        <f t="shared" si="0"/>
        <v>43591.562499999949</v>
      </c>
      <c r="AE1" s="189">
        <f t="shared" si="0"/>
        <v>43591.572916666613</v>
      </c>
      <c r="AF1" s="189">
        <f t="shared" si="0"/>
        <v>43591.583333333278</v>
      </c>
      <c r="AG1" s="189">
        <f t="shared" si="0"/>
        <v>43591.593749999942</v>
      </c>
      <c r="AH1" s="189">
        <f t="shared" si="0"/>
        <v>43591.604166666606</v>
      </c>
      <c r="AI1" s="189">
        <f t="shared" si="0"/>
        <v>43591.61458333327</v>
      </c>
      <c r="AJ1" s="189">
        <f t="shared" si="0"/>
        <v>43591.624999999935</v>
      </c>
      <c r="AK1" s="189">
        <f t="shared" si="0"/>
        <v>43591.635416666599</v>
      </c>
      <c r="AL1" s="189">
        <f t="shared" si="0"/>
        <v>43591.645833333263</v>
      </c>
      <c r="AM1" s="189">
        <f t="shared" si="0"/>
        <v>43591.656249999927</v>
      </c>
      <c r="AN1" s="189">
        <f t="shared" si="0"/>
        <v>43591.666666666591</v>
      </c>
      <c r="AO1" s="189">
        <f t="shared" si="0"/>
        <v>43591.677083333256</v>
      </c>
      <c r="AP1" s="189">
        <f t="shared" si="0"/>
        <v>43591.68749999992</v>
      </c>
      <c r="AQ1" s="189">
        <f t="shared" si="0"/>
        <v>43591.697916666584</v>
      </c>
      <c r="AR1" s="189">
        <f t="shared" si="0"/>
        <v>43591.708333333248</v>
      </c>
      <c r="AS1" s="189">
        <f t="shared" si="0"/>
        <v>43591.718749999913</v>
      </c>
      <c r="AT1" s="189">
        <f t="shared" si="0"/>
        <v>43591.729166666577</v>
      </c>
      <c r="AU1" s="189">
        <f t="shared" si="0"/>
        <v>43591.739583333241</v>
      </c>
      <c r="AV1" s="189">
        <f t="shared" si="0"/>
        <v>43591.749999999905</v>
      </c>
      <c r="AW1" s="189">
        <f t="shared" si="0"/>
        <v>43591.76041666657</v>
      </c>
      <c r="AX1" s="189">
        <f t="shared" si="0"/>
        <v>43591.770833333234</v>
      </c>
      <c r="AY1" s="189">
        <f t="shared" si="0"/>
        <v>43591.781249999898</v>
      </c>
      <c r="AZ1" s="189">
        <f t="shared" si="0"/>
        <v>43591.791666666562</v>
      </c>
      <c r="BA1" s="189">
        <f t="shared" si="0"/>
        <v>43591.802083333227</v>
      </c>
      <c r="BB1" s="189">
        <f t="shared" si="0"/>
        <v>43591.812499999891</v>
      </c>
      <c r="BC1" s="189">
        <f t="shared" si="0"/>
        <v>43591.822916666555</v>
      </c>
      <c r="BD1" s="189">
        <f t="shared" si="0"/>
        <v>43591.833333333219</v>
      </c>
      <c r="BE1" s="189">
        <f t="shared" si="0"/>
        <v>43591.843749999884</v>
      </c>
      <c r="BF1" s="189">
        <f t="shared" si="0"/>
        <v>43591.854166666548</v>
      </c>
      <c r="BG1" s="189">
        <f t="shared" si="0"/>
        <v>43591.864583333212</v>
      </c>
      <c r="BH1" s="189">
        <f t="shared" si="0"/>
        <v>43591.874999999876</v>
      </c>
      <c r="BI1" s="189">
        <f t="shared" si="0"/>
        <v>43591.885416666541</v>
      </c>
      <c r="BJ1" s="189">
        <f t="shared" si="0"/>
        <v>43591.895833333205</v>
      </c>
      <c r="BK1" s="189">
        <f t="shared" si="0"/>
        <v>43591.906249999869</v>
      </c>
      <c r="BL1" s="189">
        <f t="shared" si="0"/>
        <v>43591.916666666533</v>
      </c>
      <c r="BM1" s="189">
        <f t="shared" si="0"/>
        <v>43591.927083333198</v>
      </c>
      <c r="BN1" s="189">
        <f t="shared" si="0"/>
        <v>43591.937499999862</v>
      </c>
      <c r="BO1" s="189">
        <f t="shared" si="0"/>
        <v>43591.947916666526</v>
      </c>
      <c r="BP1" s="189">
        <f t="shared" si="0"/>
        <v>43591.95833333319</v>
      </c>
      <c r="BQ1" s="189">
        <f t="shared" si="0"/>
        <v>43591.968749999854</v>
      </c>
      <c r="BR1" s="189">
        <f t="shared" si="0"/>
        <v>43591.979166666519</v>
      </c>
      <c r="BS1" s="189">
        <f t="shared" si="0"/>
        <v>43591.989583333183</v>
      </c>
      <c r="BT1" s="189">
        <f t="shared" si="0"/>
        <v>43591.999999999847</v>
      </c>
    </row>
    <row r="2" spans="1:73" ht="15.75" customHeight="1" thickBot="1" x14ac:dyDescent="0.3">
      <c r="A2" s="381"/>
      <c r="B2" s="381"/>
      <c r="C2" s="381"/>
      <c r="D2" s="382"/>
      <c r="E2" s="2"/>
      <c r="F2" s="2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</row>
    <row r="3" spans="1:73" ht="15.75" customHeight="1" thickBot="1" x14ac:dyDescent="0.3">
      <c r="A3" s="1"/>
      <c r="E3" s="386"/>
      <c r="F3" s="386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</row>
    <row r="4" spans="1:73" ht="32.25" thickBot="1" x14ac:dyDescent="0.55000000000000004">
      <c r="A4" s="4" t="s">
        <v>0</v>
      </c>
      <c r="B4" s="5" t="s">
        <v>1</v>
      </c>
      <c r="C4" s="6" t="s">
        <v>2</v>
      </c>
      <c r="E4" s="387"/>
      <c r="F4" s="387"/>
      <c r="G4" s="2"/>
      <c r="H4" s="3"/>
      <c r="I4" s="3"/>
      <c r="J4" s="3"/>
      <c r="K4" s="3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</row>
    <row r="5" spans="1:73" ht="32.25" thickBot="1" x14ac:dyDescent="0.55000000000000004">
      <c r="A5" s="36">
        <f>FCTLUNDI</f>
        <v>9.7986111111604259</v>
      </c>
      <c r="B5" s="7">
        <f>REELLUNDI</f>
        <v>305</v>
      </c>
      <c r="C5" s="8">
        <f>ECARTLUNDI</f>
        <v>-2.909722222172908</v>
      </c>
      <c r="D5" s="32"/>
      <c r="E5" s="32"/>
      <c r="F5" s="32"/>
      <c r="G5" s="2"/>
      <c r="H5" s="3"/>
      <c r="I5" s="3"/>
      <c r="J5" s="3"/>
      <c r="K5" s="3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</row>
    <row r="6" spans="1:73" ht="15" customHeight="1" x14ac:dyDescent="0.25">
      <c r="A6" s="3"/>
      <c r="B6" s="370" t="s">
        <v>28</v>
      </c>
      <c r="C6" s="383" t="s">
        <v>3</v>
      </c>
      <c r="D6" s="383" t="s">
        <v>3</v>
      </c>
      <c r="E6" s="372" t="s">
        <v>48</v>
      </c>
      <c r="F6" s="340" t="s">
        <v>4</v>
      </c>
      <c r="G6" s="340" t="s">
        <v>5</v>
      </c>
      <c r="H6" s="344">
        <f>DATE(YEAR($C$35),MONTH($C$35),DAY($C$35))+(8/24)</f>
        <v>43591.333333333336</v>
      </c>
      <c r="I6" s="344">
        <f>H$6+(15/24/60)</f>
        <v>43591.34375</v>
      </c>
      <c r="J6" s="344">
        <f t="shared" ref="J6:BT6" si="1">I$6+(15/24/60)</f>
        <v>43591.354166666664</v>
      </c>
      <c r="K6" s="344">
        <f t="shared" si="1"/>
        <v>43591.364583333328</v>
      </c>
      <c r="L6" s="344">
        <f t="shared" si="1"/>
        <v>43591.374999999993</v>
      </c>
      <c r="M6" s="344">
        <f t="shared" si="1"/>
        <v>43591.385416666657</v>
      </c>
      <c r="N6" s="344">
        <f t="shared" si="1"/>
        <v>43591.395833333321</v>
      </c>
      <c r="O6" s="344">
        <f t="shared" si="1"/>
        <v>43591.406249999985</v>
      </c>
      <c r="P6" s="344">
        <f t="shared" si="1"/>
        <v>43591.41666666665</v>
      </c>
      <c r="Q6" s="344">
        <f t="shared" si="1"/>
        <v>43591.427083333314</v>
      </c>
      <c r="R6" s="344">
        <f t="shared" si="1"/>
        <v>43591.437499999978</v>
      </c>
      <c r="S6" s="344">
        <f t="shared" si="1"/>
        <v>43591.447916666642</v>
      </c>
      <c r="T6" s="344">
        <f t="shared" si="1"/>
        <v>43591.458333333307</v>
      </c>
      <c r="U6" s="344">
        <f t="shared" si="1"/>
        <v>43591.468749999971</v>
      </c>
      <c r="V6" s="344">
        <f t="shared" si="1"/>
        <v>43591.479166666635</v>
      </c>
      <c r="W6" s="344">
        <f t="shared" si="1"/>
        <v>43591.489583333299</v>
      </c>
      <c r="X6" s="344">
        <f t="shared" si="1"/>
        <v>43591.499999999964</v>
      </c>
      <c r="Y6" s="344">
        <f t="shared" si="1"/>
        <v>43591.510416666628</v>
      </c>
      <c r="Z6" s="344">
        <f t="shared" si="1"/>
        <v>43591.520833333292</v>
      </c>
      <c r="AA6" s="344">
        <f t="shared" si="1"/>
        <v>43591.531249999956</v>
      </c>
      <c r="AB6" s="344">
        <f t="shared" si="1"/>
        <v>43591.541666666621</v>
      </c>
      <c r="AC6" s="344">
        <f t="shared" si="1"/>
        <v>43591.552083333285</v>
      </c>
      <c r="AD6" s="344">
        <f t="shared" si="1"/>
        <v>43591.562499999949</v>
      </c>
      <c r="AE6" s="344">
        <f t="shared" si="1"/>
        <v>43591.572916666613</v>
      </c>
      <c r="AF6" s="344">
        <f t="shared" si="1"/>
        <v>43591.583333333278</v>
      </c>
      <c r="AG6" s="344">
        <f t="shared" si="1"/>
        <v>43591.593749999942</v>
      </c>
      <c r="AH6" s="344">
        <f t="shared" si="1"/>
        <v>43591.604166666606</v>
      </c>
      <c r="AI6" s="344">
        <f t="shared" si="1"/>
        <v>43591.61458333327</v>
      </c>
      <c r="AJ6" s="344">
        <f t="shared" si="1"/>
        <v>43591.624999999935</v>
      </c>
      <c r="AK6" s="344">
        <f t="shared" si="1"/>
        <v>43591.635416666599</v>
      </c>
      <c r="AL6" s="344">
        <f t="shared" si="1"/>
        <v>43591.645833333263</v>
      </c>
      <c r="AM6" s="344">
        <f t="shared" si="1"/>
        <v>43591.656249999927</v>
      </c>
      <c r="AN6" s="344">
        <f t="shared" si="1"/>
        <v>43591.666666666591</v>
      </c>
      <c r="AO6" s="344">
        <f t="shared" si="1"/>
        <v>43591.677083333256</v>
      </c>
      <c r="AP6" s="344">
        <f t="shared" si="1"/>
        <v>43591.68749999992</v>
      </c>
      <c r="AQ6" s="344">
        <f t="shared" si="1"/>
        <v>43591.697916666584</v>
      </c>
      <c r="AR6" s="344">
        <f t="shared" si="1"/>
        <v>43591.708333333248</v>
      </c>
      <c r="AS6" s="344">
        <f t="shared" si="1"/>
        <v>43591.718749999913</v>
      </c>
      <c r="AT6" s="344">
        <f t="shared" si="1"/>
        <v>43591.729166666577</v>
      </c>
      <c r="AU6" s="344">
        <f t="shared" si="1"/>
        <v>43591.739583333241</v>
      </c>
      <c r="AV6" s="344">
        <f t="shared" si="1"/>
        <v>43591.749999999905</v>
      </c>
      <c r="AW6" s="344">
        <f t="shared" si="1"/>
        <v>43591.76041666657</v>
      </c>
      <c r="AX6" s="344">
        <f t="shared" si="1"/>
        <v>43591.770833333234</v>
      </c>
      <c r="AY6" s="344">
        <f t="shared" si="1"/>
        <v>43591.781249999898</v>
      </c>
      <c r="AZ6" s="344">
        <f t="shared" si="1"/>
        <v>43591.791666666562</v>
      </c>
      <c r="BA6" s="344">
        <f t="shared" si="1"/>
        <v>43591.802083333227</v>
      </c>
      <c r="BB6" s="344">
        <f t="shared" si="1"/>
        <v>43591.812499999891</v>
      </c>
      <c r="BC6" s="344">
        <f t="shared" si="1"/>
        <v>43591.822916666555</v>
      </c>
      <c r="BD6" s="344">
        <f t="shared" si="1"/>
        <v>43591.833333333219</v>
      </c>
      <c r="BE6" s="344">
        <f t="shared" si="1"/>
        <v>43591.843749999884</v>
      </c>
      <c r="BF6" s="344">
        <f t="shared" si="1"/>
        <v>43591.854166666548</v>
      </c>
      <c r="BG6" s="344">
        <f t="shared" si="1"/>
        <v>43591.864583333212</v>
      </c>
      <c r="BH6" s="344">
        <f t="shared" si="1"/>
        <v>43591.874999999876</v>
      </c>
      <c r="BI6" s="344">
        <f t="shared" si="1"/>
        <v>43591.885416666541</v>
      </c>
      <c r="BJ6" s="344">
        <f t="shared" si="1"/>
        <v>43591.895833333205</v>
      </c>
      <c r="BK6" s="344">
        <f t="shared" si="1"/>
        <v>43591.906249999869</v>
      </c>
      <c r="BL6" s="344">
        <f t="shared" si="1"/>
        <v>43591.916666666533</v>
      </c>
      <c r="BM6" s="344">
        <f t="shared" si="1"/>
        <v>43591.927083333198</v>
      </c>
      <c r="BN6" s="344">
        <f t="shared" si="1"/>
        <v>43591.937499999862</v>
      </c>
      <c r="BO6" s="344">
        <f t="shared" si="1"/>
        <v>43591.947916666526</v>
      </c>
      <c r="BP6" s="344">
        <f t="shared" si="1"/>
        <v>43591.95833333319</v>
      </c>
      <c r="BQ6" s="344">
        <f t="shared" si="1"/>
        <v>43591.968749999854</v>
      </c>
      <c r="BR6" s="344">
        <f t="shared" si="1"/>
        <v>43591.979166666519</v>
      </c>
      <c r="BS6" s="344">
        <f t="shared" si="1"/>
        <v>43591.989583333183</v>
      </c>
      <c r="BT6" s="344">
        <f t="shared" si="1"/>
        <v>43591.999999999847</v>
      </c>
    </row>
    <row r="7" spans="1:73" ht="15" customHeight="1" thickBot="1" x14ac:dyDescent="0.3">
      <c r="A7" s="3"/>
      <c r="B7" s="371"/>
      <c r="C7" s="373"/>
      <c r="D7" s="373"/>
      <c r="E7" s="373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3" ht="15.75" customHeight="1" x14ac:dyDescent="0.25">
      <c r="A8" s="39"/>
      <c r="B8" s="70" t="str">
        <f>'Etat staff'!F15</f>
        <v xml:space="preserve"> MIKE</v>
      </c>
      <c r="C8" s="145">
        <f>'Etat staff'!D15</f>
        <v>43591.315972222219</v>
      </c>
      <c r="D8" s="240">
        <f>IF('Etat staff'!E15&lt;C8,'Etat staff'!E15+1,'Etat staff'!E15)</f>
        <v>43591.736111111109</v>
      </c>
      <c r="E8" s="257">
        <f>IF(BU8*24&lt;5.75,0.25/24,IF(BU8*24&lt;6.75,0.5/24,IF(BU8*24&lt;9,1/24,IF(BU8*24&lt;13.25,1.25/24,1.5/24))))</f>
        <v>5.2083333333333336E-2</v>
      </c>
      <c r="F8" s="207"/>
      <c r="G8" s="67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D8-C8+0.16666/24</f>
        <v>0.42708305555717241</v>
      </c>
    </row>
    <row r="9" spans="1:73" x14ac:dyDescent="0.25">
      <c r="A9" s="39"/>
      <c r="B9" s="71" t="str">
        <f>'Etat staff'!F16</f>
        <v xml:space="preserve"> LILIAN</v>
      </c>
      <c r="C9" s="146">
        <f>'Etat staff'!D16</f>
        <v>43591.357638888891</v>
      </c>
      <c r="D9" s="241">
        <f>IF('Etat staff'!E16&lt;C9,'Etat staff'!E16+1,'Etat staff'!E16)</f>
        <v>43591.684027777781</v>
      </c>
      <c r="E9" s="258">
        <f t="shared" ref="E9:E13" si="2">IF(BU9*24&lt;5.75,0.25/24,IF(BU9*24&lt;6.75,0.5/24,IF(BU9*24&lt;9,1/24,IF(BU9*24&lt;13.25,1.25/24,1.5/24))))</f>
        <v>4.1666666666666664E-2</v>
      </c>
      <c r="F9" s="109"/>
      <c r="G9" s="68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29"/>
      <c r="BU9" s="165">
        <f t="shared" ref="BU9:BU118" si="3">D9-C9+0.16666/24</f>
        <v>0.33333305555717241</v>
      </c>
    </row>
    <row r="10" spans="1:73" x14ac:dyDescent="0.25">
      <c r="A10" s="39"/>
      <c r="B10" s="71" t="str">
        <f>'Etat staff'!F17</f>
        <v xml:space="preserve"> KARINE</v>
      </c>
      <c r="C10" s="146">
        <f>'Etat staff'!D17</f>
        <v>43591.482638888891</v>
      </c>
      <c r="D10" s="241">
        <f>IF('Etat staff'!E17&lt;C10,'Etat staff'!E17+1,'Etat staff'!E17)</f>
        <v>43591.809027777781</v>
      </c>
      <c r="E10" s="258">
        <f t="shared" si="2"/>
        <v>4.1666666666666664E-2</v>
      </c>
      <c r="F10" s="109"/>
      <c r="G10" s="68"/>
      <c r="H10" s="227"/>
      <c r="I10" s="296"/>
      <c r="J10" s="296"/>
      <c r="K10" s="296"/>
      <c r="L10" s="296"/>
      <c r="M10" s="296"/>
      <c r="N10" s="296"/>
      <c r="O10" s="296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29"/>
      <c r="BU10" s="165">
        <f t="shared" si="3"/>
        <v>0.33333305555717241</v>
      </c>
    </row>
    <row r="11" spans="1:73" x14ac:dyDescent="0.25">
      <c r="A11" s="39"/>
      <c r="B11" s="71" t="str">
        <f>'Etat staff'!F18</f>
        <v xml:space="preserve"> KAREN KANITHA</v>
      </c>
      <c r="C11" s="146">
        <f>'Etat staff'!D18</f>
        <v>43591.586805555555</v>
      </c>
      <c r="D11" s="241">
        <f>IF('Etat staff'!E18&lt;C11,'Etat staff'!E18+1,'Etat staff'!E18)</f>
        <v>43591.913194444445</v>
      </c>
      <c r="E11" s="258">
        <f t="shared" si="2"/>
        <v>4.1666666666666664E-2</v>
      </c>
      <c r="F11" s="109"/>
      <c r="G11" s="68"/>
      <c r="H11" s="227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296"/>
      <c r="BQ11" s="296"/>
      <c r="BR11" s="296"/>
      <c r="BS11" s="296"/>
      <c r="BT11" s="229"/>
      <c r="BU11" s="165">
        <f t="shared" si="3"/>
        <v>0.33333305555717241</v>
      </c>
    </row>
    <row r="12" spans="1:73" x14ac:dyDescent="0.25">
      <c r="A12" s="39"/>
      <c r="B12" s="71">
        <f>'Etat staff'!F19</f>
        <v>0</v>
      </c>
      <c r="C12" s="146">
        <f>'Etat staff'!D19</f>
        <v>0</v>
      </c>
      <c r="D12" s="241">
        <f>IF('Etat staff'!E19&lt;C12,'Etat staff'!E19+1,'Etat staff'!E19)</f>
        <v>0</v>
      </c>
      <c r="E12" s="258">
        <f t="shared" si="2"/>
        <v>1.0416666666666666E-2</v>
      </c>
      <c r="F12" s="109"/>
      <c r="G12" s="68"/>
      <c r="H12" s="227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296"/>
      <c r="BM12" s="296"/>
      <c r="BN12" s="296"/>
      <c r="BO12" s="296"/>
      <c r="BP12" s="296"/>
      <c r="BQ12" s="296"/>
      <c r="BR12" s="296"/>
      <c r="BS12" s="296"/>
      <c r="BT12" s="229"/>
      <c r="BU12" s="165">
        <f t="shared" si="3"/>
        <v>6.9441666666666671E-3</v>
      </c>
    </row>
    <row r="13" spans="1:73" ht="15.75" thickBot="1" x14ac:dyDescent="0.3">
      <c r="A13" s="39"/>
      <c r="B13" s="72">
        <f>'Etat staff'!F20</f>
        <v>0</v>
      </c>
      <c r="C13" s="146">
        <f>'Etat staff'!D20</f>
        <v>0</v>
      </c>
      <c r="D13" s="242">
        <f>IF('Etat staff'!E20&lt;C13,'Etat staff'!E20+1,'Etat staff'!E20)</f>
        <v>0</v>
      </c>
      <c r="E13" s="259">
        <f t="shared" si="2"/>
        <v>1.0416666666666666E-2</v>
      </c>
      <c r="F13" s="110"/>
      <c r="G13" s="69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6.9441666666666671E-3</v>
      </c>
    </row>
    <row r="14" spans="1:73" ht="15.75" thickBot="1" x14ac:dyDescent="0.3">
      <c r="A14" s="39"/>
      <c r="B14" s="40"/>
      <c r="C14" s="147"/>
      <c r="D14" s="148"/>
      <c r="E14" s="33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3" ht="28.5" customHeight="1" thickBot="1" x14ac:dyDescent="0.3">
      <c r="A15" s="39"/>
      <c r="B15" s="73" t="s">
        <v>27</v>
      </c>
      <c r="C15" s="149"/>
      <c r="D15" s="150" t="s">
        <v>3</v>
      </c>
      <c r="E15" s="74" t="s">
        <v>48</v>
      </c>
      <c r="F15" s="143" t="s">
        <v>4</v>
      </c>
      <c r="G15" s="143" t="s">
        <v>5</v>
      </c>
      <c r="H15" s="189">
        <f>DATE(YEAR($C$35),MONTH($C$35),DAY($C$35))+(8/24)</f>
        <v>43591.333333333336</v>
      </c>
      <c r="I15" s="189">
        <f>H$6+(15/24/60)</f>
        <v>43591.34375</v>
      </c>
      <c r="J15" s="189">
        <f t="shared" ref="J15:BT15" si="4">I$6+(15/24/60)</f>
        <v>43591.354166666664</v>
      </c>
      <c r="K15" s="189">
        <f t="shared" si="4"/>
        <v>43591.364583333328</v>
      </c>
      <c r="L15" s="189">
        <f t="shared" si="4"/>
        <v>43591.374999999993</v>
      </c>
      <c r="M15" s="189">
        <f t="shared" si="4"/>
        <v>43591.385416666657</v>
      </c>
      <c r="N15" s="189">
        <f t="shared" si="4"/>
        <v>43591.395833333321</v>
      </c>
      <c r="O15" s="189">
        <f t="shared" si="4"/>
        <v>43591.406249999985</v>
      </c>
      <c r="P15" s="189">
        <f t="shared" si="4"/>
        <v>43591.41666666665</v>
      </c>
      <c r="Q15" s="189">
        <f t="shared" si="4"/>
        <v>43591.427083333314</v>
      </c>
      <c r="R15" s="189">
        <f t="shared" si="4"/>
        <v>43591.437499999978</v>
      </c>
      <c r="S15" s="189">
        <f t="shared" si="4"/>
        <v>43591.447916666642</v>
      </c>
      <c r="T15" s="189">
        <f t="shared" si="4"/>
        <v>43591.458333333307</v>
      </c>
      <c r="U15" s="189">
        <f t="shared" si="4"/>
        <v>43591.468749999971</v>
      </c>
      <c r="V15" s="189">
        <f t="shared" si="4"/>
        <v>43591.479166666635</v>
      </c>
      <c r="W15" s="189">
        <f t="shared" si="4"/>
        <v>43591.489583333299</v>
      </c>
      <c r="X15" s="189">
        <f t="shared" si="4"/>
        <v>43591.499999999964</v>
      </c>
      <c r="Y15" s="189">
        <f t="shared" si="4"/>
        <v>43591.510416666628</v>
      </c>
      <c r="Z15" s="189">
        <f t="shared" si="4"/>
        <v>43591.520833333292</v>
      </c>
      <c r="AA15" s="189">
        <f t="shared" si="4"/>
        <v>43591.531249999956</v>
      </c>
      <c r="AB15" s="189">
        <f t="shared" si="4"/>
        <v>43591.541666666621</v>
      </c>
      <c r="AC15" s="189">
        <f t="shared" si="4"/>
        <v>43591.552083333285</v>
      </c>
      <c r="AD15" s="189">
        <f t="shared" si="4"/>
        <v>43591.562499999949</v>
      </c>
      <c r="AE15" s="189">
        <f t="shared" si="4"/>
        <v>43591.572916666613</v>
      </c>
      <c r="AF15" s="189">
        <f t="shared" si="4"/>
        <v>43591.583333333278</v>
      </c>
      <c r="AG15" s="189">
        <f t="shared" si="4"/>
        <v>43591.593749999942</v>
      </c>
      <c r="AH15" s="189">
        <f t="shared" si="4"/>
        <v>43591.604166666606</v>
      </c>
      <c r="AI15" s="189">
        <f t="shared" si="4"/>
        <v>43591.61458333327</v>
      </c>
      <c r="AJ15" s="189">
        <f t="shared" si="4"/>
        <v>43591.624999999935</v>
      </c>
      <c r="AK15" s="189">
        <f t="shared" si="4"/>
        <v>43591.635416666599</v>
      </c>
      <c r="AL15" s="189">
        <f t="shared" si="4"/>
        <v>43591.645833333263</v>
      </c>
      <c r="AM15" s="189">
        <f t="shared" si="4"/>
        <v>43591.656249999927</v>
      </c>
      <c r="AN15" s="189">
        <f t="shared" si="4"/>
        <v>43591.666666666591</v>
      </c>
      <c r="AO15" s="189">
        <f t="shared" si="4"/>
        <v>43591.677083333256</v>
      </c>
      <c r="AP15" s="189">
        <f t="shared" si="4"/>
        <v>43591.68749999992</v>
      </c>
      <c r="AQ15" s="189">
        <f t="shared" si="4"/>
        <v>43591.697916666584</v>
      </c>
      <c r="AR15" s="189">
        <f t="shared" si="4"/>
        <v>43591.708333333248</v>
      </c>
      <c r="AS15" s="189">
        <f t="shared" si="4"/>
        <v>43591.718749999913</v>
      </c>
      <c r="AT15" s="189">
        <f t="shared" si="4"/>
        <v>43591.729166666577</v>
      </c>
      <c r="AU15" s="189">
        <f t="shared" si="4"/>
        <v>43591.739583333241</v>
      </c>
      <c r="AV15" s="189">
        <f t="shared" si="4"/>
        <v>43591.749999999905</v>
      </c>
      <c r="AW15" s="189">
        <f t="shared" si="4"/>
        <v>43591.76041666657</v>
      </c>
      <c r="AX15" s="189">
        <f t="shared" si="4"/>
        <v>43591.770833333234</v>
      </c>
      <c r="AY15" s="189">
        <f t="shared" si="4"/>
        <v>43591.781249999898</v>
      </c>
      <c r="AZ15" s="189">
        <f t="shared" si="4"/>
        <v>43591.791666666562</v>
      </c>
      <c r="BA15" s="189">
        <f t="shared" si="4"/>
        <v>43591.802083333227</v>
      </c>
      <c r="BB15" s="189">
        <f t="shared" si="4"/>
        <v>43591.812499999891</v>
      </c>
      <c r="BC15" s="189">
        <f t="shared" si="4"/>
        <v>43591.822916666555</v>
      </c>
      <c r="BD15" s="189">
        <f t="shared" si="4"/>
        <v>43591.833333333219</v>
      </c>
      <c r="BE15" s="189">
        <f t="shared" si="4"/>
        <v>43591.843749999884</v>
      </c>
      <c r="BF15" s="189">
        <f t="shared" si="4"/>
        <v>43591.854166666548</v>
      </c>
      <c r="BG15" s="189">
        <f t="shared" si="4"/>
        <v>43591.864583333212</v>
      </c>
      <c r="BH15" s="189">
        <f t="shared" si="4"/>
        <v>43591.874999999876</v>
      </c>
      <c r="BI15" s="189">
        <f t="shared" si="4"/>
        <v>43591.885416666541</v>
      </c>
      <c r="BJ15" s="189">
        <f t="shared" si="4"/>
        <v>43591.895833333205</v>
      </c>
      <c r="BK15" s="189">
        <f t="shared" si="4"/>
        <v>43591.906249999869</v>
      </c>
      <c r="BL15" s="189">
        <f t="shared" si="4"/>
        <v>43591.916666666533</v>
      </c>
      <c r="BM15" s="189">
        <f t="shared" si="4"/>
        <v>43591.927083333198</v>
      </c>
      <c r="BN15" s="189">
        <f t="shared" si="4"/>
        <v>43591.937499999862</v>
      </c>
      <c r="BO15" s="189">
        <f t="shared" si="4"/>
        <v>43591.947916666526</v>
      </c>
      <c r="BP15" s="189">
        <f t="shared" si="4"/>
        <v>43591.95833333319</v>
      </c>
      <c r="BQ15" s="189">
        <f t="shared" si="4"/>
        <v>43591.968749999854</v>
      </c>
      <c r="BR15" s="189">
        <f t="shared" si="4"/>
        <v>43591.979166666519</v>
      </c>
      <c r="BS15" s="189">
        <f t="shared" si="4"/>
        <v>43591.989583333183</v>
      </c>
      <c r="BT15" s="189">
        <f t="shared" si="4"/>
        <v>43591.999999999847</v>
      </c>
      <c r="BU15" s="165"/>
    </row>
    <row r="16" spans="1:73" ht="15" customHeight="1" x14ac:dyDescent="0.25">
      <c r="A16" s="39"/>
      <c r="B16" s="111" t="str">
        <f>'Etat staff'!F21</f>
        <v xml:space="preserve"> OLFA</v>
      </c>
      <c r="C16" s="151">
        <f>'Etat staff'!D21</f>
        <v>43591.440972222219</v>
      </c>
      <c r="D16" s="246">
        <f>IF('Etat staff'!E21&lt;C16,'Etat staff'!E21+1,'Etat staff'!E21)</f>
        <v>43591.767361111109</v>
      </c>
      <c r="E16" s="243">
        <f>IF(BU16*24&lt;5.75,0.25/24,IF(BU16*24&lt;6.75,0.5/24,IF(BU16*24&lt;9,1/24,IF(BU16*24&lt;13.25,1.25/24,1.5/24))))</f>
        <v>4.1666666666666664E-2</v>
      </c>
      <c r="F16" s="204"/>
      <c r="G16" s="166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0.33333305555717241</v>
      </c>
    </row>
    <row r="17" spans="1:73" ht="15" customHeight="1" x14ac:dyDescent="0.25">
      <c r="A17" s="39"/>
      <c r="B17" s="65" t="str">
        <f>'Etat staff'!F22</f>
        <v xml:space="preserve"> FATOUMATA</v>
      </c>
      <c r="C17" s="152">
        <f>'Etat staff'!D22</f>
        <v>43591.440972222219</v>
      </c>
      <c r="D17" s="247">
        <f>IF('Etat staff'!E22&lt;C17,'Etat staff'!E22+1,'Etat staff'!E22)</f>
        <v>43591.663194444445</v>
      </c>
      <c r="E17" s="244">
        <f t="shared" ref="E17:E25" si="5">IF(BU17*24&lt;5.75,0.25/24,IF(BU17*24&lt;6.75,0.5/24,IF(BU17*24&lt;9,1/24,IF(BU17*24&lt;13.25,1.25/24,1.5/24))))</f>
        <v>1.0416666666666666E-2</v>
      </c>
      <c r="F17" s="205"/>
      <c r="G17" s="167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28"/>
      <c r="BR17" s="228"/>
      <c r="BS17" s="228"/>
      <c r="BT17" s="229"/>
      <c r="BU17" s="165">
        <f t="shared" si="3"/>
        <v>0.22916638889293109</v>
      </c>
    </row>
    <row r="18" spans="1:73" ht="15" customHeight="1" x14ac:dyDescent="0.25">
      <c r="A18" s="39"/>
      <c r="B18" s="65" t="str">
        <f>'Etat staff'!F23</f>
        <v xml:space="preserve"> MIKE</v>
      </c>
      <c r="C18" s="152">
        <f>'Etat staff'!D23</f>
        <v>43591.482638888891</v>
      </c>
      <c r="D18" s="247">
        <f>IF('Etat staff'!E23&lt;C18,'Etat staff'!E23+1,'Etat staff'!E23)</f>
        <v>43591.809027777781</v>
      </c>
      <c r="E18" s="244">
        <f t="shared" si="5"/>
        <v>4.1666666666666664E-2</v>
      </c>
      <c r="F18" s="206"/>
      <c r="G18" s="168"/>
      <c r="H18" s="227"/>
      <c r="I18" s="264"/>
      <c r="J18" s="264"/>
      <c r="K18" s="264"/>
      <c r="L18" s="296"/>
      <c r="M18" s="296"/>
      <c r="N18" s="296"/>
      <c r="O18" s="296"/>
      <c r="P18" s="296" t="s">
        <v>7</v>
      </c>
      <c r="Q18" s="296" t="s">
        <v>7</v>
      </c>
      <c r="R18" s="296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28"/>
      <c r="BR18" s="228"/>
      <c r="BS18" s="228"/>
      <c r="BT18" s="229"/>
      <c r="BU18" s="165">
        <f t="shared" si="3"/>
        <v>0.33333305555717241</v>
      </c>
    </row>
    <row r="19" spans="1:73" ht="15" customHeight="1" x14ac:dyDescent="0.25">
      <c r="A19" s="39"/>
      <c r="B19" s="65" t="str">
        <f>'Etat staff'!F24</f>
        <v xml:space="preserve"> ALEXANDRE</v>
      </c>
      <c r="C19" s="152">
        <f>'Etat staff'!D24</f>
        <v>43591.482638888891</v>
      </c>
      <c r="D19" s="247">
        <f>IF('Etat staff'!E24&lt;C19,'Etat staff'!E24+1,'Etat staff'!E24)</f>
        <v>43591.809027777781</v>
      </c>
      <c r="E19" s="244">
        <f t="shared" si="5"/>
        <v>4.1666666666666664E-2</v>
      </c>
      <c r="F19" s="206"/>
      <c r="G19" s="168"/>
      <c r="H19" s="227"/>
      <c r="I19" s="264"/>
      <c r="J19" s="264"/>
      <c r="K19" s="264"/>
      <c r="L19" s="296"/>
      <c r="M19" s="296"/>
      <c r="N19" s="296"/>
      <c r="O19" s="296"/>
      <c r="P19" s="296"/>
      <c r="Q19" s="296"/>
      <c r="R19" s="296"/>
      <c r="S19" s="296" t="s">
        <v>7</v>
      </c>
      <c r="T19" s="296" t="s">
        <v>7</v>
      </c>
      <c r="U19" s="296" t="s">
        <v>7</v>
      </c>
      <c r="V19" s="296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296"/>
      <c r="BG19" s="296"/>
      <c r="BH19" s="296"/>
      <c r="BI19" s="296"/>
      <c r="BJ19" s="296"/>
      <c r="BK19" s="296"/>
      <c r="BL19" s="296"/>
      <c r="BM19" s="296"/>
      <c r="BN19" s="296"/>
      <c r="BO19" s="296"/>
      <c r="BP19" s="296"/>
      <c r="BQ19" s="228"/>
      <c r="BR19" s="228"/>
      <c r="BS19" s="228"/>
      <c r="BT19" s="229"/>
      <c r="BU19" s="165">
        <f t="shared" si="3"/>
        <v>0.33333305555717241</v>
      </c>
    </row>
    <row r="20" spans="1:73" ht="15" customHeight="1" x14ac:dyDescent="0.25">
      <c r="A20" s="39"/>
      <c r="B20" s="65" t="str">
        <f>'Etat staff'!F25</f>
        <v xml:space="preserve"> CANDY</v>
      </c>
      <c r="C20" s="152">
        <f>'Etat staff'!D25</f>
        <v>43591.586805555555</v>
      </c>
      <c r="D20" s="247">
        <f>IF('Etat staff'!E25&lt;C20,'Etat staff'!E25+1,'Etat staff'!E25)</f>
        <v>43591.913194444445</v>
      </c>
      <c r="E20" s="244">
        <f t="shared" si="5"/>
        <v>4.1666666666666664E-2</v>
      </c>
      <c r="F20" s="206"/>
      <c r="G20" s="168"/>
      <c r="H20" s="227"/>
      <c r="I20" s="264"/>
      <c r="J20" s="264"/>
      <c r="K20" s="264"/>
      <c r="L20" s="296"/>
      <c r="M20" s="296"/>
      <c r="N20" s="296"/>
      <c r="O20" s="296"/>
      <c r="P20" s="296"/>
      <c r="Q20" s="296"/>
      <c r="R20" s="296"/>
      <c r="S20" s="296"/>
      <c r="T20" s="296" t="s">
        <v>7</v>
      </c>
      <c r="U20" s="296" t="s">
        <v>7</v>
      </c>
      <c r="V20" s="296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296"/>
      <c r="BI20" s="296"/>
      <c r="BJ20" s="296"/>
      <c r="BK20" s="296"/>
      <c r="BL20" s="296"/>
      <c r="BM20" s="296"/>
      <c r="BN20" s="296"/>
      <c r="BO20" s="296"/>
      <c r="BP20" s="296"/>
      <c r="BQ20" s="228"/>
      <c r="BR20" s="228"/>
      <c r="BS20" s="228"/>
      <c r="BT20" s="229"/>
      <c r="BU20" s="165">
        <f t="shared" si="3"/>
        <v>0.33333305555717241</v>
      </c>
    </row>
    <row r="21" spans="1:73" ht="15" customHeight="1" x14ac:dyDescent="0.25">
      <c r="A21" s="39"/>
      <c r="B21" s="65" t="str">
        <f>'Etat staff'!F26</f>
        <v xml:space="preserve"> DAVID</v>
      </c>
      <c r="C21" s="152">
        <f>'Etat staff'!D26</f>
        <v>43591.565972222219</v>
      </c>
      <c r="D21" s="247">
        <f>IF('Etat staff'!E26&lt;C21,'Etat staff'!E26+1,'Etat staff'!E26)</f>
        <v>43591.913194444445</v>
      </c>
      <c r="E21" s="244">
        <f t="shared" si="5"/>
        <v>4.1666666666666664E-2</v>
      </c>
      <c r="F21" s="206"/>
      <c r="G21" s="168"/>
      <c r="H21" s="227"/>
      <c r="I21" s="264"/>
      <c r="J21" s="264"/>
      <c r="K21" s="264"/>
      <c r="L21" s="296"/>
      <c r="M21" s="296"/>
      <c r="N21" s="296"/>
      <c r="O21" s="296"/>
      <c r="P21" s="296"/>
      <c r="Q21" s="296"/>
      <c r="R21" s="296"/>
      <c r="S21" s="296"/>
      <c r="T21" s="296"/>
      <c r="U21" s="296"/>
      <c r="V21" s="296"/>
      <c r="W21" s="296"/>
      <c r="X21" s="296"/>
      <c r="Y21" s="296"/>
      <c r="Z21" s="296" t="s">
        <v>7</v>
      </c>
      <c r="AA21" s="296" t="s">
        <v>7</v>
      </c>
      <c r="AB21" s="296" t="s">
        <v>7</v>
      </c>
      <c r="AC21" s="296" t="s">
        <v>7</v>
      </c>
      <c r="AD21" s="296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296"/>
      <c r="BK21" s="296"/>
      <c r="BL21" s="296"/>
      <c r="BM21" s="296"/>
      <c r="BN21" s="296"/>
      <c r="BO21" s="296"/>
      <c r="BP21" s="296"/>
      <c r="BQ21" s="228"/>
      <c r="BR21" s="228"/>
      <c r="BS21" s="228"/>
      <c r="BT21" s="229"/>
      <c r="BU21" s="165">
        <f t="shared" si="3"/>
        <v>0.35416638889293106</v>
      </c>
    </row>
    <row r="22" spans="1:73" ht="15" customHeight="1" x14ac:dyDescent="0.25">
      <c r="A22" s="39"/>
      <c r="B22" s="65">
        <f>'Etat staff'!F27</f>
        <v>0</v>
      </c>
      <c r="C22" s="152">
        <f>'Etat staff'!D27</f>
        <v>0</v>
      </c>
      <c r="D22" s="247">
        <f>IF('Etat staff'!E27&lt;C22,'Etat staff'!E27+1,'Etat staff'!E27)</f>
        <v>0</v>
      </c>
      <c r="E22" s="244">
        <f t="shared" si="5"/>
        <v>1.0416666666666666E-2</v>
      </c>
      <c r="F22" s="206"/>
      <c r="G22" s="168"/>
      <c r="H22" s="227"/>
      <c r="I22" s="264"/>
      <c r="J22" s="264"/>
      <c r="K22" s="264"/>
      <c r="L22" s="296"/>
      <c r="M22" s="296"/>
      <c r="N22" s="296"/>
      <c r="O22" s="296"/>
      <c r="P22" s="296"/>
      <c r="Q22" s="296"/>
      <c r="R22" s="296"/>
      <c r="S22" s="296"/>
      <c r="T22" s="296"/>
      <c r="U22" s="296"/>
      <c r="V22" s="296"/>
      <c r="W22" s="296"/>
      <c r="X22" s="296"/>
      <c r="Y22" s="296"/>
      <c r="Z22" s="296"/>
      <c r="AA22" s="296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296"/>
      <c r="BQ22" s="228"/>
      <c r="BR22" s="228"/>
      <c r="BS22" s="228"/>
      <c r="BT22" s="229"/>
      <c r="BU22" s="165">
        <f t="shared" si="3"/>
        <v>6.9441666666666671E-3</v>
      </c>
    </row>
    <row r="23" spans="1:73" ht="15.75" customHeight="1" x14ac:dyDescent="0.25">
      <c r="A23" s="39"/>
      <c r="B23" s="65">
        <f>'Etat staff'!F28</f>
        <v>0</v>
      </c>
      <c r="C23" s="152">
        <f>'Etat staff'!D28</f>
        <v>0</v>
      </c>
      <c r="D23" s="247">
        <f>IF('Etat staff'!E28&lt;C23,'Etat staff'!E28+1,'Etat staff'!E28)</f>
        <v>0</v>
      </c>
      <c r="E23" s="244">
        <f t="shared" si="5"/>
        <v>1.0416666666666666E-2</v>
      </c>
      <c r="F23" s="206"/>
      <c r="G23" s="168"/>
      <c r="H23" s="227"/>
      <c r="I23" s="264"/>
      <c r="J23" s="264"/>
      <c r="K23" s="264"/>
      <c r="L23" s="296"/>
      <c r="M23" s="296"/>
      <c r="N23" s="296"/>
      <c r="O23" s="296"/>
      <c r="P23" s="296"/>
      <c r="Q23" s="296"/>
      <c r="R23" s="296"/>
      <c r="S23" s="296"/>
      <c r="T23" s="231"/>
      <c r="U23" s="231"/>
      <c r="V23" s="231"/>
      <c r="W23" s="231"/>
      <c r="X23" s="296"/>
      <c r="Y23" s="296"/>
      <c r="Z23" s="296"/>
      <c r="AA23" s="296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296"/>
      <c r="BQ23" s="228"/>
      <c r="BR23" s="228"/>
      <c r="BS23" s="228"/>
      <c r="BT23" s="229"/>
      <c r="BU23" s="165">
        <f t="shared" si="3"/>
        <v>6.9441666666666671E-3</v>
      </c>
    </row>
    <row r="24" spans="1:73" ht="15.75" customHeight="1" x14ac:dyDescent="0.25">
      <c r="A24" s="39"/>
      <c r="B24" s="65">
        <f>'Etat staff'!F29</f>
        <v>0</v>
      </c>
      <c r="C24" s="152">
        <f>'Etat staff'!D29</f>
        <v>0</v>
      </c>
      <c r="D24" s="247">
        <f>IF('Etat staff'!E29&lt;C24,'Etat staff'!E29+1,'Etat staff'!E29)</f>
        <v>0</v>
      </c>
      <c r="E24" s="244">
        <f t="shared" si="5"/>
        <v>1.0416666666666666E-2</v>
      </c>
      <c r="F24" s="206"/>
      <c r="G24" s="168"/>
      <c r="H24" s="227"/>
      <c r="I24" s="264"/>
      <c r="J24" s="264"/>
      <c r="K24" s="264"/>
      <c r="L24" s="296"/>
      <c r="M24" s="296"/>
      <c r="N24" s="296"/>
      <c r="O24" s="296"/>
      <c r="P24" s="296"/>
      <c r="Q24" s="296"/>
      <c r="R24" s="296"/>
      <c r="S24" s="296"/>
      <c r="T24" s="231"/>
      <c r="U24" s="231"/>
      <c r="V24" s="231"/>
      <c r="W24" s="231"/>
      <c r="X24" s="296" t="s">
        <v>7</v>
      </c>
      <c r="Y24" s="296" t="s">
        <v>7</v>
      </c>
      <c r="Z24" s="296" t="s">
        <v>7</v>
      </c>
      <c r="AA24" s="296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296"/>
      <c r="BI24" s="296"/>
      <c r="BJ24" s="296"/>
      <c r="BK24" s="296"/>
      <c r="BL24" s="296"/>
      <c r="BM24" s="296"/>
      <c r="BN24" s="296"/>
      <c r="BO24" s="296"/>
      <c r="BP24" s="296"/>
      <c r="BQ24" s="228"/>
      <c r="BR24" s="228"/>
      <c r="BS24" s="228"/>
      <c r="BT24" s="229"/>
      <c r="BU24" s="165">
        <f t="shared" si="3"/>
        <v>6.9441666666666671E-3</v>
      </c>
    </row>
    <row r="25" spans="1:73" ht="15.75" thickBot="1" x14ac:dyDescent="0.3">
      <c r="A25" s="39"/>
      <c r="B25" s="112">
        <f>'Etat staff'!F30</f>
        <v>0</v>
      </c>
      <c r="C25" s="153">
        <f>'Etat staff'!D30</f>
        <v>0</v>
      </c>
      <c r="D25" s="248">
        <f>IF('Etat staff'!E30&lt;C25,'Etat staff'!E30+1,'Etat staff'!E30)</f>
        <v>0</v>
      </c>
      <c r="E25" s="245">
        <f t="shared" si="5"/>
        <v>1.0416666666666666E-2</v>
      </c>
      <c r="F25" s="142"/>
      <c r="G25" s="169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6.9441666666666671E-3</v>
      </c>
    </row>
    <row r="26" spans="1:73" ht="15.75" thickBot="1" x14ac:dyDescent="0.3">
      <c r="A26" s="39"/>
      <c r="B26" s="40"/>
      <c r="C26" s="147"/>
      <c r="D26" s="154"/>
      <c r="E26" s="42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ht="15" customHeight="1" x14ac:dyDescent="0.25">
      <c r="A27" s="3"/>
      <c r="B27" s="364"/>
      <c r="C27" s="362" t="s">
        <v>3</v>
      </c>
      <c r="D27" s="362" t="s">
        <v>3</v>
      </c>
      <c r="E27" s="384" t="s">
        <v>48</v>
      </c>
      <c r="F27" s="368" t="s">
        <v>4</v>
      </c>
      <c r="G27" s="368" t="s">
        <v>5</v>
      </c>
      <c r="H27" s="344">
        <f>DATE(YEAR($C$35),MONTH($C$35),DAY($C$35))+(8/24)</f>
        <v>43591.333333333336</v>
      </c>
      <c r="I27" s="344">
        <f>H$6+(15/24/60)</f>
        <v>43591.34375</v>
      </c>
      <c r="J27" s="344">
        <f t="shared" ref="J27:BT27" si="6">I$6+(15/24/60)</f>
        <v>43591.354166666664</v>
      </c>
      <c r="K27" s="344">
        <f t="shared" si="6"/>
        <v>43591.364583333328</v>
      </c>
      <c r="L27" s="344">
        <f t="shared" si="6"/>
        <v>43591.374999999993</v>
      </c>
      <c r="M27" s="344">
        <f t="shared" si="6"/>
        <v>43591.385416666657</v>
      </c>
      <c r="N27" s="344">
        <f t="shared" si="6"/>
        <v>43591.395833333321</v>
      </c>
      <c r="O27" s="344">
        <f t="shared" si="6"/>
        <v>43591.406249999985</v>
      </c>
      <c r="P27" s="344">
        <f t="shared" si="6"/>
        <v>43591.41666666665</v>
      </c>
      <c r="Q27" s="344">
        <f t="shared" si="6"/>
        <v>43591.427083333314</v>
      </c>
      <c r="R27" s="344">
        <f t="shared" si="6"/>
        <v>43591.437499999978</v>
      </c>
      <c r="S27" s="344">
        <f t="shared" si="6"/>
        <v>43591.447916666642</v>
      </c>
      <c r="T27" s="344">
        <f t="shared" si="6"/>
        <v>43591.458333333307</v>
      </c>
      <c r="U27" s="344">
        <f t="shared" si="6"/>
        <v>43591.468749999971</v>
      </c>
      <c r="V27" s="344">
        <f t="shared" si="6"/>
        <v>43591.479166666635</v>
      </c>
      <c r="W27" s="344">
        <f t="shared" si="6"/>
        <v>43591.489583333299</v>
      </c>
      <c r="X27" s="344">
        <f t="shared" si="6"/>
        <v>43591.499999999964</v>
      </c>
      <c r="Y27" s="344">
        <f t="shared" si="6"/>
        <v>43591.510416666628</v>
      </c>
      <c r="Z27" s="344">
        <f t="shared" si="6"/>
        <v>43591.520833333292</v>
      </c>
      <c r="AA27" s="344">
        <f t="shared" si="6"/>
        <v>43591.531249999956</v>
      </c>
      <c r="AB27" s="344">
        <f t="shared" si="6"/>
        <v>43591.541666666621</v>
      </c>
      <c r="AC27" s="344">
        <f t="shared" si="6"/>
        <v>43591.552083333285</v>
      </c>
      <c r="AD27" s="344">
        <f t="shared" si="6"/>
        <v>43591.562499999949</v>
      </c>
      <c r="AE27" s="344">
        <f t="shared" si="6"/>
        <v>43591.572916666613</v>
      </c>
      <c r="AF27" s="344">
        <f t="shared" si="6"/>
        <v>43591.583333333278</v>
      </c>
      <c r="AG27" s="344">
        <f t="shared" si="6"/>
        <v>43591.593749999942</v>
      </c>
      <c r="AH27" s="344">
        <f t="shared" si="6"/>
        <v>43591.604166666606</v>
      </c>
      <c r="AI27" s="344">
        <f t="shared" si="6"/>
        <v>43591.61458333327</v>
      </c>
      <c r="AJ27" s="344">
        <f t="shared" si="6"/>
        <v>43591.624999999935</v>
      </c>
      <c r="AK27" s="344">
        <f t="shared" si="6"/>
        <v>43591.635416666599</v>
      </c>
      <c r="AL27" s="344">
        <f t="shared" si="6"/>
        <v>43591.645833333263</v>
      </c>
      <c r="AM27" s="344">
        <f t="shared" si="6"/>
        <v>43591.656249999927</v>
      </c>
      <c r="AN27" s="344">
        <f t="shared" si="6"/>
        <v>43591.666666666591</v>
      </c>
      <c r="AO27" s="344">
        <f t="shared" si="6"/>
        <v>43591.677083333256</v>
      </c>
      <c r="AP27" s="344">
        <f t="shared" si="6"/>
        <v>43591.68749999992</v>
      </c>
      <c r="AQ27" s="344">
        <f t="shared" si="6"/>
        <v>43591.697916666584</v>
      </c>
      <c r="AR27" s="344">
        <f t="shared" si="6"/>
        <v>43591.708333333248</v>
      </c>
      <c r="AS27" s="344">
        <f t="shared" si="6"/>
        <v>43591.718749999913</v>
      </c>
      <c r="AT27" s="344">
        <f t="shared" si="6"/>
        <v>43591.729166666577</v>
      </c>
      <c r="AU27" s="344">
        <f t="shared" si="6"/>
        <v>43591.739583333241</v>
      </c>
      <c r="AV27" s="344">
        <f t="shared" si="6"/>
        <v>43591.749999999905</v>
      </c>
      <c r="AW27" s="344">
        <f t="shared" si="6"/>
        <v>43591.76041666657</v>
      </c>
      <c r="AX27" s="344">
        <f t="shared" si="6"/>
        <v>43591.770833333234</v>
      </c>
      <c r="AY27" s="344">
        <f t="shared" si="6"/>
        <v>43591.781249999898</v>
      </c>
      <c r="AZ27" s="344">
        <f t="shared" si="6"/>
        <v>43591.791666666562</v>
      </c>
      <c r="BA27" s="344">
        <f t="shared" si="6"/>
        <v>43591.802083333227</v>
      </c>
      <c r="BB27" s="344">
        <f t="shared" si="6"/>
        <v>43591.812499999891</v>
      </c>
      <c r="BC27" s="344">
        <f t="shared" si="6"/>
        <v>43591.822916666555</v>
      </c>
      <c r="BD27" s="344">
        <f t="shared" si="6"/>
        <v>43591.833333333219</v>
      </c>
      <c r="BE27" s="344">
        <f t="shared" si="6"/>
        <v>43591.843749999884</v>
      </c>
      <c r="BF27" s="344">
        <f t="shared" si="6"/>
        <v>43591.854166666548</v>
      </c>
      <c r="BG27" s="344">
        <f t="shared" si="6"/>
        <v>43591.864583333212</v>
      </c>
      <c r="BH27" s="344">
        <f t="shared" si="6"/>
        <v>43591.874999999876</v>
      </c>
      <c r="BI27" s="344">
        <f t="shared" si="6"/>
        <v>43591.885416666541</v>
      </c>
      <c r="BJ27" s="344">
        <f t="shared" si="6"/>
        <v>43591.895833333205</v>
      </c>
      <c r="BK27" s="344">
        <f t="shared" si="6"/>
        <v>43591.906249999869</v>
      </c>
      <c r="BL27" s="344">
        <f t="shared" si="6"/>
        <v>43591.916666666533</v>
      </c>
      <c r="BM27" s="344">
        <f t="shared" si="6"/>
        <v>43591.927083333198</v>
      </c>
      <c r="BN27" s="344">
        <f t="shared" si="6"/>
        <v>43591.937499999862</v>
      </c>
      <c r="BO27" s="344">
        <f t="shared" si="6"/>
        <v>43591.947916666526</v>
      </c>
      <c r="BP27" s="344">
        <f t="shared" si="6"/>
        <v>43591.95833333319</v>
      </c>
      <c r="BQ27" s="344">
        <f t="shared" si="6"/>
        <v>43591.968749999854</v>
      </c>
      <c r="BR27" s="344">
        <f t="shared" si="6"/>
        <v>43591.979166666519</v>
      </c>
      <c r="BS27" s="344">
        <f t="shared" si="6"/>
        <v>43591.989583333183</v>
      </c>
      <c r="BT27" s="344">
        <f t="shared" si="6"/>
        <v>43591.999999999847</v>
      </c>
      <c r="BU27" s="165"/>
    </row>
    <row r="28" spans="1:73" ht="15.75" customHeight="1" thickBot="1" x14ac:dyDescent="0.3">
      <c r="A28" s="3"/>
      <c r="B28" s="365"/>
      <c r="C28" s="363"/>
      <c r="D28" s="363"/>
      <c r="E28" s="385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staff'!F9</f>
        <v>0</v>
      </c>
      <c r="C29" s="155">
        <f>'Etat staff'!D9</f>
        <v>0</v>
      </c>
      <c r="D29" s="156">
        <f>IF('Etat staff'!E9&lt;C29,'Etat staff'!E9+1,'Etat staff'!E9)</f>
        <v>0</v>
      </c>
      <c r="E29" s="77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26"/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6.9441666666666671E-3</v>
      </c>
    </row>
    <row r="30" spans="1:73" x14ac:dyDescent="0.25">
      <c r="A30" s="3"/>
      <c r="B30" s="76">
        <f>'Etat staff'!F10</f>
        <v>0</v>
      </c>
      <c r="C30" s="157">
        <f>'Etat staff'!D10</f>
        <v>0</v>
      </c>
      <c r="D30" s="158">
        <f>IF('Etat staff'!E10&lt;C30,'Etat staff'!E10+1,'Etat staff'!E10)</f>
        <v>0</v>
      </c>
      <c r="E30" s="78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29"/>
      <c r="BU30" s="165">
        <f t="shared" si="3"/>
        <v>6.9441666666666671E-3</v>
      </c>
    </row>
    <row r="31" spans="1:73" x14ac:dyDescent="0.25">
      <c r="A31" s="3"/>
      <c r="B31" s="76">
        <f>'Etat staff'!F11</f>
        <v>0</v>
      </c>
      <c r="C31" s="157">
        <f>'Etat staff'!D11</f>
        <v>0</v>
      </c>
      <c r="D31" s="158">
        <f>IF('Etat staff'!E11&lt;C31,'Etat staff'!E11+1,'Etat staff'!E11)</f>
        <v>0</v>
      </c>
      <c r="E31" s="78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296"/>
      <c r="BH31" s="296"/>
      <c r="BI31" s="296"/>
      <c r="BJ31" s="296"/>
      <c r="BK31" s="296"/>
      <c r="BL31" s="296"/>
      <c r="BM31" s="296"/>
      <c r="BN31" s="296"/>
      <c r="BO31" s="296"/>
      <c r="BP31" s="296"/>
      <c r="BQ31" s="296"/>
      <c r="BR31" s="296"/>
      <c r="BS31" s="296"/>
      <c r="BT31" s="229"/>
      <c r="BU31" s="165">
        <f t="shared" si="3"/>
        <v>6.9441666666666671E-3</v>
      </c>
    </row>
    <row r="32" spans="1:73" x14ac:dyDescent="0.25">
      <c r="A32" s="3"/>
      <c r="B32" s="76">
        <f>'Etat staff'!F12</f>
        <v>0</v>
      </c>
      <c r="C32" s="157">
        <f>'Etat staff'!D12</f>
        <v>0</v>
      </c>
      <c r="D32" s="158">
        <f>IF('Etat staff'!E12&lt;C32,'Etat staff'!E12+1,'Etat staff'!E12)</f>
        <v>0</v>
      </c>
      <c r="E32" s="78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29"/>
      <c r="BU32" s="165">
        <f t="shared" si="3"/>
        <v>6.9441666666666671E-3</v>
      </c>
    </row>
    <row r="33" spans="1:73" x14ac:dyDescent="0.25">
      <c r="A33" s="3"/>
      <c r="B33" s="76">
        <f>'Etat staff'!F13</f>
        <v>0</v>
      </c>
      <c r="C33" s="157">
        <f>'Etat staff'!D13</f>
        <v>0</v>
      </c>
      <c r="D33" s="158">
        <f>IF('Etat staff'!E13&lt;C33,'Etat staff'!E13+1,'Etat staff'!E13)</f>
        <v>0</v>
      </c>
      <c r="E33" s="78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29"/>
      <c r="BU33" s="165">
        <f t="shared" si="3"/>
        <v>6.9441666666666671E-3</v>
      </c>
    </row>
    <row r="34" spans="1:73" ht="15.75" thickBot="1" x14ac:dyDescent="0.3">
      <c r="A34" s="39"/>
      <c r="B34" s="138">
        <f>'Etat staff'!F14</f>
        <v>0</v>
      </c>
      <c r="C34" s="159">
        <f>'Etat staff'!D14</f>
        <v>0</v>
      </c>
      <c r="D34" s="160">
        <f>IF('Etat staff'!E14&lt;C34,'Etat staff'!E14+1,'Etat staff'!E14)</f>
        <v>0</v>
      </c>
      <c r="E34" s="140" t="s">
        <v>34</v>
      </c>
      <c r="F34" s="141"/>
      <c r="G34" s="269"/>
      <c r="H34" s="227"/>
      <c r="I34" s="296"/>
      <c r="J34" s="296"/>
      <c r="K34" s="296"/>
      <c r="L34" s="296"/>
      <c r="M34" s="296"/>
      <c r="N34" s="296"/>
      <c r="O34" s="296"/>
      <c r="P34" s="296"/>
      <c r="Q34" s="296"/>
      <c r="R34" s="296"/>
      <c r="S34" s="296"/>
      <c r="T34" s="296"/>
      <c r="U34" s="296"/>
      <c r="V34" s="296"/>
      <c r="W34" s="296"/>
      <c r="X34" s="296"/>
      <c r="Y34" s="296"/>
      <c r="Z34" s="296"/>
      <c r="AA34" s="296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296" t="s">
        <v>47</v>
      </c>
      <c r="BI34" s="296" t="s">
        <v>15</v>
      </c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29"/>
      <c r="BU34" s="165">
        <f t="shared" si="3"/>
        <v>6.9441666666666671E-3</v>
      </c>
    </row>
    <row r="35" spans="1:73" x14ac:dyDescent="0.25">
      <c r="A35" s="39"/>
      <c r="B35" s="139" t="str">
        <f>'Etat staff'!F31</f>
        <v xml:space="preserve"> MICHELA</v>
      </c>
      <c r="C35" s="161">
        <f>'Etat staff'!D31</f>
        <v>43591.326388888891</v>
      </c>
      <c r="D35" s="162">
        <f>IF('Etat staff'!E31&lt;C35,'Etat staff'!E31+1,'Etat staff'!E31)</f>
        <v>43591.652777777781</v>
      </c>
      <c r="E35" s="203">
        <f>IF(BU35*24&lt;5.75,0.25/24,IF(BU35*24&lt;6.75,0.5/24,IF(BU35*24&lt;9,1/24,IF(BU35*24&lt;13.25,1.25/24,1.5/24))))</f>
        <v>4.1666666666666664E-2</v>
      </c>
      <c r="F35" s="59"/>
      <c r="G35" s="270"/>
      <c r="H35" s="227"/>
      <c r="I35" s="296"/>
      <c r="J35" s="296"/>
      <c r="K35" s="296"/>
      <c r="L35" s="296"/>
      <c r="M35" s="296"/>
      <c r="N35" s="296"/>
      <c r="O35" s="296"/>
      <c r="P35" s="296"/>
      <c r="Q35" s="296"/>
      <c r="R35" s="296"/>
      <c r="S35" s="296"/>
      <c r="T35" s="296"/>
      <c r="U35" s="296"/>
      <c r="V35" s="296"/>
      <c r="W35" s="296"/>
      <c r="X35" s="231"/>
      <c r="Y35" s="231"/>
      <c r="Z35" s="231"/>
      <c r="AA35" s="296"/>
      <c r="AB35" s="296"/>
      <c r="AC35" s="296"/>
      <c r="AD35" s="296"/>
      <c r="AE35" s="296"/>
      <c r="AF35" s="296"/>
      <c r="AG35" s="296"/>
      <c r="AH35" s="296"/>
      <c r="AI35" s="296"/>
      <c r="AJ35" s="296"/>
      <c r="AK35" s="296"/>
      <c r="AL35" s="296"/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29"/>
      <c r="BU35" s="165">
        <f t="shared" si="3"/>
        <v>0.33333305555717241</v>
      </c>
    </row>
    <row r="36" spans="1:73" x14ac:dyDescent="0.25">
      <c r="A36" s="39"/>
      <c r="B36" s="139" t="str">
        <f>'Etat staff'!F32</f>
        <v xml:space="preserve"> MARISA</v>
      </c>
      <c r="C36" s="161">
        <f>'Etat staff'!D32</f>
        <v>43591.326388888891</v>
      </c>
      <c r="D36" s="162">
        <f>IF('Etat staff'!E32&lt;C36,'Etat staff'!E32+1,'Etat staff'!E32)</f>
        <v>43591.746527777781</v>
      </c>
      <c r="E36" s="203">
        <f t="shared" ref="E36:E99" si="7">IF(BU36*24&lt;5.75,0.25/24,IF(BU36*24&lt;6.75,0.5/24,IF(BU36*24&lt;9,1/24,IF(BU36*24&lt;13.25,1.25/24,1.5/24))))</f>
        <v>5.2083333333333336E-2</v>
      </c>
      <c r="F36" s="59"/>
      <c r="G36" s="270"/>
      <c r="H36" s="227"/>
      <c r="I36" s="296"/>
      <c r="J36" s="296"/>
      <c r="K36" s="296"/>
      <c r="L36" s="296"/>
      <c r="M36" s="296"/>
      <c r="N36" s="296"/>
      <c r="O36" s="296"/>
      <c r="P36" s="231"/>
      <c r="Q36" s="231"/>
      <c r="R36" s="231"/>
      <c r="S36" s="231"/>
      <c r="T36" s="231"/>
      <c r="U36" s="231"/>
      <c r="V36" s="231"/>
      <c r="W36" s="231"/>
      <c r="X36" s="231"/>
      <c r="Y36" s="231"/>
      <c r="Z36" s="231"/>
      <c r="AA36" s="231"/>
      <c r="AB36" s="231"/>
      <c r="AC36" s="231"/>
      <c r="AD36" s="231"/>
      <c r="AE36" s="231"/>
      <c r="AF36" s="231"/>
      <c r="AG36" s="231"/>
      <c r="AH36" s="231"/>
      <c r="AI36" s="231"/>
      <c r="AJ36" s="296"/>
      <c r="AK36" s="296"/>
      <c r="AL36" s="296"/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29"/>
      <c r="BU36" s="165">
        <f t="shared" si="3"/>
        <v>0.42708305555717241</v>
      </c>
    </row>
    <row r="37" spans="1:73" x14ac:dyDescent="0.25">
      <c r="A37" s="39"/>
      <c r="B37" s="139" t="str">
        <f>'Etat staff'!F33</f>
        <v xml:space="preserve"> CHARLOTTE</v>
      </c>
      <c r="C37" s="161">
        <f>'Etat staff'!D33</f>
        <v>43591.326388888891</v>
      </c>
      <c r="D37" s="162">
        <f>IF('Etat staff'!E33&lt;C37,'Etat staff'!E33+1,'Etat staff'!E33)</f>
        <v>43591.746527777781</v>
      </c>
      <c r="E37" s="203">
        <f t="shared" si="7"/>
        <v>5.2083333333333336E-2</v>
      </c>
      <c r="F37" s="59"/>
      <c r="G37" s="270"/>
      <c r="H37" s="227"/>
      <c r="I37" s="296"/>
      <c r="J37" s="231"/>
      <c r="K37" s="231"/>
      <c r="L37" s="231"/>
      <c r="M37" s="231"/>
      <c r="N37" s="231"/>
      <c r="O37" s="231"/>
      <c r="P37" s="231"/>
      <c r="Q37" s="231"/>
      <c r="R37" s="231"/>
      <c r="S37" s="231"/>
      <c r="T37" s="231"/>
      <c r="U37" s="231"/>
      <c r="V37" s="231"/>
      <c r="W37" s="231"/>
      <c r="X37" s="231"/>
      <c r="Y37" s="231"/>
      <c r="Z37" s="231"/>
      <c r="AA37" s="231"/>
      <c r="AB37" s="231"/>
      <c r="AC37" s="231"/>
      <c r="AD37" s="231"/>
      <c r="AE37" s="231"/>
      <c r="AF37" s="231"/>
      <c r="AG37" s="231"/>
      <c r="AH37" s="231"/>
      <c r="AI37" s="296"/>
      <c r="AJ37" s="296"/>
      <c r="AK37" s="296"/>
      <c r="AL37" s="296"/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29"/>
      <c r="BU37" s="165">
        <f t="shared" si="3"/>
        <v>0.42708305555717241</v>
      </c>
    </row>
    <row r="38" spans="1:73" x14ac:dyDescent="0.25">
      <c r="A38" s="39"/>
      <c r="B38" s="139" t="str">
        <f>'Etat staff'!F34</f>
        <v xml:space="preserve"> DALIA</v>
      </c>
      <c r="C38" s="161">
        <f>'Etat staff'!D34</f>
        <v>43591.336805555555</v>
      </c>
      <c r="D38" s="162">
        <f>IF('Etat staff'!E34&lt;C38,'Etat staff'!E34+1,'Etat staff'!E34)</f>
        <v>43591.663194444445</v>
      </c>
      <c r="E38" s="203">
        <f t="shared" si="7"/>
        <v>4.1666666666666664E-2</v>
      </c>
      <c r="F38" s="59"/>
      <c r="G38" s="270"/>
      <c r="H38" s="227"/>
      <c r="I38" s="296"/>
      <c r="J38" s="296"/>
      <c r="K38" s="296"/>
      <c r="L38" s="296"/>
      <c r="M38" s="296"/>
      <c r="N38" s="296"/>
      <c r="O38" s="296"/>
      <c r="P38" s="296"/>
      <c r="Q38" s="296"/>
      <c r="R38" s="296"/>
      <c r="S38" s="296"/>
      <c r="T38" s="296"/>
      <c r="U38" s="296"/>
      <c r="V38" s="296"/>
      <c r="W38" s="296"/>
      <c r="X38" s="296"/>
      <c r="Y38" s="296"/>
      <c r="Z38" s="296"/>
      <c r="AA38" s="296"/>
      <c r="AB38" s="296"/>
      <c r="AC38" s="296"/>
      <c r="AD38" s="296"/>
      <c r="AE38" s="296"/>
      <c r="AF38" s="296"/>
      <c r="AG38" s="296"/>
      <c r="AH38" s="296"/>
      <c r="AI38" s="296"/>
      <c r="AJ38" s="231"/>
      <c r="AK38" s="231"/>
      <c r="AL38" s="231"/>
      <c r="AM38" s="231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29"/>
      <c r="BU38" s="165">
        <f t="shared" si="3"/>
        <v>0.33333305555717241</v>
      </c>
    </row>
    <row r="39" spans="1:73" x14ac:dyDescent="0.25">
      <c r="A39" s="39"/>
      <c r="B39" s="139">
        <f>'Etat staff'!F35</f>
        <v>0</v>
      </c>
      <c r="C39" s="161">
        <f>'Etat staff'!D35</f>
        <v>0</v>
      </c>
      <c r="D39" s="162">
        <f>IF('Etat staff'!E35&lt;C39,'Etat staff'!E35+1,'Etat staff'!E35)</f>
        <v>0</v>
      </c>
      <c r="E39" s="203">
        <f t="shared" si="7"/>
        <v>1.0416666666666666E-2</v>
      </c>
      <c r="F39" s="59"/>
      <c r="G39" s="270"/>
      <c r="H39" s="227"/>
      <c r="I39" s="296"/>
      <c r="J39" s="296"/>
      <c r="K39" s="296"/>
      <c r="L39" s="296"/>
      <c r="M39" s="296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29"/>
      <c r="BU39" s="165">
        <f t="shared" si="3"/>
        <v>6.9441666666666671E-3</v>
      </c>
    </row>
    <row r="40" spans="1:73" x14ac:dyDescent="0.25">
      <c r="A40" s="39"/>
      <c r="B40" s="139">
        <f>'Etat staff'!F36</f>
        <v>0</v>
      </c>
      <c r="C40" s="161">
        <f>'Etat staff'!D36</f>
        <v>0</v>
      </c>
      <c r="D40" s="162">
        <f>IF('Etat staff'!E36&lt;C40,'Etat staff'!E36+1,'Etat staff'!E36)</f>
        <v>0</v>
      </c>
      <c r="E40" s="203">
        <f t="shared" si="7"/>
        <v>1.0416666666666666E-2</v>
      </c>
      <c r="F40" s="59"/>
      <c r="G40" s="270"/>
      <c r="H40" s="227"/>
      <c r="I40" s="296"/>
      <c r="J40" s="296"/>
      <c r="K40" s="296"/>
      <c r="L40" s="296"/>
      <c r="M40" s="296"/>
      <c r="N40" s="296"/>
      <c r="O40" s="296"/>
      <c r="P40" s="231"/>
      <c r="Q40" s="231"/>
      <c r="R40" s="231"/>
      <c r="S40" s="231"/>
      <c r="T40" s="231"/>
      <c r="U40" s="231"/>
      <c r="V40" s="231"/>
      <c r="W40" s="231"/>
      <c r="X40" s="231"/>
      <c r="Y40" s="231"/>
      <c r="Z40" s="231"/>
      <c r="AA40" s="231"/>
      <c r="AB40" s="231"/>
      <c r="AC40" s="231"/>
      <c r="AD40" s="231"/>
      <c r="AE40" s="231"/>
      <c r="AF40" s="231"/>
      <c r="AG40" s="231"/>
      <c r="AH40" s="231"/>
      <c r="AI40" s="231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29"/>
      <c r="BU40" s="165">
        <f t="shared" si="3"/>
        <v>6.9441666666666671E-3</v>
      </c>
    </row>
    <row r="41" spans="1:73" x14ac:dyDescent="0.25">
      <c r="A41" s="39"/>
      <c r="B41" s="139" t="str">
        <f>'Etat staff'!F37</f>
        <v xml:space="preserve"> LAURA</v>
      </c>
      <c r="C41" s="161">
        <f>'Etat staff'!D37</f>
        <v>43591.357638888891</v>
      </c>
      <c r="D41" s="162">
        <f>IF('Etat staff'!E37&lt;C41,'Etat staff'!E37+1,'Etat staff'!E37)</f>
        <v>43591.684027777781</v>
      </c>
      <c r="E41" s="203">
        <f t="shared" si="7"/>
        <v>4.1666666666666664E-2</v>
      </c>
      <c r="F41" s="59"/>
      <c r="G41" s="270"/>
      <c r="H41" s="227"/>
      <c r="I41" s="296"/>
      <c r="J41" s="296"/>
      <c r="K41" s="296"/>
      <c r="L41" s="296"/>
      <c r="M41" s="296"/>
      <c r="N41" s="296"/>
      <c r="O41" s="296"/>
      <c r="P41" s="296"/>
      <c r="Q41" s="296"/>
      <c r="R41" s="296"/>
      <c r="S41" s="296"/>
      <c r="T41" s="296"/>
      <c r="U41" s="296"/>
      <c r="V41" s="296"/>
      <c r="W41" s="296"/>
      <c r="X41" s="231"/>
      <c r="Y41" s="231"/>
      <c r="Z41" s="231"/>
      <c r="AA41" s="296"/>
      <c r="AB41" s="296"/>
      <c r="AC41" s="296"/>
      <c r="AD41" s="296"/>
      <c r="AE41" s="296"/>
      <c r="AF41" s="296"/>
      <c r="AG41" s="296"/>
      <c r="AH41" s="296"/>
      <c r="AI41" s="296"/>
      <c r="AJ41" s="296"/>
      <c r="AK41" s="296"/>
      <c r="AL41" s="296"/>
      <c r="AM41" s="296"/>
      <c r="AN41" s="296"/>
      <c r="AO41" s="231"/>
      <c r="AP41" s="231"/>
      <c r="AQ41" s="231"/>
      <c r="AR41" s="231"/>
      <c r="AS41" s="231"/>
      <c r="AT41" s="231"/>
      <c r="AU41" s="231"/>
      <c r="AV41" s="231"/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29"/>
      <c r="BU41" s="165">
        <f t="shared" si="3"/>
        <v>0.33333305555717241</v>
      </c>
    </row>
    <row r="42" spans="1:73" x14ac:dyDescent="0.25">
      <c r="A42" s="39"/>
      <c r="B42" s="139" t="str">
        <f>'Etat staff'!F38</f>
        <v xml:space="preserve"> REMI</v>
      </c>
      <c r="C42" s="161">
        <f>'Etat staff'!D38</f>
        <v>43591.357638888891</v>
      </c>
      <c r="D42" s="162">
        <f>IF('Etat staff'!E38&lt;C42,'Etat staff'!E38+1,'Etat staff'!E38)</f>
        <v>43591.684027777781</v>
      </c>
      <c r="E42" s="203">
        <f t="shared" si="7"/>
        <v>4.1666666666666664E-2</v>
      </c>
      <c r="F42" s="44"/>
      <c r="G42" s="265"/>
      <c r="H42" s="227"/>
      <c r="I42" s="296"/>
      <c r="J42" s="296"/>
      <c r="K42" s="296"/>
      <c r="L42" s="296"/>
      <c r="M42" s="296"/>
      <c r="N42" s="296"/>
      <c r="O42" s="296"/>
      <c r="P42" s="296"/>
      <c r="Q42" s="296"/>
      <c r="R42" s="296"/>
      <c r="S42" s="296"/>
      <c r="T42" s="296"/>
      <c r="U42" s="296"/>
      <c r="V42" s="296"/>
      <c r="W42" s="296"/>
      <c r="X42" s="231"/>
      <c r="Y42" s="231"/>
      <c r="Z42" s="231"/>
      <c r="AA42" s="296"/>
      <c r="AB42" s="296"/>
      <c r="AC42" s="296"/>
      <c r="AD42" s="296"/>
      <c r="AE42" s="231"/>
      <c r="AF42" s="231"/>
      <c r="AG42" s="231"/>
      <c r="AH42" s="231"/>
      <c r="AI42" s="231"/>
      <c r="AJ42" s="231"/>
      <c r="AK42" s="231"/>
      <c r="AL42" s="231"/>
      <c r="AM42" s="231"/>
      <c r="AN42" s="231"/>
      <c r="AO42" s="231"/>
      <c r="AP42" s="231"/>
      <c r="AQ42" s="231"/>
      <c r="AR42" s="296"/>
      <c r="AS42" s="231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29"/>
      <c r="BU42" s="165">
        <f t="shared" si="3"/>
        <v>0.33333305555717241</v>
      </c>
    </row>
    <row r="43" spans="1:73" x14ac:dyDescent="0.25">
      <c r="A43" s="39"/>
      <c r="B43" s="139">
        <f>'Etat staff'!F39</f>
        <v>0</v>
      </c>
      <c r="C43" s="161">
        <f>'Etat staff'!D39</f>
        <v>0</v>
      </c>
      <c r="D43" s="162">
        <f>IF('Etat staff'!E39&lt;C43,'Etat staff'!E39+1,'Etat staff'!E39)</f>
        <v>0</v>
      </c>
      <c r="E43" s="203">
        <f t="shared" si="7"/>
        <v>1.0416666666666666E-2</v>
      </c>
      <c r="F43" s="44"/>
      <c r="G43" s="265"/>
      <c r="H43" s="227"/>
      <c r="I43" s="296"/>
      <c r="J43" s="296"/>
      <c r="K43" s="296"/>
      <c r="L43" s="296"/>
      <c r="M43" s="296"/>
      <c r="N43" s="296"/>
      <c r="O43" s="296"/>
      <c r="P43" s="296"/>
      <c r="Q43" s="296"/>
      <c r="R43" s="296"/>
      <c r="S43" s="296"/>
      <c r="T43" s="231"/>
      <c r="U43" s="231"/>
      <c r="V43" s="231"/>
      <c r="W43" s="231"/>
      <c r="X43" s="231"/>
      <c r="Y43" s="231"/>
      <c r="Z43" s="231"/>
      <c r="AA43" s="231"/>
      <c r="AB43" s="231"/>
      <c r="AC43" s="231"/>
      <c r="AD43" s="231"/>
      <c r="AE43" s="231"/>
      <c r="AF43" s="231"/>
      <c r="AG43" s="231"/>
      <c r="AH43" s="231"/>
      <c r="AI43" s="231"/>
      <c r="AJ43" s="231"/>
      <c r="AK43" s="231"/>
      <c r="AL43" s="231"/>
      <c r="AM43" s="231"/>
      <c r="AN43" s="231"/>
      <c r="AO43" s="231"/>
      <c r="AP43" s="231"/>
      <c r="AQ43" s="231"/>
      <c r="AR43" s="231"/>
      <c r="AS43" s="231"/>
      <c r="AT43" s="231"/>
      <c r="AU43" s="231"/>
      <c r="AV43" s="231"/>
      <c r="AW43" s="231"/>
      <c r="AX43" s="231"/>
      <c r="AY43" s="231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29"/>
      <c r="BU43" s="165">
        <f t="shared" si="3"/>
        <v>6.9441666666666671E-3</v>
      </c>
    </row>
    <row r="44" spans="1:73" x14ac:dyDescent="0.25">
      <c r="A44" s="39"/>
      <c r="B44" s="139" t="str">
        <f>'Etat staff'!F40</f>
        <v xml:space="preserve"> QUENTIN</v>
      </c>
      <c r="C44" s="161">
        <f>'Etat staff'!D40</f>
        <v>43591.399305555555</v>
      </c>
      <c r="D44" s="162">
        <f>IF('Etat staff'!E40&lt;C44,'Etat staff'!E40+1,'Etat staff'!E40)</f>
        <v>43591.725694444445</v>
      </c>
      <c r="E44" s="203">
        <f t="shared" si="7"/>
        <v>4.1666666666666664E-2</v>
      </c>
      <c r="F44" s="44"/>
      <c r="G44" s="265"/>
      <c r="H44" s="227"/>
      <c r="I44" s="296"/>
      <c r="J44" s="296"/>
      <c r="K44" s="296"/>
      <c r="L44" s="296"/>
      <c r="M44" s="296"/>
      <c r="N44" s="296"/>
      <c r="O44" s="296"/>
      <c r="P44" s="296"/>
      <c r="Q44" s="296"/>
      <c r="R44" s="296"/>
      <c r="S44" s="296"/>
      <c r="T44" s="296"/>
      <c r="U44" s="296"/>
      <c r="V44" s="296"/>
      <c r="W44" s="296"/>
      <c r="X44" s="296"/>
      <c r="Y44" s="296"/>
      <c r="Z44" s="296"/>
      <c r="AA44" s="296"/>
      <c r="AB44" s="231"/>
      <c r="AC44" s="231"/>
      <c r="AD44" s="231"/>
      <c r="AE44" s="231"/>
      <c r="AF44" s="231"/>
      <c r="AG44" s="231"/>
      <c r="AH44" s="231"/>
      <c r="AI44" s="296"/>
      <c r="AJ44" s="296"/>
      <c r="AK44" s="296"/>
      <c r="AL44" s="296"/>
      <c r="AM44" s="296"/>
      <c r="AN44" s="296"/>
      <c r="AO44" s="296"/>
      <c r="AP44" s="231"/>
      <c r="AQ44" s="231"/>
      <c r="AR44" s="231"/>
      <c r="AS44" s="231"/>
      <c r="AT44" s="231"/>
      <c r="AU44" s="231"/>
      <c r="AV44" s="231"/>
      <c r="AW44" s="231"/>
      <c r="AX44" s="231"/>
      <c r="AY44" s="231"/>
      <c r="AZ44" s="231"/>
      <c r="BA44" s="231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29"/>
      <c r="BU44" s="165">
        <f t="shared" si="3"/>
        <v>0.33333305555717241</v>
      </c>
    </row>
    <row r="45" spans="1:73" x14ac:dyDescent="0.25">
      <c r="A45" s="39"/>
      <c r="B45" s="139" t="str">
        <f>'Etat staff'!F41</f>
        <v xml:space="preserve"> MAGALI</v>
      </c>
      <c r="C45" s="161">
        <f>'Etat staff'!D41</f>
        <v>43591.440972222219</v>
      </c>
      <c r="D45" s="162">
        <f>IF('Etat staff'!E41&lt;C45,'Etat staff'!E41+1,'Etat staff'!E41)</f>
        <v>43591.767361111109</v>
      </c>
      <c r="E45" s="203">
        <f t="shared" si="7"/>
        <v>4.1666666666666664E-2</v>
      </c>
      <c r="F45" s="44"/>
      <c r="G45" s="265"/>
      <c r="H45" s="227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/>
      <c r="T45" s="296"/>
      <c r="U45" s="296"/>
      <c r="V45" s="296"/>
      <c r="W45" s="296"/>
      <c r="X45" s="296"/>
      <c r="Y45" s="296"/>
      <c r="Z45" s="296"/>
      <c r="AA45" s="296"/>
      <c r="AB45" s="296"/>
      <c r="AC45" s="296"/>
      <c r="AD45" s="296"/>
      <c r="AE45" s="296"/>
      <c r="AF45" s="231"/>
      <c r="AG45" s="296"/>
      <c r="AH45" s="296"/>
      <c r="AI45" s="296"/>
      <c r="AJ45" s="296"/>
      <c r="AK45" s="296"/>
      <c r="AL45" s="296"/>
      <c r="AM45" s="296"/>
      <c r="AN45" s="296"/>
      <c r="AO45" s="296"/>
      <c r="AP45" s="296"/>
      <c r="AQ45" s="296"/>
      <c r="AR45" s="231"/>
      <c r="AS45" s="231"/>
      <c r="AT45" s="231"/>
      <c r="AU45" s="231"/>
      <c r="AV45" s="231"/>
      <c r="AW45" s="231"/>
      <c r="AX45" s="231"/>
      <c r="AY45" s="231"/>
      <c r="AZ45" s="231"/>
      <c r="BA45" s="296"/>
      <c r="BB45" s="296"/>
      <c r="BC45" s="296"/>
      <c r="BD45" s="296"/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29"/>
      <c r="BU45" s="165">
        <f t="shared" si="3"/>
        <v>0.33333305555717241</v>
      </c>
    </row>
    <row r="46" spans="1:73" x14ac:dyDescent="0.25">
      <c r="A46" s="39"/>
      <c r="B46" s="139" t="str">
        <f>'Etat staff'!F42</f>
        <v xml:space="preserve"> RUBEN</v>
      </c>
      <c r="C46" s="161">
        <f>'Etat staff'!D42</f>
        <v>43591.440972222219</v>
      </c>
      <c r="D46" s="162">
        <f>IF('Etat staff'!E42&lt;C46,'Etat staff'!E42+1,'Etat staff'!E42)</f>
        <v>43591.767361111109</v>
      </c>
      <c r="E46" s="203">
        <f t="shared" si="7"/>
        <v>4.1666666666666664E-2</v>
      </c>
      <c r="F46" s="44"/>
      <c r="G46" s="265"/>
      <c r="H46" s="227"/>
      <c r="I46" s="296"/>
      <c r="J46" s="296"/>
      <c r="K46" s="296"/>
      <c r="L46" s="296"/>
      <c r="M46" s="296"/>
      <c r="N46" s="296"/>
      <c r="O46" s="296"/>
      <c r="P46" s="296"/>
      <c r="Q46" s="296"/>
      <c r="R46" s="296"/>
      <c r="S46" s="296"/>
      <c r="T46" s="296"/>
      <c r="U46" s="296"/>
      <c r="V46" s="296"/>
      <c r="W46" s="231"/>
      <c r="X46" s="231"/>
      <c r="Y46" s="231"/>
      <c r="Z46" s="231"/>
      <c r="AA46" s="231"/>
      <c r="AB46" s="231"/>
      <c r="AC46" s="231"/>
      <c r="AD46" s="231"/>
      <c r="AE46" s="231"/>
      <c r="AF46" s="231"/>
      <c r="AG46" s="296"/>
      <c r="AH46" s="296"/>
      <c r="AI46" s="296"/>
      <c r="AJ46" s="296"/>
      <c r="AK46" s="296"/>
      <c r="AL46" s="296"/>
      <c r="AM46" s="296"/>
      <c r="AN46" s="296"/>
      <c r="AO46" s="296"/>
      <c r="AP46" s="296"/>
      <c r="AQ46" s="296"/>
      <c r="AR46" s="296"/>
      <c r="AS46" s="296"/>
      <c r="AT46" s="296"/>
      <c r="AU46" s="296"/>
      <c r="AV46" s="296"/>
      <c r="AW46" s="296"/>
      <c r="AX46" s="296"/>
      <c r="AY46" s="296"/>
      <c r="AZ46" s="296"/>
      <c r="BA46" s="296"/>
      <c r="BB46" s="296"/>
      <c r="BC46" s="296"/>
      <c r="BD46" s="296"/>
      <c r="BE46" s="296"/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29"/>
      <c r="BU46" s="165">
        <f t="shared" si="3"/>
        <v>0.33333305555717241</v>
      </c>
    </row>
    <row r="47" spans="1:73" x14ac:dyDescent="0.25">
      <c r="A47" s="39"/>
      <c r="B47" s="139" t="str">
        <f>'Etat staff'!F43</f>
        <v xml:space="preserve"> JULIAN</v>
      </c>
      <c r="C47" s="161">
        <f>'Etat staff'!D43</f>
        <v>43591.440972222219</v>
      </c>
      <c r="D47" s="162">
        <f>IF('Etat staff'!E43&lt;C47,'Etat staff'!E43+1,'Etat staff'!E43)</f>
        <v>43591.767361111109</v>
      </c>
      <c r="E47" s="203">
        <f t="shared" si="7"/>
        <v>4.1666666666666664E-2</v>
      </c>
      <c r="F47" s="44"/>
      <c r="G47" s="265"/>
      <c r="H47" s="227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31"/>
      <c r="X47" s="231"/>
      <c r="Y47" s="231"/>
      <c r="Z47" s="231"/>
      <c r="AA47" s="231"/>
      <c r="AB47" s="231"/>
      <c r="AC47" s="231"/>
      <c r="AD47" s="231"/>
      <c r="AE47" s="231"/>
      <c r="AF47" s="231"/>
      <c r="AG47" s="231"/>
      <c r="AH47" s="231"/>
      <c r="AI47" s="231"/>
      <c r="AJ47" s="231"/>
      <c r="AK47" s="231"/>
      <c r="AL47" s="296"/>
      <c r="AM47" s="296"/>
      <c r="AN47" s="296"/>
      <c r="AO47" s="296"/>
      <c r="AP47" s="296"/>
      <c r="AQ47" s="296"/>
      <c r="AR47" s="296"/>
      <c r="AS47" s="296"/>
      <c r="AT47" s="296"/>
      <c r="AU47" s="296"/>
      <c r="AV47" s="296"/>
      <c r="AW47" s="296"/>
      <c r="AX47" s="296"/>
      <c r="AY47" s="231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29"/>
      <c r="BU47" s="165">
        <f t="shared" si="3"/>
        <v>0.33333305555717241</v>
      </c>
    </row>
    <row r="48" spans="1:73" x14ac:dyDescent="0.25">
      <c r="A48" s="39"/>
      <c r="B48" s="266" t="str">
        <f>'Etat staff'!F44</f>
        <v xml:space="preserve"> IRIS</v>
      </c>
      <c r="C48" s="161">
        <f>'Etat staff'!D44</f>
        <v>43591.482638888891</v>
      </c>
      <c r="D48" s="162">
        <f>IF('Etat staff'!E44&lt;C48,'Etat staff'!E44+1,'Etat staff'!E44)</f>
        <v>43591.746527777781</v>
      </c>
      <c r="E48" s="203">
        <f t="shared" si="7"/>
        <v>2.0833333333333332E-2</v>
      </c>
      <c r="F48" s="44"/>
      <c r="G48" s="265"/>
      <c r="H48" s="227"/>
      <c r="I48" s="296"/>
      <c r="J48" s="296"/>
      <c r="K48" s="296"/>
      <c r="L48" s="296"/>
      <c r="M48" s="296"/>
      <c r="N48" s="296"/>
      <c r="O48" s="296"/>
      <c r="P48" s="296"/>
      <c r="Q48" s="296"/>
      <c r="R48" s="296"/>
      <c r="S48" s="296"/>
      <c r="T48" s="296"/>
      <c r="U48" s="296"/>
      <c r="V48" s="296"/>
      <c r="W48" s="296"/>
      <c r="X48" s="296"/>
      <c r="Y48" s="296"/>
      <c r="Z48" s="296"/>
      <c r="AA48" s="296"/>
      <c r="AB48" s="296"/>
      <c r="AC48" s="296"/>
      <c r="AD48" s="296"/>
      <c r="AE48" s="296"/>
      <c r="AF48" s="296"/>
      <c r="AG48" s="296"/>
      <c r="AH48" s="296"/>
      <c r="AI48" s="296"/>
      <c r="AJ48" s="231"/>
      <c r="AK48" s="231"/>
      <c r="AL48" s="296"/>
      <c r="AM48" s="231"/>
      <c r="AN48" s="231"/>
      <c r="AO48" s="231"/>
      <c r="AP48" s="231"/>
      <c r="AQ48" s="231"/>
      <c r="AR48" s="231"/>
      <c r="AS48" s="231"/>
      <c r="AT48" s="231"/>
      <c r="AU48" s="231"/>
      <c r="AV48" s="231"/>
      <c r="AW48" s="231"/>
      <c r="AX48" s="231"/>
      <c r="AY48" s="231"/>
      <c r="AZ48" s="231"/>
      <c r="BA48" s="231"/>
      <c r="BB48" s="231"/>
      <c r="BC48" s="231"/>
      <c r="BD48" s="231"/>
      <c r="BE48" s="231"/>
      <c r="BF48" s="231"/>
      <c r="BG48" s="231"/>
      <c r="BH48" s="231"/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29"/>
      <c r="BU48" s="165">
        <f t="shared" si="3"/>
        <v>0.27083305555717241</v>
      </c>
    </row>
    <row r="49" spans="1:73" x14ac:dyDescent="0.25">
      <c r="A49" s="39"/>
      <c r="B49" s="139" t="str">
        <f>'Etat staff'!F45</f>
        <v xml:space="preserve"> LAURA</v>
      </c>
      <c r="C49" s="161">
        <f>'Etat staff'!D45</f>
        <v>43591.482638888891</v>
      </c>
      <c r="D49" s="162">
        <f>IF('Etat staff'!E45&lt;C49,'Etat staff'!E45+1,'Etat staff'!E45)</f>
        <v>43591.809027777781</v>
      </c>
      <c r="E49" s="203">
        <f t="shared" si="7"/>
        <v>4.1666666666666664E-2</v>
      </c>
      <c r="F49" s="44"/>
      <c r="G49" s="265"/>
      <c r="H49" s="227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/>
      <c r="X49" s="296"/>
      <c r="Y49" s="296"/>
      <c r="Z49" s="296"/>
      <c r="AA49" s="296"/>
      <c r="AB49" s="296"/>
      <c r="AC49" s="296"/>
      <c r="AD49" s="296"/>
      <c r="AE49" s="296"/>
      <c r="AF49" s="296"/>
      <c r="AG49" s="296"/>
      <c r="AH49" s="296"/>
      <c r="AI49" s="296"/>
      <c r="AJ49" s="231"/>
      <c r="AK49" s="231"/>
      <c r="AL49" s="296"/>
      <c r="AM49" s="231"/>
      <c r="AN49" s="231"/>
      <c r="AO49" s="231"/>
      <c r="AP49" s="296"/>
      <c r="AQ49" s="296"/>
      <c r="AR49" s="296"/>
      <c r="AS49" s="296"/>
      <c r="AT49" s="296"/>
      <c r="AU49" s="296"/>
      <c r="AV49" s="296"/>
      <c r="AW49" s="296"/>
      <c r="AX49" s="296"/>
      <c r="AY49" s="296"/>
      <c r="AZ49" s="296"/>
      <c r="BA49" s="296"/>
      <c r="BB49" s="296"/>
      <c r="BC49" s="296"/>
      <c r="BD49" s="296"/>
      <c r="BE49" s="296"/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29"/>
      <c r="BU49" s="165">
        <f t="shared" si="3"/>
        <v>0.33333305555717241</v>
      </c>
    </row>
    <row r="50" spans="1:73" x14ac:dyDescent="0.25">
      <c r="A50" s="39"/>
      <c r="B50" s="139">
        <f>'Etat staff'!F46</f>
        <v>0</v>
      </c>
      <c r="C50" s="161">
        <f>'Etat staff'!D46</f>
        <v>0</v>
      </c>
      <c r="D50" s="162">
        <f>IF('Etat staff'!E46&lt;C50,'Etat staff'!E46+1,'Etat staff'!E46)</f>
        <v>0</v>
      </c>
      <c r="E50" s="203">
        <f t="shared" si="7"/>
        <v>1.0416666666666666E-2</v>
      </c>
      <c r="F50" s="44"/>
      <c r="G50" s="265"/>
      <c r="H50" s="227"/>
      <c r="I50" s="296"/>
      <c r="J50" s="296"/>
      <c r="K50" s="296"/>
      <c r="L50" s="296"/>
      <c r="M50" s="296"/>
      <c r="N50" s="296"/>
      <c r="O50" s="296"/>
      <c r="P50" s="296"/>
      <c r="Q50" s="296"/>
      <c r="R50" s="296"/>
      <c r="S50" s="296"/>
      <c r="T50" s="231"/>
      <c r="U50" s="231"/>
      <c r="V50" s="231"/>
      <c r="W50" s="231"/>
      <c r="X50" s="231"/>
      <c r="Y50" s="231"/>
      <c r="Z50" s="231"/>
      <c r="AA50" s="231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31"/>
      <c r="BI50" s="231"/>
      <c r="BJ50" s="231"/>
      <c r="BK50" s="231"/>
      <c r="BL50" s="231"/>
      <c r="BM50" s="231"/>
      <c r="BN50" s="231"/>
      <c r="BO50" s="231"/>
      <c r="BP50" s="296"/>
      <c r="BQ50" s="296"/>
      <c r="BR50" s="296"/>
      <c r="BS50" s="296"/>
      <c r="BT50" s="229"/>
      <c r="BU50" s="165">
        <f t="shared" si="3"/>
        <v>6.9441666666666671E-3</v>
      </c>
    </row>
    <row r="51" spans="1:73" x14ac:dyDescent="0.25">
      <c r="A51" s="39"/>
      <c r="B51" s="139">
        <f>'Etat staff'!F47</f>
        <v>0</v>
      </c>
      <c r="C51" s="161">
        <f>'Etat staff'!D47</f>
        <v>0</v>
      </c>
      <c r="D51" s="162">
        <f>IF('Etat staff'!E47&lt;C51,'Etat staff'!E47+1,'Etat staff'!E47)</f>
        <v>0</v>
      </c>
      <c r="E51" s="203">
        <f t="shared" si="7"/>
        <v>1.0416666666666666E-2</v>
      </c>
      <c r="F51" s="44"/>
      <c r="G51" s="265"/>
      <c r="H51" s="227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31"/>
      <c r="U51" s="231"/>
      <c r="V51" s="231"/>
      <c r="W51" s="231"/>
      <c r="X51" s="231"/>
      <c r="Y51" s="231"/>
      <c r="Z51" s="231"/>
      <c r="AA51" s="231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31"/>
      <c r="BI51" s="231"/>
      <c r="BJ51" s="231"/>
      <c r="BK51" s="231"/>
      <c r="BL51" s="231"/>
      <c r="BM51" s="231"/>
      <c r="BN51" s="231"/>
      <c r="BO51" s="231"/>
      <c r="BP51" s="296"/>
      <c r="BQ51" s="296"/>
      <c r="BR51" s="296"/>
      <c r="BS51" s="296"/>
      <c r="BT51" s="229"/>
      <c r="BU51" s="165">
        <f t="shared" si="3"/>
        <v>6.9441666666666671E-3</v>
      </c>
    </row>
    <row r="52" spans="1:73" x14ac:dyDescent="0.25">
      <c r="A52" s="39"/>
      <c r="B52" s="139">
        <f>'Etat staff'!F48</f>
        <v>0</v>
      </c>
      <c r="C52" s="161">
        <f>'Etat staff'!D48</f>
        <v>0</v>
      </c>
      <c r="D52" s="162">
        <f>IF('Etat staff'!E48&lt;C52,'Etat staff'!E48+1,'Etat staff'!E48)</f>
        <v>0</v>
      </c>
      <c r="E52" s="203">
        <f t="shared" si="7"/>
        <v>1.0416666666666666E-2</v>
      </c>
      <c r="F52" s="44"/>
      <c r="G52" s="265"/>
      <c r="H52" s="227"/>
      <c r="I52" s="296"/>
      <c r="J52" s="296"/>
      <c r="K52" s="296"/>
      <c r="L52" s="296"/>
      <c r="M52" s="296"/>
      <c r="N52" s="296"/>
      <c r="O52" s="296"/>
      <c r="P52" s="296"/>
      <c r="Q52" s="296"/>
      <c r="R52" s="296"/>
      <c r="S52" s="296"/>
      <c r="T52" s="231"/>
      <c r="U52" s="231"/>
      <c r="V52" s="231"/>
      <c r="W52" s="231"/>
      <c r="X52" s="231"/>
      <c r="Y52" s="231"/>
      <c r="Z52" s="231"/>
      <c r="AA52" s="231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31"/>
      <c r="BI52" s="231"/>
      <c r="BJ52" s="231"/>
      <c r="BK52" s="231"/>
      <c r="BL52" s="231"/>
      <c r="BM52" s="231"/>
      <c r="BN52" s="231"/>
      <c r="BO52" s="231"/>
      <c r="BP52" s="296"/>
      <c r="BQ52" s="296"/>
      <c r="BR52" s="296"/>
      <c r="BS52" s="296"/>
      <c r="BT52" s="229"/>
      <c r="BU52" s="165">
        <f t="shared" si="3"/>
        <v>6.9441666666666671E-3</v>
      </c>
    </row>
    <row r="53" spans="1:73" x14ac:dyDescent="0.25">
      <c r="A53" s="39"/>
      <c r="B53" s="139">
        <f>'Etat staff'!F49</f>
        <v>0</v>
      </c>
      <c r="C53" s="161">
        <f>'Etat staff'!D49</f>
        <v>0</v>
      </c>
      <c r="D53" s="162">
        <f>IF('Etat staff'!E49&lt;C53,'Etat staff'!E49+1,'Etat staff'!E49)</f>
        <v>0</v>
      </c>
      <c r="E53" s="203">
        <f t="shared" si="7"/>
        <v>1.0416666666666666E-2</v>
      </c>
      <c r="F53" s="44"/>
      <c r="G53" s="265"/>
      <c r="H53" s="227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31"/>
      <c r="U53" s="231"/>
      <c r="V53" s="231"/>
      <c r="W53" s="231"/>
      <c r="X53" s="231"/>
      <c r="Y53" s="231"/>
      <c r="Z53" s="231"/>
      <c r="AA53" s="231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31"/>
      <c r="BI53" s="231"/>
      <c r="BJ53" s="231"/>
      <c r="BK53" s="231"/>
      <c r="BL53" s="231"/>
      <c r="BM53" s="231"/>
      <c r="BN53" s="231"/>
      <c r="BO53" s="231"/>
      <c r="BP53" s="296"/>
      <c r="BQ53" s="296"/>
      <c r="BR53" s="296"/>
      <c r="BS53" s="296"/>
      <c r="BT53" s="229"/>
      <c r="BU53" s="165">
        <f t="shared" si="3"/>
        <v>6.9441666666666671E-3</v>
      </c>
    </row>
    <row r="54" spans="1:73" x14ac:dyDescent="0.25">
      <c r="A54" s="39"/>
      <c r="B54" s="139" t="str">
        <f>'Etat staff'!F50</f>
        <v xml:space="preserve"> PAGNA</v>
      </c>
      <c r="C54" s="161">
        <f>'Etat staff'!D50</f>
        <v>43591.524305555555</v>
      </c>
      <c r="D54" s="162">
        <f>IF('Etat staff'!E50&lt;C54,'Etat staff'!E50+1,'Etat staff'!E50)</f>
        <v>43591.913194444445</v>
      </c>
      <c r="E54" s="203">
        <f t="shared" si="7"/>
        <v>5.2083333333333336E-2</v>
      </c>
      <c r="F54" s="44"/>
      <c r="G54" s="265"/>
      <c r="H54" s="227"/>
      <c r="I54" s="296"/>
      <c r="J54" s="296"/>
      <c r="K54" s="296"/>
      <c r="L54" s="296"/>
      <c r="M54" s="296"/>
      <c r="N54" s="296"/>
      <c r="O54" s="296"/>
      <c r="P54" s="296"/>
      <c r="Q54" s="296"/>
      <c r="R54" s="296"/>
      <c r="S54" s="296"/>
      <c r="T54" s="296"/>
      <c r="U54" s="296"/>
      <c r="V54" s="296"/>
      <c r="W54" s="296"/>
      <c r="X54" s="296"/>
      <c r="Y54" s="296"/>
      <c r="Z54" s="296"/>
      <c r="AA54" s="296"/>
      <c r="AB54" s="231"/>
      <c r="AC54" s="231"/>
      <c r="AD54" s="231"/>
      <c r="AE54" s="231"/>
      <c r="AF54" s="231"/>
      <c r="AG54" s="231"/>
      <c r="AH54" s="231"/>
      <c r="AI54" s="296"/>
      <c r="AJ54" s="296"/>
      <c r="AK54" s="296"/>
      <c r="AL54" s="296"/>
      <c r="AM54" s="296"/>
      <c r="AN54" s="296"/>
      <c r="AO54" s="296"/>
      <c r="AP54" s="296"/>
      <c r="AQ54" s="296"/>
      <c r="AR54" s="296"/>
      <c r="AS54" s="296"/>
      <c r="AT54" s="296"/>
      <c r="AU54" s="296"/>
      <c r="AV54" s="296"/>
      <c r="AW54" s="296"/>
      <c r="AX54" s="296"/>
      <c r="AY54" s="296"/>
      <c r="AZ54" s="296"/>
      <c r="BA54" s="296"/>
      <c r="BB54" s="296"/>
      <c r="BC54" s="296"/>
      <c r="BD54" s="296"/>
      <c r="BE54" s="296"/>
      <c r="BF54" s="296"/>
      <c r="BG54" s="296"/>
      <c r="BH54" s="231"/>
      <c r="BI54" s="231"/>
      <c r="BJ54" s="231"/>
      <c r="BK54" s="231"/>
      <c r="BL54" s="231"/>
      <c r="BM54" s="231"/>
      <c r="BN54" s="231"/>
      <c r="BO54" s="231"/>
      <c r="BP54" s="296"/>
      <c r="BQ54" s="296"/>
      <c r="BR54" s="296"/>
      <c r="BS54" s="296"/>
      <c r="BT54" s="229"/>
      <c r="BU54" s="165">
        <f t="shared" si="3"/>
        <v>0.39583305555717241</v>
      </c>
    </row>
    <row r="55" spans="1:73" x14ac:dyDescent="0.25">
      <c r="A55" s="39"/>
      <c r="B55" s="139" t="str">
        <f>'Etat staff'!F51</f>
        <v xml:space="preserve"> ANAIS</v>
      </c>
      <c r="C55" s="161">
        <f>'Etat staff'!D51</f>
        <v>43591.545138888891</v>
      </c>
      <c r="D55" s="162">
        <f>IF('Etat staff'!E51&lt;C55,'Etat staff'!E51+1,'Etat staff'!E51)</f>
        <v>43591.913194444445</v>
      </c>
      <c r="E55" s="203">
        <f t="shared" si="7"/>
        <v>4.1666666666666664E-2</v>
      </c>
      <c r="F55" s="44"/>
      <c r="G55" s="265"/>
      <c r="H55" s="227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/>
      <c r="AE55" s="296"/>
      <c r="AF55" s="296"/>
      <c r="AG55" s="296"/>
      <c r="AH55" s="296"/>
      <c r="AI55" s="296"/>
      <c r="AJ55" s="296"/>
      <c r="AK55" s="296"/>
      <c r="AL55" s="296"/>
      <c r="AM55" s="296"/>
      <c r="AN55" s="296"/>
      <c r="AO55" s="296"/>
      <c r="AP55" s="296"/>
      <c r="AQ55" s="296"/>
      <c r="AR55" s="296"/>
      <c r="AS55" s="296"/>
      <c r="AT55" s="296"/>
      <c r="AU55" s="231"/>
      <c r="AV55" s="231"/>
      <c r="AW55" s="231"/>
      <c r="AX55" s="231"/>
      <c r="AY55" s="231"/>
      <c r="AZ55" s="231"/>
      <c r="BA55" s="231"/>
      <c r="BB55" s="296"/>
      <c r="BC55" s="296"/>
      <c r="BD55" s="296"/>
      <c r="BE55" s="296"/>
      <c r="BF55" s="296"/>
      <c r="BG55" s="296"/>
      <c r="BH55" s="231"/>
      <c r="BI55" s="231"/>
      <c r="BJ55" s="231"/>
      <c r="BK55" s="231"/>
      <c r="BL55" s="231"/>
      <c r="BM55" s="231"/>
      <c r="BN55" s="231"/>
      <c r="BO55" s="231"/>
      <c r="BP55" s="296"/>
      <c r="BQ55" s="296"/>
      <c r="BR55" s="296"/>
      <c r="BS55" s="296"/>
      <c r="BT55" s="229"/>
      <c r="BU55" s="165">
        <f t="shared" si="3"/>
        <v>0.37499972222141376</v>
      </c>
    </row>
    <row r="56" spans="1:73" x14ac:dyDescent="0.25">
      <c r="A56" s="39"/>
      <c r="B56" s="139" t="str">
        <f>'Etat staff'!F52</f>
        <v xml:space="preserve"> JULIE</v>
      </c>
      <c r="C56" s="161">
        <f>'Etat staff'!D52</f>
        <v>43591.586805555555</v>
      </c>
      <c r="D56" s="162">
        <f>IF('Etat staff'!E52&lt;C56,'Etat staff'!E52+1,'Etat staff'!E52)</f>
        <v>43591.913194444445</v>
      </c>
      <c r="E56" s="203">
        <f t="shared" si="7"/>
        <v>4.1666666666666664E-2</v>
      </c>
      <c r="F56" s="44"/>
      <c r="G56" s="265"/>
      <c r="H56" s="227"/>
      <c r="I56" s="296"/>
      <c r="J56" s="296"/>
      <c r="K56" s="296"/>
      <c r="L56" s="296"/>
      <c r="M56" s="296"/>
      <c r="N56" s="296"/>
      <c r="O56" s="296"/>
      <c r="P56" s="296"/>
      <c r="Q56" s="296"/>
      <c r="R56" s="296"/>
      <c r="S56" s="296"/>
      <c r="T56" s="296"/>
      <c r="U56" s="296"/>
      <c r="V56" s="296"/>
      <c r="W56" s="296"/>
      <c r="X56" s="296"/>
      <c r="Y56" s="296"/>
      <c r="Z56" s="296"/>
      <c r="AA56" s="296"/>
      <c r="AB56" s="231"/>
      <c r="AC56" s="231"/>
      <c r="AD56" s="296"/>
      <c r="AE56" s="296"/>
      <c r="AF56" s="296"/>
      <c r="AG56" s="296"/>
      <c r="AH56" s="296"/>
      <c r="AI56" s="296"/>
      <c r="AJ56" s="296"/>
      <c r="AK56" s="296"/>
      <c r="AL56" s="296"/>
      <c r="AM56" s="296"/>
      <c r="AN56" s="296"/>
      <c r="AO56" s="296"/>
      <c r="AP56" s="296"/>
      <c r="AQ56" s="296"/>
      <c r="AR56" s="296"/>
      <c r="AS56" s="296"/>
      <c r="AT56" s="296"/>
      <c r="AU56" s="296"/>
      <c r="AV56" s="296"/>
      <c r="AW56" s="296"/>
      <c r="AX56" s="296"/>
      <c r="AY56" s="296"/>
      <c r="AZ56" s="296"/>
      <c r="BA56" s="296"/>
      <c r="BB56" s="296"/>
      <c r="BC56" s="296"/>
      <c r="BD56" s="296"/>
      <c r="BE56" s="296"/>
      <c r="BF56" s="296"/>
      <c r="BG56" s="296"/>
      <c r="BH56" s="231"/>
      <c r="BI56" s="231"/>
      <c r="BJ56" s="231"/>
      <c r="BK56" s="231"/>
      <c r="BL56" s="296"/>
      <c r="BM56" s="296"/>
      <c r="BN56" s="296"/>
      <c r="BO56" s="296"/>
      <c r="BP56" s="296"/>
      <c r="BQ56" s="296"/>
      <c r="BR56" s="296"/>
      <c r="BS56" s="296"/>
      <c r="BT56" s="229"/>
      <c r="BU56" s="165">
        <f t="shared" si="3"/>
        <v>0.33333305555717241</v>
      </c>
    </row>
    <row r="57" spans="1:73" x14ac:dyDescent="0.25">
      <c r="A57" s="39"/>
      <c r="B57" s="139" t="str">
        <f>'Etat staff'!F53</f>
        <v xml:space="preserve"> CAMILLE</v>
      </c>
      <c r="C57" s="161">
        <f>'Etat staff'!D53</f>
        <v>43591.666666666664</v>
      </c>
      <c r="D57" s="162">
        <f>IF('Etat staff'!E53&lt;C57,'Etat staff'!E53+1,'Etat staff'!E53)</f>
        <v>43591.913194444445</v>
      </c>
      <c r="E57" s="203">
        <f t="shared" si="7"/>
        <v>2.0833333333333332E-2</v>
      </c>
      <c r="F57" s="44"/>
      <c r="G57" s="265"/>
      <c r="H57" s="227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31"/>
      <c r="AC57" s="231"/>
      <c r="AD57" s="231"/>
      <c r="AE57" s="231"/>
      <c r="AF57" s="231"/>
      <c r="AG57" s="231"/>
      <c r="AH57" s="231"/>
      <c r="AI57" s="231"/>
      <c r="AJ57" s="231"/>
      <c r="AK57" s="231"/>
      <c r="AL57" s="231"/>
      <c r="AM57" s="231"/>
      <c r="AN57" s="231"/>
      <c r="AO57" s="231"/>
      <c r="AP57" s="231"/>
      <c r="AQ57" s="231"/>
      <c r="AR57" s="296"/>
      <c r="AS57" s="296"/>
      <c r="AT57" s="296"/>
      <c r="AU57" s="231"/>
      <c r="AV57" s="231"/>
      <c r="AW57" s="231"/>
      <c r="AX57" s="231"/>
      <c r="AY57" s="231"/>
      <c r="AZ57" s="231"/>
      <c r="BA57" s="231"/>
      <c r="BB57" s="231"/>
      <c r="BC57" s="231"/>
      <c r="BD57" s="231"/>
      <c r="BE57" s="231"/>
      <c r="BF57" s="231"/>
      <c r="BG57" s="231"/>
      <c r="BH57" s="231"/>
      <c r="BI57" s="231"/>
      <c r="BJ57" s="296"/>
      <c r="BK57" s="296"/>
      <c r="BL57" s="296"/>
      <c r="BM57" s="296"/>
      <c r="BN57" s="296"/>
      <c r="BO57" s="296"/>
      <c r="BP57" s="296"/>
      <c r="BQ57" s="296"/>
      <c r="BR57" s="296"/>
      <c r="BS57" s="296"/>
      <c r="BT57" s="229"/>
      <c r="BU57" s="165">
        <f t="shared" si="3"/>
        <v>0.25347194444767818</v>
      </c>
    </row>
    <row r="58" spans="1:73" x14ac:dyDescent="0.25">
      <c r="A58" s="39"/>
      <c r="B58" s="139" t="str">
        <f>'Etat staff'!F54</f>
        <v xml:space="preserve"> ALICE</v>
      </c>
      <c r="C58" s="161">
        <f>'Etat staff'!D54</f>
        <v>43591.701388888891</v>
      </c>
      <c r="D58" s="162">
        <f>IF('Etat staff'!E54&lt;C58,'Etat staff'!E54+1,'Etat staff'!E54)</f>
        <v>43591.913194444445</v>
      </c>
      <c r="E58" s="203">
        <f t="shared" si="7"/>
        <v>1.0416666666666666E-2</v>
      </c>
      <c r="F58" s="44"/>
      <c r="G58" s="265"/>
      <c r="H58" s="227"/>
      <c r="I58" s="296"/>
      <c r="J58" s="296"/>
      <c r="K58" s="296"/>
      <c r="L58" s="296"/>
      <c r="M58" s="296"/>
      <c r="N58" s="296"/>
      <c r="O58" s="296"/>
      <c r="P58" s="296"/>
      <c r="Q58" s="296"/>
      <c r="R58" s="296"/>
      <c r="S58" s="296"/>
      <c r="T58" s="296"/>
      <c r="U58" s="296"/>
      <c r="V58" s="296"/>
      <c r="W58" s="296"/>
      <c r="X58" s="296"/>
      <c r="Y58" s="296"/>
      <c r="Z58" s="296"/>
      <c r="AA58" s="296"/>
      <c r="AB58" s="296"/>
      <c r="AC58" s="296"/>
      <c r="AD58" s="296"/>
      <c r="AE58" s="296"/>
      <c r="AF58" s="231"/>
      <c r="AG58" s="231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/>
      <c r="AS58" s="296"/>
      <c r="AT58" s="296"/>
      <c r="AU58" s="296"/>
      <c r="AV58" s="296"/>
      <c r="AW58" s="296"/>
      <c r="AX58" s="296"/>
      <c r="AY58" s="296"/>
      <c r="AZ58" s="296"/>
      <c r="BA58" s="296"/>
      <c r="BB58" s="296"/>
      <c r="BC58" s="296"/>
      <c r="BD58" s="296"/>
      <c r="BE58" s="296"/>
      <c r="BF58" s="296"/>
      <c r="BG58" s="296"/>
      <c r="BH58" s="231"/>
      <c r="BI58" s="231"/>
      <c r="BJ58" s="231"/>
      <c r="BK58" s="231"/>
      <c r="BL58" s="231"/>
      <c r="BM58" s="231"/>
      <c r="BN58" s="231"/>
      <c r="BO58" s="231"/>
      <c r="BP58" s="296"/>
      <c r="BQ58" s="296"/>
      <c r="BR58" s="296"/>
      <c r="BS58" s="296"/>
      <c r="BT58" s="229"/>
      <c r="BU58" s="165">
        <f t="shared" si="3"/>
        <v>0.21874972222141378</v>
      </c>
    </row>
    <row r="59" spans="1:73" x14ac:dyDescent="0.25">
      <c r="A59" s="39"/>
      <c r="B59" s="139" t="str">
        <f>'Etat staff'!F55</f>
        <v xml:space="preserve"> ANTHONY</v>
      </c>
      <c r="C59" s="161">
        <f>'Etat staff'!D55</f>
        <v>43591.701388888891</v>
      </c>
      <c r="D59" s="162">
        <f>IF('Etat staff'!E55&lt;C59,'Etat staff'!E55+1,'Etat staff'!E55)</f>
        <v>43591.913194444445</v>
      </c>
      <c r="E59" s="203">
        <f t="shared" si="7"/>
        <v>1.0416666666666666E-2</v>
      </c>
      <c r="F59" s="44"/>
      <c r="G59" s="265"/>
      <c r="H59" s="227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/>
      <c r="AF59" s="296"/>
      <c r="AG59" s="296"/>
      <c r="AH59" s="296"/>
      <c r="AI59" s="296"/>
      <c r="AJ59" s="296"/>
      <c r="AK59" s="296"/>
      <c r="AL59" s="296"/>
      <c r="AM59" s="296"/>
      <c r="AN59" s="296"/>
      <c r="AO59" s="296"/>
      <c r="AP59" s="296"/>
      <c r="AQ59" s="296"/>
      <c r="AR59" s="296"/>
      <c r="AS59" s="296"/>
      <c r="AT59" s="296"/>
      <c r="AU59" s="231"/>
      <c r="AV59" s="231"/>
      <c r="AW59" s="231"/>
      <c r="AX59" s="231"/>
      <c r="AY59" s="231"/>
      <c r="AZ59" s="231"/>
      <c r="BA59" s="231"/>
      <c r="BB59" s="231"/>
      <c r="BC59" s="231"/>
      <c r="BD59" s="231"/>
      <c r="BE59" s="296"/>
      <c r="BF59" s="296"/>
      <c r="BG59" s="296"/>
      <c r="BH59" s="231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29"/>
      <c r="BU59" s="165">
        <f t="shared" si="3"/>
        <v>0.21874972222141378</v>
      </c>
    </row>
    <row r="60" spans="1:73" x14ac:dyDescent="0.25">
      <c r="A60" s="39"/>
      <c r="B60" s="139" t="str">
        <f>'Etat staff'!F56</f>
        <v xml:space="preserve"> LANCELOT</v>
      </c>
      <c r="C60" s="161">
        <f>'Etat staff'!D56</f>
        <v>43591.701388888891</v>
      </c>
      <c r="D60" s="162">
        <f>IF('Etat staff'!E56&lt;C60,'Etat staff'!E56+1,'Etat staff'!E56)</f>
        <v>43591.913194444445</v>
      </c>
      <c r="E60" s="203">
        <f t="shared" si="7"/>
        <v>1.0416666666666666E-2</v>
      </c>
      <c r="F60" s="44"/>
      <c r="G60" s="265"/>
      <c r="H60" s="227"/>
      <c r="I60" s="296"/>
      <c r="J60" s="296"/>
      <c r="K60" s="296"/>
      <c r="L60" s="296"/>
      <c r="M60" s="296"/>
      <c r="N60" s="296"/>
      <c r="O60" s="296"/>
      <c r="P60" s="296"/>
      <c r="Q60" s="296"/>
      <c r="R60" s="296"/>
      <c r="S60" s="296"/>
      <c r="T60" s="296"/>
      <c r="U60" s="296"/>
      <c r="V60" s="296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/>
      <c r="AS60" s="296"/>
      <c r="AT60" s="296"/>
      <c r="AU60" s="296"/>
      <c r="AV60" s="296"/>
      <c r="AW60" s="296"/>
      <c r="AX60" s="296"/>
      <c r="AY60" s="296"/>
      <c r="AZ60" s="296"/>
      <c r="BA60" s="296"/>
      <c r="BB60" s="296"/>
      <c r="BC60" s="296"/>
      <c r="BD60" s="296"/>
      <c r="BE60" s="296"/>
      <c r="BF60" s="296"/>
      <c r="BG60" s="296"/>
      <c r="BH60" s="231"/>
      <c r="BI60" s="296"/>
      <c r="BJ60" s="296"/>
      <c r="BK60" s="296"/>
      <c r="BL60" s="296"/>
      <c r="BM60" s="296"/>
      <c r="BN60" s="296"/>
      <c r="BO60" s="296"/>
      <c r="BP60" s="296"/>
      <c r="BQ60" s="296"/>
      <c r="BR60" s="296"/>
      <c r="BS60" s="296"/>
      <c r="BT60" s="229"/>
      <c r="BU60" s="165">
        <f t="shared" si="3"/>
        <v>0.21874972222141378</v>
      </c>
    </row>
    <row r="61" spans="1:73" x14ac:dyDescent="0.25">
      <c r="A61" s="39"/>
      <c r="B61" s="266" t="str">
        <f>'Etat staff'!F57</f>
        <v xml:space="preserve"> AUDE</v>
      </c>
      <c r="C61" s="161">
        <f>'Etat staff'!D57</f>
        <v>43591.722222222219</v>
      </c>
      <c r="D61" s="162">
        <f>IF('Etat staff'!E57&lt;C61,'Etat staff'!E57+1,'Etat staff'!E57)</f>
        <v>43591.913194444445</v>
      </c>
      <c r="E61" s="203">
        <f t="shared" si="7"/>
        <v>1.0416666666666666E-2</v>
      </c>
      <c r="F61" s="44"/>
      <c r="G61" s="265"/>
      <c r="H61" s="227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31"/>
      <c r="AL61" s="231"/>
      <c r="AM61" s="231"/>
      <c r="AN61" s="231"/>
      <c r="AO61" s="231"/>
      <c r="AP61" s="231"/>
      <c r="AQ61" s="231"/>
      <c r="AR61" s="231"/>
      <c r="AS61" s="231"/>
      <c r="AT61" s="231"/>
      <c r="AU61" s="231"/>
      <c r="AV61" s="296"/>
      <c r="AW61" s="296"/>
      <c r="AX61" s="296"/>
      <c r="AY61" s="231"/>
      <c r="AZ61" s="231"/>
      <c r="BA61" s="231"/>
      <c r="BB61" s="231"/>
      <c r="BC61" s="231"/>
      <c r="BD61" s="231"/>
      <c r="BE61" s="231"/>
      <c r="BF61" s="231"/>
      <c r="BG61" s="231"/>
      <c r="BH61" s="231"/>
      <c r="BI61" s="296"/>
      <c r="BJ61" s="296"/>
      <c r="BK61" s="296"/>
      <c r="BL61" s="296"/>
      <c r="BM61" s="296"/>
      <c r="BN61" s="296"/>
      <c r="BO61" s="296"/>
      <c r="BP61" s="296"/>
      <c r="BQ61" s="296"/>
      <c r="BR61" s="296"/>
      <c r="BS61" s="296"/>
      <c r="BT61" s="229"/>
      <c r="BU61" s="165">
        <f t="shared" si="3"/>
        <v>0.19791638889293109</v>
      </c>
    </row>
    <row r="62" spans="1:73" x14ac:dyDescent="0.25">
      <c r="A62" s="39"/>
      <c r="B62" s="139">
        <f>'Etat staff'!F58</f>
        <v>0</v>
      </c>
      <c r="C62" s="161">
        <f>'Etat staff'!D58</f>
        <v>0</v>
      </c>
      <c r="D62" s="162">
        <f>IF('Etat staff'!E58&lt;C62,'Etat staff'!E58+1,'Etat staff'!E58)</f>
        <v>0</v>
      </c>
      <c r="E62" s="203">
        <f t="shared" si="7"/>
        <v>1.0416666666666666E-2</v>
      </c>
      <c r="F62" s="44"/>
      <c r="G62" s="265"/>
      <c r="H62" s="227"/>
      <c r="I62" s="296"/>
      <c r="J62" s="296"/>
      <c r="K62" s="296"/>
      <c r="L62" s="296"/>
      <c r="M62" s="296"/>
      <c r="N62" s="296"/>
      <c r="O62" s="296"/>
      <c r="P62" s="296"/>
      <c r="Q62" s="296"/>
      <c r="R62" s="296"/>
      <c r="S62" s="296"/>
      <c r="T62" s="296"/>
      <c r="U62" s="296"/>
      <c r="V62" s="296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31"/>
      <c r="AN62" s="231"/>
      <c r="AO62" s="231"/>
      <c r="AP62" s="231"/>
      <c r="AQ62" s="231"/>
      <c r="AR62" s="231"/>
      <c r="AS62" s="231"/>
      <c r="AT62" s="231"/>
      <c r="AU62" s="231"/>
      <c r="AV62" s="296"/>
      <c r="AW62" s="296"/>
      <c r="AX62" s="296"/>
      <c r="AY62" s="231"/>
      <c r="AZ62" s="231"/>
      <c r="BA62" s="231"/>
      <c r="BB62" s="231"/>
      <c r="BC62" s="231"/>
      <c r="BD62" s="231"/>
      <c r="BE62" s="231"/>
      <c r="BF62" s="231"/>
      <c r="BG62" s="231"/>
      <c r="BH62" s="231"/>
      <c r="BI62" s="296"/>
      <c r="BJ62" s="296"/>
      <c r="BK62" s="296"/>
      <c r="BL62" s="296"/>
      <c r="BM62" s="296"/>
      <c r="BN62" s="296"/>
      <c r="BO62" s="296"/>
      <c r="BP62" s="296"/>
      <c r="BQ62" s="296"/>
      <c r="BR62" s="296"/>
      <c r="BS62" s="296"/>
      <c r="BT62" s="229"/>
      <c r="BU62" s="165">
        <f t="shared" si="3"/>
        <v>6.9441666666666671E-3</v>
      </c>
    </row>
    <row r="63" spans="1:73" x14ac:dyDescent="0.25">
      <c r="A63" s="39"/>
      <c r="B63" s="139">
        <f>'Etat staff'!F59</f>
        <v>0</v>
      </c>
      <c r="C63" s="161">
        <f>'Etat staff'!D59</f>
        <v>0</v>
      </c>
      <c r="D63" s="162">
        <f>IF('Etat staff'!E59&lt;C63,'Etat staff'!E59+1,'Etat staff'!E59)</f>
        <v>0</v>
      </c>
      <c r="E63" s="203">
        <f t="shared" si="7"/>
        <v>1.0416666666666666E-2</v>
      </c>
      <c r="F63" s="44"/>
      <c r="G63" s="265"/>
      <c r="H63" s="227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31"/>
      <c r="AN63" s="231"/>
      <c r="AO63" s="231"/>
      <c r="AP63" s="231"/>
      <c r="AQ63" s="231"/>
      <c r="AR63" s="231"/>
      <c r="AS63" s="231"/>
      <c r="AT63" s="231"/>
      <c r="AU63" s="296"/>
      <c r="AV63" s="296"/>
      <c r="AW63" s="296"/>
      <c r="AX63" s="296"/>
      <c r="AY63" s="231"/>
      <c r="AZ63" s="231"/>
      <c r="BA63" s="231"/>
      <c r="BB63" s="231"/>
      <c r="BC63" s="231"/>
      <c r="BD63" s="231"/>
      <c r="BE63" s="231"/>
      <c r="BF63" s="231"/>
      <c r="BG63" s="231"/>
      <c r="BH63" s="231"/>
      <c r="BI63" s="296"/>
      <c r="BJ63" s="296"/>
      <c r="BK63" s="296"/>
      <c r="BL63" s="296"/>
      <c r="BM63" s="296"/>
      <c r="BN63" s="296"/>
      <c r="BO63" s="296"/>
      <c r="BP63" s="231"/>
      <c r="BQ63" s="231"/>
      <c r="BR63" s="231"/>
      <c r="BS63" s="231"/>
      <c r="BT63" s="229"/>
      <c r="BU63" s="165">
        <f t="shared" si="3"/>
        <v>6.9441666666666671E-3</v>
      </c>
    </row>
    <row r="64" spans="1:73" x14ac:dyDescent="0.25">
      <c r="A64" s="39"/>
      <c r="B64" s="139">
        <f>'Etat staff'!F60</f>
        <v>0</v>
      </c>
      <c r="C64" s="161">
        <f>'Etat staff'!D60</f>
        <v>0</v>
      </c>
      <c r="D64" s="162">
        <f>IF('Etat staff'!E60&lt;C64,'Etat staff'!E60+1,'Etat staff'!E60)</f>
        <v>0</v>
      </c>
      <c r="E64" s="203">
        <f t="shared" si="7"/>
        <v>1.0416666666666666E-2</v>
      </c>
      <c r="F64" s="44"/>
      <c r="G64" s="265"/>
      <c r="H64" s="227"/>
      <c r="I64" s="296"/>
      <c r="J64" s="296"/>
      <c r="K64" s="296"/>
      <c r="L64" s="296"/>
      <c r="M64" s="296"/>
      <c r="N64" s="296"/>
      <c r="O64" s="296"/>
      <c r="P64" s="296"/>
      <c r="Q64" s="296"/>
      <c r="R64" s="296"/>
      <c r="S64" s="296"/>
      <c r="T64" s="296"/>
      <c r="U64" s="296"/>
      <c r="V64" s="296"/>
      <c r="W64" s="296"/>
      <c r="X64" s="296"/>
      <c r="Y64" s="296"/>
      <c r="Z64" s="296"/>
      <c r="AA64" s="296"/>
      <c r="AB64" s="296"/>
      <c r="AC64" s="296"/>
      <c r="AD64" s="296"/>
      <c r="AE64" s="231"/>
      <c r="AF64" s="231"/>
      <c r="AG64" s="231"/>
      <c r="AH64" s="231"/>
      <c r="AI64" s="231"/>
      <c r="AJ64" s="231"/>
      <c r="AK64" s="231"/>
      <c r="AL64" s="231"/>
      <c r="AM64" s="231"/>
      <c r="AN64" s="231"/>
      <c r="AO64" s="231"/>
      <c r="AP64" s="231"/>
      <c r="AQ64" s="231"/>
      <c r="AR64" s="231"/>
      <c r="AS64" s="231"/>
      <c r="AT64" s="231"/>
      <c r="AU64" s="231"/>
      <c r="AV64" s="231"/>
      <c r="AW64" s="231"/>
      <c r="AX64" s="231"/>
      <c r="AY64" s="231"/>
      <c r="AZ64" s="231"/>
      <c r="BA64" s="231"/>
      <c r="BB64" s="231"/>
      <c r="BC64" s="231"/>
      <c r="BD64" s="231"/>
      <c r="BE64" s="231"/>
      <c r="BF64" s="231"/>
      <c r="BG64" s="231"/>
      <c r="BH64" s="231"/>
      <c r="BI64" s="296"/>
      <c r="BJ64" s="296"/>
      <c r="BK64" s="296"/>
      <c r="BL64" s="296"/>
      <c r="BM64" s="296"/>
      <c r="BN64" s="296"/>
      <c r="BO64" s="296"/>
      <c r="BP64" s="231"/>
      <c r="BQ64" s="231"/>
      <c r="BR64" s="231"/>
      <c r="BS64" s="231"/>
      <c r="BT64" s="229"/>
      <c r="BU64" s="165">
        <f t="shared" si="3"/>
        <v>6.9441666666666671E-3</v>
      </c>
    </row>
    <row r="65" spans="1:73" x14ac:dyDescent="0.25">
      <c r="A65" s="39"/>
      <c r="B65" s="139">
        <f>'Etat staff'!F61</f>
        <v>0</v>
      </c>
      <c r="C65" s="161">
        <f>'Etat staff'!D61</f>
        <v>0</v>
      </c>
      <c r="D65" s="162">
        <f>IF('Etat staff'!E61&lt;C65,'Etat staff'!E61+1,'Etat staff'!E61)</f>
        <v>0</v>
      </c>
      <c r="E65" s="203">
        <f t="shared" si="7"/>
        <v>1.0416666666666666E-2</v>
      </c>
      <c r="F65" s="44"/>
      <c r="G65" s="265"/>
      <c r="H65" s="227"/>
      <c r="I65" s="296"/>
      <c r="J65" s="296"/>
      <c r="K65" s="296"/>
      <c r="L65" s="296"/>
      <c r="M65" s="296"/>
      <c r="N65" s="296"/>
      <c r="O65" s="296"/>
      <c r="P65" s="296"/>
      <c r="Q65" s="296"/>
      <c r="R65" s="296"/>
      <c r="S65" s="296"/>
      <c r="T65" s="296"/>
      <c r="U65" s="296"/>
      <c r="V65" s="296"/>
      <c r="W65" s="296"/>
      <c r="X65" s="231"/>
      <c r="Y65" s="231"/>
      <c r="Z65" s="231"/>
      <c r="AA65" s="231"/>
      <c r="AB65" s="231"/>
      <c r="AC65" s="231"/>
      <c r="AD65" s="231"/>
      <c r="AE65" s="231"/>
      <c r="AF65" s="231"/>
      <c r="AG65" s="231"/>
      <c r="AH65" s="231"/>
      <c r="AI65" s="231"/>
      <c r="AJ65" s="231"/>
      <c r="AK65" s="231"/>
      <c r="AL65" s="231"/>
      <c r="AM65" s="231"/>
      <c r="AN65" s="231"/>
      <c r="AO65" s="231"/>
      <c r="AP65" s="231"/>
      <c r="AQ65" s="231"/>
      <c r="AR65" s="231"/>
      <c r="AS65" s="231"/>
      <c r="AT65" s="231"/>
      <c r="AU65" s="231"/>
      <c r="AV65" s="231"/>
      <c r="AW65" s="231"/>
      <c r="AX65" s="231"/>
      <c r="AY65" s="231"/>
      <c r="AZ65" s="231"/>
      <c r="BA65" s="231"/>
      <c r="BB65" s="231"/>
      <c r="BC65" s="231"/>
      <c r="BD65" s="231"/>
      <c r="BE65" s="231"/>
      <c r="BF65" s="231"/>
      <c r="BG65" s="231"/>
      <c r="BH65" s="231"/>
      <c r="BI65" s="296"/>
      <c r="BJ65" s="296"/>
      <c r="BK65" s="296"/>
      <c r="BL65" s="296"/>
      <c r="BM65" s="296"/>
      <c r="BN65" s="296"/>
      <c r="BO65" s="296"/>
      <c r="BP65" s="231"/>
      <c r="BQ65" s="231"/>
      <c r="BR65" s="231"/>
      <c r="BS65" s="231"/>
      <c r="BT65" s="229"/>
      <c r="BU65" s="165">
        <f t="shared" si="3"/>
        <v>6.9441666666666671E-3</v>
      </c>
    </row>
    <row r="66" spans="1:73" x14ac:dyDescent="0.25">
      <c r="A66" s="39"/>
      <c r="B66" s="266">
        <f>'Etat staff'!F62</f>
        <v>0</v>
      </c>
      <c r="C66" s="161">
        <f>'Etat staff'!D62</f>
        <v>0</v>
      </c>
      <c r="D66" s="162">
        <f>IF('Etat staff'!E62&lt;C66,'Etat staff'!E62+1,'Etat staff'!E62)</f>
        <v>0</v>
      </c>
      <c r="E66" s="203">
        <f t="shared" si="7"/>
        <v>1.0416666666666666E-2</v>
      </c>
      <c r="F66" s="44"/>
      <c r="G66" s="265"/>
      <c r="H66" s="227"/>
      <c r="I66" s="296"/>
      <c r="J66" s="296"/>
      <c r="K66" s="296"/>
      <c r="L66" s="296"/>
      <c r="M66" s="296"/>
      <c r="N66" s="296"/>
      <c r="O66" s="296"/>
      <c r="P66" s="296"/>
      <c r="Q66" s="296"/>
      <c r="R66" s="296"/>
      <c r="S66" s="296"/>
      <c r="T66" s="296"/>
      <c r="U66" s="296"/>
      <c r="V66" s="296"/>
      <c r="W66" s="296"/>
      <c r="X66" s="231"/>
      <c r="Y66" s="231"/>
      <c r="Z66" s="231"/>
      <c r="AA66" s="231"/>
      <c r="AB66" s="231"/>
      <c r="AC66" s="231"/>
      <c r="AD66" s="231"/>
      <c r="AE66" s="231"/>
      <c r="AF66" s="231"/>
      <c r="AG66" s="231"/>
      <c r="AH66" s="231"/>
      <c r="AI66" s="231"/>
      <c r="AJ66" s="231"/>
      <c r="AK66" s="231"/>
      <c r="AL66" s="231"/>
      <c r="AM66" s="231"/>
      <c r="AN66" s="231"/>
      <c r="AO66" s="231"/>
      <c r="AP66" s="231"/>
      <c r="AQ66" s="231"/>
      <c r="AR66" s="231"/>
      <c r="AS66" s="231"/>
      <c r="AT66" s="231"/>
      <c r="AU66" s="231"/>
      <c r="AV66" s="231"/>
      <c r="AW66" s="231"/>
      <c r="AX66" s="231"/>
      <c r="AY66" s="231"/>
      <c r="AZ66" s="231"/>
      <c r="BA66" s="231"/>
      <c r="BB66" s="231"/>
      <c r="BC66" s="231"/>
      <c r="BD66" s="231"/>
      <c r="BE66" s="231"/>
      <c r="BF66" s="231"/>
      <c r="BG66" s="231"/>
      <c r="BH66" s="231"/>
      <c r="BI66" s="296"/>
      <c r="BJ66" s="296"/>
      <c r="BK66" s="296"/>
      <c r="BL66" s="296"/>
      <c r="BM66" s="296"/>
      <c r="BN66" s="296"/>
      <c r="BO66" s="296"/>
      <c r="BP66" s="231"/>
      <c r="BQ66" s="231"/>
      <c r="BR66" s="231"/>
      <c r="BS66" s="231"/>
      <c r="BT66" s="229"/>
      <c r="BU66" s="165">
        <f t="shared" si="3"/>
        <v>6.9441666666666671E-3</v>
      </c>
    </row>
    <row r="67" spans="1:73" x14ac:dyDescent="0.25">
      <c r="A67" s="39"/>
      <c r="B67" s="139">
        <f>'Etat staff'!F63</f>
        <v>0</v>
      </c>
      <c r="C67" s="161">
        <f>'Etat staff'!D63</f>
        <v>0</v>
      </c>
      <c r="D67" s="162">
        <f>IF('Etat staff'!E63&lt;C67,'Etat staff'!E63+1,'Etat staff'!E63)</f>
        <v>0</v>
      </c>
      <c r="E67" s="203">
        <f t="shared" si="7"/>
        <v>1.0416666666666666E-2</v>
      </c>
      <c r="F67" s="44"/>
      <c r="G67" s="265"/>
      <c r="H67" s="227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31"/>
      <c r="Y67" s="231"/>
      <c r="Z67" s="231"/>
      <c r="AA67" s="231"/>
      <c r="AB67" s="231"/>
      <c r="AC67" s="231"/>
      <c r="AD67" s="231"/>
      <c r="AE67" s="231"/>
      <c r="AF67" s="231"/>
      <c r="AG67" s="231"/>
      <c r="AH67" s="231"/>
      <c r="AI67" s="231"/>
      <c r="AJ67" s="231"/>
      <c r="AK67" s="231"/>
      <c r="AL67" s="231"/>
      <c r="AM67" s="231"/>
      <c r="AN67" s="231"/>
      <c r="AO67" s="231"/>
      <c r="AP67" s="231"/>
      <c r="AQ67" s="231"/>
      <c r="AR67" s="231"/>
      <c r="AS67" s="231"/>
      <c r="AT67" s="231"/>
      <c r="AU67" s="231"/>
      <c r="AV67" s="231"/>
      <c r="AW67" s="231"/>
      <c r="AX67" s="231"/>
      <c r="AY67" s="231"/>
      <c r="AZ67" s="231"/>
      <c r="BA67" s="231"/>
      <c r="BB67" s="231"/>
      <c r="BC67" s="231"/>
      <c r="BD67" s="231"/>
      <c r="BE67" s="231"/>
      <c r="BF67" s="231"/>
      <c r="BG67" s="231"/>
      <c r="BH67" s="231"/>
      <c r="BI67" s="296"/>
      <c r="BJ67" s="296"/>
      <c r="BK67" s="296"/>
      <c r="BL67" s="296"/>
      <c r="BM67" s="296"/>
      <c r="BN67" s="296"/>
      <c r="BO67" s="296"/>
      <c r="BP67" s="231"/>
      <c r="BQ67" s="231"/>
      <c r="BR67" s="231"/>
      <c r="BS67" s="231"/>
      <c r="BT67" s="229"/>
      <c r="BU67" s="165">
        <f t="shared" si="3"/>
        <v>6.9441666666666671E-3</v>
      </c>
    </row>
    <row r="68" spans="1:73" x14ac:dyDescent="0.25">
      <c r="A68" s="39"/>
      <c r="B68" s="139">
        <f>'Etat staff'!F64</f>
        <v>0</v>
      </c>
      <c r="C68" s="161">
        <f>'Etat staff'!D64</f>
        <v>0</v>
      </c>
      <c r="D68" s="162">
        <f>IF('Etat staff'!E64&lt;C68,'Etat staff'!E64+1,'Etat staff'!E64)</f>
        <v>0</v>
      </c>
      <c r="E68" s="203">
        <f t="shared" si="7"/>
        <v>1.0416666666666666E-2</v>
      </c>
      <c r="F68" s="44"/>
      <c r="G68" s="265"/>
      <c r="H68" s="227"/>
      <c r="I68" s="296"/>
      <c r="J68" s="296"/>
      <c r="K68" s="296"/>
      <c r="L68" s="296"/>
      <c r="M68" s="296"/>
      <c r="N68" s="296"/>
      <c r="O68" s="296"/>
      <c r="P68" s="296"/>
      <c r="Q68" s="296"/>
      <c r="R68" s="296"/>
      <c r="S68" s="296"/>
      <c r="T68" s="296"/>
      <c r="U68" s="296"/>
      <c r="V68" s="296"/>
      <c r="W68" s="296"/>
      <c r="X68" s="231"/>
      <c r="Y68" s="231"/>
      <c r="Z68" s="231"/>
      <c r="AA68" s="231"/>
      <c r="AB68" s="231"/>
      <c r="AC68" s="231"/>
      <c r="AD68" s="231"/>
      <c r="AE68" s="231"/>
      <c r="AF68" s="231"/>
      <c r="AG68" s="231"/>
      <c r="AH68" s="231"/>
      <c r="AI68" s="231"/>
      <c r="AJ68" s="231"/>
      <c r="AK68" s="231"/>
      <c r="AL68" s="231"/>
      <c r="AM68" s="231"/>
      <c r="AN68" s="231"/>
      <c r="AO68" s="231"/>
      <c r="AP68" s="231"/>
      <c r="AQ68" s="231"/>
      <c r="AR68" s="231"/>
      <c r="AS68" s="231"/>
      <c r="AT68" s="231"/>
      <c r="AU68" s="231"/>
      <c r="AV68" s="231"/>
      <c r="AW68" s="231"/>
      <c r="AX68" s="231"/>
      <c r="AY68" s="231"/>
      <c r="AZ68" s="231"/>
      <c r="BA68" s="231"/>
      <c r="BB68" s="231"/>
      <c r="BC68" s="231"/>
      <c r="BD68" s="231"/>
      <c r="BE68" s="231"/>
      <c r="BF68" s="231"/>
      <c r="BG68" s="231"/>
      <c r="BH68" s="231"/>
      <c r="BI68" s="296"/>
      <c r="BJ68" s="296"/>
      <c r="BK68" s="296"/>
      <c r="BL68" s="296"/>
      <c r="BM68" s="296"/>
      <c r="BN68" s="296"/>
      <c r="BO68" s="296"/>
      <c r="BP68" s="231"/>
      <c r="BQ68" s="231"/>
      <c r="BR68" s="231"/>
      <c r="BS68" s="231"/>
      <c r="BT68" s="229"/>
      <c r="BU68" s="165">
        <f t="shared" si="3"/>
        <v>6.9441666666666671E-3</v>
      </c>
    </row>
    <row r="69" spans="1:73" x14ac:dyDescent="0.25">
      <c r="A69" s="39"/>
      <c r="B69" s="139">
        <f>'Etat staff'!F65</f>
        <v>0</v>
      </c>
      <c r="C69" s="161">
        <f>'Etat staff'!D65</f>
        <v>0</v>
      </c>
      <c r="D69" s="162">
        <f>IF('Etat staff'!E65&lt;C69,'Etat staff'!E65+1,'Etat staff'!E65)</f>
        <v>0</v>
      </c>
      <c r="E69" s="203">
        <f t="shared" si="7"/>
        <v>1.0416666666666666E-2</v>
      </c>
      <c r="F69" s="44"/>
      <c r="G69" s="265"/>
      <c r="H69" s="227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31"/>
      <c r="Y69" s="231"/>
      <c r="Z69" s="231"/>
      <c r="AA69" s="231"/>
      <c r="AB69" s="231"/>
      <c r="AC69" s="231"/>
      <c r="AD69" s="231"/>
      <c r="AE69" s="231"/>
      <c r="AF69" s="231"/>
      <c r="AG69" s="231"/>
      <c r="AH69" s="231"/>
      <c r="AI69" s="231"/>
      <c r="AJ69" s="231"/>
      <c r="AK69" s="231"/>
      <c r="AL69" s="231"/>
      <c r="AM69" s="231"/>
      <c r="AN69" s="231"/>
      <c r="AO69" s="231"/>
      <c r="AP69" s="231"/>
      <c r="AQ69" s="231"/>
      <c r="AR69" s="231"/>
      <c r="AS69" s="231"/>
      <c r="AT69" s="231"/>
      <c r="AU69" s="231"/>
      <c r="AV69" s="231"/>
      <c r="AW69" s="231"/>
      <c r="AX69" s="231"/>
      <c r="AY69" s="231"/>
      <c r="AZ69" s="231"/>
      <c r="BA69" s="231"/>
      <c r="BB69" s="231"/>
      <c r="BC69" s="231"/>
      <c r="BD69" s="231"/>
      <c r="BE69" s="231"/>
      <c r="BF69" s="231"/>
      <c r="BG69" s="231"/>
      <c r="BH69" s="231"/>
      <c r="BI69" s="231"/>
      <c r="BJ69" s="231"/>
      <c r="BK69" s="231"/>
      <c r="BL69" s="231"/>
      <c r="BM69" s="231"/>
      <c r="BN69" s="231"/>
      <c r="BO69" s="231"/>
      <c r="BP69" s="231"/>
      <c r="BQ69" s="231"/>
      <c r="BR69" s="231"/>
      <c r="BS69" s="231"/>
      <c r="BT69" s="229"/>
      <c r="BU69" s="165">
        <f t="shared" si="3"/>
        <v>6.9441666666666671E-3</v>
      </c>
    </row>
    <row r="70" spans="1:73" x14ac:dyDescent="0.25">
      <c r="A70" s="39"/>
      <c r="B70" s="139">
        <f>'Etat staff'!F66</f>
        <v>0</v>
      </c>
      <c r="C70" s="161">
        <f>'Etat staff'!D66</f>
        <v>0</v>
      </c>
      <c r="D70" s="162">
        <f>IF('Etat staff'!E66&lt;C70,'Etat staff'!E66+1,'Etat staff'!E66)</f>
        <v>0</v>
      </c>
      <c r="E70" s="203">
        <f t="shared" si="7"/>
        <v>1.0416666666666666E-2</v>
      </c>
      <c r="F70" s="44"/>
      <c r="G70" s="265"/>
      <c r="H70" s="227"/>
      <c r="I70" s="296"/>
      <c r="J70" s="296"/>
      <c r="K70" s="296"/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6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31"/>
      <c r="AJ70" s="231"/>
      <c r="AK70" s="231"/>
      <c r="AL70" s="231"/>
      <c r="AM70" s="231"/>
      <c r="AN70" s="231"/>
      <c r="AO70" s="231"/>
      <c r="AP70" s="231"/>
      <c r="AQ70" s="231"/>
      <c r="AR70" s="231"/>
      <c r="AS70" s="231"/>
      <c r="AT70" s="231"/>
      <c r="AU70" s="231"/>
      <c r="AV70" s="231"/>
      <c r="AW70" s="231"/>
      <c r="AX70" s="231"/>
      <c r="AY70" s="231"/>
      <c r="AZ70" s="231"/>
      <c r="BA70" s="231"/>
      <c r="BB70" s="231"/>
      <c r="BC70" s="231"/>
      <c r="BD70" s="231"/>
      <c r="BE70" s="231"/>
      <c r="BF70" s="231"/>
      <c r="BG70" s="231"/>
      <c r="BH70" s="231"/>
      <c r="BI70" s="231"/>
      <c r="BJ70" s="231"/>
      <c r="BK70" s="231"/>
      <c r="BL70" s="231"/>
      <c r="BM70" s="231"/>
      <c r="BN70" s="231"/>
      <c r="BO70" s="231"/>
      <c r="BP70" s="231"/>
      <c r="BQ70" s="231"/>
      <c r="BR70" s="231"/>
      <c r="BS70" s="231"/>
      <c r="BT70" s="229"/>
      <c r="BU70" s="165">
        <f t="shared" si="3"/>
        <v>6.9441666666666671E-3</v>
      </c>
    </row>
    <row r="71" spans="1:73" x14ac:dyDescent="0.25">
      <c r="A71" s="39"/>
      <c r="B71" s="139">
        <f>'Etat staff'!F67</f>
        <v>0</v>
      </c>
      <c r="C71" s="161">
        <f>'Etat staff'!D67</f>
        <v>0</v>
      </c>
      <c r="D71" s="162">
        <f>IF('Etat staff'!E67&lt;C71,'Etat staff'!E67+1,'Etat staff'!E67)</f>
        <v>0</v>
      </c>
      <c r="E71" s="203">
        <f t="shared" si="7"/>
        <v>1.0416666666666666E-2</v>
      </c>
      <c r="F71" s="44"/>
      <c r="G71" s="265"/>
      <c r="H71" s="227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31"/>
      <c r="Y71" s="231"/>
      <c r="Z71" s="231"/>
      <c r="AA71" s="231"/>
      <c r="AB71" s="231"/>
      <c r="AC71" s="231"/>
      <c r="AD71" s="231"/>
      <c r="AE71" s="231"/>
      <c r="AF71" s="231"/>
      <c r="AG71" s="231"/>
      <c r="AH71" s="231"/>
      <c r="AI71" s="231"/>
      <c r="AJ71" s="231"/>
      <c r="AK71" s="231"/>
      <c r="AL71" s="231"/>
      <c r="AM71" s="231"/>
      <c r="AN71" s="231"/>
      <c r="AO71" s="231"/>
      <c r="AP71" s="231"/>
      <c r="AQ71" s="231"/>
      <c r="AR71" s="231"/>
      <c r="AS71" s="231"/>
      <c r="AT71" s="231"/>
      <c r="AU71" s="231"/>
      <c r="AV71" s="231"/>
      <c r="AW71" s="231"/>
      <c r="AX71" s="231"/>
      <c r="AY71" s="231"/>
      <c r="AZ71" s="231"/>
      <c r="BA71" s="231"/>
      <c r="BB71" s="231"/>
      <c r="BC71" s="231"/>
      <c r="BD71" s="231"/>
      <c r="BE71" s="231"/>
      <c r="BF71" s="231"/>
      <c r="BG71" s="231"/>
      <c r="BH71" s="231"/>
      <c r="BI71" s="231"/>
      <c r="BJ71" s="231"/>
      <c r="BK71" s="231"/>
      <c r="BL71" s="231"/>
      <c r="BM71" s="231"/>
      <c r="BN71" s="231"/>
      <c r="BO71" s="231"/>
      <c r="BP71" s="231"/>
      <c r="BQ71" s="231"/>
      <c r="BR71" s="231"/>
      <c r="BS71" s="231"/>
      <c r="BT71" s="229"/>
      <c r="BU71" s="165">
        <f t="shared" si="3"/>
        <v>6.9441666666666671E-3</v>
      </c>
    </row>
    <row r="72" spans="1:73" x14ac:dyDescent="0.25">
      <c r="A72" s="39"/>
      <c r="B72" s="139">
        <f>'Etat staff'!F68</f>
        <v>0</v>
      </c>
      <c r="C72" s="161">
        <f>'Etat staff'!D68</f>
        <v>0</v>
      </c>
      <c r="D72" s="162">
        <f>IF('Etat staff'!E68&lt;C72,'Etat staff'!E68+1,'Etat staff'!E68)</f>
        <v>0</v>
      </c>
      <c r="E72" s="203">
        <f t="shared" si="7"/>
        <v>1.0416666666666666E-2</v>
      </c>
      <c r="F72" s="44"/>
      <c r="G72" s="265"/>
      <c r="H72" s="227"/>
      <c r="I72" s="296"/>
      <c r="J72" s="296"/>
      <c r="K72" s="296"/>
      <c r="L72" s="296"/>
      <c r="M72" s="296"/>
      <c r="N72" s="296"/>
      <c r="O72" s="296"/>
      <c r="P72" s="296"/>
      <c r="Q72" s="296"/>
      <c r="R72" s="296"/>
      <c r="S72" s="296"/>
      <c r="T72" s="296"/>
      <c r="U72" s="296"/>
      <c r="V72" s="296"/>
      <c r="W72" s="296"/>
      <c r="X72" s="231"/>
      <c r="Y72" s="231"/>
      <c r="Z72" s="231"/>
      <c r="AA72" s="231"/>
      <c r="AB72" s="231"/>
      <c r="AC72" s="231"/>
      <c r="AD72" s="231"/>
      <c r="AE72" s="231"/>
      <c r="AF72" s="231"/>
      <c r="AG72" s="231"/>
      <c r="AH72" s="231"/>
      <c r="AI72" s="231"/>
      <c r="AJ72" s="231"/>
      <c r="AK72" s="231"/>
      <c r="AL72" s="231"/>
      <c r="AM72" s="231"/>
      <c r="AN72" s="231"/>
      <c r="AO72" s="231"/>
      <c r="AP72" s="231"/>
      <c r="AQ72" s="231"/>
      <c r="AR72" s="231"/>
      <c r="AS72" s="231"/>
      <c r="AT72" s="231"/>
      <c r="AU72" s="231"/>
      <c r="AV72" s="231"/>
      <c r="AW72" s="231"/>
      <c r="AX72" s="231"/>
      <c r="AY72" s="231"/>
      <c r="AZ72" s="231"/>
      <c r="BA72" s="231"/>
      <c r="BB72" s="231"/>
      <c r="BC72" s="231"/>
      <c r="BD72" s="231"/>
      <c r="BE72" s="231"/>
      <c r="BF72" s="231"/>
      <c r="BG72" s="231"/>
      <c r="BH72" s="231"/>
      <c r="BI72" s="231"/>
      <c r="BJ72" s="231"/>
      <c r="BK72" s="231"/>
      <c r="BL72" s="231"/>
      <c r="BM72" s="231"/>
      <c r="BN72" s="231"/>
      <c r="BO72" s="231"/>
      <c r="BP72" s="231"/>
      <c r="BQ72" s="231"/>
      <c r="BR72" s="231"/>
      <c r="BS72" s="231"/>
      <c r="BT72" s="229"/>
      <c r="BU72" s="165">
        <f t="shared" si="3"/>
        <v>6.9441666666666671E-3</v>
      </c>
    </row>
    <row r="73" spans="1:73" x14ac:dyDescent="0.25">
      <c r="A73" s="39"/>
      <c r="B73" s="139">
        <f>'Etat staff'!F69</f>
        <v>0</v>
      </c>
      <c r="C73" s="161">
        <f>'Etat staff'!D69</f>
        <v>0</v>
      </c>
      <c r="D73" s="162">
        <f>IF('Etat staff'!E69&lt;C73,'Etat staff'!E69+1,'Etat staff'!E69)</f>
        <v>0</v>
      </c>
      <c r="E73" s="203">
        <f t="shared" si="7"/>
        <v>1.0416666666666666E-2</v>
      </c>
      <c r="F73" s="44"/>
      <c r="G73" s="265"/>
      <c r="H73" s="227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31"/>
      <c r="Y73" s="231"/>
      <c r="Z73" s="231"/>
      <c r="AA73" s="231"/>
      <c r="AB73" s="231"/>
      <c r="AC73" s="231"/>
      <c r="AD73" s="231"/>
      <c r="AE73" s="231"/>
      <c r="AF73" s="231"/>
      <c r="AG73" s="231"/>
      <c r="AH73" s="231"/>
      <c r="AI73" s="231"/>
      <c r="AJ73" s="231"/>
      <c r="AK73" s="231"/>
      <c r="AL73" s="231"/>
      <c r="AM73" s="231"/>
      <c r="AN73" s="231"/>
      <c r="AO73" s="231"/>
      <c r="AP73" s="231"/>
      <c r="AQ73" s="231"/>
      <c r="AR73" s="231"/>
      <c r="AS73" s="231"/>
      <c r="AT73" s="231"/>
      <c r="AU73" s="231"/>
      <c r="AV73" s="231"/>
      <c r="AW73" s="231"/>
      <c r="AX73" s="231"/>
      <c r="AY73" s="231"/>
      <c r="AZ73" s="231"/>
      <c r="BA73" s="231"/>
      <c r="BB73" s="231"/>
      <c r="BC73" s="231"/>
      <c r="BD73" s="231"/>
      <c r="BE73" s="231"/>
      <c r="BF73" s="231"/>
      <c r="BG73" s="231"/>
      <c r="BH73" s="231"/>
      <c r="BI73" s="231"/>
      <c r="BJ73" s="231"/>
      <c r="BK73" s="231"/>
      <c r="BL73" s="231"/>
      <c r="BM73" s="231"/>
      <c r="BN73" s="231"/>
      <c r="BO73" s="231"/>
      <c r="BP73" s="231"/>
      <c r="BQ73" s="231"/>
      <c r="BR73" s="231"/>
      <c r="BS73" s="231"/>
      <c r="BT73" s="229"/>
      <c r="BU73" s="165">
        <f t="shared" si="3"/>
        <v>6.9441666666666671E-3</v>
      </c>
    </row>
    <row r="74" spans="1:73" x14ac:dyDescent="0.25">
      <c r="A74" s="39"/>
      <c r="B74" s="139">
        <f>'Etat staff'!F70</f>
        <v>0</v>
      </c>
      <c r="C74" s="161">
        <f>'Etat staff'!D70</f>
        <v>0</v>
      </c>
      <c r="D74" s="162">
        <f>IF('Etat staff'!E70&lt;C74,'Etat staff'!E70+1,'Etat staff'!E70)</f>
        <v>0</v>
      </c>
      <c r="E74" s="203">
        <f t="shared" si="7"/>
        <v>1.0416666666666666E-2</v>
      </c>
      <c r="F74" s="44"/>
      <c r="G74" s="265"/>
      <c r="H74" s="227"/>
      <c r="I74" s="296"/>
      <c r="J74" s="296"/>
      <c r="K74" s="296"/>
      <c r="L74" s="296"/>
      <c r="M74" s="296"/>
      <c r="N74" s="296"/>
      <c r="O74" s="296"/>
      <c r="P74" s="296"/>
      <c r="Q74" s="296"/>
      <c r="R74" s="296"/>
      <c r="S74" s="296"/>
      <c r="T74" s="296"/>
      <c r="U74" s="296"/>
      <c r="V74" s="296"/>
      <c r="W74" s="296"/>
      <c r="X74" s="231"/>
      <c r="Y74" s="231"/>
      <c r="Z74" s="231"/>
      <c r="AA74" s="231"/>
      <c r="AB74" s="231"/>
      <c r="AC74" s="231"/>
      <c r="AD74" s="231"/>
      <c r="AE74" s="231"/>
      <c r="AF74" s="231"/>
      <c r="AG74" s="231"/>
      <c r="AH74" s="231"/>
      <c r="AI74" s="231"/>
      <c r="AJ74" s="231"/>
      <c r="AK74" s="231"/>
      <c r="AL74" s="231"/>
      <c r="AM74" s="231"/>
      <c r="AN74" s="231"/>
      <c r="AO74" s="231"/>
      <c r="AP74" s="231"/>
      <c r="AQ74" s="296"/>
      <c r="AR74" s="296"/>
      <c r="AS74" s="296"/>
      <c r="AT74" s="296"/>
      <c r="AU74" s="231"/>
      <c r="AV74" s="231"/>
      <c r="AW74" s="231"/>
      <c r="AX74" s="231"/>
      <c r="AY74" s="231"/>
      <c r="AZ74" s="231"/>
      <c r="BA74" s="231"/>
      <c r="BB74" s="231"/>
      <c r="BC74" s="231"/>
      <c r="BD74" s="231"/>
      <c r="BE74" s="231"/>
      <c r="BF74" s="231"/>
      <c r="BG74" s="231"/>
      <c r="BH74" s="231"/>
      <c r="BI74" s="231"/>
      <c r="BJ74" s="231"/>
      <c r="BK74" s="231"/>
      <c r="BL74" s="231"/>
      <c r="BM74" s="231"/>
      <c r="BN74" s="231"/>
      <c r="BO74" s="231"/>
      <c r="BP74" s="231"/>
      <c r="BQ74" s="231"/>
      <c r="BR74" s="231"/>
      <c r="BS74" s="231"/>
      <c r="BT74" s="229"/>
      <c r="BU74" s="165">
        <f t="shared" si="3"/>
        <v>6.9441666666666671E-3</v>
      </c>
    </row>
    <row r="75" spans="1:73" x14ac:dyDescent="0.25">
      <c r="A75" s="39"/>
      <c r="B75" s="139">
        <f>'Etat staff'!F71</f>
        <v>0</v>
      </c>
      <c r="C75" s="161">
        <f>'Etat staff'!D71</f>
        <v>0</v>
      </c>
      <c r="D75" s="162">
        <f>IF('Etat staff'!E71&lt;C75,'Etat staff'!E71+1,'Etat staff'!E71)</f>
        <v>0</v>
      </c>
      <c r="E75" s="203">
        <f t="shared" si="7"/>
        <v>1.0416666666666666E-2</v>
      </c>
      <c r="F75" s="44"/>
      <c r="G75" s="265"/>
      <c r="H75" s="227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31"/>
      <c r="Y75" s="231"/>
      <c r="Z75" s="231"/>
      <c r="AA75" s="231"/>
      <c r="AB75" s="231"/>
      <c r="AC75" s="231"/>
      <c r="AD75" s="231"/>
      <c r="AE75" s="231"/>
      <c r="AF75" s="231"/>
      <c r="AG75" s="231"/>
      <c r="AH75" s="231"/>
      <c r="AI75" s="231"/>
      <c r="AJ75" s="231"/>
      <c r="AK75" s="231"/>
      <c r="AL75" s="231"/>
      <c r="AM75" s="231"/>
      <c r="AN75" s="231"/>
      <c r="AO75" s="231"/>
      <c r="AP75" s="231"/>
      <c r="AQ75" s="231"/>
      <c r="AR75" s="231"/>
      <c r="AS75" s="231"/>
      <c r="AT75" s="231"/>
      <c r="AU75" s="231"/>
      <c r="AV75" s="231"/>
      <c r="AW75" s="231"/>
      <c r="AX75" s="231"/>
      <c r="AY75" s="231"/>
      <c r="AZ75" s="231"/>
      <c r="BA75" s="231"/>
      <c r="BB75" s="231"/>
      <c r="BC75" s="231"/>
      <c r="BD75" s="231"/>
      <c r="BE75" s="231"/>
      <c r="BF75" s="231"/>
      <c r="BG75" s="231"/>
      <c r="BH75" s="231"/>
      <c r="BI75" s="231"/>
      <c r="BJ75" s="231"/>
      <c r="BK75" s="231"/>
      <c r="BL75" s="231"/>
      <c r="BM75" s="231"/>
      <c r="BN75" s="231"/>
      <c r="BO75" s="231"/>
      <c r="BP75" s="231"/>
      <c r="BQ75" s="231"/>
      <c r="BR75" s="231"/>
      <c r="BS75" s="231"/>
      <c r="BT75" s="229"/>
      <c r="BU75" s="165">
        <f t="shared" si="3"/>
        <v>6.9441666666666671E-3</v>
      </c>
    </row>
    <row r="76" spans="1:73" x14ac:dyDescent="0.25">
      <c r="A76" s="39"/>
      <c r="B76" s="139">
        <f>'Etat staff'!F72</f>
        <v>0</v>
      </c>
      <c r="C76" s="161">
        <f>'Etat staff'!D72</f>
        <v>0</v>
      </c>
      <c r="D76" s="162">
        <f>IF('Etat staff'!E72&lt;C76,'Etat staff'!E72+1,'Etat staff'!E72)</f>
        <v>0</v>
      </c>
      <c r="E76" s="203">
        <f t="shared" si="7"/>
        <v>1.0416666666666666E-2</v>
      </c>
      <c r="F76" s="44"/>
      <c r="G76" s="265"/>
      <c r="H76" s="227"/>
      <c r="I76" s="296"/>
      <c r="J76" s="296"/>
      <c r="K76" s="296"/>
      <c r="L76" s="296"/>
      <c r="M76" s="296"/>
      <c r="N76" s="296"/>
      <c r="O76" s="296"/>
      <c r="P76" s="296"/>
      <c r="Q76" s="296"/>
      <c r="R76" s="296"/>
      <c r="S76" s="296"/>
      <c r="T76" s="296"/>
      <c r="U76" s="296"/>
      <c r="V76" s="296"/>
      <c r="W76" s="296"/>
      <c r="X76" s="231"/>
      <c r="Y76" s="231"/>
      <c r="Z76" s="231"/>
      <c r="AA76" s="231"/>
      <c r="AB76" s="231"/>
      <c r="AC76" s="231"/>
      <c r="AD76" s="231"/>
      <c r="AE76" s="231"/>
      <c r="AF76" s="231"/>
      <c r="AG76" s="231"/>
      <c r="AH76" s="231"/>
      <c r="AI76" s="231"/>
      <c r="AJ76" s="231"/>
      <c r="AK76" s="231"/>
      <c r="AL76" s="231"/>
      <c r="AM76" s="231"/>
      <c r="AN76" s="231"/>
      <c r="AO76" s="231"/>
      <c r="AP76" s="231"/>
      <c r="AQ76" s="231"/>
      <c r="AR76" s="231"/>
      <c r="AS76" s="231"/>
      <c r="AT76" s="231"/>
      <c r="AU76" s="231"/>
      <c r="AV76" s="231"/>
      <c r="AW76" s="231"/>
      <c r="AX76" s="231"/>
      <c r="AY76" s="231"/>
      <c r="AZ76" s="231"/>
      <c r="BA76" s="231"/>
      <c r="BB76" s="231"/>
      <c r="BC76" s="231"/>
      <c r="BD76" s="231"/>
      <c r="BE76" s="231"/>
      <c r="BF76" s="231"/>
      <c r="BG76" s="231"/>
      <c r="BH76" s="231"/>
      <c r="BI76" s="231"/>
      <c r="BJ76" s="231"/>
      <c r="BK76" s="231"/>
      <c r="BL76" s="231"/>
      <c r="BM76" s="231"/>
      <c r="BN76" s="231"/>
      <c r="BO76" s="231"/>
      <c r="BP76" s="231"/>
      <c r="BQ76" s="231"/>
      <c r="BR76" s="231"/>
      <c r="BS76" s="231"/>
      <c r="BT76" s="229"/>
      <c r="BU76" s="165">
        <f t="shared" si="3"/>
        <v>6.9441666666666671E-3</v>
      </c>
    </row>
    <row r="77" spans="1:73" x14ac:dyDescent="0.25">
      <c r="A77" s="39"/>
      <c r="B77" s="139">
        <f>'Etat staff'!F73</f>
        <v>0</v>
      </c>
      <c r="C77" s="161">
        <f>'Etat staff'!D73</f>
        <v>0</v>
      </c>
      <c r="D77" s="162">
        <f>IF('Etat staff'!E73&lt;C77,'Etat staff'!E73+1,'Etat staff'!E73)</f>
        <v>0</v>
      </c>
      <c r="E77" s="203">
        <f t="shared" si="7"/>
        <v>1.0416666666666666E-2</v>
      </c>
      <c r="F77" s="44"/>
      <c r="G77" s="265"/>
      <c r="H77" s="227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6"/>
      <c r="T77" s="296"/>
      <c r="U77" s="296"/>
      <c r="V77" s="296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  <c r="AV77" s="231"/>
      <c r="AW77" s="231"/>
      <c r="AX77" s="231"/>
      <c r="AY77" s="231"/>
      <c r="AZ77" s="231"/>
      <c r="BA77" s="231"/>
      <c r="BB77" s="231"/>
      <c r="BC77" s="231"/>
      <c r="BD77" s="231"/>
      <c r="BE77" s="231"/>
      <c r="BF77" s="231"/>
      <c r="BG77" s="231"/>
      <c r="BH77" s="231"/>
      <c r="BI77" s="231"/>
      <c r="BJ77" s="231"/>
      <c r="BK77" s="231"/>
      <c r="BL77" s="231"/>
      <c r="BM77" s="231"/>
      <c r="BN77" s="231"/>
      <c r="BO77" s="231"/>
      <c r="BP77" s="296"/>
      <c r="BQ77" s="296"/>
      <c r="BR77" s="296"/>
      <c r="BS77" s="296"/>
      <c r="BT77" s="229"/>
      <c r="BU77" s="165">
        <f t="shared" si="3"/>
        <v>6.9441666666666671E-3</v>
      </c>
    </row>
    <row r="78" spans="1:73" x14ac:dyDescent="0.25">
      <c r="A78" s="39"/>
      <c r="B78" s="139">
        <f>'Etat staff'!F74</f>
        <v>0</v>
      </c>
      <c r="C78" s="161">
        <f>'Etat staff'!D74</f>
        <v>0</v>
      </c>
      <c r="D78" s="162">
        <f>IF('Etat staff'!E74&lt;C78,'Etat staff'!E74+1,'Etat staff'!E74)</f>
        <v>0</v>
      </c>
      <c r="E78" s="203">
        <f t="shared" si="7"/>
        <v>1.0416666666666666E-2</v>
      </c>
      <c r="F78" s="44"/>
      <c r="G78" s="265"/>
      <c r="H78" s="227"/>
      <c r="I78" s="296"/>
      <c r="J78" s="296"/>
      <c r="K78" s="296"/>
      <c r="L78" s="296"/>
      <c r="M78" s="296"/>
      <c r="N78" s="296"/>
      <c r="O78" s="296"/>
      <c r="P78" s="296"/>
      <c r="Q78" s="296"/>
      <c r="R78" s="296"/>
      <c r="S78" s="296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31"/>
      <c r="AK78" s="231"/>
      <c r="AL78" s="231"/>
      <c r="AM78" s="231"/>
      <c r="AN78" s="296"/>
      <c r="AO78" s="296"/>
      <c r="AP78" s="296"/>
      <c r="AQ78" s="296"/>
      <c r="AR78" s="231"/>
      <c r="AS78" s="231"/>
      <c r="AT78" s="231"/>
      <c r="AU78" s="231"/>
      <c r="AV78" s="231"/>
      <c r="AW78" s="231"/>
      <c r="AX78" s="231"/>
      <c r="AY78" s="231"/>
      <c r="AZ78" s="296"/>
      <c r="BA78" s="296"/>
      <c r="BB78" s="296"/>
      <c r="BC78" s="296"/>
      <c r="BD78" s="231"/>
      <c r="BE78" s="231"/>
      <c r="BF78" s="231"/>
      <c r="BG78" s="231"/>
      <c r="BH78" s="231"/>
      <c r="BI78" s="231"/>
      <c r="BJ78" s="231"/>
      <c r="BK78" s="231"/>
      <c r="BL78" s="231"/>
      <c r="BM78" s="231"/>
      <c r="BN78" s="231"/>
      <c r="BO78" s="231"/>
      <c r="BP78" s="296"/>
      <c r="BQ78" s="296"/>
      <c r="BR78" s="296"/>
      <c r="BS78" s="296"/>
      <c r="BT78" s="229"/>
      <c r="BU78" s="165">
        <f t="shared" si="3"/>
        <v>6.9441666666666671E-3</v>
      </c>
    </row>
    <row r="79" spans="1:73" x14ac:dyDescent="0.25">
      <c r="A79" s="39"/>
      <c r="B79" s="139">
        <f>'Etat staff'!F75</f>
        <v>0</v>
      </c>
      <c r="C79" s="161">
        <f>'Etat staff'!D75</f>
        <v>0</v>
      </c>
      <c r="D79" s="162">
        <f>IF('Etat staff'!E75&lt;C79,'Etat staff'!E75+1,'Etat staff'!E75)</f>
        <v>0</v>
      </c>
      <c r="E79" s="203">
        <f t="shared" si="7"/>
        <v>1.0416666666666666E-2</v>
      </c>
      <c r="F79" s="44"/>
      <c r="G79" s="265"/>
      <c r="H79" s="227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31"/>
      <c r="AK79" s="231"/>
      <c r="AL79" s="231"/>
      <c r="AM79" s="231"/>
      <c r="AN79" s="231"/>
      <c r="AO79" s="231"/>
      <c r="AP79" s="231"/>
      <c r="AQ79" s="231"/>
      <c r="AR79" s="231"/>
      <c r="AS79" s="231"/>
      <c r="AT79" s="231"/>
      <c r="AU79" s="231"/>
      <c r="AV79" s="231"/>
      <c r="AW79" s="231"/>
      <c r="AX79" s="231"/>
      <c r="AY79" s="231"/>
      <c r="AZ79" s="231"/>
      <c r="BA79" s="231"/>
      <c r="BB79" s="231"/>
      <c r="BC79" s="231"/>
      <c r="BD79" s="231"/>
      <c r="BE79" s="231"/>
      <c r="BF79" s="231"/>
      <c r="BG79" s="231"/>
      <c r="BH79" s="231"/>
      <c r="BI79" s="231"/>
      <c r="BJ79" s="231"/>
      <c r="BK79" s="231"/>
      <c r="BL79" s="231"/>
      <c r="BM79" s="231"/>
      <c r="BN79" s="231"/>
      <c r="BO79" s="231"/>
      <c r="BP79" s="296"/>
      <c r="BQ79" s="296"/>
      <c r="BR79" s="296"/>
      <c r="BS79" s="296"/>
      <c r="BT79" s="229"/>
      <c r="BU79" s="165">
        <f t="shared" si="3"/>
        <v>6.9441666666666671E-3</v>
      </c>
    </row>
    <row r="80" spans="1:73" x14ac:dyDescent="0.25">
      <c r="A80" s="39"/>
      <c r="B80" s="139">
        <f>'Etat staff'!F76</f>
        <v>0</v>
      </c>
      <c r="C80" s="161">
        <f>'Etat staff'!D76</f>
        <v>0</v>
      </c>
      <c r="D80" s="162">
        <f>IF('Etat staff'!E76&lt;C80,'Etat staff'!E76+1,'Etat staff'!E76)</f>
        <v>0</v>
      </c>
      <c r="E80" s="203">
        <f t="shared" si="7"/>
        <v>1.0416666666666666E-2</v>
      </c>
      <c r="F80" s="44"/>
      <c r="G80" s="265"/>
      <c r="H80" s="227"/>
      <c r="I80" s="296"/>
      <c r="J80" s="296"/>
      <c r="K80" s="296"/>
      <c r="L80" s="296"/>
      <c r="M80" s="296"/>
      <c r="N80" s="296"/>
      <c r="O80" s="296"/>
      <c r="P80" s="296"/>
      <c r="Q80" s="296"/>
      <c r="R80" s="296"/>
      <c r="S80" s="296"/>
      <c r="T80" s="296"/>
      <c r="U80" s="296"/>
      <c r="V80" s="296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  <c r="AV80" s="231"/>
      <c r="AW80" s="231"/>
      <c r="AX80" s="231"/>
      <c r="AY80" s="231"/>
      <c r="AZ80" s="231"/>
      <c r="BA80" s="231"/>
      <c r="BB80" s="231"/>
      <c r="BC80" s="231"/>
      <c r="BD80" s="231"/>
      <c r="BE80" s="231"/>
      <c r="BF80" s="231"/>
      <c r="BG80" s="231"/>
      <c r="BH80" s="231"/>
      <c r="BI80" s="231"/>
      <c r="BJ80" s="231"/>
      <c r="BK80" s="231"/>
      <c r="BL80" s="231"/>
      <c r="BM80" s="231"/>
      <c r="BN80" s="231"/>
      <c r="BO80" s="231"/>
      <c r="BP80" s="296"/>
      <c r="BQ80" s="296"/>
      <c r="BR80" s="296"/>
      <c r="BS80" s="296"/>
      <c r="BT80" s="229"/>
      <c r="BU80" s="165">
        <f t="shared" si="3"/>
        <v>6.9441666666666671E-3</v>
      </c>
    </row>
    <row r="81" spans="1:73" x14ac:dyDescent="0.25">
      <c r="A81" s="39"/>
      <c r="B81" s="139">
        <f>'Etat staff'!F77</f>
        <v>0</v>
      </c>
      <c r="C81" s="161">
        <f>'Etat staff'!D77</f>
        <v>0</v>
      </c>
      <c r="D81" s="162">
        <f>IF('Etat staff'!E77&lt;C81,'Etat staff'!E77+1,'Etat staff'!E77)</f>
        <v>0</v>
      </c>
      <c r="E81" s="203">
        <f t="shared" si="7"/>
        <v>1.0416666666666666E-2</v>
      </c>
      <c r="F81" s="44"/>
      <c r="G81" s="265"/>
      <c r="H81" s="227"/>
      <c r="I81" s="296"/>
      <c r="J81" s="296"/>
      <c r="K81" s="296"/>
      <c r="L81" s="296"/>
      <c r="M81" s="296"/>
      <c r="N81" s="296"/>
      <c r="O81" s="296"/>
      <c r="P81" s="296"/>
      <c r="Q81" s="296"/>
      <c r="R81" s="296"/>
      <c r="S81" s="296"/>
      <c r="T81" s="296"/>
      <c r="U81" s="296"/>
      <c r="V81" s="296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  <c r="AV81" s="231"/>
      <c r="AW81" s="231"/>
      <c r="AX81" s="231"/>
      <c r="AY81" s="231"/>
      <c r="AZ81" s="231"/>
      <c r="BA81" s="231"/>
      <c r="BB81" s="231"/>
      <c r="BC81" s="231"/>
      <c r="BD81" s="231"/>
      <c r="BE81" s="231"/>
      <c r="BF81" s="231"/>
      <c r="BG81" s="231"/>
      <c r="BH81" s="231"/>
      <c r="BI81" s="231"/>
      <c r="BJ81" s="231"/>
      <c r="BK81" s="231"/>
      <c r="BL81" s="231"/>
      <c r="BM81" s="231"/>
      <c r="BN81" s="231"/>
      <c r="BO81" s="231"/>
      <c r="BP81" s="296"/>
      <c r="BQ81" s="296"/>
      <c r="BR81" s="296"/>
      <c r="BS81" s="296"/>
      <c r="BT81" s="229"/>
      <c r="BU81" s="165">
        <f t="shared" si="3"/>
        <v>6.9441666666666671E-3</v>
      </c>
    </row>
    <row r="82" spans="1:73" x14ac:dyDescent="0.25">
      <c r="A82" s="39"/>
      <c r="B82" s="139">
        <f>'Etat staff'!F78</f>
        <v>0</v>
      </c>
      <c r="C82" s="161">
        <f>'Etat staff'!D78</f>
        <v>0</v>
      </c>
      <c r="D82" s="162">
        <f>IF('Etat staff'!E78&lt;C82,'Etat staff'!E78+1,'Etat staff'!E78)</f>
        <v>0</v>
      </c>
      <c r="E82" s="203">
        <f t="shared" si="7"/>
        <v>1.0416666666666666E-2</v>
      </c>
      <c r="F82" s="44"/>
      <c r="G82" s="265"/>
      <c r="H82" s="227"/>
      <c r="I82" s="296"/>
      <c r="J82" s="296"/>
      <c r="K82" s="296"/>
      <c r="L82" s="296"/>
      <c r="M82" s="296"/>
      <c r="N82" s="296"/>
      <c r="O82" s="296"/>
      <c r="P82" s="296"/>
      <c r="Q82" s="296"/>
      <c r="R82" s="296"/>
      <c r="S82" s="296"/>
      <c r="T82" s="296"/>
      <c r="U82" s="296"/>
      <c r="V82" s="296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  <c r="AV82" s="231"/>
      <c r="AW82" s="231"/>
      <c r="AX82" s="231"/>
      <c r="AY82" s="231"/>
      <c r="AZ82" s="231"/>
      <c r="BA82" s="231"/>
      <c r="BB82" s="231"/>
      <c r="BC82" s="231"/>
      <c r="BD82" s="231"/>
      <c r="BE82" s="231"/>
      <c r="BF82" s="231"/>
      <c r="BG82" s="231"/>
      <c r="BH82" s="231"/>
      <c r="BI82" s="231"/>
      <c r="BJ82" s="231"/>
      <c r="BK82" s="231"/>
      <c r="BL82" s="231"/>
      <c r="BM82" s="231"/>
      <c r="BN82" s="231"/>
      <c r="BO82" s="231"/>
      <c r="BP82" s="296"/>
      <c r="BQ82" s="296"/>
      <c r="BR82" s="296"/>
      <c r="BS82" s="296"/>
      <c r="BT82" s="229"/>
      <c r="BU82" s="165">
        <f t="shared" si="3"/>
        <v>6.9441666666666671E-3</v>
      </c>
    </row>
    <row r="83" spans="1:73" x14ac:dyDescent="0.25">
      <c r="A83" s="39"/>
      <c r="B83" s="139">
        <f>'Etat staff'!F79</f>
        <v>0</v>
      </c>
      <c r="C83" s="161">
        <f>'Etat staff'!D79</f>
        <v>0</v>
      </c>
      <c r="D83" s="162">
        <f>IF('Etat staff'!E79&lt;C83,'Etat staff'!E79+1,'Etat staff'!E79)</f>
        <v>0</v>
      </c>
      <c r="E83" s="203">
        <f t="shared" si="7"/>
        <v>1.0416666666666666E-2</v>
      </c>
      <c r="F83" s="44"/>
      <c r="G83" s="265"/>
      <c r="H83" s="227"/>
      <c r="I83" s="296"/>
      <c r="J83" s="296"/>
      <c r="K83" s="296"/>
      <c r="L83" s="296"/>
      <c r="M83" s="296"/>
      <c r="N83" s="296"/>
      <c r="O83" s="296"/>
      <c r="P83" s="296"/>
      <c r="Q83" s="296"/>
      <c r="R83" s="296"/>
      <c r="S83" s="296"/>
      <c r="T83" s="296"/>
      <c r="U83" s="296"/>
      <c r="V83" s="296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  <c r="AV83" s="231"/>
      <c r="AW83" s="231"/>
      <c r="AX83" s="231"/>
      <c r="AY83" s="231"/>
      <c r="AZ83" s="231"/>
      <c r="BA83" s="231"/>
      <c r="BB83" s="231"/>
      <c r="BC83" s="231"/>
      <c r="BD83" s="231"/>
      <c r="BE83" s="231"/>
      <c r="BF83" s="231"/>
      <c r="BG83" s="231"/>
      <c r="BH83" s="231"/>
      <c r="BI83" s="231"/>
      <c r="BJ83" s="231"/>
      <c r="BK83" s="231"/>
      <c r="BL83" s="231"/>
      <c r="BM83" s="231"/>
      <c r="BN83" s="231"/>
      <c r="BO83" s="231"/>
      <c r="BP83" s="296"/>
      <c r="BQ83" s="296"/>
      <c r="BR83" s="296"/>
      <c r="BS83" s="296"/>
      <c r="BT83" s="229"/>
      <c r="BU83" s="165">
        <f t="shared" si="3"/>
        <v>6.9441666666666671E-3</v>
      </c>
    </row>
    <row r="84" spans="1:73" x14ac:dyDescent="0.25">
      <c r="A84" s="39"/>
      <c r="B84" s="139">
        <f>'Etat staff'!F80</f>
        <v>0</v>
      </c>
      <c r="C84" s="161">
        <f>'Etat staff'!D80</f>
        <v>0</v>
      </c>
      <c r="D84" s="162">
        <f>IF('Etat staff'!E80&lt;C84,'Etat staff'!E80+1,'Etat staff'!E80)</f>
        <v>0</v>
      </c>
      <c r="E84" s="203">
        <f t="shared" si="7"/>
        <v>1.0416666666666666E-2</v>
      </c>
      <c r="F84" s="44"/>
      <c r="G84" s="265"/>
      <c r="H84" s="227"/>
      <c r="I84" s="296"/>
      <c r="J84" s="296"/>
      <c r="K84" s="296"/>
      <c r="L84" s="296"/>
      <c r="M84" s="296"/>
      <c r="N84" s="296"/>
      <c r="O84" s="296"/>
      <c r="P84" s="296"/>
      <c r="Q84" s="296"/>
      <c r="R84" s="296"/>
      <c r="S84" s="296"/>
      <c r="T84" s="296"/>
      <c r="U84" s="296"/>
      <c r="V84" s="296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31"/>
      <c r="AK84" s="231"/>
      <c r="AL84" s="231"/>
      <c r="AM84" s="231"/>
      <c r="AN84" s="231"/>
      <c r="AO84" s="231"/>
      <c r="AP84" s="231"/>
      <c r="AQ84" s="231"/>
      <c r="AR84" s="231"/>
      <c r="AS84" s="231"/>
      <c r="AT84" s="231"/>
      <c r="AU84" s="231"/>
      <c r="AV84" s="231"/>
      <c r="AW84" s="231"/>
      <c r="AX84" s="231"/>
      <c r="AY84" s="231"/>
      <c r="AZ84" s="231"/>
      <c r="BA84" s="231"/>
      <c r="BB84" s="231"/>
      <c r="BC84" s="231"/>
      <c r="BD84" s="231"/>
      <c r="BE84" s="231"/>
      <c r="BF84" s="231"/>
      <c r="BG84" s="231"/>
      <c r="BH84" s="231"/>
      <c r="BI84" s="231"/>
      <c r="BJ84" s="231"/>
      <c r="BK84" s="231"/>
      <c r="BL84" s="231"/>
      <c r="BM84" s="231"/>
      <c r="BN84" s="231"/>
      <c r="BO84" s="231"/>
      <c r="BP84" s="296"/>
      <c r="BQ84" s="296"/>
      <c r="BR84" s="296"/>
      <c r="BS84" s="296"/>
      <c r="BT84" s="229"/>
      <c r="BU84" s="165">
        <f t="shared" si="3"/>
        <v>6.9441666666666671E-3</v>
      </c>
    </row>
    <row r="85" spans="1:73" x14ac:dyDescent="0.25">
      <c r="A85" s="39"/>
      <c r="B85" s="139">
        <f>'Etat staff'!F81</f>
        <v>0</v>
      </c>
      <c r="C85" s="161">
        <f>'Etat staff'!D81</f>
        <v>0</v>
      </c>
      <c r="D85" s="162">
        <f>IF('Etat staff'!E81&lt;C85,'Etat staff'!E81+1,'Etat staff'!E81)</f>
        <v>0</v>
      </c>
      <c r="E85" s="203">
        <f t="shared" si="7"/>
        <v>1.0416666666666666E-2</v>
      </c>
      <c r="F85" s="44"/>
      <c r="G85" s="265"/>
      <c r="H85" s="227"/>
      <c r="I85" s="296"/>
      <c r="J85" s="296"/>
      <c r="K85" s="296"/>
      <c r="L85" s="296"/>
      <c r="M85" s="296"/>
      <c r="N85" s="296"/>
      <c r="O85" s="296"/>
      <c r="P85" s="296"/>
      <c r="Q85" s="296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  <c r="AV85" s="231"/>
      <c r="AW85" s="231"/>
      <c r="AX85" s="231"/>
      <c r="AY85" s="231"/>
      <c r="AZ85" s="231"/>
      <c r="BA85" s="231"/>
      <c r="BB85" s="231"/>
      <c r="BC85" s="231"/>
      <c r="BD85" s="231"/>
      <c r="BE85" s="231"/>
      <c r="BF85" s="231"/>
      <c r="BG85" s="231"/>
      <c r="BH85" s="231"/>
      <c r="BI85" s="231"/>
      <c r="BJ85" s="231"/>
      <c r="BK85" s="231"/>
      <c r="BL85" s="231"/>
      <c r="BM85" s="231"/>
      <c r="BN85" s="231"/>
      <c r="BO85" s="231"/>
      <c r="BP85" s="296"/>
      <c r="BQ85" s="296"/>
      <c r="BR85" s="296"/>
      <c r="BS85" s="296"/>
      <c r="BT85" s="229"/>
      <c r="BU85" s="165">
        <f t="shared" si="3"/>
        <v>6.9441666666666671E-3</v>
      </c>
    </row>
    <row r="86" spans="1:73" x14ac:dyDescent="0.25">
      <c r="A86" s="39"/>
      <c r="B86" s="139">
        <f>'Etat staff'!F82</f>
        <v>0</v>
      </c>
      <c r="C86" s="161">
        <f>'Etat staff'!D82</f>
        <v>0</v>
      </c>
      <c r="D86" s="162">
        <f>IF('Etat staff'!E82&lt;C86,'Etat staff'!E82+1,'Etat staff'!E82)</f>
        <v>0</v>
      </c>
      <c r="E86" s="203">
        <f t="shared" si="7"/>
        <v>1.0416666666666666E-2</v>
      </c>
      <c r="F86" s="44"/>
      <c r="G86" s="265"/>
      <c r="H86" s="227"/>
      <c r="I86" s="296"/>
      <c r="J86" s="296"/>
      <c r="K86" s="296"/>
      <c r="L86" s="296"/>
      <c r="M86" s="296"/>
      <c r="N86" s="296"/>
      <c r="O86" s="296"/>
      <c r="P86" s="296"/>
      <c r="Q86" s="296"/>
      <c r="R86" s="296"/>
      <c r="S86" s="296"/>
      <c r="T86" s="296"/>
      <c r="U86" s="296"/>
      <c r="V86" s="296"/>
      <c r="W86" s="296"/>
      <c r="X86" s="231"/>
      <c r="Y86" s="231"/>
      <c r="Z86" s="231"/>
      <c r="AA86" s="231"/>
      <c r="AB86" s="231"/>
      <c r="AC86" s="231"/>
      <c r="AD86" s="231"/>
      <c r="AE86" s="231"/>
      <c r="AF86" s="231"/>
      <c r="AG86" s="231"/>
      <c r="AH86" s="231"/>
      <c r="AI86" s="231"/>
      <c r="AJ86" s="231"/>
      <c r="AK86" s="231"/>
      <c r="AL86" s="231"/>
      <c r="AM86" s="231"/>
      <c r="AN86" s="231"/>
      <c r="AO86" s="231"/>
      <c r="AP86" s="231"/>
      <c r="AQ86" s="231"/>
      <c r="AR86" s="231"/>
      <c r="AS86" s="231"/>
      <c r="AT86" s="231"/>
      <c r="AU86" s="231"/>
      <c r="AV86" s="231"/>
      <c r="AW86" s="231"/>
      <c r="AX86" s="231"/>
      <c r="AY86" s="231"/>
      <c r="AZ86" s="231"/>
      <c r="BA86" s="231"/>
      <c r="BB86" s="231"/>
      <c r="BC86" s="231"/>
      <c r="BD86" s="231"/>
      <c r="BE86" s="231"/>
      <c r="BF86" s="231"/>
      <c r="BG86" s="231"/>
      <c r="BH86" s="231"/>
      <c r="BI86" s="231"/>
      <c r="BJ86" s="231"/>
      <c r="BK86" s="231"/>
      <c r="BL86" s="231"/>
      <c r="BM86" s="231"/>
      <c r="BN86" s="231"/>
      <c r="BO86" s="231"/>
      <c r="BP86" s="231"/>
      <c r="BQ86" s="231"/>
      <c r="BR86" s="231"/>
      <c r="BS86" s="231"/>
      <c r="BT86" s="229"/>
      <c r="BU86" s="165">
        <f t="shared" si="3"/>
        <v>6.9441666666666671E-3</v>
      </c>
    </row>
    <row r="87" spans="1:73" x14ac:dyDescent="0.25">
      <c r="A87" s="39"/>
      <c r="B87" s="139">
        <f>'Etat staff'!F83</f>
        <v>0</v>
      </c>
      <c r="C87" s="161">
        <f>'Etat staff'!D83</f>
        <v>0</v>
      </c>
      <c r="D87" s="162">
        <f>IF('Etat staff'!E83&lt;C87,'Etat staff'!E83+1,'Etat staff'!E83)</f>
        <v>0</v>
      </c>
      <c r="E87" s="203">
        <f t="shared" si="7"/>
        <v>1.0416666666666666E-2</v>
      </c>
      <c r="F87" s="44"/>
      <c r="G87" s="265"/>
      <c r="H87" s="227"/>
      <c r="I87" s="296"/>
      <c r="J87" s="296"/>
      <c r="K87" s="296"/>
      <c r="L87" s="296"/>
      <c r="M87" s="296"/>
      <c r="N87" s="296"/>
      <c r="O87" s="296"/>
      <c r="P87" s="296"/>
      <c r="Q87" s="296"/>
      <c r="R87" s="296"/>
      <c r="S87" s="296"/>
      <c r="T87" s="296"/>
      <c r="U87" s="296"/>
      <c r="V87" s="296"/>
      <c r="W87" s="296"/>
      <c r="X87" s="231"/>
      <c r="Y87" s="231"/>
      <c r="Z87" s="231"/>
      <c r="AA87" s="231"/>
      <c r="AB87" s="231"/>
      <c r="AC87" s="231"/>
      <c r="AD87" s="231"/>
      <c r="AE87" s="231"/>
      <c r="AF87" s="231"/>
      <c r="AG87" s="231"/>
      <c r="AH87" s="231"/>
      <c r="AI87" s="231"/>
      <c r="AJ87" s="231"/>
      <c r="AK87" s="231"/>
      <c r="AL87" s="231"/>
      <c r="AM87" s="231"/>
      <c r="AN87" s="231"/>
      <c r="AO87" s="231"/>
      <c r="AP87" s="231"/>
      <c r="AQ87" s="231"/>
      <c r="AR87" s="231"/>
      <c r="AS87" s="231"/>
      <c r="AT87" s="231"/>
      <c r="AU87" s="231"/>
      <c r="AV87" s="231"/>
      <c r="AW87" s="231"/>
      <c r="AX87" s="231"/>
      <c r="AY87" s="231"/>
      <c r="AZ87" s="231"/>
      <c r="BA87" s="231"/>
      <c r="BB87" s="231"/>
      <c r="BC87" s="231"/>
      <c r="BD87" s="231"/>
      <c r="BE87" s="231"/>
      <c r="BF87" s="231"/>
      <c r="BG87" s="231"/>
      <c r="BH87" s="231"/>
      <c r="BI87" s="231"/>
      <c r="BJ87" s="231"/>
      <c r="BK87" s="231"/>
      <c r="BL87" s="231"/>
      <c r="BM87" s="231"/>
      <c r="BN87" s="231"/>
      <c r="BO87" s="231"/>
      <c r="BP87" s="231"/>
      <c r="BQ87" s="231"/>
      <c r="BR87" s="231"/>
      <c r="BS87" s="231"/>
      <c r="BT87" s="229"/>
      <c r="BU87" s="165">
        <f t="shared" si="3"/>
        <v>6.9441666666666671E-3</v>
      </c>
    </row>
    <row r="88" spans="1:73" x14ac:dyDescent="0.25">
      <c r="A88" s="39"/>
      <c r="B88" s="139">
        <f>'Etat staff'!F84</f>
        <v>0</v>
      </c>
      <c r="C88" s="161">
        <f>'Etat staff'!D84</f>
        <v>0</v>
      </c>
      <c r="D88" s="162">
        <f>IF('Etat staff'!E84&lt;C88,'Etat staff'!E84+1,'Etat staff'!E84)</f>
        <v>0</v>
      </c>
      <c r="E88" s="203">
        <f t="shared" si="7"/>
        <v>1.0416666666666666E-2</v>
      </c>
      <c r="F88" s="44"/>
      <c r="G88" s="265"/>
      <c r="H88" s="227"/>
      <c r="I88" s="296"/>
      <c r="J88" s="296"/>
      <c r="K88" s="296"/>
      <c r="L88" s="296"/>
      <c r="M88" s="296"/>
      <c r="N88" s="296"/>
      <c r="O88" s="296"/>
      <c r="P88" s="296"/>
      <c r="Q88" s="296"/>
      <c r="R88" s="296"/>
      <c r="S88" s="296"/>
      <c r="T88" s="296"/>
      <c r="U88" s="296"/>
      <c r="V88" s="296"/>
      <c r="W88" s="296"/>
      <c r="X88" s="231"/>
      <c r="Y88" s="231"/>
      <c r="Z88" s="231"/>
      <c r="AA88" s="231"/>
      <c r="AB88" s="231"/>
      <c r="AC88" s="231"/>
      <c r="AD88" s="231"/>
      <c r="AE88" s="231"/>
      <c r="AF88" s="231"/>
      <c r="AG88" s="231"/>
      <c r="AH88" s="231"/>
      <c r="AI88" s="231"/>
      <c r="AJ88" s="231"/>
      <c r="AK88" s="231"/>
      <c r="AL88" s="231"/>
      <c r="AM88" s="231"/>
      <c r="AN88" s="231"/>
      <c r="AO88" s="231"/>
      <c r="AP88" s="231"/>
      <c r="AQ88" s="231"/>
      <c r="AR88" s="231"/>
      <c r="AS88" s="231"/>
      <c r="AT88" s="231"/>
      <c r="AU88" s="231"/>
      <c r="AV88" s="231"/>
      <c r="AW88" s="231"/>
      <c r="AX88" s="231"/>
      <c r="AY88" s="231"/>
      <c r="AZ88" s="231"/>
      <c r="BA88" s="231"/>
      <c r="BB88" s="231"/>
      <c r="BC88" s="231"/>
      <c r="BD88" s="231"/>
      <c r="BE88" s="231"/>
      <c r="BF88" s="231"/>
      <c r="BG88" s="231"/>
      <c r="BH88" s="231"/>
      <c r="BI88" s="231"/>
      <c r="BJ88" s="231"/>
      <c r="BK88" s="231"/>
      <c r="BL88" s="231"/>
      <c r="BM88" s="231"/>
      <c r="BN88" s="231"/>
      <c r="BO88" s="231"/>
      <c r="BP88" s="231"/>
      <c r="BQ88" s="231"/>
      <c r="BR88" s="231"/>
      <c r="BS88" s="231"/>
      <c r="BT88" s="229"/>
      <c r="BU88" s="165">
        <f t="shared" si="3"/>
        <v>6.9441666666666671E-3</v>
      </c>
    </row>
    <row r="89" spans="1:73" x14ac:dyDescent="0.25">
      <c r="A89" s="39"/>
      <c r="B89" s="139">
        <f>'Etat staff'!F85</f>
        <v>0</v>
      </c>
      <c r="C89" s="161">
        <f>'Etat staff'!D85</f>
        <v>0</v>
      </c>
      <c r="D89" s="162">
        <f>IF('Etat staff'!E85&lt;C89,'Etat staff'!E85+1,'Etat staff'!E85)</f>
        <v>0</v>
      </c>
      <c r="E89" s="203">
        <f t="shared" si="7"/>
        <v>1.0416666666666666E-2</v>
      </c>
      <c r="F89" s="44"/>
      <c r="G89" s="265"/>
      <c r="H89" s="227"/>
      <c r="I89" s="296"/>
      <c r="J89" s="296"/>
      <c r="K89" s="296"/>
      <c r="L89" s="296"/>
      <c r="M89" s="296"/>
      <c r="N89" s="296"/>
      <c r="O89" s="296"/>
      <c r="P89" s="296"/>
      <c r="Q89" s="296"/>
      <c r="R89" s="296"/>
      <c r="S89" s="296"/>
      <c r="T89" s="296"/>
      <c r="U89" s="296"/>
      <c r="V89" s="296"/>
      <c r="W89" s="296"/>
      <c r="X89" s="231"/>
      <c r="Y89" s="231"/>
      <c r="Z89" s="231"/>
      <c r="AA89" s="231"/>
      <c r="AB89" s="231"/>
      <c r="AC89" s="231"/>
      <c r="AD89" s="231"/>
      <c r="AE89" s="231"/>
      <c r="AF89" s="231"/>
      <c r="AG89" s="231"/>
      <c r="AH89" s="231"/>
      <c r="AI89" s="231"/>
      <c r="AJ89" s="231"/>
      <c r="AK89" s="231"/>
      <c r="AL89" s="231"/>
      <c r="AM89" s="231"/>
      <c r="AN89" s="231"/>
      <c r="AO89" s="231"/>
      <c r="AP89" s="231"/>
      <c r="AQ89" s="231"/>
      <c r="AR89" s="231"/>
      <c r="AS89" s="231"/>
      <c r="AT89" s="231"/>
      <c r="AU89" s="231"/>
      <c r="AV89" s="231"/>
      <c r="AW89" s="231"/>
      <c r="AX89" s="231"/>
      <c r="AY89" s="231"/>
      <c r="AZ89" s="231"/>
      <c r="BA89" s="231"/>
      <c r="BB89" s="231"/>
      <c r="BC89" s="231"/>
      <c r="BD89" s="231"/>
      <c r="BE89" s="231"/>
      <c r="BF89" s="231"/>
      <c r="BG89" s="231"/>
      <c r="BH89" s="231"/>
      <c r="BI89" s="231"/>
      <c r="BJ89" s="231"/>
      <c r="BK89" s="231"/>
      <c r="BL89" s="231"/>
      <c r="BM89" s="231"/>
      <c r="BN89" s="231"/>
      <c r="BO89" s="231"/>
      <c r="BP89" s="231"/>
      <c r="BQ89" s="231"/>
      <c r="BR89" s="231"/>
      <c r="BS89" s="231"/>
      <c r="BT89" s="229"/>
      <c r="BU89" s="165">
        <f t="shared" si="3"/>
        <v>6.9441666666666671E-3</v>
      </c>
    </row>
    <row r="90" spans="1:73" x14ac:dyDescent="0.25">
      <c r="A90" s="39"/>
      <c r="B90" s="139">
        <f>'Etat staff'!F86</f>
        <v>0</v>
      </c>
      <c r="C90" s="161">
        <f>'Etat staff'!D86</f>
        <v>0</v>
      </c>
      <c r="D90" s="162">
        <f>IF('Etat staff'!E86&lt;C90,'Etat staff'!E86+1,'Etat staff'!E86)</f>
        <v>0</v>
      </c>
      <c r="E90" s="203">
        <f t="shared" si="7"/>
        <v>1.0416666666666666E-2</v>
      </c>
      <c r="F90" s="44"/>
      <c r="G90" s="265"/>
      <c r="H90" s="227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31"/>
      <c r="Y90" s="231"/>
      <c r="Z90" s="231"/>
      <c r="AA90" s="231"/>
      <c r="AB90" s="231"/>
      <c r="AC90" s="231"/>
      <c r="AD90" s="231"/>
      <c r="AE90" s="231"/>
      <c r="AF90" s="231"/>
      <c r="AG90" s="231"/>
      <c r="AH90" s="231"/>
      <c r="AI90" s="231"/>
      <c r="AJ90" s="231"/>
      <c r="AK90" s="231"/>
      <c r="AL90" s="231"/>
      <c r="AM90" s="231"/>
      <c r="AN90" s="231"/>
      <c r="AO90" s="231"/>
      <c r="AP90" s="231"/>
      <c r="AQ90" s="231"/>
      <c r="AR90" s="231"/>
      <c r="AS90" s="231"/>
      <c r="AT90" s="231"/>
      <c r="AU90" s="231"/>
      <c r="AV90" s="231"/>
      <c r="AW90" s="231"/>
      <c r="AX90" s="231"/>
      <c r="AY90" s="231"/>
      <c r="AZ90" s="231"/>
      <c r="BA90" s="231"/>
      <c r="BB90" s="231"/>
      <c r="BC90" s="231"/>
      <c r="BD90" s="231"/>
      <c r="BE90" s="231"/>
      <c r="BF90" s="231"/>
      <c r="BG90" s="231"/>
      <c r="BH90" s="231"/>
      <c r="BI90" s="231"/>
      <c r="BJ90" s="231"/>
      <c r="BK90" s="231"/>
      <c r="BL90" s="231"/>
      <c r="BM90" s="231"/>
      <c r="BN90" s="231"/>
      <c r="BO90" s="231"/>
      <c r="BP90" s="231"/>
      <c r="BQ90" s="231"/>
      <c r="BR90" s="231"/>
      <c r="BS90" s="231"/>
      <c r="BT90" s="229"/>
      <c r="BU90" s="165">
        <f t="shared" si="3"/>
        <v>6.9441666666666671E-3</v>
      </c>
    </row>
    <row r="91" spans="1:73" x14ac:dyDescent="0.25">
      <c r="A91" s="39"/>
      <c r="B91" s="139">
        <f>'Etat staff'!F87</f>
        <v>0</v>
      </c>
      <c r="C91" s="161">
        <f>'Etat staff'!D87</f>
        <v>0</v>
      </c>
      <c r="D91" s="162">
        <f>IF('Etat staff'!E87&lt;C91,'Etat staff'!E87+1,'Etat staff'!E87)</f>
        <v>0</v>
      </c>
      <c r="E91" s="203">
        <f t="shared" si="7"/>
        <v>1.0416666666666666E-2</v>
      </c>
      <c r="F91" s="44"/>
      <c r="G91" s="265"/>
      <c r="H91" s="227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31"/>
      <c r="Y91" s="231"/>
      <c r="Z91" s="231"/>
      <c r="AA91" s="231"/>
      <c r="AB91" s="231"/>
      <c r="AC91" s="231"/>
      <c r="AD91" s="231"/>
      <c r="AE91" s="231"/>
      <c r="AF91" s="231"/>
      <c r="AG91" s="231"/>
      <c r="AH91" s="231"/>
      <c r="AI91" s="231"/>
      <c r="AJ91" s="231"/>
      <c r="AK91" s="231"/>
      <c r="AL91" s="231"/>
      <c r="AM91" s="231"/>
      <c r="AN91" s="231"/>
      <c r="AO91" s="231"/>
      <c r="AP91" s="231"/>
      <c r="AQ91" s="231"/>
      <c r="AR91" s="231"/>
      <c r="AS91" s="231"/>
      <c r="AT91" s="231"/>
      <c r="AU91" s="231"/>
      <c r="AV91" s="231"/>
      <c r="AW91" s="231"/>
      <c r="AX91" s="231"/>
      <c r="AY91" s="231"/>
      <c r="AZ91" s="231"/>
      <c r="BA91" s="231"/>
      <c r="BB91" s="231"/>
      <c r="BC91" s="231"/>
      <c r="BD91" s="231"/>
      <c r="BE91" s="231"/>
      <c r="BF91" s="231"/>
      <c r="BG91" s="231"/>
      <c r="BH91" s="231"/>
      <c r="BI91" s="231"/>
      <c r="BJ91" s="231"/>
      <c r="BK91" s="231"/>
      <c r="BL91" s="231"/>
      <c r="BM91" s="231"/>
      <c r="BN91" s="231"/>
      <c r="BO91" s="231"/>
      <c r="BP91" s="231"/>
      <c r="BQ91" s="231"/>
      <c r="BR91" s="231"/>
      <c r="BS91" s="231"/>
      <c r="BT91" s="229"/>
      <c r="BU91" s="165">
        <f t="shared" si="3"/>
        <v>6.9441666666666671E-3</v>
      </c>
    </row>
    <row r="92" spans="1:73" x14ac:dyDescent="0.25">
      <c r="A92" s="39"/>
      <c r="B92" s="139">
        <f>'Etat staff'!F88</f>
        <v>0</v>
      </c>
      <c r="C92" s="161">
        <f>'Etat staff'!D88</f>
        <v>0</v>
      </c>
      <c r="D92" s="162">
        <f>IF('Etat staff'!E88&lt;C92,'Etat staff'!E88+1,'Etat staff'!E88)</f>
        <v>0</v>
      </c>
      <c r="E92" s="203">
        <f t="shared" si="7"/>
        <v>1.0416666666666666E-2</v>
      </c>
      <c r="F92" s="44"/>
      <c r="G92" s="265"/>
      <c r="H92" s="227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31"/>
      <c r="Y92" s="231"/>
      <c r="Z92" s="231"/>
      <c r="AA92" s="231"/>
      <c r="AB92" s="231"/>
      <c r="AC92" s="231"/>
      <c r="AD92" s="231"/>
      <c r="AE92" s="231"/>
      <c r="AF92" s="231"/>
      <c r="AG92" s="231"/>
      <c r="AH92" s="231"/>
      <c r="AI92" s="231"/>
      <c r="AJ92" s="231"/>
      <c r="AK92" s="231"/>
      <c r="AL92" s="231"/>
      <c r="AM92" s="231"/>
      <c r="AN92" s="231"/>
      <c r="AO92" s="231"/>
      <c r="AP92" s="231"/>
      <c r="AQ92" s="231"/>
      <c r="AR92" s="231"/>
      <c r="AS92" s="231"/>
      <c r="AT92" s="231"/>
      <c r="AU92" s="231"/>
      <c r="AV92" s="231"/>
      <c r="AW92" s="231"/>
      <c r="AX92" s="231"/>
      <c r="AY92" s="231"/>
      <c r="AZ92" s="231"/>
      <c r="BA92" s="231"/>
      <c r="BB92" s="231"/>
      <c r="BC92" s="231"/>
      <c r="BD92" s="231"/>
      <c r="BE92" s="231"/>
      <c r="BF92" s="231"/>
      <c r="BG92" s="231"/>
      <c r="BH92" s="231"/>
      <c r="BI92" s="231"/>
      <c r="BJ92" s="231"/>
      <c r="BK92" s="231"/>
      <c r="BL92" s="231"/>
      <c r="BM92" s="231"/>
      <c r="BN92" s="231"/>
      <c r="BO92" s="231"/>
      <c r="BP92" s="231"/>
      <c r="BQ92" s="231"/>
      <c r="BR92" s="231"/>
      <c r="BS92" s="231"/>
      <c r="BT92" s="229"/>
      <c r="BU92" s="165">
        <f t="shared" si="3"/>
        <v>6.9441666666666671E-3</v>
      </c>
    </row>
    <row r="93" spans="1:73" x14ac:dyDescent="0.25">
      <c r="A93" s="39"/>
      <c r="B93" s="139">
        <f>'Etat staff'!F89</f>
        <v>0</v>
      </c>
      <c r="C93" s="161">
        <f>'Etat staff'!D89</f>
        <v>0</v>
      </c>
      <c r="D93" s="162">
        <f>IF('Etat staff'!E89&lt;C93,'Etat staff'!E89+1,'Etat staff'!E89)</f>
        <v>0</v>
      </c>
      <c r="E93" s="203">
        <f t="shared" si="7"/>
        <v>1.0416666666666666E-2</v>
      </c>
      <c r="F93" s="44"/>
      <c r="G93" s="265"/>
      <c r="H93" s="227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31"/>
      <c r="Y93" s="231"/>
      <c r="Z93" s="231"/>
      <c r="AA93" s="231"/>
      <c r="AB93" s="231"/>
      <c r="AC93" s="231"/>
      <c r="AD93" s="231"/>
      <c r="AE93" s="231"/>
      <c r="AF93" s="231"/>
      <c r="AG93" s="231"/>
      <c r="AH93" s="231"/>
      <c r="AI93" s="231"/>
      <c r="AJ93" s="231"/>
      <c r="AK93" s="231"/>
      <c r="AL93" s="231"/>
      <c r="AM93" s="231"/>
      <c r="AN93" s="231"/>
      <c r="AO93" s="231"/>
      <c r="AP93" s="231"/>
      <c r="AQ93" s="231"/>
      <c r="AR93" s="231"/>
      <c r="AS93" s="231"/>
      <c r="AT93" s="231"/>
      <c r="AU93" s="231"/>
      <c r="AV93" s="231"/>
      <c r="AW93" s="231"/>
      <c r="AX93" s="231"/>
      <c r="AY93" s="231"/>
      <c r="AZ93" s="231"/>
      <c r="BA93" s="231"/>
      <c r="BB93" s="231"/>
      <c r="BC93" s="231"/>
      <c r="BD93" s="231"/>
      <c r="BE93" s="231"/>
      <c r="BF93" s="231"/>
      <c r="BG93" s="231"/>
      <c r="BH93" s="231"/>
      <c r="BI93" s="231"/>
      <c r="BJ93" s="231"/>
      <c r="BK93" s="231"/>
      <c r="BL93" s="231"/>
      <c r="BM93" s="231"/>
      <c r="BN93" s="231"/>
      <c r="BO93" s="231"/>
      <c r="BP93" s="231"/>
      <c r="BQ93" s="231"/>
      <c r="BR93" s="231"/>
      <c r="BS93" s="231"/>
      <c r="BT93" s="229"/>
      <c r="BU93" s="165">
        <f t="shared" si="3"/>
        <v>6.9441666666666671E-3</v>
      </c>
    </row>
    <row r="94" spans="1:73" x14ac:dyDescent="0.25">
      <c r="A94" s="39"/>
      <c r="B94" s="139">
        <f>'Etat staff'!F90</f>
        <v>0</v>
      </c>
      <c r="C94" s="161">
        <f>'Etat staff'!D90</f>
        <v>0</v>
      </c>
      <c r="D94" s="162">
        <f>IF('Etat staff'!E90&lt;C94,'Etat staff'!E90+1,'Etat staff'!E90)</f>
        <v>0</v>
      </c>
      <c r="E94" s="203">
        <f t="shared" si="7"/>
        <v>1.0416666666666666E-2</v>
      </c>
      <c r="F94" s="44"/>
      <c r="G94" s="265"/>
      <c r="H94" s="227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31"/>
      <c r="Y94" s="231"/>
      <c r="Z94" s="231"/>
      <c r="AA94" s="231"/>
      <c r="AB94" s="231"/>
      <c r="AC94" s="231"/>
      <c r="AD94" s="231"/>
      <c r="AE94" s="231"/>
      <c r="AF94" s="231"/>
      <c r="AG94" s="231"/>
      <c r="AH94" s="231"/>
      <c r="AI94" s="231"/>
      <c r="AJ94" s="231"/>
      <c r="AK94" s="231"/>
      <c r="AL94" s="231"/>
      <c r="AM94" s="231"/>
      <c r="AN94" s="231"/>
      <c r="AO94" s="231"/>
      <c r="AP94" s="231"/>
      <c r="AQ94" s="231"/>
      <c r="AR94" s="231"/>
      <c r="AS94" s="231"/>
      <c r="AT94" s="231"/>
      <c r="AU94" s="231"/>
      <c r="AV94" s="231"/>
      <c r="AW94" s="231"/>
      <c r="AX94" s="231"/>
      <c r="AY94" s="231"/>
      <c r="AZ94" s="231"/>
      <c r="BA94" s="231"/>
      <c r="BB94" s="231"/>
      <c r="BC94" s="231"/>
      <c r="BD94" s="231"/>
      <c r="BE94" s="231"/>
      <c r="BF94" s="231"/>
      <c r="BG94" s="231"/>
      <c r="BH94" s="231"/>
      <c r="BI94" s="231"/>
      <c r="BJ94" s="231"/>
      <c r="BK94" s="231"/>
      <c r="BL94" s="231"/>
      <c r="BM94" s="231"/>
      <c r="BN94" s="231"/>
      <c r="BO94" s="231"/>
      <c r="BP94" s="231"/>
      <c r="BQ94" s="231"/>
      <c r="BR94" s="231"/>
      <c r="BS94" s="231"/>
      <c r="BT94" s="229"/>
      <c r="BU94" s="165">
        <f t="shared" si="3"/>
        <v>6.9441666666666671E-3</v>
      </c>
    </row>
    <row r="95" spans="1:73" x14ac:dyDescent="0.25">
      <c r="A95" s="39"/>
      <c r="B95" s="139">
        <f>'Etat staff'!F91</f>
        <v>0</v>
      </c>
      <c r="C95" s="161">
        <f>'Etat staff'!D91</f>
        <v>0</v>
      </c>
      <c r="D95" s="162">
        <f>IF('Etat staff'!E91&lt;C95,'Etat staff'!E91+1,'Etat staff'!E91)</f>
        <v>0</v>
      </c>
      <c r="E95" s="203">
        <f t="shared" si="7"/>
        <v>1.0416666666666666E-2</v>
      </c>
      <c r="F95" s="44"/>
      <c r="G95" s="265"/>
      <c r="H95" s="227"/>
      <c r="I95" s="296"/>
      <c r="J95" s="296"/>
      <c r="K95" s="296"/>
      <c r="L95" s="296"/>
      <c r="M95" s="296"/>
      <c r="N95" s="296"/>
      <c r="O95" s="296"/>
      <c r="P95" s="296"/>
      <c r="Q95" s="296"/>
      <c r="R95" s="296"/>
      <c r="S95" s="296"/>
      <c r="T95" s="296"/>
      <c r="U95" s="296"/>
      <c r="V95" s="296"/>
      <c r="W95" s="296"/>
      <c r="X95" s="231"/>
      <c r="Y95" s="231"/>
      <c r="Z95" s="231"/>
      <c r="AA95" s="231"/>
      <c r="AB95" s="231"/>
      <c r="AC95" s="231"/>
      <c r="AD95" s="231"/>
      <c r="AE95" s="231"/>
      <c r="AF95" s="231"/>
      <c r="AG95" s="231"/>
      <c r="AH95" s="231"/>
      <c r="AI95" s="231"/>
      <c r="AJ95" s="231"/>
      <c r="AK95" s="231"/>
      <c r="AL95" s="231"/>
      <c r="AM95" s="231"/>
      <c r="AN95" s="231"/>
      <c r="AO95" s="231"/>
      <c r="AP95" s="231"/>
      <c r="AQ95" s="231"/>
      <c r="AR95" s="231"/>
      <c r="AS95" s="231"/>
      <c r="AT95" s="231"/>
      <c r="AU95" s="231"/>
      <c r="AV95" s="231"/>
      <c r="AW95" s="231"/>
      <c r="AX95" s="231"/>
      <c r="AY95" s="231"/>
      <c r="AZ95" s="231"/>
      <c r="BA95" s="231"/>
      <c r="BB95" s="231"/>
      <c r="BC95" s="231"/>
      <c r="BD95" s="231"/>
      <c r="BE95" s="231"/>
      <c r="BF95" s="231"/>
      <c r="BG95" s="231"/>
      <c r="BH95" s="231"/>
      <c r="BI95" s="231"/>
      <c r="BJ95" s="231"/>
      <c r="BK95" s="231"/>
      <c r="BL95" s="231"/>
      <c r="BM95" s="231"/>
      <c r="BN95" s="231"/>
      <c r="BO95" s="231"/>
      <c r="BP95" s="231"/>
      <c r="BQ95" s="231"/>
      <c r="BR95" s="231"/>
      <c r="BS95" s="231"/>
      <c r="BT95" s="229"/>
      <c r="BU95" s="165">
        <f t="shared" si="3"/>
        <v>6.9441666666666671E-3</v>
      </c>
    </row>
    <row r="96" spans="1:73" x14ac:dyDescent="0.25">
      <c r="A96" s="39"/>
      <c r="B96" s="139">
        <f>'Etat staff'!F92</f>
        <v>0</v>
      </c>
      <c r="C96" s="161">
        <f>'Etat staff'!D92</f>
        <v>0</v>
      </c>
      <c r="D96" s="162">
        <f>IF('Etat staff'!E92&lt;C96,'Etat staff'!E92+1,'Etat staff'!E92)</f>
        <v>0</v>
      </c>
      <c r="E96" s="203">
        <f t="shared" si="7"/>
        <v>1.0416666666666666E-2</v>
      </c>
      <c r="F96" s="44"/>
      <c r="G96" s="265"/>
      <c r="H96" s="227"/>
      <c r="I96" s="296"/>
      <c r="J96" s="296"/>
      <c r="K96" s="296"/>
      <c r="L96" s="296"/>
      <c r="M96" s="296"/>
      <c r="N96" s="296"/>
      <c r="O96" s="296"/>
      <c r="P96" s="296"/>
      <c r="Q96" s="296"/>
      <c r="R96" s="296"/>
      <c r="S96" s="296"/>
      <c r="T96" s="296"/>
      <c r="U96" s="296"/>
      <c r="V96" s="296"/>
      <c r="W96" s="296"/>
      <c r="X96" s="231"/>
      <c r="Y96" s="231"/>
      <c r="Z96" s="231"/>
      <c r="AA96" s="231"/>
      <c r="AB96" s="231"/>
      <c r="AC96" s="231"/>
      <c r="AD96" s="231"/>
      <c r="AE96" s="231"/>
      <c r="AF96" s="231"/>
      <c r="AG96" s="231"/>
      <c r="AH96" s="231"/>
      <c r="AI96" s="231"/>
      <c r="AJ96" s="231"/>
      <c r="AK96" s="231"/>
      <c r="AL96" s="231"/>
      <c r="AM96" s="231"/>
      <c r="AN96" s="231"/>
      <c r="AO96" s="231"/>
      <c r="AP96" s="231"/>
      <c r="AQ96" s="231"/>
      <c r="AR96" s="231"/>
      <c r="AS96" s="231"/>
      <c r="AT96" s="231"/>
      <c r="AU96" s="231"/>
      <c r="AV96" s="231"/>
      <c r="AW96" s="231"/>
      <c r="AX96" s="231"/>
      <c r="AY96" s="231"/>
      <c r="AZ96" s="231"/>
      <c r="BA96" s="231"/>
      <c r="BB96" s="231"/>
      <c r="BC96" s="231"/>
      <c r="BD96" s="231"/>
      <c r="BE96" s="231"/>
      <c r="BF96" s="231"/>
      <c r="BG96" s="231"/>
      <c r="BH96" s="231"/>
      <c r="BI96" s="231"/>
      <c r="BJ96" s="231"/>
      <c r="BK96" s="231"/>
      <c r="BL96" s="231"/>
      <c r="BM96" s="231"/>
      <c r="BN96" s="231"/>
      <c r="BO96" s="231"/>
      <c r="BP96" s="231"/>
      <c r="BQ96" s="231"/>
      <c r="BR96" s="231"/>
      <c r="BS96" s="231"/>
      <c r="BT96" s="229"/>
      <c r="BU96" s="165">
        <f t="shared" si="3"/>
        <v>6.9441666666666671E-3</v>
      </c>
    </row>
    <row r="97" spans="1:73" x14ac:dyDescent="0.25">
      <c r="A97" s="39"/>
      <c r="B97" s="139">
        <f>'Etat staff'!F93</f>
        <v>0</v>
      </c>
      <c r="C97" s="161">
        <f>'Etat staff'!D93</f>
        <v>0</v>
      </c>
      <c r="D97" s="162">
        <f>IF('Etat staff'!E93&lt;C97,'Etat staff'!E93+1,'Etat staff'!E93)</f>
        <v>0</v>
      </c>
      <c r="E97" s="203">
        <f t="shared" si="7"/>
        <v>1.0416666666666666E-2</v>
      </c>
      <c r="F97" s="44"/>
      <c r="G97" s="265"/>
      <c r="H97" s="227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6"/>
      <c r="W97" s="296"/>
      <c r="X97" s="231"/>
      <c r="Y97" s="231"/>
      <c r="Z97" s="231"/>
      <c r="AA97" s="231"/>
      <c r="AB97" s="231"/>
      <c r="AC97" s="231"/>
      <c r="AD97" s="231"/>
      <c r="AE97" s="231"/>
      <c r="AF97" s="231"/>
      <c r="AG97" s="231"/>
      <c r="AH97" s="231"/>
      <c r="AI97" s="231"/>
      <c r="AJ97" s="231"/>
      <c r="AK97" s="231"/>
      <c r="AL97" s="231"/>
      <c r="AM97" s="231"/>
      <c r="AN97" s="231"/>
      <c r="AO97" s="231"/>
      <c r="AP97" s="231"/>
      <c r="AQ97" s="231"/>
      <c r="AR97" s="231"/>
      <c r="AS97" s="231"/>
      <c r="AT97" s="231"/>
      <c r="AU97" s="231"/>
      <c r="AV97" s="231"/>
      <c r="AW97" s="231"/>
      <c r="AX97" s="231"/>
      <c r="AY97" s="231"/>
      <c r="AZ97" s="231"/>
      <c r="BA97" s="231"/>
      <c r="BB97" s="231"/>
      <c r="BC97" s="231"/>
      <c r="BD97" s="231"/>
      <c r="BE97" s="231"/>
      <c r="BF97" s="231"/>
      <c r="BG97" s="231"/>
      <c r="BH97" s="231"/>
      <c r="BI97" s="231"/>
      <c r="BJ97" s="231"/>
      <c r="BK97" s="231"/>
      <c r="BL97" s="231"/>
      <c r="BM97" s="231"/>
      <c r="BN97" s="231"/>
      <c r="BO97" s="231"/>
      <c r="BP97" s="231"/>
      <c r="BQ97" s="231"/>
      <c r="BR97" s="231"/>
      <c r="BS97" s="231"/>
      <c r="BT97" s="229"/>
      <c r="BU97" s="165">
        <f t="shared" si="3"/>
        <v>6.9441666666666671E-3</v>
      </c>
    </row>
    <row r="98" spans="1:73" x14ac:dyDescent="0.25">
      <c r="A98" s="39"/>
      <c r="B98" s="139">
        <f>'Etat staff'!F94</f>
        <v>0</v>
      </c>
      <c r="C98" s="161">
        <f>'Etat staff'!D94</f>
        <v>0</v>
      </c>
      <c r="D98" s="162">
        <f>IF('Etat staff'!E94&lt;C98,'Etat staff'!E94+1,'Etat staff'!E94)</f>
        <v>0</v>
      </c>
      <c r="E98" s="203">
        <f t="shared" si="7"/>
        <v>1.0416666666666666E-2</v>
      </c>
      <c r="F98" s="44"/>
      <c r="G98" s="265"/>
      <c r="H98" s="227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31"/>
      <c r="Y98" s="231"/>
      <c r="Z98" s="231"/>
      <c r="AA98" s="231"/>
      <c r="AB98" s="231"/>
      <c r="AC98" s="231"/>
      <c r="AD98" s="231"/>
      <c r="AE98" s="231"/>
      <c r="AF98" s="231"/>
      <c r="AG98" s="231"/>
      <c r="AH98" s="231"/>
      <c r="AI98" s="231"/>
      <c r="AJ98" s="231"/>
      <c r="AK98" s="231"/>
      <c r="AL98" s="231"/>
      <c r="AM98" s="231"/>
      <c r="AN98" s="231"/>
      <c r="AO98" s="231"/>
      <c r="AP98" s="231"/>
      <c r="AQ98" s="231"/>
      <c r="AR98" s="231"/>
      <c r="AS98" s="231"/>
      <c r="AT98" s="231"/>
      <c r="AU98" s="231"/>
      <c r="AV98" s="231"/>
      <c r="AW98" s="231"/>
      <c r="AX98" s="231"/>
      <c r="AY98" s="231"/>
      <c r="AZ98" s="231"/>
      <c r="BA98" s="231"/>
      <c r="BB98" s="231"/>
      <c r="BC98" s="231"/>
      <c r="BD98" s="231"/>
      <c r="BE98" s="231"/>
      <c r="BF98" s="231"/>
      <c r="BG98" s="231"/>
      <c r="BH98" s="231"/>
      <c r="BI98" s="231"/>
      <c r="BJ98" s="231"/>
      <c r="BK98" s="231"/>
      <c r="BL98" s="231"/>
      <c r="BM98" s="231"/>
      <c r="BN98" s="231"/>
      <c r="BO98" s="231"/>
      <c r="BP98" s="231"/>
      <c r="BQ98" s="231"/>
      <c r="BR98" s="231"/>
      <c r="BS98" s="231"/>
      <c r="BT98" s="229"/>
      <c r="BU98" s="165">
        <f t="shared" si="3"/>
        <v>6.9441666666666671E-3</v>
      </c>
    </row>
    <row r="99" spans="1:73" x14ac:dyDescent="0.25">
      <c r="A99" s="39"/>
      <c r="B99" s="139">
        <f>'Etat staff'!F95</f>
        <v>0</v>
      </c>
      <c r="C99" s="161">
        <f>'Etat staff'!D95</f>
        <v>0</v>
      </c>
      <c r="D99" s="162">
        <f>IF('Etat staff'!E95&lt;C99,'Etat staff'!E95+1,'Etat staff'!E95)</f>
        <v>0</v>
      </c>
      <c r="E99" s="203">
        <f t="shared" si="7"/>
        <v>1.0416666666666666E-2</v>
      </c>
      <c r="F99" s="44"/>
      <c r="G99" s="265"/>
      <c r="H99" s="227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31"/>
      <c r="Y99" s="231"/>
      <c r="Z99" s="231"/>
      <c r="AA99" s="231"/>
      <c r="AB99" s="231"/>
      <c r="AC99" s="231"/>
      <c r="AD99" s="231"/>
      <c r="AE99" s="231"/>
      <c r="AF99" s="231"/>
      <c r="AG99" s="231"/>
      <c r="AH99" s="231"/>
      <c r="AI99" s="231"/>
      <c r="AJ99" s="231"/>
      <c r="AK99" s="231"/>
      <c r="AL99" s="231"/>
      <c r="AM99" s="231"/>
      <c r="AN99" s="231"/>
      <c r="AO99" s="231"/>
      <c r="AP99" s="231"/>
      <c r="AQ99" s="231"/>
      <c r="AR99" s="231"/>
      <c r="AS99" s="231"/>
      <c r="AT99" s="231"/>
      <c r="AU99" s="231"/>
      <c r="AV99" s="231"/>
      <c r="AW99" s="231"/>
      <c r="AX99" s="231"/>
      <c r="AY99" s="231"/>
      <c r="AZ99" s="231"/>
      <c r="BA99" s="231"/>
      <c r="BB99" s="231"/>
      <c r="BC99" s="231"/>
      <c r="BD99" s="231"/>
      <c r="BE99" s="231"/>
      <c r="BF99" s="231"/>
      <c r="BG99" s="231"/>
      <c r="BH99" s="231"/>
      <c r="BI99" s="231"/>
      <c r="BJ99" s="231"/>
      <c r="BK99" s="231"/>
      <c r="BL99" s="231"/>
      <c r="BM99" s="231"/>
      <c r="BN99" s="231"/>
      <c r="BO99" s="231"/>
      <c r="BP99" s="231"/>
      <c r="BQ99" s="231"/>
      <c r="BR99" s="231"/>
      <c r="BS99" s="231"/>
      <c r="BT99" s="229"/>
      <c r="BU99" s="165">
        <f t="shared" si="3"/>
        <v>6.9441666666666671E-3</v>
      </c>
    </row>
    <row r="100" spans="1:73" x14ac:dyDescent="0.25">
      <c r="A100" s="39"/>
      <c r="B100" s="139">
        <f>'Etat staff'!F96</f>
        <v>0</v>
      </c>
      <c r="C100" s="161">
        <f>'Etat staff'!D96</f>
        <v>0</v>
      </c>
      <c r="D100" s="162">
        <f>IF('Etat staff'!E96&lt;C100,'Etat staff'!E96+1,'Etat staff'!E96)</f>
        <v>0</v>
      </c>
      <c r="E100" s="203">
        <f t="shared" ref="E100:E127" si="8">IF(BU100*24&lt;5.75,0.25/24,IF(BU100*24&lt;6.75,0.5/24,IF(BU100*24&lt;9,1/24,IF(BU100*24&lt;13.25,1.25/24,1.5/24))))</f>
        <v>1.0416666666666666E-2</v>
      </c>
      <c r="F100" s="44"/>
      <c r="G100" s="265"/>
      <c r="H100" s="227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231"/>
      <c r="AK100" s="231"/>
      <c r="AL100" s="231"/>
      <c r="AM100" s="231"/>
      <c r="AN100" s="231"/>
      <c r="AO100" s="231"/>
      <c r="AP100" s="231"/>
      <c r="AQ100" s="231"/>
      <c r="AR100" s="231"/>
      <c r="AS100" s="231"/>
      <c r="AT100" s="231"/>
      <c r="AU100" s="231"/>
      <c r="AV100" s="231"/>
      <c r="AW100" s="231"/>
      <c r="AX100" s="231"/>
      <c r="AY100" s="231"/>
      <c r="AZ100" s="231"/>
      <c r="BA100" s="231"/>
      <c r="BB100" s="231"/>
      <c r="BC100" s="231"/>
      <c r="BD100" s="231"/>
      <c r="BE100" s="231"/>
      <c r="BF100" s="231"/>
      <c r="BG100" s="231"/>
      <c r="BH100" s="231"/>
      <c r="BI100" s="231"/>
      <c r="BJ100" s="231"/>
      <c r="BK100" s="231"/>
      <c r="BL100" s="231"/>
      <c r="BM100" s="231"/>
      <c r="BN100" s="231"/>
      <c r="BO100" s="231"/>
      <c r="BP100" s="231"/>
      <c r="BQ100" s="231"/>
      <c r="BR100" s="231"/>
      <c r="BS100" s="231"/>
      <c r="BT100" s="229"/>
      <c r="BU100" s="165">
        <f t="shared" si="3"/>
        <v>6.9441666666666671E-3</v>
      </c>
    </row>
    <row r="101" spans="1:73" x14ac:dyDescent="0.25">
      <c r="A101" s="39"/>
      <c r="B101" s="139">
        <f>'Etat staff'!F97</f>
        <v>0</v>
      </c>
      <c r="C101" s="161">
        <f>'Etat staff'!D97</f>
        <v>0</v>
      </c>
      <c r="D101" s="162">
        <f>IF('Etat staff'!E97&lt;C101,'Etat staff'!E97+1,'Etat staff'!E97)</f>
        <v>0</v>
      </c>
      <c r="E101" s="203">
        <f t="shared" si="8"/>
        <v>1.0416666666666666E-2</v>
      </c>
      <c r="F101" s="44"/>
      <c r="G101" s="265"/>
      <c r="H101" s="227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31"/>
      <c r="Y101" s="231"/>
      <c r="Z101" s="231"/>
      <c r="AA101" s="231"/>
      <c r="AB101" s="231"/>
      <c r="AC101" s="231"/>
      <c r="AD101" s="231"/>
      <c r="AE101" s="231"/>
      <c r="AF101" s="231"/>
      <c r="AG101" s="231"/>
      <c r="AH101" s="231"/>
      <c r="AI101" s="231"/>
      <c r="AJ101" s="231"/>
      <c r="AK101" s="231"/>
      <c r="AL101" s="231"/>
      <c r="AM101" s="231"/>
      <c r="AN101" s="231"/>
      <c r="AO101" s="231"/>
      <c r="AP101" s="231"/>
      <c r="AQ101" s="231"/>
      <c r="AR101" s="231"/>
      <c r="AS101" s="231"/>
      <c r="AT101" s="231"/>
      <c r="AU101" s="231"/>
      <c r="AV101" s="231"/>
      <c r="AW101" s="231"/>
      <c r="AX101" s="231"/>
      <c r="AY101" s="231"/>
      <c r="AZ101" s="231"/>
      <c r="BA101" s="231"/>
      <c r="BB101" s="231"/>
      <c r="BC101" s="231"/>
      <c r="BD101" s="231"/>
      <c r="BE101" s="231"/>
      <c r="BF101" s="231"/>
      <c r="BG101" s="231"/>
      <c r="BH101" s="231"/>
      <c r="BI101" s="231"/>
      <c r="BJ101" s="231"/>
      <c r="BK101" s="231"/>
      <c r="BL101" s="231"/>
      <c r="BM101" s="231"/>
      <c r="BN101" s="231"/>
      <c r="BO101" s="231"/>
      <c r="BP101" s="231"/>
      <c r="BQ101" s="231"/>
      <c r="BR101" s="231"/>
      <c r="BS101" s="231"/>
      <c r="BT101" s="229"/>
      <c r="BU101" s="165">
        <f t="shared" si="3"/>
        <v>6.9441666666666671E-3</v>
      </c>
    </row>
    <row r="102" spans="1:73" x14ac:dyDescent="0.25">
      <c r="A102" s="39"/>
      <c r="B102" s="139">
        <f>'Etat staff'!F98</f>
        <v>0</v>
      </c>
      <c r="C102" s="161">
        <f>'Etat staff'!D98</f>
        <v>0</v>
      </c>
      <c r="D102" s="162">
        <f>IF('Etat staff'!E98&lt;C102,'Etat staff'!E98+1,'Etat staff'!E98)</f>
        <v>0</v>
      </c>
      <c r="E102" s="203">
        <f t="shared" si="8"/>
        <v>1.0416666666666666E-2</v>
      </c>
      <c r="F102" s="44"/>
      <c r="G102" s="265"/>
      <c r="H102" s="227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31"/>
      <c r="Y102" s="231"/>
      <c r="Z102" s="231"/>
      <c r="AA102" s="231"/>
      <c r="AB102" s="231"/>
      <c r="AC102" s="231"/>
      <c r="AD102" s="231"/>
      <c r="AE102" s="231"/>
      <c r="AF102" s="231"/>
      <c r="AG102" s="231"/>
      <c r="AH102" s="231"/>
      <c r="AI102" s="231"/>
      <c r="AJ102" s="231"/>
      <c r="AK102" s="231"/>
      <c r="AL102" s="231"/>
      <c r="AM102" s="231"/>
      <c r="AN102" s="231"/>
      <c r="AO102" s="231"/>
      <c r="AP102" s="231"/>
      <c r="AQ102" s="231"/>
      <c r="AR102" s="231"/>
      <c r="AS102" s="231"/>
      <c r="AT102" s="231"/>
      <c r="AU102" s="231"/>
      <c r="AV102" s="231"/>
      <c r="AW102" s="231"/>
      <c r="AX102" s="231"/>
      <c r="AY102" s="231"/>
      <c r="AZ102" s="231"/>
      <c r="BA102" s="231"/>
      <c r="BB102" s="231"/>
      <c r="BC102" s="231"/>
      <c r="BD102" s="231"/>
      <c r="BE102" s="231"/>
      <c r="BF102" s="231"/>
      <c r="BG102" s="231"/>
      <c r="BH102" s="231"/>
      <c r="BI102" s="231"/>
      <c r="BJ102" s="231"/>
      <c r="BK102" s="231"/>
      <c r="BL102" s="231"/>
      <c r="BM102" s="231"/>
      <c r="BN102" s="231"/>
      <c r="BO102" s="231"/>
      <c r="BP102" s="231"/>
      <c r="BQ102" s="231"/>
      <c r="BR102" s="231"/>
      <c r="BS102" s="231"/>
      <c r="BT102" s="229"/>
      <c r="BU102" s="165">
        <f t="shared" si="3"/>
        <v>6.9441666666666671E-3</v>
      </c>
    </row>
    <row r="103" spans="1:73" x14ac:dyDescent="0.25">
      <c r="A103" s="39"/>
      <c r="B103" s="139">
        <f>'Etat staff'!F99</f>
        <v>0</v>
      </c>
      <c r="C103" s="161">
        <f>'Etat staff'!D99</f>
        <v>0</v>
      </c>
      <c r="D103" s="162">
        <f>IF('Etat staff'!E99&lt;C103,'Etat staff'!E99+1,'Etat staff'!E99)</f>
        <v>0</v>
      </c>
      <c r="E103" s="203">
        <f t="shared" si="8"/>
        <v>1.0416666666666666E-2</v>
      </c>
      <c r="F103" s="44"/>
      <c r="G103" s="265"/>
      <c r="H103" s="227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31"/>
      <c r="Y103" s="231"/>
      <c r="Z103" s="231"/>
      <c r="AA103" s="231"/>
      <c r="AB103" s="231"/>
      <c r="AC103" s="231"/>
      <c r="AD103" s="231"/>
      <c r="AE103" s="231"/>
      <c r="AF103" s="231"/>
      <c r="AG103" s="231"/>
      <c r="AH103" s="231"/>
      <c r="AI103" s="231"/>
      <c r="AJ103" s="231"/>
      <c r="AK103" s="231"/>
      <c r="AL103" s="231"/>
      <c r="AM103" s="231"/>
      <c r="AN103" s="231"/>
      <c r="AO103" s="231"/>
      <c r="AP103" s="231"/>
      <c r="AQ103" s="231"/>
      <c r="AR103" s="231"/>
      <c r="AS103" s="231"/>
      <c r="AT103" s="231"/>
      <c r="AU103" s="231"/>
      <c r="AV103" s="231"/>
      <c r="AW103" s="231"/>
      <c r="AX103" s="231"/>
      <c r="AY103" s="231"/>
      <c r="AZ103" s="231"/>
      <c r="BA103" s="231"/>
      <c r="BB103" s="231"/>
      <c r="BC103" s="231"/>
      <c r="BD103" s="231"/>
      <c r="BE103" s="231"/>
      <c r="BF103" s="231"/>
      <c r="BG103" s="231"/>
      <c r="BH103" s="231"/>
      <c r="BI103" s="231"/>
      <c r="BJ103" s="231"/>
      <c r="BK103" s="231"/>
      <c r="BL103" s="231"/>
      <c r="BM103" s="231"/>
      <c r="BN103" s="231"/>
      <c r="BO103" s="231"/>
      <c r="BP103" s="231"/>
      <c r="BQ103" s="231"/>
      <c r="BR103" s="231"/>
      <c r="BS103" s="231"/>
      <c r="BT103" s="229"/>
      <c r="BU103" s="165">
        <f t="shared" si="3"/>
        <v>6.9441666666666671E-3</v>
      </c>
    </row>
    <row r="104" spans="1:73" x14ac:dyDescent="0.25">
      <c r="A104" s="39"/>
      <c r="B104" s="139">
        <f>'Etat staff'!F100</f>
        <v>0</v>
      </c>
      <c r="C104" s="161">
        <f>'Etat staff'!D100</f>
        <v>0</v>
      </c>
      <c r="D104" s="162">
        <f>IF('Etat staff'!E100&lt;C104,'Etat staff'!E100+1,'Etat staff'!E100)</f>
        <v>0</v>
      </c>
      <c r="E104" s="203">
        <f t="shared" si="8"/>
        <v>1.0416666666666666E-2</v>
      </c>
      <c r="F104" s="44"/>
      <c r="G104" s="265"/>
      <c r="H104" s="227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31"/>
      <c r="Y104" s="231"/>
      <c r="Z104" s="231"/>
      <c r="AA104" s="231"/>
      <c r="AB104" s="231"/>
      <c r="AC104" s="231"/>
      <c r="AD104" s="231"/>
      <c r="AE104" s="231"/>
      <c r="AF104" s="231"/>
      <c r="AG104" s="231"/>
      <c r="AH104" s="231"/>
      <c r="AI104" s="231"/>
      <c r="AJ104" s="231"/>
      <c r="AK104" s="231"/>
      <c r="AL104" s="231"/>
      <c r="AM104" s="231"/>
      <c r="AN104" s="231"/>
      <c r="AO104" s="231"/>
      <c r="AP104" s="231"/>
      <c r="AQ104" s="231"/>
      <c r="AR104" s="231"/>
      <c r="AS104" s="231"/>
      <c r="AT104" s="231"/>
      <c r="AU104" s="231"/>
      <c r="AV104" s="231"/>
      <c r="AW104" s="231"/>
      <c r="AX104" s="231"/>
      <c r="AY104" s="231"/>
      <c r="AZ104" s="231"/>
      <c r="BA104" s="231"/>
      <c r="BB104" s="231"/>
      <c r="BC104" s="231"/>
      <c r="BD104" s="231"/>
      <c r="BE104" s="231"/>
      <c r="BF104" s="231"/>
      <c r="BG104" s="231"/>
      <c r="BH104" s="231"/>
      <c r="BI104" s="231"/>
      <c r="BJ104" s="231"/>
      <c r="BK104" s="231"/>
      <c r="BL104" s="231"/>
      <c r="BM104" s="231"/>
      <c r="BN104" s="231"/>
      <c r="BO104" s="231"/>
      <c r="BP104" s="231"/>
      <c r="BQ104" s="231"/>
      <c r="BR104" s="231"/>
      <c r="BS104" s="231"/>
      <c r="BT104" s="229"/>
      <c r="BU104" s="165">
        <f t="shared" si="3"/>
        <v>6.9441666666666671E-3</v>
      </c>
    </row>
    <row r="105" spans="1:73" x14ac:dyDescent="0.25">
      <c r="A105" s="39"/>
      <c r="B105" s="139">
        <f>'Etat staff'!F101</f>
        <v>0</v>
      </c>
      <c r="C105" s="161">
        <f>'Etat staff'!D101</f>
        <v>0</v>
      </c>
      <c r="D105" s="162">
        <f>IF('Etat staff'!E101&lt;C105,'Etat staff'!E101+1,'Etat staff'!E101)</f>
        <v>0</v>
      </c>
      <c r="E105" s="203">
        <f t="shared" si="8"/>
        <v>1.0416666666666666E-2</v>
      </c>
      <c r="F105" s="44"/>
      <c r="G105" s="265"/>
      <c r="H105" s="227"/>
      <c r="I105" s="296"/>
      <c r="J105" s="296"/>
      <c r="K105" s="296"/>
      <c r="L105" s="296"/>
      <c r="M105" s="296"/>
      <c r="N105" s="296"/>
      <c r="O105" s="296"/>
      <c r="P105" s="296"/>
      <c r="Q105" s="296"/>
      <c r="R105" s="296"/>
      <c r="S105" s="296"/>
      <c r="T105" s="296"/>
      <c r="U105" s="296"/>
      <c r="V105" s="296"/>
      <c r="W105" s="296"/>
      <c r="X105" s="231"/>
      <c r="Y105" s="231"/>
      <c r="Z105" s="231"/>
      <c r="AA105" s="231"/>
      <c r="AB105" s="231"/>
      <c r="AC105" s="231"/>
      <c r="AD105" s="231"/>
      <c r="AE105" s="231"/>
      <c r="AF105" s="231"/>
      <c r="AG105" s="231"/>
      <c r="AH105" s="231"/>
      <c r="AI105" s="231"/>
      <c r="AJ105" s="231"/>
      <c r="AK105" s="231"/>
      <c r="AL105" s="231"/>
      <c r="AM105" s="231"/>
      <c r="AN105" s="231"/>
      <c r="AO105" s="231"/>
      <c r="AP105" s="231"/>
      <c r="AQ105" s="231"/>
      <c r="AR105" s="231"/>
      <c r="AS105" s="231"/>
      <c r="AT105" s="231"/>
      <c r="AU105" s="231"/>
      <c r="AV105" s="231"/>
      <c r="AW105" s="231"/>
      <c r="AX105" s="231"/>
      <c r="AY105" s="231"/>
      <c r="AZ105" s="231"/>
      <c r="BA105" s="231"/>
      <c r="BB105" s="231"/>
      <c r="BC105" s="231"/>
      <c r="BD105" s="231"/>
      <c r="BE105" s="231"/>
      <c r="BF105" s="231"/>
      <c r="BG105" s="231"/>
      <c r="BH105" s="231"/>
      <c r="BI105" s="231"/>
      <c r="BJ105" s="231"/>
      <c r="BK105" s="231"/>
      <c r="BL105" s="231"/>
      <c r="BM105" s="231"/>
      <c r="BN105" s="231"/>
      <c r="BO105" s="231"/>
      <c r="BP105" s="231"/>
      <c r="BQ105" s="231"/>
      <c r="BR105" s="231"/>
      <c r="BS105" s="231"/>
      <c r="BT105" s="229"/>
      <c r="BU105" s="165">
        <f t="shared" si="3"/>
        <v>6.9441666666666671E-3</v>
      </c>
    </row>
    <row r="106" spans="1:73" x14ac:dyDescent="0.25">
      <c r="A106" s="39"/>
      <c r="B106" s="139">
        <f>'Etat staff'!F102</f>
        <v>0</v>
      </c>
      <c r="C106" s="161">
        <f>'Etat staff'!D102</f>
        <v>0</v>
      </c>
      <c r="D106" s="162">
        <f>IF('Etat staff'!E102&lt;C106,'Etat staff'!E102+1,'Etat staff'!E102)</f>
        <v>0</v>
      </c>
      <c r="E106" s="203">
        <f t="shared" si="8"/>
        <v>1.0416666666666666E-2</v>
      </c>
      <c r="F106" s="44"/>
      <c r="G106" s="265"/>
      <c r="H106" s="227"/>
      <c r="I106" s="296"/>
      <c r="J106" s="296"/>
      <c r="K106" s="296"/>
      <c r="L106" s="296"/>
      <c r="M106" s="296"/>
      <c r="N106" s="296"/>
      <c r="O106" s="296"/>
      <c r="P106" s="296"/>
      <c r="Q106" s="296"/>
      <c r="R106" s="296"/>
      <c r="S106" s="296"/>
      <c r="T106" s="296"/>
      <c r="U106" s="296"/>
      <c r="V106" s="296"/>
      <c r="W106" s="296"/>
      <c r="X106" s="231"/>
      <c r="Y106" s="231"/>
      <c r="Z106" s="231"/>
      <c r="AA106" s="231"/>
      <c r="AB106" s="231"/>
      <c r="AC106" s="231"/>
      <c r="AD106" s="231"/>
      <c r="AE106" s="231"/>
      <c r="AF106" s="231"/>
      <c r="AG106" s="231"/>
      <c r="AH106" s="231"/>
      <c r="AI106" s="231"/>
      <c r="AJ106" s="231"/>
      <c r="AK106" s="231"/>
      <c r="AL106" s="231"/>
      <c r="AM106" s="231"/>
      <c r="AN106" s="231"/>
      <c r="AO106" s="231"/>
      <c r="AP106" s="231"/>
      <c r="AQ106" s="231"/>
      <c r="AR106" s="231"/>
      <c r="AS106" s="231"/>
      <c r="AT106" s="231"/>
      <c r="AU106" s="231"/>
      <c r="AV106" s="231"/>
      <c r="AW106" s="231"/>
      <c r="AX106" s="231"/>
      <c r="AY106" s="231"/>
      <c r="AZ106" s="231"/>
      <c r="BA106" s="231"/>
      <c r="BB106" s="231"/>
      <c r="BC106" s="231"/>
      <c r="BD106" s="231"/>
      <c r="BE106" s="231"/>
      <c r="BF106" s="231"/>
      <c r="BG106" s="231"/>
      <c r="BH106" s="231"/>
      <c r="BI106" s="231"/>
      <c r="BJ106" s="231"/>
      <c r="BK106" s="231"/>
      <c r="BL106" s="231"/>
      <c r="BM106" s="231"/>
      <c r="BN106" s="231"/>
      <c r="BO106" s="231"/>
      <c r="BP106" s="231"/>
      <c r="BQ106" s="231"/>
      <c r="BR106" s="231"/>
      <c r="BS106" s="231"/>
      <c r="BT106" s="229"/>
      <c r="BU106" s="165">
        <f t="shared" si="3"/>
        <v>6.9441666666666671E-3</v>
      </c>
    </row>
    <row r="107" spans="1:73" x14ac:dyDescent="0.25">
      <c r="A107" s="39"/>
      <c r="B107" s="139">
        <f>'Etat staff'!F103</f>
        <v>0</v>
      </c>
      <c r="C107" s="161">
        <f>'Etat staff'!D103</f>
        <v>0</v>
      </c>
      <c r="D107" s="162">
        <f>IF('Etat staff'!E103&lt;C107,'Etat staff'!E103+1,'Etat staff'!E103)</f>
        <v>0</v>
      </c>
      <c r="E107" s="203">
        <f t="shared" si="8"/>
        <v>1.0416666666666666E-2</v>
      </c>
      <c r="F107" s="44"/>
      <c r="G107" s="265"/>
      <c r="H107" s="227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6"/>
      <c r="V107" s="296"/>
      <c r="W107" s="296"/>
      <c r="X107" s="231"/>
      <c r="Y107" s="231"/>
      <c r="Z107" s="231"/>
      <c r="AA107" s="231"/>
      <c r="AB107" s="231"/>
      <c r="AC107" s="231"/>
      <c r="AD107" s="231"/>
      <c r="AE107" s="231"/>
      <c r="AF107" s="231"/>
      <c r="AG107" s="231"/>
      <c r="AH107" s="231"/>
      <c r="AI107" s="231"/>
      <c r="AJ107" s="231"/>
      <c r="AK107" s="231"/>
      <c r="AL107" s="231"/>
      <c r="AM107" s="231"/>
      <c r="AN107" s="231"/>
      <c r="AO107" s="231"/>
      <c r="AP107" s="231"/>
      <c r="AQ107" s="231"/>
      <c r="AR107" s="231"/>
      <c r="AS107" s="231"/>
      <c r="AT107" s="231"/>
      <c r="AU107" s="231"/>
      <c r="AV107" s="231"/>
      <c r="AW107" s="231"/>
      <c r="AX107" s="231"/>
      <c r="AY107" s="231"/>
      <c r="AZ107" s="231"/>
      <c r="BA107" s="231"/>
      <c r="BB107" s="231"/>
      <c r="BC107" s="231"/>
      <c r="BD107" s="231"/>
      <c r="BE107" s="231"/>
      <c r="BF107" s="231"/>
      <c r="BG107" s="231"/>
      <c r="BH107" s="231"/>
      <c r="BI107" s="231"/>
      <c r="BJ107" s="231"/>
      <c r="BK107" s="231"/>
      <c r="BL107" s="231"/>
      <c r="BM107" s="231"/>
      <c r="BN107" s="231"/>
      <c r="BO107" s="231"/>
      <c r="BP107" s="231"/>
      <c r="BQ107" s="231"/>
      <c r="BR107" s="231"/>
      <c r="BS107" s="231"/>
      <c r="BT107" s="229"/>
      <c r="BU107" s="165">
        <f t="shared" si="3"/>
        <v>6.9441666666666671E-3</v>
      </c>
    </row>
    <row r="108" spans="1:73" x14ac:dyDescent="0.25">
      <c r="A108" s="39"/>
      <c r="B108" s="139">
        <f>'Etat staff'!F104</f>
        <v>0</v>
      </c>
      <c r="C108" s="161">
        <f>'Etat staff'!D104</f>
        <v>0</v>
      </c>
      <c r="D108" s="162">
        <f>IF('Etat staff'!E104&lt;C108,'Etat staff'!E104+1,'Etat staff'!E104)</f>
        <v>0</v>
      </c>
      <c r="E108" s="203">
        <f t="shared" si="8"/>
        <v>1.0416666666666666E-2</v>
      </c>
      <c r="F108" s="44"/>
      <c r="G108" s="265"/>
      <c r="H108" s="227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6"/>
      <c r="U108" s="296"/>
      <c r="V108" s="296"/>
      <c r="W108" s="296"/>
      <c r="X108" s="231"/>
      <c r="Y108" s="231"/>
      <c r="Z108" s="231"/>
      <c r="AA108" s="231"/>
      <c r="AB108" s="231"/>
      <c r="AC108" s="231"/>
      <c r="AD108" s="231"/>
      <c r="AE108" s="231"/>
      <c r="AF108" s="231"/>
      <c r="AG108" s="231"/>
      <c r="AH108" s="231"/>
      <c r="AI108" s="231"/>
      <c r="AJ108" s="231"/>
      <c r="AK108" s="231"/>
      <c r="AL108" s="231"/>
      <c r="AM108" s="231"/>
      <c r="AN108" s="231"/>
      <c r="AO108" s="231"/>
      <c r="AP108" s="231"/>
      <c r="AQ108" s="231"/>
      <c r="AR108" s="231"/>
      <c r="AS108" s="231"/>
      <c r="AT108" s="231"/>
      <c r="AU108" s="231"/>
      <c r="AV108" s="231"/>
      <c r="AW108" s="231"/>
      <c r="AX108" s="231"/>
      <c r="AY108" s="231"/>
      <c r="AZ108" s="231"/>
      <c r="BA108" s="231"/>
      <c r="BB108" s="231"/>
      <c r="BC108" s="231"/>
      <c r="BD108" s="231"/>
      <c r="BE108" s="231"/>
      <c r="BF108" s="231"/>
      <c r="BG108" s="231"/>
      <c r="BH108" s="231"/>
      <c r="BI108" s="231"/>
      <c r="BJ108" s="231"/>
      <c r="BK108" s="231"/>
      <c r="BL108" s="231"/>
      <c r="BM108" s="231"/>
      <c r="BN108" s="231"/>
      <c r="BO108" s="231"/>
      <c r="BP108" s="231"/>
      <c r="BQ108" s="231"/>
      <c r="BR108" s="231"/>
      <c r="BS108" s="231"/>
      <c r="BT108" s="229"/>
      <c r="BU108" s="165">
        <f t="shared" si="3"/>
        <v>6.9441666666666671E-3</v>
      </c>
    </row>
    <row r="109" spans="1:73" x14ac:dyDescent="0.25">
      <c r="A109" s="39"/>
      <c r="B109" s="139">
        <f>'Etat staff'!F105</f>
        <v>0</v>
      </c>
      <c r="C109" s="161">
        <f>'Etat staff'!D105</f>
        <v>0</v>
      </c>
      <c r="D109" s="162">
        <f>IF('Etat staff'!E105&lt;C109,'Etat staff'!E105+1,'Etat staff'!E105)</f>
        <v>0</v>
      </c>
      <c r="E109" s="203">
        <f t="shared" si="8"/>
        <v>1.0416666666666666E-2</v>
      </c>
      <c r="F109" s="44"/>
      <c r="G109" s="265"/>
      <c r="H109" s="227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1"/>
      <c r="AH109" s="231"/>
      <c r="AI109" s="231"/>
      <c r="AJ109" s="231"/>
      <c r="AK109" s="231"/>
      <c r="AL109" s="231"/>
      <c r="AM109" s="231"/>
      <c r="AN109" s="231"/>
      <c r="AO109" s="231"/>
      <c r="AP109" s="231"/>
      <c r="AQ109" s="231"/>
      <c r="AR109" s="231"/>
      <c r="AS109" s="231"/>
      <c r="AT109" s="231"/>
      <c r="AU109" s="231"/>
      <c r="AV109" s="231"/>
      <c r="AW109" s="231"/>
      <c r="AX109" s="231"/>
      <c r="AY109" s="231"/>
      <c r="AZ109" s="231"/>
      <c r="BA109" s="231"/>
      <c r="BB109" s="231"/>
      <c r="BC109" s="231"/>
      <c r="BD109" s="231"/>
      <c r="BE109" s="231"/>
      <c r="BF109" s="231"/>
      <c r="BG109" s="231"/>
      <c r="BH109" s="231"/>
      <c r="BI109" s="231"/>
      <c r="BJ109" s="231"/>
      <c r="BK109" s="231"/>
      <c r="BL109" s="231"/>
      <c r="BM109" s="231"/>
      <c r="BN109" s="231"/>
      <c r="BO109" s="231"/>
      <c r="BP109" s="231"/>
      <c r="BQ109" s="231"/>
      <c r="BR109" s="231"/>
      <c r="BS109" s="231"/>
      <c r="BT109" s="229"/>
      <c r="BU109" s="165">
        <f t="shared" si="3"/>
        <v>6.9441666666666671E-3</v>
      </c>
    </row>
    <row r="110" spans="1:73" x14ac:dyDescent="0.25">
      <c r="A110" s="39"/>
      <c r="B110" s="139">
        <f>'Etat staff'!F106</f>
        <v>0</v>
      </c>
      <c r="C110" s="161">
        <f>'Etat staff'!D106</f>
        <v>0</v>
      </c>
      <c r="D110" s="162">
        <f>IF('Etat staff'!E106&lt;C110,'Etat staff'!E106+1,'Etat staff'!E106)</f>
        <v>0</v>
      </c>
      <c r="E110" s="203">
        <f t="shared" si="8"/>
        <v>1.0416666666666666E-2</v>
      </c>
      <c r="F110" s="44"/>
      <c r="G110" s="265"/>
      <c r="H110" s="227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31"/>
      <c r="AH110" s="231"/>
      <c r="AI110" s="231"/>
      <c r="AJ110" s="231"/>
      <c r="AK110" s="231"/>
      <c r="AL110" s="231"/>
      <c r="AM110" s="231"/>
      <c r="AN110" s="231"/>
      <c r="AO110" s="231"/>
      <c r="AP110" s="231"/>
      <c r="AQ110" s="231"/>
      <c r="AR110" s="231"/>
      <c r="AS110" s="231"/>
      <c r="AT110" s="231"/>
      <c r="AU110" s="231"/>
      <c r="AV110" s="231"/>
      <c r="AW110" s="231"/>
      <c r="AX110" s="231"/>
      <c r="AY110" s="231"/>
      <c r="AZ110" s="231"/>
      <c r="BA110" s="231"/>
      <c r="BB110" s="231"/>
      <c r="BC110" s="231"/>
      <c r="BD110" s="231"/>
      <c r="BE110" s="231"/>
      <c r="BF110" s="231"/>
      <c r="BG110" s="231"/>
      <c r="BH110" s="231"/>
      <c r="BI110" s="231"/>
      <c r="BJ110" s="231"/>
      <c r="BK110" s="231"/>
      <c r="BL110" s="231"/>
      <c r="BM110" s="231"/>
      <c r="BN110" s="231"/>
      <c r="BO110" s="231"/>
      <c r="BP110" s="231"/>
      <c r="BQ110" s="231"/>
      <c r="BR110" s="231"/>
      <c r="BS110" s="231"/>
      <c r="BT110" s="229"/>
      <c r="BU110" s="165">
        <f t="shared" si="3"/>
        <v>6.9441666666666671E-3</v>
      </c>
    </row>
    <row r="111" spans="1:73" x14ac:dyDescent="0.25">
      <c r="A111" s="39"/>
      <c r="B111" s="139">
        <f>'Etat staff'!F107</f>
        <v>0</v>
      </c>
      <c r="C111" s="161">
        <f>'Etat staff'!D107</f>
        <v>0</v>
      </c>
      <c r="D111" s="162">
        <f>IF('Etat staff'!E107&lt;C111,'Etat staff'!E107+1,'Etat staff'!E107)</f>
        <v>0</v>
      </c>
      <c r="E111" s="203">
        <f t="shared" si="8"/>
        <v>1.0416666666666666E-2</v>
      </c>
      <c r="F111" s="44"/>
      <c r="G111" s="265"/>
      <c r="H111" s="227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31"/>
      <c r="Y111" s="231"/>
      <c r="Z111" s="231"/>
      <c r="AA111" s="231"/>
      <c r="AB111" s="231"/>
      <c r="AC111" s="231"/>
      <c r="AD111" s="231"/>
      <c r="AE111" s="231"/>
      <c r="AF111" s="231"/>
      <c r="AG111" s="231"/>
      <c r="AH111" s="231"/>
      <c r="AI111" s="231"/>
      <c r="AJ111" s="231"/>
      <c r="AK111" s="231"/>
      <c r="AL111" s="231"/>
      <c r="AM111" s="231"/>
      <c r="AN111" s="231"/>
      <c r="AO111" s="231"/>
      <c r="AP111" s="231"/>
      <c r="AQ111" s="231"/>
      <c r="AR111" s="231"/>
      <c r="AS111" s="231"/>
      <c r="AT111" s="231"/>
      <c r="AU111" s="231"/>
      <c r="AV111" s="231"/>
      <c r="AW111" s="231"/>
      <c r="AX111" s="231"/>
      <c r="AY111" s="231"/>
      <c r="AZ111" s="231"/>
      <c r="BA111" s="231"/>
      <c r="BB111" s="231"/>
      <c r="BC111" s="231"/>
      <c r="BD111" s="231"/>
      <c r="BE111" s="231"/>
      <c r="BF111" s="231"/>
      <c r="BG111" s="231"/>
      <c r="BH111" s="231"/>
      <c r="BI111" s="231"/>
      <c r="BJ111" s="231"/>
      <c r="BK111" s="231"/>
      <c r="BL111" s="231"/>
      <c r="BM111" s="231"/>
      <c r="BN111" s="231"/>
      <c r="BO111" s="231"/>
      <c r="BP111" s="231"/>
      <c r="BQ111" s="231"/>
      <c r="BR111" s="231"/>
      <c r="BS111" s="231"/>
      <c r="BT111" s="229"/>
      <c r="BU111" s="165">
        <f t="shared" si="3"/>
        <v>6.9441666666666671E-3</v>
      </c>
    </row>
    <row r="112" spans="1:73" x14ac:dyDescent="0.25">
      <c r="A112" s="39"/>
      <c r="B112" s="139">
        <f>'Etat staff'!F108</f>
        <v>0</v>
      </c>
      <c r="C112" s="161">
        <f>'Etat staff'!D108</f>
        <v>0</v>
      </c>
      <c r="D112" s="162">
        <f>IF('Etat staff'!E108&lt;C112,'Etat staff'!E108+1,'Etat staff'!E108)</f>
        <v>0</v>
      </c>
      <c r="E112" s="203">
        <f t="shared" si="8"/>
        <v>1.0416666666666666E-2</v>
      </c>
      <c r="F112" s="44"/>
      <c r="G112" s="265"/>
      <c r="H112" s="227"/>
      <c r="I112" s="296"/>
      <c r="J112" s="296"/>
      <c r="K112" s="296"/>
      <c r="L112" s="296"/>
      <c r="M112" s="296"/>
      <c r="N112" s="296"/>
      <c r="O112" s="296"/>
      <c r="P112" s="296"/>
      <c r="Q112" s="296"/>
      <c r="R112" s="296"/>
      <c r="S112" s="296"/>
      <c r="T112" s="296"/>
      <c r="U112" s="296"/>
      <c r="V112" s="296"/>
      <c r="W112" s="296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1"/>
      <c r="AH112" s="231"/>
      <c r="AI112" s="231"/>
      <c r="AJ112" s="231"/>
      <c r="AK112" s="231"/>
      <c r="AL112" s="231"/>
      <c r="AM112" s="231"/>
      <c r="AN112" s="231"/>
      <c r="AO112" s="231"/>
      <c r="AP112" s="231"/>
      <c r="AQ112" s="231"/>
      <c r="AR112" s="231"/>
      <c r="AS112" s="231"/>
      <c r="AT112" s="231"/>
      <c r="AU112" s="231"/>
      <c r="AV112" s="231"/>
      <c r="AW112" s="231"/>
      <c r="AX112" s="231"/>
      <c r="AY112" s="231"/>
      <c r="AZ112" s="231"/>
      <c r="BA112" s="231"/>
      <c r="BB112" s="231"/>
      <c r="BC112" s="231"/>
      <c r="BD112" s="231"/>
      <c r="BE112" s="231"/>
      <c r="BF112" s="231"/>
      <c r="BG112" s="231"/>
      <c r="BH112" s="231"/>
      <c r="BI112" s="231"/>
      <c r="BJ112" s="231"/>
      <c r="BK112" s="231"/>
      <c r="BL112" s="231"/>
      <c r="BM112" s="231"/>
      <c r="BN112" s="231"/>
      <c r="BO112" s="231"/>
      <c r="BP112" s="231"/>
      <c r="BQ112" s="231"/>
      <c r="BR112" s="231"/>
      <c r="BS112" s="231"/>
      <c r="BT112" s="229"/>
      <c r="BU112" s="165">
        <f t="shared" si="3"/>
        <v>6.9441666666666671E-3</v>
      </c>
    </row>
    <row r="113" spans="1:73" x14ac:dyDescent="0.25">
      <c r="A113" s="39"/>
      <c r="B113" s="139">
        <f>'Etat staff'!F109</f>
        <v>0</v>
      </c>
      <c r="C113" s="161">
        <f>'Etat staff'!D109</f>
        <v>0</v>
      </c>
      <c r="D113" s="162">
        <f>IF('Etat staff'!E109&lt;C113,'Etat staff'!E109+1,'Etat staff'!E109)</f>
        <v>0</v>
      </c>
      <c r="E113" s="203">
        <f t="shared" si="8"/>
        <v>1.0416666666666666E-2</v>
      </c>
      <c r="F113" s="44"/>
      <c r="G113" s="265"/>
      <c r="H113" s="227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6"/>
      <c r="U113" s="296"/>
      <c r="V113" s="296"/>
      <c r="W113" s="296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231"/>
      <c r="AK113" s="231"/>
      <c r="AL113" s="231"/>
      <c r="AM113" s="231"/>
      <c r="AN113" s="231"/>
      <c r="AO113" s="231"/>
      <c r="AP113" s="231"/>
      <c r="AQ113" s="231"/>
      <c r="AR113" s="231"/>
      <c r="AS113" s="231"/>
      <c r="AT113" s="231"/>
      <c r="AU113" s="231"/>
      <c r="AV113" s="231"/>
      <c r="AW113" s="231"/>
      <c r="AX113" s="231"/>
      <c r="AY113" s="231"/>
      <c r="AZ113" s="231"/>
      <c r="BA113" s="231"/>
      <c r="BB113" s="231"/>
      <c r="BC113" s="231"/>
      <c r="BD113" s="231"/>
      <c r="BE113" s="231"/>
      <c r="BF113" s="231"/>
      <c r="BG113" s="231"/>
      <c r="BH113" s="231"/>
      <c r="BI113" s="231"/>
      <c r="BJ113" s="231"/>
      <c r="BK113" s="231"/>
      <c r="BL113" s="231"/>
      <c r="BM113" s="231"/>
      <c r="BN113" s="231"/>
      <c r="BO113" s="231"/>
      <c r="BP113" s="231"/>
      <c r="BQ113" s="231"/>
      <c r="BR113" s="231"/>
      <c r="BS113" s="231"/>
      <c r="BT113" s="229"/>
      <c r="BU113" s="165">
        <f t="shared" si="3"/>
        <v>6.9441666666666671E-3</v>
      </c>
    </row>
    <row r="114" spans="1:73" x14ac:dyDescent="0.25">
      <c r="A114" s="39"/>
      <c r="B114" s="139">
        <f>'Etat staff'!F110</f>
        <v>0</v>
      </c>
      <c r="C114" s="161">
        <f>'Etat staff'!D110</f>
        <v>0</v>
      </c>
      <c r="D114" s="162">
        <f>IF('Etat staff'!E110&lt;C114,'Etat staff'!E110+1,'Etat staff'!E110)</f>
        <v>0</v>
      </c>
      <c r="E114" s="203">
        <f t="shared" si="8"/>
        <v>1.0416666666666666E-2</v>
      </c>
      <c r="F114" s="44"/>
      <c r="G114" s="265"/>
      <c r="H114" s="227"/>
      <c r="I114" s="296"/>
      <c r="J114" s="296"/>
      <c r="K114" s="296"/>
      <c r="L114" s="296"/>
      <c r="M114" s="296"/>
      <c r="N114" s="296"/>
      <c r="O114" s="296"/>
      <c r="P114" s="296"/>
      <c r="Q114" s="296"/>
      <c r="R114" s="296"/>
      <c r="S114" s="296"/>
      <c r="T114" s="296"/>
      <c r="U114" s="296"/>
      <c r="V114" s="296"/>
      <c r="W114" s="296"/>
      <c r="X114" s="231"/>
      <c r="Y114" s="231"/>
      <c r="Z114" s="231"/>
      <c r="AA114" s="231"/>
      <c r="AB114" s="231"/>
      <c r="AC114" s="231"/>
      <c r="AD114" s="231"/>
      <c r="AE114" s="231"/>
      <c r="AF114" s="231"/>
      <c r="AG114" s="231"/>
      <c r="AH114" s="231"/>
      <c r="AI114" s="231"/>
      <c r="AJ114" s="231"/>
      <c r="AK114" s="231"/>
      <c r="AL114" s="231"/>
      <c r="AM114" s="231"/>
      <c r="AN114" s="231"/>
      <c r="AO114" s="231"/>
      <c r="AP114" s="231"/>
      <c r="AQ114" s="231"/>
      <c r="AR114" s="231"/>
      <c r="AS114" s="231"/>
      <c r="AT114" s="231"/>
      <c r="AU114" s="231"/>
      <c r="AV114" s="231"/>
      <c r="AW114" s="231"/>
      <c r="AX114" s="231"/>
      <c r="AY114" s="231"/>
      <c r="AZ114" s="231"/>
      <c r="BA114" s="231"/>
      <c r="BB114" s="231"/>
      <c r="BC114" s="231"/>
      <c r="BD114" s="231"/>
      <c r="BE114" s="231"/>
      <c r="BF114" s="231"/>
      <c r="BG114" s="231"/>
      <c r="BH114" s="231"/>
      <c r="BI114" s="231"/>
      <c r="BJ114" s="231"/>
      <c r="BK114" s="231"/>
      <c r="BL114" s="231"/>
      <c r="BM114" s="231"/>
      <c r="BN114" s="231"/>
      <c r="BO114" s="231"/>
      <c r="BP114" s="231"/>
      <c r="BQ114" s="231"/>
      <c r="BR114" s="231"/>
      <c r="BS114" s="231"/>
      <c r="BT114" s="229"/>
      <c r="BU114" s="165">
        <f t="shared" si="3"/>
        <v>6.9441666666666671E-3</v>
      </c>
    </row>
    <row r="115" spans="1:73" x14ac:dyDescent="0.25">
      <c r="A115" s="39"/>
      <c r="B115" s="139">
        <f>'Etat staff'!F111</f>
        <v>0</v>
      </c>
      <c r="C115" s="161">
        <f>'Etat staff'!D111</f>
        <v>0</v>
      </c>
      <c r="D115" s="162">
        <f>IF('Etat staff'!E111&lt;C115,'Etat staff'!E111+1,'Etat staff'!E111)</f>
        <v>0</v>
      </c>
      <c r="E115" s="203">
        <f t="shared" si="8"/>
        <v>1.0416666666666666E-2</v>
      </c>
      <c r="F115" s="44"/>
      <c r="G115" s="265"/>
      <c r="H115" s="227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31"/>
      <c r="Y115" s="231"/>
      <c r="Z115" s="231"/>
      <c r="AA115" s="231"/>
      <c r="AB115" s="231"/>
      <c r="AC115" s="231"/>
      <c r="AD115" s="231"/>
      <c r="AE115" s="231"/>
      <c r="AF115" s="231"/>
      <c r="AG115" s="231"/>
      <c r="AH115" s="231"/>
      <c r="AI115" s="231"/>
      <c r="AJ115" s="231"/>
      <c r="AK115" s="231"/>
      <c r="AL115" s="231"/>
      <c r="AM115" s="231"/>
      <c r="AN115" s="231"/>
      <c r="AO115" s="231"/>
      <c r="AP115" s="231"/>
      <c r="AQ115" s="231"/>
      <c r="AR115" s="231"/>
      <c r="AS115" s="231"/>
      <c r="AT115" s="231"/>
      <c r="AU115" s="231"/>
      <c r="AV115" s="231"/>
      <c r="AW115" s="231"/>
      <c r="AX115" s="231"/>
      <c r="AY115" s="231"/>
      <c r="AZ115" s="231"/>
      <c r="BA115" s="231"/>
      <c r="BB115" s="231"/>
      <c r="BC115" s="231"/>
      <c r="BD115" s="231"/>
      <c r="BE115" s="231"/>
      <c r="BF115" s="231"/>
      <c r="BG115" s="231"/>
      <c r="BH115" s="231"/>
      <c r="BI115" s="231"/>
      <c r="BJ115" s="231"/>
      <c r="BK115" s="231"/>
      <c r="BL115" s="231"/>
      <c r="BM115" s="231"/>
      <c r="BN115" s="231"/>
      <c r="BO115" s="231"/>
      <c r="BP115" s="231"/>
      <c r="BQ115" s="231"/>
      <c r="BR115" s="231"/>
      <c r="BS115" s="231"/>
      <c r="BT115" s="229"/>
      <c r="BU115" s="165">
        <f t="shared" si="3"/>
        <v>6.9441666666666671E-3</v>
      </c>
    </row>
    <row r="116" spans="1:73" x14ac:dyDescent="0.25">
      <c r="A116" s="39"/>
      <c r="B116" s="139">
        <f>'Etat staff'!F112</f>
        <v>0</v>
      </c>
      <c r="C116" s="161">
        <f>'Etat staff'!D112</f>
        <v>0</v>
      </c>
      <c r="D116" s="162">
        <f>IF('Etat staff'!E112&lt;C116,'Etat staff'!E112+1,'Etat staff'!E112)</f>
        <v>0</v>
      </c>
      <c r="E116" s="203">
        <f t="shared" si="8"/>
        <v>1.0416666666666666E-2</v>
      </c>
      <c r="F116" s="44"/>
      <c r="G116" s="265"/>
      <c r="H116" s="227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31"/>
      <c r="Y116" s="231"/>
      <c r="Z116" s="231"/>
      <c r="AA116" s="231"/>
      <c r="AB116" s="231"/>
      <c r="AC116" s="231"/>
      <c r="AD116" s="231"/>
      <c r="AE116" s="231"/>
      <c r="AF116" s="231"/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  <c r="AS116" s="231"/>
      <c r="AT116" s="231"/>
      <c r="AU116" s="231"/>
      <c r="AV116" s="231"/>
      <c r="AW116" s="231"/>
      <c r="AX116" s="231"/>
      <c r="AY116" s="231"/>
      <c r="AZ116" s="231"/>
      <c r="BA116" s="231"/>
      <c r="BB116" s="231"/>
      <c r="BC116" s="231"/>
      <c r="BD116" s="231"/>
      <c r="BE116" s="231"/>
      <c r="BF116" s="231"/>
      <c r="BG116" s="231"/>
      <c r="BH116" s="231"/>
      <c r="BI116" s="231"/>
      <c r="BJ116" s="231"/>
      <c r="BK116" s="231"/>
      <c r="BL116" s="231"/>
      <c r="BM116" s="231"/>
      <c r="BN116" s="231"/>
      <c r="BO116" s="231"/>
      <c r="BP116" s="231"/>
      <c r="BQ116" s="231"/>
      <c r="BR116" s="231"/>
      <c r="BS116" s="231"/>
      <c r="BT116" s="229"/>
      <c r="BU116" s="165">
        <f t="shared" si="3"/>
        <v>6.9441666666666671E-3</v>
      </c>
    </row>
    <row r="117" spans="1:73" x14ac:dyDescent="0.25">
      <c r="A117" s="39"/>
      <c r="B117" s="139">
        <f>'Etat staff'!F113</f>
        <v>0</v>
      </c>
      <c r="C117" s="161">
        <f>'Etat staff'!D113</f>
        <v>0</v>
      </c>
      <c r="D117" s="162">
        <f>IF('Etat staff'!E113&lt;C117,'Etat staff'!E113+1,'Etat staff'!E113)</f>
        <v>0</v>
      </c>
      <c r="E117" s="203">
        <f t="shared" si="8"/>
        <v>1.0416666666666666E-2</v>
      </c>
      <c r="F117" s="44"/>
      <c r="G117" s="265"/>
      <c r="H117" s="227"/>
      <c r="I117" s="296"/>
      <c r="J117" s="296"/>
      <c r="K117" s="296"/>
      <c r="L117" s="296"/>
      <c r="M117" s="296"/>
      <c r="N117" s="296"/>
      <c r="O117" s="296"/>
      <c r="P117" s="296"/>
      <c r="Q117" s="296"/>
      <c r="R117" s="296"/>
      <c r="S117" s="296"/>
      <c r="T117" s="296"/>
      <c r="U117" s="296"/>
      <c r="V117" s="296"/>
      <c r="W117" s="296"/>
      <c r="X117" s="231"/>
      <c r="Y117" s="231"/>
      <c r="Z117" s="231"/>
      <c r="AA117" s="231"/>
      <c r="AB117" s="231"/>
      <c r="AC117" s="231"/>
      <c r="AD117" s="231"/>
      <c r="AE117" s="231"/>
      <c r="AF117" s="231"/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  <c r="AS117" s="231"/>
      <c r="AT117" s="231"/>
      <c r="AU117" s="231"/>
      <c r="AV117" s="231"/>
      <c r="AW117" s="231"/>
      <c r="AX117" s="231"/>
      <c r="AY117" s="231"/>
      <c r="AZ117" s="231"/>
      <c r="BA117" s="231"/>
      <c r="BB117" s="231"/>
      <c r="BC117" s="231"/>
      <c r="BD117" s="231"/>
      <c r="BE117" s="231"/>
      <c r="BF117" s="231"/>
      <c r="BG117" s="231"/>
      <c r="BH117" s="231"/>
      <c r="BI117" s="231"/>
      <c r="BJ117" s="231"/>
      <c r="BK117" s="231"/>
      <c r="BL117" s="231"/>
      <c r="BM117" s="231"/>
      <c r="BN117" s="231"/>
      <c r="BO117" s="231"/>
      <c r="BP117" s="231"/>
      <c r="BQ117" s="231"/>
      <c r="BR117" s="231"/>
      <c r="BS117" s="231"/>
      <c r="BT117" s="229"/>
      <c r="BU117" s="165">
        <f t="shared" si="3"/>
        <v>6.9441666666666671E-3</v>
      </c>
    </row>
    <row r="118" spans="1:73" x14ac:dyDescent="0.25">
      <c r="A118" s="39"/>
      <c r="B118" s="139">
        <f>'Etat staff'!F114</f>
        <v>0</v>
      </c>
      <c r="C118" s="161">
        <f>'Etat staff'!D114</f>
        <v>0</v>
      </c>
      <c r="D118" s="162">
        <f>IF('Etat staff'!E114&lt;C118,'Etat staff'!E114+1,'Etat staff'!E114)</f>
        <v>0</v>
      </c>
      <c r="E118" s="203">
        <f t="shared" si="8"/>
        <v>1.0416666666666666E-2</v>
      </c>
      <c r="F118" s="44"/>
      <c r="G118" s="265"/>
      <c r="H118" s="227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31"/>
      <c r="Y118" s="231"/>
      <c r="Z118" s="231"/>
      <c r="AA118" s="231"/>
      <c r="AB118" s="231"/>
      <c r="AC118" s="231"/>
      <c r="AD118" s="231"/>
      <c r="AE118" s="231"/>
      <c r="AF118" s="231"/>
      <c r="AG118" s="231"/>
      <c r="AH118" s="231"/>
      <c r="AI118" s="231"/>
      <c r="AJ118" s="231"/>
      <c r="AK118" s="231"/>
      <c r="AL118" s="231"/>
      <c r="AM118" s="231"/>
      <c r="AN118" s="231"/>
      <c r="AO118" s="231"/>
      <c r="AP118" s="231"/>
      <c r="AQ118" s="231"/>
      <c r="AR118" s="231"/>
      <c r="AS118" s="231"/>
      <c r="AT118" s="231"/>
      <c r="AU118" s="231"/>
      <c r="AV118" s="231"/>
      <c r="AW118" s="231"/>
      <c r="AX118" s="231"/>
      <c r="AY118" s="231"/>
      <c r="AZ118" s="231"/>
      <c r="BA118" s="231"/>
      <c r="BB118" s="231"/>
      <c r="BC118" s="231"/>
      <c r="BD118" s="231"/>
      <c r="BE118" s="231"/>
      <c r="BF118" s="231"/>
      <c r="BG118" s="231"/>
      <c r="BH118" s="231"/>
      <c r="BI118" s="231"/>
      <c r="BJ118" s="231"/>
      <c r="BK118" s="231"/>
      <c r="BL118" s="231"/>
      <c r="BM118" s="231"/>
      <c r="BN118" s="231"/>
      <c r="BO118" s="231"/>
      <c r="BP118" s="231"/>
      <c r="BQ118" s="231"/>
      <c r="BR118" s="231"/>
      <c r="BS118" s="231"/>
      <c r="BT118" s="229"/>
      <c r="BU118" s="165">
        <f t="shared" si="3"/>
        <v>6.9441666666666671E-3</v>
      </c>
    </row>
    <row r="119" spans="1:73" x14ac:dyDescent="0.25">
      <c r="A119" s="39"/>
      <c r="B119" s="139">
        <f>'Etat staff'!F115</f>
        <v>0</v>
      </c>
      <c r="C119" s="161">
        <f>'Etat staff'!D115</f>
        <v>0</v>
      </c>
      <c r="D119" s="162">
        <f>IF('Etat staff'!E115&lt;C119,'Etat staff'!E115+1,'Etat staff'!E115)</f>
        <v>0</v>
      </c>
      <c r="E119" s="203">
        <f t="shared" si="8"/>
        <v>1.0416666666666666E-2</v>
      </c>
      <c r="F119" s="44"/>
      <c r="G119" s="265"/>
      <c r="H119" s="227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31"/>
      <c r="AK119" s="231"/>
      <c r="AL119" s="231"/>
      <c r="AM119" s="231"/>
      <c r="AN119" s="231"/>
      <c r="AO119" s="231"/>
      <c r="AP119" s="231"/>
      <c r="AQ119" s="231"/>
      <c r="AR119" s="231"/>
      <c r="AS119" s="231"/>
      <c r="AT119" s="231"/>
      <c r="AU119" s="231"/>
      <c r="AV119" s="231"/>
      <c r="AW119" s="231"/>
      <c r="AX119" s="231"/>
      <c r="AY119" s="231"/>
      <c r="AZ119" s="231"/>
      <c r="BA119" s="231"/>
      <c r="BB119" s="231"/>
      <c r="BC119" s="231"/>
      <c r="BD119" s="231"/>
      <c r="BE119" s="231"/>
      <c r="BF119" s="231"/>
      <c r="BG119" s="231"/>
      <c r="BH119" s="231"/>
      <c r="BI119" s="231"/>
      <c r="BJ119" s="231"/>
      <c r="BK119" s="231"/>
      <c r="BL119" s="231"/>
      <c r="BM119" s="231"/>
      <c r="BN119" s="231"/>
      <c r="BO119" s="231"/>
      <c r="BP119" s="296"/>
      <c r="BQ119" s="296"/>
      <c r="BR119" s="296"/>
      <c r="BS119" s="296"/>
      <c r="BT119" s="229"/>
      <c r="BU119" s="165">
        <f t="shared" ref="BU119:BU127" si="9">D119-C119+0.16666/24</f>
        <v>6.9441666666666671E-3</v>
      </c>
    </row>
    <row r="120" spans="1:73" x14ac:dyDescent="0.25">
      <c r="A120" s="39"/>
      <c r="B120" s="139" t="str">
        <f>'Etat staff'!F116</f>
        <v xml:space="preserve"> HASSINA</v>
      </c>
      <c r="C120" s="161">
        <f>'Etat staff'!D116</f>
        <v>43591.493055555555</v>
      </c>
      <c r="D120" s="162">
        <f>IF('Etat staff'!E116&lt;C120,'Etat staff'!E116+1,'Etat staff'!E116)</f>
        <v>43591.819444444445</v>
      </c>
      <c r="E120" s="203">
        <f t="shared" si="8"/>
        <v>4.1666666666666664E-2</v>
      </c>
      <c r="F120" s="45"/>
      <c r="G120" s="271"/>
      <c r="H120" s="227"/>
      <c r="I120" s="296"/>
      <c r="J120" s="296"/>
      <c r="K120" s="296"/>
      <c r="L120" s="296"/>
      <c r="M120" s="296"/>
      <c r="N120" s="296"/>
      <c r="O120" s="296"/>
      <c r="P120" s="296"/>
      <c r="Q120" s="296"/>
      <c r="R120" s="296"/>
      <c r="S120" s="296"/>
      <c r="T120" s="296"/>
      <c r="U120" s="296"/>
      <c r="V120" s="296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31"/>
      <c r="AK120" s="231"/>
      <c r="AL120" s="231"/>
      <c r="AM120" s="231"/>
      <c r="AN120" s="296"/>
      <c r="AO120" s="296"/>
      <c r="AP120" s="296"/>
      <c r="AQ120" s="231"/>
      <c r="AR120" s="231"/>
      <c r="AS120" s="231"/>
      <c r="AT120" s="231"/>
      <c r="AU120" s="231"/>
      <c r="AV120" s="231"/>
      <c r="AW120" s="231"/>
      <c r="AX120" s="231"/>
      <c r="AY120" s="231"/>
      <c r="AZ120" s="296"/>
      <c r="BA120" s="296"/>
      <c r="BB120" s="296"/>
      <c r="BC120" s="296"/>
      <c r="BD120" s="231"/>
      <c r="BE120" s="231"/>
      <c r="BF120" s="231"/>
      <c r="BG120" s="231"/>
      <c r="BH120" s="231"/>
      <c r="BI120" s="231"/>
      <c r="BJ120" s="231"/>
      <c r="BK120" s="231"/>
      <c r="BL120" s="231"/>
      <c r="BM120" s="231"/>
      <c r="BN120" s="231"/>
      <c r="BO120" s="231"/>
      <c r="BP120" s="296"/>
      <c r="BQ120" s="296"/>
      <c r="BR120" s="296"/>
      <c r="BS120" s="296"/>
      <c r="BT120" s="229"/>
      <c r="BU120" s="165">
        <f t="shared" si="9"/>
        <v>0.33333305555717241</v>
      </c>
    </row>
    <row r="121" spans="1:73" x14ac:dyDescent="0.25">
      <c r="A121" s="39"/>
      <c r="B121" s="139">
        <f>'Etat staff'!F117</f>
        <v>0</v>
      </c>
      <c r="C121" s="161">
        <f>'Etat staff'!D117</f>
        <v>0</v>
      </c>
      <c r="D121" s="162">
        <f>IF('Etat staff'!E117&lt;C121,'Etat staff'!E117+1,'Etat staff'!E117)</f>
        <v>0</v>
      </c>
      <c r="E121" s="203">
        <f t="shared" si="8"/>
        <v>1.0416666666666666E-2</v>
      </c>
      <c r="F121" s="45"/>
      <c r="G121" s="271"/>
      <c r="H121" s="227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296"/>
      <c r="BQ121" s="296"/>
      <c r="BR121" s="296"/>
      <c r="BS121" s="296"/>
      <c r="BT121" s="229"/>
      <c r="BU121" s="165">
        <f t="shared" si="9"/>
        <v>6.9441666666666671E-3</v>
      </c>
    </row>
    <row r="122" spans="1:73" x14ac:dyDescent="0.25">
      <c r="A122" s="39"/>
      <c r="B122" s="139">
        <f>'Etat staff'!F118</f>
        <v>0</v>
      </c>
      <c r="C122" s="161">
        <f>'Etat staff'!D118</f>
        <v>0</v>
      </c>
      <c r="D122" s="162">
        <f>IF('Etat staff'!E118&lt;C122,'Etat staff'!E118+1,'Etat staff'!E118)</f>
        <v>0</v>
      </c>
      <c r="E122" s="203">
        <f t="shared" si="8"/>
        <v>1.0416666666666666E-2</v>
      </c>
      <c r="F122" s="45"/>
      <c r="G122" s="271"/>
      <c r="H122" s="227"/>
      <c r="I122" s="296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296"/>
      <c r="BQ122" s="296"/>
      <c r="BR122" s="296"/>
      <c r="BS122" s="296"/>
      <c r="BT122" s="229"/>
      <c r="BU122" s="165">
        <f t="shared" si="9"/>
        <v>6.9441666666666671E-3</v>
      </c>
    </row>
    <row r="123" spans="1:73" x14ac:dyDescent="0.25">
      <c r="A123" s="39"/>
      <c r="B123" s="139">
        <f>'Etat staff'!F119</f>
        <v>0</v>
      </c>
      <c r="C123" s="161">
        <f>'Etat staff'!D119</f>
        <v>0</v>
      </c>
      <c r="D123" s="162">
        <f>IF('Etat staff'!E119&lt;C123,'Etat staff'!E119+1,'Etat staff'!E119)</f>
        <v>0</v>
      </c>
      <c r="E123" s="203">
        <f t="shared" si="8"/>
        <v>1.0416666666666666E-2</v>
      </c>
      <c r="F123" s="45"/>
      <c r="G123" s="271"/>
      <c r="H123" s="227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296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296"/>
      <c r="BQ123" s="296"/>
      <c r="BR123" s="296"/>
      <c r="BS123" s="296"/>
      <c r="BT123" s="229"/>
      <c r="BU123" s="165">
        <f t="shared" si="9"/>
        <v>6.9441666666666671E-3</v>
      </c>
    </row>
    <row r="124" spans="1:73" x14ac:dyDescent="0.25">
      <c r="A124" s="39"/>
      <c r="B124" s="139">
        <f>'Etat staff'!F120</f>
        <v>0</v>
      </c>
      <c r="C124" s="161">
        <f>'Etat staff'!D120</f>
        <v>0</v>
      </c>
      <c r="D124" s="162">
        <f>IF('Etat staff'!E120&lt;C124,'Etat staff'!E120+1,'Etat staff'!E120)</f>
        <v>0</v>
      </c>
      <c r="E124" s="203">
        <f t="shared" si="8"/>
        <v>1.0416666666666666E-2</v>
      </c>
      <c r="F124" s="44"/>
      <c r="G124" s="265"/>
      <c r="H124" s="227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296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296"/>
      <c r="BQ124" s="296"/>
      <c r="BR124" s="296"/>
      <c r="BS124" s="296"/>
      <c r="BT124" s="229"/>
      <c r="BU124" s="165">
        <f t="shared" si="9"/>
        <v>6.9441666666666671E-3</v>
      </c>
    </row>
    <row r="125" spans="1:73" x14ac:dyDescent="0.25">
      <c r="A125" s="39"/>
      <c r="B125" s="139">
        <f>'Etat staff'!F121</f>
        <v>0</v>
      </c>
      <c r="C125" s="161">
        <f>'Etat staff'!D121</f>
        <v>0</v>
      </c>
      <c r="D125" s="162">
        <f>IF('Etat staff'!E121&lt;C125,'Etat staff'!E121+1,'Etat staff'!E121)</f>
        <v>0</v>
      </c>
      <c r="E125" s="203">
        <f t="shared" si="8"/>
        <v>1.0416666666666666E-2</v>
      </c>
      <c r="F125" s="44"/>
      <c r="G125" s="265"/>
      <c r="H125" s="227"/>
      <c r="I125" s="296"/>
      <c r="J125" s="296"/>
      <c r="K125" s="296"/>
      <c r="L125" s="296"/>
      <c r="M125" s="296"/>
      <c r="N125" s="296"/>
      <c r="O125" s="296"/>
      <c r="P125" s="296"/>
      <c r="Q125" s="296"/>
      <c r="R125" s="296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296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296"/>
      <c r="BQ125" s="296"/>
      <c r="BR125" s="296"/>
      <c r="BS125" s="296"/>
      <c r="BT125" s="229"/>
      <c r="BU125" s="165">
        <f t="shared" si="9"/>
        <v>6.9441666666666671E-3</v>
      </c>
    </row>
    <row r="126" spans="1:73" x14ac:dyDescent="0.25">
      <c r="A126" s="39"/>
      <c r="B126" s="139">
        <f>'Etat staff'!F122</f>
        <v>0</v>
      </c>
      <c r="C126" s="161">
        <f>'Etat staff'!D122</f>
        <v>0</v>
      </c>
      <c r="D126" s="162">
        <f>IF('Etat staff'!E122&lt;C126,'Etat staff'!E122+1,'Etat staff'!E122)</f>
        <v>0</v>
      </c>
      <c r="E126" s="203">
        <f t="shared" si="8"/>
        <v>1.0416666666666666E-2</v>
      </c>
      <c r="F126" s="44"/>
      <c r="G126" s="265"/>
      <c r="H126" s="227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296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296"/>
      <c r="BQ126" s="296"/>
      <c r="BR126" s="296"/>
      <c r="BS126" s="296"/>
      <c r="BT126" s="229"/>
      <c r="BU126" s="165">
        <f t="shared" si="9"/>
        <v>6.9441666666666671E-3</v>
      </c>
    </row>
    <row r="127" spans="1:73" ht="15.75" thickBot="1" x14ac:dyDescent="0.3">
      <c r="A127" s="39"/>
      <c r="B127" s="139">
        <f>'Etat staff'!F123</f>
        <v>0</v>
      </c>
      <c r="C127" s="161">
        <f>'Etat staff'!D123</f>
        <v>0</v>
      </c>
      <c r="D127" s="162">
        <f>IF('Etat staff'!E123&lt;C127,'Etat staff'!E123+1,'Etat staff'!E123)</f>
        <v>0</v>
      </c>
      <c r="E127" s="203">
        <f t="shared" si="8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9"/>
        <v>6.9441666666666671E-3</v>
      </c>
    </row>
    <row r="128" spans="1:73" ht="16.5" thickBot="1" x14ac:dyDescent="0.3">
      <c r="A128" s="3"/>
      <c r="B128" s="60" t="s">
        <v>8</v>
      </c>
      <c r="C128" s="79"/>
      <c r="D128" s="79"/>
      <c r="E128" s="61"/>
      <c r="F128" s="61"/>
      <c r="G128" s="61"/>
      <c r="H128" s="23">
        <f>COUNT(H29:H127)</f>
        <v>0</v>
      </c>
      <c r="I128" s="23">
        <f t="shared" ref="I128:K128" si="10">COUNT(I29:I127)</f>
        <v>0</v>
      </c>
      <c r="J128" s="23">
        <f t="shared" si="10"/>
        <v>0</v>
      </c>
      <c r="K128" s="23">
        <f t="shared" si="10"/>
        <v>0</v>
      </c>
      <c r="L128" s="23">
        <f>COUNT(L29:L127)</f>
        <v>0</v>
      </c>
      <c r="M128" s="23">
        <f t="shared" ref="M128:O128" si="11">COUNT(M29:M127)</f>
        <v>0</v>
      </c>
      <c r="N128" s="23">
        <f t="shared" si="11"/>
        <v>0</v>
      </c>
      <c r="O128" s="23">
        <f t="shared" si="11"/>
        <v>0</v>
      </c>
      <c r="P128" s="23">
        <f>COUNT(P29:P127)</f>
        <v>0</v>
      </c>
      <c r="Q128" s="23">
        <f t="shared" ref="Q128:S128" si="12">COUNT(Q29:Q127)</f>
        <v>0</v>
      </c>
      <c r="R128" s="23">
        <f t="shared" si="12"/>
        <v>0</v>
      </c>
      <c r="S128" s="23">
        <f t="shared" si="12"/>
        <v>0</v>
      </c>
      <c r="T128" s="23">
        <f>COUNT(T29:T127)</f>
        <v>0</v>
      </c>
      <c r="U128" s="23">
        <f t="shared" ref="U128:W128" si="13">COUNT(U29:U127)</f>
        <v>0</v>
      </c>
      <c r="V128" s="23">
        <f t="shared" si="13"/>
        <v>0</v>
      </c>
      <c r="W128" s="23">
        <f t="shared" si="13"/>
        <v>0</v>
      </c>
      <c r="X128" s="23">
        <f>COUNT(X29:X127)</f>
        <v>0</v>
      </c>
      <c r="Y128" s="23">
        <f t="shared" ref="Y128:BT128" si="14">COUNT(Y29:Y127)</f>
        <v>0</v>
      </c>
      <c r="Z128" s="23">
        <f t="shared" si="14"/>
        <v>0</v>
      </c>
      <c r="AA128" s="23">
        <f t="shared" si="14"/>
        <v>0</v>
      </c>
      <c r="AB128" s="23">
        <f t="shared" si="14"/>
        <v>0</v>
      </c>
      <c r="AC128" s="23">
        <f t="shared" si="14"/>
        <v>0</v>
      </c>
      <c r="AD128" s="23">
        <f t="shared" si="14"/>
        <v>0</v>
      </c>
      <c r="AE128" s="23">
        <f t="shared" si="14"/>
        <v>0</v>
      </c>
      <c r="AF128" s="23">
        <f t="shared" si="14"/>
        <v>0</v>
      </c>
      <c r="AG128" s="23">
        <f t="shared" si="14"/>
        <v>0</v>
      </c>
      <c r="AH128" s="23">
        <f t="shared" si="14"/>
        <v>0</v>
      </c>
      <c r="AI128" s="23">
        <f t="shared" si="14"/>
        <v>0</v>
      </c>
      <c r="AJ128" s="23">
        <f t="shared" si="14"/>
        <v>0</v>
      </c>
      <c r="AK128" s="23">
        <f t="shared" si="14"/>
        <v>0</v>
      </c>
      <c r="AL128" s="23">
        <f t="shared" si="14"/>
        <v>0</v>
      </c>
      <c r="AM128" s="23">
        <f t="shared" si="14"/>
        <v>0</v>
      </c>
      <c r="AN128" s="23">
        <f t="shared" si="14"/>
        <v>0</v>
      </c>
      <c r="AO128" s="23">
        <f t="shared" si="14"/>
        <v>0</v>
      </c>
      <c r="AP128" s="23">
        <f t="shared" si="14"/>
        <v>0</v>
      </c>
      <c r="AQ128" s="23">
        <f t="shared" si="14"/>
        <v>0</v>
      </c>
      <c r="AR128" s="23">
        <f t="shared" si="14"/>
        <v>0</v>
      </c>
      <c r="AS128" s="23">
        <f t="shared" si="14"/>
        <v>0</v>
      </c>
      <c r="AT128" s="23">
        <f t="shared" si="14"/>
        <v>0</v>
      </c>
      <c r="AU128" s="23">
        <f t="shared" si="14"/>
        <v>0</v>
      </c>
      <c r="AV128" s="23">
        <f t="shared" si="14"/>
        <v>0</v>
      </c>
      <c r="AW128" s="23">
        <f t="shared" si="14"/>
        <v>0</v>
      </c>
      <c r="AX128" s="23">
        <f t="shared" si="14"/>
        <v>0</v>
      </c>
      <c r="AY128" s="23">
        <f t="shared" si="14"/>
        <v>0</v>
      </c>
      <c r="AZ128" s="23">
        <f t="shared" si="14"/>
        <v>0</v>
      </c>
      <c r="BA128" s="23">
        <f t="shared" si="14"/>
        <v>0</v>
      </c>
      <c r="BB128" s="23">
        <f t="shared" si="14"/>
        <v>0</v>
      </c>
      <c r="BC128" s="23">
        <f t="shared" si="14"/>
        <v>0</v>
      </c>
      <c r="BD128" s="23">
        <f t="shared" si="14"/>
        <v>0</v>
      </c>
      <c r="BE128" s="23">
        <f t="shared" si="14"/>
        <v>0</v>
      </c>
      <c r="BF128" s="23">
        <f t="shared" si="14"/>
        <v>0</v>
      </c>
      <c r="BG128" s="23">
        <f t="shared" si="14"/>
        <v>0</v>
      </c>
      <c r="BH128" s="23">
        <f t="shared" si="14"/>
        <v>0</v>
      </c>
      <c r="BI128" s="23">
        <f t="shared" si="14"/>
        <v>0</v>
      </c>
      <c r="BJ128" s="23">
        <f t="shared" si="14"/>
        <v>0</v>
      </c>
      <c r="BK128" s="23">
        <f t="shared" si="14"/>
        <v>0</v>
      </c>
      <c r="BL128" s="23">
        <f t="shared" si="14"/>
        <v>0</v>
      </c>
      <c r="BM128" s="23">
        <f t="shared" si="14"/>
        <v>0</v>
      </c>
      <c r="BN128" s="23">
        <f t="shared" si="14"/>
        <v>0</v>
      </c>
      <c r="BO128" s="23">
        <f t="shared" si="14"/>
        <v>0</v>
      </c>
      <c r="BP128" s="23">
        <f t="shared" si="14"/>
        <v>0</v>
      </c>
      <c r="BQ128" s="23">
        <f t="shared" si="14"/>
        <v>0</v>
      </c>
      <c r="BR128" s="23">
        <f t="shared" si="14"/>
        <v>0</v>
      </c>
      <c r="BS128" s="23">
        <f t="shared" si="14"/>
        <v>0</v>
      </c>
      <c r="BT128" s="23">
        <f t="shared" si="14"/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174"/>
      <c r="N130" s="174"/>
      <c r="O130" s="174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174"/>
      <c r="AH130" s="174"/>
      <c r="AI130" s="174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175"/>
      <c r="AT130" s="175"/>
      <c r="AU130" s="175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 t="s">
        <v>49</v>
      </c>
      <c r="I131" s="13"/>
      <c r="J131" s="13"/>
      <c r="K131" s="13"/>
      <c r="L131" s="13" t="s">
        <v>59</v>
      </c>
      <c r="M131" s="13"/>
      <c r="N131" s="13"/>
      <c r="O131" s="13"/>
      <c r="P131" s="46"/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173"/>
      <c r="AT131" s="173"/>
      <c r="AU131" s="173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 t="s">
        <v>57</v>
      </c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 t="s">
        <v>58</v>
      </c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>COUNTIF(H29:H127,"30")</f>
        <v>0</v>
      </c>
      <c r="I135" s="28">
        <f t="shared" ref="I135:BP135" si="15">COUNTIF(I29:I127,"30")</f>
        <v>0</v>
      </c>
      <c r="J135" s="28">
        <f t="shared" si="15"/>
        <v>0</v>
      </c>
      <c r="K135" s="28">
        <f t="shared" si="15"/>
        <v>0</v>
      </c>
      <c r="L135" s="28">
        <f t="shared" si="15"/>
        <v>0</v>
      </c>
      <c r="M135" s="28">
        <f t="shared" si="15"/>
        <v>0</v>
      </c>
      <c r="N135" s="28">
        <f t="shared" si="15"/>
        <v>0</v>
      </c>
      <c r="O135" s="28">
        <f t="shared" si="15"/>
        <v>0</v>
      </c>
      <c r="P135" s="28">
        <f t="shared" si="15"/>
        <v>0</v>
      </c>
      <c r="Q135" s="28">
        <f t="shared" si="15"/>
        <v>0</v>
      </c>
      <c r="R135" s="28">
        <f t="shared" si="15"/>
        <v>0</v>
      </c>
      <c r="S135" s="28">
        <f t="shared" si="15"/>
        <v>0</v>
      </c>
      <c r="T135" s="28">
        <f t="shared" si="15"/>
        <v>0</v>
      </c>
      <c r="U135" s="28">
        <f t="shared" si="15"/>
        <v>0</v>
      </c>
      <c r="V135" s="28">
        <f t="shared" si="15"/>
        <v>0</v>
      </c>
      <c r="W135" s="28">
        <f t="shared" si="15"/>
        <v>0</v>
      </c>
      <c r="X135" s="28">
        <f t="shared" si="15"/>
        <v>0</v>
      </c>
      <c r="Y135" s="28">
        <f t="shared" si="15"/>
        <v>0</v>
      </c>
      <c r="Z135" s="28">
        <f t="shared" si="15"/>
        <v>0</v>
      </c>
      <c r="AA135" s="28">
        <f t="shared" si="15"/>
        <v>0</v>
      </c>
      <c r="AB135" s="28">
        <f t="shared" si="15"/>
        <v>0</v>
      </c>
      <c r="AC135" s="28">
        <f t="shared" si="15"/>
        <v>0</v>
      </c>
      <c r="AD135" s="28">
        <f t="shared" si="15"/>
        <v>0</v>
      </c>
      <c r="AE135" s="28">
        <f t="shared" si="15"/>
        <v>0</v>
      </c>
      <c r="AF135" s="28">
        <f t="shared" si="15"/>
        <v>0</v>
      </c>
      <c r="AG135" s="28">
        <f t="shared" si="15"/>
        <v>0</v>
      </c>
      <c r="AH135" s="28">
        <f t="shared" si="15"/>
        <v>0</v>
      </c>
      <c r="AI135" s="28">
        <f t="shared" si="15"/>
        <v>0</v>
      </c>
      <c r="AJ135" s="28">
        <f t="shared" si="15"/>
        <v>0</v>
      </c>
      <c r="AK135" s="28">
        <f t="shared" si="15"/>
        <v>0</v>
      </c>
      <c r="AL135" s="28">
        <f t="shared" si="15"/>
        <v>0</v>
      </c>
      <c r="AM135" s="28">
        <f t="shared" si="15"/>
        <v>0</v>
      </c>
      <c r="AN135" s="28">
        <f t="shared" si="15"/>
        <v>0</v>
      </c>
      <c r="AO135" s="28">
        <f t="shared" si="15"/>
        <v>0</v>
      </c>
      <c r="AP135" s="28">
        <f t="shared" si="15"/>
        <v>0</v>
      </c>
      <c r="AQ135" s="28">
        <f t="shared" si="15"/>
        <v>0</v>
      </c>
      <c r="AR135" s="28">
        <f t="shared" si="15"/>
        <v>0</v>
      </c>
      <c r="AS135" s="28">
        <f t="shared" si="15"/>
        <v>0</v>
      </c>
      <c r="AT135" s="28">
        <f t="shared" si="15"/>
        <v>0</v>
      </c>
      <c r="AU135" s="28">
        <f t="shared" si="15"/>
        <v>0</v>
      </c>
      <c r="AV135" s="28">
        <f t="shared" si="15"/>
        <v>0</v>
      </c>
      <c r="AW135" s="28">
        <f t="shared" si="15"/>
        <v>0</v>
      </c>
      <c r="AX135" s="28">
        <f t="shared" si="15"/>
        <v>0</v>
      </c>
      <c r="AY135" s="28">
        <f t="shared" si="15"/>
        <v>0</v>
      </c>
      <c r="AZ135" s="28">
        <f t="shared" si="15"/>
        <v>0</v>
      </c>
      <c r="BA135" s="28">
        <f t="shared" si="15"/>
        <v>0</v>
      </c>
      <c r="BB135" s="28">
        <f t="shared" si="15"/>
        <v>0</v>
      </c>
      <c r="BC135" s="28">
        <f t="shared" si="15"/>
        <v>0</v>
      </c>
      <c r="BD135" s="28">
        <f t="shared" si="15"/>
        <v>0</v>
      </c>
      <c r="BE135" s="28">
        <f t="shared" si="15"/>
        <v>0</v>
      </c>
      <c r="BF135" s="28">
        <f t="shared" si="15"/>
        <v>0</v>
      </c>
      <c r="BG135" s="28">
        <f t="shared" si="15"/>
        <v>0</v>
      </c>
      <c r="BH135" s="28">
        <f t="shared" si="15"/>
        <v>0</v>
      </c>
      <c r="BI135" s="28">
        <f t="shared" si="15"/>
        <v>0</v>
      </c>
      <c r="BJ135" s="28">
        <f t="shared" si="15"/>
        <v>0</v>
      </c>
      <c r="BK135" s="28">
        <f t="shared" si="15"/>
        <v>0</v>
      </c>
      <c r="BL135" s="28">
        <f t="shared" si="15"/>
        <v>0</v>
      </c>
      <c r="BM135" s="28">
        <f t="shared" si="15"/>
        <v>0</v>
      </c>
      <c r="BN135" s="28">
        <f t="shared" si="15"/>
        <v>0</v>
      </c>
      <c r="BO135" s="28">
        <f t="shared" si="15"/>
        <v>0</v>
      </c>
      <c r="BP135" s="28">
        <f t="shared" si="15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>COUNTIF(H29:H127,"31")</f>
        <v>0</v>
      </c>
      <c r="I136" s="27">
        <f t="shared" ref="I136:BP136" si="16">COUNTIF(I29:I127,"31")</f>
        <v>0</v>
      </c>
      <c r="J136" s="27">
        <f t="shared" si="16"/>
        <v>0</v>
      </c>
      <c r="K136" s="27">
        <f t="shared" si="16"/>
        <v>0</v>
      </c>
      <c r="L136" s="27">
        <f t="shared" si="16"/>
        <v>0</v>
      </c>
      <c r="M136" s="27">
        <f t="shared" si="16"/>
        <v>0</v>
      </c>
      <c r="N136" s="27">
        <f t="shared" si="16"/>
        <v>0</v>
      </c>
      <c r="O136" s="27">
        <f t="shared" si="16"/>
        <v>0</v>
      </c>
      <c r="P136" s="27">
        <f t="shared" si="16"/>
        <v>0</v>
      </c>
      <c r="Q136" s="27">
        <f t="shared" si="16"/>
        <v>0</v>
      </c>
      <c r="R136" s="27">
        <f t="shared" si="16"/>
        <v>0</v>
      </c>
      <c r="S136" s="27">
        <f t="shared" si="16"/>
        <v>0</v>
      </c>
      <c r="T136" s="27">
        <f t="shared" si="16"/>
        <v>0</v>
      </c>
      <c r="U136" s="27">
        <f t="shared" si="16"/>
        <v>0</v>
      </c>
      <c r="V136" s="27">
        <f t="shared" si="16"/>
        <v>0</v>
      </c>
      <c r="W136" s="27">
        <f t="shared" si="16"/>
        <v>0</v>
      </c>
      <c r="X136" s="27">
        <f t="shared" si="16"/>
        <v>0</v>
      </c>
      <c r="Y136" s="27">
        <f t="shared" si="16"/>
        <v>0</v>
      </c>
      <c r="Z136" s="27">
        <f t="shared" si="16"/>
        <v>0</v>
      </c>
      <c r="AA136" s="27">
        <f t="shared" si="16"/>
        <v>0</v>
      </c>
      <c r="AB136" s="27">
        <f t="shared" si="16"/>
        <v>0</v>
      </c>
      <c r="AC136" s="27">
        <f t="shared" si="16"/>
        <v>0</v>
      </c>
      <c r="AD136" s="27">
        <f t="shared" si="16"/>
        <v>0</v>
      </c>
      <c r="AE136" s="27">
        <f t="shared" si="16"/>
        <v>0</v>
      </c>
      <c r="AF136" s="27">
        <f t="shared" si="16"/>
        <v>0</v>
      </c>
      <c r="AG136" s="27">
        <f t="shared" si="16"/>
        <v>0</v>
      </c>
      <c r="AH136" s="27">
        <f t="shared" si="16"/>
        <v>0</v>
      </c>
      <c r="AI136" s="27">
        <f t="shared" si="16"/>
        <v>0</v>
      </c>
      <c r="AJ136" s="27">
        <f t="shared" si="16"/>
        <v>0</v>
      </c>
      <c r="AK136" s="27">
        <f t="shared" si="16"/>
        <v>0</v>
      </c>
      <c r="AL136" s="27">
        <f t="shared" si="16"/>
        <v>0</v>
      </c>
      <c r="AM136" s="27">
        <f t="shared" si="16"/>
        <v>0</v>
      </c>
      <c r="AN136" s="27">
        <f t="shared" si="16"/>
        <v>0</v>
      </c>
      <c r="AO136" s="27">
        <f t="shared" si="16"/>
        <v>0</v>
      </c>
      <c r="AP136" s="27">
        <f t="shared" si="16"/>
        <v>0</v>
      </c>
      <c r="AQ136" s="27">
        <f t="shared" si="16"/>
        <v>0</v>
      </c>
      <c r="AR136" s="27">
        <f t="shared" si="16"/>
        <v>0</v>
      </c>
      <c r="AS136" s="27">
        <f t="shared" si="16"/>
        <v>0</v>
      </c>
      <c r="AT136" s="27">
        <f t="shared" si="16"/>
        <v>0</v>
      </c>
      <c r="AU136" s="27">
        <f t="shared" si="16"/>
        <v>0</v>
      </c>
      <c r="AV136" s="27">
        <f t="shared" si="16"/>
        <v>0</v>
      </c>
      <c r="AW136" s="27">
        <f t="shared" si="16"/>
        <v>0</v>
      </c>
      <c r="AX136" s="27">
        <f t="shared" si="16"/>
        <v>0</v>
      </c>
      <c r="AY136" s="27">
        <f t="shared" si="16"/>
        <v>0</v>
      </c>
      <c r="AZ136" s="27">
        <f t="shared" si="16"/>
        <v>0</v>
      </c>
      <c r="BA136" s="27">
        <f t="shared" si="16"/>
        <v>0</v>
      </c>
      <c r="BB136" s="27">
        <f t="shared" si="16"/>
        <v>0</v>
      </c>
      <c r="BC136" s="27">
        <f t="shared" si="16"/>
        <v>0</v>
      </c>
      <c r="BD136" s="27">
        <f t="shared" si="16"/>
        <v>0</v>
      </c>
      <c r="BE136" s="27">
        <f t="shared" si="16"/>
        <v>0</v>
      </c>
      <c r="BF136" s="27">
        <f t="shared" si="16"/>
        <v>0</v>
      </c>
      <c r="BG136" s="27">
        <f t="shared" si="16"/>
        <v>0</v>
      </c>
      <c r="BH136" s="27">
        <f t="shared" si="16"/>
        <v>0</v>
      </c>
      <c r="BI136" s="27">
        <f t="shared" si="16"/>
        <v>0</v>
      </c>
      <c r="BJ136" s="27">
        <f t="shared" si="16"/>
        <v>0</v>
      </c>
      <c r="BK136" s="27">
        <f t="shared" si="16"/>
        <v>0</v>
      </c>
      <c r="BL136" s="27">
        <f t="shared" si="16"/>
        <v>0</v>
      </c>
      <c r="BM136" s="27">
        <f t="shared" si="16"/>
        <v>0</v>
      </c>
      <c r="BN136" s="27">
        <f t="shared" si="16"/>
        <v>0</v>
      </c>
      <c r="BO136" s="27">
        <f t="shared" si="16"/>
        <v>0</v>
      </c>
      <c r="BP136" s="27">
        <f t="shared" si="16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>COUNTIF(H29:H127,"32")</f>
        <v>0</v>
      </c>
      <c r="I137" s="27">
        <f t="shared" ref="I137:BP137" si="17">COUNTIF(I29:I127,"32")</f>
        <v>0</v>
      </c>
      <c r="J137" s="27">
        <f t="shared" si="17"/>
        <v>0</v>
      </c>
      <c r="K137" s="27">
        <f t="shared" si="17"/>
        <v>0</v>
      </c>
      <c r="L137" s="27">
        <f t="shared" si="17"/>
        <v>0</v>
      </c>
      <c r="M137" s="27">
        <f t="shared" si="17"/>
        <v>0</v>
      </c>
      <c r="N137" s="27">
        <f t="shared" si="17"/>
        <v>0</v>
      </c>
      <c r="O137" s="27">
        <f t="shared" si="17"/>
        <v>0</v>
      </c>
      <c r="P137" s="27">
        <f t="shared" si="17"/>
        <v>0</v>
      </c>
      <c r="Q137" s="27">
        <f t="shared" si="17"/>
        <v>0</v>
      </c>
      <c r="R137" s="27">
        <f t="shared" si="17"/>
        <v>0</v>
      </c>
      <c r="S137" s="27">
        <f t="shared" si="17"/>
        <v>0</v>
      </c>
      <c r="T137" s="27">
        <f t="shared" si="17"/>
        <v>0</v>
      </c>
      <c r="U137" s="27">
        <f t="shared" si="17"/>
        <v>0</v>
      </c>
      <c r="V137" s="27">
        <f t="shared" si="17"/>
        <v>0</v>
      </c>
      <c r="W137" s="27">
        <f t="shared" si="17"/>
        <v>0</v>
      </c>
      <c r="X137" s="27">
        <f t="shared" si="17"/>
        <v>0</v>
      </c>
      <c r="Y137" s="27">
        <f t="shared" si="17"/>
        <v>0</v>
      </c>
      <c r="Z137" s="27">
        <f t="shared" si="17"/>
        <v>0</v>
      </c>
      <c r="AA137" s="27">
        <f t="shared" si="17"/>
        <v>0</v>
      </c>
      <c r="AB137" s="27">
        <f t="shared" si="17"/>
        <v>0</v>
      </c>
      <c r="AC137" s="27">
        <f t="shared" si="17"/>
        <v>0</v>
      </c>
      <c r="AD137" s="27">
        <f t="shared" si="17"/>
        <v>0</v>
      </c>
      <c r="AE137" s="27">
        <f t="shared" si="17"/>
        <v>0</v>
      </c>
      <c r="AF137" s="27">
        <f t="shared" si="17"/>
        <v>0</v>
      </c>
      <c r="AG137" s="27">
        <f t="shared" si="17"/>
        <v>0</v>
      </c>
      <c r="AH137" s="27">
        <f t="shared" si="17"/>
        <v>0</v>
      </c>
      <c r="AI137" s="27">
        <f t="shared" si="17"/>
        <v>0</v>
      </c>
      <c r="AJ137" s="27">
        <f t="shared" si="17"/>
        <v>0</v>
      </c>
      <c r="AK137" s="27">
        <f t="shared" si="17"/>
        <v>0</v>
      </c>
      <c r="AL137" s="27">
        <f t="shared" si="17"/>
        <v>0</v>
      </c>
      <c r="AM137" s="27">
        <f t="shared" si="17"/>
        <v>0</v>
      </c>
      <c r="AN137" s="27">
        <f t="shared" si="17"/>
        <v>0</v>
      </c>
      <c r="AO137" s="27">
        <f t="shared" si="17"/>
        <v>0</v>
      </c>
      <c r="AP137" s="27">
        <f t="shared" si="17"/>
        <v>0</v>
      </c>
      <c r="AQ137" s="27">
        <f t="shared" si="17"/>
        <v>0</v>
      </c>
      <c r="AR137" s="27">
        <f t="shared" si="17"/>
        <v>0</v>
      </c>
      <c r="AS137" s="27">
        <f t="shared" si="17"/>
        <v>0</v>
      </c>
      <c r="AT137" s="27">
        <f t="shared" si="17"/>
        <v>0</v>
      </c>
      <c r="AU137" s="27">
        <f t="shared" si="17"/>
        <v>0</v>
      </c>
      <c r="AV137" s="27">
        <f t="shared" si="17"/>
        <v>0</v>
      </c>
      <c r="AW137" s="27">
        <f t="shared" si="17"/>
        <v>0</v>
      </c>
      <c r="AX137" s="27">
        <f t="shared" si="17"/>
        <v>0</v>
      </c>
      <c r="AY137" s="27">
        <f t="shared" si="17"/>
        <v>0</v>
      </c>
      <c r="AZ137" s="27">
        <f t="shared" si="17"/>
        <v>0</v>
      </c>
      <c r="BA137" s="27">
        <f t="shared" si="17"/>
        <v>0</v>
      </c>
      <c r="BB137" s="27">
        <f t="shared" si="17"/>
        <v>0</v>
      </c>
      <c r="BC137" s="27">
        <f t="shared" si="17"/>
        <v>0</v>
      </c>
      <c r="BD137" s="27">
        <f t="shared" si="17"/>
        <v>0</v>
      </c>
      <c r="BE137" s="27">
        <f t="shared" si="17"/>
        <v>0</v>
      </c>
      <c r="BF137" s="27">
        <f t="shared" si="17"/>
        <v>0</v>
      </c>
      <c r="BG137" s="27">
        <f t="shared" si="17"/>
        <v>0</v>
      </c>
      <c r="BH137" s="27">
        <f t="shared" si="17"/>
        <v>0</v>
      </c>
      <c r="BI137" s="27">
        <f t="shared" si="17"/>
        <v>0</v>
      </c>
      <c r="BJ137" s="27">
        <f t="shared" si="17"/>
        <v>0</v>
      </c>
      <c r="BK137" s="27">
        <f t="shared" si="17"/>
        <v>0</v>
      </c>
      <c r="BL137" s="27">
        <f t="shared" si="17"/>
        <v>0</v>
      </c>
      <c r="BM137" s="27">
        <f t="shared" si="17"/>
        <v>0</v>
      </c>
      <c r="BN137" s="27">
        <f t="shared" si="17"/>
        <v>0</v>
      </c>
      <c r="BO137" s="27">
        <f t="shared" si="17"/>
        <v>0</v>
      </c>
      <c r="BP137" s="27">
        <f t="shared" si="17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>COUNTIF(H29:H127,"33")</f>
        <v>0</v>
      </c>
      <c r="I138" s="28">
        <f t="shared" ref="I138:BP138" si="18">COUNTIF(I29:I127,"33")</f>
        <v>0</v>
      </c>
      <c r="J138" s="28">
        <f t="shared" si="18"/>
        <v>0</v>
      </c>
      <c r="K138" s="28">
        <f t="shared" si="18"/>
        <v>0</v>
      </c>
      <c r="L138" s="28">
        <f t="shared" si="18"/>
        <v>0</v>
      </c>
      <c r="M138" s="28">
        <f t="shared" si="18"/>
        <v>0</v>
      </c>
      <c r="N138" s="28">
        <f t="shared" si="18"/>
        <v>0</v>
      </c>
      <c r="O138" s="28">
        <f t="shared" si="18"/>
        <v>0</v>
      </c>
      <c r="P138" s="28">
        <f t="shared" si="18"/>
        <v>0</v>
      </c>
      <c r="Q138" s="28">
        <f t="shared" si="18"/>
        <v>0</v>
      </c>
      <c r="R138" s="28">
        <f t="shared" si="18"/>
        <v>0</v>
      </c>
      <c r="S138" s="28">
        <f t="shared" si="18"/>
        <v>0</v>
      </c>
      <c r="T138" s="28">
        <f t="shared" si="18"/>
        <v>0</v>
      </c>
      <c r="U138" s="28">
        <f t="shared" si="18"/>
        <v>0</v>
      </c>
      <c r="V138" s="28">
        <f t="shared" si="18"/>
        <v>0</v>
      </c>
      <c r="W138" s="28">
        <f t="shared" si="18"/>
        <v>0</v>
      </c>
      <c r="X138" s="28">
        <f t="shared" si="18"/>
        <v>0</v>
      </c>
      <c r="Y138" s="28">
        <f t="shared" si="18"/>
        <v>0</v>
      </c>
      <c r="Z138" s="28">
        <f t="shared" si="18"/>
        <v>0</v>
      </c>
      <c r="AA138" s="28">
        <f t="shared" si="18"/>
        <v>0</v>
      </c>
      <c r="AB138" s="28">
        <f t="shared" si="18"/>
        <v>0</v>
      </c>
      <c r="AC138" s="28">
        <f t="shared" si="18"/>
        <v>0</v>
      </c>
      <c r="AD138" s="28">
        <f t="shared" si="18"/>
        <v>0</v>
      </c>
      <c r="AE138" s="28">
        <f t="shared" si="18"/>
        <v>0</v>
      </c>
      <c r="AF138" s="28">
        <f t="shared" si="18"/>
        <v>0</v>
      </c>
      <c r="AG138" s="28">
        <f t="shared" si="18"/>
        <v>0</v>
      </c>
      <c r="AH138" s="28">
        <f t="shared" si="18"/>
        <v>0</v>
      </c>
      <c r="AI138" s="28">
        <f t="shared" si="18"/>
        <v>0</v>
      </c>
      <c r="AJ138" s="28">
        <f t="shared" si="18"/>
        <v>0</v>
      </c>
      <c r="AK138" s="28">
        <f t="shared" si="18"/>
        <v>0</v>
      </c>
      <c r="AL138" s="28">
        <f t="shared" si="18"/>
        <v>0</v>
      </c>
      <c r="AM138" s="28">
        <f t="shared" si="18"/>
        <v>0</v>
      </c>
      <c r="AN138" s="28">
        <f t="shared" si="18"/>
        <v>0</v>
      </c>
      <c r="AO138" s="28">
        <f t="shared" si="18"/>
        <v>0</v>
      </c>
      <c r="AP138" s="28">
        <f t="shared" si="18"/>
        <v>0</v>
      </c>
      <c r="AQ138" s="28">
        <f t="shared" si="18"/>
        <v>0</v>
      </c>
      <c r="AR138" s="28">
        <f t="shared" si="18"/>
        <v>0</v>
      </c>
      <c r="AS138" s="28">
        <f t="shared" si="18"/>
        <v>0</v>
      </c>
      <c r="AT138" s="28">
        <f t="shared" si="18"/>
        <v>0</v>
      </c>
      <c r="AU138" s="28">
        <f t="shared" si="18"/>
        <v>0</v>
      </c>
      <c r="AV138" s="28">
        <f t="shared" si="18"/>
        <v>0</v>
      </c>
      <c r="AW138" s="28">
        <f t="shared" si="18"/>
        <v>0</v>
      </c>
      <c r="AX138" s="28">
        <f t="shared" si="18"/>
        <v>0</v>
      </c>
      <c r="AY138" s="28">
        <f t="shared" si="18"/>
        <v>0</v>
      </c>
      <c r="AZ138" s="28">
        <f t="shared" si="18"/>
        <v>0</v>
      </c>
      <c r="BA138" s="28">
        <f t="shared" si="18"/>
        <v>0</v>
      </c>
      <c r="BB138" s="28">
        <f t="shared" si="18"/>
        <v>0</v>
      </c>
      <c r="BC138" s="28">
        <f t="shared" si="18"/>
        <v>0</v>
      </c>
      <c r="BD138" s="28">
        <f t="shared" si="18"/>
        <v>0</v>
      </c>
      <c r="BE138" s="28">
        <f t="shared" si="18"/>
        <v>0</v>
      </c>
      <c r="BF138" s="28">
        <f t="shared" si="18"/>
        <v>0</v>
      </c>
      <c r="BG138" s="28">
        <f t="shared" si="18"/>
        <v>0</v>
      </c>
      <c r="BH138" s="28">
        <f t="shared" si="18"/>
        <v>0</v>
      </c>
      <c r="BI138" s="28">
        <f t="shared" si="18"/>
        <v>0</v>
      </c>
      <c r="BJ138" s="28">
        <f t="shared" si="18"/>
        <v>0</v>
      </c>
      <c r="BK138" s="28">
        <f t="shared" si="18"/>
        <v>0</v>
      </c>
      <c r="BL138" s="28">
        <f t="shared" si="18"/>
        <v>0</v>
      </c>
      <c r="BM138" s="28">
        <f t="shared" si="18"/>
        <v>0</v>
      </c>
      <c r="BN138" s="28">
        <f t="shared" si="18"/>
        <v>0</v>
      </c>
      <c r="BO138" s="28">
        <f t="shared" si="18"/>
        <v>0</v>
      </c>
      <c r="BP138" s="28">
        <f t="shared" si="18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>COUNTIF(H29:H127,"35")</f>
        <v>0</v>
      </c>
      <c r="I139" s="27">
        <f t="shared" ref="I139:BP139" si="19">COUNTIF(I29:I127,"35")</f>
        <v>0</v>
      </c>
      <c r="J139" s="27">
        <f t="shared" si="19"/>
        <v>0</v>
      </c>
      <c r="K139" s="27">
        <f t="shared" si="19"/>
        <v>0</v>
      </c>
      <c r="L139" s="27">
        <f t="shared" si="19"/>
        <v>0</v>
      </c>
      <c r="M139" s="27">
        <f t="shared" si="19"/>
        <v>0</v>
      </c>
      <c r="N139" s="27">
        <f t="shared" si="19"/>
        <v>0</v>
      </c>
      <c r="O139" s="27">
        <f t="shared" si="19"/>
        <v>0</v>
      </c>
      <c r="P139" s="27">
        <f t="shared" si="19"/>
        <v>0</v>
      </c>
      <c r="Q139" s="27">
        <f t="shared" si="19"/>
        <v>0</v>
      </c>
      <c r="R139" s="27">
        <f t="shared" si="19"/>
        <v>0</v>
      </c>
      <c r="S139" s="27">
        <f t="shared" si="19"/>
        <v>0</v>
      </c>
      <c r="T139" s="27">
        <f t="shared" si="19"/>
        <v>0</v>
      </c>
      <c r="U139" s="27">
        <f t="shared" si="19"/>
        <v>0</v>
      </c>
      <c r="V139" s="27">
        <f t="shared" si="19"/>
        <v>0</v>
      </c>
      <c r="W139" s="27">
        <f t="shared" si="19"/>
        <v>0</v>
      </c>
      <c r="X139" s="27">
        <f t="shared" si="19"/>
        <v>0</v>
      </c>
      <c r="Y139" s="27">
        <f t="shared" si="19"/>
        <v>0</v>
      </c>
      <c r="Z139" s="27">
        <f t="shared" si="19"/>
        <v>0</v>
      </c>
      <c r="AA139" s="27">
        <f t="shared" si="19"/>
        <v>0</v>
      </c>
      <c r="AB139" s="27">
        <f t="shared" si="19"/>
        <v>0</v>
      </c>
      <c r="AC139" s="27">
        <f t="shared" si="19"/>
        <v>0</v>
      </c>
      <c r="AD139" s="27">
        <f t="shared" si="19"/>
        <v>0</v>
      </c>
      <c r="AE139" s="27">
        <f t="shared" si="19"/>
        <v>0</v>
      </c>
      <c r="AF139" s="27">
        <f t="shared" si="19"/>
        <v>0</v>
      </c>
      <c r="AG139" s="27">
        <f t="shared" si="19"/>
        <v>0</v>
      </c>
      <c r="AH139" s="27">
        <f t="shared" si="19"/>
        <v>0</v>
      </c>
      <c r="AI139" s="27">
        <f t="shared" si="19"/>
        <v>0</v>
      </c>
      <c r="AJ139" s="27">
        <f t="shared" si="19"/>
        <v>0</v>
      </c>
      <c r="AK139" s="27">
        <f t="shared" si="19"/>
        <v>0</v>
      </c>
      <c r="AL139" s="27">
        <f t="shared" si="19"/>
        <v>0</v>
      </c>
      <c r="AM139" s="27">
        <f t="shared" si="19"/>
        <v>0</v>
      </c>
      <c r="AN139" s="27">
        <f t="shared" si="19"/>
        <v>0</v>
      </c>
      <c r="AO139" s="27">
        <f t="shared" si="19"/>
        <v>0</v>
      </c>
      <c r="AP139" s="27">
        <f t="shared" si="19"/>
        <v>0</v>
      </c>
      <c r="AQ139" s="27">
        <f t="shared" si="19"/>
        <v>0</v>
      </c>
      <c r="AR139" s="27">
        <f t="shared" si="19"/>
        <v>0</v>
      </c>
      <c r="AS139" s="27">
        <f t="shared" si="19"/>
        <v>0</v>
      </c>
      <c r="AT139" s="27">
        <f t="shared" si="19"/>
        <v>0</v>
      </c>
      <c r="AU139" s="27">
        <f t="shared" si="19"/>
        <v>0</v>
      </c>
      <c r="AV139" s="27">
        <f t="shared" si="19"/>
        <v>0</v>
      </c>
      <c r="AW139" s="27">
        <f t="shared" si="19"/>
        <v>0</v>
      </c>
      <c r="AX139" s="27">
        <f t="shared" si="19"/>
        <v>0</v>
      </c>
      <c r="AY139" s="27">
        <f t="shared" si="19"/>
        <v>0</v>
      </c>
      <c r="AZ139" s="27">
        <f t="shared" si="19"/>
        <v>0</v>
      </c>
      <c r="BA139" s="27">
        <f t="shared" si="19"/>
        <v>0</v>
      </c>
      <c r="BB139" s="27">
        <f t="shared" si="19"/>
        <v>0</v>
      </c>
      <c r="BC139" s="27">
        <f t="shared" si="19"/>
        <v>0</v>
      </c>
      <c r="BD139" s="27">
        <f t="shared" si="19"/>
        <v>0</v>
      </c>
      <c r="BE139" s="27">
        <f t="shared" si="19"/>
        <v>0</v>
      </c>
      <c r="BF139" s="27">
        <f t="shared" si="19"/>
        <v>0</v>
      </c>
      <c r="BG139" s="27">
        <f t="shared" si="19"/>
        <v>0</v>
      </c>
      <c r="BH139" s="27">
        <f t="shared" si="19"/>
        <v>0</v>
      </c>
      <c r="BI139" s="27">
        <f t="shared" si="19"/>
        <v>0</v>
      </c>
      <c r="BJ139" s="27">
        <f t="shared" si="19"/>
        <v>0</v>
      </c>
      <c r="BK139" s="27">
        <f t="shared" si="19"/>
        <v>0</v>
      </c>
      <c r="BL139" s="27">
        <f t="shared" si="19"/>
        <v>0</v>
      </c>
      <c r="BM139" s="27">
        <f t="shared" si="19"/>
        <v>0</v>
      </c>
      <c r="BN139" s="27">
        <f t="shared" si="19"/>
        <v>0</v>
      </c>
      <c r="BO139" s="27">
        <f t="shared" si="19"/>
        <v>0</v>
      </c>
      <c r="BP139" s="27">
        <f t="shared" si="19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>COUNTIF(H29:H127,"36")</f>
        <v>0</v>
      </c>
      <c r="I140" s="27">
        <f t="shared" ref="I140:BP140" si="20">COUNTIF(I29:I127,"36")</f>
        <v>0</v>
      </c>
      <c r="J140" s="27">
        <f t="shared" si="20"/>
        <v>0</v>
      </c>
      <c r="K140" s="27">
        <f t="shared" si="20"/>
        <v>0</v>
      </c>
      <c r="L140" s="27">
        <f t="shared" si="20"/>
        <v>0</v>
      </c>
      <c r="M140" s="27">
        <f t="shared" si="20"/>
        <v>0</v>
      </c>
      <c r="N140" s="27">
        <f t="shared" si="20"/>
        <v>0</v>
      </c>
      <c r="O140" s="27">
        <f t="shared" si="20"/>
        <v>0</v>
      </c>
      <c r="P140" s="27">
        <f t="shared" si="20"/>
        <v>0</v>
      </c>
      <c r="Q140" s="27">
        <f t="shared" si="20"/>
        <v>0</v>
      </c>
      <c r="R140" s="27">
        <f t="shared" si="20"/>
        <v>0</v>
      </c>
      <c r="S140" s="27">
        <f t="shared" si="20"/>
        <v>0</v>
      </c>
      <c r="T140" s="27">
        <f t="shared" si="20"/>
        <v>0</v>
      </c>
      <c r="U140" s="27">
        <f t="shared" si="20"/>
        <v>0</v>
      </c>
      <c r="V140" s="27">
        <f t="shared" si="20"/>
        <v>0</v>
      </c>
      <c r="W140" s="27">
        <f t="shared" si="20"/>
        <v>0</v>
      </c>
      <c r="X140" s="27">
        <f t="shared" si="20"/>
        <v>0</v>
      </c>
      <c r="Y140" s="27">
        <f t="shared" si="20"/>
        <v>0</v>
      </c>
      <c r="Z140" s="27">
        <f t="shared" si="20"/>
        <v>0</v>
      </c>
      <c r="AA140" s="27">
        <f t="shared" si="20"/>
        <v>0</v>
      </c>
      <c r="AB140" s="27">
        <f t="shared" si="20"/>
        <v>0</v>
      </c>
      <c r="AC140" s="27">
        <f t="shared" si="20"/>
        <v>0</v>
      </c>
      <c r="AD140" s="27">
        <f t="shared" si="20"/>
        <v>0</v>
      </c>
      <c r="AE140" s="27">
        <f t="shared" si="20"/>
        <v>0</v>
      </c>
      <c r="AF140" s="27">
        <f t="shared" si="20"/>
        <v>0</v>
      </c>
      <c r="AG140" s="27">
        <f t="shared" si="20"/>
        <v>0</v>
      </c>
      <c r="AH140" s="27">
        <f t="shared" si="20"/>
        <v>0</v>
      </c>
      <c r="AI140" s="27">
        <f t="shared" si="20"/>
        <v>0</v>
      </c>
      <c r="AJ140" s="27">
        <f t="shared" si="20"/>
        <v>0</v>
      </c>
      <c r="AK140" s="27">
        <f t="shared" si="20"/>
        <v>0</v>
      </c>
      <c r="AL140" s="27">
        <f t="shared" si="20"/>
        <v>0</v>
      </c>
      <c r="AM140" s="27">
        <f t="shared" si="20"/>
        <v>0</v>
      </c>
      <c r="AN140" s="27">
        <f t="shared" si="20"/>
        <v>0</v>
      </c>
      <c r="AO140" s="27">
        <f t="shared" si="20"/>
        <v>0</v>
      </c>
      <c r="AP140" s="27">
        <f t="shared" si="20"/>
        <v>0</v>
      </c>
      <c r="AQ140" s="27">
        <f t="shared" si="20"/>
        <v>0</v>
      </c>
      <c r="AR140" s="27">
        <f t="shared" si="20"/>
        <v>0</v>
      </c>
      <c r="AS140" s="27">
        <f t="shared" si="20"/>
        <v>0</v>
      </c>
      <c r="AT140" s="27">
        <f t="shared" si="20"/>
        <v>0</v>
      </c>
      <c r="AU140" s="27">
        <f t="shared" si="20"/>
        <v>0</v>
      </c>
      <c r="AV140" s="27">
        <f t="shared" si="20"/>
        <v>0</v>
      </c>
      <c r="AW140" s="27">
        <f t="shared" si="20"/>
        <v>0</v>
      </c>
      <c r="AX140" s="27">
        <f t="shared" si="20"/>
        <v>0</v>
      </c>
      <c r="AY140" s="27">
        <f t="shared" si="20"/>
        <v>0</v>
      </c>
      <c r="AZ140" s="27">
        <f t="shared" si="20"/>
        <v>0</v>
      </c>
      <c r="BA140" s="27">
        <f t="shared" si="20"/>
        <v>0</v>
      </c>
      <c r="BB140" s="27">
        <f t="shared" si="20"/>
        <v>0</v>
      </c>
      <c r="BC140" s="27">
        <f t="shared" si="20"/>
        <v>0</v>
      </c>
      <c r="BD140" s="27">
        <f t="shared" si="20"/>
        <v>0</v>
      </c>
      <c r="BE140" s="27">
        <f t="shared" si="20"/>
        <v>0</v>
      </c>
      <c r="BF140" s="27">
        <f t="shared" si="20"/>
        <v>0</v>
      </c>
      <c r="BG140" s="27">
        <f t="shared" si="20"/>
        <v>0</v>
      </c>
      <c r="BH140" s="27">
        <f t="shared" si="20"/>
        <v>0</v>
      </c>
      <c r="BI140" s="27">
        <f t="shared" si="20"/>
        <v>0</v>
      </c>
      <c r="BJ140" s="27">
        <f t="shared" si="20"/>
        <v>0</v>
      </c>
      <c r="BK140" s="27">
        <f t="shared" si="20"/>
        <v>0</v>
      </c>
      <c r="BL140" s="27">
        <f t="shared" si="20"/>
        <v>0</v>
      </c>
      <c r="BM140" s="27">
        <f t="shared" si="20"/>
        <v>0</v>
      </c>
      <c r="BN140" s="27">
        <f t="shared" si="20"/>
        <v>0</v>
      </c>
      <c r="BO140" s="27">
        <f t="shared" si="20"/>
        <v>0</v>
      </c>
      <c r="BP140" s="27">
        <f t="shared" si="20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>COUNTIF(H29:H127,"37")</f>
        <v>0</v>
      </c>
      <c r="I141" s="27">
        <f t="shared" ref="I141:BP141" si="21">COUNTIF(I29:I127,"37")</f>
        <v>0</v>
      </c>
      <c r="J141" s="27">
        <f t="shared" si="21"/>
        <v>0</v>
      </c>
      <c r="K141" s="27">
        <f t="shared" si="21"/>
        <v>0</v>
      </c>
      <c r="L141" s="27">
        <f t="shared" si="21"/>
        <v>0</v>
      </c>
      <c r="M141" s="27">
        <f t="shared" si="21"/>
        <v>0</v>
      </c>
      <c r="N141" s="27">
        <f t="shared" si="21"/>
        <v>0</v>
      </c>
      <c r="O141" s="27">
        <f t="shared" si="21"/>
        <v>0</v>
      </c>
      <c r="P141" s="27">
        <f t="shared" si="21"/>
        <v>0</v>
      </c>
      <c r="Q141" s="27">
        <f t="shared" si="21"/>
        <v>0</v>
      </c>
      <c r="R141" s="27">
        <f t="shared" si="21"/>
        <v>0</v>
      </c>
      <c r="S141" s="27">
        <f t="shared" si="21"/>
        <v>0</v>
      </c>
      <c r="T141" s="27">
        <f t="shared" si="21"/>
        <v>0</v>
      </c>
      <c r="U141" s="27">
        <f t="shared" si="21"/>
        <v>0</v>
      </c>
      <c r="V141" s="27">
        <f t="shared" si="21"/>
        <v>0</v>
      </c>
      <c r="W141" s="27">
        <f t="shared" si="21"/>
        <v>0</v>
      </c>
      <c r="X141" s="27">
        <f t="shared" si="21"/>
        <v>0</v>
      </c>
      <c r="Y141" s="27">
        <f t="shared" si="21"/>
        <v>0</v>
      </c>
      <c r="Z141" s="27">
        <f t="shared" si="21"/>
        <v>0</v>
      </c>
      <c r="AA141" s="27">
        <f t="shared" si="21"/>
        <v>0</v>
      </c>
      <c r="AB141" s="27">
        <f t="shared" si="21"/>
        <v>0</v>
      </c>
      <c r="AC141" s="27">
        <f t="shared" si="21"/>
        <v>0</v>
      </c>
      <c r="AD141" s="27">
        <f t="shared" si="21"/>
        <v>0</v>
      </c>
      <c r="AE141" s="27">
        <f t="shared" si="21"/>
        <v>0</v>
      </c>
      <c r="AF141" s="27">
        <f t="shared" si="21"/>
        <v>0</v>
      </c>
      <c r="AG141" s="27">
        <f t="shared" si="21"/>
        <v>0</v>
      </c>
      <c r="AH141" s="27">
        <f t="shared" si="21"/>
        <v>0</v>
      </c>
      <c r="AI141" s="27">
        <f t="shared" si="21"/>
        <v>0</v>
      </c>
      <c r="AJ141" s="27">
        <f t="shared" si="21"/>
        <v>0</v>
      </c>
      <c r="AK141" s="27">
        <f t="shared" si="21"/>
        <v>0</v>
      </c>
      <c r="AL141" s="27">
        <f t="shared" si="21"/>
        <v>0</v>
      </c>
      <c r="AM141" s="27">
        <f t="shared" si="21"/>
        <v>0</v>
      </c>
      <c r="AN141" s="27">
        <f t="shared" si="21"/>
        <v>0</v>
      </c>
      <c r="AO141" s="27">
        <f t="shared" si="21"/>
        <v>0</v>
      </c>
      <c r="AP141" s="27">
        <f t="shared" si="21"/>
        <v>0</v>
      </c>
      <c r="AQ141" s="27">
        <f t="shared" si="21"/>
        <v>0</v>
      </c>
      <c r="AR141" s="27">
        <f t="shared" si="21"/>
        <v>0</v>
      </c>
      <c r="AS141" s="27">
        <f t="shared" si="21"/>
        <v>0</v>
      </c>
      <c r="AT141" s="27">
        <f t="shared" si="21"/>
        <v>0</v>
      </c>
      <c r="AU141" s="27">
        <f t="shared" si="21"/>
        <v>0</v>
      </c>
      <c r="AV141" s="27">
        <f t="shared" si="21"/>
        <v>0</v>
      </c>
      <c r="AW141" s="27">
        <f t="shared" si="21"/>
        <v>0</v>
      </c>
      <c r="AX141" s="27">
        <f t="shared" si="21"/>
        <v>0</v>
      </c>
      <c r="AY141" s="27">
        <f t="shared" si="21"/>
        <v>0</v>
      </c>
      <c r="AZ141" s="27">
        <f t="shared" si="21"/>
        <v>0</v>
      </c>
      <c r="BA141" s="27">
        <f t="shared" si="21"/>
        <v>0</v>
      </c>
      <c r="BB141" s="27">
        <f t="shared" si="21"/>
        <v>0</v>
      </c>
      <c r="BC141" s="27">
        <f t="shared" si="21"/>
        <v>0</v>
      </c>
      <c r="BD141" s="27">
        <f t="shared" si="21"/>
        <v>0</v>
      </c>
      <c r="BE141" s="27">
        <f t="shared" si="21"/>
        <v>0</v>
      </c>
      <c r="BF141" s="27">
        <f t="shared" si="21"/>
        <v>0</v>
      </c>
      <c r="BG141" s="27">
        <f t="shared" si="21"/>
        <v>0</v>
      </c>
      <c r="BH141" s="28">
        <f t="shared" si="21"/>
        <v>0</v>
      </c>
      <c r="BI141" s="27">
        <f t="shared" si="21"/>
        <v>0</v>
      </c>
      <c r="BJ141" s="27">
        <f t="shared" si="21"/>
        <v>0</v>
      </c>
      <c r="BK141" s="27">
        <f t="shared" si="21"/>
        <v>0</v>
      </c>
      <c r="BL141" s="27">
        <f t="shared" si="21"/>
        <v>0</v>
      </c>
      <c r="BM141" s="27">
        <f t="shared" si="21"/>
        <v>0</v>
      </c>
      <c r="BN141" s="27">
        <f t="shared" si="21"/>
        <v>0</v>
      </c>
      <c r="BO141" s="27">
        <f t="shared" si="21"/>
        <v>0</v>
      </c>
      <c r="BP141" s="27">
        <f t="shared" si="21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>COUNTIF(H29:H127,"38")</f>
        <v>0</v>
      </c>
      <c r="I142" s="27">
        <f t="shared" ref="I142:BP142" si="22">COUNTIF(I29:I127,"38")</f>
        <v>0</v>
      </c>
      <c r="J142" s="27">
        <f t="shared" si="22"/>
        <v>0</v>
      </c>
      <c r="K142" s="27">
        <f t="shared" si="22"/>
        <v>0</v>
      </c>
      <c r="L142" s="27">
        <f t="shared" si="22"/>
        <v>0</v>
      </c>
      <c r="M142" s="27">
        <f t="shared" si="22"/>
        <v>0</v>
      </c>
      <c r="N142" s="27">
        <f t="shared" si="22"/>
        <v>0</v>
      </c>
      <c r="O142" s="27">
        <f t="shared" si="22"/>
        <v>0</v>
      </c>
      <c r="P142" s="27">
        <f t="shared" si="22"/>
        <v>0</v>
      </c>
      <c r="Q142" s="27">
        <f t="shared" si="22"/>
        <v>0</v>
      </c>
      <c r="R142" s="27">
        <f t="shared" si="22"/>
        <v>0</v>
      </c>
      <c r="S142" s="27">
        <f t="shared" si="22"/>
        <v>0</v>
      </c>
      <c r="T142" s="27">
        <f t="shared" si="22"/>
        <v>0</v>
      </c>
      <c r="U142" s="27">
        <f t="shared" si="22"/>
        <v>0</v>
      </c>
      <c r="V142" s="27">
        <f t="shared" si="22"/>
        <v>0</v>
      </c>
      <c r="W142" s="27">
        <f t="shared" si="22"/>
        <v>0</v>
      </c>
      <c r="X142" s="27">
        <f t="shared" si="22"/>
        <v>0</v>
      </c>
      <c r="Y142" s="27">
        <f t="shared" si="22"/>
        <v>0</v>
      </c>
      <c r="Z142" s="27">
        <f t="shared" si="22"/>
        <v>0</v>
      </c>
      <c r="AA142" s="27">
        <f t="shared" si="22"/>
        <v>0</v>
      </c>
      <c r="AB142" s="27">
        <f t="shared" si="22"/>
        <v>0</v>
      </c>
      <c r="AC142" s="27">
        <f t="shared" si="22"/>
        <v>0</v>
      </c>
      <c r="AD142" s="27">
        <f t="shared" si="22"/>
        <v>0</v>
      </c>
      <c r="AE142" s="27">
        <f t="shared" si="22"/>
        <v>0</v>
      </c>
      <c r="AF142" s="27">
        <f t="shared" si="22"/>
        <v>0</v>
      </c>
      <c r="AG142" s="27">
        <f t="shared" si="22"/>
        <v>0</v>
      </c>
      <c r="AH142" s="27">
        <f t="shared" si="22"/>
        <v>0</v>
      </c>
      <c r="AI142" s="27">
        <f t="shared" si="22"/>
        <v>0</v>
      </c>
      <c r="AJ142" s="27">
        <f t="shared" si="22"/>
        <v>0</v>
      </c>
      <c r="AK142" s="27">
        <f t="shared" si="22"/>
        <v>0</v>
      </c>
      <c r="AL142" s="27">
        <f t="shared" si="22"/>
        <v>0</v>
      </c>
      <c r="AM142" s="27">
        <f t="shared" si="22"/>
        <v>0</v>
      </c>
      <c r="AN142" s="27">
        <f t="shared" si="22"/>
        <v>0</v>
      </c>
      <c r="AO142" s="27">
        <f t="shared" si="22"/>
        <v>0</v>
      </c>
      <c r="AP142" s="27">
        <f t="shared" si="22"/>
        <v>0</v>
      </c>
      <c r="AQ142" s="27">
        <f t="shared" si="22"/>
        <v>0</v>
      </c>
      <c r="AR142" s="27">
        <f t="shared" si="22"/>
        <v>0</v>
      </c>
      <c r="AS142" s="27">
        <f t="shared" si="22"/>
        <v>0</v>
      </c>
      <c r="AT142" s="27">
        <f t="shared" si="22"/>
        <v>0</v>
      </c>
      <c r="AU142" s="27">
        <f t="shared" si="22"/>
        <v>0</v>
      </c>
      <c r="AV142" s="27">
        <f t="shared" si="22"/>
        <v>0</v>
      </c>
      <c r="AW142" s="27">
        <f t="shared" si="22"/>
        <v>0</v>
      </c>
      <c r="AX142" s="27">
        <f t="shared" si="22"/>
        <v>0</v>
      </c>
      <c r="AY142" s="27">
        <f t="shared" si="22"/>
        <v>0</v>
      </c>
      <c r="AZ142" s="27">
        <f t="shared" si="22"/>
        <v>0</v>
      </c>
      <c r="BA142" s="27">
        <f t="shared" si="22"/>
        <v>0</v>
      </c>
      <c r="BB142" s="27">
        <f t="shared" si="22"/>
        <v>0</v>
      </c>
      <c r="BC142" s="27">
        <f t="shared" si="22"/>
        <v>0</v>
      </c>
      <c r="BD142" s="27">
        <f t="shared" si="22"/>
        <v>0</v>
      </c>
      <c r="BE142" s="27">
        <f t="shared" si="22"/>
        <v>0</v>
      </c>
      <c r="BF142" s="27">
        <f t="shared" si="22"/>
        <v>0</v>
      </c>
      <c r="BG142" s="27">
        <f t="shared" si="22"/>
        <v>0</v>
      </c>
      <c r="BH142" s="27">
        <f t="shared" si="22"/>
        <v>0</v>
      </c>
      <c r="BI142" s="27">
        <f t="shared" si="22"/>
        <v>0</v>
      </c>
      <c r="BJ142" s="27">
        <f t="shared" si="22"/>
        <v>0</v>
      </c>
      <c r="BK142" s="27">
        <f t="shared" si="22"/>
        <v>0</v>
      </c>
      <c r="BL142" s="27">
        <f t="shared" si="22"/>
        <v>0</v>
      </c>
      <c r="BM142" s="27">
        <f t="shared" si="22"/>
        <v>0</v>
      </c>
      <c r="BN142" s="27">
        <f t="shared" si="22"/>
        <v>0</v>
      </c>
      <c r="BO142" s="27">
        <f t="shared" si="22"/>
        <v>0</v>
      </c>
      <c r="BP142" s="27">
        <f t="shared" si="22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>COUNTIF(H29:H127,"39")</f>
        <v>0</v>
      </c>
      <c r="I143" s="27">
        <f t="shared" ref="I143:BP143" si="23">COUNTIF(I29:I127,"39")</f>
        <v>0</v>
      </c>
      <c r="J143" s="27">
        <f t="shared" si="23"/>
        <v>0</v>
      </c>
      <c r="K143" s="27">
        <f t="shared" si="23"/>
        <v>0</v>
      </c>
      <c r="L143" s="27">
        <f t="shared" si="23"/>
        <v>0</v>
      </c>
      <c r="M143" s="27">
        <f t="shared" si="23"/>
        <v>0</v>
      </c>
      <c r="N143" s="27">
        <f t="shared" si="23"/>
        <v>0</v>
      </c>
      <c r="O143" s="27">
        <f t="shared" si="23"/>
        <v>0</v>
      </c>
      <c r="P143" s="27">
        <f t="shared" si="23"/>
        <v>0</v>
      </c>
      <c r="Q143" s="27">
        <f t="shared" si="23"/>
        <v>0</v>
      </c>
      <c r="R143" s="27">
        <f t="shared" si="23"/>
        <v>0</v>
      </c>
      <c r="S143" s="27">
        <f t="shared" si="23"/>
        <v>0</v>
      </c>
      <c r="T143" s="27">
        <f t="shared" si="23"/>
        <v>0</v>
      </c>
      <c r="U143" s="27">
        <f t="shared" si="23"/>
        <v>0</v>
      </c>
      <c r="V143" s="27">
        <f t="shared" si="23"/>
        <v>0</v>
      </c>
      <c r="W143" s="27">
        <f t="shared" si="23"/>
        <v>0</v>
      </c>
      <c r="X143" s="27">
        <f t="shared" si="23"/>
        <v>0</v>
      </c>
      <c r="Y143" s="27">
        <f t="shared" si="23"/>
        <v>0</v>
      </c>
      <c r="Z143" s="27">
        <f t="shared" si="23"/>
        <v>0</v>
      </c>
      <c r="AA143" s="27">
        <f t="shared" si="23"/>
        <v>0</v>
      </c>
      <c r="AB143" s="27">
        <f t="shared" si="23"/>
        <v>0</v>
      </c>
      <c r="AC143" s="27">
        <f t="shared" si="23"/>
        <v>0</v>
      </c>
      <c r="AD143" s="27">
        <f t="shared" si="23"/>
        <v>0</v>
      </c>
      <c r="AE143" s="27">
        <f t="shared" si="23"/>
        <v>0</v>
      </c>
      <c r="AF143" s="27">
        <f t="shared" si="23"/>
        <v>0</v>
      </c>
      <c r="AG143" s="27">
        <f t="shared" si="23"/>
        <v>0</v>
      </c>
      <c r="AH143" s="27">
        <f t="shared" si="23"/>
        <v>0</v>
      </c>
      <c r="AI143" s="27">
        <f t="shared" si="23"/>
        <v>0</v>
      </c>
      <c r="AJ143" s="27">
        <f t="shared" si="23"/>
        <v>0</v>
      </c>
      <c r="AK143" s="27">
        <f t="shared" si="23"/>
        <v>0</v>
      </c>
      <c r="AL143" s="27">
        <f t="shared" si="23"/>
        <v>0</v>
      </c>
      <c r="AM143" s="27">
        <f t="shared" si="23"/>
        <v>0</v>
      </c>
      <c r="AN143" s="27">
        <f t="shared" si="23"/>
        <v>0</v>
      </c>
      <c r="AO143" s="27">
        <f t="shared" si="23"/>
        <v>0</v>
      </c>
      <c r="AP143" s="27">
        <f t="shared" si="23"/>
        <v>0</v>
      </c>
      <c r="AQ143" s="27">
        <f t="shared" si="23"/>
        <v>0</v>
      </c>
      <c r="AR143" s="27">
        <f t="shared" si="23"/>
        <v>0</v>
      </c>
      <c r="AS143" s="27">
        <f t="shared" si="23"/>
        <v>0</v>
      </c>
      <c r="AT143" s="27">
        <f t="shared" si="23"/>
        <v>0</v>
      </c>
      <c r="AU143" s="27">
        <f t="shared" si="23"/>
        <v>0</v>
      </c>
      <c r="AV143" s="27">
        <f t="shared" si="23"/>
        <v>0</v>
      </c>
      <c r="AW143" s="27">
        <f t="shared" si="23"/>
        <v>0</v>
      </c>
      <c r="AX143" s="27">
        <f t="shared" si="23"/>
        <v>0</v>
      </c>
      <c r="AY143" s="27">
        <f t="shared" si="23"/>
        <v>0</v>
      </c>
      <c r="AZ143" s="27">
        <f t="shared" si="23"/>
        <v>0</v>
      </c>
      <c r="BA143" s="27">
        <f t="shared" si="23"/>
        <v>0</v>
      </c>
      <c r="BB143" s="27">
        <f t="shared" si="23"/>
        <v>0</v>
      </c>
      <c r="BC143" s="27">
        <f t="shared" si="23"/>
        <v>0</v>
      </c>
      <c r="BD143" s="27">
        <f t="shared" si="23"/>
        <v>0</v>
      </c>
      <c r="BE143" s="27">
        <f t="shared" si="23"/>
        <v>0</v>
      </c>
      <c r="BF143" s="27">
        <f t="shared" si="23"/>
        <v>0</v>
      </c>
      <c r="BG143" s="27">
        <f t="shared" si="23"/>
        <v>0</v>
      </c>
      <c r="BH143" s="27">
        <f t="shared" si="23"/>
        <v>0</v>
      </c>
      <c r="BI143" s="27">
        <f t="shared" si="23"/>
        <v>0</v>
      </c>
      <c r="BJ143" s="27">
        <f t="shared" si="23"/>
        <v>0</v>
      </c>
      <c r="BK143" s="27">
        <f t="shared" si="23"/>
        <v>0</v>
      </c>
      <c r="BL143" s="27">
        <f t="shared" si="23"/>
        <v>0</v>
      </c>
      <c r="BM143" s="27">
        <f t="shared" si="23"/>
        <v>0</v>
      </c>
      <c r="BN143" s="27">
        <f t="shared" si="23"/>
        <v>0</v>
      </c>
      <c r="BO143" s="27">
        <f t="shared" si="23"/>
        <v>0</v>
      </c>
      <c r="BP143" s="27">
        <f t="shared" si="23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>COUNTIF(H29:H127,"1")</f>
        <v>0</v>
      </c>
      <c r="I144" s="28">
        <f t="shared" ref="I144:BP144" si="24">COUNTIF(I29:I127,"1")</f>
        <v>0</v>
      </c>
      <c r="J144" s="28">
        <f t="shared" si="24"/>
        <v>0</v>
      </c>
      <c r="K144" s="28">
        <f t="shared" si="24"/>
        <v>0</v>
      </c>
      <c r="L144" s="28">
        <f t="shared" si="24"/>
        <v>0</v>
      </c>
      <c r="M144" s="28">
        <f t="shared" si="24"/>
        <v>0</v>
      </c>
      <c r="N144" s="28">
        <f t="shared" si="24"/>
        <v>0</v>
      </c>
      <c r="O144" s="28">
        <f t="shared" si="24"/>
        <v>0</v>
      </c>
      <c r="P144" s="28">
        <f t="shared" si="24"/>
        <v>0</v>
      </c>
      <c r="Q144" s="28">
        <f t="shared" si="24"/>
        <v>0</v>
      </c>
      <c r="R144" s="28">
        <f t="shared" si="24"/>
        <v>0</v>
      </c>
      <c r="S144" s="28">
        <f t="shared" si="24"/>
        <v>0</v>
      </c>
      <c r="T144" s="28">
        <f t="shared" si="24"/>
        <v>0</v>
      </c>
      <c r="U144" s="28">
        <f t="shared" si="24"/>
        <v>0</v>
      </c>
      <c r="V144" s="28">
        <f t="shared" si="24"/>
        <v>0</v>
      </c>
      <c r="W144" s="28">
        <f t="shared" si="24"/>
        <v>0</v>
      </c>
      <c r="X144" s="28">
        <f t="shared" si="24"/>
        <v>0</v>
      </c>
      <c r="Y144" s="28">
        <f t="shared" si="24"/>
        <v>0</v>
      </c>
      <c r="Z144" s="28">
        <f t="shared" si="24"/>
        <v>0</v>
      </c>
      <c r="AA144" s="28">
        <f t="shared" si="24"/>
        <v>0</v>
      </c>
      <c r="AB144" s="28">
        <f t="shared" si="24"/>
        <v>0</v>
      </c>
      <c r="AC144" s="28">
        <f t="shared" si="24"/>
        <v>0</v>
      </c>
      <c r="AD144" s="28">
        <f t="shared" si="24"/>
        <v>0</v>
      </c>
      <c r="AE144" s="28">
        <f t="shared" si="24"/>
        <v>0</v>
      </c>
      <c r="AF144" s="28">
        <f t="shared" si="24"/>
        <v>0</v>
      </c>
      <c r="AG144" s="28">
        <f t="shared" si="24"/>
        <v>0</v>
      </c>
      <c r="AH144" s="28">
        <f t="shared" si="24"/>
        <v>0</v>
      </c>
      <c r="AI144" s="28">
        <f t="shared" si="24"/>
        <v>0</v>
      </c>
      <c r="AJ144" s="28">
        <f t="shared" si="24"/>
        <v>0</v>
      </c>
      <c r="AK144" s="28">
        <f t="shared" si="24"/>
        <v>0</v>
      </c>
      <c r="AL144" s="28">
        <f t="shared" si="24"/>
        <v>0</v>
      </c>
      <c r="AM144" s="28">
        <f t="shared" si="24"/>
        <v>0</v>
      </c>
      <c r="AN144" s="28">
        <f t="shared" si="24"/>
        <v>0</v>
      </c>
      <c r="AO144" s="28">
        <f t="shared" si="24"/>
        <v>0</v>
      </c>
      <c r="AP144" s="28">
        <f t="shared" si="24"/>
        <v>0</v>
      </c>
      <c r="AQ144" s="28">
        <f t="shared" si="24"/>
        <v>0</v>
      </c>
      <c r="AR144" s="28">
        <f t="shared" si="24"/>
        <v>0</v>
      </c>
      <c r="AS144" s="28">
        <f t="shared" si="24"/>
        <v>0</v>
      </c>
      <c r="AT144" s="28">
        <f t="shared" si="24"/>
        <v>0</v>
      </c>
      <c r="AU144" s="28">
        <f t="shared" si="24"/>
        <v>0</v>
      </c>
      <c r="AV144" s="28">
        <f t="shared" si="24"/>
        <v>0</v>
      </c>
      <c r="AW144" s="28">
        <f t="shared" si="24"/>
        <v>0</v>
      </c>
      <c r="AX144" s="28">
        <f t="shared" si="24"/>
        <v>0</v>
      </c>
      <c r="AY144" s="28">
        <f t="shared" si="24"/>
        <v>0</v>
      </c>
      <c r="AZ144" s="28">
        <f t="shared" si="24"/>
        <v>0</v>
      </c>
      <c r="BA144" s="28">
        <f t="shared" si="24"/>
        <v>0</v>
      </c>
      <c r="BB144" s="28">
        <f t="shared" si="24"/>
        <v>0</v>
      </c>
      <c r="BC144" s="28">
        <f t="shared" si="24"/>
        <v>0</v>
      </c>
      <c r="BD144" s="28">
        <f t="shared" si="24"/>
        <v>0</v>
      </c>
      <c r="BE144" s="28">
        <f t="shared" si="24"/>
        <v>0</v>
      </c>
      <c r="BF144" s="28">
        <f t="shared" si="24"/>
        <v>0</v>
      </c>
      <c r="BG144" s="28">
        <f t="shared" si="24"/>
        <v>0</v>
      </c>
      <c r="BH144" s="28">
        <f t="shared" si="24"/>
        <v>0</v>
      </c>
      <c r="BI144" s="28">
        <f t="shared" si="24"/>
        <v>0</v>
      </c>
      <c r="BJ144" s="28">
        <f t="shared" si="24"/>
        <v>0</v>
      </c>
      <c r="BK144" s="28">
        <f t="shared" si="24"/>
        <v>0</v>
      </c>
      <c r="BL144" s="28">
        <f t="shared" si="24"/>
        <v>0</v>
      </c>
      <c r="BM144" s="28">
        <f t="shared" si="24"/>
        <v>0</v>
      </c>
      <c r="BN144" s="28">
        <f t="shared" si="24"/>
        <v>0</v>
      </c>
      <c r="BO144" s="28">
        <f t="shared" si="24"/>
        <v>0</v>
      </c>
      <c r="BP144" s="28">
        <f t="shared" si="24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>COUNTIF(H29:H127,"2")</f>
        <v>0</v>
      </c>
      <c r="I145" s="27">
        <f t="shared" ref="I145:BP145" si="25">COUNTIF(I29:I127,"2")</f>
        <v>0</v>
      </c>
      <c r="J145" s="27">
        <f t="shared" si="25"/>
        <v>0</v>
      </c>
      <c r="K145" s="27">
        <f t="shared" si="25"/>
        <v>0</v>
      </c>
      <c r="L145" s="27">
        <f t="shared" si="25"/>
        <v>0</v>
      </c>
      <c r="M145" s="27">
        <f t="shared" si="25"/>
        <v>0</v>
      </c>
      <c r="N145" s="27">
        <f t="shared" si="25"/>
        <v>0</v>
      </c>
      <c r="O145" s="27">
        <f t="shared" si="25"/>
        <v>0</v>
      </c>
      <c r="P145" s="27">
        <f t="shared" si="25"/>
        <v>0</v>
      </c>
      <c r="Q145" s="27">
        <f t="shared" si="25"/>
        <v>0</v>
      </c>
      <c r="R145" s="27">
        <f t="shared" si="25"/>
        <v>0</v>
      </c>
      <c r="S145" s="27">
        <f t="shared" si="25"/>
        <v>0</v>
      </c>
      <c r="T145" s="27">
        <f t="shared" si="25"/>
        <v>0</v>
      </c>
      <c r="U145" s="27">
        <f t="shared" si="25"/>
        <v>0</v>
      </c>
      <c r="V145" s="27">
        <f t="shared" si="25"/>
        <v>0</v>
      </c>
      <c r="W145" s="27">
        <f t="shared" si="25"/>
        <v>0</v>
      </c>
      <c r="X145" s="27">
        <f t="shared" si="25"/>
        <v>0</v>
      </c>
      <c r="Y145" s="27">
        <f t="shared" si="25"/>
        <v>0</v>
      </c>
      <c r="Z145" s="27">
        <f t="shared" si="25"/>
        <v>0</v>
      </c>
      <c r="AA145" s="27">
        <f t="shared" si="25"/>
        <v>0</v>
      </c>
      <c r="AB145" s="27">
        <f t="shared" si="25"/>
        <v>0</v>
      </c>
      <c r="AC145" s="27">
        <f t="shared" si="25"/>
        <v>0</v>
      </c>
      <c r="AD145" s="27">
        <f t="shared" si="25"/>
        <v>0</v>
      </c>
      <c r="AE145" s="27">
        <f t="shared" si="25"/>
        <v>0</v>
      </c>
      <c r="AF145" s="27">
        <f t="shared" si="25"/>
        <v>0</v>
      </c>
      <c r="AG145" s="27">
        <f t="shared" si="25"/>
        <v>0</v>
      </c>
      <c r="AH145" s="27">
        <f t="shared" si="25"/>
        <v>0</v>
      </c>
      <c r="AI145" s="27">
        <f t="shared" si="25"/>
        <v>0</v>
      </c>
      <c r="AJ145" s="27">
        <f t="shared" si="25"/>
        <v>0</v>
      </c>
      <c r="AK145" s="27">
        <f t="shared" si="25"/>
        <v>0</v>
      </c>
      <c r="AL145" s="27">
        <f t="shared" si="25"/>
        <v>0</v>
      </c>
      <c r="AM145" s="27">
        <f t="shared" si="25"/>
        <v>0</v>
      </c>
      <c r="AN145" s="27">
        <f t="shared" si="25"/>
        <v>0</v>
      </c>
      <c r="AO145" s="27">
        <f t="shared" si="25"/>
        <v>0</v>
      </c>
      <c r="AP145" s="27">
        <f t="shared" si="25"/>
        <v>0</v>
      </c>
      <c r="AQ145" s="27">
        <f t="shared" si="25"/>
        <v>0</v>
      </c>
      <c r="AR145" s="27">
        <f t="shared" si="25"/>
        <v>0</v>
      </c>
      <c r="AS145" s="27">
        <f t="shared" si="25"/>
        <v>0</v>
      </c>
      <c r="AT145" s="27">
        <f t="shared" si="25"/>
        <v>0</v>
      </c>
      <c r="AU145" s="27">
        <f t="shared" si="25"/>
        <v>0</v>
      </c>
      <c r="AV145" s="27">
        <f t="shared" si="25"/>
        <v>0</v>
      </c>
      <c r="AW145" s="27">
        <f t="shared" si="25"/>
        <v>0</v>
      </c>
      <c r="AX145" s="27">
        <f t="shared" si="25"/>
        <v>0</v>
      </c>
      <c r="AY145" s="27">
        <f t="shared" si="25"/>
        <v>0</v>
      </c>
      <c r="AZ145" s="27">
        <f t="shared" si="25"/>
        <v>0</v>
      </c>
      <c r="BA145" s="27">
        <f t="shared" si="25"/>
        <v>0</v>
      </c>
      <c r="BB145" s="27">
        <f t="shared" si="25"/>
        <v>0</v>
      </c>
      <c r="BC145" s="27">
        <f t="shared" si="25"/>
        <v>0</v>
      </c>
      <c r="BD145" s="27">
        <f t="shared" si="25"/>
        <v>0</v>
      </c>
      <c r="BE145" s="27">
        <f t="shared" si="25"/>
        <v>0</v>
      </c>
      <c r="BF145" s="27">
        <f t="shared" si="25"/>
        <v>0</v>
      </c>
      <c r="BG145" s="27">
        <f t="shared" si="25"/>
        <v>0</v>
      </c>
      <c r="BH145" s="27">
        <f t="shared" si="25"/>
        <v>0</v>
      </c>
      <c r="BI145" s="27">
        <f t="shared" si="25"/>
        <v>0</v>
      </c>
      <c r="BJ145" s="27">
        <f t="shared" si="25"/>
        <v>0</v>
      </c>
      <c r="BK145" s="27">
        <f t="shared" si="25"/>
        <v>0</v>
      </c>
      <c r="BL145" s="27">
        <f t="shared" si="25"/>
        <v>0</v>
      </c>
      <c r="BM145" s="27">
        <f t="shared" si="25"/>
        <v>0</v>
      </c>
      <c r="BN145" s="27">
        <f t="shared" si="25"/>
        <v>0</v>
      </c>
      <c r="BO145" s="27">
        <f t="shared" si="25"/>
        <v>0</v>
      </c>
      <c r="BP145" s="27">
        <f t="shared" si="25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>COUNTIF(H28:H127,"cmo")</f>
        <v>0</v>
      </c>
      <c r="I146" s="27">
        <f t="shared" ref="I146:BP146" si="26">COUNTIF(I28:I127,"cmo")</f>
        <v>0</v>
      </c>
      <c r="J146" s="27">
        <f t="shared" si="26"/>
        <v>0</v>
      </c>
      <c r="K146" s="27">
        <f t="shared" si="26"/>
        <v>0</v>
      </c>
      <c r="L146" s="27">
        <f t="shared" si="26"/>
        <v>0</v>
      </c>
      <c r="M146" s="27">
        <f t="shared" si="26"/>
        <v>0</v>
      </c>
      <c r="N146" s="27">
        <f t="shared" si="26"/>
        <v>0</v>
      </c>
      <c r="O146" s="27">
        <f t="shared" si="26"/>
        <v>0</v>
      </c>
      <c r="P146" s="27">
        <f t="shared" si="26"/>
        <v>0</v>
      </c>
      <c r="Q146" s="27">
        <f t="shared" si="26"/>
        <v>0</v>
      </c>
      <c r="R146" s="27">
        <f t="shared" si="26"/>
        <v>0</v>
      </c>
      <c r="S146" s="27">
        <f t="shared" si="26"/>
        <v>0</v>
      </c>
      <c r="T146" s="27">
        <f t="shared" si="26"/>
        <v>0</v>
      </c>
      <c r="U146" s="27">
        <f t="shared" si="26"/>
        <v>0</v>
      </c>
      <c r="V146" s="27">
        <f t="shared" si="26"/>
        <v>0</v>
      </c>
      <c r="W146" s="27">
        <f t="shared" si="26"/>
        <v>0</v>
      </c>
      <c r="X146" s="27">
        <f t="shared" si="26"/>
        <v>0</v>
      </c>
      <c r="Y146" s="27">
        <f t="shared" si="26"/>
        <v>0</v>
      </c>
      <c r="Z146" s="27">
        <f t="shared" si="26"/>
        <v>0</v>
      </c>
      <c r="AA146" s="27">
        <f t="shared" si="26"/>
        <v>0</v>
      </c>
      <c r="AB146" s="27">
        <f t="shared" si="26"/>
        <v>0</v>
      </c>
      <c r="AC146" s="27">
        <f t="shared" si="26"/>
        <v>0</v>
      </c>
      <c r="AD146" s="27">
        <f t="shared" si="26"/>
        <v>0</v>
      </c>
      <c r="AE146" s="27">
        <f t="shared" si="26"/>
        <v>0</v>
      </c>
      <c r="AF146" s="27">
        <f t="shared" si="26"/>
        <v>0</v>
      </c>
      <c r="AG146" s="27">
        <f t="shared" si="26"/>
        <v>0</v>
      </c>
      <c r="AH146" s="27">
        <f t="shared" si="26"/>
        <v>0</v>
      </c>
      <c r="AI146" s="27">
        <f t="shared" si="26"/>
        <v>0</v>
      </c>
      <c r="AJ146" s="27">
        <f t="shared" si="26"/>
        <v>0</v>
      </c>
      <c r="AK146" s="27">
        <f t="shared" si="26"/>
        <v>0</v>
      </c>
      <c r="AL146" s="27">
        <f t="shared" si="26"/>
        <v>0</v>
      </c>
      <c r="AM146" s="27">
        <f t="shared" si="26"/>
        <v>0</v>
      </c>
      <c r="AN146" s="27">
        <f t="shared" si="26"/>
        <v>0</v>
      </c>
      <c r="AO146" s="27">
        <f t="shared" si="26"/>
        <v>0</v>
      </c>
      <c r="AP146" s="27">
        <f t="shared" si="26"/>
        <v>0</v>
      </c>
      <c r="AQ146" s="27">
        <f t="shared" si="26"/>
        <v>0</v>
      </c>
      <c r="AR146" s="27">
        <f t="shared" si="26"/>
        <v>0</v>
      </c>
      <c r="AS146" s="27">
        <f t="shared" si="26"/>
        <v>0</v>
      </c>
      <c r="AT146" s="27">
        <f t="shared" si="26"/>
        <v>0</v>
      </c>
      <c r="AU146" s="27">
        <f t="shared" si="26"/>
        <v>0</v>
      </c>
      <c r="AV146" s="27">
        <f t="shared" si="26"/>
        <v>0</v>
      </c>
      <c r="AW146" s="27">
        <f t="shared" si="26"/>
        <v>0</v>
      </c>
      <c r="AX146" s="27">
        <f t="shared" si="26"/>
        <v>0</v>
      </c>
      <c r="AY146" s="27">
        <f t="shared" si="26"/>
        <v>0</v>
      </c>
      <c r="AZ146" s="27">
        <f t="shared" si="26"/>
        <v>0</v>
      </c>
      <c r="BA146" s="27">
        <f t="shared" si="26"/>
        <v>0</v>
      </c>
      <c r="BB146" s="27">
        <f t="shared" si="26"/>
        <v>0</v>
      </c>
      <c r="BC146" s="27">
        <f t="shared" si="26"/>
        <v>0</v>
      </c>
      <c r="BD146" s="27">
        <f t="shared" si="26"/>
        <v>0</v>
      </c>
      <c r="BE146" s="27">
        <f t="shared" si="26"/>
        <v>0</v>
      </c>
      <c r="BF146" s="27">
        <f t="shared" si="26"/>
        <v>0</v>
      </c>
      <c r="BG146" s="27">
        <f t="shared" si="26"/>
        <v>0</v>
      </c>
      <c r="BH146" s="27">
        <f t="shared" si="26"/>
        <v>0</v>
      </c>
      <c r="BI146" s="27">
        <f t="shared" si="26"/>
        <v>0</v>
      </c>
      <c r="BJ146" s="27">
        <f t="shared" si="26"/>
        <v>0</v>
      </c>
      <c r="BK146" s="27">
        <f t="shared" si="26"/>
        <v>0</v>
      </c>
      <c r="BL146" s="27">
        <f t="shared" si="26"/>
        <v>0</v>
      </c>
      <c r="BM146" s="27">
        <f t="shared" si="26"/>
        <v>0</v>
      </c>
      <c r="BN146" s="27">
        <f t="shared" si="26"/>
        <v>0</v>
      </c>
      <c r="BO146" s="27">
        <f t="shared" si="26"/>
        <v>0</v>
      </c>
      <c r="BP146" s="27">
        <f t="shared" si="26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0</v>
      </c>
      <c r="I147" s="27">
        <f t="shared" ref="I147:BP147" si="27">COUNTIF(I29:I127,"F")</f>
        <v>0</v>
      </c>
      <c r="J147" s="27">
        <f t="shared" si="27"/>
        <v>0</v>
      </c>
      <c r="K147" s="27">
        <f t="shared" si="27"/>
        <v>0</v>
      </c>
      <c r="L147" s="27">
        <f t="shared" si="27"/>
        <v>0</v>
      </c>
      <c r="M147" s="27">
        <f t="shared" si="27"/>
        <v>0</v>
      </c>
      <c r="N147" s="27">
        <f t="shared" si="27"/>
        <v>0</v>
      </c>
      <c r="O147" s="27">
        <f t="shared" si="27"/>
        <v>0</v>
      </c>
      <c r="P147" s="27">
        <f t="shared" si="27"/>
        <v>0</v>
      </c>
      <c r="Q147" s="27">
        <f t="shared" si="27"/>
        <v>0</v>
      </c>
      <c r="R147" s="27">
        <f t="shared" si="27"/>
        <v>0</v>
      </c>
      <c r="S147" s="27">
        <f t="shared" si="27"/>
        <v>0</v>
      </c>
      <c r="T147" s="27">
        <f t="shared" si="27"/>
        <v>0</v>
      </c>
      <c r="U147" s="27">
        <f t="shared" si="27"/>
        <v>0</v>
      </c>
      <c r="V147" s="27">
        <f t="shared" si="27"/>
        <v>0</v>
      </c>
      <c r="W147" s="27">
        <f t="shared" si="27"/>
        <v>0</v>
      </c>
      <c r="X147" s="27">
        <f t="shared" si="27"/>
        <v>0</v>
      </c>
      <c r="Y147" s="27">
        <f t="shared" si="27"/>
        <v>0</v>
      </c>
      <c r="Z147" s="27">
        <f t="shared" si="27"/>
        <v>0</v>
      </c>
      <c r="AA147" s="27">
        <f t="shared" si="27"/>
        <v>0</v>
      </c>
      <c r="AB147" s="27">
        <f t="shared" si="27"/>
        <v>0</v>
      </c>
      <c r="AC147" s="27">
        <f t="shared" si="27"/>
        <v>0</v>
      </c>
      <c r="AD147" s="27">
        <f t="shared" si="27"/>
        <v>0</v>
      </c>
      <c r="AE147" s="27">
        <f t="shared" si="27"/>
        <v>0</v>
      </c>
      <c r="AF147" s="27">
        <f t="shared" si="27"/>
        <v>0</v>
      </c>
      <c r="AG147" s="27">
        <f t="shared" si="27"/>
        <v>0</v>
      </c>
      <c r="AH147" s="27">
        <f t="shared" si="27"/>
        <v>0</v>
      </c>
      <c r="AI147" s="27">
        <f t="shared" si="27"/>
        <v>0</v>
      </c>
      <c r="AJ147" s="27">
        <f t="shared" si="27"/>
        <v>0</v>
      </c>
      <c r="AK147" s="27">
        <f t="shared" si="27"/>
        <v>0</v>
      </c>
      <c r="AL147" s="27">
        <f t="shared" si="27"/>
        <v>0</v>
      </c>
      <c r="AM147" s="27">
        <f t="shared" si="27"/>
        <v>0</v>
      </c>
      <c r="AN147" s="27">
        <f t="shared" si="27"/>
        <v>0</v>
      </c>
      <c r="AO147" s="27">
        <f t="shared" si="27"/>
        <v>0</v>
      </c>
      <c r="AP147" s="27">
        <f t="shared" si="27"/>
        <v>0</v>
      </c>
      <c r="AQ147" s="27">
        <f t="shared" si="27"/>
        <v>0</v>
      </c>
      <c r="AR147" s="27">
        <f t="shared" si="27"/>
        <v>0</v>
      </c>
      <c r="AS147" s="27">
        <f t="shared" si="27"/>
        <v>0</v>
      </c>
      <c r="AT147" s="27">
        <f t="shared" si="27"/>
        <v>0</v>
      </c>
      <c r="AU147" s="27">
        <f t="shared" si="27"/>
        <v>0</v>
      </c>
      <c r="AV147" s="27">
        <f t="shared" si="27"/>
        <v>0</v>
      </c>
      <c r="AW147" s="27">
        <f t="shared" si="27"/>
        <v>0</v>
      </c>
      <c r="AX147" s="27">
        <f t="shared" si="27"/>
        <v>0</v>
      </c>
      <c r="AY147" s="27">
        <f t="shared" si="27"/>
        <v>0</v>
      </c>
      <c r="AZ147" s="27">
        <f t="shared" si="27"/>
        <v>0</v>
      </c>
      <c r="BA147" s="27">
        <f t="shared" si="27"/>
        <v>0</v>
      </c>
      <c r="BB147" s="27">
        <f t="shared" si="27"/>
        <v>0</v>
      </c>
      <c r="BC147" s="27">
        <f t="shared" si="27"/>
        <v>0</v>
      </c>
      <c r="BD147" s="27">
        <f t="shared" si="27"/>
        <v>0</v>
      </c>
      <c r="BE147" s="27">
        <f t="shared" si="27"/>
        <v>0</v>
      </c>
      <c r="BF147" s="27">
        <f t="shared" si="27"/>
        <v>0</v>
      </c>
      <c r="BG147" s="27">
        <f t="shared" si="27"/>
        <v>0</v>
      </c>
      <c r="BH147" s="27">
        <f t="shared" si="27"/>
        <v>0</v>
      </c>
      <c r="BI147" s="27">
        <f t="shared" si="27"/>
        <v>1</v>
      </c>
      <c r="BJ147" s="27">
        <f t="shared" si="27"/>
        <v>0</v>
      </c>
      <c r="BK147" s="27">
        <f t="shared" si="27"/>
        <v>0</v>
      </c>
      <c r="BL147" s="27">
        <f t="shared" si="27"/>
        <v>0</v>
      </c>
      <c r="BM147" s="27">
        <f t="shared" si="27"/>
        <v>0</v>
      </c>
      <c r="BN147" s="27">
        <f t="shared" si="27"/>
        <v>0</v>
      </c>
      <c r="BO147" s="27">
        <f t="shared" si="27"/>
        <v>0</v>
      </c>
      <c r="BP147" s="27">
        <f t="shared" si="27"/>
        <v>0</v>
      </c>
      <c r="BQ147" s="188"/>
      <c r="BR147" s="188"/>
      <c r="BS147" s="188"/>
    </row>
  </sheetData>
  <mergeCells count="151">
    <mergeCell ref="AW27:AW28"/>
    <mergeCell ref="BR27:BR28"/>
    <mergeCell ref="BS27:BS28"/>
    <mergeCell ref="BK27:BK28"/>
    <mergeCell ref="BM27:BM28"/>
    <mergeCell ref="BN27:BN28"/>
    <mergeCell ref="BO27:BO28"/>
    <mergeCell ref="BQ27:BQ28"/>
    <mergeCell ref="BE27:BE28"/>
    <mergeCell ref="BF27:BF28"/>
    <mergeCell ref="BG27:BG28"/>
    <mergeCell ref="BI27:BI28"/>
    <mergeCell ref="BJ27:BJ28"/>
    <mergeCell ref="BS6:BS7"/>
    <mergeCell ref="I27:I28"/>
    <mergeCell ref="J27:J28"/>
    <mergeCell ref="K27:K28"/>
    <mergeCell ref="M27:M28"/>
    <mergeCell ref="N27:N28"/>
    <mergeCell ref="O27:O28"/>
    <mergeCell ref="Q27:Q28"/>
    <mergeCell ref="R27:R28"/>
    <mergeCell ref="S27:S28"/>
    <mergeCell ref="U27:U28"/>
    <mergeCell ref="V27:V28"/>
    <mergeCell ref="W27:W28"/>
    <mergeCell ref="Y27:Y28"/>
    <mergeCell ref="Z27:Z28"/>
    <mergeCell ref="AA27:AA28"/>
    <mergeCell ref="BM6:BM7"/>
    <mergeCell ref="BN6:BN7"/>
    <mergeCell ref="BO6:BO7"/>
    <mergeCell ref="AX27:AX28"/>
    <mergeCell ref="AY27:AY28"/>
    <mergeCell ref="BA27:BA28"/>
    <mergeCell ref="BB27:BB28"/>
    <mergeCell ref="BC27:BC28"/>
    <mergeCell ref="BQ6:BQ7"/>
    <mergeCell ref="BR6:BR7"/>
    <mergeCell ref="BF6:BF7"/>
    <mergeCell ref="BG6:BG7"/>
    <mergeCell ref="BI6:BI7"/>
    <mergeCell ref="BJ6:BJ7"/>
    <mergeCell ref="BK6:BK7"/>
    <mergeCell ref="AY6:AY7"/>
    <mergeCell ref="BA6:BA7"/>
    <mergeCell ref="BB6:BB7"/>
    <mergeCell ref="BC6:BC7"/>
    <mergeCell ref="BE6:BE7"/>
    <mergeCell ref="AS6:AS7"/>
    <mergeCell ref="AT6:AT7"/>
    <mergeCell ref="AU6:AU7"/>
    <mergeCell ref="AW6:AW7"/>
    <mergeCell ref="AX6:AX7"/>
    <mergeCell ref="AL6:AL7"/>
    <mergeCell ref="AM6:AM7"/>
    <mergeCell ref="AO6:AO7"/>
    <mergeCell ref="AP6:AP7"/>
    <mergeCell ref="AQ6:AQ7"/>
    <mergeCell ref="AE6:AE7"/>
    <mergeCell ref="AG6:AG7"/>
    <mergeCell ref="AH6:AH7"/>
    <mergeCell ref="AI6:AI7"/>
    <mergeCell ref="AK6:AK7"/>
    <mergeCell ref="Y6:Y7"/>
    <mergeCell ref="Z6:Z7"/>
    <mergeCell ref="AA6:AA7"/>
    <mergeCell ref="AC6:AC7"/>
    <mergeCell ref="AD6:AD7"/>
    <mergeCell ref="R6:R7"/>
    <mergeCell ref="S6:S7"/>
    <mergeCell ref="U6:U7"/>
    <mergeCell ref="V6:V7"/>
    <mergeCell ref="W6:W7"/>
    <mergeCell ref="K6:K7"/>
    <mergeCell ref="M6:M7"/>
    <mergeCell ref="N6:N7"/>
    <mergeCell ref="O6:O7"/>
    <mergeCell ref="Q6:Q7"/>
    <mergeCell ref="C27:C28"/>
    <mergeCell ref="AJ131:AR131"/>
    <mergeCell ref="BT6:BT7"/>
    <mergeCell ref="BT27:BT28"/>
    <mergeCell ref="B130:E130"/>
    <mergeCell ref="F130:L130"/>
    <mergeCell ref="P130:AF130"/>
    <mergeCell ref="AJ130:AR130"/>
    <mergeCell ref="AV130:BT130"/>
    <mergeCell ref="AZ6:AZ7"/>
    <mergeCell ref="AF27:AF28"/>
    <mergeCell ref="AJ27:AJ28"/>
    <mergeCell ref="BD6:BD7"/>
    <mergeCell ref="BH6:BH7"/>
    <mergeCell ref="BL6:BL7"/>
    <mergeCell ref="BP6:BP7"/>
    <mergeCell ref="B27:B28"/>
    <mergeCell ref="AN6:AN7"/>
    <mergeCell ref="AR6:AR7"/>
    <mergeCell ref="AV6:AV7"/>
    <mergeCell ref="AB6:AB7"/>
    <mergeCell ref="I6:I7"/>
    <mergeCell ref="J6:J7"/>
    <mergeCell ref="X27:X28"/>
    <mergeCell ref="A1:D2"/>
    <mergeCell ref="AF6:AF7"/>
    <mergeCell ref="AJ6:AJ7"/>
    <mergeCell ref="B6:B7"/>
    <mergeCell ref="C6:C7"/>
    <mergeCell ref="D6:D7"/>
    <mergeCell ref="D27:D28"/>
    <mergeCell ref="E27:E28"/>
    <mergeCell ref="F27:F28"/>
    <mergeCell ref="G27:G28"/>
    <mergeCell ref="H27:H28"/>
    <mergeCell ref="L27:L28"/>
    <mergeCell ref="P27:P28"/>
    <mergeCell ref="T27:T28"/>
    <mergeCell ref="E3:F3"/>
    <mergeCell ref="E4:F4"/>
    <mergeCell ref="E6:E7"/>
    <mergeCell ref="F6:F7"/>
    <mergeCell ref="G6:G7"/>
    <mergeCell ref="H6:H7"/>
    <mergeCell ref="L6:L7"/>
    <mergeCell ref="P6:P7"/>
    <mergeCell ref="T6:T7"/>
    <mergeCell ref="X6:X7"/>
    <mergeCell ref="AB27:AB28"/>
    <mergeCell ref="BH27:BH28"/>
    <mergeCell ref="BL27:BL28"/>
    <mergeCell ref="BP27:BP28"/>
    <mergeCell ref="AN27:AN28"/>
    <mergeCell ref="AR27:AR28"/>
    <mergeCell ref="AV27:AV28"/>
    <mergeCell ref="AZ27:AZ28"/>
    <mergeCell ref="BD27:BD28"/>
    <mergeCell ref="AC27:AC28"/>
    <mergeCell ref="AD27:AD28"/>
    <mergeCell ref="AE27:AE28"/>
    <mergeCell ref="AG27:AG28"/>
    <mergeCell ref="AH27:AH28"/>
    <mergeCell ref="AI27:AI28"/>
    <mergeCell ref="AK27:AK28"/>
    <mergeCell ref="AL27:AL28"/>
    <mergeCell ref="AM27:AM28"/>
    <mergeCell ref="AO27:AO28"/>
    <mergeCell ref="AP27:AP28"/>
    <mergeCell ref="AQ27:AQ28"/>
    <mergeCell ref="AS27:AS28"/>
    <mergeCell ref="AT27:AT28"/>
    <mergeCell ref="AU27:AU28"/>
  </mergeCells>
  <conditionalFormatting sqref="H135:BT147">
    <cfRule type="cellIs" dxfId="107" priority="76" operator="greaterThan">
      <formula>1</formula>
    </cfRule>
    <cfRule type="cellIs" dxfId="106" priority="77" operator="equal">
      <formula>1</formula>
    </cfRule>
    <cfRule type="cellIs" dxfId="105" priority="78" operator="notEqual">
      <formula>1</formula>
    </cfRule>
  </conditionalFormatting>
  <conditionalFormatting sqref="H8:BT13">
    <cfRule type="cellIs" dxfId="104" priority="14" operator="equal">
      <formula>"L"</formula>
    </cfRule>
  </conditionalFormatting>
  <conditionalFormatting sqref="H8:BT13">
    <cfRule type="expression" dxfId="103" priority="15">
      <formula>AND(H$6&gt;=$C8,H$6&lt;=$D8)</formula>
    </cfRule>
    <cfRule type="notContainsBlanks" dxfId="102" priority="16">
      <formula>LEN(TRIM(H8))&gt;0</formula>
    </cfRule>
  </conditionalFormatting>
  <conditionalFormatting sqref="H16:BT25">
    <cfRule type="cellIs" dxfId="101" priority="11" operator="equal">
      <formula>"L"</formula>
    </cfRule>
  </conditionalFormatting>
  <conditionalFormatting sqref="H16:BT25">
    <cfRule type="expression" dxfId="100" priority="12">
      <formula>AND(H$6&gt;=$C16,H$6&lt;=$D16)</formula>
    </cfRule>
    <cfRule type="notContainsBlanks" dxfId="99" priority="13">
      <formula>LEN(TRIM(H16))&gt;0</formula>
    </cfRule>
  </conditionalFormatting>
  <conditionalFormatting sqref="H29:BT119 H121:BT127 H120:AP120 BC120:BT120">
    <cfRule type="cellIs" dxfId="98" priority="4" operator="equal">
      <formula>"L"</formula>
    </cfRule>
  </conditionalFormatting>
  <conditionalFormatting sqref="H42:AD42 AF42:BT42 H43:BT119 H29:BT41 H121:BT127 H120:AP120 BC120:BT120">
    <cfRule type="expression" dxfId="97" priority="5">
      <formula>AND(H$6&gt;=$C29,H$6&lt;=$D29)</formula>
    </cfRule>
    <cfRule type="notContainsBlanks" dxfId="96" priority="6">
      <formula>LEN(TRIM(H29))&gt;0</formula>
    </cfRule>
  </conditionalFormatting>
  <conditionalFormatting sqref="AE42:AO42">
    <cfRule type="expression" dxfId="95" priority="7">
      <formula>AND(AE$6&gt;=$C42,AE$6&lt;=$D42)</formula>
    </cfRule>
    <cfRule type="notContainsBlanks" dxfId="94" priority="8">
      <formula>LEN(TRIM(AE42))&gt;0</formula>
    </cfRule>
  </conditionalFormatting>
  <conditionalFormatting sqref="AE42:AO42">
    <cfRule type="expression" dxfId="93" priority="9">
      <formula>AND(AF$6&gt;=$C43,AF$6&lt;=$D43)</formula>
    </cfRule>
    <cfRule type="notContainsBlanks" dxfId="92" priority="10">
      <formula>LEN(TRIM(AE42))&gt;0</formula>
    </cfRule>
  </conditionalFormatting>
  <conditionalFormatting sqref="AQ120:BB120">
    <cfRule type="cellIs" dxfId="91" priority="1" operator="equal">
      <formula>"L"</formula>
    </cfRule>
  </conditionalFormatting>
  <conditionalFormatting sqref="AQ120:BB120">
    <cfRule type="expression" dxfId="90" priority="2">
      <formula>AND(AQ$6&gt;=$C120,AQ$6&lt;=$D120)</formula>
    </cfRule>
    <cfRule type="notContainsBlanks" dxfId="89" priority="3">
      <formula>LEN(TRIM(AQ120))&gt;0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Bouton10_Cliquer">
                <anchor moveWithCells="1" sizeWithCells="1">
                  <from>
                    <xdr:col>0</xdr:col>
                    <xdr:colOff>504825</xdr:colOff>
                    <xdr:row>135</xdr:row>
                    <xdr:rowOff>85725</xdr:rowOff>
                  </from>
                  <to>
                    <xdr:col>2</xdr:col>
                    <xdr:colOff>38100</xdr:colOff>
                    <xdr:row>139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Bouton11_Cliquer">
                <anchor moveWithCells="1" sizeWithCells="1">
                  <from>
                    <xdr:col>0</xdr:col>
                    <xdr:colOff>485775</xdr:colOff>
                    <xdr:row>142</xdr:row>
                    <xdr:rowOff>152400</xdr:rowOff>
                  </from>
                  <to>
                    <xdr:col>2</xdr:col>
                    <xdr:colOff>19050</xdr:colOff>
                    <xdr:row>146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pageSetUpPr fitToPage="1"/>
  </sheetPr>
  <dimension ref="A1:BU147"/>
  <sheetViews>
    <sheetView showGridLines="0" topLeftCell="A91" zoomScaleNormal="100" zoomScaleSheetLayoutView="100" workbookViewId="0">
      <pane xSplit="7" topLeftCell="K1" activePane="topRight" state="frozen"/>
      <selection activeCell="A4" sqref="A4"/>
      <selection pane="topRight" activeCell="BK118" sqref="BK118"/>
    </sheetView>
  </sheetViews>
  <sheetFormatPr defaultColWidth="9.140625" defaultRowHeight="15" x14ac:dyDescent="0.25"/>
  <cols>
    <col min="2" max="2" width="19.28515625" bestFit="1" customWidth="1"/>
    <col min="3" max="3" width="15.5703125" bestFit="1" customWidth="1"/>
    <col min="4" max="4" width="13.85546875" customWidth="1"/>
    <col min="5" max="5" width="9.85546875" bestFit="1" customWidth="1"/>
  </cols>
  <sheetData>
    <row r="1" spans="1:73" ht="15.75" thickBot="1" x14ac:dyDescent="0.3">
      <c r="A1" s="379" t="str">
        <f>datemardi</f>
        <v>07.05.2019</v>
      </c>
      <c r="B1" s="379"/>
      <c r="C1" s="379"/>
      <c r="D1" s="380"/>
      <c r="E1" s="2"/>
      <c r="F1" s="2"/>
      <c r="H1" s="189">
        <f>DATE(YEAR($C$35),MONTH($C$35),DAY($C$35))+(8/24)</f>
        <v>43592.333333333336</v>
      </c>
      <c r="I1" s="189">
        <f>H$6+(15/24/60)</f>
        <v>43592.34375</v>
      </c>
      <c r="J1" s="189">
        <f t="shared" ref="J1:BT1" si="0">I$6+(15/24/60)</f>
        <v>43592.354166666664</v>
      </c>
      <c r="K1" s="189">
        <f t="shared" si="0"/>
        <v>43592.364583333328</v>
      </c>
      <c r="L1" s="189">
        <f t="shared" si="0"/>
        <v>43592.374999999993</v>
      </c>
      <c r="M1" s="189">
        <f t="shared" si="0"/>
        <v>43592.385416666657</v>
      </c>
      <c r="N1" s="189">
        <f t="shared" si="0"/>
        <v>43592.395833333321</v>
      </c>
      <c r="O1" s="189">
        <f t="shared" si="0"/>
        <v>43592.406249999985</v>
      </c>
      <c r="P1" s="189">
        <f t="shared" si="0"/>
        <v>43592.41666666665</v>
      </c>
      <c r="Q1" s="189">
        <f t="shared" si="0"/>
        <v>43592.427083333314</v>
      </c>
      <c r="R1" s="189">
        <f t="shared" si="0"/>
        <v>43592.437499999978</v>
      </c>
      <c r="S1" s="189">
        <f t="shared" si="0"/>
        <v>43592.447916666642</v>
      </c>
      <c r="T1" s="189">
        <f t="shared" si="0"/>
        <v>43592.458333333307</v>
      </c>
      <c r="U1" s="189">
        <f t="shared" si="0"/>
        <v>43592.468749999971</v>
      </c>
      <c r="V1" s="189">
        <f t="shared" si="0"/>
        <v>43592.479166666635</v>
      </c>
      <c r="W1" s="189">
        <f t="shared" si="0"/>
        <v>43592.489583333299</v>
      </c>
      <c r="X1" s="189">
        <f t="shared" si="0"/>
        <v>43592.499999999964</v>
      </c>
      <c r="Y1" s="189">
        <f t="shared" si="0"/>
        <v>43592.510416666628</v>
      </c>
      <c r="Z1" s="189">
        <f t="shared" si="0"/>
        <v>43592.520833333292</v>
      </c>
      <c r="AA1" s="189">
        <f t="shared" si="0"/>
        <v>43592.531249999956</v>
      </c>
      <c r="AB1" s="189">
        <f t="shared" si="0"/>
        <v>43592.541666666621</v>
      </c>
      <c r="AC1" s="189">
        <f t="shared" si="0"/>
        <v>43592.552083333285</v>
      </c>
      <c r="AD1" s="189">
        <f t="shared" si="0"/>
        <v>43592.562499999949</v>
      </c>
      <c r="AE1" s="189">
        <f t="shared" si="0"/>
        <v>43592.572916666613</v>
      </c>
      <c r="AF1" s="189">
        <f t="shared" si="0"/>
        <v>43592.583333333278</v>
      </c>
      <c r="AG1" s="189">
        <f t="shared" si="0"/>
        <v>43592.593749999942</v>
      </c>
      <c r="AH1" s="189">
        <f t="shared" si="0"/>
        <v>43592.604166666606</v>
      </c>
      <c r="AI1" s="189">
        <f t="shared" si="0"/>
        <v>43592.61458333327</v>
      </c>
      <c r="AJ1" s="189">
        <f t="shared" si="0"/>
        <v>43592.624999999935</v>
      </c>
      <c r="AK1" s="189">
        <f t="shared" si="0"/>
        <v>43592.635416666599</v>
      </c>
      <c r="AL1" s="189">
        <f t="shared" si="0"/>
        <v>43592.645833333263</v>
      </c>
      <c r="AM1" s="189">
        <f t="shared" si="0"/>
        <v>43592.656249999927</v>
      </c>
      <c r="AN1" s="189">
        <f t="shared" si="0"/>
        <v>43592.666666666591</v>
      </c>
      <c r="AO1" s="189">
        <f t="shared" si="0"/>
        <v>43592.677083333256</v>
      </c>
      <c r="AP1" s="189">
        <f t="shared" si="0"/>
        <v>43592.68749999992</v>
      </c>
      <c r="AQ1" s="189">
        <f t="shared" si="0"/>
        <v>43592.697916666584</v>
      </c>
      <c r="AR1" s="189">
        <f t="shared" si="0"/>
        <v>43592.708333333248</v>
      </c>
      <c r="AS1" s="189">
        <f t="shared" si="0"/>
        <v>43592.718749999913</v>
      </c>
      <c r="AT1" s="189">
        <f t="shared" si="0"/>
        <v>43592.729166666577</v>
      </c>
      <c r="AU1" s="189">
        <f t="shared" si="0"/>
        <v>43592.739583333241</v>
      </c>
      <c r="AV1" s="189">
        <f t="shared" si="0"/>
        <v>43592.749999999905</v>
      </c>
      <c r="AW1" s="189">
        <f t="shared" si="0"/>
        <v>43592.76041666657</v>
      </c>
      <c r="AX1" s="189">
        <f t="shared" si="0"/>
        <v>43592.770833333234</v>
      </c>
      <c r="AY1" s="189">
        <f t="shared" si="0"/>
        <v>43592.781249999898</v>
      </c>
      <c r="AZ1" s="189">
        <f t="shared" si="0"/>
        <v>43592.791666666562</v>
      </c>
      <c r="BA1" s="189">
        <f t="shared" si="0"/>
        <v>43592.802083333227</v>
      </c>
      <c r="BB1" s="189">
        <f t="shared" si="0"/>
        <v>43592.812499999891</v>
      </c>
      <c r="BC1" s="189">
        <f t="shared" si="0"/>
        <v>43592.822916666555</v>
      </c>
      <c r="BD1" s="189">
        <f t="shared" si="0"/>
        <v>43592.833333333219</v>
      </c>
      <c r="BE1" s="189">
        <f t="shared" si="0"/>
        <v>43592.843749999884</v>
      </c>
      <c r="BF1" s="189">
        <f t="shared" si="0"/>
        <v>43592.854166666548</v>
      </c>
      <c r="BG1" s="189">
        <f t="shared" si="0"/>
        <v>43592.864583333212</v>
      </c>
      <c r="BH1" s="189">
        <f t="shared" si="0"/>
        <v>43592.874999999876</v>
      </c>
      <c r="BI1" s="189">
        <f t="shared" si="0"/>
        <v>43592.885416666541</v>
      </c>
      <c r="BJ1" s="189">
        <f t="shared" si="0"/>
        <v>43592.895833333205</v>
      </c>
      <c r="BK1" s="189">
        <f t="shared" si="0"/>
        <v>43592.906249999869</v>
      </c>
      <c r="BL1" s="189">
        <f t="shared" si="0"/>
        <v>43592.916666666533</v>
      </c>
      <c r="BM1" s="189">
        <f t="shared" si="0"/>
        <v>43592.927083333198</v>
      </c>
      <c r="BN1" s="189">
        <f t="shared" si="0"/>
        <v>43592.937499999862</v>
      </c>
      <c r="BO1" s="189">
        <f t="shared" si="0"/>
        <v>43592.947916666526</v>
      </c>
      <c r="BP1" s="189">
        <f t="shared" si="0"/>
        <v>43592.95833333319</v>
      </c>
      <c r="BQ1" s="189">
        <f t="shared" si="0"/>
        <v>43592.968749999854</v>
      </c>
      <c r="BR1" s="189">
        <f t="shared" si="0"/>
        <v>43592.979166666519</v>
      </c>
      <c r="BS1" s="189">
        <f t="shared" si="0"/>
        <v>43592.989583333183</v>
      </c>
      <c r="BT1" s="189">
        <f t="shared" si="0"/>
        <v>43592.999999999847</v>
      </c>
    </row>
    <row r="2" spans="1:73" ht="15.75" customHeight="1" thickBot="1" x14ac:dyDescent="0.3">
      <c r="A2" s="381"/>
      <c r="B2" s="381"/>
      <c r="C2" s="381"/>
      <c r="D2" s="382"/>
      <c r="E2" s="2"/>
      <c r="F2" s="2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</row>
    <row r="3" spans="1:73" ht="15.75" customHeight="1" thickBot="1" x14ac:dyDescent="0.3">
      <c r="A3" s="1"/>
      <c r="E3" s="386"/>
      <c r="F3" s="386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</row>
    <row r="4" spans="1:73" ht="32.25" thickBot="1" x14ac:dyDescent="0.55000000000000004">
      <c r="A4" s="4" t="s">
        <v>0</v>
      </c>
      <c r="B4" s="5" t="s">
        <v>1</v>
      </c>
      <c r="C4" s="6" t="s">
        <v>2</v>
      </c>
      <c r="E4" s="387"/>
      <c r="F4" s="387"/>
      <c r="G4" s="2"/>
      <c r="H4" s="3"/>
      <c r="I4" s="3"/>
      <c r="J4" s="3"/>
      <c r="K4" s="3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</row>
    <row r="5" spans="1:73" ht="32.25" thickBot="1" x14ac:dyDescent="0.55000000000000004">
      <c r="A5" s="36">
        <f>FCTMARDI</f>
        <v>9.7187500000582077</v>
      </c>
      <c r="B5" s="7">
        <f>REELMARDI</f>
        <v>307</v>
      </c>
      <c r="C5" s="8">
        <f>ECARTMARDI</f>
        <v>-3.0729166666084584</v>
      </c>
      <c r="D5" s="180"/>
      <c r="E5" s="180"/>
      <c r="F5" s="180"/>
      <c r="G5" s="2"/>
      <c r="H5" s="3"/>
      <c r="I5" s="3"/>
      <c r="J5" s="3"/>
      <c r="K5" s="3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</row>
    <row r="6" spans="1:73" ht="15" customHeight="1" x14ac:dyDescent="0.25">
      <c r="A6" s="3"/>
      <c r="B6" s="370" t="s">
        <v>28</v>
      </c>
      <c r="C6" s="383" t="s">
        <v>3</v>
      </c>
      <c r="D6" s="383" t="s">
        <v>3</v>
      </c>
      <c r="E6" s="372" t="s">
        <v>48</v>
      </c>
      <c r="F6" s="340" t="s">
        <v>4</v>
      </c>
      <c r="G6" s="340" t="s">
        <v>5</v>
      </c>
      <c r="H6" s="344">
        <f>DATE(YEAR($C$35),MONTH($C$35),DAY($C$35))+(8/24)</f>
        <v>43592.333333333336</v>
      </c>
      <c r="I6" s="344">
        <f>H$6+(15/24/60)</f>
        <v>43592.34375</v>
      </c>
      <c r="J6" s="344">
        <f t="shared" ref="J6:BT6" si="1">I$6+(15/24/60)</f>
        <v>43592.354166666664</v>
      </c>
      <c r="K6" s="344">
        <f t="shared" si="1"/>
        <v>43592.364583333328</v>
      </c>
      <c r="L6" s="344">
        <f t="shared" si="1"/>
        <v>43592.374999999993</v>
      </c>
      <c r="M6" s="344">
        <f t="shared" si="1"/>
        <v>43592.385416666657</v>
      </c>
      <c r="N6" s="344">
        <f t="shared" si="1"/>
        <v>43592.395833333321</v>
      </c>
      <c r="O6" s="344">
        <f t="shared" si="1"/>
        <v>43592.406249999985</v>
      </c>
      <c r="P6" s="344">
        <f t="shared" si="1"/>
        <v>43592.41666666665</v>
      </c>
      <c r="Q6" s="344">
        <f t="shared" si="1"/>
        <v>43592.427083333314</v>
      </c>
      <c r="R6" s="344">
        <f t="shared" si="1"/>
        <v>43592.437499999978</v>
      </c>
      <c r="S6" s="344">
        <f t="shared" si="1"/>
        <v>43592.447916666642</v>
      </c>
      <c r="T6" s="344">
        <f t="shared" si="1"/>
        <v>43592.458333333307</v>
      </c>
      <c r="U6" s="344">
        <f t="shared" si="1"/>
        <v>43592.468749999971</v>
      </c>
      <c r="V6" s="344">
        <f t="shared" si="1"/>
        <v>43592.479166666635</v>
      </c>
      <c r="W6" s="344">
        <f t="shared" si="1"/>
        <v>43592.489583333299</v>
      </c>
      <c r="X6" s="344">
        <f t="shared" si="1"/>
        <v>43592.499999999964</v>
      </c>
      <c r="Y6" s="344">
        <f t="shared" si="1"/>
        <v>43592.510416666628</v>
      </c>
      <c r="Z6" s="344">
        <f t="shared" si="1"/>
        <v>43592.520833333292</v>
      </c>
      <c r="AA6" s="344">
        <f t="shared" si="1"/>
        <v>43592.531249999956</v>
      </c>
      <c r="AB6" s="344">
        <f t="shared" si="1"/>
        <v>43592.541666666621</v>
      </c>
      <c r="AC6" s="344">
        <f t="shared" si="1"/>
        <v>43592.552083333285</v>
      </c>
      <c r="AD6" s="344">
        <f t="shared" si="1"/>
        <v>43592.562499999949</v>
      </c>
      <c r="AE6" s="344">
        <f t="shared" si="1"/>
        <v>43592.572916666613</v>
      </c>
      <c r="AF6" s="344">
        <f t="shared" si="1"/>
        <v>43592.583333333278</v>
      </c>
      <c r="AG6" s="344">
        <f t="shared" si="1"/>
        <v>43592.593749999942</v>
      </c>
      <c r="AH6" s="344">
        <f t="shared" si="1"/>
        <v>43592.604166666606</v>
      </c>
      <c r="AI6" s="344">
        <f t="shared" si="1"/>
        <v>43592.61458333327</v>
      </c>
      <c r="AJ6" s="344">
        <f t="shared" si="1"/>
        <v>43592.624999999935</v>
      </c>
      <c r="AK6" s="344">
        <f t="shared" si="1"/>
        <v>43592.635416666599</v>
      </c>
      <c r="AL6" s="344">
        <f t="shared" si="1"/>
        <v>43592.645833333263</v>
      </c>
      <c r="AM6" s="344">
        <f t="shared" si="1"/>
        <v>43592.656249999927</v>
      </c>
      <c r="AN6" s="344">
        <f t="shared" si="1"/>
        <v>43592.666666666591</v>
      </c>
      <c r="AO6" s="344">
        <f t="shared" si="1"/>
        <v>43592.677083333256</v>
      </c>
      <c r="AP6" s="344">
        <f t="shared" si="1"/>
        <v>43592.68749999992</v>
      </c>
      <c r="AQ6" s="344">
        <f t="shared" si="1"/>
        <v>43592.697916666584</v>
      </c>
      <c r="AR6" s="344">
        <f t="shared" si="1"/>
        <v>43592.708333333248</v>
      </c>
      <c r="AS6" s="344">
        <f t="shared" si="1"/>
        <v>43592.718749999913</v>
      </c>
      <c r="AT6" s="344">
        <f t="shared" si="1"/>
        <v>43592.729166666577</v>
      </c>
      <c r="AU6" s="344">
        <f t="shared" si="1"/>
        <v>43592.739583333241</v>
      </c>
      <c r="AV6" s="344">
        <f t="shared" si="1"/>
        <v>43592.749999999905</v>
      </c>
      <c r="AW6" s="344">
        <f t="shared" si="1"/>
        <v>43592.76041666657</v>
      </c>
      <c r="AX6" s="344">
        <f t="shared" si="1"/>
        <v>43592.770833333234</v>
      </c>
      <c r="AY6" s="344">
        <f t="shared" si="1"/>
        <v>43592.781249999898</v>
      </c>
      <c r="AZ6" s="344">
        <f t="shared" si="1"/>
        <v>43592.791666666562</v>
      </c>
      <c r="BA6" s="344">
        <f t="shared" si="1"/>
        <v>43592.802083333227</v>
      </c>
      <c r="BB6" s="344">
        <f t="shared" si="1"/>
        <v>43592.812499999891</v>
      </c>
      <c r="BC6" s="344">
        <f t="shared" si="1"/>
        <v>43592.822916666555</v>
      </c>
      <c r="BD6" s="344">
        <f t="shared" si="1"/>
        <v>43592.833333333219</v>
      </c>
      <c r="BE6" s="344">
        <f t="shared" si="1"/>
        <v>43592.843749999884</v>
      </c>
      <c r="BF6" s="344">
        <f t="shared" si="1"/>
        <v>43592.854166666548</v>
      </c>
      <c r="BG6" s="344">
        <f t="shared" si="1"/>
        <v>43592.864583333212</v>
      </c>
      <c r="BH6" s="344">
        <f t="shared" si="1"/>
        <v>43592.874999999876</v>
      </c>
      <c r="BI6" s="344">
        <f t="shared" si="1"/>
        <v>43592.885416666541</v>
      </c>
      <c r="BJ6" s="344">
        <f t="shared" si="1"/>
        <v>43592.895833333205</v>
      </c>
      <c r="BK6" s="344">
        <f t="shared" si="1"/>
        <v>43592.906249999869</v>
      </c>
      <c r="BL6" s="344">
        <f t="shared" si="1"/>
        <v>43592.916666666533</v>
      </c>
      <c r="BM6" s="344">
        <f t="shared" si="1"/>
        <v>43592.927083333198</v>
      </c>
      <c r="BN6" s="344">
        <f t="shared" si="1"/>
        <v>43592.937499999862</v>
      </c>
      <c r="BO6" s="344">
        <f t="shared" si="1"/>
        <v>43592.947916666526</v>
      </c>
      <c r="BP6" s="344">
        <f t="shared" si="1"/>
        <v>43592.95833333319</v>
      </c>
      <c r="BQ6" s="344">
        <f t="shared" si="1"/>
        <v>43592.968749999854</v>
      </c>
      <c r="BR6" s="344">
        <f t="shared" si="1"/>
        <v>43592.979166666519</v>
      </c>
      <c r="BS6" s="344">
        <f t="shared" si="1"/>
        <v>43592.989583333183</v>
      </c>
      <c r="BT6" s="344">
        <f t="shared" si="1"/>
        <v>43592.999999999847</v>
      </c>
    </row>
    <row r="7" spans="1:73" ht="15" customHeight="1" thickBot="1" x14ac:dyDescent="0.3">
      <c r="A7" s="3"/>
      <c r="B7" s="371"/>
      <c r="C7" s="373"/>
      <c r="D7" s="373"/>
      <c r="E7" s="373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3" ht="15.75" customHeight="1" x14ac:dyDescent="0.25">
      <c r="A8" s="39"/>
      <c r="B8" s="70" t="str">
        <f>'Etat staff'!I15</f>
        <v xml:space="preserve"> ISARA</v>
      </c>
      <c r="C8" s="145">
        <f>'Etat staff'!G15</f>
        <v>43592.315972222219</v>
      </c>
      <c r="D8" s="240">
        <f>IF('Etat staff'!H15&lt;C8,'Etat staff'!H15+1,'Etat staff'!H15)</f>
        <v>43592.642361111109</v>
      </c>
      <c r="E8" s="237">
        <f>IF(BU8*24&lt;5.75,0.25/24,IF(BU8*24&lt;6.75,0.5/24,IF(BU8*24&lt;9,1/24,IF(BU8*24&lt;13.25,1.25/24,1.5/24))))</f>
        <v>4.1666666666666664E-2</v>
      </c>
      <c r="F8" s="207"/>
      <c r="G8" s="67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D8-C8+0.16666/24</f>
        <v>0.33333305555717241</v>
      </c>
    </row>
    <row r="9" spans="1:73" ht="15.75" x14ac:dyDescent="0.25">
      <c r="A9" s="39"/>
      <c r="B9" s="71" t="str">
        <f>'Etat staff'!I16</f>
        <v xml:space="preserve"> REMI</v>
      </c>
      <c r="C9" s="146">
        <f>'Etat staff'!G16</f>
        <v>43592.357638888891</v>
      </c>
      <c r="D9" s="241">
        <f>IF('Etat staff'!H16&lt;C9,'Etat staff'!H16+1,'Etat staff'!H16)</f>
        <v>43592.684027777781</v>
      </c>
      <c r="E9" s="238">
        <f t="shared" ref="E9:E13" si="2">IF(BU9*24&lt;5.75,0.25/24,IF(BU9*24&lt;6.75,0.5/24,IF(BU9*24&lt;9,1/24,IF(BU9*24&lt;13.25,1.25/24,1.5/24))))</f>
        <v>4.1666666666666664E-2</v>
      </c>
      <c r="F9" s="109"/>
      <c r="G9" s="68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29"/>
      <c r="BU9" s="165">
        <f t="shared" ref="BU9:BU118" si="3">D9-C9+0.16666/24</f>
        <v>0.33333305555717241</v>
      </c>
    </row>
    <row r="10" spans="1:73" ht="15.75" x14ac:dyDescent="0.25">
      <c r="A10" s="39"/>
      <c r="B10" s="71" t="str">
        <f>'Etat staff'!I17</f>
        <v xml:space="preserve"> OLFA</v>
      </c>
      <c r="C10" s="146">
        <f>'Etat staff'!G17</f>
        <v>43592.440972222219</v>
      </c>
      <c r="D10" s="241">
        <f>IF('Etat staff'!H17&lt;C10,'Etat staff'!H17+1,'Etat staff'!H17)</f>
        <v>43592.767361111109</v>
      </c>
      <c r="E10" s="238">
        <f t="shared" si="2"/>
        <v>4.1666666666666664E-2</v>
      </c>
      <c r="F10" s="109"/>
      <c r="G10" s="68"/>
      <c r="H10" s="227"/>
      <c r="I10" s="296"/>
      <c r="J10" s="296"/>
      <c r="K10" s="296"/>
      <c r="L10" s="296"/>
      <c r="M10" s="296"/>
      <c r="N10" s="296"/>
      <c r="O10" s="296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29"/>
      <c r="BU10" s="165">
        <f t="shared" si="3"/>
        <v>0.33333305555717241</v>
      </c>
    </row>
    <row r="11" spans="1:73" ht="15.75" x14ac:dyDescent="0.25">
      <c r="A11" s="39"/>
      <c r="B11" s="71" t="str">
        <f>'Etat staff'!I18</f>
        <v xml:space="preserve"> VIRGINIE</v>
      </c>
      <c r="C11" s="146">
        <f>'Etat staff'!G18</f>
        <v>43592.482638888891</v>
      </c>
      <c r="D11" s="241">
        <f>IF('Etat staff'!H18&lt;C11,'Etat staff'!H18+1,'Etat staff'!H18)</f>
        <v>43592.913194444445</v>
      </c>
      <c r="E11" s="238">
        <f t="shared" si="2"/>
        <v>5.2083333333333336E-2</v>
      </c>
      <c r="F11" s="109"/>
      <c r="G11" s="68"/>
      <c r="H11" s="227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296"/>
      <c r="BQ11" s="296"/>
      <c r="BR11" s="296"/>
      <c r="BS11" s="296"/>
      <c r="BT11" s="229"/>
      <c r="BU11" s="165">
        <f t="shared" si="3"/>
        <v>0.43749972222141376</v>
      </c>
    </row>
    <row r="12" spans="1:73" ht="15.75" x14ac:dyDescent="0.25">
      <c r="A12" s="39"/>
      <c r="B12" s="71">
        <f>'Etat staff'!I19</f>
        <v>0</v>
      </c>
      <c r="C12" s="146">
        <f>'Etat staff'!G19</f>
        <v>0</v>
      </c>
      <c r="D12" s="241">
        <f>IF('Etat staff'!H19&lt;C12,'Etat staff'!H19+1,'Etat staff'!H19)</f>
        <v>0</v>
      </c>
      <c r="E12" s="238">
        <f t="shared" si="2"/>
        <v>1.0416666666666666E-2</v>
      </c>
      <c r="F12" s="109"/>
      <c r="G12" s="68"/>
      <c r="H12" s="227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296"/>
      <c r="BM12" s="296"/>
      <c r="BN12" s="296"/>
      <c r="BO12" s="296"/>
      <c r="BP12" s="296"/>
      <c r="BQ12" s="296"/>
      <c r="BR12" s="296"/>
      <c r="BS12" s="296"/>
      <c r="BT12" s="229"/>
      <c r="BU12" s="165">
        <f t="shared" si="3"/>
        <v>6.9441666666666671E-3</v>
      </c>
    </row>
    <row r="13" spans="1:73" ht="16.5" thickBot="1" x14ac:dyDescent="0.3">
      <c r="A13" s="39"/>
      <c r="B13" s="72">
        <f>'Etat staff'!I20</f>
        <v>0</v>
      </c>
      <c r="C13" s="146">
        <f>'Etat staff'!G20</f>
        <v>0</v>
      </c>
      <c r="D13" s="242">
        <f>IF('Etat staff'!H20&lt;C13,'Etat staff'!H20+1,'Etat staff'!H20)</f>
        <v>0</v>
      </c>
      <c r="E13" s="239">
        <f t="shared" si="2"/>
        <v>1.0416666666666666E-2</v>
      </c>
      <c r="F13" s="110"/>
      <c r="G13" s="69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6.9441666666666671E-3</v>
      </c>
    </row>
    <row r="14" spans="1:73" ht="15.75" thickBot="1" x14ac:dyDescent="0.3">
      <c r="A14" s="39"/>
      <c r="B14" s="40"/>
      <c r="C14" s="147"/>
      <c r="D14" s="148"/>
      <c r="E14" s="33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3" ht="28.5" customHeight="1" thickBot="1" x14ac:dyDescent="0.3">
      <c r="A15" s="39"/>
      <c r="B15" s="73" t="s">
        <v>27</v>
      </c>
      <c r="C15" s="149"/>
      <c r="D15" s="150" t="s">
        <v>3</v>
      </c>
      <c r="E15" s="74" t="s">
        <v>48</v>
      </c>
      <c r="F15" s="179" t="s">
        <v>4</v>
      </c>
      <c r="G15" s="179" t="s">
        <v>5</v>
      </c>
      <c r="H15" s="189">
        <f>DATE(YEAR($C$35),MONTH($C$35),DAY($C$35))+(8/24)</f>
        <v>43592.333333333336</v>
      </c>
      <c r="I15" s="189">
        <f>H$6+(15/24/60)</f>
        <v>43592.34375</v>
      </c>
      <c r="J15" s="189">
        <f t="shared" ref="J15:BT15" si="4">I$6+(15/24/60)</f>
        <v>43592.354166666664</v>
      </c>
      <c r="K15" s="189">
        <f t="shared" si="4"/>
        <v>43592.364583333328</v>
      </c>
      <c r="L15" s="189">
        <f t="shared" si="4"/>
        <v>43592.374999999993</v>
      </c>
      <c r="M15" s="189">
        <f t="shared" si="4"/>
        <v>43592.385416666657</v>
      </c>
      <c r="N15" s="189">
        <f t="shared" si="4"/>
        <v>43592.395833333321</v>
      </c>
      <c r="O15" s="189">
        <f t="shared" si="4"/>
        <v>43592.406249999985</v>
      </c>
      <c r="P15" s="189">
        <f t="shared" si="4"/>
        <v>43592.41666666665</v>
      </c>
      <c r="Q15" s="189">
        <f t="shared" si="4"/>
        <v>43592.427083333314</v>
      </c>
      <c r="R15" s="189">
        <f t="shared" si="4"/>
        <v>43592.437499999978</v>
      </c>
      <c r="S15" s="189">
        <f t="shared" si="4"/>
        <v>43592.447916666642</v>
      </c>
      <c r="T15" s="189">
        <f t="shared" si="4"/>
        <v>43592.458333333307</v>
      </c>
      <c r="U15" s="189">
        <f t="shared" si="4"/>
        <v>43592.468749999971</v>
      </c>
      <c r="V15" s="189">
        <f t="shared" si="4"/>
        <v>43592.479166666635</v>
      </c>
      <c r="W15" s="189">
        <f t="shared" si="4"/>
        <v>43592.489583333299</v>
      </c>
      <c r="X15" s="189">
        <f t="shared" si="4"/>
        <v>43592.499999999964</v>
      </c>
      <c r="Y15" s="189">
        <f t="shared" si="4"/>
        <v>43592.510416666628</v>
      </c>
      <c r="Z15" s="189">
        <f t="shared" si="4"/>
        <v>43592.520833333292</v>
      </c>
      <c r="AA15" s="189">
        <f t="shared" si="4"/>
        <v>43592.531249999956</v>
      </c>
      <c r="AB15" s="189">
        <f t="shared" si="4"/>
        <v>43592.541666666621</v>
      </c>
      <c r="AC15" s="189">
        <f t="shared" si="4"/>
        <v>43592.552083333285</v>
      </c>
      <c r="AD15" s="189">
        <f t="shared" si="4"/>
        <v>43592.562499999949</v>
      </c>
      <c r="AE15" s="189">
        <f t="shared" si="4"/>
        <v>43592.572916666613</v>
      </c>
      <c r="AF15" s="189">
        <f t="shared" si="4"/>
        <v>43592.583333333278</v>
      </c>
      <c r="AG15" s="189">
        <f t="shared" si="4"/>
        <v>43592.593749999942</v>
      </c>
      <c r="AH15" s="189">
        <f t="shared" si="4"/>
        <v>43592.604166666606</v>
      </c>
      <c r="AI15" s="189">
        <f t="shared" si="4"/>
        <v>43592.61458333327</v>
      </c>
      <c r="AJ15" s="189">
        <f t="shared" si="4"/>
        <v>43592.624999999935</v>
      </c>
      <c r="AK15" s="189">
        <f t="shared" si="4"/>
        <v>43592.635416666599</v>
      </c>
      <c r="AL15" s="189">
        <f t="shared" si="4"/>
        <v>43592.645833333263</v>
      </c>
      <c r="AM15" s="189">
        <f t="shared" si="4"/>
        <v>43592.656249999927</v>
      </c>
      <c r="AN15" s="189">
        <f t="shared" si="4"/>
        <v>43592.666666666591</v>
      </c>
      <c r="AO15" s="189">
        <f t="shared" si="4"/>
        <v>43592.677083333256</v>
      </c>
      <c r="AP15" s="189">
        <f t="shared" si="4"/>
        <v>43592.68749999992</v>
      </c>
      <c r="AQ15" s="189">
        <f t="shared" si="4"/>
        <v>43592.697916666584</v>
      </c>
      <c r="AR15" s="189">
        <f t="shared" si="4"/>
        <v>43592.708333333248</v>
      </c>
      <c r="AS15" s="189">
        <f t="shared" si="4"/>
        <v>43592.718749999913</v>
      </c>
      <c r="AT15" s="189">
        <f t="shared" si="4"/>
        <v>43592.729166666577</v>
      </c>
      <c r="AU15" s="189">
        <f t="shared" si="4"/>
        <v>43592.739583333241</v>
      </c>
      <c r="AV15" s="189">
        <f t="shared" si="4"/>
        <v>43592.749999999905</v>
      </c>
      <c r="AW15" s="189">
        <f t="shared" si="4"/>
        <v>43592.76041666657</v>
      </c>
      <c r="AX15" s="189">
        <f t="shared" si="4"/>
        <v>43592.770833333234</v>
      </c>
      <c r="AY15" s="189">
        <f t="shared" si="4"/>
        <v>43592.781249999898</v>
      </c>
      <c r="AZ15" s="189">
        <f t="shared" si="4"/>
        <v>43592.791666666562</v>
      </c>
      <c r="BA15" s="189">
        <f t="shared" si="4"/>
        <v>43592.802083333227</v>
      </c>
      <c r="BB15" s="189">
        <f t="shared" si="4"/>
        <v>43592.812499999891</v>
      </c>
      <c r="BC15" s="189">
        <f t="shared" si="4"/>
        <v>43592.822916666555</v>
      </c>
      <c r="BD15" s="189">
        <f t="shared" si="4"/>
        <v>43592.833333333219</v>
      </c>
      <c r="BE15" s="189">
        <f t="shared" si="4"/>
        <v>43592.843749999884</v>
      </c>
      <c r="BF15" s="189">
        <f t="shared" si="4"/>
        <v>43592.854166666548</v>
      </c>
      <c r="BG15" s="189">
        <f t="shared" si="4"/>
        <v>43592.864583333212</v>
      </c>
      <c r="BH15" s="189">
        <f t="shared" si="4"/>
        <v>43592.874999999876</v>
      </c>
      <c r="BI15" s="189">
        <f t="shared" si="4"/>
        <v>43592.885416666541</v>
      </c>
      <c r="BJ15" s="189">
        <f t="shared" si="4"/>
        <v>43592.895833333205</v>
      </c>
      <c r="BK15" s="189">
        <f t="shared" si="4"/>
        <v>43592.906249999869</v>
      </c>
      <c r="BL15" s="189">
        <f t="shared" si="4"/>
        <v>43592.916666666533</v>
      </c>
      <c r="BM15" s="189">
        <f t="shared" si="4"/>
        <v>43592.927083333198</v>
      </c>
      <c r="BN15" s="189">
        <f t="shared" si="4"/>
        <v>43592.937499999862</v>
      </c>
      <c r="BO15" s="189">
        <f t="shared" si="4"/>
        <v>43592.947916666526</v>
      </c>
      <c r="BP15" s="189">
        <f t="shared" si="4"/>
        <v>43592.95833333319</v>
      </c>
      <c r="BQ15" s="189">
        <f t="shared" si="4"/>
        <v>43592.968749999854</v>
      </c>
      <c r="BR15" s="189">
        <f t="shared" si="4"/>
        <v>43592.979166666519</v>
      </c>
      <c r="BS15" s="189">
        <f t="shared" si="4"/>
        <v>43592.989583333183</v>
      </c>
      <c r="BT15" s="189">
        <f t="shared" si="4"/>
        <v>43592.999999999847</v>
      </c>
      <c r="BU15" s="165"/>
    </row>
    <row r="16" spans="1:73" ht="15" customHeight="1" x14ac:dyDescent="0.25">
      <c r="A16" s="39"/>
      <c r="B16" s="111" t="str">
        <f>'Etat staff'!I21</f>
        <v xml:space="preserve"> JULIAN</v>
      </c>
      <c r="C16" s="151">
        <f>'Etat staff'!G21</f>
        <v>43592.440972222219</v>
      </c>
      <c r="D16" s="246">
        <f>IF('Etat staff'!H21&lt;C16,'Etat staff'!H21+1,'Etat staff'!H21)</f>
        <v>43592.684027777781</v>
      </c>
      <c r="E16" s="243">
        <f>IF(BU16*24&lt;5.75,0.25/24,IF(BU16*24&lt;6.75,0.5/24,IF(BU16*24&lt;9,1/24,IF(BU16*24&lt;13.25,1.25/24,1.5/24))))</f>
        <v>2.0833333333333332E-2</v>
      </c>
      <c r="F16" s="204"/>
      <c r="G16" s="166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0.24999972222868974</v>
      </c>
    </row>
    <row r="17" spans="1:73" ht="15" customHeight="1" x14ac:dyDescent="0.25">
      <c r="A17" s="39"/>
      <c r="B17" s="65" t="str">
        <f>'Etat staff'!I22</f>
        <v xml:space="preserve"> LAURA</v>
      </c>
      <c r="C17" s="152">
        <f>'Etat staff'!G22</f>
        <v>43592.482638888891</v>
      </c>
      <c r="D17" s="247">
        <f>IF('Etat staff'!H22&lt;C17,'Etat staff'!H22+1,'Etat staff'!H22)</f>
        <v>43592.809027777781</v>
      </c>
      <c r="E17" s="244">
        <f t="shared" ref="E17:E25" si="5">IF(BU17*24&lt;5.75,0.25/24,IF(BU17*24&lt;6.75,0.5/24,IF(BU17*24&lt;9,1/24,IF(BU17*24&lt;13.25,1.25/24,1.5/24))))</f>
        <v>4.1666666666666664E-2</v>
      </c>
      <c r="F17" s="205"/>
      <c r="G17" s="167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28"/>
      <c r="BR17" s="228"/>
      <c r="BS17" s="228"/>
      <c r="BT17" s="229"/>
      <c r="BU17" s="165">
        <f t="shared" si="3"/>
        <v>0.33333305555717241</v>
      </c>
    </row>
    <row r="18" spans="1:73" ht="15" customHeight="1" x14ac:dyDescent="0.25">
      <c r="A18" s="39"/>
      <c r="B18" s="65" t="str">
        <f>'Etat staff'!I23</f>
        <v xml:space="preserve"> PHILIPPINE</v>
      </c>
      <c r="C18" s="152">
        <f>'Etat staff'!G23</f>
        <v>43592.524305555555</v>
      </c>
      <c r="D18" s="247">
        <f>IF('Etat staff'!H23&lt;C18,'Etat staff'!H23+1,'Etat staff'!H23)</f>
        <v>43592.913194444445</v>
      </c>
      <c r="E18" s="244">
        <f t="shared" si="5"/>
        <v>5.2083333333333336E-2</v>
      </c>
      <c r="F18" s="206"/>
      <c r="G18" s="168"/>
      <c r="H18" s="227"/>
      <c r="I18" s="264"/>
      <c r="J18" s="264"/>
      <c r="K18" s="264"/>
      <c r="L18" s="296"/>
      <c r="M18" s="296"/>
      <c r="N18" s="296"/>
      <c r="O18" s="296"/>
      <c r="P18" s="296" t="s">
        <v>7</v>
      </c>
      <c r="Q18" s="296" t="s">
        <v>7</v>
      </c>
      <c r="R18" s="296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28"/>
      <c r="BR18" s="228"/>
      <c r="BS18" s="228"/>
      <c r="BT18" s="229"/>
      <c r="BU18" s="165">
        <f t="shared" si="3"/>
        <v>0.39583305555717241</v>
      </c>
    </row>
    <row r="19" spans="1:73" ht="15" customHeight="1" x14ac:dyDescent="0.25">
      <c r="A19" s="39"/>
      <c r="B19" s="65" t="str">
        <f>'Etat staff'!I24</f>
        <v xml:space="preserve"> IRIS</v>
      </c>
      <c r="C19" s="152">
        <f>'Etat staff'!G24</f>
        <v>43592.482638888891</v>
      </c>
      <c r="D19" s="247">
        <f>IF('Etat staff'!H24&lt;C19,'Etat staff'!H24+1,'Etat staff'!H24)</f>
        <v>43592.746527777781</v>
      </c>
      <c r="E19" s="244">
        <f t="shared" si="5"/>
        <v>2.0833333333333332E-2</v>
      </c>
      <c r="F19" s="206"/>
      <c r="G19" s="168"/>
      <c r="H19" s="227"/>
      <c r="I19" s="264"/>
      <c r="J19" s="264"/>
      <c r="K19" s="264"/>
      <c r="L19" s="296"/>
      <c r="M19" s="296"/>
      <c r="N19" s="296"/>
      <c r="O19" s="296"/>
      <c r="P19" s="296"/>
      <c r="Q19" s="296"/>
      <c r="R19" s="296"/>
      <c r="S19" s="296" t="s">
        <v>7</v>
      </c>
      <c r="T19" s="296" t="s">
        <v>7</v>
      </c>
      <c r="U19" s="296" t="s">
        <v>7</v>
      </c>
      <c r="V19" s="296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296"/>
      <c r="BG19" s="296"/>
      <c r="BH19" s="296"/>
      <c r="BI19" s="296"/>
      <c r="BJ19" s="296"/>
      <c r="BK19" s="296"/>
      <c r="BL19" s="296"/>
      <c r="BM19" s="296"/>
      <c r="BN19" s="296"/>
      <c r="BO19" s="296"/>
      <c r="BP19" s="296"/>
      <c r="BQ19" s="228"/>
      <c r="BR19" s="228"/>
      <c r="BS19" s="228"/>
      <c r="BT19" s="229"/>
      <c r="BU19" s="165">
        <f t="shared" si="3"/>
        <v>0.27083305555717241</v>
      </c>
    </row>
    <row r="20" spans="1:73" ht="15" customHeight="1" x14ac:dyDescent="0.25">
      <c r="A20" s="39"/>
      <c r="B20" s="65" t="str">
        <f>'Etat staff'!I25</f>
        <v xml:space="preserve"> KAREN KANITHA</v>
      </c>
      <c r="C20" s="152">
        <f>'Etat staff'!G25</f>
        <v>43592.586805555555</v>
      </c>
      <c r="D20" s="247">
        <f>IF('Etat staff'!H25&lt;C20,'Etat staff'!H25+1,'Etat staff'!H25)</f>
        <v>43592.913194444445</v>
      </c>
      <c r="E20" s="244">
        <f t="shared" si="5"/>
        <v>4.1666666666666664E-2</v>
      </c>
      <c r="F20" s="206"/>
      <c r="G20" s="168"/>
      <c r="H20" s="227"/>
      <c r="I20" s="264"/>
      <c r="J20" s="264"/>
      <c r="K20" s="264"/>
      <c r="L20" s="296"/>
      <c r="M20" s="296"/>
      <c r="N20" s="296"/>
      <c r="O20" s="296"/>
      <c r="P20" s="296"/>
      <c r="Q20" s="296"/>
      <c r="R20" s="296"/>
      <c r="S20" s="296"/>
      <c r="T20" s="296" t="s">
        <v>7</v>
      </c>
      <c r="U20" s="296" t="s">
        <v>7</v>
      </c>
      <c r="V20" s="296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296"/>
      <c r="BI20" s="296"/>
      <c r="BJ20" s="296"/>
      <c r="BK20" s="296"/>
      <c r="BL20" s="296"/>
      <c r="BM20" s="296"/>
      <c r="BN20" s="296"/>
      <c r="BO20" s="296"/>
      <c r="BP20" s="296"/>
      <c r="BQ20" s="228"/>
      <c r="BR20" s="228"/>
      <c r="BS20" s="228"/>
      <c r="BT20" s="229"/>
      <c r="BU20" s="165">
        <f t="shared" si="3"/>
        <v>0.33333305555717241</v>
      </c>
    </row>
    <row r="21" spans="1:73" ht="15" customHeight="1" x14ac:dyDescent="0.25">
      <c r="A21" s="39"/>
      <c r="B21" s="65" t="str">
        <f>'Etat staff'!I26</f>
        <v xml:space="preserve"> DAVID</v>
      </c>
      <c r="C21" s="152">
        <f>'Etat staff'!G26</f>
        <v>43592.586805555555</v>
      </c>
      <c r="D21" s="247">
        <f>IF('Etat staff'!H26&lt;C21,'Etat staff'!H26+1,'Etat staff'!H26)</f>
        <v>43592.913194444445</v>
      </c>
      <c r="E21" s="244">
        <f t="shared" si="5"/>
        <v>4.1666666666666664E-2</v>
      </c>
      <c r="F21" s="206"/>
      <c r="G21" s="168"/>
      <c r="H21" s="227"/>
      <c r="I21" s="264"/>
      <c r="J21" s="264"/>
      <c r="K21" s="264"/>
      <c r="L21" s="296"/>
      <c r="M21" s="296"/>
      <c r="N21" s="296"/>
      <c r="O21" s="296"/>
      <c r="P21" s="296"/>
      <c r="Q21" s="296"/>
      <c r="R21" s="296"/>
      <c r="S21" s="296"/>
      <c r="T21" s="296"/>
      <c r="U21" s="296"/>
      <c r="V21" s="296"/>
      <c r="W21" s="296"/>
      <c r="X21" s="296"/>
      <c r="Y21" s="296"/>
      <c r="Z21" s="296" t="s">
        <v>7</v>
      </c>
      <c r="AA21" s="296" t="s">
        <v>7</v>
      </c>
      <c r="AB21" s="296" t="s">
        <v>7</v>
      </c>
      <c r="AC21" s="296" t="s">
        <v>7</v>
      </c>
      <c r="AD21" s="296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296"/>
      <c r="BK21" s="296"/>
      <c r="BL21" s="296"/>
      <c r="BM21" s="296"/>
      <c r="BN21" s="296"/>
      <c r="BO21" s="296"/>
      <c r="BP21" s="296"/>
      <c r="BQ21" s="228"/>
      <c r="BR21" s="228"/>
      <c r="BS21" s="228"/>
      <c r="BT21" s="229"/>
      <c r="BU21" s="165">
        <f t="shared" si="3"/>
        <v>0.33333305555717241</v>
      </c>
    </row>
    <row r="22" spans="1:73" ht="15" customHeight="1" x14ac:dyDescent="0.25">
      <c r="A22" s="39"/>
      <c r="B22" s="65">
        <f>'Etat staff'!I27</f>
        <v>0</v>
      </c>
      <c r="C22" s="152">
        <f>'Etat staff'!G27</f>
        <v>0</v>
      </c>
      <c r="D22" s="247">
        <f>IF('Etat staff'!H27&lt;C22,'Etat staff'!H27+1,'Etat staff'!H27)</f>
        <v>0</v>
      </c>
      <c r="E22" s="244">
        <f t="shared" si="5"/>
        <v>1.0416666666666666E-2</v>
      </c>
      <c r="F22" s="206"/>
      <c r="G22" s="168"/>
      <c r="H22" s="227"/>
      <c r="I22" s="264"/>
      <c r="J22" s="264"/>
      <c r="K22" s="264"/>
      <c r="L22" s="296"/>
      <c r="M22" s="296"/>
      <c r="N22" s="296"/>
      <c r="O22" s="296"/>
      <c r="P22" s="296"/>
      <c r="Q22" s="296"/>
      <c r="R22" s="296"/>
      <c r="S22" s="296"/>
      <c r="T22" s="296"/>
      <c r="U22" s="296"/>
      <c r="V22" s="296"/>
      <c r="W22" s="296"/>
      <c r="X22" s="296"/>
      <c r="Y22" s="296"/>
      <c r="Z22" s="296"/>
      <c r="AA22" s="296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296"/>
      <c r="BQ22" s="228"/>
      <c r="BR22" s="228"/>
      <c r="BS22" s="228"/>
      <c r="BT22" s="229"/>
      <c r="BU22" s="165">
        <f t="shared" si="3"/>
        <v>6.9441666666666671E-3</v>
      </c>
    </row>
    <row r="23" spans="1:73" ht="15.75" customHeight="1" x14ac:dyDescent="0.25">
      <c r="A23" s="39"/>
      <c r="B23" s="65">
        <f>'Etat staff'!I28</f>
        <v>0</v>
      </c>
      <c r="C23" s="152">
        <f>'Etat staff'!G28</f>
        <v>0</v>
      </c>
      <c r="D23" s="247">
        <f>IF('Etat staff'!H28&lt;C23,'Etat staff'!H28+1,'Etat staff'!H28)</f>
        <v>0</v>
      </c>
      <c r="E23" s="244">
        <f t="shared" si="5"/>
        <v>1.0416666666666666E-2</v>
      </c>
      <c r="F23" s="206"/>
      <c r="G23" s="168"/>
      <c r="H23" s="227"/>
      <c r="I23" s="264"/>
      <c r="J23" s="264"/>
      <c r="K23" s="264"/>
      <c r="L23" s="296"/>
      <c r="M23" s="296"/>
      <c r="N23" s="296"/>
      <c r="O23" s="296"/>
      <c r="P23" s="296"/>
      <c r="Q23" s="296"/>
      <c r="R23" s="296"/>
      <c r="S23" s="296"/>
      <c r="T23" s="231"/>
      <c r="U23" s="231"/>
      <c r="V23" s="231"/>
      <c r="W23" s="231"/>
      <c r="X23" s="296"/>
      <c r="Y23" s="296"/>
      <c r="Z23" s="296"/>
      <c r="AA23" s="296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296"/>
      <c r="BQ23" s="228"/>
      <c r="BR23" s="228"/>
      <c r="BS23" s="228"/>
      <c r="BT23" s="229"/>
      <c r="BU23" s="165">
        <f t="shared" si="3"/>
        <v>6.9441666666666671E-3</v>
      </c>
    </row>
    <row r="24" spans="1:73" ht="15.75" customHeight="1" x14ac:dyDescent="0.25">
      <c r="A24" s="39"/>
      <c r="B24" s="65">
        <f>'Etat staff'!I29</f>
        <v>0</v>
      </c>
      <c r="C24" s="152">
        <f>'Etat staff'!G29</f>
        <v>0</v>
      </c>
      <c r="D24" s="247">
        <f>IF('Etat staff'!H29&lt;C24,'Etat staff'!H29+1,'Etat staff'!H29)</f>
        <v>0</v>
      </c>
      <c r="E24" s="244">
        <f t="shared" si="5"/>
        <v>1.0416666666666666E-2</v>
      </c>
      <c r="F24" s="206"/>
      <c r="G24" s="168"/>
      <c r="H24" s="227"/>
      <c r="I24" s="264"/>
      <c r="J24" s="264"/>
      <c r="K24" s="264"/>
      <c r="L24" s="296"/>
      <c r="M24" s="296"/>
      <c r="N24" s="296"/>
      <c r="O24" s="296"/>
      <c r="P24" s="296"/>
      <c r="Q24" s="296"/>
      <c r="R24" s="296"/>
      <c r="S24" s="296"/>
      <c r="T24" s="231"/>
      <c r="U24" s="231"/>
      <c r="V24" s="231"/>
      <c r="W24" s="231"/>
      <c r="X24" s="296" t="s">
        <v>7</v>
      </c>
      <c r="Y24" s="296" t="s">
        <v>7</v>
      </c>
      <c r="Z24" s="296" t="s">
        <v>7</v>
      </c>
      <c r="AA24" s="296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296"/>
      <c r="BI24" s="296"/>
      <c r="BJ24" s="296"/>
      <c r="BK24" s="296"/>
      <c r="BL24" s="296"/>
      <c r="BM24" s="296"/>
      <c r="BN24" s="296"/>
      <c r="BO24" s="296"/>
      <c r="BP24" s="296"/>
      <c r="BQ24" s="228"/>
      <c r="BR24" s="228"/>
      <c r="BS24" s="228"/>
      <c r="BT24" s="229"/>
      <c r="BU24" s="165">
        <f t="shared" si="3"/>
        <v>6.9441666666666671E-3</v>
      </c>
    </row>
    <row r="25" spans="1:73" ht="15.75" thickBot="1" x14ac:dyDescent="0.3">
      <c r="A25" s="39"/>
      <c r="B25" s="112">
        <f>'Etat staff'!I30</f>
        <v>0</v>
      </c>
      <c r="C25" s="153">
        <f>'Etat staff'!G30</f>
        <v>0</v>
      </c>
      <c r="D25" s="248">
        <f>IF('Etat staff'!H30&lt;C25,'Etat staff'!H30+1,'Etat staff'!H30)</f>
        <v>0</v>
      </c>
      <c r="E25" s="245">
        <f t="shared" si="5"/>
        <v>1.0416666666666666E-2</v>
      </c>
      <c r="F25" s="142"/>
      <c r="G25" s="169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6.9441666666666671E-3</v>
      </c>
    </row>
    <row r="26" spans="1:73" ht="15.75" thickBot="1" x14ac:dyDescent="0.3">
      <c r="A26" s="39"/>
      <c r="B26" s="40"/>
      <c r="C26" s="147"/>
      <c r="D26" s="154"/>
      <c r="E26" s="42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ht="15" customHeight="1" x14ac:dyDescent="0.25">
      <c r="A27" s="3"/>
      <c r="B27" s="364"/>
      <c r="C27" s="362" t="s">
        <v>3</v>
      </c>
      <c r="D27" s="362" t="s">
        <v>3</v>
      </c>
      <c r="E27" s="384" t="s">
        <v>48</v>
      </c>
      <c r="F27" s="368" t="s">
        <v>4</v>
      </c>
      <c r="G27" s="368" t="s">
        <v>5</v>
      </c>
      <c r="H27" s="344">
        <f>DATE(YEAR($C$35),MONTH($C$35),DAY($C$35))+(8/24)</f>
        <v>43592.333333333336</v>
      </c>
      <c r="I27" s="344">
        <f>H$6+(15/24/60)</f>
        <v>43592.34375</v>
      </c>
      <c r="J27" s="344">
        <f t="shared" ref="J27:BT27" si="6">I$6+(15/24/60)</f>
        <v>43592.354166666664</v>
      </c>
      <c r="K27" s="344">
        <f t="shared" si="6"/>
        <v>43592.364583333328</v>
      </c>
      <c r="L27" s="344">
        <f t="shared" si="6"/>
        <v>43592.374999999993</v>
      </c>
      <c r="M27" s="344">
        <f t="shared" si="6"/>
        <v>43592.385416666657</v>
      </c>
      <c r="N27" s="344">
        <f t="shared" si="6"/>
        <v>43592.395833333321</v>
      </c>
      <c r="O27" s="344">
        <f t="shared" si="6"/>
        <v>43592.406249999985</v>
      </c>
      <c r="P27" s="344">
        <f t="shared" si="6"/>
        <v>43592.41666666665</v>
      </c>
      <c r="Q27" s="344">
        <f t="shared" si="6"/>
        <v>43592.427083333314</v>
      </c>
      <c r="R27" s="344">
        <f t="shared" si="6"/>
        <v>43592.437499999978</v>
      </c>
      <c r="S27" s="344">
        <f t="shared" si="6"/>
        <v>43592.447916666642</v>
      </c>
      <c r="T27" s="344">
        <f t="shared" si="6"/>
        <v>43592.458333333307</v>
      </c>
      <c r="U27" s="344">
        <f t="shared" si="6"/>
        <v>43592.468749999971</v>
      </c>
      <c r="V27" s="344">
        <f t="shared" si="6"/>
        <v>43592.479166666635</v>
      </c>
      <c r="W27" s="344">
        <f t="shared" si="6"/>
        <v>43592.489583333299</v>
      </c>
      <c r="X27" s="344">
        <f t="shared" si="6"/>
        <v>43592.499999999964</v>
      </c>
      <c r="Y27" s="344">
        <f t="shared" si="6"/>
        <v>43592.510416666628</v>
      </c>
      <c r="Z27" s="344">
        <f t="shared" si="6"/>
        <v>43592.520833333292</v>
      </c>
      <c r="AA27" s="344">
        <f t="shared" si="6"/>
        <v>43592.531249999956</v>
      </c>
      <c r="AB27" s="344">
        <f t="shared" si="6"/>
        <v>43592.541666666621</v>
      </c>
      <c r="AC27" s="344">
        <f t="shared" si="6"/>
        <v>43592.552083333285</v>
      </c>
      <c r="AD27" s="344">
        <f t="shared" si="6"/>
        <v>43592.562499999949</v>
      </c>
      <c r="AE27" s="344">
        <f t="shared" si="6"/>
        <v>43592.572916666613</v>
      </c>
      <c r="AF27" s="344">
        <f t="shared" si="6"/>
        <v>43592.583333333278</v>
      </c>
      <c r="AG27" s="344">
        <f t="shared" si="6"/>
        <v>43592.593749999942</v>
      </c>
      <c r="AH27" s="344">
        <f t="shared" si="6"/>
        <v>43592.604166666606</v>
      </c>
      <c r="AI27" s="344">
        <f t="shared" si="6"/>
        <v>43592.61458333327</v>
      </c>
      <c r="AJ27" s="344">
        <f t="shared" si="6"/>
        <v>43592.624999999935</v>
      </c>
      <c r="AK27" s="344">
        <f t="shared" si="6"/>
        <v>43592.635416666599</v>
      </c>
      <c r="AL27" s="344">
        <f t="shared" si="6"/>
        <v>43592.645833333263</v>
      </c>
      <c r="AM27" s="344">
        <f t="shared" si="6"/>
        <v>43592.656249999927</v>
      </c>
      <c r="AN27" s="344">
        <f t="shared" si="6"/>
        <v>43592.666666666591</v>
      </c>
      <c r="AO27" s="344">
        <f t="shared" si="6"/>
        <v>43592.677083333256</v>
      </c>
      <c r="AP27" s="344">
        <f t="shared" si="6"/>
        <v>43592.68749999992</v>
      </c>
      <c r="AQ27" s="344">
        <f t="shared" si="6"/>
        <v>43592.697916666584</v>
      </c>
      <c r="AR27" s="344">
        <f t="shared" si="6"/>
        <v>43592.708333333248</v>
      </c>
      <c r="AS27" s="344">
        <f t="shared" si="6"/>
        <v>43592.718749999913</v>
      </c>
      <c r="AT27" s="344">
        <f t="shared" si="6"/>
        <v>43592.729166666577</v>
      </c>
      <c r="AU27" s="344">
        <f t="shared" si="6"/>
        <v>43592.739583333241</v>
      </c>
      <c r="AV27" s="344">
        <f t="shared" si="6"/>
        <v>43592.749999999905</v>
      </c>
      <c r="AW27" s="344">
        <f t="shared" si="6"/>
        <v>43592.76041666657</v>
      </c>
      <c r="AX27" s="344">
        <f t="shared" si="6"/>
        <v>43592.770833333234</v>
      </c>
      <c r="AY27" s="344">
        <f t="shared" si="6"/>
        <v>43592.781249999898</v>
      </c>
      <c r="AZ27" s="344">
        <f t="shared" si="6"/>
        <v>43592.791666666562</v>
      </c>
      <c r="BA27" s="344">
        <f t="shared" si="6"/>
        <v>43592.802083333227</v>
      </c>
      <c r="BB27" s="344">
        <f t="shared" si="6"/>
        <v>43592.812499999891</v>
      </c>
      <c r="BC27" s="344">
        <f t="shared" si="6"/>
        <v>43592.822916666555</v>
      </c>
      <c r="BD27" s="344">
        <f t="shared" si="6"/>
        <v>43592.833333333219</v>
      </c>
      <c r="BE27" s="344">
        <f t="shared" si="6"/>
        <v>43592.843749999884</v>
      </c>
      <c r="BF27" s="344">
        <f t="shared" si="6"/>
        <v>43592.854166666548</v>
      </c>
      <c r="BG27" s="344">
        <f t="shared" si="6"/>
        <v>43592.864583333212</v>
      </c>
      <c r="BH27" s="344">
        <f t="shared" si="6"/>
        <v>43592.874999999876</v>
      </c>
      <c r="BI27" s="344">
        <f t="shared" si="6"/>
        <v>43592.885416666541</v>
      </c>
      <c r="BJ27" s="344">
        <f t="shared" si="6"/>
        <v>43592.895833333205</v>
      </c>
      <c r="BK27" s="344">
        <f t="shared" si="6"/>
        <v>43592.906249999869</v>
      </c>
      <c r="BL27" s="344">
        <f t="shared" si="6"/>
        <v>43592.916666666533</v>
      </c>
      <c r="BM27" s="344">
        <f t="shared" si="6"/>
        <v>43592.927083333198</v>
      </c>
      <c r="BN27" s="344">
        <f t="shared" si="6"/>
        <v>43592.937499999862</v>
      </c>
      <c r="BO27" s="344">
        <f t="shared" si="6"/>
        <v>43592.947916666526</v>
      </c>
      <c r="BP27" s="344">
        <f t="shared" si="6"/>
        <v>43592.95833333319</v>
      </c>
      <c r="BQ27" s="344">
        <f t="shared" si="6"/>
        <v>43592.968749999854</v>
      </c>
      <c r="BR27" s="344">
        <f t="shared" si="6"/>
        <v>43592.979166666519</v>
      </c>
      <c r="BS27" s="344">
        <f t="shared" si="6"/>
        <v>43592.989583333183</v>
      </c>
      <c r="BT27" s="344">
        <f t="shared" si="6"/>
        <v>43592.999999999847</v>
      </c>
      <c r="BU27" s="165"/>
    </row>
    <row r="28" spans="1:73" ht="15.75" customHeight="1" thickBot="1" x14ac:dyDescent="0.3">
      <c r="A28" s="3"/>
      <c r="B28" s="365"/>
      <c r="C28" s="363"/>
      <c r="D28" s="363"/>
      <c r="E28" s="385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staff'!I9</f>
        <v>0</v>
      </c>
      <c r="C29" s="155">
        <f>'Etat staff'!G9</f>
        <v>0</v>
      </c>
      <c r="D29" s="156">
        <f>IF('Etat staff'!H9&lt;C29,'Etat staff'!H9+1,'Etat staff'!H9)</f>
        <v>0</v>
      </c>
      <c r="E29" s="77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26"/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6.9441666666666671E-3</v>
      </c>
    </row>
    <row r="30" spans="1:73" x14ac:dyDescent="0.25">
      <c r="A30" s="3"/>
      <c r="B30" s="76">
        <f>'Etat staff'!I10</f>
        <v>0</v>
      </c>
      <c r="C30" s="157">
        <f>'Etat staff'!G10</f>
        <v>0</v>
      </c>
      <c r="D30" s="158">
        <f>IF('Etat staff'!H10&lt;C30,'Etat staff'!H10+1,'Etat staff'!H10)</f>
        <v>0</v>
      </c>
      <c r="E30" s="78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29"/>
      <c r="BU30" s="165">
        <f t="shared" si="3"/>
        <v>6.9441666666666671E-3</v>
      </c>
    </row>
    <row r="31" spans="1:73" x14ac:dyDescent="0.25">
      <c r="A31" s="3"/>
      <c r="B31" s="76">
        <f>'Etat staff'!I11</f>
        <v>0</v>
      </c>
      <c r="C31" s="157">
        <f>'Etat staff'!G11</f>
        <v>0</v>
      </c>
      <c r="D31" s="158">
        <f>IF('Etat staff'!H11&lt;C31,'Etat staff'!H11+1,'Etat staff'!H11)</f>
        <v>0</v>
      </c>
      <c r="E31" s="78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296"/>
      <c r="BH31" s="296"/>
      <c r="BI31" s="296"/>
      <c r="BJ31" s="296"/>
      <c r="BK31" s="296"/>
      <c r="BL31" s="296"/>
      <c r="BM31" s="296"/>
      <c r="BN31" s="296"/>
      <c r="BO31" s="296"/>
      <c r="BP31" s="296"/>
      <c r="BQ31" s="296"/>
      <c r="BR31" s="296"/>
      <c r="BS31" s="296"/>
      <c r="BT31" s="229"/>
      <c r="BU31" s="165">
        <f t="shared" si="3"/>
        <v>6.9441666666666671E-3</v>
      </c>
    </row>
    <row r="32" spans="1:73" x14ac:dyDescent="0.25">
      <c r="A32" s="3"/>
      <c r="B32" s="76">
        <f>'Etat staff'!I12</f>
        <v>0</v>
      </c>
      <c r="C32" s="157">
        <f>'Etat staff'!G12</f>
        <v>0</v>
      </c>
      <c r="D32" s="158">
        <f>IF('Etat staff'!H12&lt;C32,'Etat staff'!H12+1,'Etat staff'!H12)</f>
        <v>0</v>
      </c>
      <c r="E32" s="78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29"/>
      <c r="BU32" s="165">
        <f t="shared" si="3"/>
        <v>6.9441666666666671E-3</v>
      </c>
    </row>
    <row r="33" spans="1:73" x14ac:dyDescent="0.25">
      <c r="A33" s="3"/>
      <c r="B33" s="76">
        <f>'Etat staff'!I13</f>
        <v>0</v>
      </c>
      <c r="C33" s="157">
        <f>'Etat staff'!G13</f>
        <v>0</v>
      </c>
      <c r="D33" s="158">
        <f>IF('Etat staff'!H13&lt;C33,'Etat staff'!H13+1,'Etat staff'!H13)</f>
        <v>0</v>
      </c>
      <c r="E33" s="78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29"/>
      <c r="BU33" s="165">
        <f t="shared" si="3"/>
        <v>6.9441666666666671E-3</v>
      </c>
    </row>
    <row r="34" spans="1:73" ht="15.75" thickBot="1" x14ac:dyDescent="0.3">
      <c r="A34" s="39"/>
      <c r="B34" s="138">
        <f>'Etat staff'!I14</f>
        <v>0</v>
      </c>
      <c r="C34" s="159">
        <f>'Etat staff'!G14</f>
        <v>0</v>
      </c>
      <c r="D34" s="160">
        <f>IF('Etat staff'!H14&lt;C34,'Etat staff'!H14+1,'Etat staff'!H14)</f>
        <v>0</v>
      </c>
      <c r="E34" s="140" t="s">
        <v>34</v>
      </c>
      <c r="F34" s="141"/>
      <c r="G34" s="269"/>
      <c r="H34" s="227"/>
      <c r="I34" s="296"/>
      <c r="J34" s="296"/>
      <c r="K34" s="296"/>
      <c r="L34" s="296"/>
      <c r="M34" s="296"/>
      <c r="N34" s="296"/>
      <c r="O34" s="296"/>
      <c r="P34" s="296"/>
      <c r="Q34" s="296"/>
      <c r="R34" s="296"/>
      <c r="S34" s="296"/>
      <c r="T34" s="296"/>
      <c r="U34" s="296"/>
      <c r="V34" s="296"/>
      <c r="W34" s="296"/>
      <c r="X34" s="296"/>
      <c r="Y34" s="296"/>
      <c r="Z34" s="296"/>
      <c r="AA34" s="296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296" t="s">
        <v>47</v>
      </c>
      <c r="BI34" s="296" t="s">
        <v>15</v>
      </c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29"/>
      <c r="BU34" s="165">
        <f t="shared" si="3"/>
        <v>6.9441666666666671E-3</v>
      </c>
    </row>
    <row r="35" spans="1:73" x14ac:dyDescent="0.25">
      <c r="A35" s="39"/>
      <c r="B35" s="139" t="str">
        <f>'Etat staff'!I31</f>
        <v xml:space="preserve"> OLYMPE</v>
      </c>
      <c r="C35" s="161">
        <f>'Etat staff'!G31</f>
        <v>43592.326388888891</v>
      </c>
      <c r="D35" s="162">
        <f>IF('Etat staff'!H31&lt;C35,'Etat staff'!H31+1,'Etat staff'!H31)</f>
        <v>43592.746527777781</v>
      </c>
      <c r="E35" s="203">
        <f>IF(BU35*24&lt;5.75,0.25/24,IF(BU35*24&lt;6.75,0.5/24,IF(BU35*24&lt;9,1/24,IF(BU35*24&lt;13.25,1.25/24,1.5/24))))</f>
        <v>5.2083333333333336E-2</v>
      </c>
      <c r="F35" s="59"/>
      <c r="G35" s="270"/>
      <c r="H35" s="227" t="s">
        <v>15</v>
      </c>
      <c r="I35" s="296" t="s">
        <v>15</v>
      </c>
      <c r="J35" s="296">
        <v>30</v>
      </c>
      <c r="K35" s="296">
        <v>30</v>
      </c>
      <c r="L35" s="296">
        <v>30</v>
      </c>
      <c r="M35" s="296">
        <v>30</v>
      </c>
      <c r="N35" s="296" t="s">
        <v>15</v>
      </c>
      <c r="O35" s="296" t="s">
        <v>15</v>
      </c>
      <c r="P35" s="296" t="s">
        <v>47</v>
      </c>
      <c r="Q35" s="296" t="s">
        <v>15</v>
      </c>
      <c r="R35" s="296" t="s">
        <v>15</v>
      </c>
      <c r="S35" s="296">
        <v>1</v>
      </c>
      <c r="T35" s="296">
        <v>1</v>
      </c>
      <c r="U35" s="296">
        <v>1</v>
      </c>
      <c r="V35" s="296">
        <v>1</v>
      </c>
      <c r="W35" s="296" t="s">
        <v>15</v>
      </c>
      <c r="X35" s="231" t="s">
        <v>6</v>
      </c>
      <c r="Y35" s="231" t="s">
        <v>6</v>
      </c>
      <c r="Z35" s="231" t="s">
        <v>6</v>
      </c>
      <c r="AA35" s="296" t="s">
        <v>55</v>
      </c>
      <c r="AB35" s="296" t="s">
        <v>55</v>
      </c>
      <c r="AC35" s="296" t="s">
        <v>55</v>
      </c>
      <c r="AD35" s="296" t="s">
        <v>55</v>
      </c>
      <c r="AE35" s="296" t="s">
        <v>55</v>
      </c>
      <c r="AF35" s="296" t="s">
        <v>52</v>
      </c>
      <c r="AG35" s="296" t="s">
        <v>56</v>
      </c>
      <c r="AH35" s="296" t="s">
        <v>56</v>
      </c>
      <c r="AI35" s="296" t="s">
        <v>56</v>
      </c>
      <c r="AJ35" s="296" t="s">
        <v>56</v>
      </c>
      <c r="AK35" s="296" t="s">
        <v>15</v>
      </c>
      <c r="AL35" s="296" t="s">
        <v>15</v>
      </c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29"/>
      <c r="BU35" s="165">
        <f t="shared" si="3"/>
        <v>0.42708305555717241</v>
      </c>
    </row>
    <row r="36" spans="1:73" x14ac:dyDescent="0.25">
      <c r="A36" s="39"/>
      <c r="B36" s="139" t="str">
        <f>'Etat staff'!I32</f>
        <v xml:space="preserve"> MIKE</v>
      </c>
      <c r="C36" s="161">
        <f>'Etat staff'!G32</f>
        <v>43592.326388888891</v>
      </c>
      <c r="D36" s="162">
        <f>IF('Etat staff'!H32&lt;C36,'Etat staff'!H32+1,'Etat staff'!H32)</f>
        <v>43592.652777777781</v>
      </c>
      <c r="E36" s="203">
        <f t="shared" ref="E36:E99" si="7">IF(BU36*24&lt;5.75,0.25/24,IF(BU36*24&lt;6.75,0.5/24,IF(BU36*24&lt;9,1/24,IF(BU36*24&lt;13.25,1.25/24,1.5/24))))</f>
        <v>4.1666666666666664E-2</v>
      </c>
      <c r="F36" s="59"/>
      <c r="G36" s="270"/>
      <c r="H36" s="227">
        <v>33</v>
      </c>
      <c r="I36" s="296">
        <v>33</v>
      </c>
      <c r="J36" s="296">
        <v>33</v>
      </c>
      <c r="K36" s="296">
        <v>33</v>
      </c>
      <c r="L36" s="296">
        <v>33</v>
      </c>
      <c r="M36" s="296">
        <v>33</v>
      </c>
      <c r="N36" s="296">
        <v>33</v>
      </c>
      <c r="O36" s="296">
        <v>37</v>
      </c>
      <c r="P36" s="231">
        <v>37</v>
      </c>
      <c r="Q36" s="231">
        <v>37</v>
      </c>
      <c r="R36" s="231">
        <v>37</v>
      </c>
      <c r="S36" s="231" t="s">
        <v>15</v>
      </c>
      <c r="T36" s="231" t="s">
        <v>6</v>
      </c>
      <c r="U36" s="231" t="s">
        <v>6</v>
      </c>
      <c r="V36" s="231" t="s">
        <v>6</v>
      </c>
      <c r="W36" s="231">
        <v>38</v>
      </c>
      <c r="X36" s="231">
        <v>38</v>
      </c>
      <c r="Y36" s="231">
        <v>38</v>
      </c>
      <c r="Z36" s="231">
        <v>38</v>
      </c>
      <c r="AA36" s="231">
        <v>38</v>
      </c>
      <c r="AB36" s="231">
        <v>38</v>
      </c>
      <c r="AC36" s="231">
        <v>38</v>
      </c>
      <c r="AD36" s="231">
        <v>38</v>
      </c>
      <c r="AE36" s="231">
        <v>38</v>
      </c>
      <c r="AF36" s="231">
        <v>38</v>
      </c>
      <c r="AG36" s="231">
        <v>38</v>
      </c>
      <c r="AH36" s="231">
        <v>38</v>
      </c>
      <c r="AI36" s="231" t="s">
        <v>47</v>
      </c>
      <c r="AJ36" s="296" t="s">
        <v>52</v>
      </c>
      <c r="AK36" s="296" t="s">
        <v>15</v>
      </c>
      <c r="AL36" s="296" t="s">
        <v>15</v>
      </c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29"/>
      <c r="BU36" s="165">
        <f t="shared" si="3"/>
        <v>0.33333305555717241</v>
      </c>
    </row>
    <row r="37" spans="1:73" x14ac:dyDescent="0.25">
      <c r="A37" s="39"/>
      <c r="B37" s="139" t="str">
        <f>'Etat staff'!I33</f>
        <v xml:space="preserve"> MARISA</v>
      </c>
      <c r="C37" s="161">
        <f>'Etat staff'!G33</f>
        <v>43592.326388888891</v>
      </c>
      <c r="D37" s="162">
        <f>IF('Etat staff'!H33&lt;C37,'Etat staff'!H33+1,'Etat staff'!H33)</f>
        <v>43592.652777777781</v>
      </c>
      <c r="E37" s="203">
        <f t="shared" si="7"/>
        <v>4.1666666666666664E-2</v>
      </c>
      <c r="F37" s="59"/>
      <c r="G37" s="270"/>
      <c r="H37" s="227">
        <v>1</v>
      </c>
      <c r="I37" s="296">
        <v>1</v>
      </c>
      <c r="J37" s="231">
        <v>1</v>
      </c>
      <c r="K37" s="231">
        <v>1</v>
      </c>
      <c r="L37" s="231">
        <v>1</v>
      </c>
      <c r="M37" s="231">
        <v>1</v>
      </c>
      <c r="N37" s="231">
        <v>1</v>
      </c>
      <c r="O37" s="231">
        <v>1</v>
      </c>
      <c r="P37" s="231">
        <v>1</v>
      </c>
      <c r="Q37" s="231">
        <v>1</v>
      </c>
      <c r="R37" s="231">
        <v>1</v>
      </c>
      <c r="S37" s="231" t="s">
        <v>15</v>
      </c>
      <c r="T37" s="231" t="s">
        <v>6</v>
      </c>
      <c r="U37" s="231" t="s">
        <v>6</v>
      </c>
      <c r="V37" s="231" t="s">
        <v>6</v>
      </c>
      <c r="W37" s="231">
        <v>32</v>
      </c>
      <c r="X37" s="231">
        <v>32</v>
      </c>
      <c r="Y37" s="231">
        <v>32</v>
      </c>
      <c r="Z37" s="231">
        <v>32</v>
      </c>
      <c r="AA37" s="231">
        <v>32</v>
      </c>
      <c r="AB37" s="231">
        <v>32</v>
      </c>
      <c r="AC37" s="231">
        <v>32</v>
      </c>
      <c r="AD37" s="231">
        <v>32</v>
      </c>
      <c r="AE37" s="231">
        <v>39</v>
      </c>
      <c r="AF37" s="231">
        <v>39</v>
      </c>
      <c r="AG37" s="231">
        <v>39</v>
      </c>
      <c r="AH37" s="231">
        <v>39</v>
      </c>
      <c r="AI37" s="296" t="s">
        <v>47</v>
      </c>
      <c r="AJ37" s="296" t="s">
        <v>52</v>
      </c>
      <c r="AK37" s="296" t="s">
        <v>15</v>
      </c>
      <c r="AL37" s="296" t="s">
        <v>15</v>
      </c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29"/>
      <c r="BU37" s="165">
        <f t="shared" si="3"/>
        <v>0.33333305555717241</v>
      </c>
    </row>
    <row r="38" spans="1:73" x14ac:dyDescent="0.25">
      <c r="A38" s="39"/>
      <c r="B38" s="139" t="str">
        <f>'Etat staff'!I34</f>
        <v xml:space="preserve"> DALIA</v>
      </c>
      <c r="C38" s="161">
        <f>'Etat staff'!G34</f>
        <v>43592.336805555555</v>
      </c>
      <c r="D38" s="162">
        <f>IF('Etat staff'!H34&lt;C38,'Etat staff'!H34+1,'Etat staff'!H34)</f>
        <v>43592.663194444445</v>
      </c>
      <c r="E38" s="203">
        <f t="shared" si="7"/>
        <v>4.1666666666666664E-2</v>
      </c>
      <c r="F38" s="59"/>
      <c r="G38" s="270"/>
      <c r="H38" s="227"/>
      <c r="I38" s="296"/>
      <c r="J38" s="296"/>
      <c r="K38" s="296">
        <v>39</v>
      </c>
      <c r="L38" s="296">
        <v>39</v>
      </c>
      <c r="M38" s="296">
        <v>39</v>
      </c>
      <c r="N38" s="296">
        <v>39</v>
      </c>
      <c r="O38" s="296">
        <v>39</v>
      </c>
      <c r="P38" s="296">
        <v>39</v>
      </c>
      <c r="Q38" s="296">
        <v>39</v>
      </c>
      <c r="R38" s="296">
        <v>39</v>
      </c>
      <c r="S38" s="296" t="s">
        <v>15</v>
      </c>
      <c r="T38" s="296" t="s">
        <v>47</v>
      </c>
      <c r="U38" s="296" t="s">
        <v>15</v>
      </c>
      <c r="V38" s="296" t="s">
        <v>15</v>
      </c>
      <c r="W38" s="296">
        <v>30</v>
      </c>
      <c r="X38" s="296">
        <v>30</v>
      </c>
      <c r="Y38" s="296">
        <v>30</v>
      </c>
      <c r="Z38" s="296">
        <v>30</v>
      </c>
      <c r="AA38" s="296">
        <v>35</v>
      </c>
      <c r="AB38" s="296">
        <v>35</v>
      </c>
      <c r="AC38" s="296">
        <v>35</v>
      </c>
      <c r="AD38" s="296">
        <v>35</v>
      </c>
      <c r="AE38" s="296" t="s">
        <v>53</v>
      </c>
      <c r="AF38" s="296" t="s">
        <v>53</v>
      </c>
      <c r="AG38" s="296" t="s">
        <v>47</v>
      </c>
      <c r="AH38" s="296" t="s">
        <v>52</v>
      </c>
      <c r="AI38" s="296" t="s">
        <v>15</v>
      </c>
      <c r="AJ38" s="231"/>
      <c r="AK38" s="231"/>
      <c r="AL38" s="231"/>
      <c r="AM38" s="231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29"/>
      <c r="BU38" s="165">
        <f t="shared" si="3"/>
        <v>0.33333305555717241</v>
      </c>
    </row>
    <row r="39" spans="1:73" x14ac:dyDescent="0.25">
      <c r="A39" s="39"/>
      <c r="B39" s="139">
        <f>'Etat staff'!I35</f>
        <v>0</v>
      </c>
      <c r="C39" s="161">
        <f>'Etat staff'!G35</f>
        <v>0</v>
      </c>
      <c r="D39" s="162">
        <f>IF('Etat staff'!H35&lt;C39,'Etat staff'!H35+1,'Etat staff'!H35)</f>
        <v>0</v>
      </c>
      <c r="E39" s="203">
        <f t="shared" si="7"/>
        <v>1.0416666666666666E-2</v>
      </c>
      <c r="F39" s="59"/>
      <c r="G39" s="270"/>
      <c r="H39" s="227"/>
      <c r="I39" s="296"/>
      <c r="J39" s="296"/>
      <c r="K39" s="296"/>
      <c r="L39" s="296"/>
      <c r="M39" s="296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29"/>
      <c r="BU39" s="165">
        <f t="shared" si="3"/>
        <v>6.9441666666666671E-3</v>
      </c>
    </row>
    <row r="40" spans="1:73" x14ac:dyDescent="0.25">
      <c r="A40" s="39"/>
      <c r="B40" s="139">
        <f>'Etat staff'!I36</f>
        <v>0</v>
      </c>
      <c r="C40" s="161">
        <f>'Etat staff'!G36</f>
        <v>0</v>
      </c>
      <c r="D40" s="162">
        <f>IF('Etat staff'!H36&lt;C40,'Etat staff'!H36+1,'Etat staff'!H36)</f>
        <v>0</v>
      </c>
      <c r="E40" s="203">
        <f t="shared" si="7"/>
        <v>1.0416666666666666E-2</v>
      </c>
      <c r="F40" s="59"/>
      <c r="G40" s="270"/>
      <c r="H40" s="227"/>
      <c r="I40" s="296"/>
      <c r="J40" s="296"/>
      <c r="K40" s="296"/>
      <c r="L40" s="296"/>
      <c r="M40" s="296"/>
      <c r="N40" s="296"/>
      <c r="O40" s="296"/>
      <c r="P40" s="231"/>
      <c r="Q40" s="231"/>
      <c r="R40" s="231"/>
      <c r="S40" s="231"/>
      <c r="T40" s="231"/>
      <c r="U40" s="231"/>
      <c r="V40" s="231"/>
      <c r="W40" s="231"/>
      <c r="X40" s="231"/>
      <c r="Y40" s="231"/>
      <c r="Z40" s="231"/>
      <c r="AA40" s="231"/>
      <c r="AB40" s="231"/>
      <c r="AC40" s="231"/>
      <c r="AD40" s="231"/>
      <c r="AE40" s="231"/>
      <c r="AF40" s="231"/>
      <c r="AG40" s="231"/>
      <c r="AH40" s="231"/>
      <c r="AI40" s="231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29"/>
      <c r="BU40" s="165">
        <f t="shared" si="3"/>
        <v>6.9441666666666671E-3</v>
      </c>
    </row>
    <row r="41" spans="1:73" x14ac:dyDescent="0.25">
      <c r="A41" s="39"/>
      <c r="B41" s="139" t="str">
        <f>'Etat staff'!I37</f>
        <v xml:space="preserve"> CHARLOTTE</v>
      </c>
      <c r="C41" s="161">
        <f>'Etat staff'!G37</f>
        <v>43592.357638888891</v>
      </c>
      <c r="D41" s="162">
        <f>IF('Etat staff'!H37&lt;C41,'Etat staff'!H37+1,'Etat staff'!H37)</f>
        <v>43592.684027777781</v>
      </c>
      <c r="E41" s="203">
        <f t="shared" si="7"/>
        <v>4.1666666666666664E-2</v>
      </c>
      <c r="F41" s="59"/>
      <c r="G41" s="270"/>
      <c r="H41" s="227"/>
      <c r="I41" s="296"/>
      <c r="J41" s="296"/>
      <c r="K41" s="296">
        <v>35</v>
      </c>
      <c r="L41" s="296">
        <v>35</v>
      </c>
      <c r="M41" s="296">
        <v>35</v>
      </c>
      <c r="N41" s="296">
        <v>30</v>
      </c>
      <c r="O41" s="296">
        <v>30</v>
      </c>
      <c r="P41" s="296">
        <v>30</v>
      </c>
      <c r="Q41" s="296">
        <v>30</v>
      </c>
      <c r="R41" s="296">
        <v>30</v>
      </c>
      <c r="S41" s="296">
        <v>37</v>
      </c>
      <c r="T41" s="296">
        <v>37</v>
      </c>
      <c r="U41" s="296">
        <v>37</v>
      </c>
      <c r="V41" s="296">
        <v>37</v>
      </c>
      <c r="W41" s="296" t="s">
        <v>15</v>
      </c>
      <c r="X41" s="231" t="s">
        <v>6</v>
      </c>
      <c r="Y41" s="231" t="s">
        <v>6</v>
      </c>
      <c r="Z41" s="231" t="s">
        <v>6</v>
      </c>
      <c r="AA41" s="296">
        <v>30</v>
      </c>
      <c r="AB41" s="296">
        <v>30</v>
      </c>
      <c r="AC41" s="296">
        <v>30</v>
      </c>
      <c r="AD41" s="296">
        <v>30</v>
      </c>
      <c r="AE41" s="296">
        <v>30</v>
      </c>
      <c r="AF41" s="296">
        <v>30</v>
      </c>
      <c r="AG41" s="296">
        <v>30</v>
      </c>
      <c r="AH41" s="296">
        <v>30</v>
      </c>
      <c r="AI41" s="296">
        <v>30</v>
      </c>
      <c r="AJ41" s="296">
        <v>30</v>
      </c>
      <c r="AK41" s="296">
        <v>30</v>
      </c>
      <c r="AL41" s="296">
        <v>30</v>
      </c>
      <c r="AM41" s="296" t="s">
        <v>15</v>
      </c>
      <c r="AN41" s="296" t="s">
        <v>52</v>
      </c>
      <c r="AO41" s="231" t="s">
        <v>47</v>
      </c>
      <c r="AP41" s="231" t="s">
        <v>53</v>
      </c>
      <c r="AQ41" s="231" t="s">
        <v>53</v>
      </c>
      <c r="AR41" s="231" t="s">
        <v>53</v>
      </c>
      <c r="AS41" s="231" t="s">
        <v>53</v>
      </c>
      <c r="AT41" s="231" t="s">
        <v>53</v>
      </c>
      <c r="AU41" s="231" t="s">
        <v>53</v>
      </c>
      <c r="AV41" s="231" t="s">
        <v>53</v>
      </c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29"/>
      <c r="BU41" s="165">
        <f t="shared" si="3"/>
        <v>0.33333305555717241</v>
      </c>
    </row>
    <row r="42" spans="1:73" x14ac:dyDescent="0.25">
      <c r="A42" s="39"/>
      <c r="B42" s="139" t="str">
        <f>'Etat staff'!I38</f>
        <v xml:space="preserve"> LAURA</v>
      </c>
      <c r="C42" s="161">
        <f>'Etat staff'!G38</f>
        <v>43592.357638888891</v>
      </c>
      <c r="D42" s="162">
        <f>IF('Etat staff'!H38&lt;C42,'Etat staff'!H38+1,'Etat staff'!H38)</f>
        <v>43592.684027777781</v>
      </c>
      <c r="E42" s="203">
        <f t="shared" si="7"/>
        <v>4.1666666666666664E-2</v>
      </c>
      <c r="F42" s="44"/>
      <c r="G42" s="265"/>
      <c r="H42" s="227"/>
      <c r="I42" s="296"/>
      <c r="J42" s="296"/>
      <c r="K42" s="296">
        <v>38</v>
      </c>
      <c r="L42" s="296">
        <v>38</v>
      </c>
      <c r="M42" s="296">
        <v>38</v>
      </c>
      <c r="N42" s="296">
        <v>38</v>
      </c>
      <c r="O42" s="296">
        <v>38</v>
      </c>
      <c r="P42" s="296">
        <v>38</v>
      </c>
      <c r="Q42" s="296">
        <v>38</v>
      </c>
      <c r="R42" s="296">
        <v>38</v>
      </c>
      <c r="S42" s="296">
        <v>38</v>
      </c>
      <c r="T42" s="296">
        <v>38</v>
      </c>
      <c r="U42" s="296">
        <v>38</v>
      </c>
      <c r="V42" s="296">
        <v>38</v>
      </c>
      <c r="W42" s="296" t="s">
        <v>15</v>
      </c>
      <c r="X42" s="231" t="s">
        <v>6</v>
      </c>
      <c r="Y42" s="231" t="s">
        <v>6</v>
      </c>
      <c r="Z42" s="231" t="s">
        <v>6</v>
      </c>
      <c r="AA42" s="296"/>
      <c r="AB42" s="296"/>
      <c r="AC42" s="296"/>
      <c r="AD42" s="296"/>
      <c r="AE42" s="231">
        <v>35</v>
      </c>
      <c r="AF42" s="231">
        <v>35</v>
      </c>
      <c r="AG42" s="231">
        <v>35</v>
      </c>
      <c r="AH42" s="231">
        <v>35</v>
      </c>
      <c r="AI42" s="231">
        <v>35</v>
      </c>
      <c r="AJ42" s="231">
        <v>35</v>
      </c>
      <c r="AK42" s="231">
        <v>35</v>
      </c>
      <c r="AL42" s="231">
        <v>35</v>
      </c>
      <c r="AM42" s="231">
        <v>35</v>
      </c>
      <c r="AN42" s="231">
        <v>35</v>
      </c>
      <c r="AO42" s="231">
        <v>35</v>
      </c>
      <c r="AP42" s="231">
        <v>35</v>
      </c>
      <c r="AQ42" s="231">
        <v>35</v>
      </c>
      <c r="AR42" s="296"/>
      <c r="AS42" s="231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29"/>
      <c r="BU42" s="165">
        <f t="shared" si="3"/>
        <v>0.33333305555717241</v>
      </c>
    </row>
    <row r="43" spans="1:73" x14ac:dyDescent="0.25">
      <c r="A43" s="39"/>
      <c r="B43" s="266" t="str">
        <f>'Etat staff'!I39</f>
        <v xml:space="preserve"> LILIAN</v>
      </c>
      <c r="C43" s="161">
        <f>'Etat staff'!G39</f>
        <v>43592.357638888891</v>
      </c>
      <c r="D43" s="162">
        <f>IF('Etat staff'!H39&lt;C43,'Etat staff'!H39+1,'Etat staff'!H39)</f>
        <v>43592.684027777781</v>
      </c>
      <c r="E43" s="203">
        <f t="shared" si="7"/>
        <v>4.1666666666666664E-2</v>
      </c>
      <c r="F43" s="44"/>
      <c r="G43" s="265"/>
      <c r="H43" s="227"/>
      <c r="I43" s="296"/>
      <c r="J43" s="296"/>
      <c r="K43" s="296"/>
      <c r="L43" s="296"/>
      <c r="M43" s="296"/>
      <c r="N43" s="296"/>
      <c r="O43" s="296"/>
      <c r="P43" s="296"/>
      <c r="Q43" s="296"/>
      <c r="R43" s="296"/>
      <c r="S43" s="296"/>
      <c r="T43" s="231"/>
      <c r="U43" s="231"/>
      <c r="V43" s="231"/>
      <c r="W43" s="231"/>
      <c r="X43" s="231"/>
      <c r="Y43" s="231"/>
      <c r="Z43" s="231"/>
      <c r="AA43" s="231"/>
      <c r="AB43" s="231"/>
      <c r="AC43" s="231"/>
      <c r="AD43" s="231"/>
      <c r="AE43" s="231"/>
      <c r="AF43" s="231"/>
      <c r="AG43" s="231"/>
      <c r="AH43" s="231"/>
      <c r="AI43" s="231"/>
      <c r="AJ43" s="231"/>
      <c r="AK43" s="231"/>
      <c r="AL43" s="231"/>
      <c r="AM43" s="231"/>
      <c r="AN43" s="231"/>
      <c r="AO43" s="231"/>
      <c r="AP43" s="231"/>
      <c r="AQ43" s="231"/>
      <c r="AR43" s="231"/>
      <c r="AS43" s="231"/>
      <c r="AT43" s="231"/>
      <c r="AU43" s="231"/>
      <c r="AV43" s="231"/>
      <c r="AW43" s="231"/>
      <c r="AX43" s="231"/>
      <c r="AY43" s="231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29"/>
      <c r="BU43" s="165">
        <f t="shared" si="3"/>
        <v>0.33333305555717241</v>
      </c>
    </row>
    <row r="44" spans="1:73" x14ac:dyDescent="0.25">
      <c r="A44" s="39"/>
      <c r="B44" s="139" t="str">
        <f>'Etat staff'!I40</f>
        <v xml:space="preserve"> ESTELLE OCEANE</v>
      </c>
      <c r="C44" s="161">
        <f>'Etat staff'!G40</f>
        <v>43592.399305555555</v>
      </c>
      <c r="D44" s="162">
        <f>IF('Etat staff'!H40&lt;C44,'Etat staff'!H40+1,'Etat staff'!H40)</f>
        <v>43592.725694444445</v>
      </c>
      <c r="E44" s="203">
        <f t="shared" si="7"/>
        <v>4.1666666666666664E-2</v>
      </c>
      <c r="F44" s="44"/>
      <c r="G44" s="265"/>
      <c r="H44" s="227"/>
      <c r="I44" s="296"/>
      <c r="J44" s="296"/>
      <c r="K44" s="296"/>
      <c r="L44" s="296"/>
      <c r="M44" s="296"/>
      <c r="N44" s="296"/>
      <c r="O44" s="296">
        <v>33</v>
      </c>
      <c r="P44" s="296">
        <v>33</v>
      </c>
      <c r="Q44" s="296">
        <v>33</v>
      </c>
      <c r="R44" s="296">
        <v>33</v>
      </c>
      <c r="S44" s="296">
        <v>33</v>
      </c>
      <c r="T44" s="296">
        <v>33</v>
      </c>
      <c r="U44" s="296">
        <v>33</v>
      </c>
      <c r="V44" s="296">
        <v>33</v>
      </c>
      <c r="W44" s="296">
        <v>35</v>
      </c>
      <c r="X44" s="296">
        <v>35</v>
      </c>
      <c r="Y44" s="296">
        <v>35</v>
      </c>
      <c r="Z44" s="296">
        <v>35</v>
      </c>
      <c r="AA44" s="296" t="s">
        <v>15</v>
      </c>
      <c r="AB44" s="231" t="s">
        <v>6</v>
      </c>
      <c r="AC44" s="231" t="s">
        <v>6</v>
      </c>
      <c r="AD44" s="231" t="s">
        <v>6</v>
      </c>
      <c r="AE44" s="231"/>
      <c r="AF44" s="231"/>
      <c r="AG44" s="231"/>
      <c r="AH44" s="231"/>
      <c r="AI44" s="296">
        <v>33</v>
      </c>
      <c r="AJ44" s="296">
        <v>33</v>
      </c>
      <c r="AK44" s="296">
        <v>33</v>
      </c>
      <c r="AL44" s="296">
        <v>33</v>
      </c>
      <c r="AM44" s="296">
        <v>33</v>
      </c>
      <c r="AN44" s="296">
        <v>33</v>
      </c>
      <c r="AO44" s="296">
        <v>33</v>
      </c>
      <c r="AP44" s="231" t="s">
        <v>47</v>
      </c>
      <c r="AQ44" s="231" t="s">
        <v>52</v>
      </c>
      <c r="AR44" s="231" t="s">
        <v>15</v>
      </c>
      <c r="AS44" s="231" t="s">
        <v>15</v>
      </c>
      <c r="AT44" s="231"/>
      <c r="AU44" s="231"/>
      <c r="AV44" s="231"/>
      <c r="AW44" s="231"/>
      <c r="AX44" s="231"/>
      <c r="AY44" s="231"/>
      <c r="AZ44" s="231"/>
      <c r="BA44" s="231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29"/>
      <c r="BU44" s="165">
        <f t="shared" si="3"/>
        <v>0.33333305555717241</v>
      </c>
    </row>
    <row r="45" spans="1:73" x14ac:dyDescent="0.25">
      <c r="A45" s="39"/>
      <c r="B45" s="139" t="str">
        <f>'Etat staff'!I41</f>
        <v xml:space="preserve"> LOUISE</v>
      </c>
      <c r="C45" s="161">
        <f>'Etat staff'!G41</f>
        <v>43592.440972222219</v>
      </c>
      <c r="D45" s="162">
        <f>IF('Etat staff'!H41&lt;C45,'Etat staff'!H41+1,'Etat staff'!H41)</f>
        <v>43592.638888888891</v>
      </c>
      <c r="E45" s="203">
        <f t="shared" si="7"/>
        <v>1.0416666666666666E-2</v>
      </c>
      <c r="F45" s="44"/>
      <c r="G45" s="265"/>
      <c r="H45" s="227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>
        <v>39</v>
      </c>
      <c r="T45" s="296">
        <v>39</v>
      </c>
      <c r="U45" s="296">
        <v>39</v>
      </c>
      <c r="V45" s="296">
        <v>39</v>
      </c>
      <c r="W45" s="296">
        <v>39</v>
      </c>
      <c r="X45" s="296">
        <v>39</v>
      </c>
      <c r="Y45" s="296">
        <v>39</v>
      </c>
      <c r="Z45" s="296">
        <v>39</v>
      </c>
      <c r="AA45" s="296">
        <v>39</v>
      </c>
      <c r="AB45" s="296">
        <v>39</v>
      </c>
      <c r="AC45" s="296">
        <v>39</v>
      </c>
      <c r="AD45" s="296">
        <v>39</v>
      </c>
      <c r="AE45" s="296" t="s">
        <v>15</v>
      </c>
      <c r="AF45" s="231" t="s">
        <v>6</v>
      </c>
      <c r="AG45" s="296" t="s">
        <v>6</v>
      </c>
      <c r="AH45" s="296" t="s">
        <v>6</v>
      </c>
      <c r="AI45" s="296">
        <v>37</v>
      </c>
      <c r="AJ45" s="296">
        <v>37</v>
      </c>
      <c r="AK45" s="296">
        <v>37</v>
      </c>
      <c r="AL45" s="296">
        <v>37</v>
      </c>
      <c r="AM45" s="296">
        <v>37</v>
      </c>
      <c r="AN45" s="296">
        <v>37</v>
      </c>
      <c r="AO45" s="296">
        <v>37</v>
      </c>
      <c r="AP45" s="296">
        <v>37</v>
      </c>
      <c r="AQ45" s="296">
        <v>37</v>
      </c>
      <c r="AR45" s="231">
        <v>35</v>
      </c>
      <c r="AS45" s="231">
        <v>35</v>
      </c>
      <c r="AT45" s="231">
        <v>35</v>
      </c>
      <c r="AU45" s="231">
        <v>35</v>
      </c>
      <c r="AV45" s="231">
        <v>35</v>
      </c>
      <c r="AW45" s="231">
        <v>35</v>
      </c>
      <c r="AX45" s="231">
        <v>35</v>
      </c>
      <c r="AY45" s="231">
        <v>35</v>
      </c>
      <c r="AZ45" s="231">
        <v>35</v>
      </c>
      <c r="BA45" s="296" t="s">
        <v>52</v>
      </c>
      <c r="BB45" s="296" t="s">
        <v>47</v>
      </c>
      <c r="BC45" s="296" t="s">
        <v>15</v>
      </c>
      <c r="BD45" s="296" t="s">
        <v>15</v>
      </c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29"/>
      <c r="BU45" s="165">
        <f t="shared" si="3"/>
        <v>0.20486083333818397</v>
      </c>
    </row>
    <row r="46" spans="1:73" x14ac:dyDescent="0.25">
      <c r="A46" s="39"/>
      <c r="B46" s="139" t="str">
        <f>'Etat staff'!I42</f>
        <v xml:space="preserve"> ALEXANDRE</v>
      </c>
      <c r="C46" s="161">
        <f>'Etat staff'!G42</f>
        <v>43592.440972222219</v>
      </c>
      <c r="D46" s="162">
        <f>IF('Etat staff'!H42&lt;C46,'Etat staff'!H42+1,'Etat staff'!H42)</f>
        <v>43592.652777777781</v>
      </c>
      <c r="E46" s="203">
        <f t="shared" si="7"/>
        <v>1.0416666666666666E-2</v>
      </c>
      <c r="F46" s="44"/>
      <c r="G46" s="265"/>
      <c r="H46" s="227"/>
      <c r="I46" s="296"/>
      <c r="J46" s="296"/>
      <c r="K46" s="296"/>
      <c r="L46" s="296"/>
      <c r="M46" s="296"/>
      <c r="N46" s="296"/>
      <c r="O46" s="296"/>
      <c r="P46" s="296"/>
      <c r="Q46" s="296"/>
      <c r="R46" s="296"/>
      <c r="S46" s="296">
        <v>30</v>
      </c>
      <c r="T46" s="296">
        <v>30</v>
      </c>
      <c r="U46" s="296">
        <v>30</v>
      </c>
      <c r="V46" s="296">
        <v>30</v>
      </c>
      <c r="W46" s="231">
        <v>1</v>
      </c>
      <c r="X46" s="231">
        <v>1</v>
      </c>
      <c r="Y46" s="231">
        <v>1</v>
      </c>
      <c r="Z46" s="231">
        <v>1</v>
      </c>
      <c r="AA46" s="231">
        <v>1</v>
      </c>
      <c r="AB46" s="231">
        <v>1</v>
      </c>
      <c r="AC46" s="231">
        <v>1</v>
      </c>
      <c r="AD46" s="231">
        <v>1</v>
      </c>
      <c r="AE46" s="231" t="s">
        <v>15</v>
      </c>
      <c r="AF46" s="231" t="s">
        <v>6</v>
      </c>
      <c r="AG46" s="296" t="s">
        <v>6</v>
      </c>
      <c r="AH46" s="296" t="s">
        <v>6</v>
      </c>
      <c r="AI46" s="296">
        <v>36</v>
      </c>
      <c r="AJ46" s="296">
        <v>36</v>
      </c>
      <c r="AK46" s="296">
        <v>36</v>
      </c>
      <c r="AL46" s="296">
        <v>36</v>
      </c>
      <c r="AM46" s="296">
        <v>36</v>
      </c>
      <c r="AN46" s="296">
        <v>36</v>
      </c>
      <c r="AO46" s="296">
        <v>36</v>
      </c>
      <c r="AP46" s="296">
        <v>36</v>
      </c>
      <c r="AQ46" s="296">
        <v>36</v>
      </c>
      <c r="AR46" s="296">
        <v>36</v>
      </c>
      <c r="AS46" s="296">
        <v>36</v>
      </c>
      <c r="AT46" s="296">
        <v>36</v>
      </c>
      <c r="AU46" s="296">
        <v>36</v>
      </c>
      <c r="AV46" s="296">
        <v>36</v>
      </c>
      <c r="AW46" s="296">
        <v>36</v>
      </c>
      <c r="AX46" s="296">
        <v>36</v>
      </c>
      <c r="AY46" s="296">
        <v>36</v>
      </c>
      <c r="AZ46" s="296">
        <v>36</v>
      </c>
      <c r="BA46" s="296" t="s">
        <v>52</v>
      </c>
      <c r="BB46" s="296" t="s">
        <v>47</v>
      </c>
      <c r="BC46" s="296" t="s">
        <v>15</v>
      </c>
      <c r="BD46" s="296" t="s">
        <v>15</v>
      </c>
      <c r="BE46" s="296" t="s">
        <v>15</v>
      </c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29"/>
      <c r="BU46" s="165">
        <f t="shared" si="3"/>
        <v>0.21874972222868974</v>
      </c>
    </row>
    <row r="47" spans="1:73" x14ac:dyDescent="0.25">
      <c r="A47" s="39"/>
      <c r="B47" s="139" t="str">
        <f>'Etat staff'!I43</f>
        <v xml:space="preserve"> RUBEN</v>
      </c>
      <c r="C47" s="161">
        <f>'Etat staff'!G43</f>
        <v>43592.440972222219</v>
      </c>
      <c r="D47" s="162">
        <f>IF('Etat staff'!H43&lt;C47,'Etat staff'!H43+1,'Etat staff'!H43)</f>
        <v>43592.767361111109</v>
      </c>
      <c r="E47" s="203">
        <f t="shared" si="7"/>
        <v>4.1666666666666664E-2</v>
      </c>
      <c r="F47" s="44"/>
      <c r="G47" s="265"/>
      <c r="H47" s="227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31">
        <v>33</v>
      </c>
      <c r="X47" s="231">
        <v>33</v>
      </c>
      <c r="Y47" s="231">
        <v>33</v>
      </c>
      <c r="Z47" s="231">
        <v>33</v>
      </c>
      <c r="AA47" s="231">
        <v>33</v>
      </c>
      <c r="AB47" s="231">
        <v>33</v>
      </c>
      <c r="AC47" s="231">
        <v>33</v>
      </c>
      <c r="AD47" s="231">
        <v>33</v>
      </c>
      <c r="AE47" s="231">
        <v>33</v>
      </c>
      <c r="AF47" s="231">
        <v>33</v>
      </c>
      <c r="AG47" s="231">
        <v>33</v>
      </c>
      <c r="AH47" s="231">
        <v>33</v>
      </c>
      <c r="AI47" s="231" t="s">
        <v>15</v>
      </c>
      <c r="AJ47" s="231" t="s">
        <v>6</v>
      </c>
      <c r="AK47" s="231" t="s">
        <v>6</v>
      </c>
      <c r="AL47" s="296" t="s">
        <v>6</v>
      </c>
      <c r="AM47" s="296">
        <v>32</v>
      </c>
      <c r="AN47" s="296">
        <v>32</v>
      </c>
      <c r="AO47" s="296">
        <v>32</v>
      </c>
      <c r="AP47" s="296">
        <v>32</v>
      </c>
      <c r="AQ47" s="296">
        <v>32</v>
      </c>
      <c r="AR47" s="296">
        <v>32</v>
      </c>
      <c r="AS47" s="296" t="s">
        <v>52</v>
      </c>
      <c r="AT47" s="296" t="s">
        <v>47</v>
      </c>
      <c r="AU47" s="296" t="s">
        <v>15</v>
      </c>
      <c r="AV47" s="296"/>
      <c r="AW47" s="296"/>
      <c r="AX47" s="296"/>
      <c r="AY47" s="231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29"/>
      <c r="BU47" s="165">
        <f t="shared" si="3"/>
        <v>0.33333305555717241</v>
      </c>
    </row>
    <row r="48" spans="1:73" x14ac:dyDescent="0.25">
      <c r="A48" s="39"/>
      <c r="B48" s="139" t="str">
        <f>'Etat staff'!I44</f>
        <v xml:space="preserve"> AUDE</v>
      </c>
      <c r="C48" s="161">
        <f>'Etat staff'!G44</f>
        <v>43592.482638888891</v>
      </c>
      <c r="D48" s="162">
        <f>IF('Etat staff'!H44&lt;C48,'Etat staff'!H44+1,'Etat staff'!H44)</f>
        <v>43592.788194444445</v>
      </c>
      <c r="E48" s="203">
        <f t="shared" si="7"/>
        <v>4.1666666666666664E-2</v>
      </c>
      <c r="F48" s="44"/>
      <c r="G48" s="265"/>
      <c r="H48" s="227"/>
      <c r="I48" s="296"/>
      <c r="J48" s="296"/>
      <c r="K48" s="296"/>
      <c r="L48" s="296"/>
      <c r="M48" s="296"/>
      <c r="N48" s="296"/>
      <c r="O48" s="296"/>
      <c r="P48" s="296"/>
      <c r="Q48" s="296"/>
      <c r="R48" s="296"/>
      <c r="S48" s="296"/>
      <c r="T48" s="296"/>
      <c r="U48" s="296"/>
      <c r="V48" s="296"/>
      <c r="W48" s="296">
        <v>36</v>
      </c>
      <c r="X48" s="296">
        <v>36</v>
      </c>
      <c r="Y48" s="296">
        <v>36</v>
      </c>
      <c r="Z48" s="296">
        <v>36</v>
      </c>
      <c r="AA48" s="296">
        <v>36</v>
      </c>
      <c r="AB48" s="296">
        <v>36</v>
      </c>
      <c r="AC48" s="296">
        <v>36</v>
      </c>
      <c r="AD48" s="296">
        <v>36</v>
      </c>
      <c r="AE48" s="296">
        <v>36</v>
      </c>
      <c r="AF48" s="296">
        <v>36</v>
      </c>
      <c r="AG48" s="296">
        <v>36</v>
      </c>
      <c r="AH48" s="296">
        <v>36</v>
      </c>
      <c r="AI48" s="296" t="s">
        <v>15</v>
      </c>
      <c r="AJ48" s="231" t="s">
        <v>6</v>
      </c>
      <c r="AK48" s="231" t="s">
        <v>6</v>
      </c>
      <c r="AL48" s="296" t="s">
        <v>6</v>
      </c>
      <c r="AM48" s="231">
        <v>30</v>
      </c>
      <c r="AN48" s="231">
        <v>30</v>
      </c>
      <c r="AO48" s="231">
        <v>30</v>
      </c>
      <c r="AP48" s="231">
        <v>30</v>
      </c>
      <c r="AQ48" s="231">
        <v>30</v>
      </c>
      <c r="AR48" s="231">
        <v>30</v>
      </c>
      <c r="AS48" s="231">
        <v>30</v>
      </c>
      <c r="AT48" s="231">
        <v>30</v>
      </c>
      <c r="AU48" s="231">
        <v>30</v>
      </c>
      <c r="AV48" s="231">
        <v>30</v>
      </c>
      <c r="AW48" s="231">
        <v>30</v>
      </c>
      <c r="AX48" s="231">
        <v>30</v>
      </c>
      <c r="AY48" s="231">
        <v>30</v>
      </c>
      <c r="AZ48" s="231">
        <v>30</v>
      </c>
      <c r="BA48" s="231">
        <v>30</v>
      </c>
      <c r="BB48" s="231">
        <v>30</v>
      </c>
      <c r="BC48" s="231" t="s">
        <v>52</v>
      </c>
      <c r="BD48" s="231" t="s">
        <v>47</v>
      </c>
      <c r="BE48" s="231" t="s">
        <v>53</v>
      </c>
      <c r="BF48" s="231" t="s">
        <v>53</v>
      </c>
      <c r="BG48" s="231" t="s">
        <v>53</v>
      </c>
      <c r="BH48" s="231" t="s">
        <v>53</v>
      </c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29"/>
      <c r="BU48" s="165">
        <f t="shared" si="3"/>
        <v>0.31249972222141376</v>
      </c>
    </row>
    <row r="49" spans="1:73" x14ac:dyDescent="0.25">
      <c r="A49" s="39"/>
      <c r="B49" s="139" t="str">
        <f>'Etat staff'!I45</f>
        <v xml:space="preserve"> KARINE</v>
      </c>
      <c r="C49" s="161">
        <f>'Etat staff'!G45</f>
        <v>43592.482638888891</v>
      </c>
      <c r="D49" s="162">
        <f>IF('Etat staff'!H45&lt;C49,'Etat staff'!H45+1,'Etat staff'!H45)</f>
        <v>43592.809027777781</v>
      </c>
      <c r="E49" s="203">
        <f t="shared" si="7"/>
        <v>4.1666666666666664E-2</v>
      </c>
      <c r="F49" s="44"/>
      <c r="G49" s="265"/>
      <c r="H49" s="227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>
        <v>37</v>
      </c>
      <c r="X49" s="296">
        <v>37</v>
      </c>
      <c r="Y49" s="296">
        <v>37</v>
      </c>
      <c r="Z49" s="296">
        <v>37</v>
      </c>
      <c r="AA49" s="296">
        <v>37</v>
      </c>
      <c r="AB49" s="296">
        <v>37</v>
      </c>
      <c r="AC49" s="296">
        <v>37</v>
      </c>
      <c r="AD49" s="296">
        <v>37</v>
      </c>
      <c r="AE49" s="296">
        <v>37</v>
      </c>
      <c r="AF49" s="296">
        <v>37</v>
      </c>
      <c r="AG49" s="296">
        <v>37</v>
      </c>
      <c r="AH49" s="296">
        <v>37</v>
      </c>
      <c r="AI49" s="296" t="s">
        <v>15</v>
      </c>
      <c r="AJ49" s="231" t="s">
        <v>6</v>
      </c>
      <c r="AK49" s="231" t="s">
        <v>6</v>
      </c>
      <c r="AL49" s="296" t="s">
        <v>6</v>
      </c>
      <c r="AM49" s="231" t="s">
        <v>55</v>
      </c>
      <c r="AN49" s="231" t="s">
        <v>55</v>
      </c>
      <c r="AO49" s="231" t="s">
        <v>55</v>
      </c>
      <c r="AP49" s="296">
        <v>33</v>
      </c>
      <c r="AQ49" s="296">
        <v>33</v>
      </c>
      <c r="AR49" s="296">
        <v>33</v>
      </c>
      <c r="AS49" s="296">
        <v>33</v>
      </c>
      <c r="AT49" s="296">
        <v>33</v>
      </c>
      <c r="AU49" s="296">
        <v>33</v>
      </c>
      <c r="AV49" s="296">
        <v>33</v>
      </c>
      <c r="AW49" s="296">
        <v>33</v>
      </c>
      <c r="AX49" s="296">
        <v>33</v>
      </c>
      <c r="AY49" s="296">
        <v>33</v>
      </c>
      <c r="AZ49" s="296">
        <v>33</v>
      </c>
      <c r="BA49" s="296">
        <v>33</v>
      </c>
      <c r="BB49" s="296">
        <v>33</v>
      </c>
      <c r="BC49" s="296" t="s">
        <v>52</v>
      </c>
      <c r="BD49" s="296" t="s">
        <v>47</v>
      </c>
      <c r="BE49" s="296" t="s">
        <v>15</v>
      </c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29"/>
      <c r="BU49" s="165">
        <f t="shared" si="3"/>
        <v>0.33333305555717241</v>
      </c>
    </row>
    <row r="50" spans="1:73" x14ac:dyDescent="0.25">
      <c r="A50" s="39"/>
      <c r="B50" s="266">
        <f>'Etat staff'!I46</f>
        <v>0</v>
      </c>
      <c r="C50" s="161">
        <f>'Etat staff'!G46</f>
        <v>0</v>
      </c>
      <c r="D50" s="162">
        <f>IF('Etat staff'!H46&lt;C50,'Etat staff'!H46+1,'Etat staff'!H46)</f>
        <v>0</v>
      </c>
      <c r="E50" s="203">
        <f t="shared" si="7"/>
        <v>1.0416666666666666E-2</v>
      </c>
      <c r="F50" s="44"/>
      <c r="G50" s="265"/>
      <c r="H50" s="227"/>
      <c r="I50" s="296"/>
      <c r="J50" s="296"/>
      <c r="K50" s="296"/>
      <c r="L50" s="296"/>
      <c r="M50" s="296"/>
      <c r="N50" s="296"/>
      <c r="O50" s="296"/>
      <c r="P50" s="296"/>
      <c r="Q50" s="296"/>
      <c r="R50" s="296"/>
      <c r="S50" s="296"/>
      <c r="T50" s="231"/>
      <c r="U50" s="231"/>
      <c r="V50" s="231"/>
      <c r="W50" s="231"/>
      <c r="X50" s="231"/>
      <c r="Y50" s="231"/>
      <c r="Z50" s="231"/>
      <c r="AA50" s="231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31"/>
      <c r="BI50" s="231"/>
      <c r="BJ50" s="231"/>
      <c r="BK50" s="231"/>
      <c r="BL50" s="231"/>
      <c r="BM50" s="231"/>
      <c r="BN50" s="231"/>
      <c r="BO50" s="231"/>
      <c r="BP50" s="296"/>
      <c r="BQ50" s="296"/>
      <c r="BR50" s="296"/>
      <c r="BS50" s="296"/>
      <c r="BT50" s="229"/>
      <c r="BU50" s="165">
        <f t="shared" si="3"/>
        <v>6.9441666666666671E-3</v>
      </c>
    </row>
    <row r="51" spans="1:73" x14ac:dyDescent="0.25">
      <c r="A51" s="39"/>
      <c r="B51" s="139">
        <f>'Etat staff'!I47</f>
        <v>0</v>
      </c>
      <c r="C51" s="161">
        <f>'Etat staff'!G47</f>
        <v>0</v>
      </c>
      <c r="D51" s="162">
        <f>IF('Etat staff'!H47&lt;C51,'Etat staff'!H47+1,'Etat staff'!H47)</f>
        <v>0</v>
      </c>
      <c r="E51" s="203">
        <f t="shared" si="7"/>
        <v>1.0416666666666666E-2</v>
      </c>
      <c r="F51" s="44"/>
      <c r="G51" s="265"/>
      <c r="H51" s="227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31"/>
      <c r="U51" s="231"/>
      <c r="V51" s="231"/>
      <c r="W51" s="231"/>
      <c r="X51" s="231"/>
      <c r="Y51" s="231"/>
      <c r="Z51" s="231"/>
      <c r="AA51" s="231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31"/>
      <c r="BI51" s="231"/>
      <c r="BJ51" s="231"/>
      <c r="BK51" s="231"/>
      <c r="BL51" s="231"/>
      <c r="BM51" s="231"/>
      <c r="BN51" s="231"/>
      <c r="BO51" s="231"/>
      <c r="BP51" s="296"/>
      <c r="BQ51" s="296"/>
      <c r="BR51" s="296"/>
      <c r="BS51" s="296"/>
      <c r="BT51" s="229"/>
      <c r="BU51" s="165">
        <f t="shared" si="3"/>
        <v>6.9441666666666671E-3</v>
      </c>
    </row>
    <row r="52" spans="1:73" x14ac:dyDescent="0.25">
      <c r="A52" s="39"/>
      <c r="B52" s="139">
        <f>'Etat staff'!I48</f>
        <v>0</v>
      </c>
      <c r="C52" s="161">
        <f>'Etat staff'!G48</f>
        <v>0</v>
      </c>
      <c r="D52" s="162">
        <f>IF('Etat staff'!H48&lt;C52,'Etat staff'!H48+1,'Etat staff'!H48)</f>
        <v>0</v>
      </c>
      <c r="E52" s="203">
        <f t="shared" si="7"/>
        <v>1.0416666666666666E-2</v>
      </c>
      <c r="F52" s="44"/>
      <c r="G52" s="265"/>
      <c r="H52" s="227"/>
      <c r="I52" s="296"/>
      <c r="J52" s="296"/>
      <c r="K52" s="296"/>
      <c r="L52" s="296"/>
      <c r="M52" s="296"/>
      <c r="N52" s="296"/>
      <c r="O52" s="296"/>
      <c r="P52" s="296"/>
      <c r="Q52" s="296"/>
      <c r="R52" s="296"/>
      <c r="S52" s="296"/>
      <c r="T52" s="231"/>
      <c r="U52" s="231"/>
      <c r="V52" s="231"/>
      <c r="W52" s="231"/>
      <c r="X52" s="231"/>
      <c r="Y52" s="231"/>
      <c r="Z52" s="231"/>
      <c r="AA52" s="231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31"/>
      <c r="BI52" s="231"/>
      <c r="BJ52" s="231"/>
      <c r="BK52" s="231"/>
      <c r="BL52" s="231"/>
      <c r="BM52" s="231"/>
      <c r="BN52" s="231"/>
      <c r="BO52" s="231"/>
      <c r="BP52" s="296"/>
      <c r="BQ52" s="296"/>
      <c r="BR52" s="296"/>
      <c r="BS52" s="296"/>
      <c r="BT52" s="229"/>
      <c r="BU52" s="165">
        <f t="shared" si="3"/>
        <v>6.9441666666666671E-3</v>
      </c>
    </row>
    <row r="53" spans="1:73" x14ac:dyDescent="0.25">
      <c r="A53" s="39"/>
      <c r="B53" s="266">
        <f>'Etat staff'!I49</f>
        <v>0</v>
      </c>
      <c r="C53" s="161">
        <f>'Etat staff'!G49</f>
        <v>0</v>
      </c>
      <c r="D53" s="162">
        <f>IF('Etat staff'!H49&lt;C53,'Etat staff'!H49+1,'Etat staff'!H49)</f>
        <v>0</v>
      </c>
      <c r="E53" s="203">
        <f t="shared" si="7"/>
        <v>1.0416666666666666E-2</v>
      </c>
      <c r="F53" s="44"/>
      <c r="G53" s="265"/>
      <c r="H53" s="227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31"/>
      <c r="U53" s="231"/>
      <c r="V53" s="231"/>
      <c r="W53" s="231"/>
      <c r="X53" s="231"/>
      <c r="Y53" s="231"/>
      <c r="Z53" s="231"/>
      <c r="AA53" s="231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31"/>
      <c r="BI53" s="231"/>
      <c r="BJ53" s="231"/>
      <c r="BK53" s="231"/>
      <c r="BL53" s="231"/>
      <c r="BM53" s="231"/>
      <c r="BN53" s="231"/>
      <c r="BO53" s="231"/>
      <c r="BP53" s="296"/>
      <c r="BQ53" s="296"/>
      <c r="BR53" s="296"/>
      <c r="BS53" s="296"/>
      <c r="BT53" s="229"/>
      <c r="BU53" s="165">
        <f t="shared" si="3"/>
        <v>6.9441666666666671E-3</v>
      </c>
    </row>
    <row r="54" spans="1:73" x14ac:dyDescent="0.25">
      <c r="A54" s="39"/>
      <c r="B54" s="139" t="str">
        <f>'Etat staff'!I50</f>
        <v xml:space="preserve"> LUCA</v>
      </c>
      <c r="C54" s="161">
        <f>'Etat staff'!G50</f>
        <v>43592.534722222219</v>
      </c>
      <c r="D54" s="162">
        <f>IF('Etat staff'!H50&lt;C54,'Etat staff'!H50+1,'Etat staff'!H50)</f>
        <v>43592.913194444445</v>
      </c>
      <c r="E54" s="203">
        <f t="shared" si="7"/>
        <v>5.2083333333333336E-2</v>
      </c>
      <c r="F54" s="44"/>
      <c r="G54" s="265"/>
      <c r="H54" s="227"/>
      <c r="I54" s="296"/>
      <c r="J54" s="296"/>
      <c r="K54" s="296"/>
      <c r="L54" s="296"/>
      <c r="M54" s="296"/>
      <c r="N54" s="296"/>
      <c r="O54" s="296"/>
      <c r="P54" s="296"/>
      <c r="Q54" s="296"/>
      <c r="R54" s="296"/>
      <c r="S54" s="296"/>
      <c r="T54" s="296"/>
      <c r="U54" s="296"/>
      <c r="V54" s="296"/>
      <c r="W54" s="296"/>
      <c r="X54" s="296"/>
      <c r="Y54" s="296"/>
      <c r="Z54" s="296"/>
      <c r="AA54" s="296"/>
      <c r="AB54" s="231"/>
      <c r="AC54" s="231"/>
      <c r="AD54" s="231" t="s">
        <v>53</v>
      </c>
      <c r="AE54" s="231" t="s">
        <v>53</v>
      </c>
      <c r="AF54" s="231" t="s">
        <v>53</v>
      </c>
      <c r="AG54" s="231" t="s">
        <v>53</v>
      </c>
      <c r="AH54" s="231" t="s">
        <v>53</v>
      </c>
      <c r="AI54" s="296">
        <v>38</v>
      </c>
      <c r="AJ54" s="296">
        <v>38</v>
      </c>
      <c r="AK54" s="296">
        <v>38</v>
      </c>
      <c r="AL54" s="296">
        <v>38</v>
      </c>
      <c r="AM54" s="296">
        <v>38</v>
      </c>
      <c r="AN54" s="296">
        <v>38</v>
      </c>
      <c r="AO54" s="296">
        <v>38</v>
      </c>
      <c r="AP54" s="296">
        <v>38</v>
      </c>
      <c r="AQ54" s="296" t="s">
        <v>15</v>
      </c>
      <c r="AR54" s="296" t="s">
        <v>6</v>
      </c>
      <c r="AS54" s="296" t="s">
        <v>6</v>
      </c>
      <c r="AT54" s="296" t="s">
        <v>6</v>
      </c>
      <c r="AU54" s="296">
        <v>1</v>
      </c>
      <c r="AV54" s="296">
        <v>1</v>
      </c>
      <c r="AW54" s="296">
        <v>1</v>
      </c>
      <c r="AX54" s="296">
        <v>1</v>
      </c>
      <c r="AY54" s="296">
        <v>1</v>
      </c>
      <c r="AZ54" s="296">
        <v>1</v>
      </c>
      <c r="BA54" s="296">
        <v>1</v>
      </c>
      <c r="BB54" s="296">
        <v>1</v>
      </c>
      <c r="BC54" s="296">
        <v>30</v>
      </c>
      <c r="BD54" s="296">
        <v>30</v>
      </c>
      <c r="BE54" s="296">
        <v>30</v>
      </c>
      <c r="BF54" s="296">
        <v>30</v>
      </c>
      <c r="BG54" s="296">
        <v>30</v>
      </c>
      <c r="BH54" s="231" t="s">
        <v>52</v>
      </c>
      <c r="BI54" s="231" t="s">
        <v>47</v>
      </c>
      <c r="BJ54" s="231" t="s">
        <v>15</v>
      </c>
      <c r="BK54" s="231" t="s">
        <v>15</v>
      </c>
      <c r="BL54" s="231" t="s">
        <v>15</v>
      </c>
      <c r="BM54" s="231" t="s">
        <v>15</v>
      </c>
      <c r="BN54" s="231" t="s">
        <v>15</v>
      </c>
      <c r="BO54" s="231" t="s">
        <v>15</v>
      </c>
      <c r="BP54" s="296"/>
      <c r="BQ54" s="296"/>
      <c r="BR54" s="296"/>
      <c r="BS54" s="296"/>
      <c r="BT54" s="229"/>
      <c r="BU54" s="165">
        <f t="shared" si="3"/>
        <v>0.38541638889293106</v>
      </c>
    </row>
    <row r="55" spans="1:73" x14ac:dyDescent="0.25">
      <c r="A55" s="39"/>
      <c r="B55" s="139" t="str">
        <f>'Etat staff'!I51</f>
        <v xml:space="preserve"> ANAIS</v>
      </c>
      <c r="C55" s="161">
        <f>'Etat staff'!G51</f>
        <v>43592.545138888891</v>
      </c>
      <c r="D55" s="162">
        <f>IF('Etat staff'!H51&lt;C55,'Etat staff'!H51+1,'Etat staff'!H51)</f>
        <v>43592.913194444445</v>
      </c>
      <c r="E55" s="203">
        <f t="shared" si="7"/>
        <v>4.1666666666666664E-2</v>
      </c>
      <c r="F55" s="44"/>
      <c r="G55" s="265"/>
      <c r="H55" s="227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 t="s">
        <v>68</v>
      </c>
      <c r="AE55" s="296" t="s">
        <v>68</v>
      </c>
      <c r="AF55" s="296" t="s">
        <v>68</v>
      </c>
      <c r="AG55" s="296" t="s">
        <v>68</v>
      </c>
      <c r="AH55" s="296" t="s">
        <v>68</v>
      </c>
      <c r="AI55" s="296">
        <v>39</v>
      </c>
      <c r="AJ55" s="296">
        <v>39</v>
      </c>
      <c r="AK55" s="296">
        <v>39</v>
      </c>
      <c r="AL55" s="296">
        <v>39</v>
      </c>
      <c r="AM55" s="296">
        <v>39</v>
      </c>
      <c r="AN55" s="296">
        <v>39</v>
      </c>
      <c r="AO55" s="296">
        <v>39</v>
      </c>
      <c r="AP55" s="296">
        <v>39</v>
      </c>
      <c r="AQ55" s="296" t="s">
        <v>15</v>
      </c>
      <c r="AR55" s="296" t="s">
        <v>6</v>
      </c>
      <c r="AS55" s="296" t="s">
        <v>6</v>
      </c>
      <c r="AT55" s="296" t="s">
        <v>6</v>
      </c>
      <c r="AU55" s="231" t="s">
        <v>16</v>
      </c>
      <c r="AV55" s="231" t="s">
        <v>16</v>
      </c>
      <c r="AW55" s="231" t="s">
        <v>16</v>
      </c>
      <c r="AX55" s="231" t="s">
        <v>16</v>
      </c>
      <c r="AY55" s="231">
        <v>32</v>
      </c>
      <c r="AZ55" s="231">
        <v>32</v>
      </c>
      <c r="BA55" s="231">
        <v>32</v>
      </c>
      <c r="BB55" s="296">
        <v>32</v>
      </c>
      <c r="BC55" s="296">
        <v>33</v>
      </c>
      <c r="BD55" s="296">
        <v>33</v>
      </c>
      <c r="BE55" s="296">
        <v>33</v>
      </c>
      <c r="BF55" s="296">
        <v>33</v>
      </c>
      <c r="BG55" s="296">
        <v>33</v>
      </c>
      <c r="BH55" s="231" t="s">
        <v>52</v>
      </c>
      <c r="BI55" s="231" t="s">
        <v>47</v>
      </c>
      <c r="BJ55" s="231" t="s">
        <v>15</v>
      </c>
      <c r="BK55" s="231" t="s">
        <v>15</v>
      </c>
      <c r="BL55" s="231" t="s">
        <v>15</v>
      </c>
      <c r="BM55" s="231" t="s">
        <v>15</v>
      </c>
      <c r="BN55" s="231" t="s">
        <v>15</v>
      </c>
      <c r="BO55" s="231" t="s">
        <v>15</v>
      </c>
      <c r="BP55" s="296"/>
      <c r="BQ55" s="296"/>
      <c r="BR55" s="296"/>
      <c r="BS55" s="296"/>
      <c r="BT55" s="229"/>
      <c r="BU55" s="165">
        <f t="shared" si="3"/>
        <v>0.37499972222141376</v>
      </c>
    </row>
    <row r="56" spans="1:73" x14ac:dyDescent="0.25">
      <c r="A56" s="39"/>
      <c r="B56" s="139" t="str">
        <f>'Etat staff'!I52</f>
        <v xml:space="preserve"> MIKE</v>
      </c>
      <c r="C56" s="161">
        <f>'Etat staff'!G52</f>
        <v>43592.565972222219</v>
      </c>
      <c r="D56" s="162">
        <f>IF('Etat staff'!H52&lt;C56,'Etat staff'!H52+1,'Etat staff'!H52)</f>
        <v>43592.777777777781</v>
      </c>
      <c r="E56" s="203">
        <f t="shared" si="7"/>
        <v>1.0416666666666666E-2</v>
      </c>
      <c r="F56" s="44"/>
      <c r="G56" s="265"/>
      <c r="H56" s="227"/>
      <c r="I56" s="296"/>
      <c r="J56" s="296"/>
      <c r="K56" s="296"/>
      <c r="L56" s="296"/>
      <c r="M56" s="296"/>
      <c r="N56" s="296"/>
      <c r="O56" s="296"/>
      <c r="P56" s="296"/>
      <c r="Q56" s="296"/>
      <c r="R56" s="296"/>
      <c r="S56" s="296"/>
      <c r="T56" s="296"/>
      <c r="U56" s="296"/>
      <c r="V56" s="296"/>
      <c r="W56" s="296"/>
      <c r="X56" s="296"/>
      <c r="Y56" s="296"/>
      <c r="Z56" s="296"/>
      <c r="AA56" s="296"/>
      <c r="AB56" s="231"/>
      <c r="AC56" s="231"/>
      <c r="AD56" s="296"/>
      <c r="AE56" s="296">
        <v>1</v>
      </c>
      <c r="AF56" s="296">
        <v>1</v>
      </c>
      <c r="AG56" s="296">
        <v>1</v>
      </c>
      <c r="AH56" s="296">
        <v>1</v>
      </c>
      <c r="AI56" s="296">
        <v>1</v>
      </c>
      <c r="AJ56" s="296">
        <v>1</v>
      </c>
      <c r="AK56" s="296">
        <v>1</v>
      </c>
      <c r="AL56" s="296">
        <v>1</v>
      </c>
      <c r="AM56" s="296">
        <v>1</v>
      </c>
      <c r="AN56" s="296">
        <v>1</v>
      </c>
      <c r="AO56" s="296">
        <v>1</v>
      </c>
      <c r="AP56" s="296">
        <v>1</v>
      </c>
      <c r="AQ56" s="296" t="s">
        <v>15</v>
      </c>
      <c r="AR56" s="296" t="s">
        <v>6</v>
      </c>
      <c r="AS56" s="296" t="s">
        <v>6</v>
      </c>
      <c r="AT56" s="296" t="s">
        <v>6</v>
      </c>
      <c r="AU56" s="296" t="s">
        <v>55</v>
      </c>
      <c r="AV56" s="296" t="s">
        <v>55</v>
      </c>
      <c r="AW56" s="296" t="s">
        <v>55</v>
      </c>
      <c r="AX56" s="296" t="s">
        <v>55</v>
      </c>
      <c r="AY56" s="296" t="s">
        <v>55</v>
      </c>
      <c r="AZ56" s="296" t="s">
        <v>55</v>
      </c>
      <c r="BA56" s="296">
        <v>35</v>
      </c>
      <c r="BB56" s="296">
        <v>35</v>
      </c>
      <c r="BC56" s="296">
        <v>35</v>
      </c>
      <c r="BD56" s="296">
        <v>35</v>
      </c>
      <c r="BE56" s="296">
        <v>35</v>
      </c>
      <c r="BF56" s="296">
        <v>35</v>
      </c>
      <c r="BG56" s="296">
        <v>35</v>
      </c>
      <c r="BH56" s="231" t="s">
        <v>52</v>
      </c>
      <c r="BI56" s="231" t="s">
        <v>47</v>
      </c>
      <c r="BJ56" s="231" t="s">
        <v>15</v>
      </c>
      <c r="BK56" s="231" t="s">
        <v>15</v>
      </c>
      <c r="BL56" s="296"/>
      <c r="BM56" s="296"/>
      <c r="BN56" s="296"/>
      <c r="BO56" s="296"/>
      <c r="BP56" s="296"/>
      <c r="BQ56" s="296"/>
      <c r="BR56" s="296"/>
      <c r="BS56" s="296"/>
      <c r="BT56" s="229"/>
      <c r="BU56" s="165">
        <f t="shared" si="3"/>
        <v>0.21874972222868974</v>
      </c>
    </row>
    <row r="57" spans="1:73" x14ac:dyDescent="0.25">
      <c r="A57" s="39"/>
      <c r="B57" s="139" t="str">
        <f>'Etat staff'!I53</f>
        <v xml:space="preserve"> CAMILLE</v>
      </c>
      <c r="C57" s="161">
        <f>'Etat staff'!G53</f>
        <v>43592.586805555555</v>
      </c>
      <c r="D57" s="162">
        <f>IF('Etat staff'!H53&lt;C57,'Etat staff'!H53+1,'Etat staff'!H53)</f>
        <v>43592.913194444445</v>
      </c>
      <c r="E57" s="203">
        <f t="shared" si="7"/>
        <v>4.1666666666666664E-2</v>
      </c>
      <c r="F57" s="44"/>
      <c r="G57" s="265"/>
      <c r="H57" s="227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31"/>
      <c r="AC57" s="231"/>
      <c r="AD57" s="231"/>
      <c r="AE57" s="231">
        <v>32</v>
      </c>
      <c r="AF57" s="231">
        <v>32</v>
      </c>
      <c r="AG57" s="231">
        <v>32</v>
      </c>
      <c r="AH57" s="231">
        <v>32</v>
      </c>
      <c r="AI57" s="231">
        <v>32</v>
      </c>
      <c r="AJ57" s="231">
        <v>32</v>
      </c>
      <c r="AK57" s="231">
        <v>32</v>
      </c>
      <c r="AL57" s="231">
        <v>32</v>
      </c>
      <c r="AM57" s="231" t="s">
        <v>54</v>
      </c>
      <c r="AN57" s="231" t="s">
        <v>54</v>
      </c>
      <c r="AO57" s="231" t="s">
        <v>54</v>
      </c>
      <c r="AP57" s="231" t="s">
        <v>54</v>
      </c>
      <c r="AQ57" s="231" t="s">
        <v>54</v>
      </c>
      <c r="AR57" s="296" t="s">
        <v>6</v>
      </c>
      <c r="AS57" s="296" t="s">
        <v>6</v>
      </c>
      <c r="AT57" s="296" t="s">
        <v>6</v>
      </c>
      <c r="AU57" s="231">
        <v>38</v>
      </c>
      <c r="AV57" s="231">
        <v>38</v>
      </c>
      <c r="AW57" s="231">
        <v>38</v>
      </c>
      <c r="AX57" s="231">
        <v>38</v>
      </c>
      <c r="AY57" s="231">
        <v>38</v>
      </c>
      <c r="AZ57" s="231">
        <v>38</v>
      </c>
      <c r="BA57" s="231">
        <v>38</v>
      </c>
      <c r="BB57" s="231">
        <v>38</v>
      </c>
      <c r="BC57" s="231">
        <v>38</v>
      </c>
      <c r="BD57" s="231">
        <v>38</v>
      </c>
      <c r="BE57" s="231">
        <v>38</v>
      </c>
      <c r="BF57" s="231">
        <v>38</v>
      </c>
      <c r="BG57" s="231">
        <v>38</v>
      </c>
      <c r="BH57" s="231" t="s">
        <v>52</v>
      </c>
      <c r="BI57" s="231" t="s">
        <v>47</v>
      </c>
      <c r="BJ57" s="296" t="s">
        <v>15</v>
      </c>
      <c r="BK57" s="296" t="s">
        <v>15</v>
      </c>
      <c r="BL57" s="296" t="s">
        <v>15</v>
      </c>
      <c r="BM57" s="296" t="s">
        <v>15</v>
      </c>
      <c r="BN57" s="296"/>
      <c r="BO57" s="296"/>
      <c r="BP57" s="296"/>
      <c r="BQ57" s="296"/>
      <c r="BR57" s="296"/>
      <c r="BS57" s="296"/>
      <c r="BT57" s="229"/>
      <c r="BU57" s="165">
        <f t="shared" si="3"/>
        <v>0.33333305555717241</v>
      </c>
    </row>
    <row r="58" spans="1:73" x14ac:dyDescent="0.25">
      <c r="A58" s="39"/>
      <c r="B58" s="139" t="str">
        <f>'Etat staff'!I54</f>
        <v xml:space="preserve"> JULIE</v>
      </c>
      <c r="C58" s="161">
        <f>'Etat staff'!G54</f>
        <v>43592.586805555555</v>
      </c>
      <c r="D58" s="162">
        <f>IF('Etat staff'!H54&lt;C58,'Etat staff'!H54+1,'Etat staff'!H54)</f>
        <v>43592.913194444445</v>
      </c>
      <c r="E58" s="203">
        <f t="shared" si="7"/>
        <v>4.1666666666666664E-2</v>
      </c>
      <c r="F58" s="44"/>
      <c r="G58" s="265"/>
      <c r="H58" s="227"/>
      <c r="I58" s="296"/>
      <c r="J58" s="296"/>
      <c r="K58" s="296"/>
      <c r="L58" s="296"/>
      <c r="M58" s="296"/>
      <c r="N58" s="296"/>
      <c r="O58" s="296"/>
      <c r="P58" s="296"/>
      <c r="Q58" s="296"/>
      <c r="R58" s="296"/>
      <c r="S58" s="296"/>
      <c r="T58" s="296"/>
      <c r="U58" s="296"/>
      <c r="V58" s="296"/>
      <c r="W58" s="296"/>
      <c r="X58" s="296"/>
      <c r="Y58" s="296"/>
      <c r="Z58" s="296"/>
      <c r="AA58" s="296"/>
      <c r="AB58" s="296"/>
      <c r="AC58" s="296"/>
      <c r="AD58" s="296"/>
      <c r="AE58" s="296"/>
      <c r="AF58" s="231"/>
      <c r="AG58" s="231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 t="s">
        <v>6</v>
      </c>
      <c r="AS58" s="296" t="s">
        <v>6</v>
      </c>
      <c r="AT58" s="296" t="s">
        <v>6</v>
      </c>
      <c r="AU58" s="296">
        <v>39</v>
      </c>
      <c r="AV58" s="296">
        <v>39</v>
      </c>
      <c r="AW58" s="296">
        <v>39</v>
      </c>
      <c r="AX58" s="296">
        <v>39</v>
      </c>
      <c r="AY58" s="296" t="s">
        <v>16</v>
      </c>
      <c r="AZ58" s="296" t="s">
        <v>16</v>
      </c>
      <c r="BA58" s="296" t="s">
        <v>16</v>
      </c>
      <c r="BB58" s="296" t="s">
        <v>16</v>
      </c>
      <c r="BC58" s="296" t="s">
        <v>16</v>
      </c>
      <c r="BD58" s="296" t="s">
        <v>16</v>
      </c>
      <c r="BE58" s="296" t="s">
        <v>16</v>
      </c>
      <c r="BF58" s="296" t="s">
        <v>16</v>
      </c>
      <c r="BG58" s="296" t="s">
        <v>16</v>
      </c>
      <c r="BH58" s="231" t="s">
        <v>52</v>
      </c>
      <c r="BI58" s="231" t="s">
        <v>47</v>
      </c>
      <c r="BJ58" s="231"/>
      <c r="BK58" s="231"/>
      <c r="BL58" s="231"/>
      <c r="BM58" s="231"/>
      <c r="BN58" s="231"/>
      <c r="BO58" s="231"/>
      <c r="BP58" s="296"/>
      <c r="BQ58" s="296"/>
      <c r="BR58" s="296"/>
      <c r="BS58" s="296"/>
      <c r="BT58" s="229"/>
      <c r="BU58" s="165">
        <f t="shared" si="3"/>
        <v>0.33333305555717241</v>
      </c>
    </row>
    <row r="59" spans="1:73" x14ac:dyDescent="0.25">
      <c r="A59" s="39"/>
      <c r="B59" s="139" t="str">
        <f>'Etat staff'!I55</f>
        <v xml:space="preserve"> CANDY</v>
      </c>
      <c r="C59" s="161">
        <f>'Etat staff'!G55</f>
        <v>43592.586805555555</v>
      </c>
      <c r="D59" s="162">
        <f>IF('Etat staff'!H55&lt;C59,'Etat staff'!H55+1,'Etat staff'!H55)</f>
        <v>43592.913194444445</v>
      </c>
      <c r="E59" s="203">
        <f t="shared" si="7"/>
        <v>4.1666666666666664E-2</v>
      </c>
      <c r="F59" s="44"/>
      <c r="G59" s="265"/>
      <c r="H59" s="227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>
        <v>2</v>
      </c>
      <c r="AF59" s="296">
        <v>2</v>
      </c>
      <c r="AG59" s="296">
        <v>2</v>
      </c>
      <c r="AH59" s="296">
        <v>2</v>
      </c>
      <c r="AI59" s="296">
        <v>2</v>
      </c>
      <c r="AJ59" s="296">
        <v>2</v>
      </c>
      <c r="AK59" s="296">
        <v>2</v>
      </c>
      <c r="AL59" s="296">
        <v>2</v>
      </c>
      <c r="AM59" s="296" t="s">
        <v>55</v>
      </c>
      <c r="AN59" s="296" t="s">
        <v>55</v>
      </c>
      <c r="AO59" s="296" t="s">
        <v>55</v>
      </c>
      <c r="AP59" s="296" t="s">
        <v>55</v>
      </c>
      <c r="AQ59" s="296" t="s">
        <v>55</v>
      </c>
      <c r="AR59" s="296" t="s">
        <v>6</v>
      </c>
      <c r="AS59" s="296" t="s">
        <v>6</v>
      </c>
      <c r="AT59" s="296" t="s">
        <v>6</v>
      </c>
      <c r="AU59" s="231">
        <v>37</v>
      </c>
      <c r="AV59" s="231">
        <v>37</v>
      </c>
      <c r="AW59" s="231">
        <v>37</v>
      </c>
      <c r="AX59" s="231">
        <v>37</v>
      </c>
      <c r="AY59" s="231">
        <v>37</v>
      </c>
      <c r="AZ59" s="231">
        <v>37</v>
      </c>
      <c r="BA59" s="231">
        <v>37</v>
      </c>
      <c r="BB59" s="231">
        <v>37</v>
      </c>
      <c r="BC59" s="231">
        <v>37</v>
      </c>
      <c r="BD59" s="231">
        <v>37</v>
      </c>
      <c r="BE59" s="296" t="s">
        <v>52</v>
      </c>
      <c r="BF59" s="296" t="s">
        <v>47</v>
      </c>
      <c r="BG59" s="296" t="s">
        <v>15</v>
      </c>
      <c r="BH59" s="231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29"/>
      <c r="BU59" s="165">
        <f t="shared" si="3"/>
        <v>0.33333305555717241</v>
      </c>
    </row>
    <row r="60" spans="1:73" x14ac:dyDescent="0.25">
      <c r="A60" s="39"/>
      <c r="B60" s="139" t="str">
        <f>'Etat staff'!I56</f>
        <v xml:space="preserve"> LANCELOT</v>
      </c>
      <c r="C60" s="161">
        <f>'Etat staff'!G56</f>
        <v>43592.701388888891</v>
      </c>
      <c r="D60" s="162">
        <f>IF('Etat staff'!H56&lt;C60,'Etat staff'!H56+1,'Etat staff'!H56)</f>
        <v>43592.913194444445</v>
      </c>
      <c r="E60" s="203">
        <f t="shared" si="7"/>
        <v>1.0416666666666666E-2</v>
      </c>
      <c r="F60" s="44"/>
      <c r="G60" s="265"/>
      <c r="H60" s="227"/>
      <c r="I60" s="296"/>
      <c r="J60" s="296"/>
      <c r="K60" s="296"/>
      <c r="L60" s="296"/>
      <c r="M60" s="296"/>
      <c r="N60" s="296"/>
      <c r="O60" s="296"/>
      <c r="P60" s="296"/>
      <c r="Q60" s="296"/>
      <c r="R60" s="296"/>
      <c r="S60" s="296"/>
      <c r="T60" s="296"/>
      <c r="U60" s="296"/>
      <c r="V60" s="296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>
        <v>37</v>
      </c>
      <c r="AS60" s="296">
        <v>37</v>
      </c>
      <c r="AT60" s="296">
        <v>37</v>
      </c>
      <c r="AU60" s="296" t="s">
        <v>15</v>
      </c>
      <c r="AV60" s="296" t="s">
        <v>6</v>
      </c>
      <c r="AW60" s="296" t="s">
        <v>6</v>
      </c>
      <c r="AX60" s="296" t="s">
        <v>6</v>
      </c>
      <c r="AY60" s="296" t="s">
        <v>15</v>
      </c>
      <c r="AZ60" s="296" t="s">
        <v>15</v>
      </c>
      <c r="BA60" s="296">
        <v>36</v>
      </c>
      <c r="BB60" s="296">
        <v>36</v>
      </c>
      <c r="BC60" s="296">
        <v>36</v>
      </c>
      <c r="BD60" s="296">
        <v>36</v>
      </c>
      <c r="BE60" s="296">
        <v>36</v>
      </c>
      <c r="BF60" s="296">
        <v>36</v>
      </c>
      <c r="BG60" s="296">
        <v>36</v>
      </c>
      <c r="BH60" s="231" t="s">
        <v>52</v>
      </c>
      <c r="BI60" s="296" t="s">
        <v>47</v>
      </c>
      <c r="BJ60" s="296" t="s">
        <v>15</v>
      </c>
      <c r="BK60" s="296" t="s">
        <v>15</v>
      </c>
      <c r="BL60" s="296" t="s">
        <v>15</v>
      </c>
      <c r="BM60" s="296" t="s">
        <v>15</v>
      </c>
      <c r="BN60" s="296" t="s">
        <v>15</v>
      </c>
      <c r="BO60" s="296" t="s">
        <v>15</v>
      </c>
      <c r="BP60" s="296"/>
      <c r="BQ60" s="296"/>
      <c r="BR60" s="296"/>
      <c r="BS60" s="296"/>
      <c r="BT60" s="229"/>
      <c r="BU60" s="165">
        <f t="shared" si="3"/>
        <v>0.21874972222141378</v>
      </c>
    </row>
    <row r="61" spans="1:73" x14ac:dyDescent="0.25">
      <c r="A61" s="39"/>
      <c r="B61" s="139" t="str">
        <f>'Etat staff'!I57</f>
        <v xml:space="preserve"> ALICE</v>
      </c>
      <c r="C61" s="161">
        <f>'Etat staff'!G57</f>
        <v>43592.701388888891</v>
      </c>
      <c r="D61" s="162">
        <f>IF('Etat staff'!H57&lt;C61,'Etat staff'!H57+1,'Etat staff'!H57)</f>
        <v>43592.913194444445</v>
      </c>
      <c r="E61" s="203">
        <f t="shared" si="7"/>
        <v>1.0416666666666666E-2</v>
      </c>
      <c r="F61" s="44"/>
      <c r="G61" s="265"/>
      <c r="H61" s="227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31"/>
      <c r="AL61" s="231"/>
      <c r="AM61" s="231"/>
      <c r="AN61" s="231"/>
      <c r="AO61" s="231"/>
      <c r="AP61" s="231"/>
      <c r="AQ61" s="231">
        <v>38</v>
      </c>
      <c r="AR61" s="231">
        <v>38</v>
      </c>
      <c r="AS61" s="231">
        <v>38</v>
      </c>
      <c r="AT61" s="231">
        <v>38</v>
      </c>
      <c r="AU61" s="231" t="s">
        <v>15</v>
      </c>
      <c r="AV61" s="296" t="s">
        <v>6</v>
      </c>
      <c r="AW61" s="296" t="s">
        <v>6</v>
      </c>
      <c r="AX61" s="296" t="s">
        <v>6</v>
      </c>
      <c r="AY61" s="231">
        <v>39</v>
      </c>
      <c r="AZ61" s="231">
        <v>39</v>
      </c>
      <c r="BA61" s="231">
        <v>39</v>
      </c>
      <c r="BB61" s="231">
        <v>39</v>
      </c>
      <c r="BC61" s="231">
        <v>39</v>
      </c>
      <c r="BD61" s="231">
        <v>39</v>
      </c>
      <c r="BE61" s="231">
        <v>39</v>
      </c>
      <c r="BF61" s="231">
        <v>39</v>
      </c>
      <c r="BG61" s="231">
        <v>39</v>
      </c>
      <c r="BH61" s="231" t="s">
        <v>52</v>
      </c>
      <c r="BI61" s="296" t="s">
        <v>47</v>
      </c>
      <c r="BJ61" s="296" t="s">
        <v>15</v>
      </c>
      <c r="BK61" s="296" t="s">
        <v>15</v>
      </c>
      <c r="BL61" s="296" t="s">
        <v>15</v>
      </c>
      <c r="BM61" s="296" t="s">
        <v>15</v>
      </c>
      <c r="BN61" s="296" t="s">
        <v>15</v>
      </c>
      <c r="BO61" s="296" t="s">
        <v>15</v>
      </c>
      <c r="BP61" s="296"/>
      <c r="BQ61" s="296"/>
      <c r="BR61" s="296"/>
      <c r="BS61" s="296"/>
      <c r="BT61" s="229"/>
      <c r="BU61" s="165">
        <f t="shared" si="3"/>
        <v>0.21874972222141378</v>
      </c>
    </row>
    <row r="62" spans="1:73" x14ac:dyDescent="0.25">
      <c r="A62" s="39"/>
      <c r="B62" s="139">
        <f>'Etat staff'!I58</f>
        <v>0</v>
      </c>
      <c r="C62" s="161">
        <f>'Etat staff'!G58</f>
        <v>0</v>
      </c>
      <c r="D62" s="162">
        <f>IF('Etat staff'!H58&lt;C62,'Etat staff'!H58+1,'Etat staff'!H58)</f>
        <v>0</v>
      </c>
      <c r="E62" s="203">
        <f t="shared" si="7"/>
        <v>1.0416666666666666E-2</v>
      </c>
      <c r="F62" s="44"/>
      <c r="G62" s="265"/>
      <c r="H62" s="227"/>
      <c r="I62" s="296"/>
      <c r="J62" s="296"/>
      <c r="K62" s="296"/>
      <c r="L62" s="296"/>
      <c r="M62" s="296"/>
      <c r="N62" s="296"/>
      <c r="O62" s="296"/>
      <c r="P62" s="296"/>
      <c r="Q62" s="296"/>
      <c r="R62" s="296"/>
      <c r="S62" s="296"/>
      <c r="T62" s="296"/>
      <c r="U62" s="296"/>
      <c r="V62" s="296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31" t="s">
        <v>53</v>
      </c>
      <c r="AN62" s="231" t="s">
        <v>53</v>
      </c>
      <c r="AO62" s="231" t="s">
        <v>53</v>
      </c>
      <c r="AP62" s="231" t="s">
        <v>53</v>
      </c>
      <c r="AQ62" s="231">
        <v>39</v>
      </c>
      <c r="AR62" s="231">
        <v>39</v>
      </c>
      <c r="AS62" s="231">
        <v>39</v>
      </c>
      <c r="AT62" s="231">
        <v>39</v>
      </c>
      <c r="AU62" s="231" t="s">
        <v>15</v>
      </c>
      <c r="AV62" s="296" t="s">
        <v>6</v>
      </c>
      <c r="AW62" s="296" t="s">
        <v>6</v>
      </c>
      <c r="AX62" s="296" t="s">
        <v>6</v>
      </c>
      <c r="AY62" s="231" t="s">
        <v>55</v>
      </c>
      <c r="AZ62" s="231" t="s">
        <v>55</v>
      </c>
      <c r="BA62" s="231" t="s">
        <v>55</v>
      </c>
      <c r="BB62" s="231" t="s">
        <v>55</v>
      </c>
      <c r="BC62" s="231">
        <v>1</v>
      </c>
      <c r="BD62" s="231">
        <v>1</v>
      </c>
      <c r="BE62" s="231">
        <v>1</v>
      </c>
      <c r="BF62" s="231">
        <v>1</v>
      </c>
      <c r="BG62" s="231">
        <v>1</v>
      </c>
      <c r="BH62" s="231" t="s">
        <v>52</v>
      </c>
      <c r="BI62" s="296" t="s">
        <v>47</v>
      </c>
      <c r="BJ62" s="296" t="s">
        <v>15</v>
      </c>
      <c r="BK62" s="296" t="s">
        <v>15</v>
      </c>
      <c r="BL62" s="296" t="s">
        <v>15</v>
      </c>
      <c r="BM62" s="296" t="s">
        <v>15</v>
      </c>
      <c r="BN62" s="296" t="s">
        <v>15</v>
      </c>
      <c r="BO62" s="296" t="s">
        <v>15</v>
      </c>
      <c r="BP62" s="296"/>
      <c r="BQ62" s="296"/>
      <c r="BR62" s="296"/>
      <c r="BS62" s="296"/>
      <c r="BT62" s="229"/>
      <c r="BU62" s="165">
        <f t="shared" si="3"/>
        <v>6.9441666666666671E-3</v>
      </c>
    </row>
    <row r="63" spans="1:73" x14ac:dyDescent="0.25">
      <c r="A63" s="39"/>
      <c r="B63" s="139">
        <f>'Etat staff'!I59</f>
        <v>0</v>
      </c>
      <c r="C63" s="161">
        <f>'Etat staff'!G59</f>
        <v>0</v>
      </c>
      <c r="D63" s="162">
        <f>IF('Etat staff'!H59&lt;C63,'Etat staff'!H59+1,'Etat staff'!H59)</f>
        <v>0</v>
      </c>
      <c r="E63" s="203">
        <f t="shared" si="7"/>
        <v>1.0416666666666666E-2</v>
      </c>
      <c r="F63" s="44"/>
      <c r="G63" s="265"/>
      <c r="H63" s="227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31">
        <v>2</v>
      </c>
      <c r="AN63" s="231">
        <v>2</v>
      </c>
      <c r="AO63" s="231">
        <v>2</v>
      </c>
      <c r="AP63" s="231">
        <v>2</v>
      </c>
      <c r="AQ63" s="231">
        <v>1</v>
      </c>
      <c r="AR63" s="231">
        <v>1</v>
      </c>
      <c r="AS63" s="231">
        <v>1</v>
      </c>
      <c r="AT63" s="231">
        <v>1</v>
      </c>
      <c r="AU63" s="296" t="s">
        <v>15</v>
      </c>
      <c r="AV63" s="296" t="s">
        <v>6</v>
      </c>
      <c r="AW63" s="296" t="s">
        <v>6</v>
      </c>
      <c r="AX63" s="296" t="s">
        <v>6</v>
      </c>
      <c r="AY63" s="231" t="s">
        <v>55</v>
      </c>
      <c r="AZ63" s="231" t="s">
        <v>55</v>
      </c>
      <c r="BA63" s="231" t="s">
        <v>55</v>
      </c>
      <c r="BB63" s="231" t="s">
        <v>55</v>
      </c>
      <c r="BC63" s="231">
        <v>32</v>
      </c>
      <c r="BD63" s="231">
        <v>32</v>
      </c>
      <c r="BE63" s="231">
        <v>37</v>
      </c>
      <c r="BF63" s="231">
        <v>37</v>
      </c>
      <c r="BG63" s="231">
        <v>37</v>
      </c>
      <c r="BH63" s="231" t="s">
        <v>52</v>
      </c>
      <c r="BI63" s="296" t="s">
        <v>47</v>
      </c>
      <c r="BJ63" s="296" t="s">
        <v>15</v>
      </c>
      <c r="BK63" s="296" t="s">
        <v>15</v>
      </c>
      <c r="BL63" s="296" t="s">
        <v>15</v>
      </c>
      <c r="BM63" s="296" t="s">
        <v>15</v>
      </c>
      <c r="BN63" s="296" t="s">
        <v>15</v>
      </c>
      <c r="BO63" s="296" t="s">
        <v>15</v>
      </c>
      <c r="BP63" s="231"/>
      <c r="BQ63" s="231"/>
      <c r="BR63" s="231"/>
      <c r="BS63" s="231"/>
      <c r="BT63" s="229"/>
      <c r="BU63" s="165">
        <f t="shared" si="3"/>
        <v>6.9441666666666671E-3</v>
      </c>
    </row>
    <row r="64" spans="1:73" x14ac:dyDescent="0.25">
      <c r="A64" s="39"/>
      <c r="B64" s="139">
        <f>'Etat staff'!I60</f>
        <v>0</v>
      </c>
      <c r="C64" s="161">
        <f>'Etat staff'!G60</f>
        <v>0</v>
      </c>
      <c r="D64" s="162">
        <f>IF('Etat staff'!H60&lt;C64,'Etat staff'!H60+1,'Etat staff'!H60)</f>
        <v>0</v>
      </c>
      <c r="E64" s="203">
        <f t="shared" si="7"/>
        <v>1.0416666666666666E-2</v>
      </c>
      <c r="F64" s="44"/>
      <c r="G64" s="265"/>
      <c r="H64" s="227"/>
      <c r="I64" s="296"/>
      <c r="J64" s="296"/>
      <c r="K64" s="296"/>
      <c r="L64" s="296"/>
      <c r="M64" s="296"/>
      <c r="N64" s="296"/>
      <c r="O64" s="296"/>
      <c r="P64" s="296"/>
      <c r="Q64" s="296"/>
      <c r="R64" s="296"/>
      <c r="S64" s="296"/>
      <c r="T64" s="296"/>
      <c r="U64" s="296"/>
      <c r="V64" s="296"/>
      <c r="W64" s="296"/>
      <c r="X64" s="296"/>
      <c r="Y64" s="296"/>
      <c r="Z64" s="296"/>
      <c r="AA64" s="296"/>
      <c r="AB64" s="296"/>
      <c r="AC64" s="296"/>
      <c r="AD64" s="296"/>
      <c r="AE64" s="231"/>
      <c r="AF64" s="231"/>
      <c r="AG64" s="231"/>
      <c r="AH64" s="231"/>
      <c r="AI64" s="231"/>
      <c r="AJ64" s="231"/>
      <c r="AK64" s="231"/>
      <c r="AL64" s="231"/>
      <c r="AM64" s="231"/>
      <c r="AN64" s="231"/>
      <c r="AO64" s="231"/>
      <c r="AP64" s="231"/>
      <c r="AQ64" s="231"/>
      <c r="AR64" s="231"/>
      <c r="AS64" s="231"/>
      <c r="AT64" s="231"/>
      <c r="AU64" s="231"/>
      <c r="AV64" s="231" t="s">
        <v>6</v>
      </c>
      <c r="AW64" s="231" t="s">
        <v>6</v>
      </c>
      <c r="AX64" s="231" t="s">
        <v>6</v>
      </c>
      <c r="AY64" s="231">
        <v>2</v>
      </c>
      <c r="AZ64" s="231">
        <v>2</v>
      </c>
      <c r="BA64" s="231">
        <v>2</v>
      </c>
      <c r="BB64" s="231">
        <v>2</v>
      </c>
      <c r="BC64" s="231">
        <v>2</v>
      </c>
      <c r="BD64" s="231">
        <v>2</v>
      </c>
      <c r="BE64" s="231">
        <v>2</v>
      </c>
      <c r="BF64" s="231">
        <v>2</v>
      </c>
      <c r="BG64" s="231">
        <v>2</v>
      </c>
      <c r="BH64" s="231" t="s">
        <v>52</v>
      </c>
      <c r="BI64" s="296" t="s">
        <v>47</v>
      </c>
      <c r="BJ64" s="296" t="s">
        <v>15</v>
      </c>
      <c r="BK64" s="296" t="s">
        <v>15</v>
      </c>
      <c r="BL64" s="296" t="s">
        <v>15</v>
      </c>
      <c r="BM64" s="296" t="s">
        <v>15</v>
      </c>
      <c r="BN64" s="296" t="s">
        <v>15</v>
      </c>
      <c r="BO64" s="296" t="s">
        <v>15</v>
      </c>
      <c r="BP64" s="231"/>
      <c r="BQ64" s="231"/>
      <c r="BR64" s="231"/>
      <c r="BS64" s="231"/>
      <c r="BT64" s="229"/>
      <c r="BU64" s="165">
        <f t="shared" si="3"/>
        <v>6.9441666666666671E-3</v>
      </c>
    </row>
    <row r="65" spans="1:73" x14ac:dyDescent="0.25">
      <c r="A65" s="39"/>
      <c r="B65" s="139">
        <f>'Etat staff'!I61</f>
        <v>0</v>
      </c>
      <c r="C65" s="161">
        <f>'Etat staff'!G61</f>
        <v>0</v>
      </c>
      <c r="D65" s="162">
        <f>IF('Etat staff'!H61&lt;C65,'Etat staff'!H61+1,'Etat staff'!H61)</f>
        <v>0</v>
      </c>
      <c r="E65" s="203">
        <f t="shared" si="7"/>
        <v>1.0416666666666666E-2</v>
      </c>
      <c r="F65" s="44"/>
      <c r="G65" s="265"/>
      <c r="H65" s="227"/>
      <c r="I65" s="296"/>
      <c r="J65" s="296"/>
      <c r="K65" s="296"/>
      <c r="L65" s="296"/>
      <c r="M65" s="296"/>
      <c r="N65" s="296"/>
      <c r="O65" s="296"/>
      <c r="P65" s="296"/>
      <c r="Q65" s="296"/>
      <c r="R65" s="296"/>
      <c r="S65" s="296"/>
      <c r="T65" s="296"/>
      <c r="U65" s="296"/>
      <c r="V65" s="296"/>
      <c r="W65" s="296"/>
      <c r="X65" s="231"/>
      <c r="Y65" s="231"/>
      <c r="Z65" s="231"/>
      <c r="AA65" s="231"/>
      <c r="AB65" s="231"/>
      <c r="AC65" s="231"/>
      <c r="AD65" s="231"/>
      <c r="AE65" s="231"/>
      <c r="AF65" s="231"/>
      <c r="AG65" s="231"/>
      <c r="AH65" s="231"/>
      <c r="AI65" s="231"/>
      <c r="AJ65" s="231"/>
      <c r="AK65" s="231"/>
      <c r="AL65" s="231"/>
      <c r="AM65" s="231"/>
      <c r="AN65" s="231"/>
      <c r="AO65" s="231"/>
      <c r="AP65" s="231"/>
      <c r="AQ65" s="231"/>
      <c r="AR65" s="231"/>
      <c r="AS65" s="231"/>
      <c r="AT65" s="231"/>
      <c r="AU65" s="231"/>
      <c r="AV65" s="231"/>
      <c r="AW65" s="231"/>
      <c r="AX65" s="231" t="s">
        <v>68</v>
      </c>
      <c r="AY65" s="231" t="s">
        <v>68</v>
      </c>
      <c r="AZ65" s="231" t="s">
        <v>68</v>
      </c>
      <c r="BA65" s="231" t="s">
        <v>68</v>
      </c>
      <c r="BB65" s="231" t="s">
        <v>68</v>
      </c>
      <c r="BC65" s="231" t="s">
        <v>55</v>
      </c>
      <c r="BD65" s="231" t="s">
        <v>55</v>
      </c>
      <c r="BE65" s="231" t="s">
        <v>55</v>
      </c>
      <c r="BF65" s="231" t="s">
        <v>55</v>
      </c>
      <c r="BG65" s="231" t="s">
        <v>55</v>
      </c>
      <c r="BH65" s="231" t="s">
        <v>52</v>
      </c>
      <c r="BI65" s="296" t="s">
        <v>47</v>
      </c>
      <c r="BJ65" s="296" t="s">
        <v>15</v>
      </c>
      <c r="BK65" s="296" t="s">
        <v>15</v>
      </c>
      <c r="BL65" s="296" t="s">
        <v>15</v>
      </c>
      <c r="BM65" s="296" t="s">
        <v>15</v>
      </c>
      <c r="BN65" s="296" t="s">
        <v>15</v>
      </c>
      <c r="BO65" s="296" t="s">
        <v>15</v>
      </c>
      <c r="BP65" s="231"/>
      <c r="BQ65" s="231"/>
      <c r="BR65" s="231"/>
      <c r="BS65" s="231"/>
      <c r="BT65" s="229"/>
      <c r="BU65" s="165">
        <f t="shared" si="3"/>
        <v>6.9441666666666671E-3</v>
      </c>
    </row>
    <row r="66" spans="1:73" x14ac:dyDescent="0.25">
      <c r="A66" s="39"/>
      <c r="B66" s="139">
        <f>'Etat staff'!I62</f>
        <v>0</v>
      </c>
      <c r="C66" s="161">
        <f>'Etat staff'!G62</f>
        <v>0</v>
      </c>
      <c r="D66" s="162">
        <f>IF('Etat staff'!H62&lt;C66,'Etat staff'!H62+1,'Etat staff'!H62)</f>
        <v>0</v>
      </c>
      <c r="E66" s="203">
        <f t="shared" si="7"/>
        <v>1.0416666666666666E-2</v>
      </c>
      <c r="F66" s="44"/>
      <c r="G66" s="265"/>
      <c r="H66" s="227"/>
      <c r="I66" s="296"/>
      <c r="J66" s="296"/>
      <c r="K66" s="296"/>
      <c r="L66" s="296"/>
      <c r="M66" s="296"/>
      <c r="N66" s="296"/>
      <c r="O66" s="296"/>
      <c r="P66" s="296"/>
      <c r="Q66" s="296"/>
      <c r="R66" s="296"/>
      <c r="S66" s="296"/>
      <c r="T66" s="296"/>
      <c r="U66" s="296"/>
      <c r="V66" s="296"/>
      <c r="W66" s="296"/>
      <c r="X66" s="231"/>
      <c r="Y66" s="231"/>
      <c r="Z66" s="231"/>
      <c r="AA66" s="231"/>
      <c r="AB66" s="231"/>
      <c r="AC66" s="231"/>
      <c r="AD66" s="231"/>
      <c r="AE66" s="231"/>
      <c r="AF66" s="231"/>
      <c r="AG66" s="231"/>
      <c r="AH66" s="231"/>
      <c r="AI66" s="231"/>
      <c r="AJ66" s="231"/>
      <c r="AK66" s="231"/>
      <c r="AL66" s="231"/>
      <c r="AM66" s="231"/>
      <c r="AN66" s="231"/>
      <c r="AO66" s="231"/>
      <c r="AP66" s="231"/>
      <c r="AQ66" s="231"/>
      <c r="AR66" s="231"/>
      <c r="AS66" s="231"/>
      <c r="AT66" s="231"/>
      <c r="AU66" s="231"/>
      <c r="AV66" s="231"/>
      <c r="AW66" s="231"/>
      <c r="AX66" s="231"/>
      <c r="AY66" s="231"/>
      <c r="AZ66" s="231"/>
      <c r="BA66" s="231"/>
      <c r="BB66" s="231"/>
      <c r="BC66" s="231"/>
      <c r="BD66" s="231"/>
      <c r="BE66" s="231"/>
      <c r="BF66" s="231"/>
      <c r="BG66" s="231"/>
      <c r="BH66" s="231" t="s">
        <v>52</v>
      </c>
      <c r="BI66" s="296" t="s">
        <v>47</v>
      </c>
      <c r="BJ66" s="296" t="s">
        <v>15</v>
      </c>
      <c r="BK66" s="296" t="s">
        <v>15</v>
      </c>
      <c r="BL66" s="296" t="s">
        <v>15</v>
      </c>
      <c r="BM66" s="296" t="s">
        <v>15</v>
      </c>
      <c r="BN66" s="296" t="s">
        <v>15</v>
      </c>
      <c r="BO66" s="296" t="s">
        <v>15</v>
      </c>
      <c r="BP66" s="231"/>
      <c r="BQ66" s="231"/>
      <c r="BR66" s="231"/>
      <c r="BS66" s="231"/>
      <c r="BT66" s="229"/>
      <c r="BU66" s="165">
        <f t="shared" si="3"/>
        <v>6.9441666666666671E-3</v>
      </c>
    </row>
    <row r="67" spans="1:73" x14ac:dyDescent="0.25">
      <c r="A67" s="39"/>
      <c r="B67" s="139">
        <f>'Etat staff'!I63</f>
        <v>0</v>
      </c>
      <c r="C67" s="161">
        <f>'Etat staff'!G63</f>
        <v>0</v>
      </c>
      <c r="D67" s="162">
        <f>IF('Etat staff'!H63&lt;C67,'Etat staff'!H63+1,'Etat staff'!H63)</f>
        <v>0</v>
      </c>
      <c r="E67" s="203">
        <f t="shared" si="7"/>
        <v>1.0416666666666666E-2</v>
      </c>
      <c r="F67" s="44"/>
      <c r="G67" s="265"/>
      <c r="H67" s="227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31"/>
      <c r="Y67" s="231"/>
      <c r="Z67" s="231"/>
      <c r="AA67" s="231"/>
      <c r="AB67" s="231"/>
      <c r="AC67" s="231"/>
      <c r="AD67" s="231"/>
      <c r="AE67" s="231"/>
      <c r="AF67" s="231"/>
      <c r="AG67" s="231"/>
      <c r="AH67" s="231"/>
      <c r="AI67" s="231"/>
      <c r="AJ67" s="231"/>
      <c r="AK67" s="231"/>
      <c r="AL67" s="231"/>
      <c r="AM67" s="231"/>
      <c r="AN67" s="231"/>
      <c r="AO67" s="231"/>
      <c r="AP67" s="231"/>
      <c r="AQ67" s="231"/>
      <c r="AR67" s="231"/>
      <c r="AS67" s="231"/>
      <c r="AT67" s="231"/>
      <c r="AU67" s="231"/>
      <c r="AV67" s="231"/>
      <c r="AW67" s="231"/>
      <c r="AX67" s="231"/>
      <c r="AY67" s="231"/>
      <c r="AZ67" s="231"/>
      <c r="BA67" s="231"/>
      <c r="BB67" s="231"/>
      <c r="BC67" s="231"/>
      <c r="BD67" s="231"/>
      <c r="BE67" s="231"/>
      <c r="BF67" s="231"/>
      <c r="BG67" s="231"/>
      <c r="BH67" s="231" t="s">
        <v>52</v>
      </c>
      <c r="BI67" s="296" t="s">
        <v>47</v>
      </c>
      <c r="BJ67" s="296" t="s">
        <v>15</v>
      </c>
      <c r="BK67" s="296" t="s">
        <v>15</v>
      </c>
      <c r="BL67" s="296" t="s">
        <v>15</v>
      </c>
      <c r="BM67" s="296" t="s">
        <v>15</v>
      </c>
      <c r="BN67" s="296" t="s">
        <v>15</v>
      </c>
      <c r="BO67" s="296" t="s">
        <v>15</v>
      </c>
      <c r="BP67" s="231"/>
      <c r="BQ67" s="231"/>
      <c r="BR67" s="231"/>
      <c r="BS67" s="231"/>
      <c r="BT67" s="229"/>
      <c r="BU67" s="165">
        <f t="shared" si="3"/>
        <v>6.9441666666666671E-3</v>
      </c>
    </row>
    <row r="68" spans="1:73" x14ac:dyDescent="0.25">
      <c r="A68" s="39"/>
      <c r="B68" s="139">
        <f>'Etat staff'!I64</f>
        <v>0</v>
      </c>
      <c r="C68" s="161">
        <f>'Etat staff'!G64</f>
        <v>0</v>
      </c>
      <c r="D68" s="162">
        <f>IF('Etat staff'!H64&lt;C68,'Etat staff'!H64+1,'Etat staff'!H64)</f>
        <v>0</v>
      </c>
      <c r="E68" s="203">
        <f t="shared" si="7"/>
        <v>1.0416666666666666E-2</v>
      </c>
      <c r="F68" s="44"/>
      <c r="G68" s="265"/>
      <c r="H68" s="227"/>
      <c r="I68" s="296"/>
      <c r="J68" s="296"/>
      <c r="K68" s="296"/>
      <c r="L68" s="296"/>
      <c r="M68" s="296"/>
      <c r="N68" s="296"/>
      <c r="O68" s="296"/>
      <c r="P68" s="296"/>
      <c r="Q68" s="296"/>
      <c r="R68" s="296"/>
      <c r="S68" s="296"/>
      <c r="T68" s="296"/>
      <c r="U68" s="296"/>
      <c r="V68" s="296"/>
      <c r="W68" s="296"/>
      <c r="X68" s="231"/>
      <c r="Y68" s="231"/>
      <c r="Z68" s="231"/>
      <c r="AA68" s="231"/>
      <c r="AB68" s="231"/>
      <c r="AC68" s="231"/>
      <c r="AD68" s="231"/>
      <c r="AE68" s="231"/>
      <c r="AF68" s="231"/>
      <c r="AG68" s="231"/>
      <c r="AH68" s="231"/>
      <c r="AI68" s="231"/>
      <c r="AJ68" s="231"/>
      <c r="AK68" s="231"/>
      <c r="AL68" s="231"/>
      <c r="AM68" s="231"/>
      <c r="AN68" s="231"/>
      <c r="AO68" s="231"/>
      <c r="AP68" s="231"/>
      <c r="AQ68" s="231"/>
      <c r="AR68" s="231"/>
      <c r="AS68" s="231"/>
      <c r="AT68" s="231"/>
      <c r="AU68" s="231"/>
      <c r="AV68" s="231"/>
      <c r="AW68" s="231"/>
      <c r="AX68" s="231"/>
      <c r="AY68" s="231"/>
      <c r="AZ68" s="231"/>
      <c r="BA68" s="231"/>
      <c r="BB68" s="231"/>
      <c r="BC68" s="231"/>
      <c r="BD68" s="231"/>
      <c r="BE68" s="231"/>
      <c r="BF68" s="231"/>
      <c r="BG68" s="231"/>
      <c r="BH68" s="231" t="s">
        <v>52</v>
      </c>
      <c r="BI68" s="296" t="s">
        <v>47</v>
      </c>
      <c r="BJ68" s="296" t="s">
        <v>15</v>
      </c>
      <c r="BK68" s="296" t="s">
        <v>15</v>
      </c>
      <c r="BL68" s="296" t="s">
        <v>15</v>
      </c>
      <c r="BM68" s="296" t="s">
        <v>15</v>
      </c>
      <c r="BN68" s="296" t="s">
        <v>15</v>
      </c>
      <c r="BO68" s="296" t="s">
        <v>15</v>
      </c>
      <c r="BP68" s="231"/>
      <c r="BQ68" s="231"/>
      <c r="BR68" s="231"/>
      <c r="BS68" s="231"/>
      <c r="BT68" s="229"/>
      <c r="BU68" s="165">
        <f t="shared" si="3"/>
        <v>6.9441666666666671E-3</v>
      </c>
    </row>
    <row r="69" spans="1:73" x14ac:dyDescent="0.25">
      <c r="A69" s="39"/>
      <c r="B69" s="139">
        <f>'Etat staff'!I65</f>
        <v>0</v>
      </c>
      <c r="C69" s="161">
        <f>'Etat staff'!G65</f>
        <v>0</v>
      </c>
      <c r="D69" s="162">
        <f>IF('Etat staff'!H65&lt;C69,'Etat staff'!H65+1,'Etat staff'!H65)</f>
        <v>0</v>
      </c>
      <c r="E69" s="203">
        <f t="shared" si="7"/>
        <v>1.0416666666666666E-2</v>
      </c>
      <c r="F69" s="44"/>
      <c r="G69" s="265"/>
      <c r="H69" s="227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31"/>
      <c r="Y69" s="231"/>
      <c r="Z69" s="231"/>
      <c r="AA69" s="231"/>
      <c r="AB69" s="231"/>
      <c r="AC69" s="231"/>
      <c r="AD69" s="231"/>
      <c r="AE69" s="231"/>
      <c r="AF69" s="231"/>
      <c r="AG69" s="231"/>
      <c r="AH69" s="231"/>
      <c r="AI69" s="231"/>
      <c r="AJ69" s="231"/>
      <c r="AK69" s="231"/>
      <c r="AL69" s="231"/>
      <c r="AM69" s="231"/>
      <c r="AN69" s="231"/>
      <c r="AO69" s="231"/>
      <c r="AP69" s="231"/>
      <c r="AQ69" s="231"/>
      <c r="AR69" s="231"/>
      <c r="AS69" s="231"/>
      <c r="AT69" s="231"/>
      <c r="AU69" s="231"/>
      <c r="AV69" s="231"/>
      <c r="AW69" s="231"/>
      <c r="AX69" s="231"/>
      <c r="AY69" s="231"/>
      <c r="AZ69" s="231"/>
      <c r="BA69" s="231"/>
      <c r="BB69" s="231"/>
      <c r="BC69" s="231"/>
      <c r="BD69" s="231"/>
      <c r="BE69" s="231"/>
      <c r="BF69" s="231"/>
      <c r="BG69" s="231"/>
      <c r="BH69" s="231"/>
      <c r="BI69" s="231"/>
      <c r="BJ69" s="231"/>
      <c r="BK69" s="231"/>
      <c r="BL69" s="231"/>
      <c r="BM69" s="231"/>
      <c r="BN69" s="231"/>
      <c r="BO69" s="231"/>
      <c r="BP69" s="231"/>
      <c r="BQ69" s="231"/>
      <c r="BR69" s="231"/>
      <c r="BS69" s="231"/>
      <c r="BT69" s="229"/>
      <c r="BU69" s="165">
        <f t="shared" si="3"/>
        <v>6.9441666666666671E-3</v>
      </c>
    </row>
    <row r="70" spans="1:73" x14ac:dyDescent="0.25">
      <c r="A70" s="39"/>
      <c r="B70" s="139">
        <f>'Etat staff'!I66</f>
        <v>0</v>
      </c>
      <c r="C70" s="161">
        <f>'Etat staff'!G66</f>
        <v>0</v>
      </c>
      <c r="D70" s="162">
        <f>IF('Etat staff'!H66&lt;C70,'Etat staff'!H66+1,'Etat staff'!H66)</f>
        <v>0</v>
      </c>
      <c r="E70" s="203">
        <f t="shared" si="7"/>
        <v>1.0416666666666666E-2</v>
      </c>
      <c r="F70" s="44"/>
      <c r="G70" s="265"/>
      <c r="H70" s="227"/>
      <c r="I70" s="296"/>
      <c r="J70" s="296"/>
      <c r="K70" s="296"/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6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31"/>
      <c r="AJ70" s="231"/>
      <c r="AK70" s="231"/>
      <c r="AL70" s="231"/>
      <c r="AM70" s="231"/>
      <c r="AN70" s="231"/>
      <c r="AO70" s="231"/>
      <c r="AP70" s="231"/>
      <c r="AQ70" s="231"/>
      <c r="AR70" s="231"/>
      <c r="AS70" s="231"/>
      <c r="AT70" s="231"/>
      <c r="AU70" s="231"/>
      <c r="AV70" s="231"/>
      <c r="AW70" s="231"/>
      <c r="AX70" s="231"/>
      <c r="AY70" s="231"/>
      <c r="AZ70" s="231"/>
      <c r="BA70" s="231"/>
      <c r="BB70" s="231"/>
      <c r="BC70" s="231"/>
      <c r="BD70" s="231"/>
      <c r="BE70" s="231"/>
      <c r="BF70" s="231"/>
      <c r="BG70" s="231"/>
      <c r="BH70" s="231"/>
      <c r="BI70" s="231"/>
      <c r="BJ70" s="231"/>
      <c r="BK70" s="231"/>
      <c r="BL70" s="231"/>
      <c r="BM70" s="231"/>
      <c r="BN70" s="231"/>
      <c r="BO70" s="231"/>
      <c r="BP70" s="231"/>
      <c r="BQ70" s="231"/>
      <c r="BR70" s="231"/>
      <c r="BS70" s="231"/>
      <c r="BT70" s="229"/>
      <c r="BU70" s="165">
        <f t="shared" si="3"/>
        <v>6.9441666666666671E-3</v>
      </c>
    </row>
    <row r="71" spans="1:73" x14ac:dyDescent="0.25">
      <c r="A71" s="39"/>
      <c r="B71" s="139">
        <f>'Etat staff'!I67</f>
        <v>0</v>
      </c>
      <c r="C71" s="161">
        <f>'Etat staff'!G67</f>
        <v>0</v>
      </c>
      <c r="D71" s="162">
        <f>IF('Etat staff'!H67&lt;C71,'Etat staff'!H67+1,'Etat staff'!H67)</f>
        <v>0</v>
      </c>
      <c r="E71" s="203">
        <f t="shared" si="7"/>
        <v>1.0416666666666666E-2</v>
      </c>
      <c r="F71" s="44"/>
      <c r="G71" s="265"/>
      <c r="H71" s="227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31"/>
      <c r="Y71" s="231"/>
      <c r="Z71" s="231"/>
      <c r="AA71" s="231"/>
      <c r="AB71" s="231"/>
      <c r="AC71" s="231"/>
      <c r="AD71" s="231"/>
      <c r="AE71" s="231"/>
      <c r="AF71" s="231"/>
      <c r="AG71" s="231"/>
      <c r="AH71" s="231"/>
      <c r="AI71" s="231"/>
      <c r="AJ71" s="231"/>
      <c r="AK71" s="231"/>
      <c r="AL71" s="231"/>
      <c r="AM71" s="231"/>
      <c r="AN71" s="231"/>
      <c r="AO71" s="231"/>
      <c r="AP71" s="231"/>
      <c r="AQ71" s="231"/>
      <c r="AR71" s="231"/>
      <c r="AS71" s="231"/>
      <c r="AT71" s="231"/>
      <c r="AU71" s="231"/>
      <c r="AV71" s="231"/>
      <c r="AW71" s="231"/>
      <c r="AX71" s="231"/>
      <c r="AY71" s="231"/>
      <c r="AZ71" s="231"/>
      <c r="BA71" s="231"/>
      <c r="BB71" s="231"/>
      <c r="BC71" s="231"/>
      <c r="BD71" s="231"/>
      <c r="BE71" s="231"/>
      <c r="BF71" s="231"/>
      <c r="BG71" s="231"/>
      <c r="BH71" s="231"/>
      <c r="BI71" s="231"/>
      <c r="BJ71" s="231"/>
      <c r="BK71" s="231"/>
      <c r="BL71" s="231"/>
      <c r="BM71" s="231"/>
      <c r="BN71" s="231"/>
      <c r="BO71" s="231"/>
      <c r="BP71" s="231"/>
      <c r="BQ71" s="231"/>
      <c r="BR71" s="231"/>
      <c r="BS71" s="231"/>
      <c r="BT71" s="229"/>
      <c r="BU71" s="165">
        <f t="shared" si="3"/>
        <v>6.9441666666666671E-3</v>
      </c>
    </row>
    <row r="72" spans="1:73" x14ac:dyDescent="0.25">
      <c r="A72" s="39"/>
      <c r="B72" s="139">
        <f>'Etat staff'!I68</f>
        <v>0</v>
      </c>
      <c r="C72" s="161">
        <f>'Etat staff'!G68</f>
        <v>0</v>
      </c>
      <c r="D72" s="162">
        <f>IF('Etat staff'!H68&lt;C72,'Etat staff'!H68+1,'Etat staff'!H68)</f>
        <v>0</v>
      </c>
      <c r="E72" s="203">
        <f t="shared" si="7"/>
        <v>1.0416666666666666E-2</v>
      </c>
      <c r="F72" s="44"/>
      <c r="G72" s="265"/>
      <c r="H72" s="227"/>
      <c r="I72" s="296"/>
      <c r="J72" s="296"/>
      <c r="K72" s="296"/>
      <c r="L72" s="296"/>
      <c r="M72" s="296"/>
      <c r="N72" s="296"/>
      <c r="O72" s="296"/>
      <c r="P72" s="296"/>
      <c r="Q72" s="296"/>
      <c r="R72" s="296"/>
      <c r="S72" s="296"/>
      <c r="T72" s="296"/>
      <c r="U72" s="296"/>
      <c r="V72" s="296"/>
      <c r="W72" s="296"/>
      <c r="X72" s="231"/>
      <c r="Y72" s="231"/>
      <c r="Z72" s="231"/>
      <c r="AA72" s="231"/>
      <c r="AB72" s="231"/>
      <c r="AC72" s="231"/>
      <c r="AD72" s="231"/>
      <c r="AE72" s="231"/>
      <c r="AF72" s="231"/>
      <c r="AG72" s="231"/>
      <c r="AH72" s="231"/>
      <c r="AI72" s="231"/>
      <c r="AJ72" s="231"/>
      <c r="AK72" s="231"/>
      <c r="AL72" s="231"/>
      <c r="AM72" s="231"/>
      <c r="AN72" s="231"/>
      <c r="AO72" s="231"/>
      <c r="AP72" s="231"/>
      <c r="AQ72" s="231"/>
      <c r="AR72" s="231"/>
      <c r="AS72" s="231"/>
      <c r="AT72" s="231"/>
      <c r="AU72" s="231"/>
      <c r="AV72" s="231"/>
      <c r="AW72" s="231"/>
      <c r="AX72" s="231"/>
      <c r="AY72" s="231"/>
      <c r="AZ72" s="231"/>
      <c r="BA72" s="231"/>
      <c r="BB72" s="231"/>
      <c r="BC72" s="231"/>
      <c r="BD72" s="231"/>
      <c r="BE72" s="231"/>
      <c r="BF72" s="231"/>
      <c r="BG72" s="231"/>
      <c r="BH72" s="231"/>
      <c r="BI72" s="231"/>
      <c r="BJ72" s="231"/>
      <c r="BK72" s="231"/>
      <c r="BL72" s="231"/>
      <c r="BM72" s="231"/>
      <c r="BN72" s="231"/>
      <c r="BO72" s="231"/>
      <c r="BP72" s="231"/>
      <c r="BQ72" s="231"/>
      <c r="BR72" s="231"/>
      <c r="BS72" s="231"/>
      <c r="BT72" s="229"/>
      <c r="BU72" s="165">
        <f t="shared" si="3"/>
        <v>6.9441666666666671E-3</v>
      </c>
    </row>
    <row r="73" spans="1:73" x14ac:dyDescent="0.25">
      <c r="A73" s="39"/>
      <c r="B73" s="139">
        <f>'Etat staff'!I69</f>
        <v>0</v>
      </c>
      <c r="C73" s="161">
        <f>'Etat staff'!G69</f>
        <v>0</v>
      </c>
      <c r="D73" s="162">
        <f>IF('Etat staff'!H69&lt;C73,'Etat staff'!H69+1,'Etat staff'!H69)</f>
        <v>0</v>
      </c>
      <c r="E73" s="203">
        <f t="shared" si="7"/>
        <v>1.0416666666666666E-2</v>
      </c>
      <c r="F73" s="44"/>
      <c r="G73" s="265"/>
      <c r="H73" s="227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31"/>
      <c r="Y73" s="231"/>
      <c r="Z73" s="231"/>
      <c r="AA73" s="231"/>
      <c r="AB73" s="231"/>
      <c r="AC73" s="231"/>
      <c r="AD73" s="231"/>
      <c r="AE73" s="231"/>
      <c r="AF73" s="231"/>
      <c r="AG73" s="231"/>
      <c r="AH73" s="231"/>
      <c r="AI73" s="231"/>
      <c r="AJ73" s="231"/>
      <c r="AK73" s="231"/>
      <c r="AL73" s="231"/>
      <c r="AM73" s="231"/>
      <c r="AN73" s="231"/>
      <c r="AO73" s="231"/>
      <c r="AP73" s="231"/>
      <c r="AQ73" s="231"/>
      <c r="AR73" s="231"/>
      <c r="AS73" s="231"/>
      <c r="AT73" s="231"/>
      <c r="AU73" s="231"/>
      <c r="AV73" s="231"/>
      <c r="AW73" s="231"/>
      <c r="AX73" s="231"/>
      <c r="AY73" s="231"/>
      <c r="AZ73" s="231"/>
      <c r="BA73" s="231"/>
      <c r="BB73" s="231"/>
      <c r="BC73" s="231"/>
      <c r="BD73" s="231"/>
      <c r="BE73" s="231"/>
      <c r="BF73" s="231"/>
      <c r="BG73" s="231"/>
      <c r="BH73" s="231"/>
      <c r="BI73" s="231"/>
      <c r="BJ73" s="231"/>
      <c r="BK73" s="231"/>
      <c r="BL73" s="231"/>
      <c r="BM73" s="231"/>
      <c r="BN73" s="231"/>
      <c r="BO73" s="231"/>
      <c r="BP73" s="231"/>
      <c r="BQ73" s="231"/>
      <c r="BR73" s="231"/>
      <c r="BS73" s="231"/>
      <c r="BT73" s="229"/>
      <c r="BU73" s="165">
        <f t="shared" si="3"/>
        <v>6.9441666666666671E-3</v>
      </c>
    </row>
    <row r="74" spans="1:73" x14ac:dyDescent="0.25">
      <c r="A74" s="39"/>
      <c r="B74" s="139">
        <f>'Etat staff'!I70</f>
        <v>0</v>
      </c>
      <c r="C74" s="161">
        <f>'Etat staff'!G70</f>
        <v>0</v>
      </c>
      <c r="D74" s="162">
        <f>IF('Etat staff'!H70&lt;C74,'Etat staff'!H70+1,'Etat staff'!H70)</f>
        <v>0</v>
      </c>
      <c r="E74" s="203">
        <f t="shared" si="7"/>
        <v>1.0416666666666666E-2</v>
      </c>
      <c r="F74" s="44"/>
      <c r="G74" s="265"/>
      <c r="H74" s="227"/>
      <c r="I74" s="296"/>
      <c r="J74" s="296"/>
      <c r="K74" s="296"/>
      <c r="L74" s="296"/>
      <c r="M74" s="296"/>
      <c r="N74" s="296"/>
      <c r="O74" s="296"/>
      <c r="P74" s="296"/>
      <c r="Q74" s="296"/>
      <c r="R74" s="296"/>
      <c r="S74" s="296"/>
      <c r="T74" s="296"/>
      <c r="U74" s="296"/>
      <c r="V74" s="296"/>
      <c r="W74" s="296"/>
      <c r="X74" s="231"/>
      <c r="Y74" s="231"/>
      <c r="Z74" s="231"/>
      <c r="AA74" s="231"/>
      <c r="AB74" s="231"/>
      <c r="AC74" s="231"/>
      <c r="AD74" s="231"/>
      <c r="AE74" s="231"/>
      <c r="AF74" s="231"/>
      <c r="AG74" s="231"/>
      <c r="AH74" s="231"/>
      <c r="AI74" s="231"/>
      <c r="AJ74" s="231"/>
      <c r="AK74" s="231"/>
      <c r="AL74" s="231"/>
      <c r="AM74" s="231"/>
      <c r="AN74" s="231"/>
      <c r="AO74" s="231"/>
      <c r="AP74" s="231"/>
      <c r="AQ74" s="296"/>
      <c r="AR74" s="296"/>
      <c r="AS74" s="296"/>
      <c r="AT74" s="296"/>
      <c r="AU74" s="231"/>
      <c r="AV74" s="231"/>
      <c r="AW74" s="231"/>
      <c r="AX74" s="231"/>
      <c r="AY74" s="231"/>
      <c r="AZ74" s="231"/>
      <c r="BA74" s="231"/>
      <c r="BB74" s="231"/>
      <c r="BC74" s="231"/>
      <c r="BD74" s="231"/>
      <c r="BE74" s="231"/>
      <c r="BF74" s="231"/>
      <c r="BG74" s="231"/>
      <c r="BH74" s="231"/>
      <c r="BI74" s="231"/>
      <c r="BJ74" s="231"/>
      <c r="BK74" s="231"/>
      <c r="BL74" s="231"/>
      <c r="BM74" s="231"/>
      <c r="BN74" s="231"/>
      <c r="BO74" s="231"/>
      <c r="BP74" s="231"/>
      <c r="BQ74" s="231"/>
      <c r="BR74" s="231"/>
      <c r="BS74" s="231"/>
      <c r="BT74" s="229"/>
      <c r="BU74" s="165">
        <f t="shared" si="3"/>
        <v>6.9441666666666671E-3</v>
      </c>
    </row>
    <row r="75" spans="1:73" x14ac:dyDescent="0.25">
      <c r="A75" s="39"/>
      <c r="B75" s="139">
        <f>'Etat staff'!I71</f>
        <v>0</v>
      </c>
      <c r="C75" s="161">
        <f>'Etat staff'!G71</f>
        <v>0</v>
      </c>
      <c r="D75" s="162">
        <f>IF('Etat staff'!H71&lt;C75,'Etat staff'!H71+1,'Etat staff'!H71)</f>
        <v>0</v>
      </c>
      <c r="E75" s="203">
        <f t="shared" si="7"/>
        <v>1.0416666666666666E-2</v>
      </c>
      <c r="F75" s="44"/>
      <c r="G75" s="265"/>
      <c r="H75" s="227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31"/>
      <c r="Y75" s="231"/>
      <c r="Z75" s="231"/>
      <c r="AA75" s="231"/>
      <c r="AB75" s="231"/>
      <c r="AC75" s="231"/>
      <c r="AD75" s="231"/>
      <c r="AE75" s="231"/>
      <c r="AF75" s="231"/>
      <c r="AG75" s="231"/>
      <c r="AH75" s="231"/>
      <c r="AI75" s="231"/>
      <c r="AJ75" s="231"/>
      <c r="AK75" s="231"/>
      <c r="AL75" s="231"/>
      <c r="AM75" s="231"/>
      <c r="AN75" s="231"/>
      <c r="AO75" s="231"/>
      <c r="AP75" s="231"/>
      <c r="AQ75" s="231"/>
      <c r="AR75" s="231"/>
      <c r="AS75" s="231"/>
      <c r="AT75" s="231"/>
      <c r="AU75" s="231"/>
      <c r="AV75" s="231"/>
      <c r="AW75" s="231"/>
      <c r="AX75" s="231"/>
      <c r="AY75" s="231"/>
      <c r="AZ75" s="231"/>
      <c r="BA75" s="231"/>
      <c r="BB75" s="231"/>
      <c r="BC75" s="231"/>
      <c r="BD75" s="231"/>
      <c r="BE75" s="231"/>
      <c r="BF75" s="231"/>
      <c r="BG75" s="231"/>
      <c r="BH75" s="231"/>
      <c r="BI75" s="231"/>
      <c r="BJ75" s="231"/>
      <c r="BK75" s="231"/>
      <c r="BL75" s="231"/>
      <c r="BM75" s="231"/>
      <c r="BN75" s="231"/>
      <c r="BO75" s="231"/>
      <c r="BP75" s="231"/>
      <c r="BQ75" s="231"/>
      <c r="BR75" s="231"/>
      <c r="BS75" s="231"/>
      <c r="BT75" s="229"/>
      <c r="BU75" s="165">
        <f t="shared" si="3"/>
        <v>6.9441666666666671E-3</v>
      </c>
    </row>
    <row r="76" spans="1:73" x14ac:dyDescent="0.25">
      <c r="A76" s="39"/>
      <c r="B76" s="139">
        <f>'Etat staff'!I72</f>
        <v>0</v>
      </c>
      <c r="C76" s="161">
        <f>'Etat staff'!G72</f>
        <v>0</v>
      </c>
      <c r="D76" s="162">
        <f>IF('Etat staff'!H72&lt;C76,'Etat staff'!H72+1,'Etat staff'!H72)</f>
        <v>0</v>
      </c>
      <c r="E76" s="203">
        <f t="shared" si="7"/>
        <v>1.0416666666666666E-2</v>
      </c>
      <c r="F76" s="44"/>
      <c r="G76" s="265"/>
      <c r="H76" s="227"/>
      <c r="I76" s="296"/>
      <c r="J76" s="296"/>
      <c r="K76" s="296"/>
      <c r="L76" s="296"/>
      <c r="M76" s="296"/>
      <c r="N76" s="296"/>
      <c r="O76" s="296"/>
      <c r="P76" s="296"/>
      <c r="Q76" s="296"/>
      <c r="R76" s="296"/>
      <c r="S76" s="296"/>
      <c r="T76" s="296"/>
      <c r="U76" s="296"/>
      <c r="V76" s="296"/>
      <c r="W76" s="296"/>
      <c r="X76" s="231"/>
      <c r="Y76" s="231"/>
      <c r="Z76" s="231"/>
      <c r="AA76" s="231"/>
      <c r="AB76" s="231"/>
      <c r="AC76" s="231"/>
      <c r="AD76" s="231"/>
      <c r="AE76" s="231"/>
      <c r="AF76" s="231"/>
      <c r="AG76" s="231"/>
      <c r="AH76" s="231"/>
      <c r="AI76" s="231"/>
      <c r="AJ76" s="231"/>
      <c r="AK76" s="231"/>
      <c r="AL76" s="231"/>
      <c r="AM76" s="231"/>
      <c r="AN76" s="231"/>
      <c r="AO76" s="231"/>
      <c r="AP76" s="231"/>
      <c r="AQ76" s="231"/>
      <c r="AR76" s="231"/>
      <c r="AS76" s="231"/>
      <c r="AT76" s="231"/>
      <c r="AU76" s="231"/>
      <c r="AV76" s="231"/>
      <c r="AW76" s="231"/>
      <c r="AX76" s="231"/>
      <c r="AY76" s="231"/>
      <c r="AZ76" s="231"/>
      <c r="BA76" s="231"/>
      <c r="BB76" s="231"/>
      <c r="BC76" s="231"/>
      <c r="BD76" s="231"/>
      <c r="BE76" s="231"/>
      <c r="BF76" s="231"/>
      <c r="BG76" s="231"/>
      <c r="BH76" s="231"/>
      <c r="BI76" s="231"/>
      <c r="BJ76" s="231"/>
      <c r="BK76" s="231"/>
      <c r="BL76" s="231"/>
      <c r="BM76" s="231"/>
      <c r="BN76" s="231"/>
      <c r="BO76" s="231"/>
      <c r="BP76" s="231"/>
      <c r="BQ76" s="231"/>
      <c r="BR76" s="231"/>
      <c r="BS76" s="231"/>
      <c r="BT76" s="229"/>
      <c r="BU76" s="165">
        <f t="shared" si="3"/>
        <v>6.9441666666666671E-3</v>
      </c>
    </row>
    <row r="77" spans="1:73" x14ac:dyDescent="0.25">
      <c r="A77" s="39"/>
      <c r="B77" s="139">
        <f>'Etat staff'!I73</f>
        <v>0</v>
      </c>
      <c r="C77" s="161">
        <f>'Etat staff'!G73</f>
        <v>0</v>
      </c>
      <c r="D77" s="162">
        <f>IF('Etat staff'!H73&lt;C77,'Etat staff'!H73+1,'Etat staff'!H73)</f>
        <v>0</v>
      </c>
      <c r="E77" s="203">
        <f t="shared" si="7"/>
        <v>1.0416666666666666E-2</v>
      </c>
      <c r="F77" s="44"/>
      <c r="G77" s="265"/>
      <c r="H77" s="227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6"/>
      <c r="T77" s="296"/>
      <c r="U77" s="296"/>
      <c r="V77" s="296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  <c r="AV77" s="231"/>
      <c r="AW77" s="231"/>
      <c r="AX77" s="231"/>
      <c r="AY77" s="231"/>
      <c r="AZ77" s="231"/>
      <c r="BA77" s="231"/>
      <c r="BB77" s="231"/>
      <c r="BC77" s="231"/>
      <c r="BD77" s="231"/>
      <c r="BE77" s="231"/>
      <c r="BF77" s="231"/>
      <c r="BG77" s="231"/>
      <c r="BH77" s="231"/>
      <c r="BI77" s="231"/>
      <c r="BJ77" s="231"/>
      <c r="BK77" s="231"/>
      <c r="BL77" s="231"/>
      <c r="BM77" s="231"/>
      <c r="BN77" s="231"/>
      <c r="BO77" s="231"/>
      <c r="BP77" s="296"/>
      <c r="BQ77" s="296"/>
      <c r="BR77" s="296"/>
      <c r="BS77" s="296"/>
      <c r="BT77" s="229"/>
      <c r="BU77" s="165">
        <f t="shared" si="3"/>
        <v>6.9441666666666671E-3</v>
      </c>
    </row>
    <row r="78" spans="1:73" x14ac:dyDescent="0.25">
      <c r="A78" s="39"/>
      <c r="B78" s="139">
        <f>'Etat staff'!I74</f>
        <v>0</v>
      </c>
      <c r="C78" s="161">
        <f>'Etat staff'!G74</f>
        <v>0</v>
      </c>
      <c r="D78" s="162">
        <f>IF('Etat staff'!H74&lt;C78,'Etat staff'!H74+1,'Etat staff'!H74)</f>
        <v>0</v>
      </c>
      <c r="E78" s="203">
        <f t="shared" si="7"/>
        <v>1.0416666666666666E-2</v>
      </c>
      <c r="F78" s="44"/>
      <c r="G78" s="265"/>
      <c r="H78" s="227"/>
      <c r="I78" s="296"/>
      <c r="J78" s="296"/>
      <c r="K78" s="296"/>
      <c r="L78" s="296"/>
      <c r="M78" s="296"/>
      <c r="N78" s="296"/>
      <c r="O78" s="296"/>
      <c r="P78" s="296"/>
      <c r="Q78" s="296"/>
      <c r="R78" s="296"/>
      <c r="S78" s="296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31"/>
      <c r="AK78" s="231"/>
      <c r="AL78" s="231"/>
      <c r="AM78" s="231"/>
      <c r="AN78" s="296"/>
      <c r="AO78" s="296"/>
      <c r="AP78" s="296"/>
      <c r="AQ78" s="296"/>
      <c r="AR78" s="231"/>
      <c r="AS78" s="231"/>
      <c r="AT78" s="231"/>
      <c r="AU78" s="231"/>
      <c r="AV78" s="231"/>
      <c r="AW78" s="231"/>
      <c r="AX78" s="231"/>
      <c r="AY78" s="231"/>
      <c r="AZ78" s="296"/>
      <c r="BA78" s="296"/>
      <c r="BB78" s="296"/>
      <c r="BC78" s="296"/>
      <c r="BD78" s="231"/>
      <c r="BE78" s="231"/>
      <c r="BF78" s="231"/>
      <c r="BG78" s="231"/>
      <c r="BH78" s="231"/>
      <c r="BI78" s="231"/>
      <c r="BJ78" s="231"/>
      <c r="BK78" s="231"/>
      <c r="BL78" s="231"/>
      <c r="BM78" s="231"/>
      <c r="BN78" s="231"/>
      <c r="BO78" s="231"/>
      <c r="BP78" s="296"/>
      <c r="BQ78" s="296"/>
      <c r="BR78" s="296"/>
      <c r="BS78" s="296"/>
      <c r="BT78" s="229"/>
      <c r="BU78" s="165">
        <f t="shared" si="3"/>
        <v>6.9441666666666671E-3</v>
      </c>
    </row>
    <row r="79" spans="1:73" x14ac:dyDescent="0.25">
      <c r="A79" s="39"/>
      <c r="B79" s="139">
        <f>'Etat staff'!I75</f>
        <v>0</v>
      </c>
      <c r="C79" s="161">
        <f>'Etat staff'!G75</f>
        <v>0</v>
      </c>
      <c r="D79" s="162">
        <f>IF('Etat staff'!H75&lt;C79,'Etat staff'!H75+1,'Etat staff'!H75)</f>
        <v>0</v>
      </c>
      <c r="E79" s="203">
        <f t="shared" si="7"/>
        <v>1.0416666666666666E-2</v>
      </c>
      <c r="F79" s="44"/>
      <c r="G79" s="265"/>
      <c r="H79" s="227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31"/>
      <c r="AK79" s="231"/>
      <c r="AL79" s="231"/>
      <c r="AM79" s="231"/>
      <c r="AN79" s="231"/>
      <c r="AO79" s="231"/>
      <c r="AP79" s="231"/>
      <c r="AQ79" s="231"/>
      <c r="AR79" s="231"/>
      <c r="AS79" s="231"/>
      <c r="AT79" s="231"/>
      <c r="AU79" s="231"/>
      <c r="AV79" s="231"/>
      <c r="AW79" s="231"/>
      <c r="AX79" s="231"/>
      <c r="AY79" s="231"/>
      <c r="AZ79" s="231"/>
      <c r="BA79" s="231"/>
      <c r="BB79" s="231"/>
      <c r="BC79" s="231"/>
      <c r="BD79" s="231"/>
      <c r="BE79" s="231"/>
      <c r="BF79" s="231"/>
      <c r="BG79" s="231"/>
      <c r="BH79" s="231"/>
      <c r="BI79" s="231"/>
      <c r="BJ79" s="231"/>
      <c r="BK79" s="231"/>
      <c r="BL79" s="231"/>
      <c r="BM79" s="231"/>
      <c r="BN79" s="231"/>
      <c r="BO79" s="231"/>
      <c r="BP79" s="296"/>
      <c r="BQ79" s="296"/>
      <c r="BR79" s="296"/>
      <c r="BS79" s="296"/>
      <c r="BT79" s="229"/>
      <c r="BU79" s="165">
        <f t="shared" si="3"/>
        <v>6.9441666666666671E-3</v>
      </c>
    </row>
    <row r="80" spans="1:73" x14ac:dyDescent="0.25">
      <c r="A80" s="39"/>
      <c r="B80" s="139">
        <f>'Etat staff'!I76</f>
        <v>0</v>
      </c>
      <c r="C80" s="161">
        <f>'Etat staff'!G76</f>
        <v>0</v>
      </c>
      <c r="D80" s="162">
        <f>IF('Etat staff'!H76&lt;C80,'Etat staff'!H76+1,'Etat staff'!H76)</f>
        <v>0</v>
      </c>
      <c r="E80" s="203">
        <f t="shared" si="7"/>
        <v>1.0416666666666666E-2</v>
      </c>
      <c r="F80" s="44"/>
      <c r="G80" s="265"/>
      <c r="H80" s="227"/>
      <c r="I80" s="296"/>
      <c r="J80" s="296"/>
      <c r="K80" s="296"/>
      <c r="L80" s="296"/>
      <c r="M80" s="296"/>
      <c r="N80" s="296"/>
      <c r="O80" s="296"/>
      <c r="P80" s="296"/>
      <c r="Q80" s="296"/>
      <c r="R80" s="296"/>
      <c r="S80" s="296"/>
      <c r="T80" s="296"/>
      <c r="U80" s="296"/>
      <c r="V80" s="296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  <c r="AV80" s="231"/>
      <c r="AW80" s="231"/>
      <c r="AX80" s="231"/>
      <c r="AY80" s="231"/>
      <c r="AZ80" s="231"/>
      <c r="BA80" s="231"/>
      <c r="BB80" s="231"/>
      <c r="BC80" s="231"/>
      <c r="BD80" s="231"/>
      <c r="BE80" s="231"/>
      <c r="BF80" s="231"/>
      <c r="BG80" s="231"/>
      <c r="BH80" s="231"/>
      <c r="BI80" s="231"/>
      <c r="BJ80" s="231"/>
      <c r="BK80" s="231"/>
      <c r="BL80" s="231"/>
      <c r="BM80" s="231"/>
      <c r="BN80" s="231"/>
      <c r="BO80" s="231"/>
      <c r="BP80" s="296"/>
      <c r="BQ80" s="296"/>
      <c r="BR80" s="296"/>
      <c r="BS80" s="296"/>
      <c r="BT80" s="229"/>
      <c r="BU80" s="165">
        <f t="shared" si="3"/>
        <v>6.9441666666666671E-3</v>
      </c>
    </row>
    <row r="81" spans="1:73" x14ac:dyDescent="0.25">
      <c r="A81" s="39"/>
      <c r="B81" s="139">
        <f>'Etat staff'!I77</f>
        <v>0</v>
      </c>
      <c r="C81" s="161">
        <f>'Etat staff'!G77</f>
        <v>0</v>
      </c>
      <c r="D81" s="162">
        <f>IF('Etat staff'!H77&lt;C81,'Etat staff'!H77+1,'Etat staff'!H77)</f>
        <v>0</v>
      </c>
      <c r="E81" s="203">
        <f t="shared" si="7"/>
        <v>1.0416666666666666E-2</v>
      </c>
      <c r="F81" s="44"/>
      <c r="G81" s="265"/>
      <c r="H81" s="227"/>
      <c r="I81" s="296"/>
      <c r="J81" s="296"/>
      <c r="K81" s="296"/>
      <c r="L81" s="296"/>
      <c r="M81" s="296"/>
      <c r="N81" s="296"/>
      <c r="O81" s="296"/>
      <c r="P81" s="296"/>
      <c r="Q81" s="296"/>
      <c r="R81" s="296"/>
      <c r="S81" s="296"/>
      <c r="T81" s="296"/>
      <c r="U81" s="296"/>
      <c r="V81" s="296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  <c r="AV81" s="231"/>
      <c r="AW81" s="231"/>
      <c r="AX81" s="231"/>
      <c r="AY81" s="231"/>
      <c r="AZ81" s="231"/>
      <c r="BA81" s="231"/>
      <c r="BB81" s="231"/>
      <c r="BC81" s="231"/>
      <c r="BD81" s="231"/>
      <c r="BE81" s="231"/>
      <c r="BF81" s="231"/>
      <c r="BG81" s="231"/>
      <c r="BH81" s="231"/>
      <c r="BI81" s="231"/>
      <c r="BJ81" s="231"/>
      <c r="BK81" s="231"/>
      <c r="BL81" s="231"/>
      <c r="BM81" s="231"/>
      <c r="BN81" s="231"/>
      <c r="BO81" s="231"/>
      <c r="BP81" s="296"/>
      <c r="BQ81" s="296"/>
      <c r="BR81" s="296"/>
      <c r="BS81" s="296"/>
      <c r="BT81" s="229"/>
      <c r="BU81" s="165">
        <f t="shared" si="3"/>
        <v>6.9441666666666671E-3</v>
      </c>
    </row>
    <row r="82" spans="1:73" x14ac:dyDescent="0.25">
      <c r="A82" s="39"/>
      <c r="B82" s="139">
        <f>'Etat staff'!I78</f>
        <v>0</v>
      </c>
      <c r="C82" s="161">
        <f>'Etat staff'!G78</f>
        <v>0</v>
      </c>
      <c r="D82" s="162">
        <f>IF('Etat staff'!H78&lt;C82,'Etat staff'!H78+1,'Etat staff'!H78)</f>
        <v>0</v>
      </c>
      <c r="E82" s="203">
        <f t="shared" si="7"/>
        <v>1.0416666666666666E-2</v>
      </c>
      <c r="F82" s="44"/>
      <c r="G82" s="265"/>
      <c r="H82" s="227"/>
      <c r="I82" s="296"/>
      <c r="J82" s="296"/>
      <c r="K82" s="296"/>
      <c r="L82" s="296"/>
      <c r="M82" s="296"/>
      <c r="N82" s="296"/>
      <c r="O82" s="296"/>
      <c r="P82" s="296"/>
      <c r="Q82" s="296"/>
      <c r="R82" s="296"/>
      <c r="S82" s="296"/>
      <c r="T82" s="296"/>
      <c r="U82" s="296"/>
      <c r="V82" s="296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  <c r="AV82" s="231"/>
      <c r="AW82" s="231"/>
      <c r="AX82" s="231"/>
      <c r="AY82" s="231"/>
      <c r="AZ82" s="231"/>
      <c r="BA82" s="231"/>
      <c r="BB82" s="231"/>
      <c r="BC82" s="231"/>
      <c r="BD82" s="231"/>
      <c r="BE82" s="231"/>
      <c r="BF82" s="231"/>
      <c r="BG82" s="231"/>
      <c r="BH82" s="231"/>
      <c r="BI82" s="231"/>
      <c r="BJ82" s="231"/>
      <c r="BK82" s="231"/>
      <c r="BL82" s="231"/>
      <c r="BM82" s="231"/>
      <c r="BN82" s="231"/>
      <c r="BO82" s="231"/>
      <c r="BP82" s="296"/>
      <c r="BQ82" s="296"/>
      <c r="BR82" s="296"/>
      <c r="BS82" s="296"/>
      <c r="BT82" s="229"/>
      <c r="BU82" s="165">
        <f t="shared" si="3"/>
        <v>6.9441666666666671E-3</v>
      </c>
    </row>
    <row r="83" spans="1:73" x14ac:dyDescent="0.25">
      <c r="A83" s="39"/>
      <c r="B83" s="139">
        <f>'Etat staff'!I79</f>
        <v>0</v>
      </c>
      <c r="C83" s="161">
        <f>'Etat staff'!G79</f>
        <v>0</v>
      </c>
      <c r="D83" s="162">
        <f>IF('Etat staff'!H79&lt;C83,'Etat staff'!H79+1,'Etat staff'!H79)</f>
        <v>0</v>
      </c>
      <c r="E83" s="203">
        <f t="shared" si="7"/>
        <v>1.0416666666666666E-2</v>
      </c>
      <c r="F83" s="44"/>
      <c r="G83" s="265"/>
      <c r="H83" s="227"/>
      <c r="I83" s="296"/>
      <c r="J83" s="296"/>
      <c r="K83" s="296"/>
      <c r="L83" s="296"/>
      <c r="M83" s="296"/>
      <c r="N83" s="296"/>
      <c r="O83" s="296"/>
      <c r="P83" s="296"/>
      <c r="Q83" s="296"/>
      <c r="R83" s="296"/>
      <c r="S83" s="296"/>
      <c r="T83" s="296"/>
      <c r="U83" s="296"/>
      <c r="V83" s="296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  <c r="AV83" s="231"/>
      <c r="AW83" s="231"/>
      <c r="AX83" s="231"/>
      <c r="AY83" s="231"/>
      <c r="AZ83" s="231"/>
      <c r="BA83" s="231"/>
      <c r="BB83" s="231"/>
      <c r="BC83" s="231"/>
      <c r="BD83" s="231"/>
      <c r="BE83" s="231"/>
      <c r="BF83" s="231"/>
      <c r="BG83" s="231"/>
      <c r="BH83" s="231"/>
      <c r="BI83" s="231"/>
      <c r="BJ83" s="231"/>
      <c r="BK83" s="231"/>
      <c r="BL83" s="231"/>
      <c r="BM83" s="231"/>
      <c r="BN83" s="231"/>
      <c r="BO83" s="231"/>
      <c r="BP83" s="296"/>
      <c r="BQ83" s="296"/>
      <c r="BR83" s="296"/>
      <c r="BS83" s="296"/>
      <c r="BT83" s="229"/>
      <c r="BU83" s="165">
        <f t="shared" si="3"/>
        <v>6.9441666666666671E-3</v>
      </c>
    </row>
    <row r="84" spans="1:73" x14ac:dyDescent="0.25">
      <c r="A84" s="39"/>
      <c r="B84" s="139">
        <f>'Etat staff'!I80</f>
        <v>0</v>
      </c>
      <c r="C84" s="161">
        <f>'Etat staff'!G80</f>
        <v>0</v>
      </c>
      <c r="D84" s="162">
        <f>IF('Etat staff'!H80&lt;C84,'Etat staff'!H80+1,'Etat staff'!H80)</f>
        <v>0</v>
      </c>
      <c r="E84" s="203">
        <f t="shared" si="7"/>
        <v>1.0416666666666666E-2</v>
      </c>
      <c r="F84" s="44"/>
      <c r="G84" s="265"/>
      <c r="H84" s="227"/>
      <c r="I84" s="296"/>
      <c r="J84" s="296"/>
      <c r="K84" s="296"/>
      <c r="L84" s="296"/>
      <c r="M84" s="296"/>
      <c r="N84" s="296"/>
      <c r="O84" s="296"/>
      <c r="P84" s="296"/>
      <c r="Q84" s="296"/>
      <c r="R84" s="296"/>
      <c r="S84" s="296"/>
      <c r="T84" s="296"/>
      <c r="U84" s="296"/>
      <c r="V84" s="296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31"/>
      <c r="AK84" s="231"/>
      <c r="AL84" s="231"/>
      <c r="AM84" s="231"/>
      <c r="AN84" s="231"/>
      <c r="AO84" s="231"/>
      <c r="AP84" s="231"/>
      <c r="AQ84" s="231"/>
      <c r="AR84" s="231"/>
      <c r="AS84" s="231"/>
      <c r="AT84" s="231"/>
      <c r="AU84" s="231"/>
      <c r="AV84" s="231"/>
      <c r="AW84" s="231"/>
      <c r="AX84" s="231"/>
      <c r="AY84" s="231"/>
      <c r="AZ84" s="231"/>
      <c r="BA84" s="231"/>
      <c r="BB84" s="231"/>
      <c r="BC84" s="231"/>
      <c r="BD84" s="231"/>
      <c r="BE84" s="231"/>
      <c r="BF84" s="231"/>
      <c r="BG84" s="231"/>
      <c r="BH84" s="231"/>
      <c r="BI84" s="231"/>
      <c r="BJ84" s="231"/>
      <c r="BK84" s="231"/>
      <c r="BL84" s="231"/>
      <c r="BM84" s="231"/>
      <c r="BN84" s="231"/>
      <c r="BO84" s="231"/>
      <c r="BP84" s="296"/>
      <c r="BQ84" s="296"/>
      <c r="BR84" s="296"/>
      <c r="BS84" s="296"/>
      <c r="BT84" s="229"/>
      <c r="BU84" s="165">
        <f t="shared" si="3"/>
        <v>6.9441666666666671E-3</v>
      </c>
    </row>
    <row r="85" spans="1:73" x14ac:dyDescent="0.25">
      <c r="A85" s="39"/>
      <c r="B85" s="139">
        <f>'Etat staff'!I81</f>
        <v>0</v>
      </c>
      <c r="C85" s="161">
        <f>'Etat staff'!G81</f>
        <v>0</v>
      </c>
      <c r="D85" s="162">
        <f>IF('Etat staff'!H81&lt;C85,'Etat staff'!H81+1,'Etat staff'!H81)</f>
        <v>0</v>
      </c>
      <c r="E85" s="203">
        <f t="shared" si="7"/>
        <v>1.0416666666666666E-2</v>
      </c>
      <c r="F85" s="44"/>
      <c r="G85" s="265"/>
      <c r="H85" s="227"/>
      <c r="I85" s="296"/>
      <c r="J85" s="296"/>
      <c r="K85" s="296"/>
      <c r="L85" s="296"/>
      <c r="M85" s="296"/>
      <c r="N85" s="296"/>
      <c r="O85" s="296"/>
      <c r="P85" s="296"/>
      <c r="Q85" s="296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  <c r="AV85" s="231"/>
      <c r="AW85" s="231"/>
      <c r="AX85" s="231"/>
      <c r="AY85" s="231"/>
      <c r="AZ85" s="231"/>
      <c r="BA85" s="231"/>
      <c r="BB85" s="231"/>
      <c r="BC85" s="231"/>
      <c r="BD85" s="231"/>
      <c r="BE85" s="231"/>
      <c r="BF85" s="231"/>
      <c r="BG85" s="231"/>
      <c r="BH85" s="231"/>
      <c r="BI85" s="231"/>
      <c r="BJ85" s="231"/>
      <c r="BK85" s="231"/>
      <c r="BL85" s="231"/>
      <c r="BM85" s="231"/>
      <c r="BN85" s="231"/>
      <c r="BO85" s="231"/>
      <c r="BP85" s="296"/>
      <c r="BQ85" s="296"/>
      <c r="BR85" s="296"/>
      <c r="BS85" s="296"/>
      <c r="BT85" s="229"/>
      <c r="BU85" s="165">
        <f t="shared" si="3"/>
        <v>6.9441666666666671E-3</v>
      </c>
    </row>
    <row r="86" spans="1:73" x14ac:dyDescent="0.25">
      <c r="A86" s="39"/>
      <c r="B86" s="139">
        <f>'Etat staff'!I82</f>
        <v>0</v>
      </c>
      <c r="C86" s="161">
        <f>'Etat staff'!G82</f>
        <v>0</v>
      </c>
      <c r="D86" s="162">
        <f>IF('Etat staff'!H82&lt;C86,'Etat staff'!H82+1,'Etat staff'!H82)</f>
        <v>0</v>
      </c>
      <c r="E86" s="203">
        <f t="shared" si="7"/>
        <v>1.0416666666666666E-2</v>
      </c>
      <c r="F86" s="44"/>
      <c r="G86" s="265"/>
      <c r="H86" s="227"/>
      <c r="I86" s="296"/>
      <c r="J86" s="296"/>
      <c r="K86" s="296"/>
      <c r="L86" s="296"/>
      <c r="M86" s="296"/>
      <c r="N86" s="296"/>
      <c r="O86" s="296"/>
      <c r="P86" s="296"/>
      <c r="Q86" s="296"/>
      <c r="R86" s="296"/>
      <c r="S86" s="296"/>
      <c r="T86" s="296"/>
      <c r="U86" s="296"/>
      <c r="V86" s="296"/>
      <c r="W86" s="296"/>
      <c r="X86" s="231"/>
      <c r="Y86" s="231"/>
      <c r="Z86" s="231"/>
      <c r="AA86" s="231"/>
      <c r="AB86" s="231"/>
      <c r="AC86" s="231"/>
      <c r="AD86" s="231"/>
      <c r="AE86" s="231"/>
      <c r="AF86" s="231"/>
      <c r="AG86" s="231"/>
      <c r="AH86" s="231"/>
      <c r="AI86" s="231"/>
      <c r="AJ86" s="231"/>
      <c r="AK86" s="231"/>
      <c r="AL86" s="231"/>
      <c r="AM86" s="231"/>
      <c r="AN86" s="231"/>
      <c r="AO86" s="231"/>
      <c r="AP86" s="231"/>
      <c r="AQ86" s="231"/>
      <c r="AR86" s="231"/>
      <c r="AS86" s="231"/>
      <c r="AT86" s="231"/>
      <c r="AU86" s="231"/>
      <c r="AV86" s="231"/>
      <c r="AW86" s="231"/>
      <c r="AX86" s="231"/>
      <c r="AY86" s="231"/>
      <c r="AZ86" s="231"/>
      <c r="BA86" s="231"/>
      <c r="BB86" s="231"/>
      <c r="BC86" s="231"/>
      <c r="BD86" s="231"/>
      <c r="BE86" s="231"/>
      <c r="BF86" s="231"/>
      <c r="BG86" s="231"/>
      <c r="BH86" s="231"/>
      <c r="BI86" s="231"/>
      <c r="BJ86" s="231"/>
      <c r="BK86" s="231"/>
      <c r="BL86" s="231"/>
      <c r="BM86" s="231"/>
      <c r="BN86" s="231"/>
      <c r="BO86" s="231"/>
      <c r="BP86" s="231"/>
      <c r="BQ86" s="231"/>
      <c r="BR86" s="231"/>
      <c r="BS86" s="231"/>
      <c r="BT86" s="229"/>
      <c r="BU86" s="165">
        <f t="shared" si="3"/>
        <v>6.9441666666666671E-3</v>
      </c>
    </row>
    <row r="87" spans="1:73" x14ac:dyDescent="0.25">
      <c r="A87" s="39"/>
      <c r="B87" s="139">
        <f>'Etat staff'!I83</f>
        <v>0</v>
      </c>
      <c r="C87" s="161">
        <f>'Etat staff'!G83</f>
        <v>0</v>
      </c>
      <c r="D87" s="162">
        <f>IF('Etat staff'!H83&lt;C87,'Etat staff'!H83+1,'Etat staff'!H83)</f>
        <v>0</v>
      </c>
      <c r="E87" s="203">
        <f t="shared" si="7"/>
        <v>1.0416666666666666E-2</v>
      </c>
      <c r="F87" s="44"/>
      <c r="G87" s="265"/>
      <c r="H87" s="227"/>
      <c r="I87" s="296"/>
      <c r="J87" s="296"/>
      <c r="K87" s="296"/>
      <c r="L87" s="296"/>
      <c r="M87" s="296"/>
      <c r="N87" s="296"/>
      <c r="O87" s="296"/>
      <c r="P87" s="296"/>
      <c r="Q87" s="296"/>
      <c r="R87" s="296"/>
      <c r="S87" s="296"/>
      <c r="T87" s="296"/>
      <c r="U87" s="296"/>
      <c r="V87" s="296"/>
      <c r="W87" s="296"/>
      <c r="X87" s="231"/>
      <c r="Y87" s="231"/>
      <c r="Z87" s="231"/>
      <c r="AA87" s="231"/>
      <c r="AB87" s="231"/>
      <c r="AC87" s="231"/>
      <c r="AD87" s="231"/>
      <c r="AE87" s="231"/>
      <c r="AF87" s="231"/>
      <c r="AG87" s="231"/>
      <c r="AH87" s="231"/>
      <c r="AI87" s="231"/>
      <c r="AJ87" s="231"/>
      <c r="AK87" s="231"/>
      <c r="AL87" s="231"/>
      <c r="AM87" s="231"/>
      <c r="AN87" s="231"/>
      <c r="AO87" s="231"/>
      <c r="AP87" s="231"/>
      <c r="AQ87" s="231"/>
      <c r="AR87" s="231"/>
      <c r="AS87" s="231"/>
      <c r="AT87" s="231"/>
      <c r="AU87" s="231"/>
      <c r="AV87" s="231"/>
      <c r="AW87" s="231"/>
      <c r="AX87" s="231"/>
      <c r="AY87" s="231"/>
      <c r="AZ87" s="231"/>
      <c r="BA87" s="231"/>
      <c r="BB87" s="231"/>
      <c r="BC87" s="231"/>
      <c r="BD87" s="231"/>
      <c r="BE87" s="231"/>
      <c r="BF87" s="231"/>
      <c r="BG87" s="231"/>
      <c r="BH87" s="231"/>
      <c r="BI87" s="231"/>
      <c r="BJ87" s="231"/>
      <c r="BK87" s="231"/>
      <c r="BL87" s="231"/>
      <c r="BM87" s="231"/>
      <c r="BN87" s="231"/>
      <c r="BO87" s="231"/>
      <c r="BP87" s="231"/>
      <c r="BQ87" s="231"/>
      <c r="BR87" s="231"/>
      <c r="BS87" s="231"/>
      <c r="BT87" s="229"/>
      <c r="BU87" s="165">
        <f t="shared" si="3"/>
        <v>6.9441666666666671E-3</v>
      </c>
    </row>
    <row r="88" spans="1:73" x14ac:dyDescent="0.25">
      <c r="A88" s="39"/>
      <c r="B88" s="139">
        <f>'Etat staff'!I84</f>
        <v>0</v>
      </c>
      <c r="C88" s="161">
        <f>'Etat staff'!G84</f>
        <v>0</v>
      </c>
      <c r="D88" s="162">
        <f>IF('Etat staff'!H84&lt;C88,'Etat staff'!H84+1,'Etat staff'!H84)</f>
        <v>0</v>
      </c>
      <c r="E88" s="203">
        <f t="shared" si="7"/>
        <v>1.0416666666666666E-2</v>
      </c>
      <c r="F88" s="44"/>
      <c r="G88" s="265"/>
      <c r="H88" s="227"/>
      <c r="I88" s="296"/>
      <c r="J88" s="296"/>
      <c r="K88" s="296"/>
      <c r="L88" s="296"/>
      <c r="M88" s="296"/>
      <c r="N88" s="296"/>
      <c r="O88" s="296"/>
      <c r="P88" s="296"/>
      <c r="Q88" s="296"/>
      <c r="R88" s="296"/>
      <c r="S88" s="296"/>
      <c r="T88" s="296"/>
      <c r="U88" s="296"/>
      <c r="V88" s="296"/>
      <c r="W88" s="296"/>
      <c r="X88" s="231"/>
      <c r="Y88" s="231"/>
      <c r="Z88" s="231"/>
      <c r="AA88" s="231"/>
      <c r="AB88" s="231"/>
      <c r="AC88" s="231"/>
      <c r="AD88" s="231"/>
      <c r="AE88" s="231"/>
      <c r="AF88" s="231"/>
      <c r="AG88" s="231"/>
      <c r="AH88" s="231"/>
      <c r="AI88" s="231"/>
      <c r="AJ88" s="231"/>
      <c r="AK88" s="231"/>
      <c r="AL88" s="231"/>
      <c r="AM88" s="231"/>
      <c r="AN88" s="231"/>
      <c r="AO88" s="231"/>
      <c r="AP88" s="231"/>
      <c r="AQ88" s="231"/>
      <c r="AR88" s="231"/>
      <c r="AS88" s="231"/>
      <c r="AT88" s="231"/>
      <c r="AU88" s="231"/>
      <c r="AV88" s="231"/>
      <c r="AW88" s="231"/>
      <c r="AX88" s="231"/>
      <c r="AY88" s="231"/>
      <c r="AZ88" s="231"/>
      <c r="BA88" s="231"/>
      <c r="BB88" s="231"/>
      <c r="BC88" s="231"/>
      <c r="BD88" s="231"/>
      <c r="BE88" s="231"/>
      <c r="BF88" s="231"/>
      <c r="BG88" s="231"/>
      <c r="BH88" s="231"/>
      <c r="BI88" s="231"/>
      <c r="BJ88" s="231"/>
      <c r="BK88" s="231"/>
      <c r="BL88" s="231"/>
      <c r="BM88" s="231"/>
      <c r="BN88" s="231"/>
      <c r="BO88" s="231"/>
      <c r="BP88" s="231"/>
      <c r="BQ88" s="231"/>
      <c r="BR88" s="231"/>
      <c r="BS88" s="231"/>
      <c r="BT88" s="229"/>
      <c r="BU88" s="165">
        <f t="shared" si="3"/>
        <v>6.9441666666666671E-3</v>
      </c>
    </row>
    <row r="89" spans="1:73" x14ac:dyDescent="0.25">
      <c r="A89" s="39"/>
      <c r="B89" s="139">
        <f>'Etat staff'!I85</f>
        <v>0</v>
      </c>
      <c r="C89" s="161">
        <f>'Etat staff'!G85</f>
        <v>0</v>
      </c>
      <c r="D89" s="162">
        <f>IF('Etat staff'!H85&lt;C89,'Etat staff'!H85+1,'Etat staff'!H85)</f>
        <v>0</v>
      </c>
      <c r="E89" s="203">
        <f t="shared" si="7"/>
        <v>1.0416666666666666E-2</v>
      </c>
      <c r="F89" s="44"/>
      <c r="G89" s="265"/>
      <c r="H89" s="227"/>
      <c r="I89" s="296"/>
      <c r="J89" s="296"/>
      <c r="K89" s="296"/>
      <c r="L89" s="296"/>
      <c r="M89" s="296"/>
      <c r="N89" s="296"/>
      <c r="O89" s="296"/>
      <c r="P89" s="296"/>
      <c r="Q89" s="296"/>
      <c r="R89" s="296"/>
      <c r="S89" s="296"/>
      <c r="T89" s="296"/>
      <c r="U89" s="296"/>
      <c r="V89" s="296"/>
      <c r="W89" s="296"/>
      <c r="X89" s="231"/>
      <c r="Y89" s="231"/>
      <c r="Z89" s="231"/>
      <c r="AA89" s="231"/>
      <c r="AB89" s="231"/>
      <c r="AC89" s="231"/>
      <c r="AD89" s="231"/>
      <c r="AE89" s="231"/>
      <c r="AF89" s="231"/>
      <c r="AG89" s="231"/>
      <c r="AH89" s="231"/>
      <c r="AI89" s="231"/>
      <c r="AJ89" s="231"/>
      <c r="AK89" s="231"/>
      <c r="AL89" s="231"/>
      <c r="AM89" s="231"/>
      <c r="AN89" s="231"/>
      <c r="AO89" s="231"/>
      <c r="AP89" s="231"/>
      <c r="AQ89" s="231"/>
      <c r="AR89" s="231"/>
      <c r="AS89" s="231"/>
      <c r="AT89" s="231"/>
      <c r="AU89" s="231"/>
      <c r="AV89" s="231"/>
      <c r="AW89" s="231"/>
      <c r="AX89" s="231"/>
      <c r="AY89" s="231"/>
      <c r="AZ89" s="231"/>
      <c r="BA89" s="231"/>
      <c r="BB89" s="231"/>
      <c r="BC89" s="231"/>
      <c r="BD89" s="231"/>
      <c r="BE89" s="231"/>
      <c r="BF89" s="231"/>
      <c r="BG89" s="231"/>
      <c r="BH89" s="231"/>
      <c r="BI89" s="231"/>
      <c r="BJ89" s="231"/>
      <c r="BK89" s="231"/>
      <c r="BL89" s="231"/>
      <c r="BM89" s="231"/>
      <c r="BN89" s="231"/>
      <c r="BO89" s="231"/>
      <c r="BP89" s="231"/>
      <c r="BQ89" s="231"/>
      <c r="BR89" s="231"/>
      <c r="BS89" s="231"/>
      <c r="BT89" s="229"/>
      <c r="BU89" s="165">
        <f t="shared" si="3"/>
        <v>6.9441666666666671E-3</v>
      </c>
    </row>
    <row r="90" spans="1:73" x14ac:dyDescent="0.25">
      <c r="A90" s="39"/>
      <c r="B90" s="139">
        <f>'Etat staff'!I86</f>
        <v>0</v>
      </c>
      <c r="C90" s="161">
        <f>'Etat staff'!G86</f>
        <v>0</v>
      </c>
      <c r="D90" s="162">
        <f>IF('Etat staff'!H86&lt;C90,'Etat staff'!H86+1,'Etat staff'!H86)</f>
        <v>0</v>
      </c>
      <c r="E90" s="203">
        <f t="shared" si="7"/>
        <v>1.0416666666666666E-2</v>
      </c>
      <c r="F90" s="44"/>
      <c r="G90" s="265"/>
      <c r="H90" s="227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31"/>
      <c r="Y90" s="231"/>
      <c r="Z90" s="231"/>
      <c r="AA90" s="231"/>
      <c r="AB90" s="231"/>
      <c r="AC90" s="231"/>
      <c r="AD90" s="231"/>
      <c r="AE90" s="231"/>
      <c r="AF90" s="231"/>
      <c r="AG90" s="231"/>
      <c r="AH90" s="231"/>
      <c r="AI90" s="231"/>
      <c r="AJ90" s="231"/>
      <c r="AK90" s="231"/>
      <c r="AL90" s="231"/>
      <c r="AM90" s="231"/>
      <c r="AN90" s="231"/>
      <c r="AO90" s="231"/>
      <c r="AP90" s="231"/>
      <c r="AQ90" s="231"/>
      <c r="AR90" s="231"/>
      <c r="AS90" s="231"/>
      <c r="AT90" s="231"/>
      <c r="AU90" s="231"/>
      <c r="AV90" s="231"/>
      <c r="AW90" s="231"/>
      <c r="AX90" s="231"/>
      <c r="AY90" s="231"/>
      <c r="AZ90" s="231"/>
      <c r="BA90" s="231"/>
      <c r="BB90" s="231"/>
      <c r="BC90" s="231"/>
      <c r="BD90" s="231"/>
      <c r="BE90" s="231"/>
      <c r="BF90" s="231"/>
      <c r="BG90" s="231"/>
      <c r="BH90" s="231"/>
      <c r="BI90" s="231"/>
      <c r="BJ90" s="231"/>
      <c r="BK90" s="231"/>
      <c r="BL90" s="231"/>
      <c r="BM90" s="231"/>
      <c r="BN90" s="231"/>
      <c r="BO90" s="231"/>
      <c r="BP90" s="231"/>
      <c r="BQ90" s="231"/>
      <c r="BR90" s="231"/>
      <c r="BS90" s="231"/>
      <c r="BT90" s="229"/>
      <c r="BU90" s="165">
        <f t="shared" si="3"/>
        <v>6.9441666666666671E-3</v>
      </c>
    </row>
    <row r="91" spans="1:73" x14ac:dyDescent="0.25">
      <c r="A91" s="39"/>
      <c r="B91" s="139">
        <f>'Etat staff'!I87</f>
        <v>0</v>
      </c>
      <c r="C91" s="161">
        <f>'Etat staff'!G87</f>
        <v>0</v>
      </c>
      <c r="D91" s="162">
        <f>IF('Etat staff'!H87&lt;C91,'Etat staff'!H87+1,'Etat staff'!H87)</f>
        <v>0</v>
      </c>
      <c r="E91" s="203">
        <f t="shared" si="7"/>
        <v>1.0416666666666666E-2</v>
      </c>
      <c r="F91" s="44"/>
      <c r="G91" s="265"/>
      <c r="H91" s="227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31"/>
      <c r="Y91" s="231"/>
      <c r="Z91" s="231"/>
      <c r="AA91" s="231"/>
      <c r="AB91" s="231"/>
      <c r="AC91" s="231"/>
      <c r="AD91" s="231"/>
      <c r="AE91" s="231"/>
      <c r="AF91" s="231"/>
      <c r="AG91" s="231"/>
      <c r="AH91" s="231"/>
      <c r="AI91" s="231"/>
      <c r="AJ91" s="231"/>
      <c r="AK91" s="231"/>
      <c r="AL91" s="231"/>
      <c r="AM91" s="231"/>
      <c r="AN91" s="231"/>
      <c r="AO91" s="231"/>
      <c r="AP91" s="231"/>
      <c r="AQ91" s="231"/>
      <c r="AR91" s="231"/>
      <c r="AS91" s="231"/>
      <c r="AT91" s="231"/>
      <c r="AU91" s="231"/>
      <c r="AV91" s="231"/>
      <c r="AW91" s="231"/>
      <c r="AX91" s="231"/>
      <c r="AY91" s="231"/>
      <c r="AZ91" s="231"/>
      <c r="BA91" s="231"/>
      <c r="BB91" s="231"/>
      <c r="BC91" s="231"/>
      <c r="BD91" s="231"/>
      <c r="BE91" s="231"/>
      <c r="BF91" s="231"/>
      <c r="BG91" s="231"/>
      <c r="BH91" s="231"/>
      <c r="BI91" s="231"/>
      <c r="BJ91" s="231"/>
      <c r="BK91" s="231"/>
      <c r="BL91" s="231"/>
      <c r="BM91" s="231"/>
      <c r="BN91" s="231"/>
      <c r="BO91" s="231"/>
      <c r="BP91" s="231"/>
      <c r="BQ91" s="231"/>
      <c r="BR91" s="231"/>
      <c r="BS91" s="231"/>
      <c r="BT91" s="229"/>
      <c r="BU91" s="165">
        <f t="shared" si="3"/>
        <v>6.9441666666666671E-3</v>
      </c>
    </row>
    <row r="92" spans="1:73" x14ac:dyDescent="0.25">
      <c r="A92" s="39"/>
      <c r="B92" s="139">
        <f>'Etat staff'!I88</f>
        <v>0</v>
      </c>
      <c r="C92" s="161">
        <f>'Etat staff'!G88</f>
        <v>0</v>
      </c>
      <c r="D92" s="162">
        <f>IF('Etat staff'!H88&lt;C92,'Etat staff'!H88+1,'Etat staff'!H88)</f>
        <v>0</v>
      </c>
      <c r="E92" s="203">
        <f t="shared" si="7"/>
        <v>1.0416666666666666E-2</v>
      </c>
      <c r="F92" s="44"/>
      <c r="G92" s="265"/>
      <c r="H92" s="227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31"/>
      <c r="Y92" s="231"/>
      <c r="Z92" s="231"/>
      <c r="AA92" s="231"/>
      <c r="AB92" s="231"/>
      <c r="AC92" s="231"/>
      <c r="AD92" s="231"/>
      <c r="AE92" s="231"/>
      <c r="AF92" s="231"/>
      <c r="AG92" s="231"/>
      <c r="AH92" s="231"/>
      <c r="AI92" s="231"/>
      <c r="AJ92" s="231"/>
      <c r="AK92" s="231"/>
      <c r="AL92" s="231"/>
      <c r="AM92" s="231"/>
      <c r="AN92" s="231"/>
      <c r="AO92" s="231"/>
      <c r="AP92" s="231"/>
      <c r="AQ92" s="231"/>
      <c r="AR92" s="231"/>
      <c r="AS92" s="231"/>
      <c r="AT92" s="231"/>
      <c r="AU92" s="231"/>
      <c r="AV92" s="231"/>
      <c r="AW92" s="231"/>
      <c r="AX92" s="231"/>
      <c r="AY92" s="231"/>
      <c r="AZ92" s="231"/>
      <c r="BA92" s="231"/>
      <c r="BB92" s="231"/>
      <c r="BC92" s="231"/>
      <c r="BD92" s="231"/>
      <c r="BE92" s="231"/>
      <c r="BF92" s="231"/>
      <c r="BG92" s="231"/>
      <c r="BH92" s="231"/>
      <c r="BI92" s="231"/>
      <c r="BJ92" s="231"/>
      <c r="BK92" s="231"/>
      <c r="BL92" s="231"/>
      <c r="BM92" s="231"/>
      <c r="BN92" s="231"/>
      <c r="BO92" s="231"/>
      <c r="BP92" s="231"/>
      <c r="BQ92" s="231"/>
      <c r="BR92" s="231"/>
      <c r="BS92" s="231"/>
      <c r="BT92" s="229"/>
      <c r="BU92" s="165">
        <f t="shared" si="3"/>
        <v>6.9441666666666671E-3</v>
      </c>
    </row>
    <row r="93" spans="1:73" x14ac:dyDescent="0.25">
      <c r="A93" s="39"/>
      <c r="B93" s="139">
        <f>'Etat staff'!I89</f>
        <v>0</v>
      </c>
      <c r="C93" s="161">
        <f>'Etat staff'!G89</f>
        <v>0</v>
      </c>
      <c r="D93" s="162">
        <f>IF('Etat staff'!H89&lt;C93,'Etat staff'!H89+1,'Etat staff'!H89)</f>
        <v>0</v>
      </c>
      <c r="E93" s="203">
        <f t="shared" si="7"/>
        <v>1.0416666666666666E-2</v>
      </c>
      <c r="F93" s="44"/>
      <c r="G93" s="265"/>
      <c r="H93" s="227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31"/>
      <c r="Y93" s="231"/>
      <c r="Z93" s="231"/>
      <c r="AA93" s="231"/>
      <c r="AB93" s="231"/>
      <c r="AC93" s="231"/>
      <c r="AD93" s="231"/>
      <c r="AE93" s="231"/>
      <c r="AF93" s="231"/>
      <c r="AG93" s="231"/>
      <c r="AH93" s="231"/>
      <c r="AI93" s="231"/>
      <c r="AJ93" s="231"/>
      <c r="AK93" s="231"/>
      <c r="AL93" s="231"/>
      <c r="AM93" s="231"/>
      <c r="AN93" s="231"/>
      <c r="AO93" s="231"/>
      <c r="AP93" s="231"/>
      <c r="AQ93" s="231"/>
      <c r="AR93" s="231"/>
      <c r="AS93" s="231"/>
      <c r="AT93" s="231"/>
      <c r="AU93" s="231"/>
      <c r="AV93" s="231"/>
      <c r="AW93" s="231"/>
      <c r="AX93" s="231"/>
      <c r="AY93" s="231"/>
      <c r="AZ93" s="231"/>
      <c r="BA93" s="231"/>
      <c r="BB93" s="231"/>
      <c r="BC93" s="231"/>
      <c r="BD93" s="231"/>
      <c r="BE93" s="231"/>
      <c r="BF93" s="231"/>
      <c r="BG93" s="231"/>
      <c r="BH93" s="231"/>
      <c r="BI93" s="231"/>
      <c r="BJ93" s="231"/>
      <c r="BK93" s="231"/>
      <c r="BL93" s="231"/>
      <c r="BM93" s="231"/>
      <c r="BN93" s="231"/>
      <c r="BO93" s="231"/>
      <c r="BP93" s="231"/>
      <c r="BQ93" s="231"/>
      <c r="BR93" s="231"/>
      <c r="BS93" s="231"/>
      <c r="BT93" s="229"/>
      <c r="BU93" s="165">
        <f t="shared" si="3"/>
        <v>6.9441666666666671E-3</v>
      </c>
    </row>
    <row r="94" spans="1:73" x14ac:dyDescent="0.25">
      <c r="A94" s="39"/>
      <c r="B94" s="139">
        <f>'Etat staff'!I90</f>
        <v>0</v>
      </c>
      <c r="C94" s="161">
        <f>'Etat staff'!G90</f>
        <v>0</v>
      </c>
      <c r="D94" s="162">
        <f>IF('Etat staff'!H90&lt;C94,'Etat staff'!H90+1,'Etat staff'!H90)</f>
        <v>0</v>
      </c>
      <c r="E94" s="203">
        <f t="shared" si="7"/>
        <v>1.0416666666666666E-2</v>
      </c>
      <c r="F94" s="44"/>
      <c r="G94" s="265"/>
      <c r="H94" s="227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31"/>
      <c r="Y94" s="231"/>
      <c r="Z94" s="231"/>
      <c r="AA94" s="231"/>
      <c r="AB94" s="231"/>
      <c r="AC94" s="231"/>
      <c r="AD94" s="231"/>
      <c r="AE94" s="231"/>
      <c r="AF94" s="231"/>
      <c r="AG94" s="231"/>
      <c r="AH94" s="231"/>
      <c r="AI94" s="231"/>
      <c r="AJ94" s="231"/>
      <c r="AK94" s="231"/>
      <c r="AL94" s="231"/>
      <c r="AM94" s="231"/>
      <c r="AN94" s="231"/>
      <c r="AO94" s="231"/>
      <c r="AP94" s="231"/>
      <c r="AQ94" s="231"/>
      <c r="AR94" s="231"/>
      <c r="AS94" s="231"/>
      <c r="AT94" s="231"/>
      <c r="AU94" s="231"/>
      <c r="AV94" s="231"/>
      <c r="AW94" s="231"/>
      <c r="AX94" s="231"/>
      <c r="AY94" s="231"/>
      <c r="AZ94" s="231"/>
      <c r="BA94" s="231"/>
      <c r="BB94" s="231"/>
      <c r="BC94" s="231"/>
      <c r="BD94" s="231"/>
      <c r="BE94" s="231"/>
      <c r="BF94" s="231"/>
      <c r="BG94" s="231"/>
      <c r="BH94" s="231"/>
      <c r="BI94" s="231"/>
      <c r="BJ94" s="231"/>
      <c r="BK94" s="231"/>
      <c r="BL94" s="231"/>
      <c r="BM94" s="231"/>
      <c r="BN94" s="231"/>
      <c r="BO94" s="231"/>
      <c r="BP94" s="231"/>
      <c r="BQ94" s="231"/>
      <c r="BR94" s="231"/>
      <c r="BS94" s="231"/>
      <c r="BT94" s="229"/>
      <c r="BU94" s="165">
        <f t="shared" si="3"/>
        <v>6.9441666666666671E-3</v>
      </c>
    </row>
    <row r="95" spans="1:73" x14ac:dyDescent="0.25">
      <c r="A95" s="39"/>
      <c r="B95" s="139">
        <f>'Etat staff'!I91</f>
        <v>0</v>
      </c>
      <c r="C95" s="161">
        <f>'Etat staff'!G91</f>
        <v>0</v>
      </c>
      <c r="D95" s="162">
        <f>IF('Etat staff'!H91&lt;C95,'Etat staff'!H91+1,'Etat staff'!H91)</f>
        <v>0</v>
      </c>
      <c r="E95" s="203">
        <f t="shared" si="7"/>
        <v>1.0416666666666666E-2</v>
      </c>
      <c r="F95" s="44"/>
      <c r="G95" s="265"/>
      <c r="H95" s="227"/>
      <c r="I95" s="296"/>
      <c r="J95" s="296"/>
      <c r="K95" s="296"/>
      <c r="L95" s="296"/>
      <c r="M95" s="296"/>
      <c r="N95" s="296"/>
      <c r="O95" s="296"/>
      <c r="P95" s="296"/>
      <c r="Q95" s="296"/>
      <c r="R95" s="296"/>
      <c r="S95" s="296"/>
      <c r="T95" s="296"/>
      <c r="U95" s="296"/>
      <c r="V95" s="296"/>
      <c r="W95" s="296"/>
      <c r="X95" s="231"/>
      <c r="Y95" s="231"/>
      <c r="Z95" s="231"/>
      <c r="AA95" s="231"/>
      <c r="AB95" s="231"/>
      <c r="AC95" s="231"/>
      <c r="AD95" s="231"/>
      <c r="AE95" s="231"/>
      <c r="AF95" s="231"/>
      <c r="AG95" s="231"/>
      <c r="AH95" s="231"/>
      <c r="AI95" s="231"/>
      <c r="AJ95" s="231"/>
      <c r="AK95" s="231"/>
      <c r="AL95" s="231"/>
      <c r="AM95" s="231"/>
      <c r="AN95" s="231"/>
      <c r="AO95" s="231"/>
      <c r="AP95" s="231"/>
      <c r="AQ95" s="231"/>
      <c r="AR95" s="231"/>
      <c r="AS95" s="231"/>
      <c r="AT95" s="231"/>
      <c r="AU95" s="231"/>
      <c r="AV95" s="231"/>
      <c r="AW95" s="231"/>
      <c r="AX95" s="231"/>
      <c r="AY95" s="231"/>
      <c r="AZ95" s="231"/>
      <c r="BA95" s="231"/>
      <c r="BB95" s="231"/>
      <c r="BC95" s="231"/>
      <c r="BD95" s="231"/>
      <c r="BE95" s="231"/>
      <c r="BF95" s="231"/>
      <c r="BG95" s="231"/>
      <c r="BH95" s="231"/>
      <c r="BI95" s="231"/>
      <c r="BJ95" s="231"/>
      <c r="BK95" s="231"/>
      <c r="BL95" s="231"/>
      <c r="BM95" s="231"/>
      <c r="BN95" s="231"/>
      <c r="BO95" s="231"/>
      <c r="BP95" s="231"/>
      <c r="BQ95" s="231"/>
      <c r="BR95" s="231"/>
      <c r="BS95" s="231"/>
      <c r="BT95" s="229"/>
      <c r="BU95" s="165">
        <f t="shared" si="3"/>
        <v>6.9441666666666671E-3</v>
      </c>
    </row>
    <row r="96" spans="1:73" x14ac:dyDescent="0.25">
      <c r="A96" s="39"/>
      <c r="B96" s="139">
        <f>'Etat staff'!I92</f>
        <v>0</v>
      </c>
      <c r="C96" s="161">
        <f>'Etat staff'!G92</f>
        <v>0</v>
      </c>
      <c r="D96" s="162">
        <f>IF('Etat staff'!H92&lt;C96,'Etat staff'!H92+1,'Etat staff'!H92)</f>
        <v>0</v>
      </c>
      <c r="E96" s="203">
        <f t="shared" si="7"/>
        <v>1.0416666666666666E-2</v>
      </c>
      <c r="F96" s="44"/>
      <c r="G96" s="265"/>
      <c r="H96" s="227"/>
      <c r="I96" s="296"/>
      <c r="J96" s="296"/>
      <c r="K96" s="296"/>
      <c r="L96" s="296"/>
      <c r="M96" s="296"/>
      <c r="N96" s="296"/>
      <c r="O96" s="296"/>
      <c r="P96" s="296"/>
      <c r="Q96" s="296"/>
      <c r="R96" s="296"/>
      <c r="S96" s="296"/>
      <c r="T96" s="296"/>
      <c r="U96" s="296"/>
      <c r="V96" s="296"/>
      <c r="W96" s="296"/>
      <c r="X96" s="231"/>
      <c r="Y96" s="231"/>
      <c r="Z96" s="231"/>
      <c r="AA96" s="231"/>
      <c r="AB96" s="231"/>
      <c r="AC96" s="231"/>
      <c r="AD96" s="231"/>
      <c r="AE96" s="231"/>
      <c r="AF96" s="231"/>
      <c r="AG96" s="231"/>
      <c r="AH96" s="231"/>
      <c r="AI96" s="231"/>
      <c r="AJ96" s="231"/>
      <c r="AK96" s="231"/>
      <c r="AL96" s="231"/>
      <c r="AM96" s="231"/>
      <c r="AN96" s="231"/>
      <c r="AO96" s="231"/>
      <c r="AP96" s="231"/>
      <c r="AQ96" s="231"/>
      <c r="AR96" s="231"/>
      <c r="AS96" s="231"/>
      <c r="AT96" s="231"/>
      <c r="AU96" s="231"/>
      <c r="AV96" s="231"/>
      <c r="AW96" s="231"/>
      <c r="AX96" s="231"/>
      <c r="AY96" s="231"/>
      <c r="AZ96" s="231"/>
      <c r="BA96" s="231"/>
      <c r="BB96" s="231"/>
      <c r="BC96" s="231"/>
      <c r="BD96" s="231"/>
      <c r="BE96" s="231"/>
      <c r="BF96" s="231"/>
      <c r="BG96" s="231"/>
      <c r="BH96" s="231"/>
      <c r="BI96" s="231"/>
      <c r="BJ96" s="231"/>
      <c r="BK96" s="231"/>
      <c r="BL96" s="231"/>
      <c r="BM96" s="231"/>
      <c r="BN96" s="231"/>
      <c r="BO96" s="231"/>
      <c r="BP96" s="231"/>
      <c r="BQ96" s="231"/>
      <c r="BR96" s="231"/>
      <c r="BS96" s="231"/>
      <c r="BT96" s="229"/>
      <c r="BU96" s="165">
        <f t="shared" si="3"/>
        <v>6.9441666666666671E-3</v>
      </c>
    </row>
    <row r="97" spans="1:73" x14ac:dyDescent="0.25">
      <c r="A97" s="39"/>
      <c r="B97" s="139">
        <f>'Etat staff'!I93</f>
        <v>0</v>
      </c>
      <c r="C97" s="161">
        <f>'Etat staff'!G93</f>
        <v>0</v>
      </c>
      <c r="D97" s="162">
        <f>IF('Etat staff'!H93&lt;C97,'Etat staff'!H93+1,'Etat staff'!H93)</f>
        <v>0</v>
      </c>
      <c r="E97" s="203">
        <f t="shared" si="7"/>
        <v>1.0416666666666666E-2</v>
      </c>
      <c r="F97" s="44"/>
      <c r="G97" s="265"/>
      <c r="H97" s="227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6"/>
      <c r="W97" s="296"/>
      <c r="X97" s="231"/>
      <c r="Y97" s="231"/>
      <c r="Z97" s="231"/>
      <c r="AA97" s="231"/>
      <c r="AB97" s="231"/>
      <c r="AC97" s="231"/>
      <c r="AD97" s="231"/>
      <c r="AE97" s="231"/>
      <c r="AF97" s="231"/>
      <c r="AG97" s="231"/>
      <c r="AH97" s="231"/>
      <c r="AI97" s="231"/>
      <c r="AJ97" s="231"/>
      <c r="AK97" s="231"/>
      <c r="AL97" s="231"/>
      <c r="AM97" s="231"/>
      <c r="AN97" s="231"/>
      <c r="AO97" s="231"/>
      <c r="AP97" s="231"/>
      <c r="AQ97" s="231"/>
      <c r="AR97" s="231"/>
      <c r="AS97" s="231"/>
      <c r="AT97" s="231"/>
      <c r="AU97" s="231"/>
      <c r="AV97" s="231"/>
      <c r="AW97" s="231"/>
      <c r="AX97" s="231"/>
      <c r="AY97" s="231"/>
      <c r="AZ97" s="231"/>
      <c r="BA97" s="231"/>
      <c r="BB97" s="231"/>
      <c r="BC97" s="231"/>
      <c r="BD97" s="231"/>
      <c r="BE97" s="231"/>
      <c r="BF97" s="231"/>
      <c r="BG97" s="231"/>
      <c r="BH97" s="231"/>
      <c r="BI97" s="231"/>
      <c r="BJ97" s="231"/>
      <c r="BK97" s="231"/>
      <c r="BL97" s="231"/>
      <c r="BM97" s="231"/>
      <c r="BN97" s="231"/>
      <c r="BO97" s="231"/>
      <c r="BP97" s="231"/>
      <c r="BQ97" s="231"/>
      <c r="BR97" s="231"/>
      <c r="BS97" s="231"/>
      <c r="BT97" s="229"/>
      <c r="BU97" s="165">
        <f t="shared" si="3"/>
        <v>6.9441666666666671E-3</v>
      </c>
    </row>
    <row r="98" spans="1:73" x14ac:dyDescent="0.25">
      <c r="A98" s="39"/>
      <c r="B98" s="139">
        <f>'Etat staff'!I94</f>
        <v>0</v>
      </c>
      <c r="C98" s="161">
        <f>'Etat staff'!G94</f>
        <v>0</v>
      </c>
      <c r="D98" s="162">
        <f>IF('Etat staff'!H94&lt;C98,'Etat staff'!H94+1,'Etat staff'!H94)</f>
        <v>0</v>
      </c>
      <c r="E98" s="203">
        <f t="shared" si="7"/>
        <v>1.0416666666666666E-2</v>
      </c>
      <c r="F98" s="44"/>
      <c r="G98" s="265"/>
      <c r="H98" s="227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31"/>
      <c r="Y98" s="231"/>
      <c r="Z98" s="231"/>
      <c r="AA98" s="231"/>
      <c r="AB98" s="231"/>
      <c r="AC98" s="231"/>
      <c r="AD98" s="231"/>
      <c r="AE98" s="231"/>
      <c r="AF98" s="231"/>
      <c r="AG98" s="231"/>
      <c r="AH98" s="231"/>
      <c r="AI98" s="231"/>
      <c r="AJ98" s="231"/>
      <c r="AK98" s="231"/>
      <c r="AL98" s="231"/>
      <c r="AM98" s="231"/>
      <c r="AN98" s="231"/>
      <c r="AO98" s="231"/>
      <c r="AP98" s="231"/>
      <c r="AQ98" s="231"/>
      <c r="AR98" s="231"/>
      <c r="AS98" s="231"/>
      <c r="AT98" s="231"/>
      <c r="AU98" s="231"/>
      <c r="AV98" s="231"/>
      <c r="AW98" s="231"/>
      <c r="AX98" s="231"/>
      <c r="AY98" s="231"/>
      <c r="AZ98" s="231"/>
      <c r="BA98" s="231"/>
      <c r="BB98" s="231"/>
      <c r="BC98" s="231"/>
      <c r="BD98" s="231"/>
      <c r="BE98" s="231"/>
      <c r="BF98" s="231"/>
      <c r="BG98" s="231"/>
      <c r="BH98" s="231"/>
      <c r="BI98" s="231"/>
      <c r="BJ98" s="231"/>
      <c r="BK98" s="231"/>
      <c r="BL98" s="231"/>
      <c r="BM98" s="231"/>
      <c r="BN98" s="231"/>
      <c r="BO98" s="231"/>
      <c r="BP98" s="231"/>
      <c r="BQ98" s="231"/>
      <c r="BR98" s="231"/>
      <c r="BS98" s="231"/>
      <c r="BT98" s="229"/>
      <c r="BU98" s="165">
        <f t="shared" si="3"/>
        <v>6.9441666666666671E-3</v>
      </c>
    </row>
    <row r="99" spans="1:73" x14ac:dyDescent="0.25">
      <c r="A99" s="39"/>
      <c r="B99" s="139">
        <f>'Etat staff'!I95</f>
        <v>0</v>
      </c>
      <c r="C99" s="161">
        <f>'Etat staff'!G95</f>
        <v>0</v>
      </c>
      <c r="D99" s="162">
        <f>IF('Etat staff'!H95&lt;C99,'Etat staff'!H95+1,'Etat staff'!H95)</f>
        <v>0</v>
      </c>
      <c r="E99" s="203">
        <f t="shared" si="7"/>
        <v>1.0416666666666666E-2</v>
      </c>
      <c r="F99" s="44"/>
      <c r="G99" s="265"/>
      <c r="H99" s="227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31"/>
      <c r="Y99" s="231"/>
      <c r="Z99" s="231"/>
      <c r="AA99" s="231"/>
      <c r="AB99" s="231"/>
      <c r="AC99" s="231"/>
      <c r="AD99" s="231"/>
      <c r="AE99" s="231"/>
      <c r="AF99" s="231"/>
      <c r="AG99" s="231"/>
      <c r="AH99" s="231"/>
      <c r="AI99" s="231"/>
      <c r="AJ99" s="231"/>
      <c r="AK99" s="231"/>
      <c r="AL99" s="231"/>
      <c r="AM99" s="231"/>
      <c r="AN99" s="231"/>
      <c r="AO99" s="231"/>
      <c r="AP99" s="231"/>
      <c r="AQ99" s="231"/>
      <c r="AR99" s="231"/>
      <c r="AS99" s="231"/>
      <c r="AT99" s="231"/>
      <c r="AU99" s="231"/>
      <c r="AV99" s="231"/>
      <c r="AW99" s="231"/>
      <c r="AX99" s="231"/>
      <c r="AY99" s="231"/>
      <c r="AZ99" s="231"/>
      <c r="BA99" s="231"/>
      <c r="BB99" s="231"/>
      <c r="BC99" s="231"/>
      <c r="BD99" s="231"/>
      <c r="BE99" s="231"/>
      <c r="BF99" s="231"/>
      <c r="BG99" s="231"/>
      <c r="BH99" s="231"/>
      <c r="BI99" s="231"/>
      <c r="BJ99" s="231"/>
      <c r="BK99" s="231"/>
      <c r="BL99" s="231"/>
      <c r="BM99" s="231"/>
      <c r="BN99" s="231"/>
      <c r="BO99" s="231"/>
      <c r="BP99" s="231"/>
      <c r="BQ99" s="231"/>
      <c r="BR99" s="231"/>
      <c r="BS99" s="231"/>
      <c r="BT99" s="229"/>
      <c r="BU99" s="165">
        <f t="shared" si="3"/>
        <v>6.9441666666666671E-3</v>
      </c>
    </row>
    <row r="100" spans="1:73" x14ac:dyDescent="0.25">
      <c r="A100" s="39"/>
      <c r="B100" s="139">
        <f>'Etat staff'!I96</f>
        <v>0</v>
      </c>
      <c r="C100" s="161">
        <f>'Etat staff'!G96</f>
        <v>0</v>
      </c>
      <c r="D100" s="162">
        <f>IF('Etat staff'!H96&lt;C100,'Etat staff'!H96+1,'Etat staff'!H96)</f>
        <v>0</v>
      </c>
      <c r="E100" s="203">
        <f t="shared" ref="E100:E127" si="8">IF(BU100*24&lt;5.75,0.25/24,IF(BU100*24&lt;6.75,0.5/24,IF(BU100*24&lt;9,1/24,IF(BU100*24&lt;13.25,1.25/24,1.5/24))))</f>
        <v>1.0416666666666666E-2</v>
      </c>
      <c r="F100" s="44"/>
      <c r="G100" s="265"/>
      <c r="H100" s="227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231"/>
      <c r="AK100" s="231"/>
      <c r="AL100" s="231"/>
      <c r="AM100" s="231"/>
      <c r="AN100" s="231"/>
      <c r="AO100" s="231"/>
      <c r="AP100" s="231"/>
      <c r="AQ100" s="231"/>
      <c r="AR100" s="231"/>
      <c r="AS100" s="231"/>
      <c r="AT100" s="231"/>
      <c r="AU100" s="231"/>
      <c r="AV100" s="231"/>
      <c r="AW100" s="231"/>
      <c r="AX100" s="231"/>
      <c r="AY100" s="231"/>
      <c r="AZ100" s="231"/>
      <c r="BA100" s="231"/>
      <c r="BB100" s="231"/>
      <c r="BC100" s="231"/>
      <c r="BD100" s="231"/>
      <c r="BE100" s="231"/>
      <c r="BF100" s="231"/>
      <c r="BG100" s="231"/>
      <c r="BH100" s="231"/>
      <c r="BI100" s="231"/>
      <c r="BJ100" s="231"/>
      <c r="BK100" s="231"/>
      <c r="BL100" s="231"/>
      <c r="BM100" s="231"/>
      <c r="BN100" s="231"/>
      <c r="BO100" s="231"/>
      <c r="BP100" s="231"/>
      <c r="BQ100" s="231"/>
      <c r="BR100" s="231"/>
      <c r="BS100" s="231"/>
      <c r="BT100" s="229"/>
      <c r="BU100" s="165">
        <f t="shared" si="3"/>
        <v>6.9441666666666671E-3</v>
      </c>
    </row>
    <row r="101" spans="1:73" x14ac:dyDescent="0.25">
      <c r="A101" s="39"/>
      <c r="B101" s="139">
        <f>'Etat staff'!I97</f>
        <v>0</v>
      </c>
      <c r="C101" s="161">
        <f>'Etat staff'!G97</f>
        <v>0</v>
      </c>
      <c r="D101" s="162">
        <f>IF('Etat staff'!H97&lt;C101,'Etat staff'!H97+1,'Etat staff'!H97)</f>
        <v>0</v>
      </c>
      <c r="E101" s="203">
        <f t="shared" si="8"/>
        <v>1.0416666666666666E-2</v>
      </c>
      <c r="F101" s="44"/>
      <c r="G101" s="265"/>
      <c r="H101" s="227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31"/>
      <c r="Y101" s="231"/>
      <c r="Z101" s="231"/>
      <c r="AA101" s="231"/>
      <c r="AB101" s="231"/>
      <c r="AC101" s="231"/>
      <c r="AD101" s="231"/>
      <c r="AE101" s="231"/>
      <c r="AF101" s="231"/>
      <c r="AG101" s="231"/>
      <c r="AH101" s="231"/>
      <c r="AI101" s="231"/>
      <c r="AJ101" s="231"/>
      <c r="AK101" s="231"/>
      <c r="AL101" s="231"/>
      <c r="AM101" s="231"/>
      <c r="AN101" s="231"/>
      <c r="AO101" s="231"/>
      <c r="AP101" s="231"/>
      <c r="AQ101" s="231"/>
      <c r="AR101" s="231"/>
      <c r="AS101" s="231"/>
      <c r="AT101" s="231"/>
      <c r="AU101" s="231"/>
      <c r="AV101" s="231"/>
      <c r="AW101" s="231"/>
      <c r="AX101" s="231"/>
      <c r="AY101" s="231"/>
      <c r="AZ101" s="231"/>
      <c r="BA101" s="231"/>
      <c r="BB101" s="231"/>
      <c r="BC101" s="231"/>
      <c r="BD101" s="231"/>
      <c r="BE101" s="231"/>
      <c r="BF101" s="231"/>
      <c r="BG101" s="231"/>
      <c r="BH101" s="231"/>
      <c r="BI101" s="231"/>
      <c r="BJ101" s="231"/>
      <c r="BK101" s="231"/>
      <c r="BL101" s="231"/>
      <c r="BM101" s="231"/>
      <c r="BN101" s="231"/>
      <c r="BO101" s="231"/>
      <c r="BP101" s="231"/>
      <c r="BQ101" s="231"/>
      <c r="BR101" s="231"/>
      <c r="BS101" s="231"/>
      <c r="BT101" s="229"/>
      <c r="BU101" s="165">
        <f t="shared" si="3"/>
        <v>6.9441666666666671E-3</v>
      </c>
    </row>
    <row r="102" spans="1:73" x14ac:dyDescent="0.25">
      <c r="A102" s="39"/>
      <c r="B102" s="139">
        <f>'Etat staff'!I98</f>
        <v>0</v>
      </c>
      <c r="C102" s="161">
        <f>'Etat staff'!G98</f>
        <v>0</v>
      </c>
      <c r="D102" s="162">
        <f>IF('Etat staff'!H98&lt;C102,'Etat staff'!H98+1,'Etat staff'!H98)</f>
        <v>0</v>
      </c>
      <c r="E102" s="203">
        <f t="shared" si="8"/>
        <v>1.0416666666666666E-2</v>
      </c>
      <c r="F102" s="44"/>
      <c r="G102" s="265"/>
      <c r="H102" s="227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31"/>
      <c r="Y102" s="231"/>
      <c r="Z102" s="231"/>
      <c r="AA102" s="231"/>
      <c r="AB102" s="231"/>
      <c r="AC102" s="231"/>
      <c r="AD102" s="231"/>
      <c r="AE102" s="231"/>
      <c r="AF102" s="231"/>
      <c r="AG102" s="231"/>
      <c r="AH102" s="231"/>
      <c r="AI102" s="231"/>
      <c r="AJ102" s="231"/>
      <c r="AK102" s="231"/>
      <c r="AL102" s="231"/>
      <c r="AM102" s="231"/>
      <c r="AN102" s="231"/>
      <c r="AO102" s="231"/>
      <c r="AP102" s="231"/>
      <c r="AQ102" s="231"/>
      <c r="AR102" s="231"/>
      <c r="AS102" s="231"/>
      <c r="AT102" s="231"/>
      <c r="AU102" s="231"/>
      <c r="AV102" s="231"/>
      <c r="AW102" s="231"/>
      <c r="AX102" s="231"/>
      <c r="AY102" s="231"/>
      <c r="AZ102" s="231"/>
      <c r="BA102" s="231"/>
      <c r="BB102" s="231"/>
      <c r="BC102" s="231"/>
      <c r="BD102" s="231"/>
      <c r="BE102" s="231"/>
      <c r="BF102" s="231"/>
      <c r="BG102" s="231"/>
      <c r="BH102" s="231"/>
      <c r="BI102" s="231"/>
      <c r="BJ102" s="231"/>
      <c r="BK102" s="231"/>
      <c r="BL102" s="231"/>
      <c r="BM102" s="231"/>
      <c r="BN102" s="231"/>
      <c r="BO102" s="231"/>
      <c r="BP102" s="231"/>
      <c r="BQ102" s="231"/>
      <c r="BR102" s="231"/>
      <c r="BS102" s="231"/>
      <c r="BT102" s="229"/>
      <c r="BU102" s="165">
        <f t="shared" si="3"/>
        <v>6.9441666666666671E-3</v>
      </c>
    </row>
    <row r="103" spans="1:73" x14ac:dyDescent="0.25">
      <c r="A103" s="39"/>
      <c r="B103" s="139">
        <f>'Etat staff'!I99</f>
        <v>0</v>
      </c>
      <c r="C103" s="161">
        <f>'Etat staff'!G99</f>
        <v>0</v>
      </c>
      <c r="D103" s="162">
        <f>IF('Etat staff'!H99&lt;C103,'Etat staff'!H99+1,'Etat staff'!H99)</f>
        <v>0</v>
      </c>
      <c r="E103" s="203">
        <f t="shared" si="8"/>
        <v>1.0416666666666666E-2</v>
      </c>
      <c r="F103" s="44"/>
      <c r="G103" s="265"/>
      <c r="H103" s="227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31"/>
      <c r="Y103" s="231"/>
      <c r="Z103" s="231"/>
      <c r="AA103" s="231"/>
      <c r="AB103" s="231"/>
      <c r="AC103" s="231"/>
      <c r="AD103" s="231"/>
      <c r="AE103" s="231"/>
      <c r="AF103" s="231"/>
      <c r="AG103" s="231"/>
      <c r="AH103" s="231"/>
      <c r="AI103" s="231"/>
      <c r="AJ103" s="231"/>
      <c r="AK103" s="231"/>
      <c r="AL103" s="231"/>
      <c r="AM103" s="231"/>
      <c r="AN103" s="231"/>
      <c r="AO103" s="231"/>
      <c r="AP103" s="231"/>
      <c r="AQ103" s="231"/>
      <c r="AR103" s="231"/>
      <c r="AS103" s="231"/>
      <c r="AT103" s="231"/>
      <c r="AU103" s="231"/>
      <c r="AV103" s="231"/>
      <c r="AW103" s="231"/>
      <c r="AX103" s="231"/>
      <c r="AY103" s="231"/>
      <c r="AZ103" s="231"/>
      <c r="BA103" s="231"/>
      <c r="BB103" s="231"/>
      <c r="BC103" s="231"/>
      <c r="BD103" s="231"/>
      <c r="BE103" s="231"/>
      <c r="BF103" s="231"/>
      <c r="BG103" s="231"/>
      <c r="BH103" s="231"/>
      <c r="BI103" s="231"/>
      <c r="BJ103" s="231"/>
      <c r="BK103" s="231"/>
      <c r="BL103" s="231"/>
      <c r="BM103" s="231"/>
      <c r="BN103" s="231"/>
      <c r="BO103" s="231"/>
      <c r="BP103" s="231"/>
      <c r="BQ103" s="231"/>
      <c r="BR103" s="231"/>
      <c r="BS103" s="231"/>
      <c r="BT103" s="229"/>
      <c r="BU103" s="165">
        <f t="shared" si="3"/>
        <v>6.9441666666666671E-3</v>
      </c>
    </row>
    <row r="104" spans="1:73" x14ac:dyDescent="0.25">
      <c r="A104" s="39"/>
      <c r="B104" s="139">
        <f>'Etat staff'!I100</f>
        <v>0</v>
      </c>
      <c r="C104" s="161">
        <f>'Etat staff'!G100</f>
        <v>0</v>
      </c>
      <c r="D104" s="162">
        <f>IF('Etat staff'!H100&lt;C104,'Etat staff'!H100+1,'Etat staff'!H100)</f>
        <v>0</v>
      </c>
      <c r="E104" s="203">
        <f t="shared" si="8"/>
        <v>1.0416666666666666E-2</v>
      </c>
      <c r="F104" s="44"/>
      <c r="G104" s="265"/>
      <c r="H104" s="227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31"/>
      <c r="Y104" s="231"/>
      <c r="Z104" s="231"/>
      <c r="AA104" s="231"/>
      <c r="AB104" s="231"/>
      <c r="AC104" s="231"/>
      <c r="AD104" s="231"/>
      <c r="AE104" s="231"/>
      <c r="AF104" s="231"/>
      <c r="AG104" s="231"/>
      <c r="AH104" s="231"/>
      <c r="AI104" s="231"/>
      <c r="AJ104" s="231"/>
      <c r="AK104" s="231"/>
      <c r="AL104" s="231"/>
      <c r="AM104" s="231"/>
      <c r="AN104" s="231"/>
      <c r="AO104" s="231"/>
      <c r="AP104" s="231"/>
      <c r="AQ104" s="231"/>
      <c r="AR104" s="231"/>
      <c r="AS104" s="231"/>
      <c r="AT104" s="231"/>
      <c r="AU104" s="231"/>
      <c r="AV104" s="231"/>
      <c r="AW104" s="231"/>
      <c r="AX104" s="231"/>
      <c r="AY104" s="231"/>
      <c r="AZ104" s="231"/>
      <c r="BA104" s="231"/>
      <c r="BB104" s="231"/>
      <c r="BC104" s="231"/>
      <c r="BD104" s="231"/>
      <c r="BE104" s="231"/>
      <c r="BF104" s="231"/>
      <c r="BG104" s="231"/>
      <c r="BH104" s="231"/>
      <c r="BI104" s="231"/>
      <c r="BJ104" s="231"/>
      <c r="BK104" s="231"/>
      <c r="BL104" s="231"/>
      <c r="BM104" s="231"/>
      <c r="BN104" s="231"/>
      <c r="BO104" s="231"/>
      <c r="BP104" s="231"/>
      <c r="BQ104" s="231"/>
      <c r="BR104" s="231"/>
      <c r="BS104" s="231"/>
      <c r="BT104" s="229"/>
      <c r="BU104" s="165">
        <f t="shared" si="3"/>
        <v>6.9441666666666671E-3</v>
      </c>
    </row>
    <row r="105" spans="1:73" x14ac:dyDescent="0.25">
      <c r="A105" s="39"/>
      <c r="B105" s="139">
        <f>'Etat staff'!I101</f>
        <v>0</v>
      </c>
      <c r="C105" s="161">
        <f>'Etat staff'!G101</f>
        <v>0</v>
      </c>
      <c r="D105" s="162">
        <f>IF('Etat staff'!H101&lt;C105,'Etat staff'!H101+1,'Etat staff'!H101)</f>
        <v>0</v>
      </c>
      <c r="E105" s="203">
        <f t="shared" si="8"/>
        <v>1.0416666666666666E-2</v>
      </c>
      <c r="F105" s="44"/>
      <c r="G105" s="265"/>
      <c r="H105" s="227"/>
      <c r="I105" s="296"/>
      <c r="J105" s="296"/>
      <c r="K105" s="296"/>
      <c r="L105" s="296"/>
      <c r="M105" s="296"/>
      <c r="N105" s="296"/>
      <c r="O105" s="296"/>
      <c r="P105" s="296"/>
      <c r="Q105" s="296"/>
      <c r="R105" s="296"/>
      <c r="S105" s="296"/>
      <c r="T105" s="296"/>
      <c r="U105" s="296"/>
      <c r="V105" s="296"/>
      <c r="W105" s="296"/>
      <c r="X105" s="231"/>
      <c r="Y105" s="231"/>
      <c r="Z105" s="231"/>
      <c r="AA105" s="231"/>
      <c r="AB105" s="231"/>
      <c r="AC105" s="231"/>
      <c r="AD105" s="231"/>
      <c r="AE105" s="231"/>
      <c r="AF105" s="231"/>
      <c r="AG105" s="231"/>
      <c r="AH105" s="231"/>
      <c r="AI105" s="231"/>
      <c r="AJ105" s="231"/>
      <c r="AK105" s="231"/>
      <c r="AL105" s="231"/>
      <c r="AM105" s="231"/>
      <c r="AN105" s="231"/>
      <c r="AO105" s="231"/>
      <c r="AP105" s="231"/>
      <c r="AQ105" s="231"/>
      <c r="AR105" s="231"/>
      <c r="AS105" s="231"/>
      <c r="AT105" s="231"/>
      <c r="AU105" s="231"/>
      <c r="AV105" s="231"/>
      <c r="AW105" s="231"/>
      <c r="AX105" s="231"/>
      <c r="AY105" s="231"/>
      <c r="AZ105" s="231"/>
      <c r="BA105" s="231"/>
      <c r="BB105" s="231"/>
      <c r="BC105" s="231"/>
      <c r="BD105" s="231"/>
      <c r="BE105" s="231"/>
      <c r="BF105" s="231"/>
      <c r="BG105" s="231"/>
      <c r="BH105" s="231"/>
      <c r="BI105" s="231"/>
      <c r="BJ105" s="231"/>
      <c r="BK105" s="231"/>
      <c r="BL105" s="231"/>
      <c r="BM105" s="231"/>
      <c r="BN105" s="231"/>
      <c r="BO105" s="231"/>
      <c r="BP105" s="231"/>
      <c r="BQ105" s="231"/>
      <c r="BR105" s="231"/>
      <c r="BS105" s="231"/>
      <c r="BT105" s="229"/>
      <c r="BU105" s="165">
        <f t="shared" si="3"/>
        <v>6.9441666666666671E-3</v>
      </c>
    </row>
    <row r="106" spans="1:73" x14ac:dyDescent="0.25">
      <c r="A106" s="39"/>
      <c r="B106" s="139">
        <f>'Etat staff'!I102</f>
        <v>0</v>
      </c>
      <c r="C106" s="161">
        <f>'Etat staff'!G102</f>
        <v>0</v>
      </c>
      <c r="D106" s="162">
        <f>IF('Etat staff'!H102&lt;C106,'Etat staff'!H102+1,'Etat staff'!H102)</f>
        <v>0</v>
      </c>
      <c r="E106" s="203">
        <f t="shared" si="8"/>
        <v>1.0416666666666666E-2</v>
      </c>
      <c r="F106" s="44"/>
      <c r="G106" s="265"/>
      <c r="H106" s="227"/>
      <c r="I106" s="296"/>
      <c r="J106" s="296"/>
      <c r="K106" s="296"/>
      <c r="L106" s="296"/>
      <c r="M106" s="296"/>
      <c r="N106" s="296"/>
      <c r="O106" s="296"/>
      <c r="P106" s="296"/>
      <c r="Q106" s="296"/>
      <c r="R106" s="296"/>
      <c r="S106" s="296"/>
      <c r="T106" s="296"/>
      <c r="U106" s="296"/>
      <c r="V106" s="296"/>
      <c r="W106" s="296"/>
      <c r="X106" s="231"/>
      <c r="Y106" s="231"/>
      <c r="Z106" s="231"/>
      <c r="AA106" s="231"/>
      <c r="AB106" s="231"/>
      <c r="AC106" s="231"/>
      <c r="AD106" s="231"/>
      <c r="AE106" s="231"/>
      <c r="AF106" s="231"/>
      <c r="AG106" s="231"/>
      <c r="AH106" s="231"/>
      <c r="AI106" s="231"/>
      <c r="AJ106" s="231"/>
      <c r="AK106" s="231"/>
      <c r="AL106" s="231"/>
      <c r="AM106" s="231"/>
      <c r="AN106" s="231"/>
      <c r="AO106" s="231"/>
      <c r="AP106" s="231"/>
      <c r="AQ106" s="231"/>
      <c r="AR106" s="231"/>
      <c r="AS106" s="231"/>
      <c r="AT106" s="231"/>
      <c r="AU106" s="231"/>
      <c r="AV106" s="231"/>
      <c r="AW106" s="231"/>
      <c r="AX106" s="231"/>
      <c r="AY106" s="231"/>
      <c r="AZ106" s="231"/>
      <c r="BA106" s="231"/>
      <c r="BB106" s="231"/>
      <c r="BC106" s="231"/>
      <c r="BD106" s="231"/>
      <c r="BE106" s="231"/>
      <c r="BF106" s="231"/>
      <c r="BG106" s="231"/>
      <c r="BH106" s="231"/>
      <c r="BI106" s="231"/>
      <c r="BJ106" s="231"/>
      <c r="BK106" s="231"/>
      <c r="BL106" s="231"/>
      <c r="BM106" s="231"/>
      <c r="BN106" s="231"/>
      <c r="BO106" s="231"/>
      <c r="BP106" s="231"/>
      <c r="BQ106" s="231"/>
      <c r="BR106" s="231"/>
      <c r="BS106" s="231"/>
      <c r="BT106" s="229"/>
      <c r="BU106" s="165">
        <f t="shared" si="3"/>
        <v>6.9441666666666671E-3</v>
      </c>
    </row>
    <row r="107" spans="1:73" x14ac:dyDescent="0.25">
      <c r="A107" s="39"/>
      <c r="B107" s="139">
        <f>'Etat staff'!I103</f>
        <v>0</v>
      </c>
      <c r="C107" s="161">
        <f>'Etat staff'!G103</f>
        <v>0</v>
      </c>
      <c r="D107" s="162">
        <f>IF('Etat staff'!H103&lt;C107,'Etat staff'!H103+1,'Etat staff'!H103)</f>
        <v>0</v>
      </c>
      <c r="E107" s="203">
        <f t="shared" si="8"/>
        <v>1.0416666666666666E-2</v>
      </c>
      <c r="F107" s="44"/>
      <c r="G107" s="265"/>
      <c r="H107" s="227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6"/>
      <c r="V107" s="296"/>
      <c r="W107" s="296"/>
      <c r="X107" s="231"/>
      <c r="Y107" s="231"/>
      <c r="Z107" s="231"/>
      <c r="AA107" s="231"/>
      <c r="AB107" s="231"/>
      <c r="AC107" s="231"/>
      <c r="AD107" s="231"/>
      <c r="AE107" s="231"/>
      <c r="AF107" s="231"/>
      <c r="AG107" s="231"/>
      <c r="AH107" s="231"/>
      <c r="AI107" s="231"/>
      <c r="AJ107" s="231"/>
      <c r="AK107" s="231"/>
      <c r="AL107" s="231"/>
      <c r="AM107" s="231"/>
      <c r="AN107" s="231"/>
      <c r="AO107" s="231"/>
      <c r="AP107" s="231"/>
      <c r="AQ107" s="231"/>
      <c r="AR107" s="231"/>
      <c r="AS107" s="231"/>
      <c r="AT107" s="231"/>
      <c r="AU107" s="231"/>
      <c r="AV107" s="231"/>
      <c r="AW107" s="231"/>
      <c r="AX107" s="231"/>
      <c r="AY107" s="231"/>
      <c r="AZ107" s="231"/>
      <c r="BA107" s="231"/>
      <c r="BB107" s="231"/>
      <c r="BC107" s="231"/>
      <c r="BD107" s="231"/>
      <c r="BE107" s="231"/>
      <c r="BF107" s="231"/>
      <c r="BG107" s="231"/>
      <c r="BH107" s="231"/>
      <c r="BI107" s="231"/>
      <c r="BJ107" s="231"/>
      <c r="BK107" s="231"/>
      <c r="BL107" s="231"/>
      <c r="BM107" s="231"/>
      <c r="BN107" s="231"/>
      <c r="BO107" s="231"/>
      <c r="BP107" s="231"/>
      <c r="BQ107" s="231"/>
      <c r="BR107" s="231"/>
      <c r="BS107" s="231"/>
      <c r="BT107" s="229"/>
      <c r="BU107" s="165">
        <f t="shared" si="3"/>
        <v>6.9441666666666671E-3</v>
      </c>
    </row>
    <row r="108" spans="1:73" x14ac:dyDescent="0.25">
      <c r="A108" s="39"/>
      <c r="B108" s="139">
        <f>'Etat staff'!I104</f>
        <v>0</v>
      </c>
      <c r="C108" s="161">
        <f>'Etat staff'!G104</f>
        <v>0</v>
      </c>
      <c r="D108" s="162">
        <f>IF('Etat staff'!H104&lt;C108,'Etat staff'!H104+1,'Etat staff'!H104)</f>
        <v>0</v>
      </c>
      <c r="E108" s="203">
        <f t="shared" si="8"/>
        <v>1.0416666666666666E-2</v>
      </c>
      <c r="F108" s="44"/>
      <c r="G108" s="265"/>
      <c r="H108" s="227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6"/>
      <c r="U108" s="296"/>
      <c r="V108" s="296"/>
      <c r="W108" s="296"/>
      <c r="X108" s="231"/>
      <c r="Y108" s="231"/>
      <c r="Z108" s="231"/>
      <c r="AA108" s="231"/>
      <c r="AB108" s="231"/>
      <c r="AC108" s="231"/>
      <c r="AD108" s="231"/>
      <c r="AE108" s="231"/>
      <c r="AF108" s="231"/>
      <c r="AG108" s="231"/>
      <c r="AH108" s="231"/>
      <c r="AI108" s="231"/>
      <c r="AJ108" s="231"/>
      <c r="AK108" s="231"/>
      <c r="AL108" s="231"/>
      <c r="AM108" s="231"/>
      <c r="AN108" s="231"/>
      <c r="AO108" s="231"/>
      <c r="AP108" s="231"/>
      <c r="AQ108" s="231"/>
      <c r="AR108" s="231"/>
      <c r="AS108" s="231"/>
      <c r="AT108" s="231"/>
      <c r="AU108" s="231"/>
      <c r="AV108" s="231"/>
      <c r="AW108" s="231"/>
      <c r="AX108" s="231"/>
      <c r="AY108" s="231"/>
      <c r="AZ108" s="231"/>
      <c r="BA108" s="231"/>
      <c r="BB108" s="231"/>
      <c r="BC108" s="231"/>
      <c r="BD108" s="231"/>
      <c r="BE108" s="231"/>
      <c r="BF108" s="231"/>
      <c r="BG108" s="231"/>
      <c r="BH108" s="231"/>
      <c r="BI108" s="231"/>
      <c r="BJ108" s="231"/>
      <c r="BK108" s="231"/>
      <c r="BL108" s="231"/>
      <c r="BM108" s="231"/>
      <c r="BN108" s="231"/>
      <c r="BO108" s="231"/>
      <c r="BP108" s="231"/>
      <c r="BQ108" s="231"/>
      <c r="BR108" s="231"/>
      <c r="BS108" s="231"/>
      <c r="BT108" s="229"/>
      <c r="BU108" s="165">
        <f t="shared" si="3"/>
        <v>6.9441666666666671E-3</v>
      </c>
    </row>
    <row r="109" spans="1:73" x14ac:dyDescent="0.25">
      <c r="A109" s="39"/>
      <c r="B109" s="139">
        <f>'Etat staff'!I105</f>
        <v>0</v>
      </c>
      <c r="C109" s="161">
        <f>'Etat staff'!G105</f>
        <v>0</v>
      </c>
      <c r="D109" s="162">
        <f>IF('Etat staff'!H105&lt;C109,'Etat staff'!H105+1,'Etat staff'!H105)</f>
        <v>0</v>
      </c>
      <c r="E109" s="203">
        <f t="shared" si="8"/>
        <v>1.0416666666666666E-2</v>
      </c>
      <c r="F109" s="44"/>
      <c r="G109" s="265"/>
      <c r="H109" s="227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1"/>
      <c r="AH109" s="231"/>
      <c r="AI109" s="231"/>
      <c r="AJ109" s="231"/>
      <c r="AK109" s="231"/>
      <c r="AL109" s="231"/>
      <c r="AM109" s="231"/>
      <c r="AN109" s="231"/>
      <c r="AO109" s="231"/>
      <c r="AP109" s="231"/>
      <c r="AQ109" s="231"/>
      <c r="AR109" s="231"/>
      <c r="AS109" s="231"/>
      <c r="AT109" s="231"/>
      <c r="AU109" s="231"/>
      <c r="AV109" s="231"/>
      <c r="AW109" s="231"/>
      <c r="AX109" s="231"/>
      <c r="AY109" s="231"/>
      <c r="AZ109" s="231"/>
      <c r="BA109" s="231"/>
      <c r="BB109" s="231"/>
      <c r="BC109" s="231"/>
      <c r="BD109" s="231"/>
      <c r="BE109" s="231"/>
      <c r="BF109" s="231"/>
      <c r="BG109" s="231"/>
      <c r="BH109" s="231"/>
      <c r="BI109" s="231"/>
      <c r="BJ109" s="231"/>
      <c r="BK109" s="231"/>
      <c r="BL109" s="231"/>
      <c r="BM109" s="231"/>
      <c r="BN109" s="231"/>
      <c r="BO109" s="231"/>
      <c r="BP109" s="231"/>
      <c r="BQ109" s="231"/>
      <c r="BR109" s="231"/>
      <c r="BS109" s="231"/>
      <c r="BT109" s="229"/>
      <c r="BU109" s="165">
        <f t="shared" si="3"/>
        <v>6.9441666666666671E-3</v>
      </c>
    </row>
    <row r="110" spans="1:73" x14ac:dyDescent="0.25">
      <c r="A110" s="39"/>
      <c r="B110" s="139">
        <f>'Etat staff'!I106</f>
        <v>0</v>
      </c>
      <c r="C110" s="161">
        <f>'Etat staff'!G106</f>
        <v>0</v>
      </c>
      <c r="D110" s="162">
        <f>IF('Etat staff'!H106&lt;C110,'Etat staff'!H106+1,'Etat staff'!H106)</f>
        <v>0</v>
      </c>
      <c r="E110" s="203">
        <f t="shared" si="8"/>
        <v>1.0416666666666666E-2</v>
      </c>
      <c r="F110" s="44"/>
      <c r="G110" s="265"/>
      <c r="H110" s="227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31"/>
      <c r="AH110" s="231"/>
      <c r="AI110" s="231"/>
      <c r="AJ110" s="231"/>
      <c r="AK110" s="231"/>
      <c r="AL110" s="231"/>
      <c r="AM110" s="231"/>
      <c r="AN110" s="231"/>
      <c r="AO110" s="231"/>
      <c r="AP110" s="231"/>
      <c r="AQ110" s="231"/>
      <c r="AR110" s="231"/>
      <c r="AS110" s="231"/>
      <c r="AT110" s="231"/>
      <c r="AU110" s="231"/>
      <c r="AV110" s="231"/>
      <c r="AW110" s="231"/>
      <c r="AX110" s="231"/>
      <c r="AY110" s="231"/>
      <c r="AZ110" s="231"/>
      <c r="BA110" s="231"/>
      <c r="BB110" s="231"/>
      <c r="BC110" s="231"/>
      <c r="BD110" s="231"/>
      <c r="BE110" s="231"/>
      <c r="BF110" s="231"/>
      <c r="BG110" s="231"/>
      <c r="BH110" s="231"/>
      <c r="BI110" s="231"/>
      <c r="BJ110" s="231"/>
      <c r="BK110" s="231"/>
      <c r="BL110" s="231"/>
      <c r="BM110" s="231"/>
      <c r="BN110" s="231"/>
      <c r="BO110" s="231"/>
      <c r="BP110" s="231"/>
      <c r="BQ110" s="231"/>
      <c r="BR110" s="231"/>
      <c r="BS110" s="231"/>
      <c r="BT110" s="229"/>
      <c r="BU110" s="165">
        <f t="shared" si="3"/>
        <v>6.9441666666666671E-3</v>
      </c>
    </row>
    <row r="111" spans="1:73" x14ac:dyDescent="0.25">
      <c r="A111" s="39"/>
      <c r="B111" s="139">
        <f>'Etat staff'!I107</f>
        <v>0</v>
      </c>
      <c r="C111" s="161">
        <f>'Etat staff'!G107</f>
        <v>0</v>
      </c>
      <c r="D111" s="162">
        <f>IF('Etat staff'!H107&lt;C111,'Etat staff'!H107+1,'Etat staff'!H107)</f>
        <v>0</v>
      </c>
      <c r="E111" s="203">
        <f t="shared" si="8"/>
        <v>1.0416666666666666E-2</v>
      </c>
      <c r="F111" s="44"/>
      <c r="G111" s="265"/>
      <c r="H111" s="227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31"/>
      <c r="Y111" s="231"/>
      <c r="Z111" s="231"/>
      <c r="AA111" s="231"/>
      <c r="AB111" s="231"/>
      <c r="AC111" s="231"/>
      <c r="AD111" s="231"/>
      <c r="AE111" s="231"/>
      <c r="AF111" s="231"/>
      <c r="AG111" s="231"/>
      <c r="AH111" s="231"/>
      <c r="AI111" s="231"/>
      <c r="AJ111" s="231"/>
      <c r="AK111" s="231"/>
      <c r="AL111" s="231"/>
      <c r="AM111" s="231"/>
      <c r="AN111" s="231"/>
      <c r="AO111" s="231"/>
      <c r="AP111" s="231"/>
      <c r="AQ111" s="231"/>
      <c r="AR111" s="231"/>
      <c r="AS111" s="231"/>
      <c r="AT111" s="231"/>
      <c r="AU111" s="231"/>
      <c r="AV111" s="231"/>
      <c r="AW111" s="231"/>
      <c r="AX111" s="231"/>
      <c r="AY111" s="231"/>
      <c r="AZ111" s="231"/>
      <c r="BA111" s="231"/>
      <c r="BB111" s="231"/>
      <c r="BC111" s="231"/>
      <c r="BD111" s="231"/>
      <c r="BE111" s="231"/>
      <c r="BF111" s="231"/>
      <c r="BG111" s="231"/>
      <c r="BH111" s="231"/>
      <c r="BI111" s="231"/>
      <c r="BJ111" s="231"/>
      <c r="BK111" s="231"/>
      <c r="BL111" s="231"/>
      <c r="BM111" s="231"/>
      <c r="BN111" s="231"/>
      <c r="BO111" s="231"/>
      <c r="BP111" s="231"/>
      <c r="BQ111" s="231"/>
      <c r="BR111" s="231"/>
      <c r="BS111" s="231"/>
      <c r="BT111" s="229"/>
      <c r="BU111" s="165">
        <f t="shared" si="3"/>
        <v>6.9441666666666671E-3</v>
      </c>
    </row>
    <row r="112" spans="1:73" x14ac:dyDescent="0.25">
      <c r="A112" s="39"/>
      <c r="B112" s="139">
        <f>'Etat staff'!I108</f>
        <v>0</v>
      </c>
      <c r="C112" s="161">
        <f>'Etat staff'!G108</f>
        <v>0</v>
      </c>
      <c r="D112" s="162">
        <f>IF('Etat staff'!H108&lt;C112,'Etat staff'!H108+1,'Etat staff'!H108)</f>
        <v>0</v>
      </c>
      <c r="E112" s="203">
        <f t="shared" si="8"/>
        <v>1.0416666666666666E-2</v>
      </c>
      <c r="F112" s="44"/>
      <c r="G112" s="265"/>
      <c r="H112" s="227"/>
      <c r="I112" s="296"/>
      <c r="J112" s="296"/>
      <c r="K112" s="296"/>
      <c r="L112" s="296"/>
      <c r="M112" s="296"/>
      <c r="N112" s="296"/>
      <c r="O112" s="296"/>
      <c r="P112" s="296"/>
      <c r="Q112" s="296"/>
      <c r="R112" s="296"/>
      <c r="S112" s="296"/>
      <c r="T112" s="296"/>
      <c r="U112" s="296"/>
      <c r="V112" s="296"/>
      <c r="W112" s="296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1"/>
      <c r="AH112" s="231"/>
      <c r="AI112" s="231"/>
      <c r="AJ112" s="231"/>
      <c r="AK112" s="231"/>
      <c r="AL112" s="231"/>
      <c r="AM112" s="231"/>
      <c r="AN112" s="231"/>
      <c r="AO112" s="231"/>
      <c r="AP112" s="231"/>
      <c r="AQ112" s="231"/>
      <c r="AR112" s="231"/>
      <c r="AS112" s="231"/>
      <c r="AT112" s="231"/>
      <c r="AU112" s="231"/>
      <c r="AV112" s="231"/>
      <c r="AW112" s="231"/>
      <c r="AX112" s="231"/>
      <c r="AY112" s="231"/>
      <c r="AZ112" s="231"/>
      <c r="BA112" s="231"/>
      <c r="BB112" s="231"/>
      <c r="BC112" s="231"/>
      <c r="BD112" s="231"/>
      <c r="BE112" s="231"/>
      <c r="BF112" s="231"/>
      <c r="BG112" s="231"/>
      <c r="BH112" s="231"/>
      <c r="BI112" s="231"/>
      <c r="BJ112" s="231"/>
      <c r="BK112" s="231"/>
      <c r="BL112" s="231"/>
      <c r="BM112" s="231"/>
      <c r="BN112" s="231"/>
      <c r="BO112" s="231"/>
      <c r="BP112" s="231"/>
      <c r="BQ112" s="231"/>
      <c r="BR112" s="231"/>
      <c r="BS112" s="231"/>
      <c r="BT112" s="229"/>
      <c r="BU112" s="165">
        <f t="shared" si="3"/>
        <v>6.9441666666666671E-3</v>
      </c>
    </row>
    <row r="113" spans="1:73" x14ac:dyDescent="0.25">
      <c r="A113" s="39"/>
      <c r="B113" s="139">
        <f>'Etat staff'!I109</f>
        <v>0</v>
      </c>
      <c r="C113" s="161">
        <f>'Etat staff'!G109</f>
        <v>0</v>
      </c>
      <c r="D113" s="162">
        <f>IF('Etat staff'!H109&lt;C113,'Etat staff'!H109+1,'Etat staff'!H109)</f>
        <v>0</v>
      </c>
      <c r="E113" s="203">
        <f t="shared" si="8"/>
        <v>1.0416666666666666E-2</v>
      </c>
      <c r="F113" s="44"/>
      <c r="G113" s="265"/>
      <c r="H113" s="227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6"/>
      <c r="U113" s="296"/>
      <c r="V113" s="296"/>
      <c r="W113" s="296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231"/>
      <c r="AK113" s="231"/>
      <c r="AL113" s="231"/>
      <c r="AM113" s="231"/>
      <c r="AN113" s="231"/>
      <c r="AO113" s="231"/>
      <c r="AP113" s="231"/>
      <c r="AQ113" s="231"/>
      <c r="AR113" s="231"/>
      <c r="AS113" s="231"/>
      <c r="AT113" s="231"/>
      <c r="AU113" s="231"/>
      <c r="AV113" s="231"/>
      <c r="AW113" s="231"/>
      <c r="AX113" s="231"/>
      <c r="AY113" s="231"/>
      <c r="AZ113" s="231"/>
      <c r="BA113" s="231"/>
      <c r="BB113" s="231"/>
      <c r="BC113" s="231"/>
      <c r="BD113" s="231"/>
      <c r="BE113" s="231"/>
      <c r="BF113" s="231"/>
      <c r="BG113" s="231"/>
      <c r="BH113" s="231"/>
      <c r="BI113" s="231"/>
      <c r="BJ113" s="231"/>
      <c r="BK113" s="231"/>
      <c r="BL113" s="231"/>
      <c r="BM113" s="231"/>
      <c r="BN113" s="231"/>
      <c r="BO113" s="231"/>
      <c r="BP113" s="231"/>
      <c r="BQ113" s="231"/>
      <c r="BR113" s="231"/>
      <c r="BS113" s="231"/>
      <c r="BT113" s="229"/>
      <c r="BU113" s="165">
        <f t="shared" si="3"/>
        <v>6.9441666666666671E-3</v>
      </c>
    </row>
    <row r="114" spans="1:73" x14ac:dyDescent="0.25">
      <c r="A114" s="39"/>
      <c r="B114" s="139">
        <f>'Etat staff'!I110</f>
        <v>0</v>
      </c>
      <c r="C114" s="161">
        <f>'Etat staff'!G110</f>
        <v>0</v>
      </c>
      <c r="D114" s="162">
        <f>IF('Etat staff'!H110&lt;C114,'Etat staff'!H110+1,'Etat staff'!H110)</f>
        <v>0</v>
      </c>
      <c r="E114" s="203">
        <f t="shared" si="8"/>
        <v>1.0416666666666666E-2</v>
      </c>
      <c r="F114" s="44"/>
      <c r="G114" s="265"/>
      <c r="H114" s="227"/>
      <c r="I114" s="296"/>
      <c r="J114" s="296"/>
      <c r="K114" s="296"/>
      <c r="L114" s="296"/>
      <c r="M114" s="296"/>
      <c r="N114" s="296"/>
      <c r="O114" s="296"/>
      <c r="P114" s="296"/>
      <c r="Q114" s="296"/>
      <c r="R114" s="296"/>
      <c r="S114" s="296"/>
      <c r="T114" s="296"/>
      <c r="U114" s="296"/>
      <c r="V114" s="296"/>
      <c r="W114" s="296"/>
      <c r="X114" s="231"/>
      <c r="Y114" s="231"/>
      <c r="Z114" s="231"/>
      <c r="AA114" s="231"/>
      <c r="AB114" s="231"/>
      <c r="AC114" s="231"/>
      <c r="AD114" s="231"/>
      <c r="AE114" s="231"/>
      <c r="AF114" s="231"/>
      <c r="AG114" s="231"/>
      <c r="AH114" s="231"/>
      <c r="AI114" s="231"/>
      <c r="AJ114" s="231"/>
      <c r="AK114" s="231"/>
      <c r="AL114" s="231"/>
      <c r="AM114" s="231"/>
      <c r="AN114" s="231"/>
      <c r="AO114" s="231"/>
      <c r="AP114" s="231"/>
      <c r="AQ114" s="231"/>
      <c r="AR114" s="231"/>
      <c r="AS114" s="231"/>
      <c r="AT114" s="231"/>
      <c r="AU114" s="231"/>
      <c r="AV114" s="231"/>
      <c r="AW114" s="231"/>
      <c r="AX114" s="231"/>
      <c r="AY114" s="231"/>
      <c r="AZ114" s="231"/>
      <c r="BA114" s="231"/>
      <c r="BB114" s="231"/>
      <c r="BC114" s="231"/>
      <c r="BD114" s="231"/>
      <c r="BE114" s="231"/>
      <c r="BF114" s="231"/>
      <c r="BG114" s="231"/>
      <c r="BH114" s="231"/>
      <c r="BI114" s="231"/>
      <c r="BJ114" s="231"/>
      <c r="BK114" s="231"/>
      <c r="BL114" s="231"/>
      <c r="BM114" s="231"/>
      <c r="BN114" s="231"/>
      <c r="BO114" s="231"/>
      <c r="BP114" s="231"/>
      <c r="BQ114" s="231"/>
      <c r="BR114" s="231"/>
      <c r="BS114" s="231"/>
      <c r="BT114" s="229"/>
      <c r="BU114" s="165">
        <f t="shared" si="3"/>
        <v>6.9441666666666671E-3</v>
      </c>
    </row>
    <row r="115" spans="1:73" x14ac:dyDescent="0.25">
      <c r="A115" s="39"/>
      <c r="B115" s="139">
        <f>'Etat staff'!I111</f>
        <v>0</v>
      </c>
      <c r="C115" s="161">
        <f>'Etat staff'!G111</f>
        <v>0</v>
      </c>
      <c r="D115" s="162">
        <f>IF('Etat staff'!H111&lt;C115,'Etat staff'!H111+1,'Etat staff'!H111)</f>
        <v>0</v>
      </c>
      <c r="E115" s="203">
        <f t="shared" si="8"/>
        <v>1.0416666666666666E-2</v>
      </c>
      <c r="F115" s="44"/>
      <c r="G115" s="265"/>
      <c r="H115" s="227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31"/>
      <c r="Y115" s="231"/>
      <c r="Z115" s="231"/>
      <c r="AA115" s="231"/>
      <c r="AB115" s="231"/>
      <c r="AC115" s="231"/>
      <c r="AD115" s="231"/>
      <c r="AE115" s="231"/>
      <c r="AF115" s="231"/>
      <c r="AG115" s="231"/>
      <c r="AH115" s="231"/>
      <c r="AI115" s="231"/>
      <c r="AJ115" s="231"/>
      <c r="AK115" s="231"/>
      <c r="AL115" s="231"/>
      <c r="AM115" s="231"/>
      <c r="AN115" s="231"/>
      <c r="AO115" s="231"/>
      <c r="AP115" s="231"/>
      <c r="AQ115" s="231"/>
      <c r="AR115" s="231"/>
      <c r="AS115" s="231"/>
      <c r="AT115" s="231"/>
      <c r="AU115" s="231"/>
      <c r="AV115" s="231"/>
      <c r="AW115" s="231"/>
      <c r="AX115" s="231"/>
      <c r="AY115" s="231"/>
      <c r="AZ115" s="231"/>
      <c r="BA115" s="231"/>
      <c r="BB115" s="231"/>
      <c r="BC115" s="231"/>
      <c r="BD115" s="231"/>
      <c r="BE115" s="231"/>
      <c r="BF115" s="231"/>
      <c r="BG115" s="231"/>
      <c r="BH115" s="231"/>
      <c r="BI115" s="231"/>
      <c r="BJ115" s="231"/>
      <c r="BK115" s="231"/>
      <c r="BL115" s="231"/>
      <c r="BM115" s="231"/>
      <c r="BN115" s="231"/>
      <c r="BO115" s="231"/>
      <c r="BP115" s="231"/>
      <c r="BQ115" s="231"/>
      <c r="BR115" s="231"/>
      <c r="BS115" s="231"/>
      <c r="BT115" s="229"/>
      <c r="BU115" s="165">
        <f t="shared" si="3"/>
        <v>6.9441666666666671E-3</v>
      </c>
    </row>
    <row r="116" spans="1:73" x14ac:dyDescent="0.25">
      <c r="A116" s="39"/>
      <c r="B116" s="139">
        <f>'Etat staff'!I112</f>
        <v>0</v>
      </c>
      <c r="C116" s="161">
        <f>'Etat staff'!G112</f>
        <v>0</v>
      </c>
      <c r="D116" s="162">
        <f>IF('Etat staff'!H112&lt;C116,'Etat staff'!H112+1,'Etat staff'!H112)</f>
        <v>0</v>
      </c>
      <c r="E116" s="203">
        <f t="shared" si="8"/>
        <v>1.0416666666666666E-2</v>
      </c>
      <c r="F116" s="44"/>
      <c r="G116" s="265"/>
      <c r="H116" s="227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31"/>
      <c r="Y116" s="231"/>
      <c r="Z116" s="231"/>
      <c r="AA116" s="231"/>
      <c r="AB116" s="231"/>
      <c r="AC116" s="231"/>
      <c r="AD116" s="231"/>
      <c r="AE116" s="231"/>
      <c r="AF116" s="231"/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  <c r="AS116" s="231"/>
      <c r="AT116" s="231"/>
      <c r="AU116" s="231"/>
      <c r="AV116" s="231"/>
      <c r="AW116" s="231"/>
      <c r="AX116" s="231"/>
      <c r="AY116" s="231"/>
      <c r="AZ116" s="231"/>
      <c r="BA116" s="231"/>
      <c r="BB116" s="231"/>
      <c r="BC116" s="231"/>
      <c r="BD116" s="231"/>
      <c r="BE116" s="231"/>
      <c r="BF116" s="231"/>
      <c r="BG116" s="231"/>
      <c r="BH116" s="231"/>
      <c r="BI116" s="231"/>
      <c r="BJ116" s="231"/>
      <c r="BK116" s="231"/>
      <c r="BL116" s="231"/>
      <c r="BM116" s="231"/>
      <c r="BN116" s="231"/>
      <c r="BO116" s="231"/>
      <c r="BP116" s="231"/>
      <c r="BQ116" s="231"/>
      <c r="BR116" s="231"/>
      <c r="BS116" s="231"/>
      <c r="BT116" s="229"/>
      <c r="BU116" s="165">
        <f t="shared" si="3"/>
        <v>6.9441666666666671E-3</v>
      </c>
    </row>
    <row r="117" spans="1:73" x14ac:dyDescent="0.25">
      <c r="A117" s="39"/>
      <c r="B117" s="139">
        <f>'Etat staff'!I113</f>
        <v>0</v>
      </c>
      <c r="C117" s="161">
        <f>'Etat staff'!G113</f>
        <v>0</v>
      </c>
      <c r="D117" s="162">
        <f>IF('Etat staff'!H113&lt;C117,'Etat staff'!H113+1,'Etat staff'!H113)</f>
        <v>0</v>
      </c>
      <c r="E117" s="203">
        <f t="shared" si="8"/>
        <v>1.0416666666666666E-2</v>
      </c>
      <c r="F117" s="44"/>
      <c r="G117" s="265"/>
      <c r="H117" s="227"/>
      <c r="I117" s="296"/>
      <c r="J117" s="296"/>
      <c r="K117" s="296"/>
      <c r="L117" s="296"/>
      <c r="M117" s="296"/>
      <c r="N117" s="296"/>
      <c r="O117" s="296"/>
      <c r="P117" s="296"/>
      <c r="Q117" s="296"/>
      <c r="R117" s="296"/>
      <c r="S117" s="296"/>
      <c r="T117" s="296"/>
      <c r="U117" s="296"/>
      <c r="V117" s="296"/>
      <c r="W117" s="296"/>
      <c r="X117" s="231"/>
      <c r="Y117" s="231"/>
      <c r="Z117" s="231"/>
      <c r="AA117" s="231"/>
      <c r="AB117" s="231"/>
      <c r="AC117" s="231"/>
      <c r="AD117" s="231"/>
      <c r="AE117" s="231"/>
      <c r="AF117" s="231"/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  <c r="AS117" s="231"/>
      <c r="AT117" s="231"/>
      <c r="AU117" s="231"/>
      <c r="AV117" s="231"/>
      <c r="AW117" s="231"/>
      <c r="AX117" s="231"/>
      <c r="AY117" s="231"/>
      <c r="AZ117" s="231"/>
      <c r="BA117" s="231"/>
      <c r="BB117" s="231"/>
      <c r="BC117" s="231"/>
      <c r="BD117" s="231"/>
      <c r="BE117" s="231"/>
      <c r="BF117" s="231"/>
      <c r="BG117" s="231"/>
      <c r="BH117" s="231"/>
      <c r="BI117" s="231"/>
      <c r="BJ117" s="231"/>
      <c r="BK117" s="231"/>
      <c r="BL117" s="231"/>
      <c r="BM117" s="231"/>
      <c r="BN117" s="231"/>
      <c r="BO117" s="231"/>
      <c r="BP117" s="231"/>
      <c r="BQ117" s="231"/>
      <c r="BR117" s="231"/>
      <c r="BS117" s="231"/>
      <c r="BT117" s="229"/>
      <c r="BU117" s="165">
        <f t="shared" si="3"/>
        <v>6.9441666666666671E-3</v>
      </c>
    </row>
    <row r="118" spans="1:73" x14ac:dyDescent="0.25">
      <c r="A118" s="39"/>
      <c r="B118" s="139">
        <f>'Etat staff'!I114</f>
        <v>0</v>
      </c>
      <c r="C118" s="161">
        <f>'Etat staff'!G114</f>
        <v>0</v>
      </c>
      <c r="D118" s="162">
        <f>IF('Etat staff'!H114&lt;C118,'Etat staff'!H114+1,'Etat staff'!H114)</f>
        <v>0</v>
      </c>
      <c r="E118" s="203">
        <f t="shared" si="8"/>
        <v>1.0416666666666666E-2</v>
      </c>
      <c r="F118" s="44"/>
      <c r="G118" s="265"/>
      <c r="H118" s="227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31"/>
      <c r="Y118" s="231"/>
      <c r="Z118" s="231"/>
      <c r="AA118" s="231"/>
      <c r="AB118" s="231"/>
      <c r="AC118" s="231"/>
      <c r="AD118" s="231"/>
      <c r="AE118" s="231"/>
      <c r="AF118" s="231"/>
      <c r="AG118" s="231"/>
      <c r="AH118" s="231"/>
      <c r="AI118" s="231"/>
      <c r="AJ118" s="231"/>
      <c r="AK118" s="231"/>
      <c r="AL118" s="231"/>
      <c r="AM118" s="231"/>
      <c r="AN118" s="231"/>
      <c r="AO118" s="231"/>
      <c r="AP118" s="231"/>
      <c r="AQ118" s="231"/>
      <c r="AR118" s="231"/>
      <c r="AS118" s="231"/>
      <c r="AT118" s="231"/>
      <c r="AU118" s="231"/>
      <c r="AV118" s="231"/>
      <c r="AW118" s="231"/>
      <c r="AX118" s="231"/>
      <c r="AY118" s="231"/>
      <c r="AZ118" s="231"/>
      <c r="BA118" s="231"/>
      <c r="BB118" s="231"/>
      <c r="BC118" s="231"/>
      <c r="BD118" s="231"/>
      <c r="BE118" s="231"/>
      <c r="BF118" s="231"/>
      <c r="BG118" s="231"/>
      <c r="BH118" s="231"/>
      <c r="BI118" s="231"/>
      <c r="BJ118" s="231"/>
      <c r="BK118" s="231"/>
      <c r="BL118" s="231"/>
      <c r="BM118" s="231"/>
      <c r="BN118" s="231"/>
      <c r="BO118" s="231"/>
      <c r="BP118" s="231"/>
      <c r="BQ118" s="231"/>
      <c r="BR118" s="231"/>
      <c r="BS118" s="231"/>
      <c r="BT118" s="229"/>
      <c r="BU118" s="165">
        <f t="shared" si="3"/>
        <v>6.9441666666666671E-3</v>
      </c>
    </row>
    <row r="119" spans="1:73" x14ac:dyDescent="0.25">
      <c r="A119" s="39"/>
      <c r="B119" s="139">
        <f>'Etat staff'!I115</f>
        <v>0</v>
      </c>
      <c r="C119" s="161">
        <f>'Etat staff'!G115</f>
        <v>0</v>
      </c>
      <c r="D119" s="162">
        <f>IF('Etat staff'!H115&lt;C119,'Etat staff'!H115+1,'Etat staff'!H115)</f>
        <v>0</v>
      </c>
      <c r="E119" s="203">
        <f t="shared" si="8"/>
        <v>1.0416666666666666E-2</v>
      </c>
      <c r="F119" s="44"/>
      <c r="G119" s="265"/>
      <c r="H119" s="227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31"/>
      <c r="AK119" s="231"/>
      <c r="AL119" s="231"/>
      <c r="AM119" s="231"/>
      <c r="AN119" s="231"/>
      <c r="AO119" s="231"/>
      <c r="AP119" s="231"/>
      <c r="AQ119" s="231"/>
      <c r="AR119" s="231"/>
      <c r="AS119" s="231"/>
      <c r="AT119" s="231"/>
      <c r="AU119" s="231"/>
      <c r="AV119" s="231"/>
      <c r="AW119" s="231"/>
      <c r="AX119" s="231"/>
      <c r="AY119" s="231"/>
      <c r="AZ119" s="231"/>
      <c r="BA119" s="231"/>
      <c r="BB119" s="231"/>
      <c r="BC119" s="231"/>
      <c r="BD119" s="231"/>
      <c r="BE119" s="231"/>
      <c r="BF119" s="231"/>
      <c r="BG119" s="231"/>
      <c r="BH119" s="231"/>
      <c r="BI119" s="231"/>
      <c r="BJ119" s="231"/>
      <c r="BK119" s="231"/>
      <c r="BL119" s="231"/>
      <c r="BM119" s="231"/>
      <c r="BN119" s="231"/>
      <c r="BO119" s="231"/>
      <c r="BP119" s="296"/>
      <c r="BQ119" s="296"/>
      <c r="BR119" s="296"/>
      <c r="BS119" s="296"/>
      <c r="BT119" s="229"/>
      <c r="BU119" s="165">
        <f t="shared" ref="BU119:BU127" si="9">D119-C119+0.16666/24</f>
        <v>6.9441666666666671E-3</v>
      </c>
    </row>
    <row r="120" spans="1:73" x14ac:dyDescent="0.25">
      <c r="A120" s="39"/>
      <c r="B120" s="139">
        <f>'Etat staff'!I116</f>
        <v>0</v>
      </c>
      <c r="C120" s="161">
        <f>'Etat staff'!G116</f>
        <v>0</v>
      </c>
      <c r="D120" s="162">
        <f>IF('Etat staff'!H116&lt;C120,'Etat staff'!H116+1,'Etat staff'!H116)</f>
        <v>0</v>
      </c>
      <c r="E120" s="203">
        <f t="shared" si="8"/>
        <v>1.0416666666666666E-2</v>
      </c>
      <c r="F120" s="45"/>
      <c r="G120" s="271"/>
      <c r="H120" s="227"/>
      <c r="I120" s="296"/>
      <c r="J120" s="296"/>
      <c r="K120" s="296"/>
      <c r="L120" s="296"/>
      <c r="M120" s="296"/>
      <c r="N120" s="296"/>
      <c r="O120" s="296"/>
      <c r="P120" s="296"/>
      <c r="Q120" s="296"/>
      <c r="R120" s="296"/>
      <c r="S120" s="296"/>
      <c r="T120" s="296"/>
      <c r="U120" s="296"/>
      <c r="V120" s="296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31"/>
      <c r="AK120" s="231"/>
      <c r="AL120" s="231"/>
      <c r="AM120" s="231"/>
      <c r="AN120" s="296"/>
      <c r="AO120" s="296"/>
      <c r="AP120" s="296"/>
      <c r="AQ120" s="296"/>
      <c r="AR120" s="231"/>
      <c r="AS120" s="231"/>
      <c r="AT120" s="231"/>
      <c r="AU120" s="231"/>
      <c r="AV120" s="231"/>
      <c r="AW120" s="231"/>
      <c r="AX120" s="231"/>
      <c r="AY120" s="231"/>
      <c r="AZ120" s="296"/>
      <c r="BA120" s="296"/>
      <c r="BB120" s="296"/>
      <c r="BC120" s="296"/>
      <c r="BD120" s="231"/>
      <c r="BE120" s="231"/>
      <c r="BF120" s="231"/>
      <c r="BG120" s="231"/>
      <c r="BH120" s="231"/>
      <c r="BI120" s="231"/>
      <c r="BJ120" s="231"/>
      <c r="BK120" s="231"/>
      <c r="BL120" s="231"/>
      <c r="BM120" s="231"/>
      <c r="BN120" s="231"/>
      <c r="BO120" s="231"/>
      <c r="BP120" s="296"/>
      <c r="BQ120" s="296"/>
      <c r="BR120" s="296"/>
      <c r="BS120" s="296"/>
      <c r="BT120" s="229"/>
      <c r="BU120" s="165">
        <f t="shared" si="9"/>
        <v>6.9441666666666671E-3</v>
      </c>
    </row>
    <row r="121" spans="1:73" x14ac:dyDescent="0.25">
      <c r="A121" s="39"/>
      <c r="B121" s="139">
        <f>'Etat staff'!I117</f>
        <v>0</v>
      </c>
      <c r="C121" s="161">
        <f>'Etat staff'!G117</f>
        <v>0</v>
      </c>
      <c r="D121" s="162">
        <f>IF('Etat staff'!H117&lt;C121,'Etat staff'!H117+1,'Etat staff'!H117)</f>
        <v>0</v>
      </c>
      <c r="E121" s="203">
        <f t="shared" si="8"/>
        <v>1.0416666666666666E-2</v>
      </c>
      <c r="F121" s="45"/>
      <c r="G121" s="271"/>
      <c r="H121" s="227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296"/>
      <c r="BQ121" s="296"/>
      <c r="BR121" s="296"/>
      <c r="BS121" s="296"/>
      <c r="BT121" s="229"/>
      <c r="BU121" s="165">
        <f t="shared" si="9"/>
        <v>6.9441666666666671E-3</v>
      </c>
    </row>
    <row r="122" spans="1:73" x14ac:dyDescent="0.25">
      <c r="A122" s="39"/>
      <c r="B122" s="139">
        <f>'Etat staff'!I118</f>
        <v>0</v>
      </c>
      <c r="C122" s="161">
        <f>'Etat staff'!G118</f>
        <v>0</v>
      </c>
      <c r="D122" s="162">
        <f>IF('Etat staff'!H118&lt;C122,'Etat staff'!H118+1,'Etat staff'!H118)</f>
        <v>0</v>
      </c>
      <c r="E122" s="203">
        <f t="shared" si="8"/>
        <v>1.0416666666666666E-2</v>
      </c>
      <c r="F122" s="45"/>
      <c r="G122" s="271"/>
      <c r="H122" s="227"/>
      <c r="I122" s="296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296"/>
      <c r="BQ122" s="296"/>
      <c r="BR122" s="296"/>
      <c r="BS122" s="296"/>
      <c r="BT122" s="229"/>
      <c r="BU122" s="165">
        <f t="shared" si="9"/>
        <v>6.9441666666666671E-3</v>
      </c>
    </row>
    <row r="123" spans="1:73" x14ac:dyDescent="0.25">
      <c r="A123" s="39"/>
      <c r="B123" s="139">
        <f>'Etat staff'!I119</f>
        <v>0</v>
      </c>
      <c r="C123" s="161">
        <f>'Etat staff'!G119</f>
        <v>0</v>
      </c>
      <c r="D123" s="162">
        <f>IF('Etat staff'!H119&lt;C123,'Etat staff'!H119+1,'Etat staff'!H119)</f>
        <v>0</v>
      </c>
      <c r="E123" s="203">
        <f t="shared" si="8"/>
        <v>1.0416666666666666E-2</v>
      </c>
      <c r="F123" s="45"/>
      <c r="G123" s="271"/>
      <c r="H123" s="227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296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296"/>
      <c r="BQ123" s="296"/>
      <c r="BR123" s="296"/>
      <c r="BS123" s="296"/>
      <c r="BT123" s="229"/>
      <c r="BU123" s="165">
        <f t="shared" si="9"/>
        <v>6.9441666666666671E-3</v>
      </c>
    </row>
    <row r="124" spans="1:73" x14ac:dyDescent="0.25">
      <c r="A124" s="39"/>
      <c r="B124" s="139">
        <f>'Etat staff'!I120</f>
        <v>0</v>
      </c>
      <c r="C124" s="161">
        <f>'Etat staff'!G120</f>
        <v>0</v>
      </c>
      <c r="D124" s="162">
        <f>IF('Etat staff'!H120&lt;C124,'Etat staff'!H120+1,'Etat staff'!H120)</f>
        <v>0</v>
      </c>
      <c r="E124" s="203">
        <f t="shared" si="8"/>
        <v>1.0416666666666666E-2</v>
      </c>
      <c r="F124" s="44"/>
      <c r="G124" s="265"/>
      <c r="H124" s="227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296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296"/>
      <c r="BQ124" s="296"/>
      <c r="BR124" s="296"/>
      <c r="BS124" s="296"/>
      <c r="BT124" s="229"/>
      <c r="BU124" s="165">
        <f t="shared" si="9"/>
        <v>6.9441666666666671E-3</v>
      </c>
    </row>
    <row r="125" spans="1:73" x14ac:dyDescent="0.25">
      <c r="A125" s="39"/>
      <c r="B125" s="139">
        <f>'Etat staff'!I121</f>
        <v>0</v>
      </c>
      <c r="C125" s="161">
        <f>'Etat staff'!G121</f>
        <v>0</v>
      </c>
      <c r="D125" s="162">
        <f>IF('Etat staff'!H121&lt;C125,'Etat staff'!H121+1,'Etat staff'!H121)</f>
        <v>0</v>
      </c>
      <c r="E125" s="203">
        <f t="shared" si="8"/>
        <v>1.0416666666666666E-2</v>
      </c>
      <c r="F125" s="44"/>
      <c r="G125" s="265"/>
      <c r="H125" s="227"/>
      <c r="I125" s="296"/>
      <c r="J125" s="296"/>
      <c r="K125" s="296"/>
      <c r="L125" s="296"/>
      <c r="M125" s="296"/>
      <c r="N125" s="296"/>
      <c r="O125" s="296"/>
      <c r="P125" s="296"/>
      <c r="Q125" s="296"/>
      <c r="R125" s="296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296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296"/>
      <c r="BQ125" s="296"/>
      <c r="BR125" s="296"/>
      <c r="BS125" s="296"/>
      <c r="BT125" s="229"/>
      <c r="BU125" s="165">
        <f t="shared" si="9"/>
        <v>6.9441666666666671E-3</v>
      </c>
    </row>
    <row r="126" spans="1:73" x14ac:dyDescent="0.25">
      <c r="A126" s="39"/>
      <c r="B126" s="139">
        <f>'Etat staff'!I122</f>
        <v>0</v>
      </c>
      <c r="C126" s="161">
        <f>'Etat staff'!G122</f>
        <v>0</v>
      </c>
      <c r="D126" s="162">
        <f>IF('Etat staff'!H122&lt;C126,'Etat staff'!H122+1,'Etat staff'!H122)</f>
        <v>0</v>
      </c>
      <c r="E126" s="203">
        <f t="shared" si="8"/>
        <v>1.0416666666666666E-2</v>
      </c>
      <c r="F126" s="44"/>
      <c r="G126" s="265"/>
      <c r="H126" s="227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296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296"/>
      <c r="BQ126" s="296"/>
      <c r="BR126" s="296"/>
      <c r="BS126" s="296"/>
      <c r="BT126" s="229"/>
      <c r="BU126" s="165">
        <f t="shared" si="9"/>
        <v>6.9441666666666671E-3</v>
      </c>
    </row>
    <row r="127" spans="1:73" ht="15.75" thickBot="1" x14ac:dyDescent="0.3">
      <c r="A127" s="39"/>
      <c r="B127" s="139">
        <f>'Etat staff'!I123</f>
        <v>0</v>
      </c>
      <c r="C127" s="161">
        <f>'Etat staff'!G123</f>
        <v>0</v>
      </c>
      <c r="D127" s="162">
        <f>IF('Etat staff'!H123&lt;C127,'Etat staff'!H123+1,'Etat staff'!H123)</f>
        <v>0</v>
      </c>
      <c r="E127" s="203">
        <f t="shared" si="8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9"/>
        <v>6.9441666666666671E-3</v>
      </c>
    </row>
    <row r="128" spans="1:73" ht="16.5" thickBot="1" x14ac:dyDescent="0.3">
      <c r="A128" s="3"/>
      <c r="B128" s="60" t="s">
        <v>8</v>
      </c>
      <c r="C128" s="79"/>
      <c r="D128" s="79"/>
      <c r="E128" s="61"/>
      <c r="F128" s="61"/>
      <c r="G128" s="61"/>
      <c r="H128" s="23">
        <f>COUNT(H29:H127)</f>
        <v>2</v>
      </c>
      <c r="I128" s="23">
        <f t="shared" ref="I128:BT128" si="10">COUNT(I29:I127)</f>
        <v>2</v>
      </c>
      <c r="J128" s="23">
        <f t="shared" si="10"/>
        <v>3</v>
      </c>
      <c r="K128" s="23">
        <f t="shared" si="10"/>
        <v>6</v>
      </c>
      <c r="L128" s="23">
        <f t="shared" si="10"/>
        <v>6</v>
      </c>
      <c r="M128" s="23">
        <f t="shared" si="10"/>
        <v>6</v>
      </c>
      <c r="N128" s="23">
        <f t="shared" si="10"/>
        <v>5</v>
      </c>
      <c r="O128" s="23">
        <f t="shared" si="10"/>
        <v>6</v>
      </c>
      <c r="P128" s="23">
        <f t="shared" si="10"/>
        <v>6</v>
      </c>
      <c r="Q128" s="23">
        <f t="shared" si="10"/>
        <v>6</v>
      </c>
      <c r="R128" s="23">
        <f t="shared" si="10"/>
        <v>6</v>
      </c>
      <c r="S128" s="23">
        <f t="shared" si="10"/>
        <v>6</v>
      </c>
      <c r="T128" s="23">
        <f t="shared" si="10"/>
        <v>6</v>
      </c>
      <c r="U128" s="23">
        <f t="shared" si="10"/>
        <v>6</v>
      </c>
      <c r="V128" s="23">
        <f t="shared" si="10"/>
        <v>6</v>
      </c>
      <c r="W128" s="23">
        <f t="shared" si="10"/>
        <v>9</v>
      </c>
      <c r="X128" s="23">
        <f t="shared" si="10"/>
        <v>9</v>
      </c>
      <c r="Y128" s="23">
        <f t="shared" si="10"/>
        <v>9</v>
      </c>
      <c r="Z128" s="23">
        <f t="shared" si="10"/>
        <v>9</v>
      </c>
      <c r="AA128" s="23">
        <f t="shared" si="10"/>
        <v>9</v>
      </c>
      <c r="AB128" s="23">
        <f t="shared" si="10"/>
        <v>9</v>
      </c>
      <c r="AC128" s="23">
        <f t="shared" si="10"/>
        <v>9</v>
      </c>
      <c r="AD128" s="23">
        <f t="shared" si="10"/>
        <v>9</v>
      </c>
      <c r="AE128" s="23">
        <f t="shared" si="10"/>
        <v>10</v>
      </c>
      <c r="AF128" s="23">
        <f t="shared" si="10"/>
        <v>10</v>
      </c>
      <c r="AG128" s="23">
        <f t="shared" si="10"/>
        <v>10</v>
      </c>
      <c r="AH128" s="23">
        <f t="shared" si="10"/>
        <v>10</v>
      </c>
      <c r="AI128" s="23">
        <f t="shared" si="10"/>
        <v>10</v>
      </c>
      <c r="AJ128" s="23">
        <f t="shared" si="10"/>
        <v>10</v>
      </c>
      <c r="AK128" s="23">
        <f t="shared" si="10"/>
        <v>10</v>
      </c>
      <c r="AL128" s="23">
        <f t="shared" si="10"/>
        <v>10</v>
      </c>
      <c r="AM128" s="23">
        <f t="shared" si="10"/>
        <v>10</v>
      </c>
      <c r="AN128" s="23">
        <f t="shared" si="10"/>
        <v>10</v>
      </c>
      <c r="AO128" s="23">
        <f t="shared" si="10"/>
        <v>10</v>
      </c>
      <c r="AP128" s="23">
        <f t="shared" si="10"/>
        <v>10</v>
      </c>
      <c r="AQ128" s="23">
        <f t="shared" si="10"/>
        <v>9</v>
      </c>
      <c r="AR128" s="23">
        <f t="shared" si="10"/>
        <v>9</v>
      </c>
      <c r="AS128" s="23">
        <f t="shared" si="10"/>
        <v>8</v>
      </c>
      <c r="AT128" s="23">
        <f t="shared" si="10"/>
        <v>8</v>
      </c>
      <c r="AU128" s="23">
        <f t="shared" si="10"/>
        <v>8</v>
      </c>
      <c r="AV128" s="23">
        <f t="shared" si="10"/>
        <v>8</v>
      </c>
      <c r="AW128" s="23">
        <f t="shared" si="10"/>
        <v>8</v>
      </c>
      <c r="AX128" s="23">
        <f t="shared" si="10"/>
        <v>8</v>
      </c>
      <c r="AY128" s="23">
        <f t="shared" si="10"/>
        <v>10</v>
      </c>
      <c r="AZ128" s="23">
        <f t="shared" si="10"/>
        <v>10</v>
      </c>
      <c r="BA128" s="23">
        <f t="shared" si="10"/>
        <v>10</v>
      </c>
      <c r="BB128" s="23">
        <f t="shared" si="10"/>
        <v>10</v>
      </c>
      <c r="BC128" s="23">
        <f t="shared" si="10"/>
        <v>10</v>
      </c>
      <c r="BD128" s="23">
        <f t="shared" si="10"/>
        <v>10</v>
      </c>
      <c r="BE128" s="23">
        <f t="shared" si="10"/>
        <v>9</v>
      </c>
      <c r="BF128" s="23">
        <f t="shared" si="10"/>
        <v>9</v>
      </c>
      <c r="BG128" s="23">
        <f t="shared" si="10"/>
        <v>9</v>
      </c>
      <c r="BH128" s="23">
        <f t="shared" si="10"/>
        <v>0</v>
      </c>
      <c r="BI128" s="23">
        <f t="shared" si="10"/>
        <v>0</v>
      </c>
      <c r="BJ128" s="23">
        <f t="shared" si="10"/>
        <v>0</v>
      </c>
      <c r="BK128" s="23">
        <f t="shared" si="10"/>
        <v>0</v>
      </c>
      <c r="BL128" s="23">
        <f t="shared" si="10"/>
        <v>0</v>
      </c>
      <c r="BM128" s="23">
        <f t="shared" si="10"/>
        <v>0</v>
      </c>
      <c r="BN128" s="23">
        <f t="shared" si="10"/>
        <v>0</v>
      </c>
      <c r="BO128" s="23">
        <f t="shared" si="10"/>
        <v>0</v>
      </c>
      <c r="BP128" s="23">
        <f t="shared" si="10"/>
        <v>0</v>
      </c>
      <c r="BQ128" s="23">
        <f t="shared" si="10"/>
        <v>0</v>
      </c>
      <c r="BR128" s="23">
        <f t="shared" si="10"/>
        <v>0</v>
      </c>
      <c r="BS128" s="23">
        <f t="shared" si="10"/>
        <v>0</v>
      </c>
      <c r="BT128" s="23">
        <f t="shared" si="10"/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177"/>
      <c r="N130" s="177"/>
      <c r="O130" s="177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177"/>
      <c r="AH130" s="177"/>
      <c r="AI130" s="177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178"/>
      <c r="AT130" s="178"/>
      <c r="AU130" s="178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/>
      <c r="I131" s="13"/>
      <c r="J131" s="13"/>
      <c r="K131" s="13"/>
      <c r="L131" s="13" t="s">
        <v>62</v>
      </c>
      <c r="M131" s="13"/>
      <c r="N131" s="13"/>
      <c r="O131" s="13"/>
      <c r="P131" s="46" t="s">
        <v>50</v>
      </c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176"/>
      <c r="AT131" s="176"/>
      <c r="AU131" s="176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 t="s">
        <v>60</v>
      </c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 t="s">
        <v>61</v>
      </c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>COUNTIF(H29:H127,"30")</f>
        <v>0</v>
      </c>
      <c r="I135" s="28">
        <f t="shared" ref="I135:BP135" si="11">COUNTIF(I29:I127,"30")</f>
        <v>0</v>
      </c>
      <c r="J135" s="28">
        <f t="shared" si="11"/>
        <v>1</v>
      </c>
      <c r="K135" s="28">
        <f t="shared" si="11"/>
        <v>1</v>
      </c>
      <c r="L135" s="28">
        <f t="shared" si="11"/>
        <v>1</v>
      </c>
      <c r="M135" s="28">
        <f t="shared" si="11"/>
        <v>1</v>
      </c>
      <c r="N135" s="28">
        <f t="shared" si="11"/>
        <v>1</v>
      </c>
      <c r="O135" s="28">
        <f t="shared" si="11"/>
        <v>1</v>
      </c>
      <c r="P135" s="28">
        <f t="shared" si="11"/>
        <v>1</v>
      </c>
      <c r="Q135" s="28">
        <f t="shared" si="11"/>
        <v>1</v>
      </c>
      <c r="R135" s="28">
        <f t="shared" si="11"/>
        <v>1</v>
      </c>
      <c r="S135" s="28">
        <f t="shared" si="11"/>
        <v>1</v>
      </c>
      <c r="T135" s="28">
        <f t="shared" si="11"/>
        <v>1</v>
      </c>
      <c r="U135" s="28">
        <f t="shared" si="11"/>
        <v>1</v>
      </c>
      <c r="V135" s="28">
        <f t="shared" si="11"/>
        <v>1</v>
      </c>
      <c r="W135" s="28">
        <f t="shared" si="11"/>
        <v>1</v>
      </c>
      <c r="X135" s="28">
        <f t="shared" si="11"/>
        <v>1</v>
      </c>
      <c r="Y135" s="28">
        <f t="shared" si="11"/>
        <v>1</v>
      </c>
      <c r="Z135" s="28">
        <f t="shared" si="11"/>
        <v>1</v>
      </c>
      <c r="AA135" s="28">
        <f t="shared" si="11"/>
        <v>1</v>
      </c>
      <c r="AB135" s="28">
        <f t="shared" si="11"/>
        <v>1</v>
      </c>
      <c r="AC135" s="28">
        <f t="shared" si="11"/>
        <v>1</v>
      </c>
      <c r="AD135" s="28">
        <f t="shared" si="11"/>
        <v>1</v>
      </c>
      <c r="AE135" s="28">
        <f t="shared" si="11"/>
        <v>1</v>
      </c>
      <c r="AF135" s="28">
        <f t="shared" si="11"/>
        <v>1</v>
      </c>
      <c r="AG135" s="28">
        <f t="shared" si="11"/>
        <v>1</v>
      </c>
      <c r="AH135" s="28">
        <f t="shared" si="11"/>
        <v>1</v>
      </c>
      <c r="AI135" s="28">
        <f t="shared" si="11"/>
        <v>1</v>
      </c>
      <c r="AJ135" s="28">
        <f t="shared" si="11"/>
        <v>1</v>
      </c>
      <c r="AK135" s="28">
        <f t="shared" si="11"/>
        <v>1</v>
      </c>
      <c r="AL135" s="28">
        <f t="shared" si="11"/>
        <v>1</v>
      </c>
      <c r="AM135" s="28">
        <f t="shared" si="11"/>
        <v>1</v>
      </c>
      <c r="AN135" s="28">
        <f t="shared" si="11"/>
        <v>1</v>
      </c>
      <c r="AO135" s="28">
        <f t="shared" si="11"/>
        <v>1</v>
      </c>
      <c r="AP135" s="28">
        <f t="shared" si="11"/>
        <v>1</v>
      </c>
      <c r="AQ135" s="28">
        <f t="shared" si="11"/>
        <v>1</v>
      </c>
      <c r="AR135" s="28">
        <f t="shared" si="11"/>
        <v>1</v>
      </c>
      <c r="AS135" s="28">
        <f t="shared" si="11"/>
        <v>1</v>
      </c>
      <c r="AT135" s="28">
        <f t="shared" si="11"/>
        <v>1</v>
      </c>
      <c r="AU135" s="28">
        <f t="shared" si="11"/>
        <v>1</v>
      </c>
      <c r="AV135" s="28">
        <f t="shared" si="11"/>
        <v>1</v>
      </c>
      <c r="AW135" s="28">
        <f t="shared" si="11"/>
        <v>1</v>
      </c>
      <c r="AX135" s="28">
        <f t="shared" si="11"/>
        <v>1</v>
      </c>
      <c r="AY135" s="28">
        <f t="shared" si="11"/>
        <v>1</v>
      </c>
      <c r="AZ135" s="28">
        <f t="shared" si="11"/>
        <v>1</v>
      </c>
      <c r="BA135" s="28">
        <f t="shared" si="11"/>
        <v>1</v>
      </c>
      <c r="BB135" s="28">
        <f t="shared" si="11"/>
        <v>1</v>
      </c>
      <c r="BC135" s="28">
        <f t="shared" si="11"/>
        <v>1</v>
      </c>
      <c r="BD135" s="28">
        <f t="shared" si="11"/>
        <v>1</v>
      </c>
      <c r="BE135" s="28">
        <f t="shared" si="11"/>
        <v>1</v>
      </c>
      <c r="BF135" s="28">
        <f t="shared" si="11"/>
        <v>1</v>
      </c>
      <c r="BG135" s="28">
        <f t="shared" si="11"/>
        <v>1</v>
      </c>
      <c r="BH135" s="28">
        <f t="shared" si="11"/>
        <v>0</v>
      </c>
      <c r="BI135" s="28">
        <f t="shared" si="11"/>
        <v>0</v>
      </c>
      <c r="BJ135" s="28">
        <f t="shared" si="11"/>
        <v>0</v>
      </c>
      <c r="BK135" s="28">
        <f t="shared" si="11"/>
        <v>0</v>
      </c>
      <c r="BL135" s="28">
        <f t="shared" si="11"/>
        <v>0</v>
      </c>
      <c r="BM135" s="28">
        <f t="shared" si="11"/>
        <v>0</v>
      </c>
      <c r="BN135" s="28">
        <f t="shared" si="11"/>
        <v>0</v>
      </c>
      <c r="BO135" s="28">
        <f t="shared" si="11"/>
        <v>0</v>
      </c>
      <c r="BP135" s="28">
        <f t="shared" si="11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>COUNTIF(H29:H127,"31")</f>
        <v>0</v>
      </c>
      <c r="I136" s="27">
        <f t="shared" ref="I136:BP136" si="12">COUNTIF(I29:I127,"31")</f>
        <v>0</v>
      </c>
      <c r="J136" s="27">
        <f t="shared" si="12"/>
        <v>0</v>
      </c>
      <c r="K136" s="27">
        <f t="shared" si="12"/>
        <v>0</v>
      </c>
      <c r="L136" s="27">
        <f t="shared" si="12"/>
        <v>0</v>
      </c>
      <c r="M136" s="27">
        <f t="shared" si="12"/>
        <v>0</v>
      </c>
      <c r="N136" s="27">
        <f t="shared" si="12"/>
        <v>0</v>
      </c>
      <c r="O136" s="27">
        <f t="shared" si="12"/>
        <v>0</v>
      </c>
      <c r="P136" s="27">
        <f t="shared" si="12"/>
        <v>0</v>
      </c>
      <c r="Q136" s="27">
        <f t="shared" si="12"/>
        <v>0</v>
      </c>
      <c r="R136" s="27">
        <f t="shared" si="12"/>
        <v>0</v>
      </c>
      <c r="S136" s="27">
        <f t="shared" si="12"/>
        <v>0</v>
      </c>
      <c r="T136" s="27">
        <f t="shared" si="12"/>
        <v>0</v>
      </c>
      <c r="U136" s="27">
        <f t="shared" si="12"/>
        <v>0</v>
      </c>
      <c r="V136" s="27">
        <f t="shared" si="12"/>
        <v>0</v>
      </c>
      <c r="W136" s="27">
        <f t="shared" si="12"/>
        <v>0</v>
      </c>
      <c r="X136" s="27">
        <f t="shared" si="12"/>
        <v>0</v>
      </c>
      <c r="Y136" s="27">
        <f t="shared" si="12"/>
        <v>0</v>
      </c>
      <c r="Z136" s="27">
        <f t="shared" si="12"/>
        <v>0</v>
      </c>
      <c r="AA136" s="27">
        <f t="shared" si="12"/>
        <v>0</v>
      </c>
      <c r="AB136" s="27">
        <f t="shared" si="12"/>
        <v>0</v>
      </c>
      <c r="AC136" s="27">
        <f t="shared" si="12"/>
        <v>0</v>
      </c>
      <c r="AD136" s="27">
        <f t="shared" si="12"/>
        <v>0</v>
      </c>
      <c r="AE136" s="27">
        <f t="shared" si="12"/>
        <v>0</v>
      </c>
      <c r="AF136" s="27">
        <f t="shared" si="12"/>
        <v>0</v>
      </c>
      <c r="AG136" s="27">
        <f t="shared" si="12"/>
        <v>0</v>
      </c>
      <c r="AH136" s="27">
        <f t="shared" si="12"/>
        <v>0</v>
      </c>
      <c r="AI136" s="27">
        <f t="shared" si="12"/>
        <v>0</v>
      </c>
      <c r="AJ136" s="27">
        <f t="shared" si="12"/>
        <v>0</v>
      </c>
      <c r="AK136" s="27">
        <f t="shared" si="12"/>
        <v>0</v>
      </c>
      <c r="AL136" s="27">
        <f t="shared" si="12"/>
        <v>0</v>
      </c>
      <c r="AM136" s="27">
        <f t="shared" si="12"/>
        <v>0</v>
      </c>
      <c r="AN136" s="27">
        <f t="shared" si="12"/>
        <v>0</v>
      </c>
      <c r="AO136" s="27">
        <f t="shared" si="12"/>
        <v>0</v>
      </c>
      <c r="AP136" s="27">
        <f t="shared" si="12"/>
        <v>0</v>
      </c>
      <c r="AQ136" s="27">
        <f t="shared" si="12"/>
        <v>0</v>
      </c>
      <c r="AR136" s="27">
        <f t="shared" si="12"/>
        <v>0</v>
      </c>
      <c r="AS136" s="27">
        <f t="shared" si="12"/>
        <v>0</v>
      </c>
      <c r="AT136" s="27">
        <f t="shared" si="12"/>
        <v>0</v>
      </c>
      <c r="AU136" s="27">
        <f t="shared" si="12"/>
        <v>0</v>
      </c>
      <c r="AV136" s="27">
        <f t="shared" si="12"/>
        <v>0</v>
      </c>
      <c r="AW136" s="27">
        <f t="shared" si="12"/>
        <v>0</v>
      </c>
      <c r="AX136" s="27">
        <f t="shared" si="12"/>
        <v>0</v>
      </c>
      <c r="AY136" s="27">
        <f t="shared" si="12"/>
        <v>0</v>
      </c>
      <c r="AZ136" s="27">
        <f t="shared" si="12"/>
        <v>0</v>
      </c>
      <c r="BA136" s="27">
        <f t="shared" si="12"/>
        <v>0</v>
      </c>
      <c r="BB136" s="27">
        <f t="shared" si="12"/>
        <v>0</v>
      </c>
      <c r="BC136" s="27">
        <f t="shared" si="12"/>
        <v>0</v>
      </c>
      <c r="BD136" s="27">
        <f t="shared" si="12"/>
        <v>0</v>
      </c>
      <c r="BE136" s="27">
        <f t="shared" si="12"/>
        <v>0</v>
      </c>
      <c r="BF136" s="27">
        <f t="shared" si="12"/>
        <v>0</v>
      </c>
      <c r="BG136" s="27">
        <f t="shared" si="12"/>
        <v>0</v>
      </c>
      <c r="BH136" s="27">
        <f t="shared" si="12"/>
        <v>0</v>
      </c>
      <c r="BI136" s="27">
        <f t="shared" si="12"/>
        <v>0</v>
      </c>
      <c r="BJ136" s="27">
        <f t="shared" si="12"/>
        <v>0</v>
      </c>
      <c r="BK136" s="27">
        <f t="shared" si="12"/>
        <v>0</v>
      </c>
      <c r="BL136" s="27">
        <f t="shared" si="12"/>
        <v>0</v>
      </c>
      <c r="BM136" s="27">
        <f t="shared" si="12"/>
        <v>0</v>
      </c>
      <c r="BN136" s="27">
        <f t="shared" si="12"/>
        <v>0</v>
      </c>
      <c r="BO136" s="27">
        <f t="shared" si="12"/>
        <v>0</v>
      </c>
      <c r="BP136" s="27">
        <f t="shared" si="12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>COUNTIF(H29:H127,"32")</f>
        <v>0</v>
      </c>
      <c r="I137" s="27">
        <f t="shared" ref="I137:BP137" si="13">COUNTIF(I29:I127,"32")</f>
        <v>0</v>
      </c>
      <c r="J137" s="27">
        <f t="shared" si="13"/>
        <v>0</v>
      </c>
      <c r="K137" s="27">
        <f t="shared" si="13"/>
        <v>0</v>
      </c>
      <c r="L137" s="27">
        <f t="shared" si="13"/>
        <v>0</v>
      </c>
      <c r="M137" s="27">
        <f t="shared" si="13"/>
        <v>0</v>
      </c>
      <c r="N137" s="27">
        <f t="shared" si="13"/>
        <v>0</v>
      </c>
      <c r="O137" s="27">
        <f t="shared" si="13"/>
        <v>0</v>
      </c>
      <c r="P137" s="27">
        <f t="shared" si="13"/>
        <v>0</v>
      </c>
      <c r="Q137" s="27">
        <f t="shared" si="13"/>
        <v>0</v>
      </c>
      <c r="R137" s="27">
        <f t="shared" si="13"/>
        <v>0</v>
      </c>
      <c r="S137" s="27">
        <f t="shared" si="13"/>
        <v>0</v>
      </c>
      <c r="T137" s="27">
        <f t="shared" si="13"/>
        <v>0</v>
      </c>
      <c r="U137" s="27">
        <f t="shared" si="13"/>
        <v>0</v>
      </c>
      <c r="V137" s="27">
        <f t="shared" si="13"/>
        <v>0</v>
      </c>
      <c r="W137" s="27">
        <f t="shared" si="13"/>
        <v>1</v>
      </c>
      <c r="X137" s="27">
        <f t="shared" si="13"/>
        <v>1</v>
      </c>
      <c r="Y137" s="27">
        <f t="shared" si="13"/>
        <v>1</v>
      </c>
      <c r="Z137" s="27">
        <f t="shared" si="13"/>
        <v>1</v>
      </c>
      <c r="AA137" s="27">
        <f t="shared" si="13"/>
        <v>1</v>
      </c>
      <c r="AB137" s="27">
        <f t="shared" si="13"/>
        <v>1</v>
      </c>
      <c r="AC137" s="27">
        <f t="shared" si="13"/>
        <v>1</v>
      </c>
      <c r="AD137" s="27">
        <f t="shared" si="13"/>
        <v>1</v>
      </c>
      <c r="AE137" s="27">
        <f t="shared" si="13"/>
        <v>1</v>
      </c>
      <c r="AF137" s="27">
        <f t="shared" si="13"/>
        <v>1</v>
      </c>
      <c r="AG137" s="27">
        <f t="shared" si="13"/>
        <v>1</v>
      </c>
      <c r="AH137" s="27">
        <f t="shared" si="13"/>
        <v>1</v>
      </c>
      <c r="AI137" s="27">
        <f t="shared" si="13"/>
        <v>1</v>
      </c>
      <c r="AJ137" s="27">
        <f t="shared" si="13"/>
        <v>1</v>
      </c>
      <c r="AK137" s="27">
        <f t="shared" si="13"/>
        <v>1</v>
      </c>
      <c r="AL137" s="27">
        <f t="shared" si="13"/>
        <v>1</v>
      </c>
      <c r="AM137" s="27">
        <f t="shared" si="13"/>
        <v>1</v>
      </c>
      <c r="AN137" s="27">
        <f t="shared" si="13"/>
        <v>1</v>
      </c>
      <c r="AO137" s="27">
        <f t="shared" si="13"/>
        <v>1</v>
      </c>
      <c r="AP137" s="27">
        <f t="shared" si="13"/>
        <v>1</v>
      </c>
      <c r="AQ137" s="27">
        <f t="shared" si="13"/>
        <v>1</v>
      </c>
      <c r="AR137" s="27">
        <f t="shared" si="13"/>
        <v>1</v>
      </c>
      <c r="AS137" s="27">
        <f t="shared" si="13"/>
        <v>0</v>
      </c>
      <c r="AT137" s="27">
        <f t="shared" si="13"/>
        <v>0</v>
      </c>
      <c r="AU137" s="27">
        <f t="shared" si="13"/>
        <v>0</v>
      </c>
      <c r="AV137" s="27">
        <f t="shared" si="13"/>
        <v>0</v>
      </c>
      <c r="AW137" s="27">
        <f t="shared" si="13"/>
        <v>0</v>
      </c>
      <c r="AX137" s="27">
        <f t="shared" si="13"/>
        <v>0</v>
      </c>
      <c r="AY137" s="27">
        <f t="shared" si="13"/>
        <v>1</v>
      </c>
      <c r="AZ137" s="27">
        <f t="shared" si="13"/>
        <v>1</v>
      </c>
      <c r="BA137" s="27">
        <f t="shared" si="13"/>
        <v>1</v>
      </c>
      <c r="BB137" s="27">
        <f t="shared" si="13"/>
        <v>1</v>
      </c>
      <c r="BC137" s="27">
        <f t="shared" si="13"/>
        <v>1</v>
      </c>
      <c r="BD137" s="27">
        <f t="shared" si="13"/>
        <v>1</v>
      </c>
      <c r="BE137" s="27">
        <f t="shared" si="13"/>
        <v>0</v>
      </c>
      <c r="BF137" s="27">
        <f t="shared" si="13"/>
        <v>0</v>
      </c>
      <c r="BG137" s="27">
        <f t="shared" si="13"/>
        <v>0</v>
      </c>
      <c r="BH137" s="27">
        <f t="shared" si="13"/>
        <v>0</v>
      </c>
      <c r="BI137" s="27">
        <f t="shared" si="13"/>
        <v>0</v>
      </c>
      <c r="BJ137" s="27">
        <f t="shared" si="13"/>
        <v>0</v>
      </c>
      <c r="BK137" s="27">
        <f t="shared" si="13"/>
        <v>0</v>
      </c>
      <c r="BL137" s="27">
        <f t="shared" si="13"/>
        <v>0</v>
      </c>
      <c r="BM137" s="27">
        <f t="shared" si="13"/>
        <v>0</v>
      </c>
      <c r="BN137" s="27">
        <f t="shared" si="13"/>
        <v>0</v>
      </c>
      <c r="BO137" s="27">
        <f t="shared" si="13"/>
        <v>0</v>
      </c>
      <c r="BP137" s="27">
        <f t="shared" si="13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>COUNTIF(H29:H127,"33")</f>
        <v>1</v>
      </c>
      <c r="I138" s="28">
        <f t="shared" ref="I138:BP138" si="14">COUNTIF(I29:I127,"33")</f>
        <v>1</v>
      </c>
      <c r="J138" s="28">
        <f t="shared" si="14"/>
        <v>1</v>
      </c>
      <c r="K138" s="28">
        <f t="shared" si="14"/>
        <v>1</v>
      </c>
      <c r="L138" s="28">
        <f t="shared" si="14"/>
        <v>1</v>
      </c>
      <c r="M138" s="28">
        <f t="shared" si="14"/>
        <v>1</v>
      </c>
      <c r="N138" s="28">
        <f t="shared" si="14"/>
        <v>1</v>
      </c>
      <c r="O138" s="28">
        <f t="shared" si="14"/>
        <v>1</v>
      </c>
      <c r="P138" s="28">
        <f t="shared" si="14"/>
        <v>1</v>
      </c>
      <c r="Q138" s="28">
        <f t="shared" si="14"/>
        <v>1</v>
      </c>
      <c r="R138" s="28">
        <f t="shared" si="14"/>
        <v>1</v>
      </c>
      <c r="S138" s="28">
        <f t="shared" si="14"/>
        <v>1</v>
      </c>
      <c r="T138" s="28">
        <f t="shared" si="14"/>
        <v>1</v>
      </c>
      <c r="U138" s="28">
        <f t="shared" si="14"/>
        <v>1</v>
      </c>
      <c r="V138" s="28">
        <f t="shared" si="14"/>
        <v>1</v>
      </c>
      <c r="W138" s="28">
        <f t="shared" si="14"/>
        <v>1</v>
      </c>
      <c r="X138" s="28">
        <f t="shared" si="14"/>
        <v>1</v>
      </c>
      <c r="Y138" s="28">
        <f t="shared" si="14"/>
        <v>1</v>
      </c>
      <c r="Z138" s="28">
        <f t="shared" si="14"/>
        <v>1</v>
      </c>
      <c r="AA138" s="28">
        <f t="shared" si="14"/>
        <v>1</v>
      </c>
      <c r="AB138" s="28">
        <f t="shared" si="14"/>
        <v>1</v>
      </c>
      <c r="AC138" s="28">
        <f t="shared" si="14"/>
        <v>1</v>
      </c>
      <c r="AD138" s="28">
        <f t="shared" si="14"/>
        <v>1</v>
      </c>
      <c r="AE138" s="28">
        <f t="shared" si="14"/>
        <v>1</v>
      </c>
      <c r="AF138" s="28">
        <f t="shared" si="14"/>
        <v>1</v>
      </c>
      <c r="AG138" s="28">
        <f t="shared" si="14"/>
        <v>1</v>
      </c>
      <c r="AH138" s="28">
        <f t="shared" si="14"/>
        <v>1</v>
      </c>
      <c r="AI138" s="28">
        <f t="shared" si="14"/>
        <v>1</v>
      </c>
      <c r="AJ138" s="28">
        <f t="shared" si="14"/>
        <v>1</v>
      </c>
      <c r="AK138" s="28">
        <f t="shared" si="14"/>
        <v>1</v>
      </c>
      <c r="AL138" s="28">
        <f t="shared" si="14"/>
        <v>1</v>
      </c>
      <c r="AM138" s="28">
        <f t="shared" si="14"/>
        <v>1</v>
      </c>
      <c r="AN138" s="28">
        <f t="shared" si="14"/>
        <v>1</v>
      </c>
      <c r="AO138" s="28">
        <f t="shared" si="14"/>
        <v>1</v>
      </c>
      <c r="AP138" s="28">
        <f t="shared" si="14"/>
        <v>1</v>
      </c>
      <c r="AQ138" s="28">
        <f t="shared" si="14"/>
        <v>1</v>
      </c>
      <c r="AR138" s="28">
        <f t="shared" si="14"/>
        <v>1</v>
      </c>
      <c r="AS138" s="28">
        <f t="shared" si="14"/>
        <v>1</v>
      </c>
      <c r="AT138" s="28">
        <f t="shared" si="14"/>
        <v>1</v>
      </c>
      <c r="AU138" s="28">
        <f t="shared" si="14"/>
        <v>1</v>
      </c>
      <c r="AV138" s="28">
        <f t="shared" si="14"/>
        <v>1</v>
      </c>
      <c r="AW138" s="28">
        <f t="shared" si="14"/>
        <v>1</v>
      </c>
      <c r="AX138" s="28">
        <f t="shared" si="14"/>
        <v>1</v>
      </c>
      <c r="AY138" s="28">
        <f t="shared" si="14"/>
        <v>1</v>
      </c>
      <c r="AZ138" s="28">
        <f t="shared" si="14"/>
        <v>1</v>
      </c>
      <c r="BA138" s="28">
        <f t="shared" si="14"/>
        <v>1</v>
      </c>
      <c r="BB138" s="28">
        <f t="shared" si="14"/>
        <v>1</v>
      </c>
      <c r="BC138" s="28">
        <f t="shared" si="14"/>
        <v>1</v>
      </c>
      <c r="BD138" s="28">
        <f t="shared" si="14"/>
        <v>1</v>
      </c>
      <c r="BE138" s="28">
        <f t="shared" si="14"/>
        <v>1</v>
      </c>
      <c r="BF138" s="28">
        <f t="shared" si="14"/>
        <v>1</v>
      </c>
      <c r="BG138" s="28">
        <f t="shared" si="14"/>
        <v>1</v>
      </c>
      <c r="BH138" s="28">
        <f t="shared" si="14"/>
        <v>0</v>
      </c>
      <c r="BI138" s="28">
        <f t="shared" si="14"/>
        <v>0</v>
      </c>
      <c r="BJ138" s="28">
        <f t="shared" si="14"/>
        <v>0</v>
      </c>
      <c r="BK138" s="28">
        <f t="shared" si="14"/>
        <v>0</v>
      </c>
      <c r="BL138" s="28">
        <f t="shared" si="14"/>
        <v>0</v>
      </c>
      <c r="BM138" s="28">
        <f t="shared" si="14"/>
        <v>0</v>
      </c>
      <c r="BN138" s="28">
        <f t="shared" si="14"/>
        <v>0</v>
      </c>
      <c r="BO138" s="28">
        <f t="shared" si="14"/>
        <v>0</v>
      </c>
      <c r="BP138" s="28">
        <f t="shared" si="14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>COUNTIF(H29:H127,"35")</f>
        <v>0</v>
      </c>
      <c r="I139" s="27">
        <f t="shared" ref="I139:BP139" si="15">COUNTIF(I29:I127,"35")</f>
        <v>0</v>
      </c>
      <c r="J139" s="27">
        <f t="shared" si="15"/>
        <v>0</v>
      </c>
      <c r="K139" s="27">
        <f t="shared" si="15"/>
        <v>1</v>
      </c>
      <c r="L139" s="27">
        <f t="shared" si="15"/>
        <v>1</v>
      </c>
      <c r="M139" s="27">
        <f t="shared" si="15"/>
        <v>1</v>
      </c>
      <c r="N139" s="27">
        <f t="shared" si="15"/>
        <v>0</v>
      </c>
      <c r="O139" s="27">
        <f t="shared" si="15"/>
        <v>0</v>
      </c>
      <c r="P139" s="27">
        <f t="shared" si="15"/>
        <v>0</v>
      </c>
      <c r="Q139" s="27">
        <f t="shared" si="15"/>
        <v>0</v>
      </c>
      <c r="R139" s="27">
        <f t="shared" si="15"/>
        <v>0</v>
      </c>
      <c r="S139" s="27">
        <f t="shared" si="15"/>
        <v>0</v>
      </c>
      <c r="T139" s="27">
        <f t="shared" si="15"/>
        <v>0</v>
      </c>
      <c r="U139" s="27">
        <f t="shared" si="15"/>
        <v>0</v>
      </c>
      <c r="V139" s="27">
        <f t="shared" si="15"/>
        <v>0</v>
      </c>
      <c r="W139" s="27">
        <f t="shared" si="15"/>
        <v>1</v>
      </c>
      <c r="X139" s="27">
        <f t="shared" si="15"/>
        <v>1</v>
      </c>
      <c r="Y139" s="27">
        <f t="shared" si="15"/>
        <v>1</v>
      </c>
      <c r="Z139" s="27">
        <f t="shared" si="15"/>
        <v>1</v>
      </c>
      <c r="AA139" s="27">
        <f t="shared" si="15"/>
        <v>1</v>
      </c>
      <c r="AB139" s="27">
        <f t="shared" si="15"/>
        <v>1</v>
      </c>
      <c r="AC139" s="27">
        <f t="shared" si="15"/>
        <v>1</v>
      </c>
      <c r="AD139" s="27">
        <f t="shared" si="15"/>
        <v>1</v>
      </c>
      <c r="AE139" s="27">
        <f t="shared" si="15"/>
        <v>1</v>
      </c>
      <c r="AF139" s="27">
        <f t="shared" si="15"/>
        <v>1</v>
      </c>
      <c r="AG139" s="27">
        <f t="shared" si="15"/>
        <v>1</v>
      </c>
      <c r="AH139" s="27">
        <f t="shared" si="15"/>
        <v>1</v>
      </c>
      <c r="AI139" s="27">
        <f t="shared" si="15"/>
        <v>1</v>
      </c>
      <c r="AJ139" s="27">
        <f t="shared" si="15"/>
        <v>1</v>
      </c>
      <c r="AK139" s="27">
        <f t="shared" si="15"/>
        <v>1</v>
      </c>
      <c r="AL139" s="27">
        <f t="shared" si="15"/>
        <v>1</v>
      </c>
      <c r="AM139" s="27">
        <f t="shared" si="15"/>
        <v>1</v>
      </c>
      <c r="AN139" s="27">
        <f t="shared" si="15"/>
        <v>1</v>
      </c>
      <c r="AO139" s="27">
        <f t="shared" si="15"/>
        <v>1</v>
      </c>
      <c r="AP139" s="27">
        <f t="shared" si="15"/>
        <v>1</v>
      </c>
      <c r="AQ139" s="27">
        <f t="shared" si="15"/>
        <v>1</v>
      </c>
      <c r="AR139" s="27">
        <f t="shared" si="15"/>
        <v>1</v>
      </c>
      <c r="AS139" s="27">
        <f t="shared" si="15"/>
        <v>1</v>
      </c>
      <c r="AT139" s="27">
        <f t="shared" si="15"/>
        <v>1</v>
      </c>
      <c r="AU139" s="27">
        <f t="shared" si="15"/>
        <v>1</v>
      </c>
      <c r="AV139" s="27">
        <f t="shared" si="15"/>
        <v>1</v>
      </c>
      <c r="AW139" s="27">
        <f t="shared" si="15"/>
        <v>1</v>
      </c>
      <c r="AX139" s="27">
        <f t="shared" si="15"/>
        <v>1</v>
      </c>
      <c r="AY139" s="27">
        <f t="shared" si="15"/>
        <v>1</v>
      </c>
      <c r="AZ139" s="27">
        <f t="shared" si="15"/>
        <v>1</v>
      </c>
      <c r="BA139" s="27">
        <f t="shared" si="15"/>
        <v>1</v>
      </c>
      <c r="BB139" s="27">
        <f t="shared" si="15"/>
        <v>1</v>
      </c>
      <c r="BC139" s="27">
        <f t="shared" si="15"/>
        <v>1</v>
      </c>
      <c r="BD139" s="27">
        <f t="shared" si="15"/>
        <v>1</v>
      </c>
      <c r="BE139" s="27">
        <f t="shared" si="15"/>
        <v>1</v>
      </c>
      <c r="BF139" s="27">
        <f t="shared" si="15"/>
        <v>1</v>
      </c>
      <c r="BG139" s="27">
        <f t="shared" si="15"/>
        <v>1</v>
      </c>
      <c r="BH139" s="27">
        <f t="shared" si="15"/>
        <v>0</v>
      </c>
      <c r="BI139" s="27">
        <f t="shared" si="15"/>
        <v>0</v>
      </c>
      <c r="BJ139" s="27">
        <f t="shared" si="15"/>
        <v>0</v>
      </c>
      <c r="BK139" s="27">
        <f t="shared" si="15"/>
        <v>0</v>
      </c>
      <c r="BL139" s="27">
        <f t="shared" si="15"/>
        <v>0</v>
      </c>
      <c r="BM139" s="27">
        <f t="shared" si="15"/>
        <v>0</v>
      </c>
      <c r="BN139" s="27">
        <f t="shared" si="15"/>
        <v>0</v>
      </c>
      <c r="BO139" s="27">
        <f t="shared" si="15"/>
        <v>0</v>
      </c>
      <c r="BP139" s="27">
        <f t="shared" si="15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>COUNTIF(H29:H127,"36")</f>
        <v>0</v>
      </c>
      <c r="I140" s="27">
        <f t="shared" ref="I140:BP140" si="16">COUNTIF(I29:I127,"36")</f>
        <v>0</v>
      </c>
      <c r="J140" s="27">
        <f t="shared" si="16"/>
        <v>0</v>
      </c>
      <c r="K140" s="27">
        <f t="shared" si="16"/>
        <v>0</v>
      </c>
      <c r="L140" s="27">
        <f t="shared" si="16"/>
        <v>0</v>
      </c>
      <c r="M140" s="27">
        <f t="shared" si="16"/>
        <v>0</v>
      </c>
      <c r="N140" s="27">
        <f t="shared" si="16"/>
        <v>0</v>
      </c>
      <c r="O140" s="27">
        <f t="shared" si="16"/>
        <v>0</v>
      </c>
      <c r="P140" s="27">
        <f t="shared" si="16"/>
        <v>0</v>
      </c>
      <c r="Q140" s="27">
        <f t="shared" si="16"/>
        <v>0</v>
      </c>
      <c r="R140" s="27">
        <f t="shared" si="16"/>
        <v>0</v>
      </c>
      <c r="S140" s="27">
        <f t="shared" si="16"/>
        <v>0</v>
      </c>
      <c r="T140" s="27">
        <f t="shared" si="16"/>
        <v>0</v>
      </c>
      <c r="U140" s="27">
        <f t="shared" si="16"/>
        <v>0</v>
      </c>
      <c r="V140" s="27">
        <f t="shared" si="16"/>
        <v>0</v>
      </c>
      <c r="W140" s="27">
        <f t="shared" si="16"/>
        <v>1</v>
      </c>
      <c r="X140" s="27">
        <f t="shared" si="16"/>
        <v>1</v>
      </c>
      <c r="Y140" s="27">
        <f t="shared" si="16"/>
        <v>1</v>
      </c>
      <c r="Z140" s="27">
        <f t="shared" si="16"/>
        <v>1</v>
      </c>
      <c r="AA140" s="27">
        <f t="shared" si="16"/>
        <v>1</v>
      </c>
      <c r="AB140" s="27">
        <f t="shared" si="16"/>
        <v>1</v>
      </c>
      <c r="AC140" s="27">
        <f t="shared" si="16"/>
        <v>1</v>
      </c>
      <c r="AD140" s="27">
        <f t="shared" si="16"/>
        <v>1</v>
      </c>
      <c r="AE140" s="27">
        <f t="shared" si="16"/>
        <v>1</v>
      </c>
      <c r="AF140" s="27">
        <f t="shared" si="16"/>
        <v>1</v>
      </c>
      <c r="AG140" s="27">
        <f t="shared" si="16"/>
        <v>1</v>
      </c>
      <c r="AH140" s="27">
        <f t="shared" si="16"/>
        <v>1</v>
      </c>
      <c r="AI140" s="27">
        <f t="shared" si="16"/>
        <v>1</v>
      </c>
      <c r="AJ140" s="27">
        <f t="shared" si="16"/>
        <v>1</v>
      </c>
      <c r="AK140" s="27">
        <f t="shared" si="16"/>
        <v>1</v>
      </c>
      <c r="AL140" s="27">
        <f t="shared" si="16"/>
        <v>1</v>
      </c>
      <c r="AM140" s="27">
        <f t="shared" si="16"/>
        <v>1</v>
      </c>
      <c r="AN140" s="27">
        <f t="shared" si="16"/>
        <v>1</v>
      </c>
      <c r="AO140" s="27">
        <f t="shared" si="16"/>
        <v>1</v>
      </c>
      <c r="AP140" s="27">
        <f t="shared" si="16"/>
        <v>1</v>
      </c>
      <c r="AQ140" s="27">
        <f t="shared" si="16"/>
        <v>1</v>
      </c>
      <c r="AR140" s="27">
        <f t="shared" si="16"/>
        <v>1</v>
      </c>
      <c r="AS140" s="27">
        <f t="shared" si="16"/>
        <v>1</v>
      </c>
      <c r="AT140" s="27">
        <f t="shared" si="16"/>
        <v>1</v>
      </c>
      <c r="AU140" s="27">
        <f t="shared" si="16"/>
        <v>1</v>
      </c>
      <c r="AV140" s="27">
        <f t="shared" si="16"/>
        <v>1</v>
      </c>
      <c r="AW140" s="27">
        <f t="shared" si="16"/>
        <v>1</v>
      </c>
      <c r="AX140" s="27">
        <f t="shared" si="16"/>
        <v>1</v>
      </c>
      <c r="AY140" s="27">
        <f t="shared" si="16"/>
        <v>1</v>
      </c>
      <c r="AZ140" s="27">
        <f t="shared" si="16"/>
        <v>1</v>
      </c>
      <c r="BA140" s="27">
        <f t="shared" si="16"/>
        <v>1</v>
      </c>
      <c r="BB140" s="27">
        <f t="shared" si="16"/>
        <v>1</v>
      </c>
      <c r="BC140" s="27">
        <f t="shared" si="16"/>
        <v>1</v>
      </c>
      <c r="BD140" s="27">
        <f t="shared" si="16"/>
        <v>1</v>
      </c>
      <c r="BE140" s="27">
        <f t="shared" si="16"/>
        <v>1</v>
      </c>
      <c r="BF140" s="27">
        <f t="shared" si="16"/>
        <v>1</v>
      </c>
      <c r="BG140" s="27">
        <f t="shared" si="16"/>
        <v>1</v>
      </c>
      <c r="BH140" s="27">
        <f t="shared" si="16"/>
        <v>0</v>
      </c>
      <c r="BI140" s="27">
        <f t="shared" si="16"/>
        <v>0</v>
      </c>
      <c r="BJ140" s="27">
        <f t="shared" si="16"/>
        <v>0</v>
      </c>
      <c r="BK140" s="27">
        <f t="shared" si="16"/>
        <v>0</v>
      </c>
      <c r="BL140" s="27">
        <f t="shared" si="16"/>
        <v>0</v>
      </c>
      <c r="BM140" s="27">
        <f t="shared" si="16"/>
        <v>0</v>
      </c>
      <c r="BN140" s="27">
        <f t="shared" si="16"/>
        <v>0</v>
      </c>
      <c r="BO140" s="27">
        <f t="shared" si="16"/>
        <v>0</v>
      </c>
      <c r="BP140" s="27">
        <f t="shared" si="16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>COUNTIF(H29:H127,"37")</f>
        <v>0</v>
      </c>
      <c r="I141" s="27">
        <f t="shared" ref="I141:BP141" si="17">COUNTIF(I29:I127,"37")</f>
        <v>0</v>
      </c>
      <c r="J141" s="27">
        <f t="shared" si="17"/>
        <v>0</v>
      </c>
      <c r="K141" s="27">
        <f t="shared" si="17"/>
        <v>0</v>
      </c>
      <c r="L141" s="27">
        <f t="shared" si="17"/>
        <v>0</v>
      </c>
      <c r="M141" s="27">
        <f t="shared" si="17"/>
        <v>0</v>
      </c>
      <c r="N141" s="27">
        <f t="shared" si="17"/>
        <v>0</v>
      </c>
      <c r="O141" s="27">
        <f t="shared" si="17"/>
        <v>1</v>
      </c>
      <c r="P141" s="27">
        <f t="shared" si="17"/>
        <v>1</v>
      </c>
      <c r="Q141" s="27">
        <f t="shared" si="17"/>
        <v>1</v>
      </c>
      <c r="R141" s="27">
        <f t="shared" si="17"/>
        <v>1</v>
      </c>
      <c r="S141" s="27">
        <f t="shared" si="17"/>
        <v>1</v>
      </c>
      <c r="T141" s="27">
        <f t="shared" si="17"/>
        <v>1</v>
      </c>
      <c r="U141" s="27">
        <f t="shared" si="17"/>
        <v>1</v>
      </c>
      <c r="V141" s="27">
        <f t="shared" si="17"/>
        <v>1</v>
      </c>
      <c r="W141" s="27">
        <f t="shared" si="17"/>
        <v>1</v>
      </c>
      <c r="X141" s="27">
        <f t="shared" si="17"/>
        <v>1</v>
      </c>
      <c r="Y141" s="27">
        <f t="shared" si="17"/>
        <v>1</v>
      </c>
      <c r="Z141" s="27">
        <f t="shared" si="17"/>
        <v>1</v>
      </c>
      <c r="AA141" s="27">
        <f t="shared" si="17"/>
        <v>1</v>
      </c>
      <c r="AB141" s="27">
        <f t="shared" si="17"/>
        <v>1</v>
      </c>
      <c r="AC141" s="27">
        <f t="shared" si="17"/>
        <v>1</v>
      </c>
      <c r="AD141" s="27">
        <f t="shared" si="17"/>
        <v>1</v>
      </c>
      <c r="AE141" s="27">
        <f t="shared" si="17"/>
        <v>1</v>
      </c>
      <c r="AF141" s="27">
        <f t="shared" si="17"/>
        <v>1</v>
      </c>
      <c r="AG141" s="27">
        <f t="shared" si="17"/>
        <v>1</v>
      </c>
      <c r="AH141" s="27">
        <f t="shared" si="17"/>
        <v>1</v>
      </c>
      <c r="AI141" s="27">
        <f t="shared" si="17"/>
        <v>1</v>
      </c>
      <c r="AJ141" s="27">
        <f t="shared" si="17"/>
        <v>1</v>
      </c>
      <c r="AK141" s="27">
        <f t="shared" si="17"/>
        <v>1</v>
      </c>
      <c r="AL141" s="27">
        <f t="shared" si="17"/>
        <v>1</v>
      </c>
      <c r="AM141" s="27">
        <f t="shared" si="17"/>
        <v>1</v>
      </c>
      <c r="AN141" s="27">
        <f t="shared" si="17"/>
        <v>1</v>
      </c>
      <c r="AO141" s="27">
        <f t="shared" si="17"/>
        <v>1</v>
      </c>
      <c r="AP141" s="27">
        <f t="shared" si="17"/>
        <v>1</v>
      </c>
      <c r="AQ141" s="27">
        <f t="shared" si="17"/>
        <v>1</v>
      </c>
      <c r="AR141" s="27">
        <f t="shared" si="17"/>
        <v>1</v>
      </c>
      <c r="AS141" s="27">
        <f t="shared" si="17"/>
        <v>1</v>
      </c>
      <c r="AT141" s="27">
        <f t="shared" si="17"/>
        <v>1</v>
      </c>
      <c r="AU141" s="27">
        <f t="shared" si="17"/>
        <v>1</v>
      </c>
      <c r="AV141" s="27">
        <f t="shared" si="17"/>
        <v>1</v>
      </c>
      <c r="AW141" s="27">
        <f t="shared" si="17"/>
        <v>1</v>
      </c>
      <c r="AX141" s="27">
        <f t="shared" si="17"/>
        <v>1</v>
      </c>
      <c r="AY141" s="27">
        <f t="shared" si="17"/>
        <v>1</v>
      </c>
      <c r="AZ141" s="27">
        <f t="shared" si="17"/>
        <v>1</v>
      </c>
      <c r="BA141" s="27">
        <f t="shared" si="17"/>
        <v>1</v>
      </c>
      <c r="BB141" s="27">
        <f t="shared" si="17"/>
        <v>1</v>
      </c>
      <c r="BC141" s="27">
        <f t="shared" si="17"/>
        <v>1</v>
      </c>
      <c r="BD141" s="27">
        <f t="shared" si="17"/>
        <v>1</v>
      </c>
      <c r="BE141" s="27">
        <f t="shared" si="17"/>
        <v>1</v>
      </c>
      <c r="BF141" s="27">
        <f t="shared" si="17"/>
        <v>1</v>
      </c>
      <c r="BG141" s="27">
        <f t="shared" si="17"/>
        <v>1</v>
      </c>
      <c r="BH141" s="27">
        <f t="shared" si="17"/>
        <v>0</v>
      </c>
      <c r="BI141" s="27">
        <f t="shared" si="17"/>
        <v>0</v>
      </c>
      <c r="BJ141" s="27">
        <f t="shared" si="17"/>
        <v>0</v>
      </c>
      <c r="BK141" s="27">
        <f t="shared" si="17"/>
        <v>0</v>
      </c>
      <c r="BL141" s="27">
        <f t="shared" si="17"/>
        <v>0</v>
      </c>
      <c r="BM141" s="27">
        <f t="shared" si="17"/>
        <v>0</v>
      </c>
      <c r="BN141" s="27">
        <f t="shared" si="17"/>
        <v>0</v>
      </c>
      <c r="BO141" s="27">
        <f t="shared" si="17"/>
        <v>0</v>
      </c>
      <c r="BP141" s="27">
        <f t="shared" si="17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>COUNTIF(H29:H127,"38")</f>
        <v>0</v>
      </c>
      <c r="I142" s="27">
        <f t="shared" ref="I142:BP142" si="18">COUNTIF(I29:I127,"38")</f>
        <v>0</v>
      </c>
      <c r="J142" s="27">
        <f t="shared" si="18"/>
        <v>0</v>
      </c>
      <c r="K142" s="27">
        <f t="shared" si="18"/>
        <v>1</v>
      </c>
      <c r="L142" s="27">
        <f t="shared" si="18"/>
        <v>1</v>
      </c>
      <c r="M142" s="27">
        <f t="shared" si="18"/>
        <v>1</v>
      </c>
      <c r="N142" s="27">
        <f t="shared" si="18"/>
        <v>1</v>
      </c>
      <c r="O142" s="27">
        <f t="shared" si="18"/>
        <v>1</v>
      </c>
      <c r="P142" s="27">
        <f t="shared" si="18"/>
        <v>1</v>
      </c>
      <c r="Q142" s="27">
        <f t="shared" si="18"/>
        <v>1</v>
      </c>
      <c r="R142" s="27">
        <f t="shared" si="18"/>
        <v>1</v>
      </c>
      <c r="S142" s="27">
        <f t="shared" si="18"/>
        <v>1</v>
      </c>
      <c r="T142" s="27">
        <f t="shared" si="18"/>
        <v>1</v>
      </c>
      <c r="U142" s="27">
        <f t="shared" si="18"/>
        <v>1</v>
      </c>
      <c r="V142" s="27">
        <f t="shared" si="18"/>
        <v>1</v>
      </c>
      <c r="W142" s="27">
        <f t="shared" si="18"/>
        <v>1</v>
      </c>
      <c r="X142" s="27">
        <f t="shared" si="18"/>
        <v>1</v>
      </c>
      <c r="Y142" s="27">
        <f t="shared" si="18"/>
        <v>1</v>
      </c>
      <c r="Z142" s="27">
        <f t="shared" si="18"/>
        <v>1</v>
      </c>
      <c r="AA142" s="27">
        <f t="shared" si="18"/>
        <v>1</v>
      </c>
      <c r="AB142" s="27">
        <f t="shared" si="18"/>
        <v>1</v>
      </c>
      <c r="AC142" s="27">
        <f t="shared" si="18"/>
        <v>1</v>
      </c>
      <c r="AD142" s="27">
        <f t="shared" si="18"/>
        <v>1</v>
      </c>
      <c r="AE142" s="27">
        <f t="shared" si="18"/>
        <v>1</v>
      </c>
      <c r="AF142" s="27">
        <f t="shared" si="18"/>
        <v>1</v>
      </c>
      <c r="AG142" s="27">
        <f t="shared" si="18"/>
        <v>1</v>
      </c>
      <c r="AH142" s="27">
        <f t="shared" si="18"/>
        <v>1</v>
      </c>
      <c r="AI142" s="27">
        <f t="shared" si="18"/>
        <v>1</v>
      </c>
      <c r="AJ142" s="27">
        <f t="shared" si="18"/>
        <v>1</v>
      </c>
      <c r="AK142" s="27">
        <f t="shared" si="18"/>
        <v>1</v>
      </c>
      <c r="AL142" s="27">
        <f t="shared" si="18"/>
        <v>1</v>
      </c>
      <c r="AM142" s="27">
        <f t="shared" si="18"/>
        <v>1</v>
      </c>
      <c r="AN142" s="27">
        <f t="shared" si="18"/>
        <v>1</v>
      </c>
      <c r="AO142" s="27">
        <f t="shared" si="18"/>
        <v>1</v>
      </c>
      <c r="AP142" s="27">
        <f t="shared" si="18"/>
        <v>1</v>
      </c>
      <c r="AQ142" s="27">
        <f t="shared" si="18"/>
        <v>1</v>
      </c>
      <c r="AR142" s="27">
        <f t="shared" si="18"/>
        <v>1</v>
      </c>
      <c r="AS142" s="27">
        <f t="shared" si="18"/>
        <v>1</v>
      </c>
      <c r="AT142" s="27">
        <f t="shared" si="18"/>
        <v>1</v>
      </c>
      <c r="AU142" s="27">
        <f t="shared" si="18"/>
        <v>1</v>
      </c>
      <c r="AV142" s="27">
        <f t="shared" si="18"/>
        <v>1</v>
      </c>
      <c r="AW142" s="27">
        <f t="shared" si="18"/>
        <v>1</v>
      </c>
      <c r="AX142" s="27">
        <f t="shared" si="18"/>
        <v>1</v>
      </c>
      <c r="AY142" s="27">
        <f t="shared" si="18"/>
        <v>1</v>
      </c>
      <c r="AZ142" s="27">
        <f t="shared" si="18"/>
        <v>1</v>
      </c>
      <c r="BA142" s="27">
        <f t="shared" si="18"/>
        <v>1</v>
      </c>
      <c r="BB142" s="27">
        <f t="shared" si="18"/>
        <v>1</v>
      </c>
      <c r="BC142" s="27">
        <f t="shared" si="18"/>
        <v>1</v>
      </c>
      <c r="BD142" s="27">
        <f t="shared" si="18"/>
        <v>1</v>
      </c>
      <c r="BE142" s="27">
        <f t="shared" si="18"/>
        <v>1</v>
      </c>
      <c r="BF142" s="27">
        <f t="shared" si="18"/>
        <v>1</v>
      </c>
      <c r="BG142" s="27">
        <f t="shared" si="18"/>
        <v>1</v>
      </c>
      <c r="BH142" s="27">
        <f t="shared" si="18"/>
        <v>0</v>
      </c>
      <c r="BI142" s="27">
        <f t="shared" si="18"/>
        <v>0</v>
      </c>
      <c r="BJ142" s="27">
        <f t="shared" si="18"/>
        <v>0</v>
      </c>
      <c r="BK142" s="27">
        <f t="shared" si="18"/>
        <v>0</v>
      </c>
      <c r="BL142" s="27">
        <f t="shared" si="18"/>
        <v>0</v>
      </c>
      <c r="BM142" s="27">
        <f t="shared" si="18"/>
        <v>0</v>
      </c>
      <c r="BN142" s="27">
        <f t="shared" si="18"/>
        <v>0</v>
      </c>
      <c r="BO142" s="27">
        <f t="shared" si="18"/>
        <v>0</v>
      </c>
      <c r="BP142" s="27">
        <f t="shared" si="18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>COUNTIF(H29:H127,"39")</f>
        <v>0</v>
      </c>
      <c r="I143" s="27">
        <f t="shared" ref="I143:BP143" si="19">COUNTIF(I29:I127,"39")</f>
        <v>0</v>
      </c>
      <c r="J143" s="27">
        <f t="shared" si="19"/>
        <v>0</v>
      </c>
      <c r="K143" s="27">
        <f t="shared" si="19"/>
        <v>1</v>
      </c>
      <c r="L143" s="27">
        <f t="shared" si="19"/>
        <v>1</v>
      </c>
      <c r="M143" s="27">
        <f t="shared" si="19"/>
        <v>1</v>
      </c>
      <c r="N143" s="27">
        <f t="shared" si="19"/>
        <v>1</v>
      </c>
      <c r="O143" s="27">
        <f t="shared" si="19"/>
        <v>1</v>
      </c>
      <c r="P143" s="27">
        <f t="shared" si="19"/>
        <v>1</v>
      </c>
      <c r="Q143" s="27">
        <f t="shared" si="19"/>
        <v>1</v>
      </c>
      <c r="R143" s="27">
        <f t="shared" si="19"/>
        <v>1</v>
      </c>
      <c r="S143" s="27">
        <f t="shared" si="19"/>
        <v>1</v>
      </c>
      <c r="T143" s="27">
        <f t="shared" si="19"/>
        <v>1</v>
      </c>
      <c r="U143" s="27">
        <f t="shared" si="19"/>
        <v>1</v>
      </c>
      <c r="V143" s="27">
        <f t="shared" si="19"/>
        <v>1</v>
      </c>
      <c r="W143" s="27">
        <f t="shared" si="19"/>
        <v>1</v>
      </c>
      <c r="X143" s="27">
        <f t="shared" si="19"/>
        <v>1</v>
      </c>
      <c r="Y143" s="27">
        <f t="shared" si="19"/>
        <v>1</v>
      </c>
      <c r="Z143" s="27">
        <f t="shared" si="19"/>
        <v>1</v>
      </c>
      <c r="AA143" s="27">
        <f t="shared" si="19"/>
        <v>1</v>
      </c>
      <c r="AB143" s="27">
        <f t="shared" si="19"/>
        <v>1</v>
      </c>
      <c r="AC143" s="27">
        <f t="shared" si="19"/>
        <v>1</v>
      </c>
      <c r="AD143" s="27">
        <f t="shared" si="19"/>
        <v>1</v>
      </c>
      <c r="AE143" s="27">
        <f t="shared" si="19"/>
        <v>1</v>
      </c>
      <c r="AF143" s="27">
        <f t="shared" si="19"/>
        <v>1</v>
      </c>
      <c r="AG143" s="27">
        <f t="shared" si="19"/>
        <v>1</v>
      </c>
      <c r="AH143" s="27">
        <f t="shared" si="19"/>
        <v>1</v>
      </c>
      <c r="AI143" s="27">
        <f t="shared" si="19"/>
        <v>1</v>
      </c>
      <c r="AJ143" s="27">
        <f t="shared" si="19"/>
        <v>1</v>
      </c>
      <c r="AK143" s="27">
        <f t="shared" si="19"/>
        <v>1</v>
      </c>
      <c r="AL143" s="27">
        <f t="shared" si="19"/>
        <v>1</v>
      </c>
      <c r="AM143" s="27">
        <f t="shared" si="19"/>
        <v>1</v>
      </c>
      <c r="AN143" s="27">
        <f t="shared" si="19"/>
        <v>1</v>
      </c>
      <c r="AO143" s="27">
        <f t="shared" si="19"/>
        <v>1</v>
      </c>
      <c r="AP143" s="27">
        <f t="shared" si="19"/>
        <v>1</v>
      </c>
      <c r="AQ143" s="27">
        <f t="shared" si="19"/>
        <v>1</v>
      </c>
      <c r="AR143" s="27">
        <f t="shared" si="19"/>
        <v>1</v>
      </c>
      <c r="AS143" s="27">
        <f t="shared" si="19"/>
        <v>1</v>
      </c>
      <c r="AT143" s="27">
        <f t="shared" si="19"/>
        <v>1</v>
      </c>
      <c r="AU143" s="27">
        <f t="shared" si="19"/>
        <v>1</v>
      </c>
      <c r="AV143" s="27">
        <f t="shared" si="19"/>
        <v>1</v>
      </c>
      <c r="AW143" s="27">
        <f t="shared" si="19"/>
        <v>1</v>
      </c>
      <c r="AX143" s="27">
        <f t="shared" si="19"/>
        <v>1</v>
      </c>
      <c r="AY143" s="27">
        <f t="shared" si="19"/>
        <v>1</v>
      </c>
      <c r="AZ143" s="27">
        <f t="shared" si="19"/>
        <v>1</v>
      </c>
      <c r="BA143" s="27">
        <f t="shared" si="19"/>
        <v>1</v>
      </c>
      <c r="BB143" s="27">
        <f t="shared" si="19"/>
        <v>1</v>
      </c>
      <c r="BC143" s="27">
        <f t="shared" si="19"/>
        <v>1</v>
      </c>
      <c r="BD143" s="27">
        <f t="shared" si="19"/>
        <v>1</v>
      </c>
      <c r="BE143" s="27">
        <f t="shared" si="19"/>
        <v>1</v>
      </c>
      <c r="BF143" s="27">
        <f t="shared" si="19"/>
        <v>1</v>
      </c>
      <c r="BG143" s="27">
        <f t="shared" si="19"/>
        <v>1</v>
      </c>
      <c r="BH143" s="27">
        <f t="shared" si="19"/>
        <v>0</v>
      </c>
      <c r="BI143" s="27">
        <f t="shared" si="19"/>
        <v>0</v>
      </c>
      <c r="BJ143" s="27">
        <f t="shared" si="19"/>
        <v>0</v>
      </c>
      <c r="BK143" s="27">
        <f t="shared" si="19"/>
        <v>0</v>
      </c>
      <c r="BL143" s="27">
        <f t="shared" si="19"/>
        <v>0</v>
      </c>
      <c r="BM143" s="27">
        <f t="shared" si="19"/>
        <v>0</v>
      </c>
      <c r="BN143" s="27">
        <f t="shared" si="19"/>
        <v>0</v>
      </c>
      <c r="BO143" s="27">
        <f t="shared" si="19"/>
        <v>0</v>
      </c>
      <c r="BP143" s="27">
        <f t="shared" si="19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>COUNTIF(H29:H127,"1")</f>
        <v>1</v>
      </c>
      <c r="I144" s="28">
        <f t="shared" ref="I144:BP144" si="20">COUNTIF(I29:I127,"1")</f>
        <v>1</v>
      </c>
      <c r="J144" s="28">
        <f t="shared" si="20"/>
        <v>1</v>
      </c>
      <c r="K144" s="28">
        <f t="shared" si="20"/>
        <v>1</v>
      </c>
      <c r="L144" s="28">
        <f t="shared" si="20"/>
        <v>1</v>
      </c>
      <c r="M144" s="28">
        <f t="shared" si="20"/>
        <v>1</v>
      </c>
      <c r="N144" s="28">
        <f t="shared" si="20"/>
        <v>1</v>
      </c>
      <c r="O144" s="28">
        <f t="shared" si="20"/>
        <v>1</v>
      </c>
      <c r="P144" s="28">
        <f t="shared" si="20"/>
        <v>1</v>
      </c>
      <c r="Q144" s="28">
        <f t="shared" si="20"/>
        <v>1</v>
      </c>
      <c r="R144" s="28">
        <f t="shared" si="20"/>
        <v>1</v>
      </c>
      <c r="S144" s="28">
        <f t="shared" si="20"/>
        <v>1</v>
      </c>
      <c r="T144" s="28">
        <f t="shared" si="20"/>
        <v>1</v>
      </c>
      <c r="U144" s="28">
        <f t="shared" si="20"/>
        <v>1</v>
      </c>
      <c r="V144" s="28">
        <f t="shared" si="20"/>
        <v>1</v>
      </c>
      <c r="W144" s="28">
        <f t="shared" si="20"/>
        <v>1</v>
      </c>
      <c r="X144" s="28">
        <f t="shared" si="20"/>
        <v>1</v>
      </c>
      <c r="Y144" s="28">
        <f t="shared" si="20"/>
        <v>1</v>
      </c>
      <c r="Z144" s="28">
        <f t="shared" si="20"/>
        <v>1</v>
      </c>
      <c r="AA144" s="28">
        <f t="shared" si="20"/>
        <v>1</v>
      </c>
      <c r="AB144" s="28">
        <f t="shared" si="20"/>
        <v>1</v>
      </c>
      <c r="AC144" s="28">
        <f t="shared" si="20"/>
        <v>1</v>
      </c>
      <c r="AD144" s="28">
        <f t="shared" si="20"/>
        <v>1</v>
      </c>
      <c r="AE144" s="28">
        <f t="shared" si="20"/>
        <v>1</v>
      </c>
      <c r="AF144" s="28">
        <f t="shared" si="20"/>
        <v>1</v>
      </c>
      <c r="AG144" s="28">
        <f t="shared" si="20"/>
        <v>1</v>
      </c>
      <c r="AH144" s="28">
        <f t="shared" si="20"/>
        <v>1</v>
      </c>
      <c r="AI144" s="28">
        <f t="shared" si="20"/>
        <v>1</v>
      </c>
      <c r="AJ144" s="28">
        <f t="shared" si="20"/>
        <v>1</v>
      </c>
      <c r="AK144" s="28">
        <f t="shared" si="20"/>
        <v>1</v>
      </c>
      <c r="AL144" s="28">
        <f t="shared" si="20"/>
        <v>1</v>
      </c>
      <c r="AM144" s="28">
        <f t="shared" si="20"/>
        <v>1</v>
      </c>
      <c r="AN144" s="28">
        <f t="shared" si="20"/>
        <v>1</v>
      </c>
      <c r="AO144" s="28">
        <f t="shared" si="20"/>
        <v>1</v>
      </c>
      <c r="AP144" s="28">
        <f t="shared" si="20"/>
        <v>1</v>
      </c>
      <c r="AQ144" s="28">
        <f t="shared" si="20"/>
        <v>1</v>
      </c>
      <c r="AR144" s="28">
        <f t="shared" si="20"/>
        <v>1</v>
      </c>
      <c r="AS144" s="28">
        <f t="shared" si="20"/>
        <v>1</v>
      </c>
      <c r="AT144" s="28">
        <f t="shared" si="20"/>
        <v>1</v>
      </c>
      <c r="AU144" s="28">
        <f t="shared" si="20"/>
        <v>1</v>
      </c>
      <c r="AV144" s="28">
        <f t="shared" si="20"/>
        <v>1</v>
      </c>
      <c r="AW144" s="28">
        <f t="shared" si="20"/>
        <v>1</v>
      </c>
      <c r="AX144" s="28">
        <f t="shared" si="20"/>
        <v>1</v>
      </c>
      <c r="AY144" s="28">
        <f t="shared" si="20"/>
        <v>1</v>
      </c>
      <c r="AZ144" s="28">
        <f t="shared" si="20"/>
        <v>1</v>
      </c>
      <c r="BA144" s="28">
        <f t="shared" si="20"/>
        <v>1</v>
      </c>
      <c r="BB144" s="28">
        <f t="shared" si="20"/>
        <v>1</v>
      </c>
      <c r="BC144" s="28">
        <f t="shared" si="20"/>
        <v>1</v>
      </c>
      <c r="BD144" s="28">
        <f t="shared" si="20"/>
        <v>1</v>
      </c>
      <c r="BE144" s="28">
        <f t="shared" si="20"/>
        <v>1</v>
      </c>
      <c r="BF144" s="28">
        <f t="shared" si="20"/>
        <v>1</v>
      </c>
      <c r="BG144" s="28">
        <f t="shared" si="20"/>
        <v>1</v>
      </c>
      <c r="BH144" s="28">
        <f t="shared" si="20"/>
        <v>0</v>
      </c>
      <c r="BI144" s="28">
        <f t="shared" si="20"/>
        <v>0</v>
      </c>
      <c r="BJ144" s="28">
        <f t="shared" si="20"/>
        <v>0</v>
      </c>
      <c r="BK144" s="28">
        <f t="shared" si="20"/>
        <v>0</v>
      </c>
      <c r="BL144" s="28">
        <f t="shared" si="20"/>
        <v>0</v>
      </c>
      <c r="BM144" s="28">
        <f t="shared" si="20"/>
        <v>0</v>
      </c>
      <c r="BN144" s="28">
        <f t="shared" si="20"/>
        <v>0</v>
      </c>
      <c r="BO144" s="28">
        <f t="shared" si="20"/>
        <v>0</v>
      </c>
      <c r="BP144" s="28">
        <f t="shared" si="20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>COUNTIF(H29:H127,"2")</f>
        <v>0</v>
      </c>
      <c r="I145" s="27">
        <f t="shared" ref="I145:BP145" si="21">COUNTIF(I29:I127,"2")</f>
        <v>0</v>
      </c>
      <c r="J145" s="27">
        <f t="shared" si="21"/>
        <v>0</v>
      </c>
      <c r="K145" s="27">
        <f t="shared" si="21"/>
        <v>0</v>
      </c>
      <c r="L145" s="27">
        <f t="shared" si="21"/>
        <v>0</v>
      </c>
      <c r="M145" s="27">
        <f t="shared" si="21"/>
        <v>0</v>
      </c>
      <c r="N145" s="27">
        <f t="shared" si="21"/>
        <v>0</v>
      </c>
      <c r="O145" s="27">
        <f t="shared" si="21"/>
        <v>0</v>
      </c>
      <c r="P145" s="27">
        <f t="shared" si="21"/>
        <v>0</v>
      </c>
      <c r="Q145" s="27">
        <f t="shared" si="21"/>
        <v>0</v>
      </c>
      <c r="R145" s="27">
        <f t="shared" si="21"/>
        <v>0</v>
      </c>
      <c r="S145" s="27">
        <f t="shared" si="21"/>
        <v>0</v>
      </c>
      <c r="T145" s="27">
        <f t="shared" si="21"/>
        <v>0</v>
      </c>
      <c r="U145" s="27">
        <f t="shared" si="21"/>
        <v>0</v>
      </c>
      <c r="V145" s="27">
        <f t="shared" si="21"/>
        <v>0</v>
      </c>
      <c r="W145" s="27">
        <f t="shared" si="21"/>
        <v>0</v>
      </c>
      <c r="X145" s="27">
        <f t="shared" si="21"/>
        <v>0</v>
      </c>
      <c r="Y145" s="27">
        <f t="shared" si="21"/>
        <v>0</v>
      </c>
      <c r="Z145" s="27">
        <f t="shared" si="21"/>
        <v>0</v>
      </c>
      <c r="AA145" s="27">
        <f t="shared" si="21"/>
        <v>0</v>
      </c>
      <c r="AB145" s="27">
        <f t="shared" si="21"/>
        <v>0</v>
      </c>
      <c r="AC145" s="27">
        <f t="shared" si="21"/>
        <v>0</v>
      </c>
      <c r="AD145" s="27">
        <f t="shared" si="21"/>
        <v>0</v>
      </c>
      <c r="AE145" s="27">
        <f t="shared" si="21"/>
        <v>1</v>
      </c>
      <c r="AF145" s="27">
        <f t="shared" si="21"/>
        <v>1</v>
      </c>
      <c r="AG145" s="27">
        <f t="shared" si="21"/>
        <v>1</v>
      </c>
      <c r="AH145" s="27">
        <f t="shared" si="21"/>
        <v>1</v>
      </c>
      <c r="AI145" s="27">
        <f t="shared" si="21"/>
        <v>1</v>
      </c>
      <c r="AJ145" s="27">
        <f t="shared" si="21"/>
        <v>1</v>
      </c>
      <c r="AK145" s="27">
        <f t="shared" si="21"/>
        <v>1</v>
      </c>
      <c r="AL145" s="27">
        <f t="shared" si="21"/>
        <v>1</v>
      </c>
      <c r="AM145" s="27">
        <f t="shared" si="21"/>
        <v>1</v>
      </c>
      <c r="AN145" s="27">
        <f t="shared" si="21"/>
        <v>1</v>
      </c>
      <c r="AO145" s="27">
        <f t="shared" si="21"/>
        <v>1</v>
      </c>
      <c r="AP145" s="27">
        <f t="shared" si="21"/>
        <v>1</v>
      </c>
      <c r="AQ145" s="27">
        <f t="shared" si="21"/>
        <v>0</v>
      </c>
      <c r="AR145" s="27">
        <f t="shared" si="21"/>
        <v>0</v>
      </c>
      <c r="AS145" s="27">
        <f t="shared" si="21"/>
        <v>0</v>
      </c>
      <c r="AT145" s="27">
        <f t="shared" si="21"/>
        <v>0</v>
      </c>
      <c r="AU145" s="27">
        <f t="shared" si="21"/>
        <v>0</v>
      </c>
      <c r="AV145" s="27">
        <f t="shared" si="21"/>
        <v>0</v>
      </c>
      <c r="AW145" s="27">
        <f t="shared" si="21"/>
        <v>0</v>
      </c>
      <c r="AX145" s="27">
        <f t="shared" si="21"/>
        <v>0</v>
      </c>
      <c r="AY145" s="27">
        <f t="shared" si="21"/>
        <v>1</v>
      </c>
      <c r="AZ145" s="27">
        <f t="shared" si="21"/>
        <v>1</v>
      </c>
      <c r="BA145" s="27">
        <f t="shared" si="21"/>
        <v>1</v>
      </c>
      <c r="BB145" s="27">
        <f t="shared" si="21"/>
        <v>1</v>
      </c>
      <c r="BC145" s="27">
        <f t="shared" si="21"/>
        <v>1</v>
      </c>
      <c r="BD145" s="27">
        <f t="shared" si="21"/>
        <v>1</v>
      </c>
      <c r="BE145" s="27">
        <f t="shared" si="21"/>
        <v>1</v>
      </c>
      <c r="BF145" s="27">
        <f t="shared" si="21"/>
        <v>1</v>
      </c>
      <c r="BG145" s="27">
        <f t="shared" si="21"/>
        <v>1</v>
      </c>
      <c r="BH145" s="27">
        <f t="shared" si="21"/>
        <v>0</v>
      </c>
      <c r="BI145" s="27">
        <f t="shared" si="21"/>
        <v>0</v>
      </c>
      <c r="BJ145" s="27">
        <f t="shared" si="21"/>
        <v>0</v>
      </c>
      <c r="BK145" s="27">
        <f t="shared" si="21"/>
        <v>0</v>
      </c>
      <c r="BL145" s="27">
        <f t="shared" si="21"/>
        <v>0</v>
      </c>
      <c r="BM145" s="27">
        <f t="shared" si="21"/>
        <v>0</v>
      </c>
      <c r="BN145" s="27">
        <f t="shared" si="21"/>
        <v>0</v>
      </c>
      <c r="BO145" s="27">
        <f t="shared" si="21"/>
        <v>0</v>
      </c>
      <c r="BP145" s="27">
        <f t="shared" si="21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>COUNTIF(H28:H127,"cmo")</f>
        <v>0</v>
      </c>
      <c r="I146" s="27">
        <f t="shared" ref="I146:BP146" si="22">COUNTIF(I28:I127,"cmo")</f>
        <v>0</v>
      </c>
      <c r="J146" s="27">
        <f t="shared" si="22"/>
        <v>0</v>
      </c>
      <c r="K146" s="27">
        <f t="shared" si="22"/>
        <v>0</v>
      </c>
      <c r="L146" s="27">
        <f t="shared" si="22"/>
        <v>0</v>
      </c>
      <c r="M146" s="27">
        <f t="shared" si="22"/>
        <v>0</v>
      </c>
      <c r="N146" s="27">
        <f t="shared" si="22"/>
        <v>0</v>
      </c>
      <c r="O146" s="27">
        <f t="shared" si="22"/>
        <v>0</v>
      </c>
      <c r="P146" s="27">
        <f t="shared" si="22"/>
        <v>0</v>
      </c>
      <c r="Q146" s="27">
        <f t="shared" si="22"/>
        <v>0</v>
      </c>
      <c r="R146" s="27">
        <f t="shared" si="22"/>
        <v>0</v>
      </c>
      <c r="S146" s="27">
        <f t="shared" si="22"/>
        <v>0</v>
      </c>
      <c r="T146" s="27">
        <f t="shared" si="22"/>
        <v>0</v>
      </c>
      <c r="U146" s="27">
        <f t="shared" si="22"/>
        <v>0</v>
      </c>
      <c r="V146" s="27">
        <f t="shared" si="22"/>
        <v>0</v>
      </c>
      <c r="W146" s="27">
        <f t="shared" si="22"/>
        <v>0</v>
      </c>
      <c r="X146" s="27">
        <f t="shared" si="22"/>
        <v>0</v>
      </c>
      <c r="Y146" s="27">
        <f t="shared" si="22"/>
        <v>0</v>
      </c>
      <c r="Z146" s="27">
        <f t="shared" si="22"/>
        <v>0</v>
      </c>
      <c r="AA146" s="27">
        <f t="shared" si="22"/>
        <v>0</v>
      </c>
      <c r="AB146" s="27">
        <f t="shared" si="22"/>
        <v>0</v>
      </c>
      <c r="AC146" s="27">
        <f t="shared" si="22"/>
        <v>0</v>
      </c>
      <c r="AD146" s="27">
        <f t="shared" si="22"/>
        <v>0</v>
      </c>
      <c r="AE146" s="27">
        <f t="shared" si="22"/>
        <v>0</v>
      </c>
      <c r="AF146" s="27">
        <f t="shared" si="22"/>
        <v>0</v>
      </c>
      <c r="AG146" s="27">
        <f t="shared" si="22"/>
        <v>0</v>
      </c>
      <c r="AH146" s="27">
        <f t="shared" si="22"/>
        <v>0</v>
      </c>
      <c r="AI146" s="27">
        <f t="shared" si="22"/>
        <v>0</v>
      </c>
      <c r="AJ146" s="27">
        <f t="shared" si="22"/>
        <v>0</v>
      </c>
      <c r="AK146" s="27">
        <f t="shared" si="22"/>
        <v>0</v>
      </c>
      <c r="AL146" s="27">
        <f t="shared" si="22"/>
        <v>0</v>
      </c>
      <c r="AM146" s="27">
        <f t="shared" si="22"/>
        <v>0</v>
      </c>
      <c r="AN146" s="27">
        <f t="shared" si="22"/>
        <v>0</v>
      </c>
      <c r="AO146" s="27">
        <f t="shared" si="22"/>
        <v>0</v>
      </c>
      <c r="AP146" s="27">
        <f t="shared" si="22"/>
        <v>0</v>
      </c>
      <c r="AQ146" s="27">
        <f t="shared" si="22"/>
        <v>0</v>
      </c>
      <c r="AR146" s="27">
        <f t="shared" si="22"/>
        <v>0</v>
      </c>
      <c r="AS146" s="27">
        <f t="shared" si="22"/>
        <v>0</v>
      </c>
      <c r="AT146" s="27">
        <f t="shared" si="22"/>
        <v>0</v>
      </c>
      <c r="AU146" s="27">
        <f t="shared" si="22"/>
        <v>1</v>
      </c>
      <c r="AV146" s="27">
        <f t="shared" si="22"/>
        <v>1</v>
      </c>
      <c r="AW146" s="27">
        <f t="shared" si="22"/>
        <v>1</v>
      </c>
      <c r="AX146" s="27">
        <f t="shared" si="22"/>
        <v>1</v>
      </c>
      <c r="AY146" s="27">
        <f t="shared" si="22"/>
        <v>1</v>
      </c>
      <c r="AZ146" s="27">
        <f t="shared" si="22"/>
        <v>1</v>
      </c>
      <c r="BA146" s="27">
        <f t="shared" si="22"/>
        <v>1</v>
      </c>
      <c r="BB146" s="27">
        <f t="shared" si="22"/>
        <v>1</v>
      </c>
      <c r="BC146" s="27">
        <f t="shared" si="22"/>
        <v>1</v>
      </c>
      <c r="BD146" s="27">
        <f t="shared" si="22"/>
        <v>1</v>
      </c>
      <c r="BE146" s="27">
        <f t="shared" si="22"/>
        <v>1</v>
      </c>
      <c r="BF146" s="27">
        <f t="shared" si="22"/>
        <v>1</v>
      </c>
      <c r="BG146" s="27">
        <f t="shared" si="22"/>
        <v>1</v>
      </c>
      <c r="BH146" s="27">
        <f t="shared" si="22"/>
        <v>0</v>
      </c>
      <c r="BI146" s="27">
        <f t="shared" si="22"/>
        <v>0</v>
      </c>
      <c r="BJ146" s="27">
        <f t="shared" si="22"/>
        <v>0</v>
      </c>
      <c r="BK146" s="27">
        <f t="shared" si="22"/>
        <v>0</v>
      </c>
      <c r="BL146" s="27">
        <f t="shared" si="22"/>
        <v>0</v>
      </c>
      <c r="BM146" s="27">
        <f t="shared" si="22"/>
        <v>0</v>
      </c>
      <c r="BN146" s="27">
        <f t="shared" si="22"/>
        <v>0</v>
      </c>
      <c r="BO146" s="27">
        <f t="shared" si="22"/>
        <v>0</v>
      </c>
      <c r="BP146" s="27">
        <f t="shared" si="22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1</v>
      </c>
      <c r="I147" s="27">
        <f t="shared" ref="I147:BP147" si="23">COUNTIF(I29:I127,"F")</f>
        <v>1</v>
      </c>
      <c r="J147" s="27">
        <f t="shared" si="23"/>
        <v>0</v>
      </c>
      <c r="K147" s="27">
        <f t="shared" si="23"/>
        <v>0</v>
      </c>
      <c r="L147" s="27">
        <f t="shared" si="23"/>
        <v>0</v>
      </c>
      <c r="M147" s="27">
        <f t="shared" si="23"/>
        <v>0</v>
      </c>
      <c r="N147" s="27">
        <f t="shared" si="23"/>
        <v>1</v>
      </c>
      <c r="O147" s="27">
        <f t="shared" si="23"/>
        <v>1</v>
      </c>
      <c r="P147" s="27">
        <f t="shared" si="23"/>
        <v>0</v>
      </c>
      <c r="Q147" s="27">
        <f t="shared" si="23"/>
        <v>1</v>
      </c>
      <c r="R147" s="27">
        <f t="shared" si="23"/>
        <v>1</v>
      </c>
      <c r="S147" s="27">
        <f t="shared" si="23"/>
        <v>3</v>
      </c>
      <c r="T147" s="27">
        <f t="shared" si="23"/>
        <v>0</v>
      </c>
      <c r="U147" s="27">
        <f t="shared" si="23"/>
        <v>1</v>
      </c>
      <c r="V147" s="27">
        <f t="shared" si="23"/>
        <v>1</v>
      </c>
      <c r="W147" s="27">
        <f t="shared" si="23"/>
        <v>3</v>
      </c>
      <c r="X147" s="27">
        <f t="shared" si="23"/>
        <v>0</v>
      </c>
      <c r="Y147" s="27">
        <f t="shared" si="23"/>
        <v>0</v>
      </c>
      <c r="Z147" s="27">
        <f t="shared" si="23"/>
        <v>0</v>
      </c>
      <c r="AA147" s="27">
        <f t="shared" si="23"/>
        <v>1</v>
      </c>
      <c r="AB147" s="27">
        <f t="shared" si="23"/>
        <v>0</v>
      </c>
      <c r="AC147" s="27">
        <f t="shared" si="23"/>
        <v>0</v>
      </c>
      <c r="AD147" s="27">
        <f t="shared" si="23"/>
        <v>0</v>
      </c>
      <c r="AE147" s="27">
        <f t="shared" si="23"/>
        <v>2</v>
      </c>
      <c r="AF147" s="27">
        <f t="shared" si="23"/>
        <v>0</v>
      </c>
      <c r="AG147" s="27">
        <f t="shared" si="23"/>
        <v>0</v>
      </c>
      <c r="AH147" s="27">
        <f t="shared" si="23"/>
        <v>0</v>
      </c>
      <c r="AI147" s="27">
        <f t="shared" si="23"/>
        <v>4</v>
      </c>
      <c r="AJ147" s="27">
        <f t="shared" si="23"/>
        <v>0</v>
      </c>
      <c r="AK147" s="27">
        <f t="shared" si="23"/>
        <v>3</v>
      </c>
      <c r="AL147" s="27">
        <f t="shared" si="23"/>
        <v>3</v>
      </c>
      <c r="AM147" s="27">
        <f t="shared" si="23"/>
        <v>1</v>
      </c>
      <c r="AN147" s="27">
        <f t="shared" si="23"/>
        <v>0</v>
      </c>
      <c r="AO147" s="27">
        <f t="shared" si="23"/>
        <v>0</v>
      </c>
      <c r="AP147" s="27">
        <f t="shared" si="23"/>
        <v>0</v>
      </c>
      <c r="AQ147" s="27">
        <f t="shared" si="23"/>
        <v>3</v>
      </c>
      <c r="AR147" s="27">
        <f t="shared" si="23"/>
        <v>1</v>
      </c>
      <c r="AS147" s="27">
        <f t="shared" si="23"/>
        <v>1</v>
      </c>
      <c r="AT147" s="27">
        <f t="shared" si="23"/>
        <v>0</v>
      </c>
      <c r="AU147" s="27">
        <f t="shared" si="23"/>
        <v>5</v>
      </c>
      <c r="AV147" s="27">
        <f t="shared" si="23"/>
        <v>0</v>
      </c>
      <c r="AW147" s="27">
        <f t="shared" si="23"/>
        <v>0</v>
      </c>
      <c r="AX147" s="27">
        <f t="shared" si="23"/>
        <v>0</v>
      </c>
      <c r="AY147" s="27">
        <f t="shared" si="23"/>
        <v>1</v>
      </c>
      <c r="AZ147" s="27">
        <f t="shared" si="23"/>
        <v>1</v>
      </c>
      <c r="BA147" s="27">
        <f t="shared" si="23"/>
        <v>0</v>
      </c>
      <c r="BB147" s="27">
        <f t="shared" si="23"/>
        <v>0</v>
      </c>
      <c r="BC147" s="27">
        <f t="shared" si="23"/>
        <v>2</v>
      </c>
      <c r="BD147" s="27">
        <f t="shared" si="23"/>
        <v>2</v>
      </c>
      <c r="BE147" s="27">
        <f t="shared" si="23"/>
        <v>2</v>
      </c>
      <c r="BF147" s="27">
        <f t="shared" si="23"/>
        <v>0</v>
      </c>
      <c r="BG147" s="27">
        <f t="shared" si="23"/>
        <v>1</v>
      </c>
      <c r="BH147" s="27">
        <f t="shared" si="23"/>
        <v>0</v>
      </c>
      <c r="BI147" s="27">
        <f t="shared" si="23"/>
        <v>1</v>
      </c>
      <c r="BJ147" s="27">
        <f t="shared" si="23"/>
        <v>13</v>
      </c>
      <c r="BK147" s="27">
        <f t="shared" si="23"/>
        <v>13</v>
      </c>
      <c r="BL147" s="27">
        <f t="shared" si="23"/>
        <v>12</v>
      </c>
      <c r="BM147" s="27">
        <f t="shared" si="23"/>
        <v>12</v>
      </c>
      <c r="BN147" s="27">
        <f t="shared" si="23"/>
        <v>11</v>
      </c>
      <c r="BO147" s="27">
        <f t="shared" si="23"/>
        <v>11</v>
      </c>
      <c r="BP147" s="27">
        <f t="shared" si="23"/>
        <v>0</v>
      </c>
      <c r="BQ147" s="188"/>
      <c r="BR147" s="188"/>
      <c r="BS147" s="188"/>
    </row>
  </sheetData>
  <mergeCells count="151">
    <mergeCell ref="B130:E130"/>
    <mergeCell ref="R27:R28"/>
    <mergeCell ref="S27:S28"/>
    <mergeCell ref="T27:T28"/>
    <mergeCell ref="U27:U28"/>
    <mergeCell ref="N6:N7"/>
    <mergeCell ref="A1:D2"/>
    <mergeCell ref="X6:X7"/>
    <mergeCell ref="B27:B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N27:N28"/>
    <mergeCell ref="O27:O28"/>
    <mergeCell ref="P27:P28"/>
    <mergeCell ref="Q27:Q28"/>
    <mergeCell ref="V27:V28"/>
    <mergeCell ref="W27:W28"/>
    <mergeCell ref="X27:X28"/>
    <mergeCell ref="H6:H7"/>
    <mergeCell ref="I6:I7"/>
    <mergeCell ref="J6:J7"/>
    <mergeCell ref="K6:K7"/>
    <mergeCell ref="L6:L7"/>
    <mergeCell ref="M6:M7"/>
    <mergeCell ref="E3:F3"/>
    <mergeCell ref="E4:F4"/>
    <mergeCell ref="W6:W7"/>
    <mergeCell ref="B6:B7"/>
    <mergeCell ref="C6:C7"/>
    <mergeCell ref="D6:D7"/>
    <mergeCell ref="E6:E7"/>
    <mergeCell ref="F6:F7"/>
    <mergeCell ref="G6:G7"/>
    <mergeCell ref="T6:T7"/>
    <mergeCell ref="U6:U7"/>
    <mergeCell ref="V6:V7"/>
    <mergeCell ref="R6:R7"/>
    <mergeCell ref="S6:S7"/>
    <mergeCell ref="O6:O7"/>
    <mergeCell ref="P6:P7"/>
    <mergeCell ref="Q6:Q7"/>
    <mergeCell ref="AD6:AD7"/>
    <mergeCell ref="AE6:AE7"/>
    <mergeCell ref="AF6:AF7"/>
    <mergeCell ref="AG6:AG7"/>
    <mergeCell ref="AH6:AH7"/>
    <mergeCell ref="Y6:Y7"/>
    <mergeCell ref="Z6:Z7"/>
    <mergeCell ref="AA6:AA7"/>
    <mergeCell ref="AB6:AB7"/>
    <mergeCell ref="AC6:AC7"/>
    <mergeCell ref="AN6:AN7"/>
    <mergeCell ref="AO6:AO7"/>
    <mergeCell ref="AP6:AP7"/>
    <mergeCell ref="AQ6:AQ7"/>
    <mergeCell ref="AR6:AR7"/>
    <mergeCell ref="AI6:AI7"/>
    <mergeCell ref="AJ6:AJ7"/>
    <mergeCell ref="AK6:AK7"/>
    <mergeCell ref="AL6:AL7"/>
    <mergeCell ref="AM6:AM7"/>
    <mergeCell ref="AX6:AX7"/>
    <mergeCell ref="AY6:AY7"/>
    <mergeCell ref="AZ6:AZ7"/>
    <mergeCell ref="BA6:BA7"/>
    <mergeCell ref="BB6:BB7"/>
    <mergeCell ref="AS6:AS7"/>
    <mergeCell ref="AT6:AT7"/>
    <mergeCell ref="AU6:AU7"/>
    <mergeCell ref="AV6:AV7"/>
    <mergeCell ref="AW6:AW7"/>
    <mergeCell ref="BP6:BP7"/>
    <mergeCell ref="BQ6:BQ7"/>
    <mergeCell ref="BH6:BH7"/>
    <mergeCell ref="BI6:BI7"/>
    <mergeCell ref="BJ6:BJ7"/>
    <mergeCell ref="BK6:BK7"/>
    <mergeCell ref="BL6:BL7"/>
    <mergeCell ref="BC6:BC7"/>
    <mergeCell ref="BD6:BD7"/>
    <mergeCell ref="BE6:BE7"/>
    <mergeCell ref="BF6:BF7"/>
    <mergeCell ref="BG6:BG7"/>
    <mergeCell ref="AK27:AK28"/>
    <mergeCell ref="AL27:AL28"/>
    <mergeCell ref="AM27:AM28"/>
    <mergeCell ref="AN27:AN28"/>
    <mergeCell ref="AO27:AO28"/>
    <mergeCell ref="BR6:BR7"/>
    <mergeCell ref="BS6:BS7"/>
    <mergeCell ref="BT6:BT7"/>
    <mergeCell ref="C27:C28"/>
    <mergeCell ref="Y27:Y28"/>
    <mergeCell ref="Z27:Z28"/>
    <mergeCell ref="AA27:AA28"/>
    <mergeCell ref="AB27:AB28"/>
    <mergeCell ref="AC27:AC28"/>
    <mergeCell ref="AD27:AD28"/>
    <mergeCell ref="AE27:AE28"/>
    <mergeCell ref="AF27:AF28"/>
    <mergeCell ref="AG27:AG28"/>
    <mergeCell ref="AH27:AH28"/>
    <mergeCell ref="AI27:AI28"/>
    <mergeCell ref="AJ27:AJ28"/>
    <mergeCell ref="BM6:BM7"/>
    <mergeCell ref="BN6:BN7"/>
    <mergeCell ref="BO6:BO7"/>
    <mergeCell ref="BC27:BC28"/>
    <mergeCell ref="BD27:BD28"/>
    <mergeCell ref="AU27:AU28"/>
    <mergeCell ref="AV27:AV28"/>
    <mergeCell ref="AW27:AW28"/>
    <mergeCell ref="AX27:AX28"/>
    <mergeCell ref="AY27:AY28"/>
    <mergeCell ref="AP27:AP28"/>
    <mergeCell ref="AQ27:AQ28"/>
    <mergeCell ref="AR27:AR28"/>
    <mergeCell ref="AS27:AS28"/>
    <mergeCell ref="AT27:AT28"/>
    <mergeCell ref="AJ131:AR131"/>
    <mergeCell ref="BT27:BT28"/>
    <mergeCell ref="F130:L130"/>
    <mergeCell ref="P130:AF130"/>
    <mergeCell ref="AJ130:AR130"/>
    <mergeCell ref="AV130:BT130"/>
    <mergeCell ref="BO27:BO28"/>
    <mergeCell ref="BP27:BP28"/>
    <mergeCell ref="BQ27:BQ28"/>
    <mergeCell ref="BR27:BR28"/>
    <mergeCell ref="BS27:BS28"/>
    <mergeCell ref="BJ27:BJ28"/>
    <mergeCell ref="BK27:BK28"/>
    <mergeCell ref="BL27:BL28"/>
    <mergeCell ref="BM27:BM28"/>
    <mergeCell ref="BN27:BN28"/>
    <mergeCell ref="BE27:BE28"/>
    <mergeCell ref="BF27:BF28"/>
    <mergeCell ref="BG27:BG28"/>
    <mergeCell ref="BH27:BH28"/>
    <mergeCell ref="BI27:BI28"/>
    <mergeCell ref="AZ27:AZ28"/>
    <mergeCell ref="BA27:BA28"/>
    <mergeCell ref="BB27:BB28"/>
  </mergeCells>
  <conditionalFormatting sqref="H135:BT147">
    <cfRule type="cellIs" dxfId="88" priority="43" operator="greaterThan">
      <formula>1</formula>
    </cfRule>
    <cfRule type="cellIs" dxfId="87" priority="44" operator="equal">
      <formula>1</formula>
    </cfRule>
    <cfRule type="cellIs" dxfId="86" priority="45" operator="notEqual">
      <formula>1</formula>
    </cfRule>
  </conditionalFormatting>
  <conditionalFormatting sqref="H8:BT13">
    <cfRule type="cellIs" dxfId="85" priority="11" operator="equal">
      <formula>"L"</formula>
    </cfRule>
  </conditionalFormatting>
  <conditionalFormatting sqref="H8:BT13">
    <cfRule type="expression" dxfId="84" priority="12">
      <formula>AND(H$6&gt;=$C8,H$6&lt;=$D8)</formula>
    </cfRule>
    <cfRule type="notContainsBlanks" dxfId="83" priority="13">
      <formula>LEN(TRIM(H8))&gt;0</formula>
    </cfRule>
  </conditionalFormatting>
  <conditionalFormatting sqref="H16:BT25">
    <cfRule type="cellIs" dxfId="82" priority="8" operator="equal">
      <formula>"L"</formula>
    </cfRule>
  </conditionalFormatting>
  <conditionalFormatting sqref="H16:BT25">
    <cfRule type="expression" dxfId="81" priority="9">
      <formula>AND(H$6&gt;=$C16,H$6&lt;=$D16)</formula>
    </cfRule>
    <cfRule type="notContainsBlanks" dxfId="80" priority="10">
      <formula>LEN(TRIM(H16))&gt;0</formula>
    </cfRule>
  </conditionalFormatting>
  <conditionalFormatting sqref="H29:BT127">
    <cfRule type="cellIs" dxfId="79" priority="1" operator="equal">
      <formula>"L"</formula>
    </cfRule>
  </conditionalFormatting>
  <conditionalFormatting sqref="H42:AD42 AF42:BT42 H43:BT127 H29:BT41">
    <cfRule type="expression" dxfId="78" priority="2">
      <formula>AND(H$6&gt;=$C29,H$6&lt;=$D29)</formula>
    </cfRule>
    <cfRule type="notContainsBlanks" dxfId="77" priority="3">
      <formula>LEN(TRIM(H29))&gt;0</formula>
    </cfRule>
  </conditionalFormatting>
  <conditionalFormatting sqref="AE42:AO42">
    <cfRule type="expression" dxfId="76" priority="4">
      <formula>AND(AE$6&gt;=$C42,AE$6&lt;=$D42)</formula>
    </cfRule>
    <cfRule type="notContainsBlanks" dxfId="75" priority="5">
      <formula>LEN(TRIM(AE42))&gt;0</formula>
    </cfRule>
  </conditionalFormatting>
  <conditionalFormatting sqref="AE42:AO42">
    <cfRule type="expression" dxfId="74" priority="6">
      <formula>AND(AF$6&gt;=$C43,AF$6&lt;=$D43)</formula>
    </cfRule>
    <cfRule type="notContainsBlanks" dxfId="73" priority="7">
      <formula>LEN(TRIM(AE42))&gt;0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8" r:id="rId4" name="Button 4">
              <controlPr defaultSize="0" print="0" autoFill="0" autoPict="0" macro="[0]!Bouton10_Cliquer">
                <anchor moveWithCells="1" sizeWithCells="1">
                  <from>
                    <xdr:col>1</xdr:col>
                    <xdr:colOff>57150</xdr:colOff>
                    <xdr:row>135</xdr:row>
                    <xdr:rowOff>85725</xdr:rowOff>
                  </from>
                  <to>
                    <xdr:col>2</xdr:col>
                    <xdr:colOff>200025</xdr:colOff>
                    <xdr:row>139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5" name="Button 5">
              <controlPr defaultSize="0" print="0" autoFill="0" autoPict="0" macro="[0]!Bouton11_Cliquer">
                <anchor moveWithCells="1" sizeWithCells="1">
                  <from>
                    <xdr:col>1</xdr:col>
                    <xdr:colOff>28575</xdr:colOff>
                    <xdr:row>142</xdr:row>
                    <xdr:rowOff>114300</xdr:rowOff>
                  </from>
                  <to>
                    <xdr:col>2</xdr:col>
                    <xdr:colOff>171450</xdr:colOff>
                    <xdr:row>146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pageSetUpPr fitToPage="1"/>
  </sheetPr>
  <dimension ref="A1:BU147"/>
  <sheetViews>
    <sheetView showGridLines="0" topLeftCell="A91" zoomScaleNormal="100" zoomScaleSheetLayoutView="100" workbookViewId="0">
      <pane xSplit="7" topLeftCell="BG1" activePane="topRight" state="frozen"/>
      <selection pane="topRight" activeCell="H29" sqref="H29:BT127"/>
    </sheetView>
  </sheetViews>
  <sheetFormatPr defaultColWidth="9.140625" defaultRowHeight="15" x14ac:dyDescent="0.25"/>
  <cols>
    <col min="2" max="2" width="19.28515625" bestFit="1" customWidth="1"/>
    <col min="3" max="3" width="15.5703125" bestFit="1" customWidth="1"/>
    <col min="4" max="4" width="13.85546875" customWidth="1"/>
    <col min="5" max="5" width="9.85546875" bestFit="1" customWidth="1"/>
  </cols>
  <sheetData>
    <row r="1" spans="1:73" ht="15.75" thickBot="1" x14ac:dyDescent="0.3">
      <c r="A1" s="379" t="str">
        <f>datemercredi</f>
        <v>08.05.2019</v>
      </c>
      <c r="B1" s="379"/>
      <c r="C1" s="379"/>
      <c r="D1" s="380"/>
      <c r="E1" s="2"/>
      <c r="F1" s="2"/>
      <c r="H1" s="189">
        <f>DATE(YEAR($C$35),MONTH($C$35),DAY($C$35))+(8/24)</f>
        <v>43593.333333333336</v>
      </c>
      <c r="I1" s="189">
        <f>H$6+(15/24/60)</f>
        <v>43593.34375</v>
      </c>
      <c r="J1" s="189">
        <f t="shared" ref="J1:BT1" si="0">I$6+(15/24/60)</f>
        <v>43593.354166666664</v>
      </c>
      <c r="K1" s="189">
        <f t="shared" si="0"/>
        <v>43593.364583333328</v>
      </c>
      <c r="L1" s="189">
        <f t="shared" si="0"/>
        <v>43593.374999999993</v>
      </c>
      <c r="M1" s="189">
        <f t="shared" si="0"/>
        <v>43593.385416666657</v>
      </c>
      <c r="N1" s="189">
        <f t="shared" si="0"/>
        <v>43593.395833333321</v>
      </c>
      <c r="O1" s="189">
        <f t="shared" si="0"/>
        <v>43593.406249999985</v>
      </c>
      <c r="P1" s="189">
        <f t="shared" si="0"/>
        <v>43593.41666666665</v>
      </c>
      <c r="Q1" s="189">
        <f t="shared" si="0"/>
        <v>43593.427083333314</v>
      </c>
      <c r="R1" s="189">
        <f t="shared" si="0"/>
        <v>43593.437499999978</v>
      </c>
      <c r="S1" s="189">
        <f t="shared" si="0"/>
        <v>43593.447916666642</v>
      </c>
      <c r="T1" s="189">
        <f t="shared" si="0"/>
        <v>43593.458333333307</v>
      </c>
      <c r="U1" s="189">
        <f t="shared" si="0"/>
        <v>43593.468749999971</v>
      </c>
      <c r="V1" s="189">
        <f t="shared" si="0"/>
        <v>43593.479166666635</v>
      </c>
      <c r="W1" s="189">
        <f t="shared" si="0"/>
        <v>43593.489583333299</v>
      </c>
      <c r="X1" s="189">
        <f t="shared" si="0"/>
        <v>43593.499999999964</v>
      </c>
      <c r="Y1" s="189">
        <f t="shared" si="0"/>
        <v>43593.510416666628</v>
      </c>
      <c r="Z1" s="189">
        <f t="shared" si="0"/>
        <v>43593.520833333292</v>
      </c>
      <c r="AA1" s="189">
        <f t="shared" si="0"/>
        <v>43593.531249999956</v>
      </c>
      <c r="AB1" s="189">
        <f t="shared" si="0"/>
        <v>43593.541666666621</v>
      </c>
      <c r="AC1" s="189">
        <f t="shared" si="0"/>
        <v>43593.552083333285</v>
      </c>
      <c r="AD1" s="189">
        <f t="shared" si="0"/>
        <v>43593.562499999949</v>
      </c>
      <c r="AE1" s="189">
        <f t="shared" si="0"/>
        <v>43593.572916666613</v>
      </c>
      <c r="AF1" s="189">
        <f t="shared" si="0"/>
        <v>43593.583333333278</v>
      </c>
      <c r="AG1" s="189">
        <f t="shared" si="0"/>
        <v>43593.593749999942</v>
      </c>
      <c r="AH1" s="189">
        <f t="shared" si="0"/>
        <v>43593.604166666606</v>
      </c>
      <c r="AI1" s="189">
        <f t="shared" si="0"/>
        <v>43593.61458333327</v>
      </c>
      <c r="AJ1" s="189">
        <f t="shared" si="0"/>
        <v>43593.624999999935</v>
      </c>
      <c r="AK1" s="189">
        <f t="shared" si="0"/>
        <v>43593.635416666599</v>
      </c>
      <c r="AL1" s="189">
        <f t="shared" si="0"/>
        <v>43593.645833333263</v>
      </c>
      <c r="AM1" s="189">
        <f t="shared" si="0"/>
        <v>43593.656249999927</v>
      </c>
      <c r="AN1" s="189">
        <f t="shared" si="0"/>
        <v>43593.666666666591</v>
      </c>
      <c r="AO1" s="189">
        <f t="shared" si="0"/>
        <v>43593.677083333256</v>
      </c>
      <c r="AP1" s="189">
        <f t="shared" si="0"/>
        <v>43593.68749999992</v>
      </c>
      <c r="AQ1" s="189">
        <f t="shared" si="0"/>
        <v>43593.697916666584</v>
      </c>
      <c r="AR1" s="189">
        <f t="shared" si="0"/>
        <v>43593.708333333248</v>
      </c>
      <c r="AS1" s="189">
        <f t="shared" si="0"/>
        <v>43593.718749999913</v>
      </c>
      <c r="AT1" s="189">
        <f t="shared" si="0"/>
        <v>43593.729166666577</v>
      </c>
      <c r="AU1" s="189">
        <f t="shared" si="0"/>
        <v>43593.739583333241</v>
      </c>
      <c r="AV1" s="189">
        <f t="shared" si="0"/>
        <v>43593.749999999905</v>
      </c>
      <c r="AW1" s="189">
        <f t="shared" si="0"/>
        <v>43593.76041666657</v>
      </c>
      <c r="AX1" s="189">
        <f t="shared" si="0"/>
        <v>43593.770833333234</v>
      </c>
      <c r="AY1" s="189">
        <f t="shared" si="0"/>
        <v>43593.781249999898</v>
      </c>
      <c r="AZ1" s="189">
        <f t="shared" si="0"/>
        <v>43593.791666666562</v>
      </c>
      <c r="BA1" s="189">
        <f t="shared" si="0"/>
        <v>43593.802083333227</v>
      </c>
      <c r="BB1" s="189">
        <f t="shared" si="0"/>
        <v>43593.812499999891</v>
      </c>
      <c r="BC1" s="189">
        <f t="shared" si="0"/>
        <v>43593.822916666555</v>
      </c>
      <c r="BD1" s="189">
        <f t="shared" si="0"/>
        <v>43593.833333333219</v>
      </c>
      <c r="BE1" s="189">
        <f t="shared" si="0"/>
        <v>43593.843749999884</v>
      </c>
      <c r="BF1" s="189">
        <f t="shared" si="0"/>
        <v>43593.854166666548</v>
      </c>
      <c r="BG1" s="189">
        <f t="shared" si="0"/>
        <v>43593.864583333212</v>
      </c>
      <c r="BH1" s="189">
        <f t="shared" si="0"/>
        <v>43593.874999999876</v>
      </c>
      <c r="BI1" s="189">
        <f t="shared" si="0"/>
        <v>43593.885416666541</v>
      </c>
      <c r="BJ1" s="189">
        <f t="shared" si="0"/>
        <v>43593.895833333205</v>
      </c>
      <c r="BK1" s="189">
        <f t="shared" si="0"/>
        <v>43593.906249999869</v>
      </c>
      <c r="BL1" s="189">
        <f t="shared" si="0"/>
        <v>43593.916666666533</v>
      </c>
      <c r="BM1" s="189">
        <f t="shared" si="0"/>
        <v>43593.927083333198</v>
      </c>
      <c r="BN1" s="189">
        <f t="shared" si="0"/>
        <v>43593.937499999862</v>
      </c>
      <c r="BO1" s="189">
        <f t="shared" si="0"/>
        <v>43593.947916666526</v>
      </c>
      <c r="BP1" s="189">
        <f t="shared" si="0"/>
        <v>43593.95833333319</v>
      </c>
      <c r="BQ1" s="189">
        <f t="shared" si="0"/>
        <v>43593.968749999854</v>
      </c>
      <c r="BR1" s="189">
        <f t="shared" si="0"/>
        <v>43593.979166666519</v>
      </c>
      <c r="BS1" s="189">
        <f t="shared" si="0"/>
        <v>43593.989583333183</v>
      </c>
      <c r="BT1" s="189">
        <f t="shared" si="0"/>
        <v>43593.999999999847</v>
      </c>
    </row>
    <row r="2" spans="1:73" ht="15.75" customHeight="1" thickBot="1" x14ac:dyDescent="0.3">
      <c r="A2" s="381"/>
      <c r="B2" s="381"/>
      <c r="C2" s="381"/>
      <c r="D2" s="382"/>
      <c r="E2" s="2"/>
      <c r="F2" s="2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</row>
    <row r="3" spans="1:73" ht="15.75" customHeight="1" thickBot="1" x14ac:dyDescent="0.3">
      <c r="A3" s="1"/>
      <c r="E3" s="386"/>
      <c r="F3" s="386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</row>
    <row r="4" spans="1:73" ht="32.25" thickBot="1" x14ac:dyDescent="0.55000000000000004">
      <c r="A4" s="4" t="s">
        <v>0</v>
      </c>
      <c r="B4" s="5" t="s">
        <v>1</v>
      </c>
      <c r="C4" s="6" t="s">
        <v>2</v>
      </c>
      <c r="E4" s="387"/>
      <c r="F4" s="387"/>
      <c r="G4" s="2"/>
      <c r="H4" s="3"/>
      <c r="I4" s="3"/>
      <c r="J4" s="3"/>
      <c r="K4" s="3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</row>
    <row r="5" spans="1:73" ht="32.25" thickBot="1" x14ac:dyDescent="0.55000000000000004">
      <c r="A5" s="36">
        <f>FCTMERCREDI</f>
        <v>10.399305555605679</v>
      </c>
      <c r="B5" s="7">
        <f>REELMERCREDI</f>
        <v>277</v>
      </c>
      <c r="C5" s="8">
        <f>ECARTMERCREDI</f>
        <v>-1.1423611110609873</v>
      </c>
      <c r="D5" s="180"/>
      <c r="E5" s="180"/>
      <c r="F5" s="180"/>
      <c r="G5" s="2"/>
      <c r="H5" s="3"/>
      <c r="I5" s="3"/>
      <c r="J5" s="3"/>
      <c r="K5" s="3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</row>
    <row r="6" spans="1:73" ht="15" customHeight="1" x14ac:dyDescent="0.25">
      <c r="A6" s="3"/>
      <c r="B6" s="370" t="s">
        <v>28</v>
      </c>
      <c r="C6" s="383" t="s">
        <v>3</v>
      </c>
      <c r="D6" s="383" t="s">
        <v>3</v>
      </c>
      <c r="E6" s="372" t="s">
        <v>48</v>
      </c>
      <c r="F6" s="340" t="s">
        <v>4</v>
      </c>
      <c r="G6" s="340" t="s">
        <v>5</v>
      </c>
      <c r="H6" s="344">
        <f>DATE(YEAR($C$35),MONTH($C$35),DAY($C$35))+(8/24)</f>
        <v>43593.333333333336</v>
      </c>
      <c r="I6" s="344">
        <f>H$6+(15/24/60)</f>
        <v>43593.34375</v>
      </c>
      <c r="J6" s="344">
        <f t="shared" ref="J6:BT6" si="1">I$6+(15/24/60)</f>
        <v>43593.354166666664</v>
      </c>
      <c r="K6" s="344">
        <f t="shared" si="1"/>
        <v>43593.364583333328</v>
      </c>
      <c r="L6" s="344">
        <f t="shared" si="1"/>
        <v>43593.374999999993</v>
      </c>
      <c r="M6" s="344">
        <f t="shared" si="1"/>
        <v>43593.385416666657</v>
      </c>
      <c r="N6" s="344">
        <f t="shared" si="1"/>
        <v>43593.395833333321</v>
      </c>
      <c r="O6" s="344">
        <f t="shared" si="1"/>
        <v>43593.406249999985</v>
      </c>
      <c r="P6" s="344">
        <f t="shared" si="1"/>
        <v>43593.41666666665</v>
      </c>
      <c r="Q6" s="344">
        <f t="shared" si="1"/>
        <v>43593.427083333314</v>
      </c>
      <c r="R6" s="344">
        <f t="shared" si="1"/>
        <v>43593.437499999978</v>
      </c>
      <c r="S6" s="344">
        <f t="shared" si="1"/>
        <v>43593.447916666642</v>
      </c>
      <c r="T6" s="344">
        <f t="shared" si="1"/>
        <v>43593.458333333307</v>
      </c>
      <c r="U6" s="344">
        <f t="shared" si="1"/>
        <v>43593.468749999971</v>
      </c>
      <c r="V6" s="344">
        <f t="shared" si="1"/>
        <v>43593.479166666635</v>
      </c>
      <c r="W6" s="344">
        <f t="shared" si="1"/>
        <v>43593.489583333299</v>
      </c>
      <c r="X6" s="344">
        <f t="shared" si="1"/>
        <v>43593.499999999964</v>
      </c>
      <c r="Y6" s="344">
        <f t="shared" si="1"/>
        <v>43593.510416666628</v>
      </c>
      <c r="Z6" s="344">
        <f t="shared" si="1"/>
        <v>43593.520833333292</v>
      </c>
      <c r="AA6" s="344">
        <f t="shared" si="1"/>
        <v>43593.531249999956</v>
      </c>
      <c r="AB6" s="344">
        <f t="shared" si="1"/>
        <v>43593.541666666621</v>
      </c>
      <c r="AC6" s="344">
        <f t="shared" si="1"/>
        <v>43593.552083333285</v>
      </c>
      <c r="AD6" s="344">
        <f t="shared" si="1"/>
        <v>43593.562499999949</v>
      </c>
      <c r="AE6" s="344">
        <f t="shared" si="1"/>
        <v>43593.572916666613</v>
      </c>
      <c r="AF6" s="344">
        <f t="shared" si="1"/>
        <v>43593.583333333278</v>
      </c>
      <c r="AG6" s="344">
        <f t="shared" si="1"/>
        <v>43593.593749999942</v>
      </c>
      <c r="AH6" s="344">
        <f t="shared" si="1"/>
        <v>43593.604166666606</v>
      </c>
      <c r="AI6" s="344">
        <f t="shared" si="1"/>
        <v>43593.61458333327</v>
      </c>
      <c r="AJ6" s="344">
        <f t="shared" si="1"/>
        <v>43593.624999999935</v>
      </c>
      <c r="AK6" s="344">
        <f t="shared" si="1"/>
        <v>43593.635416666599</v>
      </c>
      <c r="AL6" s="344">
        <f t="shared" si="1"/>
        <v>43593.645833333263</v>
      </c>
      <c r="AM6" s="344">
        <f t="shared" si="1"/>
        <v>43593.656249999927</v>
      </c>
      <c r="AN6" s="344">
        <f t="shared" si="1"/>
        <v>43593.666666666591</v>
      </c>
      <c r="AO6" s="344">
        <f t="shared" si="1"/>
        <v>43593.677083333256</v>
      </c>
      <c r="AP6" s="344">
        <f t="shared" si="1"/>
        <v>43593.68749999992</v>
      </c>
      <c r="AQ6" s="344">
        <f t="shared" si="1"/>
        <v>43593.697916666584</v>
      </c>
      <c r="AR6" s="344">
        <f t="shared" si="1"/>
        <v>43593.708333333248</v>
      </c>
      <c r="AS6" s="344">
        <f t="shared" si="1"/>
        <v>43593.718749999913</v>
      </c>
      <c r="AT6" s="344">
        <f t="shared" si="1"/>
        <v>43593.729166666577</v>
      </c>
      <c r="AU6" s="344">
        <f t="shared" si="1"/>
        <v>43593.739583333241</v>
      </c>
      <c r="AV6" s="344">
        <f t="shared" si="1"/>
        <v>43593.749999999905</v>
      </c>
      <c r="AW6" s="344">
        <f t="shared" si="1"/>
        <v>43593.76041666657</v>
      </c>
      <c r="AX6" s="344">
        <f t="shared" si="1"/>
        <v>43593.770833333234</v>
      </c>
      <c r="AY6" s="344">
        <f t="shared" si="1"/>
        <v>43593.781249999898</v>
      </c>
      <c r="AZ6" s="344">
        <f t="shared" si="1"/>
        <v>43593.791666666562</v>
      </c>
      <c r="BA6" s="344">
        <f t="shared" si="1"/>
        <v>43593.802083333227</v>
      </c>
      <c r="BB6" s="344">
        <f t="shared" si="1"/>
        <v>43593.812499999891</v>
      </c>
      <c r="BC6" s="344">
        <f t="shared" si="1"/>
        <v>43593.822916666555</v>
      </c>
      <c r="BD6" s="344">
        <f t="shared" si="1"/>
        <v>43593.833333333219</v>
      </c>
      <c r="BE6" s="344">
        <f t="shared" si="1"/>
        <v>43593.843749999884</v>
      </c>
      <c r="BF6" s="344">
        <f t="shared" si="1"/>
        <v>43593.854166666548</v>
      </c>
      <c r="BG6" s="344">
        <f t="shared" si="1"/>
        <v>43593.864583333212</v>
      </c>
      <c r="BH6" s="344">
        <f t="shared" si="1"/>
        <v>43593.874999999876</v>
      </c>
      <c r="BI6" s="344">
        <f t="shared" si="1"/>
        <v>43593.885416666541</v>
      </c>
      <c r="BJ6" s="344">
        <f t="shared" si="1"/>
        <v>43593.895833333205</v>
      </c>
      <c r="BK6" s="344">
        <f t="shared" si="1"/>
        <v>43593.906249999869</v>
      </c>
      <c r="BL6" s="344">
        <f t="shared" si="1"/>
        <v>43593.916666666533</v>
      </c>
      <c r="BM6" s="344">
        <f t="shared" si="1"/>
        <v>43593.927083333198</v>
      </c>
      <c r="BN6" s="344">
        <f t="shared" si="1"/>
        <v>43593.937499999862</v>
      </c>
      <c r="BO6" s="344">
        <f t="shared" si="1"/>
        <v>43593.947916666526</v>
      </c>
      <c r="BP6" s="344">
        <f t="shared" si="1"/>
        <v>43593.95833333319</v>
      </c>
      <c r="BQ6" s="344">
        <f t="shared" si="1"/>
        <v>43593.968749999854</v>
      </c>
      <c r="BR6" s="344">
        <f t="shared" si="1"/>
        <v>43593.979166666519</v>
      </c>
      <c r="BS6" s="344">
        <f t="shared" si="1"/>
        <v>43593.989583333183</v>
      </c>
      <c r="BT6" s="344">
        <f t="shared" si="1"/>
        <v>43593.999999999847</v>
      </c>
    </row>
    <row r="7" spans="1:73" ht="15" customHeight="1" thickBot="1" x14ac:dyDescent="0.3">
      <c r="A7" s="3"/>
      <c r="B7" s="371"/>
      <c r="C7" s="373"/>
      <c r="D7" s="373"/>
      <c r="E7" s="373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3" ht="15.75" customHeight="1" x14ac:dyDescent="0.25">
      <c r="A8" s="39"/>
      <c r="B8" s="70" t="str">
        <f>'Etat staff'!L15</f>
        <v xml:space="preserve"> OLYMPE</v>
      </c>
      <c r="C8" s="145">
        <f>'Etat staff'!J15</f>
        <v>43593.315972222219</v>
      </c>
      <c r="D8" s="240">
        <f>IF('Etat staff'!K15&lt;C8,'Etat staff'!K15+1,'Etat staff'!K15)</f>
        <v>43593.736111111109</v>
      </c>
      <c r="E8" s="237">
        <f>IF(BU8*24&lt;5.75,0.25/24,IF(BU8*24&lt;6.75,0.5/24,IF(BU8*24&lt;9,1/24,IF(BU8*24&lt;13.25,1.25/24,1.5/24))))</f>
        <v>5.2083333333333336E-2</v>
      </c>
      <c r="F8" s="207"/>
      <c r="G8" s="67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D8-C8+0.16666/24</f>
        <v>0.42708305555717241</v>
      </c>
    </row>
    <row r="9" spans="1:73" ht="15.75" x14ac:dyDescent="0.25">
      <c r="A9" s="39"/>
      <c r="B9" s="71" t="str">
        <f>'Etat staff'!L16</f>
        <v xml:space="preserve"> ISARA</v>
      </c>
      <c r="C9" s="146">
        <f>'Etat staff'!J16</f>
        <v>43593.357638888891</v>
      </c>
      <c r="D9" s="241">
        <f>IF('Etat staff'!K16&lt;C9,'Etat staff'!K16+1,'Etat staff'!K16)</f>
        <v>43593.684027777781</v>
      </c>
      <c r="E9" s="238">
        <f t="shared" ref="E9:E13" si="2">IF(BU9*24&lt;5.75,0.25/24,IF(BU9*24&lt;6.75,0.5/24,IF(BU9*24&lt;9,1/24,IF(BU9*24&lt;13.25,1.25/24,1.5/24))))</f>
        <v>4.1666666666666664E-2</v>
      </c>
      <c r="F9" s="109"/>
      <c r="G9" s="68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29"/>
      <c r="BU9" s="165">
        <f t="shared" ref="BU9:BU118" si="3">D9-C9+0.16666/24</f>
        <v>0.33333305555717241</v>
      </c>
    </row>
    <row r="10" spans="1:73" ht="15.75" x14ac:dyDescent="0.25">
      <c r="A10" s="39"/>
      <c r="B10" s="71" t="str">
        <f>'Etat staff'!L17</f>
        <v xml:space="preserve"> DAISY</v>
      </c>
      <c r="C10" s="146">
        <f>'Etat staff'!J17</f>
        <v>43593.482638888891</v>
      </c>
      <c r="D10" s="241">
        <f>IF('Etat staff'!K17&lt;C10,'Etat staff'!K17+1,'Etat staff'!K17)</f>
        <v>43593.809027777781</v>
      </c>
      <c r="E10" s="238">
        <f t="shared" si="2"/>
        <v>4.1666666666666664E-2</v>
      </c>
      <c r="F10" s="109"/>
      <c r="G10" s="68"/>
      <c r="H10" s="227"/>
      <c r="I10" s="296"/>
      <c r="J10" s="296"/>
      <c r="K10" s="296"/>
      <c r="L10" s="296"/>
      <c r="M10" s="296"/>
      <c r="N10" s="296"/>
      <c r="O10" s="296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29"/>
      <c r="BU10" s="165">
        <f t="shared" si="3"/>
        <v>0.33333305555717241</v>
      </c>
    </row>
    <row r="11" spans="1:73" ht="15.75" x14ac:dyDescent="0.25">
      <c r="A11" s="39"/>
      <c r="B11" s="71" t="str">
        <f>'Etat staff'!L18</f>
        <v xml:space="preserve"> PHILIPPINE</v>
      </c>
      <c r="C11" s="146">
        <f>'Etat staff'!J18</f>
        <v>43593.565972222219</v>
      </c>
      <c r="D11" s="241">
        <f>IF('Etat staff'!K18&lt;C11,'Etat staff'!K18+1,'Etat staff'!K18)</f>
        <v>43593.954861111109</v>
      </c>
      <c r="E11" s="238">
        <f t="shared" si="2"/>
        <v>5.2083333333333336E-2</v>
      </c>
      <c r="F11" s="109"/>
      <c r="G11" s="68"/>
      <c r="H11" s="227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296"/>
      <c r="BQ11" s="296"/>
      <c r="BR11" s="296"/>
      <c r="BS11" s="296"/>
      <c r="BT11" s="229"/>
      <c r="BU11" s="165">
        <f t="shared" si="3"/>
        <v>0.39583305555717241</v>
      </c>
    </row>
    <row r="12" spans="1:73" ht="15.75" x14ac:dyDescent="0.25">
      <c r="A12" s="39"/>
      <c r="B12" s="71">
        <f>'Etat staff'!L19</f>
        <v>0</v>
      </c>
      <c r="C12" s="146">
        <f>'Etat staff'!J19</f>
        <v>0</v>
      </c>
      <c r="D12" s="241">
        <f>IF('Etat staff'!K19&lt;C12,'Etat staff'!K19+1,'Etat staff'!K19)</f>
        <v>0</v>
      </c>
      <c r="E12" s="238">
        <f t="shared" si="2"/>
        <v>1.0416666666666666E-2</v>
      </c>
      <c r="F12" s="109"/>
      <c r="G12" s="68"/>
      <c r="H12" s="227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296"/>
      <c r="BM12" s="296"/>
      <c r="BN12" s="296"/>
      <c r="BO12" s="296"/>
      <c r="BP12" s="296"/>
      <c r="BQ12" s="296"/>
      <c r="BR12" s="296"/>
      <c r="BS12" s="296"/>
      <c r="BT12" s="229"/>
      <c r="BU12" s="165">
        <f t="shared" si="3"/>
        <v>6.9441666666666671E-3</v>
      </c>
    </row>
    <row r="13" spans="1:73" ht="16.5" thickBot="1" x14ac:dyDescent="0.3">
      <c r="A13" s="39"/>
      <c r="B13" s="72">
        <f>'Etat staff'!L20</f>
        <v>0</v>
      </c>
      <c r="C13" s="146">
        <f>'Etat staff'!J20</f>
        <v>0</v>
      </c>
      <c r="D13" s="242">
        <f>IF('Etat staff'!K20&lt;C13,'Etat staff'!K20+1,'Etat staff'!K20)</f>
        <v>0</v>
      </c>
      <c r="E13" s="239">
        <f t="shared" si="2"/>
        <v>1.0416666666666666E-2</v>
      </c>
      <c r="F13" s="110"/>
      <c r="G13" s="69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6.9441666666666671E-3</v>
      </c>
    </row>
    <row r="14" spans="1:73" ht="15.75" thickBot="1" x14ac:dyDescent="0.3">
      <c r="A14" s="39"/>
      <c r="B14" s="40"/>
      <c r="C14" s="147"/>
      <c r="D14" s="148"/>
      <c r="E14" s="33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3" ht="28.5" customHeight="1" thickBot="1" x14ac:dyDescent="0.3">
      <c r="A15" s="39"/>
      <c r="B15" s="73" t="s">
        <v>27</v>
      </c>
      <c r="C15" s="149"/>
      <c r="D15" s="150" t="s">
        <v>3</v>
      </c>
      <c r="E15" s="74" t="s">
        <v>48</v>
      </c>
      <c r="F15" s="179" t="s">
        <v>4</v>
      </c>
      <c r="G15" s="179" t="s">
        <v>5</v>
      </c>
      <c r="H15" s="189">
        <f>DATE(YEAR($C$35),MONTH($C$35),DAY($C$35))+(8/24)</f>
        <v>43593.333333333336</v>
      </c>
      <c r="I15" s="189">
        <f>H$6+(15/24/60)</f>
        <v>43593.34375</v>
      </c>
      <c r="J15" s="189">
        <f t="shared" ref="J15:BT15" si="4">I$6+(15/24/60)</f>
        <v>43593.354166666664</v>
      </c>
      <c r="K15" s="189">
        <f t="shared" si="4"/>
        <v>43593.364583333328</v>
      </c>
      <c r="L15" s="189">
        <f t="shared" si="4"/>
        <v>43593.374999999993</v>
      </c>
      <c r="M15" s="189">
        <f t="shared" si="4"/>
        <v>43593.385416666657</v>
      </c>
      <c r="N15" s="189">
        <f t="shared" si="4"/>
        <v>43593.395833333321</v>
      </c>
      <c r="O15" s="189">
        <f t="shared" si="4"/>
        <v>43593.406249999985</v>
      </c>
      <c r="P15" s="189">
        <f t="shared" si="4"/>
        <v>43593.41666666665</v>
      </c>
      <c r="Q15" s="189">
        <f t="shared" si="4"/>
        <v>43593.427083333314</v>
      </c>
      <c r="R15" s="189">
        <f t="shared" si="4"/>
        <v>43593.437499999978</v>
      </c>
      <c r="S15" s="189">
        <f t="shared" si="4"/>
        <v>43593.447916666642</v>
      </c>
      <c r="T15" s="189">
        <f t="shared" si="4"/>
        <v>43593.458333333307</v>
      </c>
      <c r="U15" s="189">
        <f t="shared" si="4"/>
        <v>43593.468749999971</v>
      </c>
      <c r="V15" s="189">
        <f t="shared" si="4"/>
        <v>43593.479166666635</v>
      </c>
      <c r="W15" s="189">
        <f t="shared" si="4"/>
        <v>43593.489583333299</v>
      </c>
      <c r="X15" s="189">
        <f t="shared" si="4"/>
        <v>43593.499999999964</v>
      </c>
      <c r="Y15" s="189">
        <f t="shared" si="4"/>
        <v>43593.510416666628</v>
      </c>
      <c r="Z15" s="189">
        <f t="shared" si="4"/>
        <v>43593.520833333292</v>
      </c>
      <c r="AA15" s="189">
        <f t="shared" si="4"/>
        <v>43593.531249999956</v>
      </c>
      <c r="AB15" s="189">
        <f t="shared" si="4"/>
        <v>43593.541666666621</v>
      </c>
      <c r="AC15" s="189">
        <f t="shared" si="4"/>
        <v>43593.552083333285</v>
      </c>
      <c r="AD15" s="189">
        <f t="shared" si="4"/>
        <v>43593.562499999949</v>
      </c>
      <c r="AE15" s="189">
        <f t="shared" si="4"/>
        <v>43593.572916666613</v>
      </c>
      <c r="AF15" s="189">
        <f t="shared" si="4"/>
        <v>43593.583333333278</v>
      </c>
      <c r="AG15" s="189">
        <f t="shared" si="4"/>
        <v>43593.593749999942</v>
      </c>
      <c r="AH15" s="189">
        <f t="shared" si="4"/>
        <v>43593.604166666606</v>
      </c>
      <c r="AI15" s="189">
        <f t="shared" si="4"/>
        <v>43593.61458333327</v>
      </c>
      <c r="AJ15" s="189">
        <f t="shared" si="4"/>
        <v>43593.624999999935</v>
      </c>
      <c r="AK15" s="189">
        <f t="shared" si="4"/>
        <v>43593.635416666599</v>
      </c>
      <c r="AL15" s="189">
        <f t="shared" si="4"/>
        <v>43593.645833333263</v>
      </c>
      <c r="AM15" s="189">
        <f t="shared" si="4"/>
        <v>43593.656249999927</v>
      </c>
      <c r="AN15" s="189">
        <f t="shared" si="4"/>
        <v>43593.666666666591</v>
      </c>
      <c r="AO15" s="189">
        <f t="shared" si="4"/>
        <v>43593.677083333256</v>
      </c>
      <c r="AP15" s="189">
        <f t="shared" si="4"/>
        <v>43593.68749999992</v>
      </c>
      <c r="AQ15" s="189">
        <f t="shared" si="4"/>
        <v>43593.697916666584</v>
      </c>
      <c r="AR15" s="189">
        <f t="shared" si="4"/>
        <v>43593.708333333248</v>
      </c>
      <c r="AS15" s="189">
        <f t="shared" si="4"/>
        <v>43593.718749999913</v>
      </c>
      <c r="AT15" s="189">
        <f t="shared" si="4"/>
        <v>43593.729166666577</v>
      </c>
      <c r="AU15" s="189">
        <f t="shared" si="4"/>
        <v>43593.739583333241</v>
      </c>
      <c r="AV15" s="189">
        <f t="shared" si="4"/>
        <v>43593.749999999905</v>
      </c>
      <c r="AW15" s="189">
        <f t="shared" si="4"/>
        <v>43593.76041666657</v>
      </c>
      <c r="AX15" s="189">
        <f t="shared" si="4"/>
        <v>43593.770833333234</v>
      </c>
      <c r="AY15" s="189">
        <f t="shared" si="4"/>
        <v>43593.781249999898</v>
      </c>
      <c r="AZ15" s="189">
        <f t="shared" si="4"/>
        <v>43593.791666666562</v>
      </c>
      <c r="BA15" s="189">
        <f t="shared" si="4"/>
        <v>43593.802083333227</v>
      </c>
      <c r="BB15" s="189">
        <f t="shared" si="4"/>
        <v>43593.812499999891</v>
      </c>
      <c r="BC15" s="189">
        <f t="shared" si="4"/>
        <v>43593.822916666555</v>
      </c>
      <c r="BD15" s="189">
        <f t="shared" si="4"/>
        <v>43593.833333333219</v>
      </c>
      <c r="BE15" s="189">
        <f t="shared" si="4"/>
        <v>43593.843749999884</v>
      </c>
      <c r="BF15" s="189">
        <f t="shared" si="4"/>
        <v>43593.854166666548</v>
      </c>
      <c r="BG15" s="189">
        <f t="shared" si="4"/>
        <v>43593.864583333212</v>
      </c>
      <c r="BH15" s="189">
        <f t="shared" si="4"/>
        <v>43593.874999999876</v>
      </c>
      <c r="BI15" s="189">
        <f t="shared" si="4"/>
        <v>43593.885416666541</v>
      </c>
      <c r="BJ15" s="189">
        <f t="shared" si="4"/>
        <v>43593.895833333205</v>
      </c>
      <c r="BK15" s="189">
        <f t="shared" si="4"/>
        <v>43593.906249999869</v>
      </c>
      <c r="BL15" s="189">
        <f t="shared" si="4"/>
        <v>43593.916666666533</v>
      </c>
      <c r="BM15" s="189">
        <f t="shared" si="4"/>
        <v>43593.927083333198</v>
      </c>
      <c r="BN15" s="189">
        <f t="shared" si="4"/>
        <v>43593.937499999862</v>
      </c>
      <c r="BO15" s="189">
        <f t="shared" si="4"/>
        <v>43593.947916666526</v>
      </c>
      <c r="BP15" s="189">
        <f t="shared" si="4"/>
        <v>43593.95833333319</v>
      </c>
      <c r="BQ15" s="189">
        <f t="shared" si="4"/>
        <v>43593.968749999854</v>
      </c>
      <c r="BR15" s="189">
        <f t="shared" si="4"/>
        <v>43593.979166666519</v>
      </c>
      <c r="BS15" s="189">
        <f t="shared" si="4"/>
        <v>43593.989583333183</v>
      </c>
      <c r="BT15" s="189">
        <f t="shared" si="4"/>
        <v>43593.999999999847</v>
      </c>
      <c r="BU15" s="165"/>
    </row>
    <row r="16" spans="1:73" ht="15" customHeight="1" x14ac:dyDescent="0.25">
      <c r="A16" s="39"/>
      <c r="B16" s="111" t="str">
        <f>'Etat staff'!L21</f>
        <v xml:space="preserve"> JULIAN</v>
      </c>
      <c r="C16" s="151">
        <f>'Etat staff'!J21</f>
        <v>43593.440972222219</v>
      </c>
      <c r="D16" s="246">
        <f>IF('Etat staff'!K21&lt;C16,'Etat staff'!K21+1,'Etat staff'!K21)</f>
        <v>43593.652777777781</v>
      </c>
      <c r="E16" s="243">
        <f>IF(BU16*24&lt;5.75,0.25/24,IF(BU16*24&lt;6.75,0.5/24,IF(BU16*24&lt;9,1/24,IF(BU16*24&lt;13.25,1.25/24,1.5/24))))</f>
        <v>1.0416666666666666E-2</v>
      </c>
      <c r="F16" s="204"/>
      <c r="G16" s="88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0.21874972222868974</v>
      </c>
    </row>
    <row r="17" spans="1:73" ht="15" customHeight="1" x14ac:dyDescent="0.25">
      <c r="A17" s="39"/>
      <c r="B17" s="65" t="str">
        <f>'Etat staff'!L22</f>
        <v xml:space="preserve"> ALEXANDRE</v>
      </c>
      <c r="C17" s="152">
        <f>'Etat staff'!J22</f>
        <v>43593.440972222219</v>
      </c>
      <c r="D17" s="247">
        <f>IF('Etat staff'!K22&lt;C17,'Etat staff'!K22+1,'Etat staff'!K22)</f>
        <v>43593.652777777781</v>
      </c>
      <c r="E17" s="244">
        <f t="shared" ref="E17:E25" si="5">IF(BU17*24&lt;5.75,0.25/24,IF(BU17*24&lt;6.75,0.5/24,IF(BU17*24&lt;9,1/24,IF(BU17*24&lt;13.25,1.25/24,1.5/24))))</f>
        <v>1.0416666666666666E-2</v>
      </c>
      <c r="F17" s="205"/>
      <c r="G17" s="89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28"/>
      <c r="BR17" s="228"/>
      <c r="BS17" s="228"/>
      <c r="BT17" s="229"/>
      <c r="BU17" s="165">
        <f t="shared" si="3"/>
        <v>0.21874972222868974</v>
      </c>
    </row>
    <row r="18" spans="1:73" ht="15" customHeight="1" x14ac:dyDescent="0.25">
      <c r="A18" s="39"/>
      <c r="B18" s="65" t="str">
        <f>'Etat staff'!L23</f>
        <v xml:space="preserve"> LUCA</v>
      </c>
      <c r="C18" s="152">
        <f>'Etat staff'!J23</f>
        <v>43593.534722222219</v>
      </c>
      <c r="D18" s="247">
        <f>IF('Etat staff'!K23&lt;C18,'Etat staff'!K23+1,'Etat staff'!K23)</f>
        <v>43593.954861111109</v>
      </c>
      <c r="E18" s="244">
        <f t="shared" si="5"/>
        <v>5.2083333333333336E-2</v>
      </c>
      <c r="F18" s="206"/>
      <c r="G18" s="90"/>
      <c r="H18" s="227"/>
      <c r="I18" s="264"/>
      <c r="J18" s="264"/>
      <c r="K18" s="264"/>
      <c r="L18" s="296"/>
      <c r="M18" s="296"/>
      <c r="N18" s="296"/>
      <c r="O18" s="296"/>
      <c r="P18" s="296" t="s">
        <v>7</v>
      </c>
      <c r="Q18" s="296" t="s">
        <v>7</v>
      </c>
      <c r="R18" s="296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28"/>
      <c r="BR18" s="228"/>
      <c r="BS18" s="228"/>
      <c r="BT18" s="229"/>
      <c r="BU18" s="165">
        <f t="shared" si="3"/>
        <v>0.42708305555717241</v>
      </c>
    </row>
    <row r="19" spans="1:73" ht="15" customHeight="1" x14ac:dyDescent="0.25">
      <c r="A19" s="39"/>
      <c r="B19" s="65" t="str">
        <f>'Etat staff'!L24</f>
        <v xml:space="preserve"> CHARLENE</v>
      </c>
      <c r="C19" s="152">
        <f>'Etat staff'!J24</f>
        <v>43593.628472222219</v>
      </c>
      <c r="D19" s="247">
        <f>IF('Etat staff'!K24&lt;C19,'Etat staff'!K24+1,'Etat staff'!K24)</f>
        <v>43593.954861111109</v>
      </c>
      <c r="E19" s="244">
        <f t="shared" si="5"/>
        <v>4.1666666666666664E-2</v>
      </c>
      <c r="F19" s="206"/>
      <c r="G19" s="90"/>
      <c r="H19" s="227"/>
      <c r="I19" s="264"/>
      <c r="J19" s="264"/>
      <c r="K19" s="264"/>
      <c r="L19" s="296"/>
      <c r="M19" s="296"/>
      <c r="N19" s="296"/>
      <c r="O19" s="296"/>
      <c r="P19" s="296"/>
      <c r="Q19" s="296"/>
      <c r="R19" s="296"/>
      <c r="S19" s="296" t="s">
        <v>7</v>
      </c>
      <c r="T19" s="296" t="s">
        <v>7</v>
      </c>
      <c r="U19" s="296" t="s">
        <v>7</v>
      </c>
      <c r="V19" s="296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296"/>
      <c r="BG19" s="296"/>
      <c r="BH19" s="296"/>
      <c r="BI19" s="296"/>
      <c r="BJ19" s="296"/>
      <c r="BK19" s="296"/>
      <c r="BL19" s="296"/>
      <c r="BM19" s="296"/>
      <c r="BN19" s="296"/>
      <c r="BO19" s="296"/>
      <c r="BP19" s="296"/>
      <c r="BQ19" s="228"/>
      <c r="BR19" s="228"/>
      <c r="BS19" s="228"/>
      <c r="BT19" s="229"/>
      <c r="BU19" s="165">
        <f t="shared" si="3"/>
        <v>0.33333305555717241</v>
      </c>
    </row>
    <row r="20" spans="1:73" ht="15" customHeight="1" x14ac:dyDescent="0.25">
      <c r="A20" s="39"/>
      <c r="B20" s="65" t="str">
        <f>'Etat staff'!L25</f>
        <v xml:space="preserve"> CANDY</v>
      </c>
      <c r="C20" s="152">
        <f>'Etat staff'!J25</f>
        <v>43593.628472222219</v>
      </c>
      <c r="D20" s="247">
        <f>IF('Etat staff'!K25&lt;C20,'Etat staff'!K25+1,'Etat staff'!K25)</f>
        <v>43593.954861111109</v>
      </c>
      <c r="E20" s="244">
        <f t="shared" si="5"/>
        <v>4.1666666666666664E-2</v>
      </c>
      <c r="F20" s="206"/>
      <c r="G20" s="90"/>
      <c r="H20" s="227"/>
      <c r="I20" s="264"/>
      <c r="J20" s="264"/>
      <c r="K20" s="264"/>
      <c r="L20" s="296"/>
      <c r="M20" s="296"/>
      <c r="N20" s="296"/>
      <c r="O20" s="296"/>
      <c r="P20" s="296"/>
      <c r="Q20" s="296"/>
      <c r="R20" s="296"/>
      <c r="S20" s="296"/>
      <c r="T20" s="296" t="s">
        <v>7</v>
      </c>
      <c r="U20" s="296" t="s">
        <v>7</v>
      </c>
      <c r="V20" s="296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296"/>
      <c r="BI20" s="296"/>
      <c r="BJ20" s="296"/>
      <c r="BK20" s="296"/>
      <c r="BL20" s="296"/>
      <c r="BM20" s="296"/>
      <c r="BN20" s="296"/>
      <c r="BO20" s="296"/>
      <c r="BP20" s="296"/>
      <c r="BQ20" s="228"/>
      <c r="BR20" s="228"/>
      <c r="BS20" s="228"/>
      <c r="BT20" s="229"/>
      <c r="BU20" s="165">
        <f t="shared" si="3"/>
        <v>0.33333305555717241</v>
      </c>
    </row>
    <row r="21" spans="1:73" ht="15" customHeight="1" x14ac:dyDescent="0.25">
      <c r="A21" s="39"/>
      <c r="B21" s="65" t="str">
        <f>'Etat staff'!L26</f>
        <v xml:space="preserve"> DAVID</v>
      </c>
      <c r="C21" s="152">
        <f>'Etat staff'!J26</f>
        <v>43593.565972222219</v>
      </c>
      <c r="D21" s="247">
        <f>IF('Etat staff'!K26&lt;C21,'Etat staff'!K26+1,'Etat staff'!K26)</f>
        <v>43593.954861111109</v>
      </c>
      <c r="E21" s="244">
        <f t="shared" si="5"/>
        <v>5.2083333333333336E-2</v>
      </c>
      <c r="F21" s="206"/>
      <c r="G21" s="90"/>
      <c r="H21" s="227"/>
      <c r="I21" s="264"/>
      <c r="J21" s="264"/>
      <c r="K21" s="264"/>
      <c r="L21" s="296"/>
      <c r="M21" s="296"/>
      <c r="N21" s="296"/>
      <c r="O21" s="296"/>
      <c r="P21" s="296"/>
      <c r="Q21" s="296"/>
      <c r="R21" s="296"/>
      <c r="S21" s="296"/>
      <c r="T21" s="296"/>
      <c r="U21" s="296"/>
      <c r="V21" s="296"/>
      <c r="W21" s="296"/>
      <c r="X21" s="296"/>
      <c r="Y21" s="296"/>
      <c r="Z21" s="296" t="s">
        <v>7</v>
      </c>
      <c r="AA21" s="296" t="s">
        <v>7</v>
      </c>
      <c r="AB21" s="296" t="s">
        <v>7</v>
      </c>
      <c r="AC21" s="296" t="s">
        <v>7</v>
      </c>
      <c r="AD21" s="296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296"/>
      <c r="BK21" s="296"/>
      <c r="BL21" s="296"/>
      <c r="BM21" s="296"/>
      <c r="BN21" s="296"/>
      <c r="BO21" s="296"/>
      <c r="BP21" s="296"/>
      <c r="BQ21" s="228"/>
      <c r="BR21" s="228"/>
      <c r="BS21" s="228"/>
      <c r="BT21" s="229"/>
      <c r="BU21" s="165">
        <f t="shared" si="3"/>
        <v>0.39583305555717241</v>
      </c>
    </row>
    <row r="22" spans="1:73" ht="15" customHeight="1" x14ac:dyDescent="0.25">
      <c r="A22" s="39"/>
      <c r="B22" s="65" t="str">
        <f>'Etat staff'!L27</f>
        <v xml:space="preserve"> VIRGINIE</v>
      </c>
      <c r="C22" s="152">
        <f>'Etat staff'!J27</f>
        <v>43593.565972222219</v>
      </c>
      <c r="D22" s="247">
        <f>IF('Etat staff'!K27&lt;C22,'Etat staff'!K27+1,'Etat staff'!K27)</f>
        <v>43593.954861111109</v>
      </c>
      <c r="E22" s="244">
        <f t="shared" si="5"/>
        <v>5.2083333333333336E-2</v>
      </c>
      <c r="F22" s="206"/>
      <c r="G22" s="90"/>
      <c r="H22" s="227"/>
      <c r="I22" s="264"/>
      <c r="J22" s="264"/>
      <c r="K22" s="264"/>
      <c r="L22" s="296"/>
      <c r="M22" s="296"/>
      <c r="N22" s="296"/>
      <c r="O22" s="296"/>
      <c r="P22" s="296"/>
      <c r="Q22" s="296"/>
      <c r="R22" s="296"/>
      <c r="S22" s="296"/>
      <c r="T22" s="296"/>
      <c r="U22" s="296"/>
      <c r="V22" s="296"/>
      <c r="W22" s="296"/>
      <c r="X22" s="296"/>
      <c r="Y22" s="296"/>
      <c r="Z22" s="296"/>
      <c r="AA22" s="296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296"/>
      <c r="BQ22" s="228"/>
      <c r="BR22" s="228"/>
      <c r="BS22" s="228"/>
      <c r="BT22" s="229"/>
      <c r="BU22" s="165">
        <f t="shared" si="3"/>
        <v>0.39583305555717241</v>
      </c>
    </row>
    <row r="23" spans="1:73" ht="15.75" customHeight="1" x14ac:dyDescent="0.25">
      <c r="A23" s="39"/>
      <c r="B23" s="65">
        <f>'Etat staff'!L28</f>
        <v>0</v>
      </c>
      <c r="C23" s="152">
        <f>'Etat staff'!J28</f>
        <v>0</v>
      </c>
      <c r="D23" s="247">
        <f>IF('Etat staff'!K28&lt;C23,'Etat staff'!K28+1,'Etat staff'!K28)</f>
        <v>0</v>
      </c>
      <c r="E23" s="244">
        <f t="shared" si="5"/>
        <v>1.0416666666666666E-2</v>
      </c>
      <c r="F23" s="206"/>
      <c r="G23" s="90"/>
      <c r="H23" s="227"/>
      <c r="I23" s="264"/>
      <c r="J23" s="264"/>
      <c r="K23" s="264"/>
      <c r="L23" s="296"/>
      <c r="M23" s="296"/>
      <c r="N23" s="296"/>
      <c r="O23" s="296"/>
      <c r="P23" s="296"/>
      <c r="Q23" s="296"/>
      <c r="R23" s="296"/>
      <c r="S23" s="296"/>
      <c r="T23" s="231"/>
      <c r="U23" s="231"/>
      <c r="V23" s="231"/>
      <c r="W23" s="231"/>
      <c r="X23" s="296"/>
      <c r="Y23" s="296"/>
      <c r="Z23" s="296"/>
      <c r="AA23" s="296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296"/>
      <c r="BQ23" s="228"/>
      <c r="BR23" s="228"/>
      <c r="BS23" s="228"/>
      <c r="BT23" s="229"/>
      <c r="BU23" s="165">
        <f t="shared" si="3"/>
        <v>6.9441666666666671E-3</v>
      </c>
    </row>
    <row r="24" spans="1:73" ht="15.75" customHeight="1" x14ac:dyDescent="0.25">
      <c r="A24" s="39"/>
      <c r="B24" s="65">
        <f>'Etat staff'!L29</f>
        <v>0</v>
      </c>
      <c r="C24" s="152">
        <f>'Etat staff'!J29</f>
        <v>0</v>
      </c>
      <c r="D24" s="247">
        <f>IF('Etat staff'!K29&lt;C24,'Etat staff'!K29+1,'Etat staff'!K29)</f>
        <v>0</v>
      </c>
      <c r="E24" s="244">
        <f t="shared" si="5"/>
        <v>1.0416666666666666E-2</v>
      </c>
      <c r="F24" s="206"/>
      <c r="G24" s="90"/>
      <c r="H24" s="227"/>
      <c r="I24" s="264"/>
      <c r="J24" s="264"/>
      <c r="K24" s="264"/>
      <c r="L24" s="296"/>
      <c r="M24" s="296"/>
      <c r="N24" s="296"/>
      <c r="O24" s="296"/>
      <c r="P24" s="296"/>
      <c r="Q24" s="296"/>
      <c r="R24" s="296"/>
      <c r="S24" s="296"/>
      <c r="T24" s="231"/>
      <c r="U24" s="231"/>
      <c r="V24" s="231"/>
      <c r="W24" s="231"/>
      <c r="X24" s="296" t="s">
        <v>7</v>
      </c>
      <c r="Y24" s="296" t="s">
        <v>7</v>
      </c>
      <c r="Z24" s="296" t="s">
        <v>7</v>
      </c>
      <c r="AA24" s="296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296"/>
      <c r="BI24" s="296"/>
      <c r="BJ24" s="296"/>
      <c r="BK24" s="296"/>
      <c r="BL24" s="296"/>
      <c r="BM24" s="296"/>
      <c r="BN24" s="296"/>
      <c r="BO24" s="296"/>
      <c r="BP24" s="296"/>
      <c r="BQ24" s="228"/>
      <c r="BR24" s="228"/>
      <c r="BS24" s="228"/>
      <c r="BT24" s="229"/>
      <c r="BU24" s="165">
        <f t="shared" si="3"/>
        <v>6.9441666666666671E-3</v>
      </c>
    </row>
    <row r="25" spans="1:73" ht="15.75" thickBot="1" x14ac:dyDescent="0.3">
      <c r="A25" s="39"/>
      <c r="B25" s="112">
        <f>'Etat staff'!L30</f>
        <v>0</v>
      </c>
      <c r="C25" s="153">
        <f>'Etat staff'!J30</f>
        <v>0</v>
      </c>
      <c r="D25" s="248">
        <f>IF('Etat staff'!K30&lt;C25,'Etat staff'!K30+1,'Etat staff'!K30)</f>
        <v>0</v>
      </c>
      <c r="E25" s="245">
        <f t="shared" si="5"/>
        <v>1.0416666666666666E-2</v>
      </c>
      <c r="F25" s="142"/>
      <c r="G25" s="66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6.9441666666666671E-3</v>
      </c>
    </row>
    <row r="26" spans="1:73" ht="15.75" thickBot="1" x14ac:dyDescent="0.3">
      <c r="A26" s="39"/>
      <c r="B26" s="40"/>
      <c r="C26" s="147"/>
      <c r="D26" s="154"/>
      <c r="E26" s="42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ht="15" customHeight="1" x14ac:dyDescent="0.25">
      <c r="A27" s="3"/>
      <c r="B27" s="364"/>
      <c r="C27" s="362" t="s">
        <v>3</v>
      </c>
      <c r="D27" s="362" t="s">
        <v>3</v>
      </c>
      <c r="E27" s="384" t="s">
        <v>48</v>
      </c>
      <c r="F27" s="368" t="s">
        <v>4</v>
      </c>
      <c r="G27" s="368" t="s">
        <v>5</v>
      </c>
      <c r="H27" s="344">
        <f>DATE(YEAR($C$35),MONTH($C$35),DAY($C$35))+(8/24)</f>
        <v>43593.333333333336</v>
      </c>
      <c r="I27" s="344">
        <f>H$6+(15/24/60)</f>
        <v>43593.34375</v>
      </c>
      <c r="J27" s="344">
        <f t="shared" ref="J27:BT27" si="6">I$6+(15/24/60)</f>
        <v>43593.354166666664</v>
      </c>
      <c r="K27" s="344">
        <f t="shared" si="6"/>
        <v>43593.364583333328</v>
      </c>
      <c r="L27" s="344">
        <f t="shared" si="6"/>
        <v>43593.374999999993</v>
      </c>
      <c r="M27" s="344">
        <f t="shared" si="6"/>
        <v>43593.385416666657</v>
      </c>
      <c r="N27" s="344">
        <f t="shared" si="6"/>
        <v>43593.395833333321</v>
      </c>
      <c r="O27" s="344">
        <f t="shared" si="6"/>
        <v>43593.406249999985</v>
      </c>
      <c r="P27" s="344">
        <f t="shared" si="6"/>
        <v>43593.41666666665</v>
      </c>
      <c r="Q27" s="344">
        <f t="shared" si="6"/>
        <v>43593.427083333314</v>
      </c>
      <c r="R27" s="344">
        <f t="shared" si="6"/>
        <v>43593.437499999978</v>
      </c>
      <c r="S27" s="344">
        <f t="shared" si="6"/>
        <v>43593.447916666642</v>
      </c>
      <c r="T27" s="344">
        <f t="shared" si="6"/>
        <v>43593.458333333307</v>
      </c>
      <c r="U27" s="344">
        <f t="shared" si="6"/>
        <v>43593.468749999971</v>
      </c>
      <c r="V27" s="344">
        <f t="shared" si="6"/>
        <v>43593.479166666635</v>
      </c>
      <c r="W27" s="344">
        <f t="shared" si="6"/>
        <v>43593.489583333299</v>
      </c>
      <c r="X27" s="344">
        <f t="shared" si="6"/>
        <v>43593.499999999964</v>
      </c>
      <c r="Y27" s="344">
        <f t="shared" si="6"/>
        <v>43593.510416666628</v>
      </c>
      <c r="Z27" s="344">
        <f t="shared" si="6"/>
        <v>43593.520833333292</v>
      </c>
      <c r="AA27" s="344">
        <f t="shared" si="6"/>
        <v>43593.531249999956</v>
      </c>
      <c r="AB27" s="344">
        <f t="shared" si="6"/>
        <v>43593.541666666621</v>
      </c>
      <c r="AC27" s="344">
        <f t="shared" si="6"/>
        <v>43593.552083333285</v>
      </c>
      <c r="AD27" s="344">
        <f t="shared" si="6"/>
        <v>43593.562499999949</v>
      </c>
      <c r="AE27" s="344">
        <f t="shared" si="6"/>
        <v>43593.572916666613</v>
      </c>
      <c r="AF27" s="344">
        <f t="shared" si="6"/>
        <v>43593.583333333278</v>
      </c>
      <c r="AG27" s="344">
        <f t="shared" si="6"/>
        <v>43593.593749999942</v>
      </c>
      <c r="AH27" s="344">
        <f t="shared" si="6"/>
        <v>43593.604166666606</v>
      </c>
      <c r="AI27" s="344">
        <f t="shared" si="6"/>
        <v>43593.61458333327</v>
      </c>
      <c r="AJ27" s="344">
        <f t="shared" si="6"/>
        <v>43593.624999999935</v>
      </c>
      <c r="AK27" s="344">
        <f t="shared" si="6"/>
        <v>43593.635416666599</v>
      </c>
      <c r="AL27" s="344">
        <f t="shared" si="6"/>
        <v>43593.645833333263</v>
      </c>
      <c r="AM27" s="344">
        <f t="shared" si="6"/>
        <v>43593.656249999927</v>
      </c>
      <c r="AN27" s="344">
        <f t="shared" si="6"/>
        <v>43593.666666666591</v>
      </c>
      <c r="AO27" s="344">
        <f t="shared" si="6"/>
        <v>43593.677083333256</v>
      </c>
      <c r="AP27" s="344">
        <f t="shared" si="6"/>
        <v>43593.68749999992</v>
      </c>
      <c r="AQ27" s="344">
        <f t="shared" si="6"/>
        <v>43593.697916666584</v>
      </c>
      <c r="AR27" s="344">
        <f t="shared" si="6"/>
        <v>43593.708333333248</v>
      </c>
      <c r="AS27" s="344">
        <f t="shared" si="6"/>
        <v>43593.718749999913</v>
      </c>
      <c r="AT27" s="344">
        <f t="shared" si="6"/>
        <v>43593.729166666577</v>
      </c>
      <c r="AU27" s="344">
        <f t="shared" si="6"/>
        <v>43593.739583333241</v>
      </c>
      <c r="AV27" s="344">
        <f t="shared" si="6"/>
        <v>43593.749999999905</v>
      </c>
      <c r="AW27" s="344">
        <f t="shared" si="6"/>
        <v>43593.76041666657</v>
      </c>
      <c r="AX27" s="344">
        <f t="shared" si="6"/>
        <v>43593.770833333234</v>
      </c>
      <c r="AY27" s="344">
        <f t="shared" si="6"/>
        <v>43593.781249999898</v>
      </c>
      <c r="AZ27" s="344">
        <f t="shared" si="6"/>
        <v>43593.791666666562</v>
      </c>
      <c r="BA27" s="344">
        <f t="shared" si="6"/>
        <v>43593.802083333227</v>
      </c>
      <c r="BB27" s="344">
        <f t="shared" si="6"/>
        <v>43593.812499999891</v>
      </c>
      <c r="BC27" s="344">
        <f t="shared" si="6"/>
        <v>43593.822916666555</v>
      </c>
      <c r="BD27" s="344">
        <f t="shared" si="6"/>
        <v>43593.833333333219</v>
      </c>
      <c r="BE27" s="344">
        <f t="shared" si="6"/>
        <v>43593.843749999884</v>
      </c>
      <c r="BF27" s="344">
        <f t="shared" si="6"/>
        <v>43593.854166666548</v>
      </c>
      <c r="BG27" s="344">
        <f t="shared" si="6"/>
        <v>43593.864583333212</v>
      </c>
      <c r="BH27" s="344">
        <f t="shared" si="6"/>
        <v>43593.874999999876</v>
      </c>
      <c r="BI27" s="344">
        <f t="shared" si="6"/>
        <v>43593.885416666541</v>
      </c>
      <c r="BJ27" s="344">
        <f t="shared" si="6"/>
        <v>43593.895833333205</v>
      </c>
      <c r="BK27" s="344">
        <f t="shared" si="6"/>
        <v>43593.906249999869</v>
      </c>
      <c r="BL27" s="344">
        <f t="shared" si="6"/>
        <v>43593.916666666533</v>
      </c>
      <c r="BM27" s="344">
        <f t="shared" si="6"/>
        <v>43593.927083333198</v>
      </c>
      <c r="BN27" s="344">
        <f t="shared" si="6"/>
        <v>43593.937499999862</v>
      </c>
      <c r="BO27" s="344">
        <f t="shared" si="6"/>
        <v>43593.947916666526</v>
      </c>
      <c r="BP27" s="344">
        <f t="shared" si="6"/>
        <v>43593.95833333319</v>
      </c>
      <c r="BQ27" s="344">
        <f t="shared" si="6"/>
        <v>43593.968749999854</v>
      </c>
      <c r="BR27" s="344">
        <f t="shared" si="6"/>
        <v>43593.979166666519</v>
      </c>
      <c r="BS27" s="344">
        <f t="shared" si="6"/>
        <v>43593.989583333183</v>
      </c>
      <c r="BT27" s="344">
        <f t="shared" si="6"/>
        <v>43593.999999999847</v>
      </c>
      <c r="BU27" s="165"/>
    </row>
    <row r="28" spans="1:73" ht="15.75" customHeight="1" thickBot="1" x14ac:dyDescent="0.3">
      <c r="A28" s="3"/>
      <c r="B28" s="365"/>
      <c r="C28" s="363"/>
      <c r="D28" s="363"/>
      <c r="E28" s="385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staff'!L9</f>
        <v>0</v>
      </c>
      <c r="C29" s="155">
        <f>'Etat staff'!J9</f>
        <v>0</v>
      </c>
      <c r="D29" s="156">
        <f>IF('Etat staff'!K9&lt;C29,'Etat staff'!K9+1,'Etat staff'!K9)</f>
        <v>0</v>
      </c>
      <c r="E29" s="77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26"/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6.9441666666666671E-3</v>
      </c>
    </row>
    <row r="30" spans="1:73" x14ac:dyDescent="0.25">
      <c r="A30" s="3"/>
      <c r="B30" s="76">
        <f>'Etat staff'!L10</f>
        <v>0</v>
      </c>
      <c r="C30" s="157">
        <f>'Etat staff'!J10</f>
        <v>0</v>
      </c>
      <c r="D30" s="158">
        <f>IF('Etat staff'!K10&lt;C30,'Etat staff'!K10+1,'Etat staff'!K10)</f>
        <v>0</v>
      </c>
      <c r="E30" s="78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29"/>
      <c r="BU30" s="165">
        <f t="shared" si="3"/>
        <v>6.9441666666666671E-3</v>
      </c>
    </row>
    <row r="31" spans="1:73" x14ac:dyDescent="0.25">
      <c r="A31" s="3"/>
      <c r="B31" s="76">
        <f>'Etat staff'!L11</f>
        <v>0</v>
      </c>
      <c r="C31" s="157">
        <f>'Etat staff'!J11</f>
        <v>0</v>
      </c>
      <c r="D31" s="158">
        <f>IF('Etat staff'!K11&lt;C31,'Etat staff'!K11+1,'Etat staff'!K11)</f>
        <v>0</v>
      </c>
      <c r="E31" s="78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296"/>
      <c r="BH31" s="296"/>
      <c r="BI31" s="296"/>
      <c r="BJ31" s="296"/>
      <c r="BK31" s="296"/>
      <c r="BL31" s="296"/>
      <c r="BM31" s="296"/>
      <c r="BN31" s="296"/>
      <c r="BO31" s="296"/>
      <c r="BP31" s="296"/>
      <c r="BQ31" s="296"/>
      <c r="BR31" s="296"/>
      <c r="BS31" s="296"/>
      <c r="BT31" s="229"/>
      <c r="BU31" s="165">
        <f t="shared" si="3"/>
        <v>6.9441666666666671E-3</v>
      </c>
    </row>
    <row r="32" spans="1:73" x14ac:dyDescent="0.25">
      <c r="A32" s="3"/>
      <c r="B32" s="76">
        <f>'Etat staff'!L12</f>
        <v>0</v>
      </c>
      <c r="C32" s="157">
        <f>'Etat staff'!J12</f>
        <v>0</v>
      </c>
      <c r="D32" s="158">
        <f>IF('Etat staff'!K12&lt;C32,'Etat staff'!K12+1,'Etat staff'!K12)</f>
        <v>0</v>
      </c>
      <c r="E32" s="78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29"/>
      <c r="BU32" s="165">
        <f t="shared" si="3"/>
        <v>6.9441666666666671E-3</v>
      </c>
    </row>
    <row r="33" spans="1:73" x14ac:dyDescent="0.25">
      <c r="A33" s="3"/>
      <c r="B33" s="76">
        <f>'Etat staff'!L13</f>
        <v>0</v>
      </c>
      <c r="C33" s="157">
        <f>'Etat staff'!J13</f>
        <v>0</v>
      </c>
      <c r="D33" s="158">
        <f>IF('Etat staff'!K13&lt;C33,'Etat staff'!K13+1,'Etat staff'!K13)</f>
        <v>0</v>
      </c>
      <c r="E33" s="78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29"/>
      <c r="BU33" s="165">
        <f t="shared" si="3"/>
        <v>6.9441666666666671E-3</v>
      </c>
    </row>
    <row r="34" spans="1:73" ht="15.75" thickBot="1" x14ac:dyDescent="0.3">
      <c r="A34" s="39"/>
      <c r="B34" s="138">
        <f>'Etat staff'!L14</f>
        <v>0</v>
      </c>
      <c r="C34" s="159">
        <f>'Etat staff'!J14</f>
        <v>0</v>
      </c>
      <c r="D34" s="160">
        <f>IF('Etat staff'!K14&lt;C34,'Etat staff'!K14+1,'Etat staff'!K14)</f>
        <v>0</v>
      </c>
      <c r="E34" s="140" t="s">
        <v>34</v>
      </c>
      <c r="F34" s="141"/>
      <c r="G34" s="269"/>
      <c r="H34" s="227"/>
      <c r="I34" s="296"/>
      <c r="J34" s="296"/>
      <c r="K34" s="296"/>
      <c r="L34" s="296"/>
      <c r="M34" s="296"/>
      <c r="N34" s="296"/>
      <c r="O34" s="296"/>
      <c r="P34" s="296"/>
      <c r="Q34" s="296"/>
      <c r="R34" s="296"/>
      <c r="S34" s="296"/>
      <c r="T34" s="296"/>
      <c r="U34" s="296"/>
      <c r="V34" s="296"/>
      <c r="W34" s="296"/>
      <c r="X34" s="296"/>
      <c r="Y34" s="296"/>
      <c r="Z34" s="296"/>
      <c r="AA34" s="296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296" t="s">
        <v>47</v>
      </c>
      <c r="BI34" s="296" t="s">
        <v>15</v>
      </c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29"/>
      <c r="BU34" s="165">
        <f t="shared" si="3"/>
        <v>6.9441666666666671E-3</v>
      </c>
    </row>
    <row r="35" spans="1:73" x14ac:dyDescent="0.25">
      <c r="A35" s="39"/>
      <c r="B35" s="139" t="str">
        <f>'Etat staff'!L31</f>
        <v xml:space="preserve"> CHARLOTTE</v>
      </c>
      <c r="C35" s="161">
        <f>'Etat staff'!J31</f>
        <v>43593.326388888891</v>
      </c>
      <c r="D35" s="162">
        <f>IF('Etat staff'!K31&lt;C35,'Etat staff'!K31+1,'Etat staff'!K31)</f>
        <v>43593.746527777781</v>
      </c>
      <c r="E35" s="203">
        <f>IF(BU35*24&lt;5.75,0.25/24,IF(BU35*24&lt;6.75,0.5/24,IF(BU35*24&lt;9,1/24,IF(BU35*24&lt;13.25,1.25/24,1.5/24))))</f>
        <v>5.2083333333333336E-2</v>
      </c>
      <c r="F35" s="59"/>
      <c r="G35" s="270"/>
      <c r="H35" s="227" t="s">
        <v>15</v>
      </c>
      <c r="I35" s="296" t="s">
        <v>15</v>
      </c>
      <c r="J35" s="296">
        <v>30</v>
      </c>
      <c r="K35" s="296">
        <v>30</v>
      </c>
      <c r="L35" s="296">
        <v>30</v>
      </c>
      <c r="M35" s="296">
        <v>30</v>
      </c>
      <c r="N35" s="296" t="s">
        <v>15</v>
      </c>
      <c r="O35" s="296" t="s">
        <v>15</v>
      </c>
      <c r="P35" s="296" t="s">
        <v>47</v>
      </c>
      <c r="Q35" s="296" t="s">
        <v>15</v>
      </c>
      <c r="R35" s="296" t="s">
        <v>15</v>
      </c>
      <c r="S35" s="296">
        <v>1</v>
      </c>
      <c r="T35" s="296">
        <v>1</v>
      </c>
      <c r="U35" s="296">
        <v>1</v>
      </c>
      <c r="V35" s="296">
        <v>1</v>
      </c>
      <c r="W35" s="296" t="s">
        <v>15</v>
      </c>
      <c r="X35" s="231" t="s">
        <v>6</v>
      </c>
      <c r="Y35" s="231" t="s">
        <v>6</v>
      </c>
      <c r="Z35" s="231" t="s">
        <v>6</v>
      </c>
      <c r="AA35" s="296" t="s">
        <v>55</v>
      </c>
      <c r="AB35" s="296" t="s">
        <v>55</v>
      </c>
      <c r="AC35" s="296" t="s">
        <v>55</v>
      </c>
      <c r="AD35" s="296" t="s">
        <v>55</v>
      </c>
      <c r="AE35" s="296" t="s">
        <v>55</v>
      </c>
      <c r="AF35" s="296" t="s">
        <v>52</v>
      </c>
      <c r="AG35" s="296" t="s">
        <v>56</v>
      </c>
      <c r="AH35" s="296" t="s">
        <v>56</v>
      </c>
      <c r="AI35" s="296" t="s">
        <v>56</v>
      </c>
      <c r="AJ35" s="296" t="s">
        <v>56</v>
      </c>
      <c r="AK35" s="296" t="s">
        <v>15</v>
      </c>
      <c r="AL35" s="296" t="s">
        <v>15</v>
      </c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29"/>
      <c r="BU35" s="165">
        <f t="shared" si="3"/>
        <v>0.42708305555717241</v>
      </c>
    </row>
    <row r="36" spans="1:73" x14ac:dyDescent="0.25">
      <c r="A36" s="39"/>
      <c r="B36" s="139" t="str">
        <f>'Etat staff'!L32</f>
        <v xml:space="preserve"> MARISA</v>
      </c>
      <c r="C36" s="161">
        <f>'Etat staff'!J32</f>
        <v>43593.326388888891</v>
      </c>
      <c r="D36" s="162">
        <f>IF('Etat staff'!K32&lt;C36,'Etat staff'!K32+1,'Etat staff'!K32)</f>
        <v>43593.538194444445</v>
      </c>
      <c r="E36" s="203">
        <f t="shared" ref="E36:E99" si="7">IF(BU36*24&lt;5.75,0.25/24,IF(BU36*24&lt;6.75,0.5/24,IF(BU36*24&lt;9,1/24,IF(BU36*24&lt;13.25,1.25/24,1.5/24))))</f>
        <v>1.0416666666666666E-2</v>
      </c>
      <c r="F36" s="59"/>
      <c r="G36" s="270"/>
      <c r="H36" s="227">
        <v>33</v>
      </c>
      <c r="I36" s="296">
        <v>33</v>
      </c>
      <c r="J36" s="296">
        <v>33</v>
      </c>
      <c r="K36" s="296">
        <v>33</v>
      </c>
      <c r="L36" s="296">
        <v>33</v>
      </c>
      <c r="M36" s="296">
        <v>33</v>
      </c>
      <c r="N36" s="296">
        <v>33</v>
      </c>
      <c r="O36" s="296">
        <v>37</v>
      </c>
      <c r="P36" s="231">
        <v>37</v>
      </c>
      <c r="Q36" s="231">
        <v>37</v>
      </c>
      <c r="R36" s="231">
        <v>37</v>
      </c>
      <c r="S36" s="231" t="s">
        <v>15</v>
      </c>
      <c r="T36" s="231" t="s">
        <v>6</v>
      </c>
      <c r="U36" s="231" t="s">
        <v>6</v>
      </c>
      <c r="V36" s="231" t="s">
        <v>6</v>
      </c>
      <c r="W36" s="231">
        <v>38</v>
      </c>
      <c r="X36" s="231">
        <v>38</v>
      </c>
      <c r="Y36" s="231">
        <v>38</v>
      </c>
      <c r="Z36" s="231">
        <v>38</v>
      </c>
      <c r="AA36" s="231">
        <v>38</v>
      </c>
      <c r="AB36" s="231">
        <v>38</v>
      </c>
      <c r="AC36" s="231">
        <v>38</v>
      </c>
      <c r="AD36" s="231">
        <v>38</v>
      </c>
      <c r="AE36" s="231">
        <v>38</v>
      </c>
      <c r="AF36" s="231">
        <v>38</v>
      </c>
      <c r="AG36" s="231">
        <v>38</v>
      </c>
      <c r="AH36" s="231">
        <v>38</v>
      </c>
      <c r="AI36" s="231" t="s">
        <v>47</v>
      </c>
      <c r="AJ36" s="296" t="s">
        <v>52</v>
      </c>
      <c r="AK36" s="296" t="s">
        <v>15</v>
      </c>
      <c r="AL36" s="296" t="s">
        <v>15</v>
      </c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29"/>
      <c r="BU36" s="165">
        <f t="shared" si="3"/>
        <v>0.21874972222141378</v>
      </c>
    </row>
    <row r="37" spans="1:73" x14ac:dyDescent="0.25">
      <c r="A37" s="39"/>
      <c r="B37" s="139" t="str">
        <f>'Etat staff'!L33</f>
        <v xml:space="preserve"> SOAD</v>
      </c>
      <c r="C37" s="161">
        <f>'Etat staff'!J33</f>
        <v>43593.326388888891</v>
      </c>
      <c r="D37" s="162">
        <f>IF('Etat staff'!K33&lt;C37,'Etat staff'!K33+1,'Etat staff'!K33)</f>
        <v>43593.652777777781</v>
      </c>
      <c r="E37" s="203">
        <f t="shared" si="7"/>
        <v>4.1666666666666664E-2</v>
      </c>
      <c r="F37" s="59"/>
      <c r="G37" s="270"/>
      <c r="H37" s="227">
        <v>1</v>
      </c>
      <c r="I37" s="296">
        <v>1</v>
      </c>
      <c r="J37" s="231">
        <v>1</v>
      </c>
      <c r="K37" s="231">
        <v>1</v>
      </c>
      <c r="L37" s="231">
        <v>1</v>
      </c>
      <c r="M37" s="231">
        <v>1</v>
      </c>
      <c r="N37" s="231">
        <v>1</v>
      </c>
      <c r="O37" s="231">
        <v>1</v>
      </c>
      <c r="P37" s="231">
        <v>1</v>
      </c>
      <c r="Q37" s="231">
        <v>1</v>
      </c>
      <c r="R37" s="231">
        <v>1</v>
      </c>
      <c r="S37" s="231" t="s">
        <v>15</v>
      </c>
      <c r="T37" s="231" t="s">
        <v>6</v>
      </c>
      <c r="U37" s="231" t="s">
        <v>6</v>
      </c>
      <c r="V37" s="231" t="s">
        <v>6</v>
      </c>
      <c r="W37" s="231">
        <v>32</v>
      </c>
      <c r="X37" s="231">
        <v>32</v>
      </c>
      <c r="Y37" s="231">
        <v>32</v>
      </c>
      <c r="Z37" s="231">
        <v>32</v>
      </c>
      <c r="AA37" s="231">
        <v>32</v>
      </c>
      <c r="AB37" s="231">
        <v>32</v>
      </c>
      <c r="AC37" s="231">
        <v>32</v>
      </c>
      <c r="AD37" s="231">
        <v>32</v>
      </c>
      <c r="AE37" s="231">
        <v>39</v>
      </c>
      <c r="AF37" s="231">
        <v>39</v>
      </c>
      <c r="AG37" s="231">
        <v>39</v>
      </c>
      <c r="AH37" s="231">
        <v>39</v>
      </c>
      <c r="AI37" s="296" t="s">
        <v>47</v>
      </c>
      <c r="AJ37" s="296" t="s">
        <v>52</v>
      </c>
      <c r="AK37" s="296" t="s">
        <v>15</v>
      </c>
      <c r="AL37" s="296" t="s">
        <v>15</v>
      </c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29"/>
      <c r="BU37" s="165">
        <f t="shared" si="3"/>
        <v>0.33333305555717241</v>
      </c>
    </row>
    <row r="38" spans="1:73" x14ac:dyDescent="0.25">
      <c r="A38" s="39"/>
      <c r="B38" s="139" t="str">
        <f>'Etat staff'!L34</f>
        <v xml:space="preserve"> MIKE</v>
      </c>
      <c r="C38" s="161">
        <f>'Etat staff'!J34</f>
        <v>43593.357638888891</v>
      </c>
      <c r="D38" s="162">
        <f>IF('Etat staff'!K34&lt;C38,'Etat staff'!K34+1,'Etat staff'!K34)</f>
        <v>43593.569444444445</v>
      </c>
      <c r="E38" s="203">
        <f t="shared" si="7"/>
        <v>1.0416666666666666E-2</v>
      </c>
      <c r="F38" s="59"/>
      <c r="G38" s="270"/>
      <c r="H38" s="227"/>
      <c r="I38" s="296"/>
      <c r="J38" s="296"/>
      <c r="K38" s="296">
        <v>39</v>
      </c>
      <c r="L38" s="296">
        <v>39</v>
      </c>
      <c r="M38" s="296">
        <v>39</v>
      </c>
      <c r="N38" s="296">
        <v>39</v>
      </c>
      <c r="O38" s="296">
        <v>39</v>
      </c>
      <c r="P38" s="296">
        <v>39</v>
      </c>
      <c r="Q38" s="296">
        <v>39</v>
      </c>
      <c r="R38" s="296">
        <v>39</v>
      </c>
      <c r="S38" s="296" t="s">
        <v>15</v>
      </c>
      <c r="T38" s="296" t="s">
        <v>47</v>
      </c>
      <c r="U38" s="296" t="s">
        <v>15</v>
      </c>
      <c r="V38" s="296" t="s">
        <v>15</v>
      </c>
      <c r="W38" s="296">
        <v>30</v>
      </c>
      <c r="X38" s="296">
        <v>30</v>
      </c>
      <c r="Y38" s="296">
        <v>30</v>
      </c>
      <c r="Z38" s="296">
        <v>30</v>
      </c>
      <c r="AA38" s="296">
        <v>35</v>
      </c>
      <c r="AB38" s="296">
        <v>35</v>
      </c>
      <c r="AC38" s="296">
        <v>35</v>
      </c>
      <c r="AD38" s="296">
        <v>35</v>
      </c>
      <c r="AE38" s="296" t="s">
        <v>53</v>
      </c>
      <c r="AF38" s="296" t="s">
        <v>53</v>
      </c>
      <c r="AG38" s="296" t="s">
        <v>47</v>
      </c>
      <c r="AH38" s="296" t="s">
        <v>52</v>
      </c>
      <c r="AI38" s="296" t="s">
        <v>15</v>
      </c>
      <c r="AJ38" s="231"/>
      <c r="AK38" s="231"/>
      <c r="AL38" s="231"/>
      <c r="AM38" s="231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29"/>
      <c r="BU38" s="165">
        <f t="shared" si="3"/>
        <v>0.21874972222141378</v>
      </c>
    </row>
    <row r="39" spans="1:73" x14ac:dyDescent="0.25">
      <c r="A39" s="39"/>
      <c r="B39" s="139">
        <f>'Etat staff'!L35</f>
        <v>0</v>
      </c>
      <c r="C39" s="161">
        <f>'Etat staff'!J35</f>
        <v>0</v>
      </c>
      <c r="D39" s="162">
        <f>IF('Etat staff'!K35&lt;C39,'Etat staff'!K35+1,'Etat staff'!K35)</f>
        <v>0</v>
      </c>
      <c r="E39" s="203">
        <f t="shared" si="7"/>
        <v>1.0416666666666666E-2</v>
      </c>
      <c r="F39" s="59"/>
      <c r="G39" s="270"/>
      <c r="H39" s="227"/>
      <c r="I39" s="296"/>
      <c r="J39" s="296"/>
      <c r="K39" s="296"/>
      <c r="L39" s="296"/>
      <c r="M39" s="296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29"/>
      <c r="BU39" s="165">
        <f t="shared" si="3"/>
        <v>6.9441666666666671E-3</v>
      </c>
    </row>
    <row r="40" spans="1:73" x14ac:dyDescent="0.25">
      <c r="A40" s="39"/>
      <c r="B40" s="139">
        <f>'Etat staff'!L36</f>
        <v>0</v>
      </c>
      <c r="C40" s="161">
        <f>'Etat staff'!J36</f>
        <v>0</v>
      </c>
      <c r="D40" s="162">
        <f>IF('Etat staff'!K36&lt;C40,'Etat staff'!K36+1,'Etat staff'!K36)</f>
        <v>0</v>
      </c>
      <c r="E40" s="203">
        <f t="shared" si="7"/>
        <v>1.0416666666666666E-2</v>
      </c>
      <c r="F40" s="59"/>
      <c r="G40" s="270"/>
      <c r="H40" s="227"/>
      <c r="I40" s="296"/>
      <c r="J40" s="296"/>
      <c r="K40" s="296"/>
      <c r="L40" s="296"/>
      <c r="M40" s="296"/>
      <c r="N40" s="296"/>
      <c r="O40" s="296"/>
      <c r="P40" s="231"/>
      <c r="Q40" s="231"/>
      <c r="R40" s="231"/>
      <c r="S40" s="231"/>
      <c r="T40" s="231"/>
      <c r="U40" s="231"/>
      <c r="V40" s="231"/>
      <c r="W40" s="231"/>
      <c r="X40" s="231"/>
      <c r="Y40" s="231"/>
      <c r="Z40" s="231"/>
      <c r="AA40" s="231"/>
      <c r="AB40" s="231"/>
      <c r="AC40" s="231"/>
      <c r="AD40" s="231"/>
      <c r="AE40" s="231"/>
      <c r="AF40" s="231"/>
      <c r="AG40" s="231"/>
      <c r="AH40" s="231"/>
      <c r="AI40" s="231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29"/>
      <c r="BU40" s="165">
        <f t="shared" si="3"/>
        <v>6.9441666666666671E-3</v>
      </c>
    </row>
    <row r="41" spans="1:73" x14ac:dyDescent="0.25">
      <c r="A41" s="39"/>
      <c r="B41" s="266" t="str">
        <f>'Etat staff'!L37</f>
        <v xml:space="preserve"> QUENTIN</v>
      </c>
      <c r="C41" s="161">
        <f>'Etat staff'!J37</f>
        <v>43593.357638888891</v>
      </c>
      <c r="D41" s="162">
        <f>IF('Etat staff'!K37&lt;C41,'Etat staff'!K37+1,'Etat staff'!K37)</f>
        <v>43593.684027777781</v>
      </c>
      <c r="E41" s="203">
        <f t="shared" si="7"/>
        <v>4.1666666666666664E-2</v>
      </c>
      <c r="F41" s="59"/>
      <c r="G41" s="270"/>
      <c r="H41" s="227"/>
      <c r="I41" s="296"/>
      <c r="J41" s="296"/>
      <c r="K41" s="296">
        <v>35</v>
      </c>
      <c r="L41" s="296">
        <v>35</v>
      </c>
      <c r="M41" s="296">
        <v>35</v>
      </c>
      <c r="N41" s="296">
        <v>30</v>
      </c>
      <c r="O41" s="296">
        <v>30</v>
      </c>
      <c r="P41" s="296">
        <v>30</v>
      </c>
      <c r="Q41" s="296">
        <v>30</v>
      </c>
      <c r="R41" s="296">
        <v>30</v>
      </c>
      <c r="S41" s="296">
        <v>37</v>
      </c>
      <c r="T41" s="296">
        <v>37</v>
      </c>
      <c r="U41" s="296">
        <v>37</v>
      </c>
      <c r="V41" s="296">
        <v>37</v>
      </c>
      <c r="W41" s="296" t="s">
        <v>15</v>
      </c>
      <c r="X41" s="231" t="s">
        <v>6</v>
      </c>
      <c r="Y41" s="231" t="s">
        <v>6</v>
      </c>
      <c r="Z41" s="231" t="s">
        <v>6</v>
      </c>
      <c r="AA41" s="296">
        <v>30</v>
      </c>
      <c r="AB41" s="296">
        <v>30</v>
      </c>
      <c r="AC41" s="296">
        <v>30</v>
      </c>
      <c r="AD41" s="296">
        <v>30</v>
      </c>
      <c r="AE41" s="296">
        <v>30</v>
      </c>
      <c r="AF41" s="296">
        <v>30</v>
      </c>
      <c r="AG41" s="296">
        <v>30</v>
      </c>
      <c r="AH41" s="296">
        <v>30</v>
      </c>
      <c r="AI41" s="296">
        <v>30</v>
      </c>
      <c r="AJ41" s="296">
        <v>30</v>
      </c>
      <c r="AK41" s="296">
        <v>30</v>
      </c>
      <c r="AL41" s="296">
        <v>30</v>
      </c>
      <c r="AM41" s="296" t="s">
        <v>15</v>
      </c>
      <c r="AN41" s="296" t="s">
        <v>52</v>
      </c>
      <c r="AO41" s="231" t="s">
        <v>47</v>
      </c>
      <c r="AP41" s="231" t="s">
        <v>53</v>
      </c>
      <c r="AQ41" s="231" t="s">
        <v>53</v>
      </c>
      <c r="AR41" s="231" t="s">
        <v>53</v>
      </c>
      <c r="AS41" s="231" t="s">
        <v>53</v>
      </c>
      <c r="AT41" s="231" t="s">
        <v>53</v>
      </c>
      <c r="AU41" s="231" t="s">
        <v>53</v>
      </c>
      <c r="AV41" s="231" t="s">
        <v>53</v>
      </c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29"/>
      <c r="BU41" s="165">
        <f t="shared" si="3"/>
        <v>0.33333305555717241</v>
      </c>
    </row>
    <row r="42" spans="1:73" x14ac:dyDescent="0.25">
      <c r="A42" s="39"/>
      <c r="B42" s="139" t="str">
        <f>'Etat staff'!L38</f>
        <v xml:space="preserve"> ESTELLE OCEANE</v>
      </c>
      <c r="C42" s="161">
        <f>'Etat staff'!J38</f>
        <v>43593.357638888891</v>
      </c>
      <c r="D42" s="162">
        <f>IF('Etat staff'!K38&lt;C42,'Etat staff'!K38+1,'Etat staff'!K38)</f>
        <v>43593.684027777781</v>
      </c>
      <c r="E42" s="203">
        <f t="shared" si="7"/>
        <v>4.1666666666666664E-2</v>
      </c>
      <c r="F42" s="44"/>
      <c r="G42" s="265"/>
      <c r="H42" s="227"/>
      <c r="I42" s="296"/>
      <c r="J42" s="296"/>
      <c r="K42" s="296">
        <v>38</v>
      </c>
      <c r="L42" s="296">
        <v>38</v>
      </c>
      <c r="M42" s="296">
        <v>38</v>
      </c>
      <c r="N42" s="296">
        <v>38</v>
      </c>
      <c r="O42" s="296">
        <v>38</v>
      </c>
      <c r="P42" s="296">
        <v>38</v>
      </c>
      <c r="Q42" s="296">
        <v>38</v>
      </c>
      <c r="R42" s="296">
        <v>38</v>
      </c>
      <c r="S42" s="296">
        <v>38</v>
      </c>
      <c r="T42" s="296">
        <v>38</v>
      </c>
      <c r="U42" s="296">
        <v>38</v>
      </c>
      <c r="V42" s="296">
        <v>38</v>
      </c>
      <c r="W42" s="296" t="s">
        <v>15</v>
      </c>
      <c r="X42" s="231" t="s">
        <v>6</v>
      </c>
      <c r="Y42" s="231" t="s">
        <v>6</v>
      </c>
      <c r="Z42" s="231" t="s">
        <v>6</v>
      </c>
      <c r="AA42" s="296"/>
      <c r="AB42" s="296"/>
      <c r="AC42" s="296"/>
      <c r="AD42" s="296"/>
      <c r="AE42" s="231">
        <v>35</v>
      </c>
      <c r="AF42" s="231">
        <v>35</v>
      </c>
      <c r="AG42" s="231">
        <v>35</v>
      </c>
      <c r="AH42" s="231">
        <v>35</v>
      </c>
      <c r="AI42" s="231">
        <v>35</v>
      </c>
      <c r="AJ42" s="231">
        <v>35</v>
      </c>
      <c r="AK42" s="231">
        <v>35</v>
      </c>
      <c r="AL42" s="231">
        <v>35</v>
      </c>
      <c r="AM42" s="231">
        <v>35</v>
      </c>
      <c r="AN42" s="231">
        <v>35</v>
      </c>
      <c r="AO42" s="231">
        <v>35</v>
      </c>
      <c r="AP42" s="231">
        <v>35</v>
      </c>
      <c r="AQ42" s="231">
        <v>35</v>
      </c>
      <c r="AR42" s="296"/>
      <c r="AS42" s="231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29"/>
      <c r="BU42" s="165">
        <f t="shared" si="3"/>
        <v>0.33333305555717241</v>
      </c>
    </row>
    <row r="43" spans="1:73" x14ac:dyDescent="0.25">
      <c r="A43" s="39"/>
      <c r="B43" s="139">
        <f>'Etat staff'!L39</f>
        <v>0</v>
      </c>
      <c r="C43" s="161">
        <f>'Etat staff'!J39</f>
        <v>0</v>
      </c>
      <c r="D43" s="162">
        <f>IF('Etat staff'!K39&lt;C43,'Etat staff'!K39+1,'Etat staff'!K39)</f>
        <v>0</v>
      </c>
      <c r="E43" s="203">
        <f t="shared" si="7"/>
        <v>1.0416666666666666E-2</v>
      </c>
      <c r="F43" s="44"/>
      <c r="G43" s="265"/>
      <c r="H43" s="227"/>
      <c r="I43" s="296"/>
      <c r="J43" s="296"/>
      <c r="K43" s="296"/>
      <c r="L43" s="296"/>
      <c r="M43" s="296"/>
      <c r="N43" s="296"/>
      <c r="O43" s="296"/>
      <c r="P43" s="296"/>
      <c r="Q43" s="296"/>
      <c r="R43" s="296"/>
      <c r="S43" s="296"/>
      <c r="T43" s="231"/>
      <c r="U43" s="231"/>
      <c r="V43" s="231"/>
      <c r="W43" s="231"/>
      <c r="X43" s="231"/>
      <c r="Y43" s="231"/>
      <c r="Z43" s="231"/>
      <c r="AA43" s="231"/>
      <c r="AB43" s="231"/>
      <c r="AC43" s="231"/>
      <c r="AD43" s="231"/>
      <c r="AE43" s="231"/>
      <c r="AF43" s="231"/>
      <c r="AG43" s="231"/>
      <c r="AH43" s="231"/>
      <c r="AI43" s="231"/>
      <c r="AJ43" s="231"/>
      <c r="AK43" s="231"/>
      <c r="AL43" s="231"/>
      <c r="AM43" s="231"/>
      <c r="AN43" s="231"/>
      <c r="AO43" s="231"/>
      <c r="AP43" s="231"/>
      <c r="AQ43" s="231"/>
      <c r="AR43" s="231"/>
      <c r="AS43" s="231"/>
      <c r="AT43" s="231"/>
      <c r="AU43" s="231"/>
      <c r="AV43" s="231"/>
      <c r="AW43" s="231"/>
      <c r="AX43" s="231"/>
      <c r="AY43" s="231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29"/>
      <c r="BU43" s="165">
        <f t="shared" si="3"/>
        <v>6.9441666666666671E-3</v>
      </c>
    </row>
    <row r="44" spans="1:73" x14ac:dyDescent="0.25">
      <c r="A44" s="39"/>
      <c r="B44" s="139" t="str">
        <f>'Etat staff'!L40</f>
        <v xml:space="preserve"> AUDE</v>
      </c>
      <c r="C44" s="161">
        <f>'Etat staff'!J40</f>
        <v>43593.399305555555</v>
      </c>
      <c r="D44" s="162">
        <f>IF('Etat staff'!K40&lt;C44,'Etat staff'!K40+1,'Etat staff'!K40)</f>
        <v>43593.725694444445</v>
      </c>
      <c r="E44" s="203">
        <f t="shared" si="7"/>
        <v>4.1666666666666664E-2</v>
      </c>
      <c r="F44" s="44"/>
      <c r="G44" s="265"/>
      <c r="H44" s="227"/>
      <c r="I44" s="296"/>
      <c r="J44" s="296"/>
      <c r="K44" s="296"/>
      <c r="L44" s="296"/>
      <c r="M44" s="296"/>
      <c r="N44" s="296"/>
      <c r="O44" s="296">
        <v>33</v>
      </c>
      <c r="P44" s="296">
        <v>33</v>
      </c>
      <c r="Q44" s="296">
        <v>33</v>
      </c>
      <c r="R44" s="296">
        <v>33</v>
      </c>
      <c r="S44" s="296">
        <v>33</v>
      </c>
      <c r="T44" s="296">
        <v>33</v>
      </c>
      <c r="U44" s="296">
        <v>33</v>
      </c>
      <c r="V44" s="296">
        <v>33</v>
      </c>
      <c r="W44" s="296">
        <v>35</v>
      </c>
      <c r="X44" s="296">
        <v>35</v>
      </c>
      <c r="Y44" s="296">
        <v>35</v>
      </c>
      <c r="Z44" s="296">
        <v>35</v>
      </c>
      <c r="AA44" s="296" t="s">
        <v>15</v>
      </c>
      <c r="AB44" s="231" t="s">
        <v>6</v>
      </c>
      <c r="AC44" s="231" t="s">
        <v>6</v>
      </c>
      <c r="AD44" s="231" t="s">
        <v>6</v>
      </c>
      <c r="AE44" s="231"/>
      <c r="AF44" s="231"/>
      <c r="AG44" s="231"/>
      <c r="AH44" s="231"/>
      <c r="AI44" s="296">
        <v>33</v>
      </c>
      <c r="AJ44" s="296">
        <v>33</v>
      </c>
      <c r="AK44" s="296">
        <v>33</v>
      </c>
      <c r="AL44" s="296">
        <v>33</v>
      </c>
      <c r="AM44" s="296">
        <v>33</v>
      </c>
      <c r="AN44" s="296">
        <v>33</v>
      </c>
      <c r="AO44" s="296">
        <v>33</v>
      </c>
      <c r="AP44" s="231" t="s">
        <v>47</v>
      </c>
      <c r="AQ44" s="231" t="s">
        <v>52</v>
      </c>
      <c r="AR44" s="231" t="s">
        <v>15</v>
      </c>
      <c r="AS44" s="231" t="s">
        <v>15</v>
      </c>
      <c r="AT44" s="231"/>
      <c r="AU44" s="231"/>
      <c r="AV44" s="231"/>
      <c r="AW44" s="231"/>
      <c r="AX44" s="231"/>
      <c r="AY44" s="231"/>
      <c r="AZ44" s="231"/>
      <c r="BA44" s="231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29"/>
      <c r="BU44" s="165">
        <f t="shared" si="3"/>
        <v>0.33333305555717241</v>
      </c>
    </row>
    <row r="45" spans="1:73" x14ac:dyDescent="0.25">
      <c r="A45" s="39"/>
      <c r="B45" s="139" t="str">
        <f>'Etat staff'!L41</f>
        <v xml:space="preserve"> RUBEN</v>
      </c>
      <c r="C45" s="161">
        <f>'Etat staff'!J41</f>
        <v>43593.440972222219</v>
      </c>
      <c r="D45" s="162">
        <f>IF('Etat staff'!K41&lt;C45,'Etat staff'!K41+1,'Etat staff'!K41)</f>
        <v>43593.767361111109</v>
      </c>
      <c r="E45" s="203">
        <f t="shared" si="7"/>
        <v>4.1666666666666664E-2</v>
      </c>
      <c r="F45" s="44"/>
      <c r="G45" s="265"/>
      <c r="H45" s="227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>
        <v>39</v>
      </c>
      <c r="T45" s="296">
        <v>39</v>
      </c>
      <c r="U45" s="296">
        <v>39</v>
      </c>
      <c r="V45" s="296">
        <v>39</v>
      </c>
      <c r="W45" s="296">
        <v>39</v>
      </c>
      <c r="X45" s="296">
        <v>39</v>
      </c>
      <c r="Y45" s="296">
        <v>39</v>
      </c>
      <c r="Z45" s="296">
        <v>39</v>
      </c>
      <c r="AA45" s="296">
        <v>39</v>
      </c>
      <c r="AB45" s="296">
        <v>39</v>
      </c>
      <c r="AC45" s="296">
        <v>39</v>
      </c>
      <c r="AD45" s="296">
        <v>39</v>
      </c>
      <c r="AE45" s="296" t="s">
        <v>15</v>
      </c>
      <c r="AF45" s="231" t="s">
        <v>6</v>
      </c>
      <c r="AG45" s="296" t="s">
        <v>6</v>
      </c>
      <c r="AH45" s="296" t="s">
        <v>6</v>
      </c>
      <c r="AI45" s="296">
        <v>37</v>
      </c>
      <c r="AJ45" s="296">
        <v>37</v>
      </c>
      <c r="AK45" s="296">
        <v>37</v>
      </c>
      <c r="AL45" s="296">
        <v>37</v>
      </c>
      <c r="AM45" s="296">
        <v>37</v>
      </c>
      <c r="AN45" s="296">
        <v>37</v>
      </c>
      <c r="AO45" s="296">
        <v>37</v>
      </c>
      <c r="AP45" s="296">
        <v>37</v>
      </c>
      <c r="AQ45" s="296">
        <v>37</v>
      </c>
      <c r="AR45" s="231">
        <v>35</v>
      </c>
      <c r="AS45" s="231">
        <v>35</v>
      </c>
      <c r="AT45" s="231">
        <v>35</v>
      </c>
      <c r="AU45" s="231">
        <v>35</v>
      </c>
      <c r="AV45" s="231">
        <v>35</v>
      </c>
      <c r="AW45" s="231">
        <v>35</v>
      </c>
      <c r="AX45" s="231">
        <v>35</v>
      </c>
      <c r="AY45" s="231">
        <v>35</v>
      </c>
      <c r="AZ45" s="231">
        <v>35</v>
      </c>
      <c r="BA45" s="296" t="s">
        <v>52</v>
      </c>
      <c r="BB45" s="296" t="s">
        <v>47</v>
      </c>
      <c r="BC45" s="296" t="s">
        <v>15</v>
      </c>
      <c r="BD45" s="296" t="s">
        <v>15</v>
      </c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29"/>
      <c r="BU45" s="165">
        <f t="shared" si="3"/>
        <v>0.33333305555717241</v>
      </c>
    </row>
    <row r="46" spans="1:73" x14ac:dyDescent="0.25">
      <c r="A46" s="39"/>
      <c r="B46" s="139" t="str">
        <f>'Etat staff'!L42</f>
        <v xml:space="preserve"> MAGALI</v>
      </c>
      <c r="C46" s="161">
        <f>'Etat staff'!J42</f>
        <v>43593.440972222219</v>
      </c>
      <c r="D46" s="162">
        <f>IF('Etat staff'!K42&lt;C46,'Etat staff'!K42+1,'Etat staff'!K42)</f>
        <v>43593.767361111109</v>
      </c>
      <c r="E46" s="203">
        <f t="shared" si="7"/>
        <v>4.1666666666666664E-2</v>
      </c>
      <c r="F46" s="44"/>
      <c r="G46" s="265"/>
      <c r="H46" s="227"/>
      <c r="I46" s="296"/>
      <c r="J46" s="296"/>
      <c r="K46" s="296"/>
      <c r="L46" s="296"/>
      <c r="M46" s="296"/>
      <c r="N46" s="296"/>
      <c r="O46" s="296"/>
      <c r="P46" s="296"/>
      <c r="Q46" s="296"/>
      <c r="R46" s="296"/>
      <c r="S46" s="296">
        <v>30</v>
      </c>
      <c r="T46" s="296">
        <v>30</v>
      </c>
      <c r="U46" s="296">
        <v>30</v>
      </c>
      <c r="V46" s="296">
        <v>30</v>
      </c>
      <c r="W46" s="231">
        <v>1</v>
      </c>
      <c r="X46" s="231">
        <v>1</v>
      </c>
      <c r="Y46" s="231">
        <v>1</v>
      </c>
      <c r="Z46" s="231">
        <v>1</v>
      </c>
      <c r="AA46" s="231">
        <v>1</v>
      </c>
      <c r="AB46" s="231">
        <v>1</v>
      </c>
      <c r="AC46" s="231">
        <v>1</v>
      </c>
      <c r="AD46" s="231">
        <v>1</v>
      </c>
      <c r="AE46" s="231" t="s">
        <v>15</v>
      </c>
      <c r="AF46" s="231" t="s">
        <v>6</v>
      </c>
      <c r="AG46" s="296" t="s">
        <v>6</v>
      </c>
      <c r="AH46" s="296" t="s">
        <v>6</v>
      </c>
      <c r="AI46" s="296">
        <v>36</v>
      </c>
      <c r="AJ46" s="296">
        <v>36</v>
      </c>
      <c r="AK46" s="296">
        <v>36</v>
      </c>
      <c r="AL46" s="296">
        <v>36</v>
      </c>
      <c r="AM46" s="296">
        <v>36</v>
      </c>
      <c r="AN46" s="296">
        <v>36</v>
      </c>
      <c r="AO46" s="296">
        <v>36</v>
      </c>
      <c r="AP46" s="296">
        <v>36</v>
      </c>
      <c r="AQ46" s="296">
        <v>36</v>
      </c>
      <c r="AR46" s="296">
        <v>36</v>
      </c>
      <c r="AS46" s="296">
        <v>36</v>
      </c>
      <c r="AT46" s="296">
        <v>36</v>
      </c>
      <c r="AU46" s="296">
        <v>36</v>
      </c>
      <c r="AV46" s="296">
        <v>36</v>
      </c>
      <c r="AW46" s="296">
        <v>36</v>
      </c>
      <c r="AX46" s="296">
        <v>36</v>
      </c>
      <c r="AY46" s="296">
        <v>36</v>
      </c>
      <c r="AZ46" s="296">
        <v>36</v>
      </c>
      <c r="BA46" s="296" t="s">
        <v>52</v>
      </c>
      <c r="BB46" s="296" t="s">
        <v>47</v>
      </c>
      <c r="BC46" s="296" t="s">
        <v>15</v>
      </c>
      <c r="BD46" s="296" t="s">
        <v>15</v>
      </c>
      <c r="BE46" s="296" t="s">
        <v>15</v>
      </c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29"/>
      <c r="BU46" s="165">
        <f t="shared" si="3"/>
        <v>0.33333305555717241</v>
      </c>
    </row>
    <row r="47" spans="1:73" x14ac:dyDescent="0.25">
      <c r="A47" s="39"/>
      <c r="B47" s="139" t="str">
        <f>'Etat staff'!L43</f>
        <v xml:space="preserve"> CAMILLE</v>
      </c>
      <c r="C47" s="161">
        <f>'Etat staff'!J43</f>
        <v>43593.482638888891</v>
      </c>
      <c r="D47" s="162">
        <f>IF('Etat staff'!K43&lt;C47,'Etat staff'!K43+1,'Etat staff'!K43)</f>
        <v>43593.809027777781</v>
      </c>
      <c r="E47" s="203">
        <f t="shared" si="7"/>
        <v>4.1666666666666664E-2</v>
      </c>
      <c r="F47" s="44"/>
      <c r="G47" s="265"/>
      <c r="H47" s="227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31">
        <v>33</v>
      </c>
      <c r="X47" s="231">
        <v>33</v>
      </c>
      <c r="Y47" s="231">
        <v>33</v>
      </c>
      <c r="Z47" s="231">
        <v>33</v>
      </c>
      <c r="AA47" s="231">
        <v>33</v>
      </c>
      <c r="AB47" s="231">
        <v>33</v>
      </c>
      <c r="AC47" s="231">
        <v>33</v>
      </c>
      <c r="AD47" s="231">
        <v>33</v>
      </c>
      <c r="AE47" s="231">
        <v>33</v>
      </c>
      <c r="AF47" s="231">
        <v>33</v>
      </c>
      <c r="AG47" s="231">
        <v>33</v>
      </c>
      <c r="AH47" s="231">
        <v>33</v>
      </c>
      <c r="AI47" s="231" t="s">
        <v>15</v>
      </c>
      <c r="AJ47" s="231" t="s">
        <v>6</v>
      </c>
      <c r="AK47" s="231" t="s">
        <v>6</v>
      </c>
      <c r="AL47" s="296" t="s">
        <v>6</v>
      </c>
      <c r="AM47" s="296">
        <v>32</v>
      </c>
      <c r="AN47" s="296">
        <v>32</v>
      </c>
      <c r="AO47" s="296">
        <v>32</v>
      </c>
      <c r="AP47" s="296">
        <v>32</v>
      </c>
      <c r="AQ47" s="296">
        <v>32</v>
      </c>
      <c r="AR47" s="296">
        <v>32</v>
      </c>
      <c r="AS47" s="296" t="s">
        <v>52</v>
      </c>
      <c r="AT47" s="296" t="s">
        <v>47</v>
      </c>
      <c r="AU47" s="296" t="s">
        <v>15</v>
      </c>
      <c r="AV47" s="296"/>
      <c r="AW47" s="296"/>
      <c r="AX47" s="296"/>
      <c r="AY47" s="231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29"/>
      <c r="BU47" s="165">
        <f t="shared" si="3"/>
        <v>0.33333305555717241</v>
      </c>
    </row>
    <row r="48" spans="1:73" x14ac:dyDescent="0.25">
      <c r="A48" s="39"/>
      <c r="B48" s="139" t="str">
        <f>'Etat staff'!L44</f>
        <v>KAREN</v>
      </c>
      <c r="C48" s="161">
        <f>'Etat staff'!J44</f>
        <v>43593.482638888891</v>
      </c>
      <c r="D48" s="162">
        <f>IF('Etat staff'!K44&lt;C48,'Etat staff'!K44+1,'Etat staff'!K44)</f>
        <v>43593.809027777781</v>
      </c>
      <c r="E48" s="203">
        <f t="shared" si="7"/>
        <v>4.1666666666666664E-2</v>
      </c>
      <c r="F48" s="44"/>
      <c r="G48" s="265"/>
      <c r="H48" s="227"/>
      <c r="I48" s="296"/>
      <c r="J48" s="296"/>
      <c r="K48" s="296"/>
      <c r="L48" s="296"/>
      <c r="M48" s="296"/>
      <c r="N48" s="296"/>
      <c r="O48" s="296"/>
      <c r="P48" s="296"/>
      <c r="Q48" s="296"/>
      <c r="R48" s="296"/>
      <c r="S48" s="296"/>
      <c r="T48" s="296"/>
      <c r="U48" s="296"/>
      <c r="V48" s="296"/>
      <c r="W48" s="296">
        <v>36</v>
      </c>
      <c r="X48" s="296">
        <v>36</v>
      </c>
      <c r="Y48" s="296">
        <v>36</v>
      </c>
      <c r="Z48" s="296">
        <v>36</v>
      </c>
      <c r="AA48" s="296">
        <v>36</v>
      </c>
      <c r="AB48" s="296">
        <v>36</v>
      </c>
      <c r="AC48" s="296">
        <v>36</v>
      </c>
      <c r="AD48" s="296">
        <v>36</v>
      </c>
      <c r="AE48" s="296">
        <v>36</v>
      </c>
      <c r="AF48" s="296">
        <v>36</v>
      </c>
      <c r="AG48" s="296">
        <v>36</v>
      </c>
      <c r="AH48" s="296">
        <v>36</v>
      </c>
      <c r="AI48" s="296" t="s">
        <v>15</v>
      </c>
      <c r="AJ48" s="231" t="s">
        <v>6</v>
      </c>
      <c r="AK48" s="231" t="s">
        <v>6</v>
      </c>
      <c r="AL48" s="296" t="s">
        <v>6</v>
      </c>
      <c r="AM48" s="231">
        <v>30</v>
      </c>
      <c r="AN48" s="231">
        <v>30</v>
      </c>
      <c r="AO48" s="231">
        <v>30</v>
      </c>
      <c r="AP48" s="231">
        <v>30</v>
      </c>
      <c r="AQ48" s="231">
        <v>30</v>
      </c>
      <c r="AR48" s="231">
        <v>30</v>
      </c>
      <c r="AS48" s="231">
        <v>30</v>
      </c>
      <c r="AT48" s="231">
        <v>30</v>
      </c>
      <c r="AU48" s="231">
        <v>30</v>
      </c>
      <c r="AV48" s="231">
        <v>30</v>
      </c>
      <c r="AW48" s="231">
        <v>30</v>
      </c>
      <c r="AX48" s="231">
        <v>30</v>
      </c>
      <c r="AY48" s="231">
        <v>30</v>
      </c>
      <c r="AZ48" s="231">
        <v>30</v>
      </c>
      <c r="BA48" s="231">
        <v>30</v>
      </c>
      <c r="BB48" s="231">
        <v>30</v>
      </c>
      <c r="BC48" s="231" t="s">
        <v>52</v>
      </c>
      <c r="BD48" s="231" t="s">
        <v>47</v>
      </c>
      <c r="BE48" s="231" t="s">
        <v>53</v>
      </c>
      <c r="BF48" s="231" t="s">
        <v>53</v>
      </c>
      <c r="BG48" s="231" t="s">
        <v>53</v>
      </c>
      <c r="BH48" s="231" t="s">
        <v>53</v>
      </c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29"/>
      <c r="BU48" s="165">
        <f t="shared" si="3"/>
        <v>0.33333305555717241</v>
      </c>
    </row>
    <row r="49" spans="1:73" x14ac:dyDescent="0.25">
      <c r="A49" s="39"/>
      <c r="B49" s="266">
        <f>'Etat staff'!L45</f>
        <v>0</v>
      </c>
      <c r="C49" s="161">
        <f>'Etat staff'!J45</f>
        <v>0</v>
      </c>
      <c r="D49" s="162">
        <f>IF('Etat staff'!K45&lt;C49,'Etat staff'!K45+1,'Etat staff'!K45)</f>
        <v>0</v>
      </c>
      <c r="E49" s="203">
        <f t="shared" si="7"/>
        <v>1.0416666666666666E-2</v>
      </c>
      <c r="F49" s="44"/>
      <c r="G49" s="265"/>
      <c r="H49" s="227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>
        <v>37</v>
      </c>
      <c r="X49" s="296">
        <v>37</v>
      </c>
      <c r="Y49" s="296">
        <v>37</v>
      </c>
      <c r="Z49" s="296">
        <v>37</v>
      </c>
      <c r="AA49" s="296">
        <v>37</v>
      </c>
      <c r="AB49" s="296">
        <v>37</v>
      </c>
      <c r="AC49" s="296">
        <v>37</v>
      </c>
      <c r="AD49" s="296">
        <v>37</v>
      </c>
      <c r="AE49" s="296">
        <v>37</v>
      </c>
      <c r="AF49" s="296">
        <v>37</v>
      </c>
      <c r="AG49" s="296">
        <v>37</v>
      </c>
      <c r="AH49" s="296">
        <v>37</v>
      </c>
      <c r="AI49" s="296" t="s">
        <v>15</v>
      </c>
      <c r="AJ49" s="231" t="s">
        <v>6</v>
      </c>
      <c r="AK49" s="231" t="s">
        <v>6</v>
      </c>
      <c r="AL49" s="296" t="s">
        <v>6</v>
      </c>
      <c r="AM49" s="231" t="s">
        <v>55</v>
      </c>
      <c r="AN49" s="231" t="s">
        <v>55</v>
      </c>
      <c r="AO49" s="231" t="s">
        <v>55</v>
      </c>
      <c r="AP49" s="296">
        <v>33</v>
      </c>
      <c r="AQ49" s="296">
        <v>33</v>
      </c>
      <c r="AR49" s="296">
        <v>33</v>
      </c>
      <c r="AS49" s="296">
        <v>33</v>
      </c>
      <c r="AT49" s="296">
        <v>33</v>
      </c>
      <c r="AU49" s="296">
        <v>33</v>
      </c>
      <c r="AV49" s="296">
        <v>33</v>
      </c>
      <c r="AW49" s="296">
        <v>33</v>
      </c>
      <c r="AX49" s="296">
        <v>33</v>
      </c>
      <c r="AY49" s="296">
        <v>33</v>
      </c>
      <c r="AZ49" s="296">
        <v>33</v>
      </c>
      <c r="BA49" s="296">
        <v>33</v>
      </c>
      <c r="BB49" s="296">
        <v>33</v>
      </c>
      <c r="BC49" s="296" t="s">
        <v>52</v>
      </c>
      <c r="BD49" s="296" t="s">
        <v>47</v>
      </c>
      <c r="BE49" s="296" t="s">
        <v>15</v>
      </c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29"/>
      <c r="BU49" s="165">
        <f t="shared" si="3"/>
        <v>6.9441666666666671E-3</v>
      </c>
    </row>
    <row r="50" spans="1:73" x14ac:dyDescent="0.25">
      <c r="A50" s="39"/>
      <c r="B50" s="139">
        <f>'Etat staff'!L46</f>
        <v>0</v>
      </c>
      <c r="C50" s="161">
        <f>'Etat staff'!J46</f>
        <v>0</v>
      </c>
      <c r="D50" s="162">
        <f>IF('Etat staff'!K46&lt;C50,'Etat staff'!K46+1,'Etat staff'!K46)</f>
        <v>0</v>
      </c>
      <c r="E50" s="203">
        <f t="shared" si="7"/>
        <v>1.0416666666666666E-2</v>
      </c>
      <c r="F50" s="44"/>
      <c r="G50" s="265"/>
      <c r="H50" s="227"/>
      <c r="I50" s="296"/>
      <c r="J50" s="296"/>
      <c r="K50" s="296"/>
      <c r="L50" s="296"/>
      <c r="M50" s="296"/>
      <c r="N50" s="296"/>
      <c r="O50" s="296"/>
      <c r="P50" s="296"/>
      <c r="Q50" s="296"/>
      <c r="R50" s="296"/>
      <c r="S50" s="296"/>
      <c r="T50" s="231"/>
      <c r="U50" s="231"/>
      <c r="V50" s="231"/>
      <c r="W50" s="231"/>
      <c r="X50" s="231"/>
      <c r="Y50" s="231"/>
      <c r="Z50" s="231"/>
      <c r="AA50" s="231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31"/>
      <c r="BI50" s="231"/>
      <c r="BJ50" s="231"/>
      <c r="BK50" s="231"/>
      <c r="BL50" s="231"/>
      <c r="BM50" s="231"/>
      <c r="BN50" s="231"/>
      <c r="BO50" s="231"/>
      <c r="BP50" s="296"/>
      <c r="BQ50" s="296"/>
      <c r="BR50" s="296"/>
      <c r="BS50" s="296"/>
      <c r="BT50" s="229"/>
      <c r="BU50" s="165">
        <f t="shared" si="3"/>
        <v>6.9441666666666671E-3</v>
      </c>
    </row>
    <row r="51" spans="1:73" x14ac:dyDescent="0.25">
      <c r="A51" s="39"/>
      <c r="B51" s="139">
        <f>'Etat staff'!L47</f>
        <v>0</v>
      </c>
      <c r="C51" s="161">
        <f>'Etat staff'!J47</f>
        <v>0</v>
      </c>
      <c r="D51" s="162">
        <f>IF('Etat staff'!K47&lt;C51,'Etat staff'!K47+1,'Etat staff'!K47)</f>
        <v>0</v>
      </c>
      <c r="E51" s="203">
        <f t="shared" si="7"/>
        <v>1.0416666666666666E-2</v>
      </c>
      <c r="F51" s="44"/>
      <c r="G51" s="265"/>
      <c r="H51" s="227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31"/>
      <c r="U51" s="231"/>
      <c r="V51" s="231"/>
      <c r="W51" s="231"/>
      <c r="X51" s="231"/>
      <c r="Y51" s="231"/>
      <c r="Z51" s="231"/>
      <c r="AA51" s="231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31"/>
      <c r="BI51" s="231"/>
      <c r="BJ51" s="231"/>
      <c r="BK51" s="231"/>
      <c r="BL51" s="231"/>
      <c r="BM51" s="231"/>
      <c r="BN51" s="231"/>
      <c r="BO51" s="231"/>
      <c r="BP51" s="296"/>
      <c r="BQ51" s="296"/>
      <c r="BR51" s="296"/>
      <c r="BS51" s="296"/>
      <c r="BT51" s="229"/>
      <c r="BU51" s="165">
        <f t="shared" si="3"/>
        <v>6.9441666666666671E-3</v>
      </c>
    </row>
    <row r="52" spans="1:73" x14ac:dyDescent="0.25">
      <c r="A52" s="39"/>
      <c r="B52" s="139">
        <f>'Etat staff'!L48</f>
        <v>0</v>
      </c>
      <c r="C52" s="161">
        <f>'Etat staff'!J48</f>
        <v>0</v>
      </c>
      <c r="D52" s="162">
        <f>IF('Etat staff'!K48&lt;C52,'Etat staff'!K48+1,'Etat staff'!K48)</f>
        <v>0</v>
      </c>
      <c r="E52" s="203">
        <f t="shared" si="7"/>
        <v>1.0416666666666666E-2</v>
      </c>
      <c r="F52" s="44"/>
      <c r="G52" s="265"/>
      <c r="H52" s="227"/>
      <c r="I52" s="296"/>
      <c r="J52" s="296"/>
      <c r="K52" s="296"/>
      <c r="L52" s="296"/>
      <c r="M52" s="296"/>
      <c r="N52" s="296"/>
      <c r="O52" s="296"/>
      <c r="P52" s="296"/>
      <c r="Q52" s="296"/>
      <c r="R52" s="296"/>
      <c r="S52" s="296"/>
      <c r="T52" s="231"/>
      <c r="U52" s="231"/>
      <c r="V52" s="231"/>
      <c r="W52" s="231"/>
      <c r="X52" s="231"/>
      <c r="Y52" s="231"/>
      <c r="Z52" s="231"/>
      <c r="AA52" s="231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31"/>
      <c r="BI52" s="231"/>
      <c r="BJ52" s="231"/>
      <c r="BK52" s="231"/>
      <c r="BL52" s="231"/>
      <c r="BM52" s="231"/>
      <c r="BN52" s="231"/>
      <c r="BO52" s="231"/>
      <c r="BP52" s="296"/>
      <c r="BQ52" s="296"/>
      <c r="BR52" s="296"/>
      <c r="BS52" s="296"/>
      <c r="BT52" s="229"/>
      <c r="BU52" s="165">
        <f t="shared" si="3"/>
        <v>6.9441666666666671E-3</v>
      </c>
    </row>
    <row r="53" spans="1:73" x14ac:dyDescent="0.25">
      <c r="A53" s="39"/>
      <c r="B53" s="139">
        <f>'Etat staff'!L49</f>
        <v>0</v>
      </c>
      <c r="C53" s="161">
        <f>'Etat staff'!J49</f>
        <v>0</v>
      </c>
      <c r="D53" s="162">
        <f>IF('Etat staff'!K49&lt;C53,'Etat staff'!K49+1,'Etat staff'!K49)</f>
        <v>0</v>
      </c>
      <c r="E53" s="203">
        <f t="shared" si="7"/>
        <v>1.0416666666666666E-2</v>
      </c>
      <c r="F53" s="44"/>
      <c r="G53" s="265"/>
      <c r="H53" s="227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31"/>
      <c r="U53" s="231"/>
      <c r="V53" s="231"/>
      <c r="W53" s="231"/>
      <c r="X53" s="231"/>
      <c r="Y53" s="231"/>
      <c r="Z53" s="231"/>
      <c r="AA53" s="231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31"/>
      <c r="BI53" s="231"/>
      <c r="BJ53" s="231"/>
      <c r="BK53" s="231"/>
      <c r="BL53" s="231"/>
      <c r="BM53" s="231"/>
      <c r="BN53" s="231"/>
      <c r="BO53" s="231"/>
      <c r="BP53" s="296"/>
      <c r="BQ53" s="296"/>
      <c r="BR53" s="296"/>
      <c r="BS53" s="296"/>
      <c r="BT53" s="229"/>
      <c r="BU53" s="165">
        <f t="shared" si="3"/>
        <v>6.9441666666666671E-3</v>
      </c>
    </row>
    <row r="54" spans="1:73" x14ac:dyDescent="0.25">
      <c r="A54" s="39"/>
      <c r="B54" s="139" t="str">
        <f>'Etat staff'!L50</f>
        <v xml:space="preserve"> LYDIE</v>
      </c>
      <c r="C54" s="161">
        <f>'Etat staff'!J50</f>
        <v>43593.565972222219</v>
      </c>
      <c r="D54" s="162">
        <f>IF('Etat staff'!K50&lt;C54,'Etat staff'!K50+1,'Etat staff'!K50)</f>
        <v>43593.954861111109</v>
      </c>
      <c r="E54" s="203">
        <f t="shared" si="7"/>
        <v>5.2083333333333336E-2</v>
      </c>
      <c r="F54" s="44"/>
      <c r="G54" s="265"/>
      <c r="H54" s="227"/>
      <c r="I54" s="296"/>
      <c r="J54" s="296"/>
      <c r="K54" s="296"/>
      <c r="L54" s="296"/>
      <c r="M54" s="296"/>
      <c r="N54" s="296"/>
      <c r="O54" s="296"/>
      <c r="P54" s="296"/>
      <c r="Q54" s="296"/>
      <c r="R54" s="296"/>
      <c r="S54" s="296"/>
      <c r="T54" s="296"/>
      <c r="U54" s="296"/>
      <c r="V54" s="296"/>
      <c r="W54" s="296"/>
      <c r="X54" s="296"/>
      <c r="Y54" s="296"/>
      <c r="Z54" s="296"/>
      <c r="AA54" s="296"/>
      <c r="AB54" s="231"/>
      <c r="AC54" s="231"/>
      <c r="AD54" s="231" t="s">
        <v>53</v>
      </c>
      <c r="AE54" s="231" t="s">
        <v>53</v>
      </c>
      <c r="AF54" s="231" t="s">
        <v>53</v>
      </c>
      <c r="AG54" s="231" t="s">
        <v>53</v>
      </c>
      <c r="AH54" s="231" t="s">
        <v>53</v>
      </c>
      <c r="AI54" s="296">
        <v>38</v>
      </c>
      <c r="AJ54" s="296">
        <v>38</v>
      </c>
      <c r="AK54" s="296">
        <v>38</v>
      </c>
      <c r="AL54" s="296">
        <v>38</v>
      </c>
      <c r="AM54" s="296">
        <v>38</v>
      </c>
      <c r="AN54" s="296">
        <v>38</v>
      </c>
      <c r="AO54" s="296">
        <v>38</v>
      </c>
      <c r="AP54" s="296">
        <v>38</v>
      </c>
      <c r="AQ54" s="296" t="s">
        <v>15</v>
      </c>
      <c r="AR54" s="296" t="s">
        <v>6</v>
      </c>
      <c r="AS54" s="296" t="s">
        <v>6</v>
      </c>
      <c r="AT54" s="296" t="s">
        <v>6</v>
      </c>
      <c r="AU54" s="296">
        <v>1</v>
      </c>
      <c r="AV54" s="296">
        <v>1</v>
      </c>
      <c r="AW54" s="296">
        <v>1</v>
      </c>
      <c r="AX54" s="296">
        <v>1</v>
      </c>
      <c r="AY54" s="296">
        <v>1</v>
      </c>
      <c r="AZ54" s="296">
        <v>1</v>
      </c>
      <c r="BA54" s="296">
        <v>1</v>
      </c>
      <c r="BB54" s="296">
        <v>1</v>
      </c>
      <c r="BC54" s="296">
        <v>30</v>
      </c>
      <c r="BD54" s="296">
        <v>30</v>
      </c>
      <c r="BE54" s="296">
        <v>30</v>
      </c>
      <c r="BF54" s="296">
        <v>30</v>
      </c>
      <c r="BG54" s="296">
        <v>30</v>
      </c>
      <c r="BH54" s="231" t="s">
        <v>52</v>
      </c>
      <c r="BI54" s="231" t="s">
        <v>47</v>
      </c>
      <c r="BJ54" s="231" t="s">
        <v>15</v>
      </c>
      <c r="BK54" s="231" t="s">
        <v>15</v>
      </c>
      <c r="BL54" s="231" t="s">
        <v>15</v>
      </c>
      <c r="BM54" s="231" t="s">
        <v>15</v>
      </c>
      <c r="BN54" s="231" t="s">
        <v>15</v>
      </c>
      <c r="BO54" s="231" t="s">
        <v>15</v>
      </c>
      <c r="BP54" s="296"/>
      <c r="BQ54" s="296"/>
      <c r="BR54" s="296"/>
      <c r="BS54" s="296"/>
      <c r="BT54" s="229"/>
      <c r="BU54" s="165">
        <f t="shared" si="3"/>
        <v>0.39583305555717241</v>
      </c>
    </row>
    <row r="55" spans="1:73" x14ac:dyDescent="0.25">
      <c r="A55" s="39"/>
      <c r="B55" s="139" t="str">
        <f>'Etat staff'!L51</f>
        <v>KARINE</v>
      </c>
      <c r="C55" s="161">
        <f>'Etat staff'!J51</f>
        <v>43593.565972222219</v>
      </c>
      <c r="D55" s="162">
        <f>IF('Etat staff'!K51&lt;C55,'Etat staff'!K51+1,'Etat staff'!K51)</f>
        <v>43593.954861111109</v>
      </c>
      <c r="E55" s="203">
        <f t="shared" si="7"/>
        <v>5.2083333333333336E-2</v>
      </c>
      <c r="F55" s="44"/>
      <c r="G55" s="265"/>
      <c r="H55" s="227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 t="s">
        <v>68</v>
      </c>
      <c r="AE55" s="296" t="s">
        <v>68</v>
      </c>
      <c r="AF55" s="296" t="s">
        <v>68</v>
      </c>
      <c r="AG55" s="296" t="s">
        <v>68</v>
      </c>
      <c r="AH55" s="296" t="s">
        <v>68</v>
      </c>
      <c r="AI55" s="296">
        <v>39</v>
      </c>
      <c r="AJ55" s="296">
        <v>39</v>
      </c>
      <c r="AK55" s="296">
        <v>39</v>
      </c>
      <c r="AL55" s="296">
        <v>39</v>
      </c>
      <c r="AM55" s="296">
        <v>39</v>
      </c>
      <c r="AN55" s="296">
        <v>39</v>
      </c>
      <c r="AO55" s="296">
        <v>39</v>
      </c>
      <c r="AP55" s="296">
        <v>39</v>
      </c>
      <c r="AQ55" s="296" t="s">
        <v>15</v>
      </c>
      <c r="AR55" s="296" t="s">
        <v>6</v>
      </c>
      <c r="AS55" s="296" t="s">
        <v>6</v>
      </c>
      <c r="AT55" s="296" t="s">
        <v>6</v>
      </c>
      <c r="AU55" s="231" t="s">
        <v>16</v>
      </c>
      <c r="AV55" s="231" t="s">
        <v>16</v>
      </c>
      <c r="AW55" s="231" t="s">
        <v>16</v>
      </c>
      <c r="AX55" s="231" t="s">
        <v>16</v>
      </c>
      <c r="AY55" s="231">
        <v>32</v>
      </c>
      <c r="AZ55" s="231">
        <v>32</v>
      </c>
      <c r="BA55" s="231">
        <v>32</v>
      </c>
      <c r="BB55" s="296">
        <v>32</v>
      </c>
      <c r="BC55" s="296">
        <v>33</v>
      </c>
      <c r="BD55" s="296">
        <v>33</v>
      </c>
      <c r="BE55" s="296">
        <v>33</v>
      </c>
      <c r="BF55" s="296">
        <v>33</v>
      </c>
      <c r="BG55" s="296">
        <v>33</v>
      </c>
      <c r="BH55" s="231" t="s">
        <v>52</v>
      </c>
      <c r="BI55" s="231" t="s">
        <v>47</v>
      </c>
      <c r="BJ55" s="231" t="s">
        <v>15</v>
      </c>
      <c r="BK55" s="231" t="s">
        <v>15</v>
      </c>
      <c r="BL55" s="231" t="s">
        <v>15</v>
      </c>
      <c r="BM55" s="231" t="s">
        <v>15</v>
      </c>
      <c r="BN55" s="231" t="s">
        <v>15</v>
      </c>
      <c r="BO55" s="231" t="s">
        <v>15</v>
      </c>
      <c r="BP55" s="296"/>
      <c r="BQ55" s="296"/>
      <c r="BR55" s="296"/>
      <c r="BS55" s="296"/>
      <c r="BT55" s="229"/>
      <c r="BU55" s="165">
        <f t="shared" si="3"/>
        <v>0.39583305555717241</v>
      </c>
    </row>
    <row r="56" spans="1:73" x14ac:dyDescent="0.25">
      <c r="A56" s="39"/>
      <c r="B56" s="139" t="str">
        <f>'Etat staff'!L52</f>
        <v xml:space="preserve"> CAMILLE</v>
      </c>
      <c r="C56" s="161">
        <f>'Etat staff'!J52</f>
        <v>43593.565972222219</v>
      </c>
      <c r="D56" s="162">
        <f>IF('Etat staff'!K52&lt;C56,'Etat staff'!K52+1,'Etat staff'!K52)</f>
        <v>43593.954861111109</v>
      </c>
      <c r="E56" s="203">
        <f t="shared" si="7"/>
        <v>5.2083333333333336E-2</v>
      </c>
      <c r="F56" s="44"/>
      <c r="G56" s="265"/>
      <c r="H56" s="227"/>
      <c r="I56" s="296"/>
      <c r="J56" s="296"/>
      <c r="K56" s="296"/>
      <c r="L56" s="296"/>
      <c r="M56" s="296"/>
      <c r="N56" s="296"/>
      <c r="O56" s="296"/>
      <c r="P56" s="296"/>
      <c r="Q56" s="296"/>
      <c r="R56" s="296"/>
      <c r="S56" s="296"/>
      <c r="T56" s="296"/>
      <c r="U56" s="296"/>
      <c r="V56" s="296"/>
      <c r="W56" s="296"/>
      <c r="X56" s="296"/>
      <c r="Y56" s="296"/>
      <c r="Z56" s="296"/>
      <c r="AA56" s="296"/>
      <c r="AB56" s="231"/>
      <c r="AC56" s="231"/>
      <c r="AD56" s="296"/>
      <c r="AE56" s="296">
        <v>1</v>
      </c>
      <c r="AF56" s="296">
        <v>1</v>
      </c>
      <c r="AG56" s="296">
        <v>1</v>
      </c>
      <c r="AH56" s="296">
        <v>1</v>
      </c>
      <c r="AI56" s="296">
        <v>1</v>
      </c>
      <c r="AJ56" s="296">
        <v>1</v>
      </c>
      <c r="AK56" s="296">
        <v>1</v>
      </c>
      <c r="AL56" s="296">
        <v>1</v>
      </c>
      <c r="AM56" s="296">
        <v>1</v>
      </c>
      <c r="AN56" s="296">
        <v>1</v>
      </c>
      <c r="AO56" s="296">
        <v>1</v>
      </c>
      <c r="AP56" s="296">
        <v>1</v>
      </c>
      <c r="AQ56" s="296" t="s">
        <v>15</v>
      </c>
      <c r="AR56" s="296" t="s">
        <v>6</v>
      </c>
      <c r="AS56" s="296" t="s">
        <v>6</v>
      </c>
      <c r="AT56" s="296" t="s">
        <v>6</v>
      </c>
      <c r="AU56" s="296" t="s">
        <v>55</v>
      </c>
      <c r="AV56" s="296" t="s">
        <v>55</v>
      </c>
      <c r="AW56" s="296" t="s">
        <v>55</v>
      </c>
      <c r="AX56" s="296" t="s">
        <v>55</v>
      </c>
      <c r="AY56" s="296" t="s">
        <v>55</v>
      </c>
      <c r="AZ56" s="296" t="s">
        <v>55</v>
      </c>
      <c r="BA56" s="296">
        <v>35</v>
      </c>
      <c r="BB56" s="296">
        <v>35</v>
      </c>
      <c r="BC56" s="296">
        <v>35</v>
      </c>
      <c r="BD56" s="296">
        <v>35</v>
      </c>
      <c r="BE56" s="296">
        <v>35</v>
      </c>
      <c r="BF56" s="296">
        <v>35</v>
      </c>
      <c r="BG56" s="296">
        <v>35</v>
      </c>
      <c r="BH56" s="231" t="s">
        <v>52</v>
      </c>
      <c r="BI56" s="231" t="s">
        <v>47</v>
      </c>
      <c r="BJ56" s="231" t="s">
        <v>15</v>
      </c>
      <c r="BK56" s="231" t="s">
        <v>15</v>
      </c>
      <c r="BL56" s="296"/>
      <c r="BM56" s="296"/>
      <c r="BN56" s="296"/>
      <c r="BO56" s="296"/>
      <c r="BP56" s="296"/>
      <c r="BQ56" s="296"/>
      <c r="BR56" s="296"/>
      <c r="BS56" s="296"/>
      <c r="BT56" s="229"/>
      <c r="BU56" s="165">
        <f t="shared" si="3"/>
        <v>0.39583305555717241</v>
      </c>
    </row>
    <row r="57" spans="1:73" x14ac:dyDescent="0.25">
      <c r="A57" s="39"/>
      <c r="B57" s="139" t="str">
        <f>'Etat staff'!L53</f>
        <v>BESOIN</v>
      </c>
      <c r="C57" s="161">
        <f>'Etat staff'!J53</f>
        <v>43593.565972222219</v>
      </c>
      <c r="D57" s="162">
        <f>IF('Etat staff'!K53&lt;C57,'Etat staff'!K53+1,'Etat staff'!K53)</f>
        <v>43593.954861111109</v>
      </c>
      <c r="E57" s="203">
        <f t="shared" si="7"/>
        <v>5.2083333333333336E-2</v>
      </c>
      <c r="F57" s="44"/>
      <c r="G57" s="265"/>
      <c r="H57" s="227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31"/>
      <c r="AC57" s="231"/>
      <c r="AD57" s="231"/>
      <c r="AE57" s="231">
        <v>32</v>
      </c>
      <c r="AF57" s="231">
        <v>32</v>
      </c>
      <c r="AG57" s="231">
        <v>32</v>
      </c>
      <c r="AH57" s="231">
        <v>32</v>
      </c>
      <c r="AI57" s="231">
        <v>32</v>
      </c>
      <c r="AJ57" s="231">
        <v>32</v>
      </c>
      <c r="AK57" s="231">
        <v>32</v>
      </c>
      <c r="AL57" s="231">
        <v>32</v>
      </c>
      <c r="AM57" s="231" t="s">
        <v>54</v>
      </c>
      <c r="AN57" s="231" t="s">
        <v>54</v>
      </c>
      <c r="AO57" s="231" t="s">
        <v>54</v>
      </c>
      <c r="AP57" s="231" t="s">
        <v>54</v>
      </c>
      <c r="AQ57" s="231" t="s">
        <v>54</v>
      </c>
      <c r="AR57" s="296" t="s">
        <v>6</v>
      </c>
      <c r="AS57" s="296" t="s">
        <v>6</v>
      </c>
      <c r="AT57" s="296" t="s">
        <v>6</v>
      </c>
      <c r="AU57" s="231">
        <v>38</v>
      </c>
      <c r="AV57" s="231">
        <v>38</v>
      </c>
      <c r="AW57" s="231">
        <v>38</v>
      </c>
      <c r="AX57" s="231">
        <v>38</v>
      </c>
      <c r="AY57" s="231">
        <v>38</v>
      </c>
      <c r="AZ57" s="231">
        <v>38</v>
      </c>
      <c r="BA57" s="231">
        <v>38</v>
      </c>
      <c r="BB57" s="231">
        <v>38</v>
      </c>
      <c r="BC57" s="231">
        <v>38</v>
      </c>
      <c r="BD57" s="231">
        <v>38</v>
      </c>
      <c r="BE57" s="231">
        <v>38</v>
      </c>
      <c r="BF57" s="231">
        <v>38</v>
      </c>
      <c r="BG57" s="231">
        <v>38</v>
      </c>
      <c r="BH57" s="231" t="s">
        <v>52</v>
      </c>
      <c r="BI57" s="231" t="s">
        <v>47</v>
      </c>
      <c r="BJ57" s="296" t="s">
        <v>15</v>
      </c>
      <c r="BK57" s="296" t="s">
        <v>15</v>
      </c>
      <c r="BL57" s="296" t="s">
        <v>15</v>
      </c>
      <c r="BM57" s="296" t="s">
        <v>15</v>
      </c>
      <c r="BN57" s="296"/>
      <c r="BO57" s="296"/>
      <c r="BP57" s="296"/>
      <c r="BQ57" s="296"/>
      <c r="BR57" s="296"/>
      <c r="BS57" s="296"/>
      <c r="BT57" s="229"/>
      <c r="BU57" s="165">
        <f t="shared" si="3"/>
        <v>0.39583305555717241</v>
      </c>
    </row>
    <row r="58" spans="1:73" x14ac:dyDescent="0.25">
      <c r="A58" s="39"/>
      <c r="B58" s="139" t="str">
        <f>'Etat staff'!L54</f>
        <v xml:space="preserve"> ANAIS</v>
      </c>
      <c r="C58" s="161">
        <f>'Etat staff'!J54</f>
        <v>43593.607638888891</v>
      </c>
      <c r="D58" s="162">
        <f>IF('Etat staff'!K54&lt;C58,'Etat staff'!K54+1,'Etat staff'!K54)</f>
        <v>43593.954861111109</v>
      </c>
      <c r="E58" s="203">
        <f t="shared" si="7"/>
        <v>4.1666666666666664E-2</v>
      </c>
      <c r="F58" s="44"/>
      <c r="G58" s="265"/>
      <c r="H58" s="227"/>
      <c r="I58" s="296"/>
      <c r="J58" s="296"/>
      <c r="K58" s="296"/>
      <c r="L58" s="296"/>
      <c r="M58" s="296"/>
      <c r="N58" s="296"/>
      <c r="O58" s="296"/>
      <c r="P58" s="296"/>
      <c r="Q58" s="296"/>
      <c r="R58" s="296"/>
      <c r="S58" s="296"/>
      <c r="T58" s="296"/>
      <c r="U58" s="296"/>
      <c r="V58" s="296"/>
      <c r="W58" s="296"/>
      <c r="X58" s="296"/>
      <c r="Y58" s="296"/>
      <c r="Z58" s="296"/>
      <c r="AA58" s="296"/>
      <c r="AB58" s="296"/>
      <c r="AC58" s="296"/>
      <c r="AD58" s="296"/>
      <c r="AE58" s="296"/>
      <c r="AF58" s="231"/>
      <c r="AG58" s="231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 t="s">
        <v>6</v>
      </c>
      <c r="AS58" s="296" t="s">
        <v>6</v>
      </c>
      <c r="AT58" s="296" t="s">
        <v>6</v>
      </c>
      <c r="AU58" s="296">
        <v>39</v>
      </c>
      <c r="AV58" s="296">
        <v>39</v>
      </c>
      <c r="AW58" s="296">
        <v>39</v>
      </c>
      <c r="AX58" s="296">
        <v>39</v>
      </c>
      <c r="AY58" s="296" t="s">
        <v>16</v>
      </c>
      <c r="AZ58" s="296" t="s">
        <v>16</v>
      </c>
      <c r="BA58" s="296" t="s">
        <v>16</v>
      </c>
      <c r="BB58" s="296" t="s">
        <v>16</v>
      </c>
      <c r="BC58" s="296" t="s">
        <v>16</v>
      </c>
      <c r="BD58" s="296" t="s">
        <v>16</v>
      </c>
      <c r="BE58" s="296" t="s">
        <v>16</v>
      </c>
      <c r="BF58" s="296" t="s">
        <v>16</v>
      </c>
      <c r="BG58" s="296" t="s">
        <v>16</v>
      </c>
      <c r="BH58" s="231" t="s">
        <v>52</v>
      </c>
      <c r="BI58" s="231" t="s">
        <v>47</v>
      </c>
      <c r="BJ58" s="231"/>
      <c r="BK58" s="231"/>
      <c r="BL58" s="231"/>
      <c r="BM58" s="231"/>
      <c r="BN58" s="231"/>
      <c r="BO58" s="231"/>
      <c r="BP58" s="296"/>
      <c r="BQ58" s="296"/>
      <c r="BR58" s="296"/>
      <c r="BS58" s="296"/>
      <c r="BT58" s="229"/>
      <c r="BU58" s="165">
        <f t="shared" si="3"/>
        <v>0.3541663888856551</v>
      </c>
    </row>
    <row r="59" spans="1:73" x14ac:dyDescent="0.25">
      <c r="A59" s="39"/>
      <c r="B59" s="139" t="str">
        <f>'Etat staff'!L55</f>
        <v>BESOIN</v>
      </c>
      <c r="C59" s="161">
        <f>'Etat staff'!J55</f>
        <v>43593.628472222219</v>
      </c>
      <c r="D59" s="162">
        <f>IF('Etat staff'!K55&lt;C59,'Etat staff'!K55+1,'Etat staff'!K55)</f>
        <v>43593.954861111109</v>
      </c>
      <c r="E59" s="203">
        <f t="shared" si="7"/>
        <v>4.1666666666666664E-2</v>
      </c>
      <c r="F59" s="44"/>
      <c r="G59" s="265"/>
      <c r="H59" s="227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>
        <v>2</v>
      </c>
      <c r="AF59" s="296">
        <v>2</v>
      </c>
      <c r="AG59" s="296">
        <v>2</v>
      </c>
      <c r="AH59" s="296">
        <v>2</v>
      </c>
      <c r="AI59" s="296">
        <v>2</v>
      </c>
      <c r="AJ59" s="296">
        <v>2</v>
      </c>
      <c r="AK59" s="296">
        <v>2</v>
      </c>
      <c r="AL59" s="296">
        <v>2</v>
      </c>
      <c r="AM59" s="296" t="s">
        <v>55</v>
      </c>
      <c r="AN59" s="296" t="s">
        <v>55</v>
      </c>
      <c r="AO59" s="296" t="s">
        <v>55</v>
      </c>
      <c r="AP59" s="296" t="s">
        <v>55</v>
      </c>
      <c r="AQ59" s="296" t="s">
        <v>55</v>
      </c>
      <c r="AR59" s="296" t="s">
        <v>6</v>
      </c>
      <c r="AS59" s="296" t="s">
        <v>6</v>
      </c>
      <c r="AT59" s="296" t="s">
        <v>6</v>
      </c>
      <c r="AU59" s="231">
        <v>37</v>
      </c>
      <c r="AV59" s="231">
        <v>37</v>
      </c>
      <c r="AW59" s="231">
        <v>37</v>
      </c>
      <c r="AX59" s="231">
        <v>37</v>
      </c>
      <c r="AY59" s="231">
        <v>37</v>
      </c>
      <c r="AZ59" s="231">
        <v>37</v>
      </c>
      <c r="BA59" s="231">
        <v>37</v>
      </c>
      <c r="BB59" s="231">
        <v>37</v>
      </c>
      <c r="BC59" s="231">
        <v>37</v>
      </c>
      <c r="BD59" s="231">
        <v>37</v>
      </c>
      <c r="BE59" s="296" t="s">
        <v>52</v>
      </c>
      <c r="BF59" s="296" t="s">
        <v>47</v>
      </c>
      <c r="BG59" s="296" t="s">
        <v>15</v>
      </c>
      <c r="BH59" s="231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29"/>
      <c r="BU59" s="165">
        <f t="shared" si="3"/>
        <v>0.33333305555717241</v>
      </c>
    </row>
    <row r="60" spans="1:73" x14ac:dyDescent="0.25">
      <c r="A60" s="39"/>
      <c r="B60" s="139" t="str">
        <f>'Etat staff'!L56</f>
        <v xml:space="preserve"> CLAIRE</v>
      </c>
      <c r="C60" s="161">
        <f>'Etat staff'!J56</f>
        <v>43593.628472222219</v>
      </c>
      <c r="D60" s="162">
        <f>IF('Etat staff'!K56&lt;C60,'Etat staff'!K56+1,'Etat staff'!K56)</f>
        <v>43593.954861111109</v>
      </c>
      <c r="E60" s="203">
        <f t="shared" si="7"/>
        <v>4.1666666666666664E-2</v>
      </c>
      <c r="F60" s="44"/>
      <c r="G60" s="265"/>
      <c r="H60" s="227"/>
      <c r="I60" s="296"/>
      <c r="J60" s="296"/>
      <c r="K60" s="296"/>
      <c r="L60" s="296"/>
      <c r="M60" s="296"/>
      <c r="N60" s="296"/>
      <c r="O60" s="296"/>
      <c r="P60" s="296"/>
      <c r="Q60" s="296"/>
      <c r="R60" s="296"/>
      <c r="S60" s="296"/>
      <c r="T60" s="296"/>
      <c r="U60" s="296"/>
      <c r="V60" s="296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>
        <v>37</v>
      </c>
      <c r="AS60" s="296">
        <v>37</v>
      </c>
      <c r="AT60" s="296">
        <v>37</v>
      </c>
      <c r="AU60" s="296" t="s">
        <v>15</v>
      </c>
      <c r="AV60" s="296" t="s">
        <v>6</v>
      </c>
      <c r="AW60" s="296" t="s">
        <v>6</v>
      </c>
      <c r="AX60" s="296" t="s">
        <v>6</v>
      </c>
      <c r="AY60" s="296" t="s">
        <v>15</v>
      </c>
      <c r="AZ60" s="296" t="s">
        <v>15</v>
      </c>
      <c r="BA60" s="296">
        <v>36</v>
      </c>
      <c r="BB60" s="296">
        <v>36</v>
      </c>
      <c r="BC60" s="296">
        <v>36</v>
      </c>
      <c r="BD60" s="296">
        <v>36</v>
      </c>
      <c r="BE60" s="296">
        <v>36</v>
      </c>
      <c r="BF60" s="296">
        <v>36</v>
      </c>
      <c r="BG60" s="296">
        <v>36</v>
      </c>
      <c r="BH60" s="231" t="s">
        <v>52</v>
      </c>
      <c r="BI60" s="296" t="s">
        <v>47</v>
      </c>
      <c r="BJ60" s="296" t="s">
        <v>15</v>
      </c>
      <c r="BK60" s="296" t="s">
        <v>15</v>
      </c>
      <c r="BL60" s="296" t="s">
        <v>15</v>
      </c>
      <c r="BM60" s="296" t="s">
        <v>15</v>
      </c>
      <c r="BN60" s="296" t="s">
        <v>15</v>
      </c>
      <c r="BO60" s="296" t="s">
        <v>15</v>
      </c>
      <c r="BP60" s="296"/>
      <c r="BQ60" s="296"/>
      <c r="BR60" s="296"/>
      <c r="BS60" s="296"/>
      <c r="BT60" s="229"/>
      <c r="BU60" s="165">
        <f t="shared" si="3"/>
        <v>0.33333305555717241</v>
      </c>
    </row>
    <row r="61" spans="1:73" x14ac:dyDescent="0.25">
      <c r="A61" s="39"/>
      <c r="B61" s="139" t="str">
        <f>'Etat staff'!L57</f>
        <v xml:space="preserve"> OPHELIE</v>
      </c>
      <c r="C61" s="161">
        <f>'Etat staff'!J57</f>
        <v>43593.628472222219</v>
      </c>
      <c r="D61" s="162">
        <f>IF('Etat staff'!K57&lt;C61,'Etat staff'!K57+1,'Etat staff'!K57)</f>
        <v>43593.954861111109</v>
      </c>
      <c r="E61" s="203">
        <f t="shared" si="7"/>
        <v>4.1666666666666664E-2</v>
      </c>
      <c r="F61" s="44"/>
      <c r="G61" s="265"/>
      <c r="H61" s="227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31"/>
      <c r="AL61" s="231"/>
      <c r="AM61" s="231"/>
      <c r="AN61" s="231"/>
      <c r="AO61" s="231"/>
      <c r="AP61" s="231"/>
      <c r="AQ61" s="231">
        <v>38</v>
      </c>
      <c r="AR61" s="231">
        <v>38</v>
      </c>
      <c r="AS61" s="231">
        <v>38</v>
      </c>
      <c r="AT61" s="231">
        <v>38</v>
      </c>
      <c r="AU61" s="231" t="s">
        <v>15</v>
      </c>
      <c r="AV61" s="296" t="s">
        <v>6</v>
      </c>
      <c r="AW61" s="296" t="s">
        <v>6</v>
      </c>
      <c r="AX61" s="296" t="s">
        <v>6</v>
      </c>
      <c r="AY61" s="231">
        <v>39</v>
      </c>
      <c r="AZ61" s="231">
        <v>39</v>
      </c>
      <c r="BA61" s="231">
        <v>39</v>
      </c>
      <c r="BB61" s="231">
        <v>39</v>
      </c>
      <c r="BC61" s="231">
        <v>39</v>
      </c>
      <c r="BD61" s="231">
        <v>39</v>
      </c>
      <c r="BE61" s="231">
        <v>39</v>
      </c>
      <c r="BF61" s="231">
        <v>39</v>
      </c>
      <c r="BG61" s="231">
        <v>39</v>
      </c>
      <c r="BH61" s="231" t="s">
        <v>52</v>
      </c>
      <c r="BI61" s="296" t="s">
        <v>47</v>
      </c>
      <c r="BJ61" s="296" t="s">
        <v>15</v>
      </c>
      <c r="BK61" s="296" t="s">
        <v>15</v>
      </c>
      <c r="BL61" s="296" t="s">
        <v>15</v>
      </c>
      <c r="BM61" s="296" t="s">
        <v>15</v>
      </c>
      <c r="BN61" s="296" t="s">
        <v>15</v>
      </c>
      <c r="BO61" s="296" t="s">
        <v>15</v>
      </c>
      <c r="BP61" s="296"/>
      <c r="BQ61" s="296"/>
      <c r="BR61" s="296"/>
      <c r="BS61" s="296"/>
      <c r="BT61" s="229"/>
      <c r="BU61" s="165">
        <f t="shared" si="3"/>
        <v>0.33333305555717241</v>
      </c>
    </row>
    <row r="62" spans="1:73" x14ac:dyDescent="0.25">
      <c r="A62" s="39"/>
      <c r="B62" s="139" t="str">
        <f>'Etat staff'!L58</f>
        <v xml:space="preserve"> JULIE</v>
      </c>
      <c r="C62" s="161">
        <f>'Etat staff'!J58</f>
        <v>43593.628472222219</v>
      </c>
      <c r="D62" s="162">
        <f>IF('Etat staff'!K58&lt;C62,'Etat staff'!K58+1,'Etat staff'!K58)</f>
        <v>43593.954861111109</v>
      </c>
      <c r="E62" s="203">
        <f t="shared" si="7"/>
        <v>4.1666666666666664E-2</v>
      </c>
      <c r="F62" s="44"/>
      <c r="G62" s="265"/>
      <c r="H62" s="227"/>
      <c r="I62" s="296"/>
      <c r="J62" s="296"/>
      <c r="K62" s="296"/>
      <c r="L62" s="296"/>
      <c r="M62" s="296"/>
      <c r="N62" s="296"/>
      <c r="O62" s="296"/>
      <c r="P62" s="296"/>
      <c r="Q62" s="296"/>
      <c r="R62" s="296"/>
      <c r="S62" s="296"/>
      <c r="T62" s="296"/>
      <c r="U62" s="296"/>
      <c r="V62" s="296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31" t="s">
        <v>53</v>
      </c>
      <c r="AN62" s="231" t="s">
        <v>53</v>
      </c>
      <c r="AO62" s="231" t="s">
        <v>53</v>
      </c>
      <c r="AP62" s="231" t="s">
        <v>53</v>
      </c>
      <c r="AQ62" s="231">
        <v>39</v>
      </c>
      <c r="AR62" s="231">
        <v>39</v>
      </c>
      <c r="AS62" s="231">
        <v>39</v>
      </c>
      <c r="AT62" s="231">
        <v>39</v>
      </c>
      <c r="AU62" s="231" t="s">
        <v>15</v>
      </c>
      <c r="AV62" s="296" t="s">
        <v>6</v>
      </c>
      <c r="AW62" s="296" t="s">
        <v>6</v>
      </c>
      <c r="AX62" s="296" t="s">
        <v>6</v>
      </c>
      <c r="AY62" s="231" t="s">
        <v>55</v>
      </c>
      <c r="AZ62" s="231" t="s">
        <v>55</v>
      </c>
      <c r="BA62" s="231" t="s">
        <v>55</v>
      </c>
      <c r="BB62" s="231" t="s">
        <v>55</v>
      </c>
      <c r="BC62" s="231">
        <v>1</v>
      </c>
      <c r="BD62" s="231">
        <v>1</v>
      </c>
      <c r="BE62" s="231">
        <v>1</v>
      </c>
      <c r="BF62" s="231">
        <v>1</v>
      </c>
      <c r="BG62" s="231">
        <v>1</v>
      </c>
      <c r="BH62" s="231" t="s">
        <v>52</v>
      </c>
      <c r="BI62" s="296" t="s">
        <v>47</v>
      </c>
      <c r="BJ62" s="296" t="s">
        <v>15</v>
      </c>
      <c r="BK62" s="296" t="s">
        <v>15</v>
      </c>
      <c r="BL62" s="296" t="s">
        <v>15</v>
      </c>
      <c r="BM62" s="296" t="s">
        <v>15</v>
      </c>
      <c r="BN62" s="296" t="s">
        <v>15</v>
      </c>
      <c r="BO62" s="296" t="s">
        <v>15</v>
      </c>
      <c r="BP62" s="296"/>
      <c r="BQ62" s="296"/>
      <c r="BR62" s="296"/>
      <c r="BS62" s="296"/>
      <c r="BT62" s="229"/>
      <c r="BU62" s="165">
        <f t="shared" si="3"/>
        <v>0.33333305555717241</v>
      </c>
    </row>
    <row r="63" spans="1:73" x14ac:dyDescent="0.25">
      <c r="A63" s="39"/>
      <c r="B63" s="139">
        <f>'Etat staff'!L59</f>
        <v>0</v>
      </c>
      <c r="C63" s="161">
        <f>'Etat staff'!J59</f>
        <v>0</v>
      </c>
      <c r="D63" s="162">
        <f>IF('Etat staff'!K59&lt;C63,'Etat staff'!K59+1,'Etat staff'!K59)</f>
        <v>0</v>
      </c>
      <c r="E63" s="203">
        <f t="shared" si="7"/>
        <v>1.0416666666666666E-2</v>
      </c>
      <c r="F63" s="44"/>
      <c r="G63" s="265"/>
      <c r="H63" s="227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31">
        <v>2</v>
      </c>
      <c r="AN63" s="231">
        <v>2</v>
      </c>
      <c r="AO63" s="231">
        <v>2</v>
      </c>
      <c r="AP63" s="231">
        <v>2</v>
      </c>
      <c r="AQ63" s="231">
        <v>1</v>
      </c>
      <c r="AR63" s="231">
        <v>1</v>
      </c>
      <c r="AS63" s="231">
        <v>1</v>
      </c>
      <c r="AT63" s="231">
        <v>1</v>
      </c>
      <c r="AU63" s="296" t="s">
        <v>15</v>
      </c>
      <c r="AV63" s="296" t="s">
        <v>6</v>
      </c>
      <c r="AW63" s="296" t="s">
        <v>6</v>
      </c>
      <c r="AX63" s="296" t="s">
        <v>6</v>
      </c>
      <c r="AY63" s="231" t="s">
        <v>55</v>
      </c>
      <c r="AZ63" s="231" t="s">
        <v>55</v>
      </c>
      <c r="BA63" s="231" t="s">
        <v>55</v>
      </c>
      <c r="BB63" s="231" t="s">
        <v>55</v>
      </c>
      <c r="BC63" s="231">
        <v>32</v>
      </c>
      <c r="BD63" s="231">
        <v>32</v>
      </c>
      <c r="BE63" s="231">
        <v>37</v>
      </c>
      <c r="BF63" s="231">
        <v>37</v>
      </c>
      <c r="BG63" s="231">
        <v>37</v>
      </c>
      <c r="BH63" s="231" t="s">
        <v>52</v>
      </c>
      <c r="BI63" s="296" t="s">
        <v>47</v>
      </c>
      <c r="BJ63" s="296" t="s">
        <v>15</v>
      </c>
      <c r="BK63" s="296" t="s">
        <v>15</v>
      </c>
      <c r="BL63" s="296" t="s">
        <v>15</v>
      </c>
      <c r="BM63" s="296" t="s">
        <v>15</v>
      </c>
      <c r="BN63" s="296" t="s">
        <v>15</v>
      </c>
      <c r="BO63" s="296" t="s">
        <v>15</v>
      </c>
      <c r="BP63" s="231"/>
      <c r="BQ63" s="231"/>
      <c r="BR63" s="231"/>
      <c r="BS63" s="231"/>
      <c r="BT63" s="229"/>
      <c r="BU63" s="165">
        <f t="shared" si="3"/>
        <v>6.9441666666666671E-3</v>
      </c>
    </row>
    <row r="64" spans="1:73" x14ac:dyDescent="0.25">
      <c r="A64" s="39"/>
      <c r="B64" s="139">
        <f>'Etat staff'!L60</f>
        <v>0</v>
      </c>
      <c r="C64" s="161">
        <f>'Etat staff'!J60</f>
        <v>0</v>
      </c>
      <c r="D64" s="162">
        <f>IF('Etat staff'!K60&lt;C64,'Etat staff'!K60+1,'Etat staff'!K60)</f>
        <v>0</v>
      </c>
      <c r="E64" s="203">
        <f t="shared" si="7"/>
        <v>1.0416666666666666E-2</v>
      </c>
      <c r="F64" s="44"/>
      <c r="G64" s="265"/>
      <c r="H64" s="227"/>
      <c r="I64" s="296"/>
      <c r="J64" s="296"/>
      <c r="K64" s="296"/>
      <c r="L64" s="296"/>
      <c r="M64" s="296"/>
      <c r="N64" s="296"/>
      <c r="O64" s="296"/>
      <c r="P64" s="296"/>
      <c r="Q64" s="296"/>
      <c r="R64" s="296"/>
      <c r="S64" s="296"/>
      <c r="T64" s="296"/>
      <c r="U64" s="296"/>
      <c r="V64" s="296"/>
      <c r="W64" s="296"/>
      <c r="X64" s="296"/>
      <c r="Y64" s="296"/>
      <c r="Z64" s="296"/>
      <c r="AA64" s="296"/>
      <c r="AB64" s="296"/>
      <c r="AC64" s="296"/>
      <c r="AD64" s="296"/>
      <c r="AE64" s="231"/>
      <c r="AF64" s="231"/>
      <c r="AG64" s="231"/>
      <c r="AH64" s="231"/>
      <c r="AI64" s="231"/>
      <c r="AJ64" s="231"/>
      <c r="AK64" s="231"/>
      <c r="AL64" s="231"/>
      <c r="AM64" s="231"/>
      <c r="AN64" s="231"/>
      <c r="AO64" s="231"/>
      <c r="AP64" s="231"/>
      <c r="AQ64" s="231"/>
      <c r="AR64" s="231"/>
      <c r="AS64" s="231"/>
      <c r="AT64" s="231"/>
      <c r="AU64" s="231"/>
      <c r="AV64" s="231" t="s">
        <v>6</v>
      </c>
      <c r="AW64" s="231" t="s">
        <v>6</v>
      </c>
      <c r="AX64" s="231" t="s">
        <v>6</v>
      </c>
      <c r="AY64" s="231">
        <v>2</v>
      </c>
      <c r="AZ64" s="231">
        <v>2</v>
      </c>
      <c r="BA64" s="231">
        <v>2</v>
      </c>
      <c r="BB64" s="231">
        <v>2</v>
      </c>
      <c r="BC64" s="231">
        <v>2</v>
      </c>
      <c r="BD64" s="231">
        <v>2</v>
      </c>
      <c r="BE64" s="231">
        <v>2</v>
      </c>
      <c r="BF64" s="231">
        <v>2</v>
      </c>
      <c r="BG64" s="231">
        <v>2</v>
      </c>
      <c r="BH64" s="231" t="s">
        <v>52</v>
      </c>
      <c r="BI64" s="296" t="s">
        <v>47</v>
      </c>
      <c r="BJ64" s="296" t="s">
        <v>15</v>
      </c>
      <c r="BK64" s="296" t="s">
        <v>15</v>
      </c>
      <c r="BL64" s="296" t="s">
        <v>15</v>
      </c>
      <c r="BM64" s="296" t="s">
        <v>15</v>
      </c>
      <c r="BN64" s="296" t="s">
        <v>15</v>
      </c>
      <c r="BO64" s="296" t="s">
        <v>15</v>
      </c>
      <c r="BP64" s="231"/>
      <c r="BQ64" s="231"/>
      <c r="BR64" s="231"/>
      <c r="BS64" s="231"/>
      <c r="BT64" s="229"/>
      <c r="BU64" s="165">
        <f t="shared" si="3"/>
        <v>6.9441666666666671E-3</v>
      </c>
    </row>
    <row r="65" spans="1:73" x14ac:dyDescent="0.25">
      <c r="A65" s="39"/>
      <c r="B65" s="139">
        <f>'Etat staff'!L61</f>
        <v>0</v>
      </c>
      <c r="C65" s="161">
        <f>'Etat staff'!J61</f>
        <v>0</v>
      </c>
      <c r="D65" s="162">
        <f>IF('Etat staff'!K61&lt;C65,'Etat staff'!K61+1,'Etat staff'!K61)</f>
        <v>0</v>
      </c>
      <c r="E65" s="203">
        <f t="shared" si="7"/>
        <v>1.0416666666666666E-2</v>
      </c>
      <c r="F65" s="44"/>
      <c r="G65" s="265"/>
      <c r="H65" s="227"/>
      <c r="I65" s="296"/>
      <c r="J65" s="296"/>
      <c r="K65" s="296"/>
      <c r="L65" s="296"/>
      <c r="M65" s="296"/>
      <c r="N65" s="296"/>
      <c r="O65" s="296"/>
      <c r="P65" s="296"/>
      <c r="Q65" s="296"/>
      <c r="R65" s="296"/>
      <c r="S65" s="296"/>
      <c r="T65" s="296"/>
      <c r="U65" s="296"/>
      <c r="V65" s="296"/>
      <c r="W65" s="296"/>
      <c r="X65" s="231"/>
      <c r="Y65" s="231"/>
      <c r="Z65" s="231"/>
      <c r="AA65" s="231"/>
      <c r="AB65" s="231"/>
      <c r="AC65" s="231"/>
      <c r="AD65" s="231"/>
      <c r="AE65" s="231"/>
      <c r="AF65" s="231"/>
      <c r="AG65" s="231"/>
      <c r="AH65" s="231"/>
      <c r="AI65" s="231"/>
      <c r="AJ65" s="231"/>
      <c r="AK65" s="231"/>
      <c r="AL65" s="231"/>
      <c r="AM65" s="231"/>
      <c r="AN65" s="231"/>
      <c r="AO65" s="231"/>
      <c r="AP65" s="231"/>
      <c r="AQ65" s="231"/>
      <c r="AR65" s="231"/>
      <c r="AS65" s="231"/>
      <c r="AT65" s="231"/>
      <c r="AU65" s="231"/>
      <c r="AV65" s="231"/>
      <c r="AW65" s="231"/>
      <c r="AX65" s="231" t="s">
        <v>68</v>
      </c>
      <c r="AY65" s="231" t="s">
        <v>68</v>
      </c>
      <c r="AZ65" s="231" t="s">
        <v>68</v>
      </c>
      <c r="BA65" s="231" t="s">
        <v>68</v>
      </c>
      <c r="BB65" s="231" t="s">
        <v>68</v>
      </c>
      <c r="BC65" s="231" t="s">
        <v>55</v>
      </c>
      <c r="BD65" s="231" t="s">
        <v>55</v>
      </c>
      <c r="BE65" s="231" t="s">
        <v>55</v>
      </c>
      <c r="BF65" s="231" t="s">
        <v>55</v>
      </c>
      <c r="BG65" s="231" t="s">
        <v>55</v>
      </c>
      <c r="BH65" s="231" t="s">
        <v>52</v>
      </c>
      <c r="BI65" s="296" t="s">
        <v>47</v>
      </c>
      <c r="BJ65" s="296" t="s">
        <v>15</v>
      </c>
      <c r="BK65" s="296" t="s">
        <v>15</v>
      </c>
      <c r="BL65" s="296" t="s">
        <v>15</v>
      </c>
      <c r="BM65" s="296" t="s">
        <v>15</v>
      </c>
      <c r="BN65" s="296" t="s">
        <v>15</v>
      </c>
      <c r="BO65" s="296" t="s">
        <v>15</v>
      </c>
      <c r="BP65" s="231"/>
      <c r="BQ65" s="231"/>
      <c r="BR65" s="231"/>
      <c r="BS65" s="231"/>
      <c r="BT65" s="229"/>
      <c r="BU65" s="165">
        <f t="shared" si="3"/>
        <v>6.9441666666666671E-3</v>
      </c>
    </row>
    <row r="66" spans="1:73" x14ac:dyDescent="0.25">
      <c r="A66" s="39"/>
      <c r="B66" s="139">
        <f>'Etat staff'!L62</f>
        <v>0</v>
      </c>
      <c r="C66" s="161">
        <f>'Etat staff'!J62</f>
        <v>0</v>
      </c>
      <c r="D66" s="162">
        <f>IF('Etat staff'!K62&lt;C66,'Etat staff'!K62+1,'Etat staff'!K62)</f>
        <v>0</v>
      </c>
      <c r="E66" s="203">
        <f t="shared" si="7"/>
        <v>1.0416666666666666E-2</v>
      </c>
      <c r="F66" s="44"/>
      <c r="G66" s="265"/>
      <c r="H66" s="227"/>
      <c r="I66" s="296"/>
      <c r="J66" s="296"/>
      <c r="K66" s="296"/>
      <c r="L66" s="296"/>
      <c r="M66" s="296"/>
      <c r="N66" s="296"/>
      <c r="O66" s="296"/>
      <c r="P66" s="296"/>
      <c r="Q66" s="296"/>
      <c r="R66" s="296"/>
      <c r="S66" s="296"/>
      <c r="T66" s="296"/>
      <c r="U66" s="296"/>
      <c r="V66" s="296"/>
      <c r="W66" s="296"/>
      <c r="X66" s="231"/>
      <c r="Y66" s="231"/>
      <c r="Z66" s="231"/>
      <c r="AA66" s="231"/>
      <c r="AB66" s="231"/>
      <c r="AC66" s="231"/>
      <c r="AD66" s="231"/>
      <c r="AE66" s="231"/>
      <c r="AF66" s="231"/>
      <c r="AG66" s="231"/>
      <c r="AH66" s="231"/>
      <c r="AI66" s="231"/>
      <c r="AJ66" s="231"/>
      <c r="AK66" s="231"/>
      <c r="AL66" s="231"/>
      <c r="AM66" s="231"/>
      <c r="AN66" s="231"/>
      <c r="AO66" s="231"/>
      <c r="AP66" s="231"/>
      <c r="AQ66" s="231"/>
      <c r="AR66" s="231"/>
      <c r="AS66" s="231"/>
      <c r="AT66" s="231"/>
      <c r="AU66" s="231"/>
      <c r="AV66" s="231"/>
      <c r="AW66" s="231"/>
      <c r="AX66" s="231"/>
      <c r="AY66" s="231"/>
      <c r="AZ66" s="231"/>
      <c r="BA66" s="231"/>
      <c r="BB66" s="231"/>
      <c r="BC66" s="231"/>
      <c r="BD66" s="231"/>
      <c r="BE66" s="231"/>
      <c r="BF66" s="231"/>
      <c r="BG66" s="231"/>
      <c r="BH66" s="231" t="s">
        <v>52</v>
      </c>
      <c r="BI66" s="296" t="s">
        <v>47</v>
      </c>
      <c r="BJ66" s="296" t="s">
        <v>15</v>
      </c>
      <c r="BK66" s="296" t="s">
        <v>15</v>
      </c>
      <c r="BL66" s="296" t="s">
        <v>15</v>
      </c>
      <c r="BM66" s="296" t="s">
        <v>15</v>
      </c>
      <c r="BN66" s="296" t="s">
        <v>15</v>
      </c>
      <c r="BO66" s="296" t="s">
        <v>15</v>
      </c>
      <c r="BP66" s="231"/>
      <c r="BQ66" s="231"/>
      <c r="BR66" s="231"/>
      <c r="BS66" s="231"/>
      <c r="BT66" s="229"/>
      <c r="BU66" s="165">
        <f t="shared" si="3"/>
        <v>6.9441666666666671E-3</v>
      </c>
    </row>
    <row r="67" spans="1:73" x14ac:dyDescent="0.25">
      <c r="A67" s="39"/>
      <c r="B67" s="139">
        <f>'Etat staff'!L63</f>
        <v>0</v>
      </c>
      <c r="C67" s="161">
        <f>'Etat staff'!J63</f>
        <v>0</v>
      </c>
      <c r="D67" s="162">
        <f>IF('Etat staff'!K63&lt;C67,'Etat staff'!K63+1,'Etat staff'!K63)</f>
        <v>0</v>
      </c>
      <c r="E67" s="203">
        <f t="shared" si="7"/>
        <v>1.0416666666666666E-2</v>
      </c>
      <c r="F67" s="44"/>
      <c r="G67" s="265"/>
      <c r="H67" s="227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31"/>
      <c r="Y67" s="231"/>
      <c r="Z67" s="231"/>
      <c r="AA67" s="231"/>
      <c r="AB67" s="231"/>
      <c r="AC67" s="231"/>
      <c r="AD67" s="231"/>
      <c r="AE67" s="231"/>
      <c r="AF67" s="231"/>
      <c r="AG67" s="231"/>
      <c r="AH67" s="231"/>
      <c r="AI67" s="231"/>
      <c r="AJ67" s="231"/>
      <c r="AK67" s="231"/>
      <c r="AL67" s="231"/>
      <c r="AM67" s="231"/>
      <c r="AN67" s="231"/>
      <c r="AO67" s="231"/>
      <c r="AP67" s="231"/>
      <c r="AQ67" s="231"/>
      <c r="AR67" s="231"/>
      <c r="AS67" s="231"/>
      <c r="AT67" s="231"/>
      <c r="AU67" s="231"/>
      <c r="AV67" s="231"/>
      <c r="AW67" s="231"/>
      <c r="AX67" s="231"/>
      <c r="AY67" s="231"/>
      <c r="AZ67" s="231"/>
      <c r="BA67" s="231"/>
      <c r="BB67" s="231"/>
      <c r="BC67" s="231"/>
      <c r="BD67" s="231"/>
      <c r="BE67" s="231"/>
      <c r="BF67" s="231"/>
      <c r="BG67" s="231"/>
      <c r="BH67" s="231" t="s">
        <v>52</v>
      </c>
      <c r="BI67" s="296" t="s">
        <v>47</v>
      </c>
      <c r="BJ67" s="296" t="s">
        <v>15</v>
      </c>
      <c r="BK67" s="296" t="s">
        <v>15</v>
      </c>
      <c r="BL67" s="296" t="s">
        <v>15</v>
      </c>
      <c r="BM67" s="296" t="s">
        <v>15</v>
      </c>
      <c r="BN67" s="296" t="s">
        <v>15</v>
      </c>
      <c r="BO67" s="296" t="s">
        <v>15</v>
      </c>
      <c r="BP67" s="231"/>
      <c r="BQ67" s="231"/>
      <c r="BR67" s="231"/>
      <c r="BS67" s="231"/>
      <c r="BT67" s="229"/>
      <c r="BU67" s="165">
        <f t="shared" si="3"/>
        <v>6.9441666666666671E-3</v>
      </c>
    </row>
    <row r="68" spans="1:73" x14ac:dyDescent="0.25">
      <c r="A68" s="39"/>
      <c r="B68" s="139">
        <f>'Etat staff'!L64</f>
        <v>0</v>
      </c>
      <c r="C68" s="161">
        <f>'Etat staff'!J64</f>
        <v>0</v>
      </c>
      <c r="D68" s="162">
        <f>IF('Etat staff'!K64&lt;C68,'Etat staff'!K64+1,'Etat staff'!K64)</f>
        <v>0</v>
      </c>
      <c r="E68" s="203">
        <f t="shared" si="7"/>
        <v>1.0416666666666666E-2</v>
      </c>
      <c r="F68" s="44"/>
      <c r="G68" s="265"/>
      <c r="H68" s="227"/>
      <c r="I68" s="296"/>
      <c r="J68" s="296"/>
      <c r="K68" s="296"/>
      <c r="L68" s="296"/>
      <c r="M68" s="296"/>
      <c r="N68" s="296"/>
      <c r="O68" s="296"/>
      <c r="P68" s="296"/>
      <c r="Q68" s="296"/>
      <c r="R68" s="296"/>
      <c r="S68" s="296"/>
      <c r="T68" s="296"/>
      <c r="U68" s="296"/>
      <c r="V68" s="296"/>
      <c r="W68" s="296"/>
      <c r="X68" s="231"/>
      <c r="Y68" s="231"/>
      <c r="Z68" s="231"/>
      <c r="AA68" s="231"/>
      <c r="AB68" s="231"/>
      <c r="AC68" s="231"/>
      <c r="AD68" s="231"/>
      <c r="AE68" s="231"/>
      <c r="AF68" s="231"/>
      <c r="AG68" s="231"/>
      <c r="AH68" s="231"/>
      <c r="AI68" s="231"/>
      <c r="AJ68" s="231"/>
      <c r="AK68" s="231"/>
      <c r="AL68" s="231"/>
      <c r="AM68" s="231"/>
      <c r="AN68" s="231"/>
      <c r="AO68" s="231"/>
      <c r="AP68" s="231"/>
      <c r="AQ68" s="231"/>
      <c r="AR68" s="231"/>
      <c r="AS68" s="231"/>
      <c r="AT68" s="231"/>
      <c r="AU68" s="231"/>
      <c r="AV68" s="231"/>
      <c r="AW68" s="231"/>
      <c r="AX68" s="231"/>
      <c r="AY68" s="231"/>
      <c r="AZ68" s="231"/>
      <c r="BA68" s="231"/>
      <c r="BB68" s="231"/>
      <c r="BC68" s="231"/>
      <c r="BD68" s="231"/>
      <c r="BE68" s="231"/>
      <c r="BF68" s="231"/>
      <c r="BG68" s="231"/>
      <c r="BH68" s="231" t="s">
        <v>52</v>
      </c>
      <c r="BI68" s="296" t="s">
        <v>47</v>
      </c>
      <c r="BJ68" s="296" t="s">
        <v>15</v>
      </c>
      <c r="BK68" s="296" t="s">
        <v>15</v>
      </c>
      <c r="BL68" s="296" t="s">
        <v>15</v>
      </c>
      <c r="BM68" s="296" t="s">
        <v>15</v>
      </c>
      <c r="BN68" s="296" t="s">
        <v>15</v>
      </c>
      <c r="BO68" s="296" t="s">
        <v>15</v>
      </c>
      <c r="BP68" s="231"/>
      <c r="BQ68" s="231"/>
      <c r="BR68" s="231"/>
      <c r="BS68" s="231"/>
      <c r="BT68" s="229"/>
      <c r="BU68" s="165">
        <f t="shared" si="3"/>
        <v>6.9441666666666671E-3</v>
      </c>
    </row>
    <row r="69" spans="1:73" x14ac:dyDescent="0.25">
      <c r="A69" s="39"/>
      <c r="B69" s="139">
        <f>'Etat staff'!L65</f>
        <v>0</v>
      </c>
      <c r="C69" s="161">
        <f>'Etat staff'!J65</f>
        <v>0</v>
      </c>
      <c r="D69" s="162">
        <f>IF('Etat staff'!K65&lt;C69,'Etat staff'!K65+1,'Etat staff'!K65)</f>
        <v>0</v>
      </c>
      <c r="E69" s="203">
        <f t="shared" si="7"/>
        <v>1.0416666666666666E-2</v>
      </c>
      <c r="F69" s="44"/>
      <c r="G69" s="265"/>
      <c r="H69" s="227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31"/>
      <c r="Y69" s="231"/>
      <c r="Z69" s="231"/>
      <c r="AA69" s="231"/>
      <c r="AB69" s="231"/>
      <c r="AC69" s="231"/>
      <c r="AD69" s="231"/>
      <c r="AE69" s="231"/>
      <c r="AF69" s="231"/>
      <c r="AG69" s="231"/>
      <c r="AH69" s="231"/>
      <c r="AI69" s="231"/>
      <c r="AJ69" s="231"/>
      <c r="AK69" s="231"/>
      <c r="AL69" s="231"/>
      <c r="AM69" s="231"/>
      <c r="AN69" s="231"/>
      <c r="AO69" s="231"/>
      <c r="AP69" s="231"/>
      <c r="AQ69" s="231"/>
      <c r="AR69" s="231"/>
      <c r="AS69" s="231"/>
      <c r="AT69" s="231"/>
      <c r="AU69" s="231"/>
      <c r="AV69" s="231"/>
      <c r="AW69" s="231"/>
      <c r="AX69" s="231"/>
      <c r="AY69" s="231"/>
      <c r="AZ69" s="231"/>
      <c r="BA69" s="231"/>
      <c r="BB69" s="231"/>
      <c r="BC69" s="231"/>
      <c r="BD69" s="231"/>
      <c r="BE69" s="231"/>
      <c r="BF69" s="231"/>
      <c r="BG69" s="231"/>
      <c r="BH69" s="231"/>
      <c r="BI69" s="231"/>
      <c r="BJ69" s="231"/>
      <c r="BK69" s="231"/>
      <c r="BL69" s="231"/>
      <c r="BM69" s="231"/>
      <c r="BN69" s="231"/>
      <c r="BO69" s="231"/>
      <c r="BP69" s="231"/>
      <c r="BQ69" s="231"/>
      <c r="BR69" s="231"/>
      <c r="BS69" s="231"/>
      <c r="BT69" s="229"/>
      <c r="BU69" s="165">
        <f t="shared" si="3"/>
        <v>6.9441666666666671E-3</v>
      </c>
    </row>
    <row r="70" spans="1:73" x14ac:dyDescent="0.25">
      <c r="A70" s="39"/>
      <c r="B70" s="139">
        <f>'Etat staff'!L66</f>
        <v>0</v>
      </c>
      <c r="C70" s="161">
        <f>'Etat staff'!J66</f>
        <v>0</v>
      </c>
      <c r="D70" s="162">
        <f>IF('Etat staff'!K66&lt;C70,'Etat staff'!K66+1,'Etat staff'!K66)</f>
        <v>0</v>
      </c>
      <c r="E70" s="203">
        <f t="shared" si="7"/>
        <v>1.0416666666666666E-2</v>
      </c>
      <c r="F70" s="44"/>
      <c r="G70" s="265"/>
      <c r="H70" s="227"/>
      <c r="I70" s="296"/>
      <c r="J70" s="296"/>
      <c r="K70" s="296"/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6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31"/>
      <c r="AJ70" s="231"/>
      <c r="AK70" s="231"/>
      <c r="AL70" s="231"/>
      <c r="AM70" s="231"/>
      <c r="AN70" s="231"/>
      <c r="AO70" s="231"/>
      <c r="AP70" s="231"/>
      <c r="AQ70" s="231"/>
      <c r="AR70" s="231"/>
      <c r="AS70" s="231"/>
      <c r="AT70" s="231"/>
      <c r="AU70" s="231"/>
      <c r="AV70" s="231"/>
      <c r="AW70" s="231"/>
      <c r="AX70" s="231"/>
      <c r="AY70" s="231"/>
      <c r="AZ70" s="231"/>
      <c r="BA70" s="231"/>
      <c r="BB70" s="231"/>
      <c r="BC70" s="231"/>
      <c r="BD70" s="231"/>
      <c r="BE70" s="231"/>
      <c r="BF70" s="231"/>
      <c r="BG70" s="231"/>
      <c r="BH70" s="231"/>
      <c r="BI70" s="231"/>
      <c r="BJ70" s="231"/>
      <c r="BK70" s="231"/>
      <c r="BL70" s="231"/>
      <c r="BM70" s="231"/>
      <c r="BN70" s="231"/>
      <c r="BO70" s="231"/>
      <c r="BP70" s="231"/>
      <c r="BQ70" s="231"/>
      <c r="BR70" s="231"/>
      <c r="BS70" s="231"/>
      <c r="BT70" s="229"/>
      <c r="BU70" s="165">
        <f t="shared" si="3"/>
        <v>6.9441666666666671E-3</v>
      </c>
    </row>
    <row r="71" spans="1:73" x14ac:dyDescent="0.25">
      <c r="A71" s="39"/>
      <c r="B71" s="139">
        <f>'Etat staff'!L67</f>
        <v>0</v>
      </c>
      <c r="C71" s="161">
        <f>'Etat staff'!J67</f>
        <v>0</v>
      </c>
      <c r="D71" s="162">
        <f>IF('Etat staff'!K67&lt;C71,'Etat staff'!K67+1,'Etat staff'!K67)</f>
        <v>0</v>
      </c>
      <c r="E71" s="203">
        <f t="shared" si="7"/>
        <v>1.0416666666666666E-2</v>
      </c>
      <c r="F71" s="44"/>
      <c r="G71" s="265"/>
      <c r="H71" s="227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31"/>
      <c r="Y71" s="231"/>
      <c r="Z71" s="231"/>
      <c r="AA71" s="231"/>
      <c r="AB71" s="231"/>
      <c r="AC71" s="231"/>
      <c r="AD71" s="231"/>
      <c r="AE71" s="231"/>
      <c r="AF71" s="231"/>
      <c r="AG71" s="231"/>
      <c r="AH71" s="231"/>
      <c r="AI71" s="231"/>
      <c r="AJ71" s="231"/>
      <c r="AK71" s="231"/>
      <c r="AL71" s="231"/>
      <c r="AM71" s="231"/>
      <c r="AN71" s="231"/>
      <c r="AO71" s="231"/>
      <c r="AP71" s="231"/>
      <c r="AQ71" s="231"/>
      <c r="AR71" s="231"/>
      <c r="AS71" s="231"/>
      <c r="AT71" s="231"/>
      <c r="AU71" s="231"/>
      <c r="AV71" s="231"/>
      <c r="AW71" s="231"/>
      <c r="AX71" s="231"/>
      <c r="AY71" s="231"/>
      <c r="AZ71" s="231"/>
      <c r="BA71" s="231"/>
      <c r="BB71" s="231"/>
      <c r="BC71" s="231"/>
      <c r="BD71" s="231"/>
      <c r="BE71" s="231"/>
      <c r="BF71" s="231"/>
      <c r="BG71" s="231"/>
      <c r="BH71" s="231"/>
      <c r="BI71" s="231"/>
      <c r="BJ71" s="231"/>
      <c r="BK71" s="231"/>
      <c r="BL71" s="231"/>
      <c r="BM71" s="231"/>
      <c r="BN71" s="231"/>
      <c r="BO71" s="231"/>
      <c r="BP71" s="231"/>
      <c r="BQ71" s="231"/>
      <c r="BR71" s="231"/>
      <c r="BS71" s="231"/>
      <c r="BT71" s="229"/>
      <c r="BU71" s="165">
        <f t="shared" si="3"/>
        <v>6.9441666666666671E-3</v>
      </c>
    </row>
    <row r="72" spans="1:73" x14ac:dyDescent="0.25">
      <c r="A72" s="39"/>
      <c r="B72" s="139">
        <f>'Etat staff'!L68</f>
        <v>0</v>
      </c>
      <c r="C72" s="161">
        <f>'Etat staff'!J68</f>
        <v>0</v>
      </c>
      <c r="D72" s="162">
        <f>IF('Etat staff'!K68&lt;C72,'Etat staff'!K68+1,'Etat staff'!K68)</f>
        <v>0</v>
      </c>
      <c r="E72" s="203">
        <f t="shared" si="7"/>
        <v>1.0416666666666666E-2</v>
      </c>
      <c r="F72" s="44"/>
      <c r="G72" s="265"/>
      <c r="H72" s="227"/>
      <c r="I72" s="296"/>
      <c r="J72" s="296"/>
      <c r="K72" s="296"/>
      <c r="L72" s="296"/>
      <c r="M72" s="296"/>
      <c r="N72" s="296"/>
      <c r="O72" s="296"/>
      <c r="P72" s="296"/>
      <c r="Q72" s="296"/>
      <c r="R72" s="296"/>
      <c r="S72" s="296"/>
      <c r="T72" s="296"/>
      <c r="U72" s="296"/>
      <c r="V72" s="296"/>
      <c r="W72" s="296"/>
      <c r="X72" s="231"/>
      <c r="Y72" s="231"/>
      <c r="Z72" s="231"/>
      <c r="AA72" s="231"/>
      <c r="AB72" s="231"/>
      <c r="AC72" s="231"/>
      <c r="AD72" s="231"/>
      <c r="AE72" s="231"/>
      <c r="AF72" s="231"/>
      <c r="AG72" s="231"/>
      <c r="AH72" s="231"/>
      <c r="AI72" s="231"/>
      <c r="AJ72" s="231"/>
      <c r="AK72" s="231"/>
      <c r="AL72" s="231"/>
      <c r="AM72" s="231"/>
      <c r="AN72" s="231"/>
      <c r="AO72" s="231"/>
      <c r="AP72" s="231"/>
      <c r="AQ72" s="231"/>
      <c r="AR72" s="231"/>
      <c r="AS72" s="231"/>
      <c r="AT72" s="231"/>
      <c r="AU72" s="231"/>
      <c r="AV72" s="231"/>
      <c r="AW72" s="231"/>
      <c r="AX72" s="231"/>
      <c r="AY72" s="231"/>
      <c r="AZ72" s="231"/>
      <c r="BA72" s="231"/>
      <c r="BB72" s="231"/>
      <c r="BC72" s="231"/>
      <c r="BD72" s="231"/>
      <c r="BE72" s="231"/>
      <c r="BF72" s="231"/>
      <c r="BG72" s="231"/>
      <c r="BH72" s="231"/>
      <c r="BI72" s="231"/>
      <c r="BJ72" s="231"/>
      <c r="BK72" s="231"/>
      <c r="BL72" s="231"/>
      <c r="BM72" s="231"/>
      <c r="BN72" s="231"/>
      <c r="BO72" s="231"/>
      <c r="BP72" s="231"/>
      <c r="BQ72" s="231"/>
      <c r="BR72" s="231"/>
      <c r="BS72" s="231"/>
      <c r="BT72" s="229"/>
      <c r="BU72" s="165">
        <f t="shared" si="3"/>
        <v>6.9441666666666671E-3</v>
      </c>
    </row>
    <row r="73" spans="1:73" x14ac:dyDescent="0.25">
      <c r="A73" s="39"/>
      <c r="B73" s="139">
        <f>'Etat staff'!L69</f>
        <v>0</v>
      </c>
      <c r="C73" s="161">
        <f>'Etat staff'!J69</f>
        <v>0</v>
      </c>
      <c r="D73" s="162">
        <f>IF('Etat staff'!K69&lt;C73,'Etat staff'!K69+1,'Etat staff'!K69)</f>
        <v>0</v>
      </c>
      <c r="E73" s="203">
        <f t="shared" si="7"/>
        <v>1.0416666666666666E-2</v>
      </c>
      <c r="F73" s="44"/>
      <c r="G73" s="265"/>
      <c r="H73" s="227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31"/>
      <c r="Y73" s="231"/>
      <c r="Z73" s="231"/>
      <c r="AA73" s="231"/>
      <c r="AB73" s="231"/>
      <c r="AC73" s="231"/>
      <c r="AD73" s="231"/>
      <c r="AE73" s="231"/>
      <c r="AF73" s="231"/>
      <c r="AG73" s="231"/>
      <c r="AH73" s="231"/>
      <c r="AI73" s="231"/>
      <c r="AJ73" s="231"/>
      <c r="AK73" s="231"/>
      <c r="AL73" s="231"/>
      <c r="AM73" s="231"/>
      <c r="AN73" s="231"/>
      <c r="AO73" s="231"/>
      <c r="AP73" s="231"/>
      <c r="AQ73" s="231"/>
      <c r="AR73" s="231"/>
      <c r="AS73" s="231"/>
      <c r="AT73" s="231"/>
      <c r="AU73" s="231"/>
      <c r="AV73" s="231"/>
      <c r="AW73" s="231"/>
      <c r="AX73" s="231"/>
      <c r="AY73" s="231"/>
      <c r="AZ73" s="231"/>
      <c r="BA73" s="231"/>
      <c r="BB73" s="231"/>
      <c r="BC73" s="231"/>
      <c r="BD73" s="231"/>
      <c r="BE73" s="231"/>
      <c r="BF73" s="231"/>
      <c r="BG73" s="231"/>
      <c r="BH73" s="231"/>
      <c r="BI73" s="231"/>
      <c r="BJ73" s="231"/>
      <c r="BK73" s="231"/>
      <c r="BL73" s="231"/>
      <c r="BM73" s="231"/>
      <c r="BN73" s="231"/>
      <c r="BO73" s="231"/>
      <c r="BP73" s="231"/>
      <c r="BQ73" s="231"/>
      <c r="BR73" s="231"/>
      <c r="BS73" s="231"/>
      <c r="BT73" s="229"/>
      <c r="BU73" s="165">
        <f t="shared" si="3"/>
        <v>6.9441666666666671E-3</v>
      </c>
    </row>
    <row r="74" spans="1:73" x14ac:dyDescent="0.25">
      <c r="A74" s="39"/>
      <c r="B74" s="266">
        <f>'Etat staff'!L70</f>
        <v>0</v>
      </c>
      <c r="C74" s="161">
        <f>'Etat staff'!J70</f>
        <v>0</v>
      </c>
      <c r="D74" s="162">
        <f>IF('Etat staff'!K70&lt;C74,'Etat staff'!K70+1,'Etat staff'!K70)</f>
        <v>0</v>
      </c>
      <c r="E74" s="203">
        <f t="shared" si="7"/>
        <v>1.0416666666666666E-2</v>
      </c>
      <c r="F74" s="44"/>
      <c r="G74" s="265"/>
      <c r="H74" s="227"/>
      <c r="I74" s="296"/>
      <c r="J74" s="296"/>
      <c r="K74" s="296"/>
      <c r="L74" s="296"/>
      <c r="M74" s="296"/>
      <c r="N74" s="296"/>
      <c r="O74" s="296"/>
      <c r="P74" s="296"/>
      <c r="Q74" s="296"/>
      <c r="R74" s="296"/>
      <c r="S74" s="296"/>
      <c r="T74" s="296"/>
      <c r="U74" s="296"/>
      <c r="V74" s="296"/>
      <c r="W74" s="296"/>
      <c r="X74" s="231"/>
      <c r="Y74" s="231"/>
      <c r="Z74" s="231"/>
      <c r="AA74" s="231"/>
      <c r="AB74" s="231"/>
      <c r="AC74" s="231"/>
      <c r="AD74" s="231"/>
      <c r="AE74" s="231"/>
      <c r="AF74" s="231"/>
      <c r="AG74" s="231"/>
      <c r="AH74" s="231"/>
      <c r="AI74" s="231"/>
      <c r="AJ74" s="231"/>
      <c r="AK74" s="231"/>
      <c r="AL74" s="231"/>
      <c r="AM74" s="231"/>
      <c r="AN74" s="231"/>
      <c r="AO74" s="231"/>
      <c r="AP74" s="231"/>
      <c r="AQ74" s="296"/>
      <c r="AR74" s="296"/>
      <c r="AS74" s="296"/>
      <c r="AT74" s="296"/>
      <c r="AU74" s="231"/>
      <c r="AV74" s="231"/>
      <c r="AW74" s="231"/>
      <c r="AX74" s="231"/>
      <c r="AY74" s="231"/>
      <c r="AZ74" s="231"/>
      <c r="BA74" s="231"/>
      <c r="BB74" s="231"/>
      <c r="BC74" s="231"/>
      <c r="BD74" s="231"/>
      <c r="BE74" s="231"/>
      <c r="BF74" s="231"/>
      <c r="BG74" s="231"/>
      <c r="BH74" s="231"/>
      <c r="BI74" s="231"/>
      <c r="BJ74" s="231"/>
      <c r="BK74" s="231"/>
      <c r="BL74" s="231"/>
      <c r="BM74" s="231"/>
      <c r="BN74" s="231"/>
      <c r="BO74" s="231"/>
      <c r="BP74" s="231"/>
      <c r="BQ74" s="231"/>
      <c r="BR74" s="231"/>
      <c r="BS74" s="231"/>
      <c r="BT74" s="229"/>
      <c r="BU74" s="165">
        <f t="shared" si="3"/>
        <v>6.9441666666666671E-3</v>
      </c>
    </row>
    <row r="75" spans="1:73" x14ac:dyDescent="0.25">
      <c r="A75" s="39"/>
      <c r="B75" s="266">
        <f>'Etat staff'!L71</f>
        <v>0</v>
      </c>
      <c r="C75" s="161">
        <f>'Etat staff'!J71</f>
        <v>0</v>
      </c>
      <c r="D75" s="162">
        <f>IF('Etat staff'!K71&lt;C75,'Etat staff'!K71+1,'Etat staff'!K71)</f>
        <v>0</v>
      </c>
      <c r="E75" s="203">
        <f t="shared" si="7"/>
        <v>1.0416666666666666E-2</v>
      </c>
      <c r="F75" s="44"/>
      <c r="G75" s="265"/>
      <c r="H75" s="227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31"/>
      <c r="Y75" s="231"/>
      <c r="Z75" s="231"/>
      <c r="AA75" s="231"/>
      <c r="AB75" s="231"/>
      <c r="AC75" s="231"/>
      <c r="AD75" s="231"/>
      <c r="AE75" s="231"/>
      <c r="AF75" s="231"/>
      <c r="AG75" s="231"/>
      <c r="AH75" s="231"/>
      <c r="AI75" s="231"/>
      <c r="AJ75" s="231"/>
      <c r="AK75" s="231"/>
      <c r="AL75" s="231"/>
      <c r="AM75" s="231"/>
      <c r="AN75" s="231"/>
      <c r="AO75" s="231"/>
      <c r="AP75" s="231"/>
      <c r="AQ75" s="231"/>
      <c r="AR75" s="231"/>
      <c r="AS75" s="231"/>
      <c r="AT75" s="231"/>
      <c r="AU75" s="231"/>
      <c r="AV75" s="231"/>
      <c r="AW75" s="231"/>
      <c r="AX75" s="231"/>
      <c r="AY75" s="231"/>
      <c r="AZ75" s="231"/>
      <c r="BA75" s="231"/>
      <c r="BB75" s="231"/>
      <c r="BC75" s="231"/>
      <c r="BD75" s="231"/>
      <c r="BE75" s="231"/>
      <c r="BF75" s="231"/>
      <c r="BG75" s="231"/>
      <c r="BH75" s="231"/>
      <c r="BI75" s="231"/>
      <c r="BJ75" s="231"/>
      <c r="BK75" s="231"/>
      <c r="BL75" s="231"/>
      <c r="BM75" s="231"/>
      <c r="BN75" s="231"/>
      <c r="BO75" s="231"/>
      <c r="BP75" s="231"/>
      <c r="BQ75" s="231"/>
      <c r="BR75" s="231"/>
      <c r="BS75" s="231"/>
      <c r="BT75" s="229"/>
      <c r="BU75" s="165">
        <f t="shared" si="3"/>
        <v>6.9441666666666671E-3</v>
      </c>
    </row>
    <row r="76" spans="1:73" x14ac:dyDescent="0.25">
      <c r="A76" s="39"/>
      <c r="B76" s="139">
        <f>'Etat staff'!L72</f>
        <v>0</v>
      </c>
      <c r="C76" s="161">
        <f>'Etat staff'!J72</f>
        <v>0</v>
      </c>
      <c r="D76" s="162">
        <f>IF('Etat staff'!K72&lt;C76,'Etat staff'!K72+1,'Etat staff'!K72)</f>
        <v>0</v>
      </c>
      <c r="E76" s="203">
        <f t="shared" si="7"/>
        <v>1.0416666666666666E-2</v>
      </c>
      <c r="F76" s="44"/>
      <c r="G76" s="265"/>
      <c r="H76" s="227"/>
      <c r="I76" s="296"/>
      <c r="J76" s="296"/>
      <c r="K76" s="296"/>
      <c r="L76" s="296"/>
      <c r="M76" s="296"/>
      <c r="N76" s="296"/>
      <c r="O76" s="296"/>
      <c r="P76" s="296"/>
      <c r="Q76" s="296"/>
      <c r="R76" s="296"/>
      <c r="S76" s="296"/>
      <c r="T76" s="296"/>
      <c r="U76" s="296"/>
      <c r="V76" s="296"/>
      <c r="W76" s="296"/>
      <c r="X76" s="231"/>
      <c r="Y76" s="231"/>
      <c r="Z76" s="231"/>
      <c r="AA76" s="231"/>
      <c r="AB76" s="231"/>
      <c r="AC76" s="231"/>
      <c r="AD76" s="231"/>
      <c r="AE76" s="231"/>
      <c r="AF76" s="231"/>
      <c r="AG76" s="231"/>
      <c r="AH76" s="231"/>
      <c r="AI76" s="231"/>
      <c r="AJ76" s="231"/>
      <c r="AK76" s="231"/>
      <c r="AL76" s="231"/>
      <c r="AM76" s="231"/>
      <c r="AN76" s="231"/>
      <c r="AO76" s="231"/>
      <c r="AP76" s="231"/>
      <c r="AQ76" s="231"/>
      <c r="AR76" s="231"/>
      <c r="AS76" s="231"/>
      <c r="AT76" s="231"/>
      <c r="AU76" s="231"/>
      <c r="AV76" s="231"/>
      <c r="AW76" s="231"/>
      <c r="AX76" s="231"/>
      <c r="AY76" s="231"/>
      <c r="AZ76" s="231"/>
      <c r="BA76" s="231"/>
      <c r="BB76" s="231"/>
      <c r="BC76" s="231"/>
      <c r="BD76" s="231"/>
      <c r="BE76" s="231"/>
      <c r="BF76" s="231"/>
      <c r="BG76" s="231"/>
      <c r="BH76" s="231"/>
      <c r="BI76" s="231"/>
      <c r="BJ76" s="231"/>
      <c r="BK76" s="231"/>
      <c r="BL76" s="231"/>
      <c r="BM76" s="231"/>
      <c r="BN76" s="231"/>
      <c r="BO76" s="231"/>
      <c r="BP76" s="231"/>
      <c r="BQ76" s="231"/>
      <c r="BR76" s="231"/>
      <c r="BS76" s="231"/>
      <c r="BT76" s="229"/>
      <c r="BU76" s="165">
        <f t="shared" si="3"/>
        <v>6.9441666666666671E-3</v>
      </c>
    </row>
    <row r="77" spans="1:73" x14ac:dyDescent="0.25">
      <c r="A77" s="39"/>
      <c r="B77" s="139">
        <f>'Etat staff'!L73</f>
        <v>0</v>
      </c>
      <c r="C77" s="161">
        <f>'Etat staff'!J73</f>
        <v>0</v>
      </c>
      <c r="D77" s="162">
        <f>IF('Etat staff'!K73&lt;C77,'Etat staff'!K73+1,'Etat staff'!K73)</f>
        <v>0</v>
      </c>
      <c r="E77" s="203">
        <f t="shared" si="7"/>
        <v>1.0416666666666666E-2</v>
      </c>
      <c r="F77" s="44"/>
      <c r="G77" s="265"/>
      <c r="H77" s="227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6"/>
      <c r="T77" s="296"/>
      <c r="U77" s="296"/>
      <c r="V77" s="296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  <c r="AV77" s="231"/>
      <c r="AW77" s="231"/>
      <c r="AX77" s="231"/>
      <c r="AY77" s="231"/>
      <c r="AZ77" s="231"/>
      <c r="BA77" s="231"/>
      <c r="BB77" s="231"/>
      <c r="BC77" s="231"/>
      <c r="BD77" s="231"/>
      <c r="BE77" s="231"/>
      <c r="BF77" s="231"/>
      <c r="BG77" s="231"/>
      <c r="BH77" s="231"/>
      <c r="BI77" s="231"/>
      <c r="BJ77" s="231"/>
      <c r="BK77" s="231"/>
      <c r="BL77" s="231"/>
      <c r="BM77" s="231"/>
      <c r="BN77" s="231"/>
      <c r="BO77" s="231"/>
      <c r="BP77" s="296"/>
      <c r="BQ77" s="296"/>
      <c r="BR77" s="296"/>
      <c r="BS77" s="296"/>
      <c r="BT77" s="229"/>
      <c r="BU77" s="165">
        <f t="shared" si="3"/>
        <v>6.9441666666666671E-3</v>
      </c>
    </row>
    <row r="78" spans="1:73" x14ac:dyDescent="0.25">
      <c r="A78" s="39"/>
      <c r="B78" s="139">
        <f>'Etat staff'!L74</f>
        <v>0</v>
      </c>
      <c r="C78" s="161">
        <f>'Etat staff'!J74</f>
        <v>0</v>
      </c>
      <c r="D78" s="162">
        <f>IF('Etat staff'!K74&lt;C78,'Etat staff'!K74+1,'Etat staff'!K74)</f>
        <v>0</v>
      </c>
      <c r="E78" s="203">
        <f t="shared" si="7"/>
        <v>1.0416666666666666E-2</v>
      </c>
      <c r="F78" s="44"/>
      <c r="G78" s="265"/>
      <c r="H78" s="227"/>
      <c r="I78" s="296"/>
      <c r="J78" s="296"/>
      <c r="K78" s="296"/>
      <c r="L78" s="296"/>
      <c r="M78" s="296"/>
      <c r="N78" s="296"/>
      <c r="O78" s="296"/>
      <c r="P78" s="296"/>
      <c r="Q78" s="296"/>
      <c r="R78" s="296"/>
      <c r="S78" s="296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31"/>
      <c r="AK78" s="231"/>
      <c r="AL78" s="231"/>
      <c r="AM78" s="231"/>
      <c r="AN78" s="296"/>
      <c r="AO78" s="296"/>
      <c r="AP78" s="296"/>
      <c r="AQ78" s="296"/>
      <c r="AR78" s="231"/>
      <c r="AS78" s="231"/>
      <c r="AT78" s="231"/>
      <c r="AU78" s="231"/>
      <c r="AV78" s="231"/>
      <c r="AW78" s="231"/>
      <c r="AX78" s="231"/>
      <c r="AY78" s="231"/>
      <c r="AZ78" s="296"/>
      <c r="BA78" s="296"/>
      <c r="BB78" s="296"/>
      <c r="BC78" s="296"/>
      <c r="BD78" s="231"/>
      <c r="BE78" s="231"/>
      <c r="BF78" s="231"/>
      <c r="BG78" s="231"/>
      <c r="BH78" s="231"/>
      <c r="BI78" s="231"/>
      <c r="BJ78" s="231"/>
      <c r="BK78" s="231"/>
      <c r="BL78" s="231"/>
      <c r="BM78" s="231"/>
      <c r="BN78" s="231"/>
      <c r="BO78" s="231"/>
      <c r="BP78" s="296"/>
      <c r="BQ78" s="296"/>
      <c r="BR78" s="296"/>
      <c r="BS78" s="296"/>
      <c r="BT78" s="229"/>
      <c r="BU78" s="165">
        <f t="shared" si="3"/>
        <v>6.9441666666666671E-3</v>
      </c>
    </row>
    <row r="79" spans="1:73" x14ac:dyDescent="0.25">
      <c r="A79" s="39"/>
      <c r="B79" s="139">
        <f>'Etat staff'!L75</f>
        <v>0</v>
      </c>
      <c r="C79" s="161">
        <f>'Etat staff'!J75</f>
        <v>0</v>
      </c>
      <c r="D79" s="162">
        <f>IF('Etat staff'!K75&lt;C79,'Etat staff'!K75+1,'Etat staff'!K75)</f>
        <v>0</v>
      </c>
      <c r="E79" s="203">
        <f t="shared" si="7"/>
        <v>1.0416666666666666E-2</v>
      </c>
      <c r="F79" s="44"/>
      <c r="G79" s="265"/>
      <c r="H79" s="227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31"/>
      <c r="AK79" s="231"/>
      <c r="AL79" s="231"/>
      <c r="AM79" s="231"/>
      <c r="AN79" s="231"/>
      <c r="AO79" s="231"/>
      <c r="AP79" s="231"/>
      <c r="AQ79" s="231"/>
      <c r="AR79" s="231"/>
      <c r="AS79" s="231"/>
      <c r="AT79" s="231"/>
      <c r="AU79" s="231"/>
      <c r="AV79" s="231"/>
      <c r="AW79" s="231"/>
      <c r="AX79" s="231"/>
      <c r="AY79" s="231"/>
      <c r="AZ79" s="231"/>
      <c r="BA79" s="231"/>
      <c r="BB79" s="231"/>
      <c r="BC79" s="231"/>
      <c r="BD79" s="231"/>
      <c r="BE79" s="231"/>
      <c r="BF79" s="231"/>
      <c r="BG79" s="231"/>
      <c r="BH79" s="231"/>
      <c r="BI79" s="231"/>
      <c r="BJ79" s="231"/>
      <c r="BK79" s="231"/>
      <c r="BL79" s="231"/>
      <c r="BM79" s="231"/>
      <c r="BN79" s="231"/>
      <c r="BO79" s="231"/>
      <c r="BP79" s="296"/>
      <c r="BQ79" s="296"/>
      <c r="BR79" s="296"/>
      <c r="BS79" s="296"/>
      <c r="BT79" s="229"/>
      <c r="BU79" s="165">
        <f t="shared" si="3"/>
        <v>6.9441666666666671E-3</v>
      </c>
    </row>
    <row r="80" spans="1:73" x14ac:dyDescent="0.25">
      <c r="A80" s="39"/>
      <c r="B80" s="139">
        <f>'Etat staff'!L76</f>
        <v>0</v>
      </c>
      <c r="C80" s="161">
        <f>'Etat staff'!J76</f>
        <v>0</v>
      </c>
      <c r="D80" s="162">
        <f>IF('Etat staff'!K76&lt;C80,'Etat staff'!K76+1,'Etat staff'!K76)</f>
        <v>0</v>
      </c>
      <c r="E80" s="203">
        <f t="shared" si="7"/>
        <v>1.0416666666666666E-2</v>
      </c>
      <c r="F80" s="44"/>
      <c r="G80" s="265"/>
      <c r="H80" s="227"/>
      <c r="I80" s="296"/>
      <c r="J80" s="296"/>
      <c r="K80" s="296"/>
      <c r="L80" s="296"/>
      <c r="M80" s="296"/>
      <c r="N80" s="296"/>
      <c r="O80" s="296"/>
      <c r="P80" s="296"/>
      <c r="Q80" s="296"/>
      <c r="R80" s="296"/>
      <c r="S80" s="296"/>
      <c r="T80" s="296"/>
      <c r="U80" s="296"/>
      <c r="V80" s="296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  <c r="AV80" s="231"/>
      <c r="AW80" s="231"/>
      <c r="AX80" s="231"/>
      <c r="AY80" s="231"/>
      <c r="AZ80" s="231"/>
      <c r="BA80" s="231"/>
      <c r="BB80" s="231"/>
      <c r="BC80" s="231"/>
      <c r="BD80" s="231"/>
      <c r="BE80" s="231"/>
      <c r="BF80" s="231"/>
      <c r="BG80" s="231"/>
      <c r="BH80" s="231"/>
      <c r="BI80" s="231"/>
      <c r="BJ80" s="231"/>
      <c r="BK80" s="231"/>
      <c r="BL80" s="231"/>
      <c r="BM80" s="231"/>
      <c r="BN80" s="231"/>
      <c r="BO80" s="231"/>
      <c r="BP80" s="296"/>
      <c r="BQ80" s="296"/>
      <c r="BR80" s="296"/>
      <c r="BS80" s="296"/>
      <c r="BT80" s="229"/>
      <c r="BU80" s="165">
        <f t="shared" si="3"/>
        <v>6.9441666666666671E-3</v>
      </c>
    </row>
    <row r="81" spans="1:73" x14ac:dyDescent="0.25">
      <c r="A81" s="39"/>
      <c r="B81" s="139">
        <f>'Etat staff'!L77</f>
        <v>0</v>
      </c>
      <c r="C81" s="161">
        <f>'Etat staff'!J77</f>
        <v>0</v>
      </c>
      <c r="D81" s="162">
        <f>IF('Etat staff'!K77&lt;C81,'Etat staff'!K77+1,'Etat staff'!K77)</f>
        <v>0</v>
      </c>
      <c r="E81" s="203">
        <f t="shared" si="7"/>
        <v>1.0416666666666666E-2</v>
      </c>
      <c r="F81" s="44"/>
      <c r="G81" s="265"/>
      <c r="H81" s="227"/>
      <c r="I81" s="296"/>
      <c r="J81" s="296"/>
      <c r="K81" s="296"/>
      <c r="L81" s="296"/>
      <c r="M81" s="296"/>
      <c r="N81" s="296"/>
      <c r="O81" s="296"/>
      <c r="P81" s="296"/>
      <c r="Q81" s="296"/>
      <c r="R81" s="296"/>
      <c r="S81" s="296"/>
      <c r="T81" s="296"/>
      <c r="U81" s="296"/>
      <c r="V81" s="296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  <c r="AV81" s="231"/>
      <c r="AW81" s="231"/>
      <c r="AX81" s="231"/>
      <c r="AY81" s="231"/>
      <c r="AZ81" s="231"/>
      <c r="BA81" s="231"/>
      <c r="BB81" s="231"/>
      <c r="BC81" s="231"/>
      <c r="BD81" s="231"/>
      <c r="BE81" s="231"/>
      <c r="BF81" s="231"/>
      <c r="BG81" s="231"/>
      <c r="BH81" s="231"/>
      <c r="BI81" s="231"/>
      <c r="BJ81" s="231"/>
      <c r="BK81" s="231"/>
      <c r="BL81" s="231"/>
      <c r="BM81" s="231"/>
      <c r="BN81" s="231"/>
      <c r="BO81" s="231"/>
      <c r="BP81" s="296"/>
      <c r="BQ81" s="296"/>
      <c r="BR81" s="296"/>
      <c r="BS81" s="296"/>
      <c r="BT81" s="229"/>
      <c r="BU81" s="165">
        <f t="shared" si="3"/>
        <v>6.9441666666666671E-3</v>
      </c>
    </row>
    <row r="82" spans="1:73" x14ac:dyDescent="0.25">
      <c r="A82" s="39"/>
      <c r="B82" s="139">
        <f>'Etat staff'!L78</f>
        <v>0</v>
      </c>
      <c r="C82" s="161">
        <f>'Etat staff'!J78</f>
        <v>0</v>
      </c>
      <c r="D82" s="162">
        <f>IF('Etat staff'!K78&lt;C82,'Etat staff'!K78+1,'Etat staff'!K78)</f>
        <v>0</v>
      </c>
      <c r="E82" s="203">
        <f t="shared" si="7"/>
        <v>1.0416666666666666E-2</v>
      </c>
      <c r="F82" s="44"/>
      <c r="G82" s="265"/>
      <c r="H82" s="227"/>
      <c r="I82" s="296"/>
      <c r="J82" s="296"/>
      <c r="K82" s="296"/>
      <c r="L82" s="296"/>
      <c r="M82" s="296"/>
      <c r="N82" s="296"/>
      <c r="O82" s="296"/>
      <c r="P82" s="296"/>
      <c r="Q82" s="296"/>
      <c r="R82" s="296"/>
      <c r="S82" s="296"/>
      <c r="T82" s="296"/>
      <c r="U82" s="296"/>
      <c r="V82" s="296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  <c r="AV82" s="231"/>
      <c r="AW82" s="231"/>
      <c r="AX82" s="231"/>
      <c r="AY82" s="231"/>
      <c r="AZ82" s="231"/>
      <c r="BA82" s="231"/>
      <c r="BB82" s="231"/>
      <c r="BC82" s="231"/>
      <c r="BD82" s="231"/>
      <c r="BE82" s="231"/>
      <c r="BF82" s="231"/>
      <c r="BG82" s="231"/>
      <c r="BH82" s="231"/>
      <c r="BI82" s="231"/>
      <c r="BJ82" s="231"/>
      <c r="BK82" s="231"/>
      <c r="BL82" s="231"/>
      <c r="BM82" s="231"/>
      <c r="BN82" s="231"/>
      <c r="BO82" s="231"/>
      <c r="BP82" s="296"/>
      <c r="BQ82" s="296"/>
      <c r="BR82" s="296"/>
      <c r="BS82" s="296"/>
      <c r="BT82" s="229"/>
      <c r="BU82" s="165">
        <f t="shared" si="3"/>
        <v>6.9441666666666671E-3</v>
      </c>
    </row>
    <row r="83" spans="1:73" x14ac:dyDescent="0.25">
      <c r="A83" s="39"/>
      <c r="B83" s="139">
        <f>'Etat staff'!L79</f>
        <v>0</v>
      </c>
      <c r="C83" s="161">
        <f>'Etat staff'!J79</f>
        <v>0</v>
      </c>
      <c r="D83" s="162">
        <f>IF('Etat staff'!K79&lt;C83,'Etat staff'!K79+1,'Etat staff'!K79)</f>
        <v>0</v>
      </c>
      <c r="E83" s="203">
        <f t="shared" si="7"/>
        <v>1.0416666666666666E-2</v>
      </c>
      <c r="F83" s="44"/>
      <c r="G83" s="265"/>
      <c r="H83" s="227"/>
      <c r="I83" s="296"/>
      <c r="J83" s="296"/>
      <c r="K83" s="296"/>
      <c r="L83" s="296"/>
      <c r="M83" s="296"/>
      <c r="N83" s="296"/>
      <c r="O83" s="296"/>
      <c r="P83" s="296"/>
      <c r="Q83" s="296"/>
      <c r="R83" s="296"/>
      <c r="S83" s="296"/>
      <c r="T83" s="296"/>
      <c r="U83" s="296"/>
      <c r="V83" s="296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  <c r="AV83" s="231"/>
      <c r="AW83" s="231"/>
      <c r="AX83" s="231"/>
      <c r="AY83" s="231"/>
      <c r="AZ83" s="231"/>
      <c r="BA83" s="231"/>
      <c r="BB83" s="231"/>
      <c r="BC83" s="231"/>
      <c r="BD83" s="231"/>
      <c r="BE83" s="231"/>
      <c r="BF83" s="231"/>
      <c r="BG83" s="231"/>
      <c r="BH83" s="231"/>
      <c r="BI83" s="231"/>
      <c r="BJ83" s="231"/>
      <c r="BK83" s="231"/>
      <c r="BL83" s="231"/>
      <c r="BM83" s="231"/>
      <c r="BN83" s="231"/>
      <c r="BO83" s="231"/>
      <c r="BP83" s="296"/>
      <c r="BQ83" s="296"/>
      <c r="BR83" s="296"/>
      <c r="BS83" s="296"/>
      <c r="BT83" s="229"/>
      <c r="BU83" s="165">
        <f t="shared" si="3"/>
        <v>6.9441666666666671E-3</v>
      </c>
    </row>
    <row r="84" spans="1:73" x14ac:dyDescent="0.25">
      <c r="A84" s="39"/>
      <c r="B84" s="139">
        <f>'Etat staff'!L80</f>
        <v>0</v>
      </c>
      <c r="C84" s="161">
        <f>'Etat staff'!J80</f>
        <v>0</v>
      </c>
      <c r="D84" s="162">
        <f>IF('Etat staff'!K80&lt;C84,'Etat staff'!K80+1,'Etat staff'!K80)</f>
        <v>0</v>
      </c>
      <c r="E84" s="203">
        <f t="shared" si="7"/>
        <v>1.0416666666666666E-2</v>
      </c>
      <c r="F84" s="44"/>
      <c r="G84" s="265"/>
      <c r="H84" s="227"/>
      <c r="I84" s="296"/>
      <c r="J84" s="296"/>
      <c r="K84" s="296"/>
      <c r="L84" s="296"/>
      <c r="M84" s="296"/>
      <c r="N84" s="296"/>
      <c r="O84" s="296"/>
      <c r="P84" s="296"/>
      <c r="Q84" s="296"/>
      <c r="R84" s="296"/>
      <c r="S84" s="296"/>
      <c r="T84" s="296"/>
      <c r="U84" s="296"/>
      <c r="V84" s="296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31"/>
      <c r="AK84" s="231"/>
      <c r="AL84" s="231"/>
      <c r="AM84" s="231"/>
      <c r="AN84" s="231"/>
      <c r="AO84" s="231"/>
      <c r="AP84" s="231"/>
      <c r="AQ84" s="231"/>
      <c r="AR84" s="231"/>
      <c r="AS84" s="231"/>
      <c r="AT84" s="231"/>
      <c r="AU84" s="231"/>
      <c r="AV84" s="231"/>
      <c r="AW84" s="231"/>
      <c r="AX84" s="231"/>
      <c r="AY84" s="231"/>
      <c r="AZ84" s="231"/>
      <c r="BA84" s="231"/>
      <c r="BB84" s="231"/>
      <c r="BC84" s="231"/>
      <c r="BD84" s="231"/>
      <c r="BE84" s="231"/>
      <c r="BF84" s="231"/>
      <c r="BG84" s="231"/>
      <c r="BH84" s="231"/>
      <c r="BI84" s="231"/>
      <c r="BJ84" s="231"/>
      <c r="BK84" s="231"/>
      <c r="BL84" s="231"/>
      <c r="BM84" s="231"/>
      <c r="BN84" s="231"/>
      <c r="BO84" s="231"/>
      <c r="BP84" s="296"/>
      <c r="BQ84" s="296"/>
      <c r="BR84" s="296"/>
      <c r="BS84" s="296"/>
      <c r="BT84" s="229"/>
      <c r="BU84" s="165">
        <f t="shared" si="3"/>
        <v>6.9441666666666671E-3</v>
      </c>
    </row>
    <row r="85" spans="1:73" x14ac:dyDescent="0.25">
      <c r="A85" s="39"/>
      <c r="B85" s="139">
        <f>'Etat staff'!L81</f>
        <v>0</v>
      </c>
      <c r="C85" s="161">
        <f>'Etat staff'!J81</f>
        <v>0</v>
      </c>
      <c r="D85" s="162">
        <f>IF('Etat staff'!K81&lt;C85,'Etat staff'!K81+1,'Etat staff'!K81)</f>
        <v>0</v>
      </c>
      <c r="E85" s="203">
        <f t="shared" si="7"/>
        <v>1.0416666666666666E-2</v>
      </c>
      <c r="F85" s="44"/>
      <c r="G85" s="265"/>
      <c r="H85" s="227"/>
      <c r="I85" s="296"/>
      <c r="J85" s="296"/>
      <c r="K85" s="296"/>
      <c r="L85" s="296"/>
      <c r="M85" s="296"/>
      <c r="N85" s="296"/>
      <c r="O85" s="296"/>
      <c r="P85" s="296"/>
      <c r="Q85" s="296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  <c r="AV85" s="231"/>
      <c r="AW85" s="231"/>
      <c r="AX85" s="231"/>
      <c r="AY85" s="231"/>
      <c r="AZ85" s="231"/>
      <c r="BA85" s="231"/>
      <c r="BB85" s="231"/>
      <c r="BC85" s="231"/>
      <c r="BD85" s="231"/>
      <c r="BE85" s="231"/>
      <c r="BF85" s="231"/>
      <c r="BG85" s="231"/>
      <c r="BH85" s="231"/>
      <c r="BI85" s="231"/>
      <c r="BJ85" s="231"/>
      <c r="BK85" s="231"/>
      <c r="BL85" s="231"/>
      <c r="BM85" s="231"/>
      <c r="BN85" s="231"/>
      <c r="BO85" s="231"/>
      <c r="BP85" s="296"/>
      <c r="BQ85" s="296"/>
      <c r="BR85" s="296"/>
      <c r="BS85" s="296"/>
      <c r="BT85" s="229"/>
      <c r="BU85" s="165">
        <f t="shared" si="3"/>
        <v>6.9441666666666671E-3</v>
      </c>
    </row>
    <row r="86" spans="1:73" x14ac:dyDescent="0.25">
      <c r="A86" s="39"/>
      <c r="B86" s="139">
        <f>'Etat staff'!L82</f>
        <v>0</v>
      </c>
      <c r="C86" s="161">
        <f>'Etat staff'!J82</f>
        <v>0</v>
      </c>
      <c r="D86" s="162">
        <f>IF('Etat staff'!K82&lt;C86,'Etat staff'!K82+1,'Etat staff'!K82)</f>
        <v>0</v>
      </c>
      <c r="E86" s="203">
        <f t="shared" si="7"/>
        <v>1.0416666666666666E-2</v>
      </c>
      <c r="F86" s="44"/>
      <c r="G86" s="265"/>
      <c r="H86" s="227"/>
      <c r="I86" s="296"/>
      <c r="J86" s="296"/>
      <c r="K86" s="296"/>
      <c r="L86" s="296"/>
      <c r="M86" s="296"/>
      <c r="N86" s="296"/>
      <c r="O86" s="296"/>
      <c r="P86" s="296"/>
      <c r="Q86" s="296"/>
      <c r="R86" s="296"/>
      <c r="S86" s="296"/>
      <c r="T86" s="296"/>
      <c r="U86" s="296"/>
      <c r="V86" s="296"/>
      <c r="W86" s="296"/>
      <c r="X86" s="231"/>
      <c r="Y86" s="231"/>
      <c r="Z86" s="231"/>
      <c r="AA86" s="231"/>
      <c r="AB86" s="231"/>
      <c r="AC86" s="231"/>
      <c r="AD86" s="231"/>
      <c r="AE86" s="231"/>
      <c r="AF86" s="231"/>
      <c r="AG86" s="231"/>
      <c r="AH86" s="231"/>
      <c r="AI86" s="231"/>
      <c r="AJ86" s="231"/>
      <c r="AK86" s="231"/>
      <c r="AL86" s="231"/>
      <c r="AM86" s="231"/>
      <c r="AN86" s="231"/>
      <c r="AO86" s="231"/>
      <c r="AP86" s="231"/>
      <c r="AQ86" s="231"/>
      <c r="AR86" s="231"/>
      <c r="AS86" s="231"/>
      <c r="AT86" s="231"/>
      <c r="AU86" s="231"/>
      <c r="AV86" s="231"/>
      <c r="AW86" s="231"/>
      <c r="AX86" s="231"/>
      <c r="AY86" s="231"/>
      <c r="AZ86" s="231"/>
      <c r="BA86" s="231"/>
      <c r="BB86" s="231"/>
      <c r="BC86" s="231"/>
      <c r="BD86" s="231"/>
      <c r="BE86" s="231"/>
      <c r="BF86" s="231"/>
      <c r="BG86" s="231"/>
      <c r="BH86" s="231"/>
      <c r="BI86" s="231"/>
      <c r="BJ86" s="231"/>
      <c r="BK86" s="231"/>
      <c r="BL86" s="231"/>
      <c r="BM86" s="231"/>
      <c r="BN86" s="231"/>
      <c r="BO86" s="231"/>
      <c r="BP86" s="231"/>
      <c r="BQ86" s="231"/>
      <c r="BR86" s="231"/>
      <c r="BS86" s="231"/>
      <c r="BT86" s="229"/>
      <c r="BU86" s="165">
        <f t="shared" si="3"/>
        <v>6.9441666666666671E-3</v>
      </c>
    </row>
    <row r="87" spans="1:73" x14ac:dyDescent="0.25">
      <c r="A87" s="39"/>
      <c r="B87" s="139">
        <f>'Etat staff'!L83</f>
        <v>0</v>
      </c>
      <c r="C87" s="161">
        <f>'Etat staff'!J83</f>
        <v>0</v>
      </c>
      <c r="D87" s="162">
        <f>IF('Etat staff'!K83&lt;C87,'Etat staff'!K83+1,'Etat staff'!K83)</f>
        <v>0</v>
      </c>
      <c r="E87" s="203">
        <f t="shared" si="7"/>
        <v>1.0416666666666666E-2</v>
      </c>
      <c r="F87" s="44"/>
      <c r="G87" s="265"/>
      <c r="H87" s="227"/>
      <c r="I87" s="296"/>
      <c r="J87" s="296"/>
      <c r="K87" s="296"/>
      <c r="L87" s="296"/>
      <c r="M87" s="296"/>
      <c r="N87" s="296"/>
      <c r="O87" s="296"/>
      <c r="P87" s="296"/>
      <c r="Q87" s="296"/>
      <c r="R87" s="296"/>
      <c r="S87" s="296"/>
      <c r="T87" s="296"/>
      <c r="U87" s="296"/>
      <c r="V87" s="296"/>
      <c r="W87" s="296"/>
      <c r="X87" s="231"/>
      <c r="Y87" s="231"/>
      <c r="Z87" s="231"/>
      <c r="AA87" s="231"/>
      <c r="AB87" s="231"/>
      <c r="AC87" s="231"/>
      <c r="AD87" s="231"/>
      <c r="AE87" s="231"/>
      <c r="AF87" s="231"/>
      <c r="AG87" s="231"/>
      <c r="AH87" s="231"/>
      <c r="AI87" s="231"/>
      <c r="AJ87" s="231"/>
      <c r="AK87" s="231"/>
      <c r="AL87" s="231"/>
      <c r="AM87" s="231"/>
      <c r="AN87" s="231"/>
      <c r="AO87" s="231"/>
      <c r="AP87" s="231"/>
      <c r="AQ87" s="231"/>
      <c r="AR87" s="231"/>
      <c r="AS87" s="231"/>
      <c r="AT87" s="231"/>
      <c r="AU87" s="231"/>
      <c r="AV87" s="231"/>
      <c r="AW87" s="231"/>
      <c r="AX87" s="231"/>
      <c r="AY87" s="231"/>
      <c r="AZ87" s="231"/>
      <c r="BA87" s="231"/>
      <c r="BB87" s="231"/>
      <c r="BC87" s="231"/>
      <c r="BD87" s="231"/>
      <c r="BE87" s="231"/>
      <c r="BF87" s="231"/>
      <c r="BG87" s="231"/>
      <c r="BH87" s="231"/>
      <c r="BI87" s="231"/>
      <c r="BJ87" s="231"/>
      <c r="BK87" s="231"/>
      <c r="BL87" s="231"/>
      <c r="BM87" s="231"/>
      <c r="BN87" s="231"/>
      <c r="BO87" s="231"/>
      <c r="BP87" s="231"/>
      <c r="BQ87" s="231"/>
      <c r="BR87" s="231"/>
      <c r="BS87" s="231"/>
      <c r="BT87" s="229"/>
      <c r="BU87" s="165">
        <f t="shared" si="3"/>
        <v>6.9441666666666671E-3</v>
      </c>
    </row>
    <row r="88" spans="1:73" x14ac:dyDescent="0.25">
      <c r="A88" s="39"/>
      <c r="B88" s="139">
        <f>'Etat staff'!L84</f>
        <v>0</v>
      </c>
      <c r="C88" s="161">
        <f>'Etat staff'!J84</f>
        <v>0</v>
      </c>
      <c r="D88" s="162">
        <f>IF('Etat staff'!K84&lt;C88,'Etat staff'!K84+1,'Etat staff'!K84)</f>
        <v>0</v>
      </c>
      <c r="E88" s="203">
        <f t="shared" si="7"/>
        <v>1.0416666666666666E-2</v>
      </c>
      <c r="F88" s="44"/>
      <c r="G88" s="265"/>
      <c r="H88" s="227"/>
      <c r="I88" s="296"/>
      <c r="J88" s="296"/>
      <c r="K88" s="296"/>
      <c r="L88" s="296"/>
      <c r="M88" s="296"/>
      <c r="N88" s="296"/>
      <c r="O88" s="296"/>
      <c r="P88" s="296"/>
      <c r="Q88" s="296"/>
      <c r="R88" s="296"/>
      <c r="S88" s="296"/>
      <c r="T88" s="296"/>
      <c r="U88" s="296"/>
      <c r="V88" s="296"/>
      <c r="W88" s="296"/>
      <c r="X88" s="231"/>
      <c r="Y88" s="231"/>
      <c r="Z88" s="231"/>
      <c r="AA88" s="231"/>
      <c r="AB88" s="231"/>
      <c r="AC88" s="231"/>
      <c r="AD88" s="231"/>
      <c r="AE88" s="231"/>
      <c r="AF88" s="231"/>
      <c r="AG88" s="231"/>
      <c r="AH88" s="231"/>
      <c r="AI88" s="231"/>
      <c r="AJ88" s="231"/>
      <c r="AK88" s="231"/>
      <c r="AL88" s="231"/>
      <c r="AM88" s="231"/>
      <c r="AN88" s="231"/>
      <c r="AO88" s="231"/>
      <c r="AP88" s="231"/>
      <c r="AQ88" s="231"/>
      <c r="AR88" s="231"/>
      <c r="AS88" s="231"/>
      <c r="AT88" s="231"/>
      <c r="AU88" s="231"/>
      <c r="AV88" s="231"/>
      <c r="AW88" s="231"/>
      <c r="AX88" s="231"/>
      <c r="AY88" s="231"/>
      <c r="AZ88" s="231"/>
      <c r="BA88" s="231"/>
      <c r="BB88" s="231"/>
      <c r="BC88" s="231"/>
      <c r="BD88" s="231"/>
      <c r="BE88" s="231"/>
      <c r="BF88" s="231"/>
      <c r="BG88" s="231"/>
      <c r="BH88" s="231"/>
      <c r="BI88" s="231"/>
      <c r="BJ88" s="231"/>
      <c r="BK88" s="231"/>
      <c r="BL88" s="231"/>
      <c r="BM88" s="231"/>
      <c r="BN88" s="231"/>
      <c r="BO88" s="231"/>
      <c r="BP88" s="231"/>
      <c r="BQ88" s="231"/>
      <c r="BR88" s="231"/>
      <c r="BS88" s="231"/>
      <c r="BT88" s="229"/>
      <c r="BU88" s="165">
        <f t="shared" si="3"/>
        <v>6.9441666666666671E-3</v>
      </c>
    </row>
    <row r="89" spans="1:73" x14ac:dyDescent="0.25">
      <c r="A89" s="39"/>
      <c r="B89" s="139">
        <f>'Etat staff'!L85</f>
        <v>0</v>
      </c>
      <c r="C89" s="161">
        <f>'Etat staff'!J85</f>
        <v>0</v>
      </c>
      <c r="D89" s="162">
        <f>IF('Etat staff'!K85&lt;C89,'Etat staff'!K85+1,'Etat staff'!K85)</f>
        <v>0</v>
      </c>
      <c r="E89" s="203">
        <f t="shared" si="7"/>
        <v>1.0416666666666666E-2</v>
      </c>
      <c r="F89" s="44"/>
      <c r="G89" s="265"/>
      <c r="H89" s="227"/>
      <c r="I89" s="296"/>
      <c r="J89" s="296"/>
      <c r="K89" s="296"/>
      <c r="L89" s="296"/>
      <c r="M89" s="296"/>
      <c r="N89" s="296"/>
      <c r="O89" s="296"/>
      <c r="P89" s="296"/>
      <c r="Q89" s="296"/>
      <c r="R89" s="296"/>
      <c r="S89" s="296"/>
      <c r="T89" s="296"/>
      <c r="U89" s="296"/>
      <c r="V89" s="296"/>
      <c r="W89" s="296"/>
      <c r="X89" s="231"/>
      <c r="Y89" s="231"/>
      <c r="Z89" s="231"/>
      <c r="AA89" s="231"/>
      <c r="AB89" s="231"/>
      <c r="AC89" s="231"/>
      <c r="AD89" s="231"/>
      <c r="AE89" s="231"/>
      <c r="AF89" s="231"/>
      <c r="AG89" s="231"/>
      <c r="AH89" s="231"/>
      <c r="AI89" s="231"/>
      <c r="AJ89" s="231"/>
      <c r="AK89" s="231"/>
      <c r="AL89" s="231"/>
      <c r="AM89" s="231"/>
      <c r="AN89" s="231"/>
      <c r="AO89" s="231"/>
      <c r="AP89" s="231"/>
      <c r="AQ89" s="231"/>
      <c r="AR89" s="231"/>
      <c r="AS89" s="231"/>
      <c r="AT89" s="231"/>
      <c r="AU89" s="231"/>
      <c r="AV89" s="231"/>
      <c r="AW89" s="231"/>
      <c r="AX89" s="231"/>
      <c r="AY89" s="231"/>
      <c r="AZ89" s="231"/>
      <c r="BA89" s="231"/>
      <c r="BB89" s="231"/>
      <c r="BC89" s="231"/>
      <c r="BD89" s="231"/>
      <c r="BE89" s="231"/>
      <c r="BF89" s="231"/>
      <c r="BG89" s="231"/>
      <c r="BH89" s="231"/>
      <c r="BI89" s="231"/>
      <c r="BJ89" s="231"/>
      <c r="BK89" s="231"/>
      <c r="BL89" s="231"/>
      <c r="BM89" s="231"/>
      <c r="BN89" s="231"/>
      <c r="BO89" s="231"/>
      <c r="BP89" s="231"/>
      <c r="BQ89" s="231"/>
      <c r="BR89" s="231"/>
      <c r="BS89" s="231"/>
      <c r="BT89" s="229"/>
      <c r="BU89" s="165">
        <f t="shared" si="3"/>
        <v>6.9441666666666671E-3</v>
      </c>
    </row>
    <row r="90" spans="1:73" x14ac:dyDescent="0.25">
      <c r="A90" s="39"/>
      <c r="B90" s="139">
        <f>'Etat staff'!L86</f>
        <v>0</v>
      </c>
      <c r="C90" s="161">
        <f>'Etat staff'!J86</f>
        <v>0</v>
      </c>
      <c r="D90" s="162">
        <f>IF('Etat staff'!K86&lt;C90,'Etat staff'!K86+1,'Etat staff'!K86)</f>
        <v>0</v>
      </c>
      <c r="E90" s="203">
        <f t="shared" si="7"/>
        <v>1.0416666666666666E-2</v>
      </c>
      <c r="F90" s="44"/>
      <c r="G90" s="265"/>
      <c r="H90" s="227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31"/>
      <c r="Y90" s="231"/>
      <c r="Z90" s="231"/>
      <c r="AA90" s="231"/>
      <c r="AB90" s="231"/>
      <c r="AC90" s="231"/>
      <c r="AD90" s="231"/>
      <c r="AE90" s="231"/>
      <c r="AF90" s="231"/>
      <c r="AG90" s="231"/>
      <c r="AH90" s="231"/>
      <c r="AI90" s="231"/>
      <c r="AJ90" s="231"/>
      <c r="AK90" s="231"/>
      <c r="AL90" s="231"/>
      <c r="AM90" s="231"/>
      <c r="AN90" s="231"/>
      <c r="AO90" s="231"/>
      <c r="AP90" s="231"/>
      <c r="AQ90" s="231"/>
      <c r="AR90" s="231"/>
      <c r="AS90" s="231"/>
      <c r="AT90" s="231"/>
      <c r="AU90" s="231"/>
      <c r="AV90" s="231"/>
      <c r="AW90" s="231"/>
      <c r="AX90" s="231"/>
      <c r="AY90" s="231"/>
      <c r="AZ90" s="231"/>
      <c r="BA90" s="231"/>
      <c r="BB90" s="231"/>
      <c r="BC90" s="231"/>
      <c r="BD90" s="231"/>
      <c r="BE90" s="231"/>
      <c r="BF90" s="231"/>
      <c r="BG90" s="231"/>
      <c r="BH90" s="231"/>
      <c r="BI90" s="231"/>
      <c r="BJ90" s="231"/>
      <c r="BK90" s="231"/>
      <c r="BL90" s="231"/>
      <c r="BM90" s="231"/>
      <c r="BN90" s="231"/>
      <c r="BO90" s="231"/>
      <c r="BP90" s="231"/>
      <c r="BQ90" s="231"/>
      <c r="BR90" s="231"/>
      <c r="BS90" s="231"/>
      <c r="BT90" s="229"/>
      <c r="BU90" s="165">
        <f t="shared" si="3"/>
        <v>6.9441666666666671E-3</v>
      </c>
    </row>
    <row r="91" spans="1:73" x14ac:dyDescent="0.25">
      <c r="A91" s="39"/>
      <c r="B91" s="139">
        <f>'Etat staff'!L87</f>
        <v>0</v>
      </c>
      <c r="C91" s="161">
        <f>'Etat staff'!J87</f>
        <v>0</v>
      </c>
      <c r="D91" s="162">
        <f>IF('Etat staff'!K87&lt;C91,'Etat staff'!K87+1,'Etat staff'!K87)</f>
        <v>0</v>
      </c>
      <c r="E91" s="203">
        <f t="shared" si="7"/>
        <v>1.0416666666666666E-2</v>
      </c>
      <c r="F91" s="44"/>
      <c r="G91" s="265"/>
      <c r="H91" s="227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31"/>
      <c r="Y91" s="231"/>
      <c r="Z91" s="231"/>
      <c r="AA91" s="231"/>
      <c r="AB91" s="231"/>
      <c r="AC91" s="231"/>
      <c r="AD91" s="231"/>
      <c r="AE91" s="231"/>
      <c r="AF91" s="231"/>
      <c r="AG91" s="231"/>
      <c r="AH91" s="231"/>
      <c r="AI91" s="231"/>
      <c r="AJ91" s="231"/>
      <c r="AK91" s="231"/>
      <c r="AL91" s="231"/>
      <c r="AM91" s="231"/>
      <c r="AN91" s="231"/>
      <c r="AO91" s="231"/>
      <c r="AP91" s="231"/>
      <c r="AQ91" s="231"/>
      <c r="AR91" s="231"/>
      <c r="AS91" s="231"/>
      <c r="AT91" s="231"/>
      <c r="AU91" s="231"/>
      <c r="AV91" s="231"/>
      <c r="AW91" s="231"/>
      <c r="AX91" s="231"/>
      <c r="AY91" s="231"/>
      <c r="AZ91" s="231"/>
      <c r="BA91" s="231"/>
      <c r="BB91" s="231"/>
      <c r="BC91" s="231"/>
      <c r="BD91" s="231"/>
      <c r="BE91" s="231"/>
      <c r="BF91" s="231"/>
      <c r="BG91" s="231"/>
      <c r="BH91" s="231"/>
      <c r="BI91" s="231"/>
      <c r="BJ91" s="231"/>
      <c r="BK91" s="231"/>
      <c r="BL91" s="231"/>
      <c r="BM91" s="231"/>
      <c r="BN91" s="231"/>
      <c r="BO91" s="231"/>
      <c r="BP91" s="231"/>
      <c r="BQ91" s="231"/>
      <c r="BR91" s="231"/>
      <c r="BS91" s="231"/>
      <c r="BT91" s="229"/>
      <c r="BU91" s="165">
        <f t="shared" si="3"/>
        <v>6.9441666666666671E-3</v>
      </c>
    </row>
    <row r="92" spans="1:73" x14ac:dyDescent="0.25">
      <c r="A92" s="39"/>
      <c r="B92" s="139">
        <f>'Etat staff'!L88</f>
        <v>0</v>
      </c>
      <c r="C92" s="161">
        <f>'Etat staff'!J88</f>
        <v>0</v>
      </c>
      <c r="D92" s="162">
        <f>IF('Etat staff'!K88&lt;C92,'Etat staff'!K88+1,'Etat staff'!K88)</f>
        <v>0</v>
      </c>
      <c r="E92" s="203">
        <f t="shared" si="7"/>
        <v>1.0416666666666666E-2</v>
      </c>
      <c r="F92" s="44"/>
      <c r="G92" s="265"/>
      <c r="H92" s="227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31"/>
      <c r="Y92" s="231"/>
      <c r="Z92" s="231"/>
      <c r="AA92" s="231"/>
      <c r="AB92" s="231"/>
      <c r="AC92" s="231"/>
      <c r="AD92" s="231"/>
      <c r="AE92" s="231"/>
      <c r="AF92" s="231"/>
      <c r="AG92" s="231"/>
      <c r="AH92" s="231"/>
      <c r="AI92" s="231"/>
      <c r="AJ92" s="231"/>
      <c r="AK92" s="231"/>
      <c r="AL92" s="231"/>
      <c r="AM92" s="231"/>
      <c r="AN92" s="231"/>
      <c r="AO92" s="231"/>
      <c r="AP92" s="231"/>
      <c r="AQ92" s="231"/>
      <c r="AR92" s="231"/>
      <c r="AS92" s="231"/>
      <c r="AT92" s="231"/>
      <c r="AU92" s="231"/>
      <c r="AV92" s="231"/>
      <c r="AW92" s="231"/>
      <c r="AX92" s="231"/>
      <c r="AY92" s="231"/>
      <c r="AZ92" s="231"/>
      <c r="BA92" s="231"/>
      <c r="BB92" s="231"/>
      <c r="BC92" s="231"/>
      <c r="BD92" s="231"/>
      <c r="BE92" s="231"/>
      <c r="BF92" s="231"/>
      <c r="BG92" s="231"/>
      <c r="BH92" s="231"/>
      <c r="BI92" s="231"/>
      <c r="BJ92" s="231"/>
      <c r="BK92" s="231"/>
      <c r="BL92" s="231"/>
      <c r="BM92" s="231"/>
      <c r="BN92" s="231"/>
      <c r="BO92" s="231"/>
      <c r="BP92" s="231"/>
      <c r="BQ92" s="231"/>
      <c r="BR92" s="231"/>
      <c r="BS92" s="231"/>
      <c r="BT92" s="229"/>
      <c r="BU92" s="165">
        <f t="shared" si="3"/>
        <v>6.9441666666666671E-3</v>
      </c>
    </row>
    <row r="93" spans="1:73" x14ac:dyDescent="0.25">
      <c r="A93" s="39"/>
      <c r="B93" s="139">
        <f>'Etat staff'!L89</f>
        <v>0</v>
      </c>
      <c r="C93" s="161">
        <f>'Etat staff'!J89</f>
        <v>0</v>
      </c>
      <c r="D93" s="162">
        <f>IF('Etat staff'!K89&lt;C93,'Etat staff'!K89+1,'Etat staff'!K89)</f>
        <v>0</v>
      </c>
      <c r="E93" s="203">
        <f t="shared" si="7"/>
        <v>1.0416666666666666E-2</v>
      </c>
      <c r="F93" s="44"/>
      <c r="G93" s="265"/>
      <c r="H93" s="227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31"/>
      <c r="Y93" s="231"/>
      <c r="Z93" s="231"/>
      <c r="AA93" s="231"/>
      <c r="AB93" s="231"/>
      <c r="AC93" s="231"/>
      <c r="AD93" s="231"/>
      <c r="AE93" s="231"/>
      <c r="AF93" s="231"/>
      <c r="AG93" s="231"/>
      <c r="AH93" s="231"/>
      <c r="AI93" s="231"/>
      <c r="AJ93" s="231"/>
      <c r="AK93" s="231"/>
      <c r="AL93" s="231"/>
      <c r="AM93" s="231"/>
      <c r="AN93" s="231"/>
      <c r="AO93" s="231"/>
      <c r="AP93" s="231"/>
      <c r="AQ93" s="231"/>
      <c r="AR93" s="231"/>
      <c r="AS93" s="231"/>
      <c r="AT93" s="231"/>
      <c r="AU93" s="231"/>
      <c r="AV93" s="231"/>
      <c r="AW93" s="231"/>
      <c r="AX93" s="231"/>
      <c r="AY93" s="231"/>
      <c r="AZ93" s="231"/>
      <c r="BA93" s="231"/>
      <c r="BB93" s="231"/>
      <c r="BC93" s="231"/>
      <c r="BD93" s="231"/>
      <c r="BE93" s="231"/>
      <c r="BF93" s="231"/>
      <c r="BG93" s="231"/>
      <c r="BH93" s="231"/>
      <c r="BI93" s="231"/>
      <c r="BJ93" s="231"/>
      <c r="BK93" s="231"/>
      <c r="BL93" s="231"/>
      <c r="BM93" s="231"/>
      <c r="BN93" s="231"/>
      <c r="BO93" s="231"/>
      <c r="BP93" s="231"/>
      <c r="BQ93" s="231"/>
      <c r="BR93" s="231"/>
      <c r="BS93" s="231"/>
      <c r="BT93" s="229"/>
      <c r="BU93" s="165">
        <f t="shared" si="3"/>
        <v>6.9441666666666671E-3</v>
      </c>
    </row>
    <row r="94" spans="1:73" x14ac:dyDescent="0.25">
      <c r="A94" s="39"/>
      <c r="B94" s="139">
        <f>'Etat staff'!L90</f>
        <v>0</v>
      </c>
      <c r="C94" s="161">
        <f>'Etat staff'!J90</f>
        <v>0</v>
      </c>
      <c r="D94" s="162">
        <f>IF('Etat staff'!K90&lt;C94,'Etat staff'!K90+1,'Etat staff'!K90)</f>
        <v>0</v>
      </c>
      <c r="E94" s="203">
        <f t="shared" si="7"/>
        <v>1.0416666666666666E-2</v>
      </c>
      <c r="F94" s="44"/>
      <c r="G94" s="265"/>
      <c r="H94" s="227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31"/>
      <c r="Y94" s="231"/>
      <c r="Z94" s="231"/>
      <c r="AA94" s="231"/>
      <c r="AB94" s="231"/>
      <c r="AC94" s="231"/>
      <c r="AD94" s="231"/>
      <c r="AE94" s="231"/>
      <c r="AF94" s="231"/>
      <c r="AG94" s="231"/>
      <c r="AH94" s="231"/>
      <c r="AI94" s="231"/>
      <c r="AJ94" s="231"/>
      <c r="AK94" s="231"/>
      <c r="AL94" s="231"/>
      <c r="AM94" s="231"/>
      <c r="AN94" s="231"/>
      <c r="AO94" s="231"/>
      <c r="AP94" s="231"/>
      <c r="AQ94" s="231"/>
      <c r="AR94" s="231"/>
      <c r="AS94" s="231"/>
      <c r="AT94" s="231"/>
      <c r="AU94" s="231"/>
      <c r="AV94" s="231"/>
      <c r="AW94" s="231"/>
      <c r="AX94" s="231"/>
      <c r="AY94" s="231"/>
      <c r="AZ94" s="231"/>
      <c r="BA94" s="231"/>
      <c r="BB94" s="231"/>
      <c r="BC94" s="231"/>
      <c r="BD94" s="231"/>
      <c r="BE94" s="231"/>
      <c r="BF94" s="231"/>
      <c r="BG94" s="231"/>
      <c r="BH94" s="231"/>
      <c r="BI94" s="231"/>
      <c r="BJ94" s="231"/>
      <c r="BK94" s="231"/>
      <c r="BL94" s="231"/>
      <c r="BM94" s="231"/>
      <c r="BN94" s="231"/>
      <c r="BO94" s="231"/>
      <c r="BP94" s="231"/>
      <c r="BQ94" s="231"/>
      <c r="BR94" s="231"/>
      <c r="BS94" s="231"/>
      <c r="BT94" s="229"/>
      <c r="BU94" s="165">
        <f t="shared" si="3"/>
        <v>6.9441666666666671E-3</v>
      </c>
    </row>
    <row r="95" spans="1:73" x14ac:dyDescent="0.25">
      <c r="A95" s="39"/>
      <c r="B95" s="139">
        <f>'Etat staff'!L91</f>
        <v>0</v>
      </c>
      <c r="C95" s="161">
        <f>'Etat staff'!J91</f>
        <v>0</v>
      </c>
      <c r="D95" s="162">
        <f>IF('Etat staff'!K91&lt;C95,'Etat staff'!K91+1,'Etat staff'!K91)</f>
        <v>0</v>
      </c>
      <c r="E95" s="203">
        <f t="shared" si="7"/>
        <v>1.0416666666666666E-2</v>
      </c>
      <c r="F95" s="44"/>
      <c r="G95" s="265"/>
      <c r="H95" s="227"/>
      <c r="I95" s="296"/>
      <c r="J95" s="296"/>
      <c r="K95" s="296"/>
      <c r="L95" s="296"/>
      <c r="M95" s="296"/>
      <c r="N95" s="296"/>
      <c r="O95" s="296"/>
      <c r="P95" s="296"/>
      <c r="Q95" s="296"/>
      <c r="R95" s="296"/>
      <c r="S95" s="296"/>
      <c r="T95" s="296"/>
      <c r="U95" s="296"/>
      <c r="V95" s="296"/>
      <c r="W95" s="296"/>
      <c r="X95" s="231"/>
      <c r="Y95" s="231"/>
      <c r="Z95" s="231"/>
      <c r="AA95" s="231"/>
      <c r="AB95" s="231"/>
      <c r="AC95" s="231"/>
      <c r="AD95" s="231"/>
      <c r="AE95" s="231"/>
      <c r="AF95" s="231"/>
      <c r="AG95" s="231"/>
      <c r="AH95" s="231"/>
      <c r="AI95" s="231"/>
      <c r="AJ95" s="231"/>
      <c r="AK95" s="231"/>
      <c r="AL95" s="231"/>
      <c r="AM95" s="231"/>
      <c r="AN95" s="231"/>
      <c r="AO95" s="231"/>
      <c r="AP95" s="231"/>
      <c r="AQ95" s="231"/>
      <c r="AR95" s="231"/>
      <c r="AS95" s="231"/>
      <c r="AT95" s="231"/>
      <c r="AU95" s="231"/>
      <c r="AV95" s="231"/>
      <c r="AW95" s="231"/>
      <c r="AX95" s="231"/>
      <c r="AY95" s="231"/>
      <c r="AZ95" s="231"/>
      <c r="BA95" s="231"/>
      <c r="BB95" s="231"/>
      <c r="BC95" s="231"/>
      <c r="BD95" s="231"/>
      <c r="BE95" s="231"/>
      <c r="BF95" s="231"/>
      <c r="BG95" s="231"/>
      <c r="BH95" s="231"/>
      <c r="BI95" s="231"/>
      <c r="BJ95" s="231"/>
      <c r="BK95" s="231"/>
      <c r="BL95" s="231"/>
      <c r="BM95" s="231"/>
      <c r="BN95" s="231"/>
      <c r="BO95" s="231"/>
      <c r="BP95" s="231"/>
      <c r="BQ95" s="231"/>
      <c r="BR95" s="231"/>
      <c r="BS95" s="231"/>
      <c r="BT95" s="229"/>
      <c r="BU95" s="165">
        <f t="shared" si="3"/>
        <v>6.9441666666666671E-3</v>
      </c>
    </row>
    <row r="96" spans="1:73" x14ac:dyDescent="0.25">
      <c r="A96" s="39"/>
      <c r="B96" s="139">
        <f>'Etat staff'!L92</f>
        <v>0</v>
      </c>
      <c r="C96" s="161">
        <f>'Etat staff'!J92</f>
        <v>0</v>
      </c>
      <c r="D96" s="162">
        <f>IF('Etat staff'!K92&lt;C96,'Etat staff'!K92+1,'Etat staff'!K92)</f>
        <v>0</v>
      </c>
      <c r="E96" s="203">
        <f t="shared" si="7"/>
        <v>1.0416666666666666E-2</v>
      </c>
      <c r="F96" s="44"/>
      <c r="G96" s="265"/>
      <c r="H96" s="227"/>
      <c r="I96" s="296"/>
      <c r="J96" s="296"/>
      <c r="K96" s="296"/>
      <c r="L96" s="296"/>
      <c r="M96" s="296"/>
      <c r="N96" s="296"/>
      <c r="O96" s="296"/>
      <c r="P96" s="296"/>
      <c r="Q96" s="296"/>
      <c r="R96" s="296"/>
      <c r="S96" s="296"/>
      <c r="T96" s="296"/>
      <c r="U96" s="296"/>
      <c r="V96" s="296"/>
      <c r="W96" s="296"/>
      <c r="X96" s="231"/>
      <c r="Y96" s="231"/>
      <c r="Z96" s="231"/>
      <c r="AA96" s="231"/>
      <c r="AB96" s="231"/>
      <c r="AC96" s="231"/>
      <c r="AD96" s="231"/>
      <c r="AE96" s="231"/>
      <c r="AF96" s="231"/>
      <c r="AG96" s="231"/>
      <c r="AH96" s="231"/>
      <c r="AI96" s="231"/>
      <c r="AJ96" s="231"/>
      <c r="AK96" s="231"/>
      <c r="AL96" s="231"/>
      <c r="AM96" s="231"/>
      <c r="AN96" s="231"/>
      <c r="AO96" s="231"/>
      <c r="AP96" s="231"/>
      <c r="AQ96" s="231"/>
      <c r="AR96" s="231"/>
      <c r="AS96" s="231"/>
      <c r="AT96" s="231"/>
      <c r="AU96" s="231"/>
      <c r="AV96" s="231"/>
      <c r="AW96" s="231"/>
      <c r="AX96" s="231"/>
      <c r="AY96" s="231"/>
      <c r="AZ96" s="231"/>
      <c r="BA96" s="231"/>
      <c r="BB96" s="231"/>
      <c r="BC96" s="231"/>
      <c r="BD96" s="231"/>
      <c r="BE96" s="231"/>
      <c r="BF96" s="231"/>
      <c r="BG96" s="231"/>
      <c r="BH96" s="231"/>
      <c r="BI96" s="231"/>
      <c r="BJ96" s="231"/>
      <c r="BK96" s="231"/>
      <c r="BL96" s="231"/>
      <c r="BM96" s="231"/>
      <c r="BN96" s="231"/>
      <c r="BO96" s="231"/>
      <c r="BP96" s="231"/>
      <c r="BQ96" s="231"/>
      <c r="BR96" s="231"/>
      <c r="BS96" s="231"/>
      <c r="BT96" s="229"/>
      <c r="BU96" s="165">
        <f t="shared" si="3"/>
        <v>6.9441666666666671E-3</v>
      </c>
    </row>
    <row r="97" spans="1:73" x14ac:dyDescent="0.25">
      <c r="A97" s="39"/>
      <c r="B97" s="139">
        <f>'Etat staff'!L93</f>
        <v>0</v>
      </c>
      <c r="C97" s="161">
        <f>'Etat staff'!J93</f>
        <v>0</v>
      </c>
      <c r="D97" s="162">
        <f>IF('Etat staff'!K93&lt;C97,'Etat staff'!K93+1,'Etat staff'!K93)</f>
        <v>0</v>
      </c>
      <c r="E97" s="203">
        <f t="shared" si="7"/>
        <v>1.0416666666666666E-2</v>
      </c>
      <c r="F97" s="44"/>
      <c r="G97" s="265"/>
      <c r="H97" s="227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6"/>
      <c r="W97" s="296"/>
      <c r="X97" s="231"/>
      <c r="Y97" s="231"/>
      <c r="Z97" s="231"/>
      <c r="AA97" s="231"/>
      <c r="AB97" s="231"/>
      <c r="AC97" s="231"/>
      <c r="AD97" s="231"/>
      <c r="AE97" s="231"/>
      <c r="AF97" s="231"/>
      <c r="AG97" s="231"/>
      <c r="AH97" s="231"/>
      <c r="AI97" s="231"/>
      <c r="AJ97" s="231"/>
      <c r="AK97" s="231"/>
      <c r="AL97" s="231"/>
      <c r="AM97" s="231"/>
      <c r="AN97" s="231"/>
      <c r="AO97" s="231"/>
      <c r="AP97" s="231"/>
      <c r="AQ97" s="231"/>
      <c r="AR97" s="231"/>
      <c r="AS97" s="231"/>
      <c r="AT97" s="231"/>
      <c r="AU97" s="231"/>
      <c r="AV97" s="231"/>
      <c r="AW97" s="231"/>
      <c r="AX97" s="231"/>
      <c r="AY97" s="231"/>
      <c r="AZ97" s="231"/>
      <c r="BA97" s="231"/>
      <c r="BB97" s="231"/>
      <c r="BC97" s="231"/>
      <c r="BD97" s="231"/>
      <c r="BE97" s="231"/>
      <c r="BF97" s="231"/>
      <c r="BG97" s="231"/>
      <c r="BH97" s="231"/>
      <c r="BI97" s="231"/>
      <c r="BJ97" s="231"/>
      <c r="BK97" s="231"/>
      <c r="BL97" s="231"/>
      <c r="BM97" s="231"/>
      <c r="BN97" s="231"/>
      <c r="BO97" s="231"/>
      <c r="BP97" s="231"/>
      <c r="BQ97" s="231"/>
      <c r="BR97" s="231"/>
      <c r="BS97" s="231"/>
      <c r="BT97" s="229"/>
      <c r="BU97" s="165">
        <f t="shared" si="3"/>
        <v>6.9441666666666671E-3</v>
      </c>
    </row>
    <row r="98" spans="1:73" x14ac:dyDescent="0.25">
      <c r="A98" s="39"/>
      <c r="B98" s="139">
        <f>'Etat staff'!L94</f>
        <v>0</v>
      </c>
      <c r="C98" s="161">
        <f>'Etat staff'!J94</f>
        <v>0</v>
      </c>
      <c r="D98" s="162">
        <f>IF('Etat staff'!K94&lt;C98,'Etat staff'!K94+1,'Etat staff'!K94)</f>
        <v>0</v>
      </c>
      <c r="E98" s="203">
        <f t="shared" si="7"/>
        <v>1.0416666666666666E-2</v>
      </c>
      <c r="F98" s="44"/>
      <c r="G98" s="265"/>
      <c r="H98" s="227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31"/>
      <c r="Y98" s="231"/>
      <c r="Z98" s="231"/>
      <c r="AA98" s="231"/>
      <c r="AB98" s="231"/>
      <c r="AC98" s="231"/>
      <c r="AD98" s="231"/>
      <c r="AE98" s="231"/>
      <c r="AF98" s="231"/>
      <c r="AG98" s="231"/>
      <c r="AH98" s="231"/>
      <c r="AI98" s="231"/>
      <c r="AJ98" s="231"/>
      <c r="AK98" s="231"/>
      <c r="AL98" s="231"/>
      <c r="AM98" s="231"/>
      <c r="AN98" s="231"/>
      <c r="AO98" s="231"/>
      <c r="AP98" s="231"/>
      <c r="AQ98" s="231"/>
      <c r="AR98" s="231"/>
      <c r="AS98" s="231"/>
      <c r="AT98" s="231"/>
      <c r="AU98" s="231"/>
      <c r="AV98" s="231"/>
      <c r="AW98" s="231"/>
      <c r="AX98" s="231"/>
      <c r="AY98" s="231"/>
      <c r="AZ98" s="231"/>
      <c r="BA98" s="231"/>
      <c r="BB98" s="231"/>
      <c r="BC98" s="231"/>
      <c r="BD98" s="231"/>
      <c r="BE98" s="231"/>
      <c r="BF98" s="231"/>
      <c r="BG98" s="231"/>
      <c r="BH98" s="231"/>
      <c r="BI98" s="231"/>
      <c r="BJ98" s="231"/>
      <c r="BK98" s="231"/>
      <c r="BL98" s="231"/>
      <c r="BM98" s="231"/>
      <c r="BN98" s="231"/>
      <c r="BO98" s="231"/>
      <c r="BP98" s="231"/>
      <c r="BQ98" s="231"/>
      <c r="BR98" s="231"/>
      <c r="BS98" s="231"/>
      <c r="BT98" s="229"/>
      <c r="BU98" s="165">
        <f t="shared" si="3"/>
        <v>6.9441666666666671E-3</v>
      </c>
    </row>
    <row r="99" spans="1:73" x14ac:dyDescent="0.25">
      <c r="A99" s="39"/>
      <c r="B99" s="139">
        <f>'Etat staff'!L95</f>
        <v>0</v>
      </c>
      <c r="C99" s="161">
        <f>'Etat staff'!J95</f>
        <v>0</v>
      </c>
      <c r="D99" s="162">
        <f>IF('Etat staff'!K95&lt;C99,'Etat staff'!K95+1,'Etat staff'!K95)</f>
        <v>0</v>
      </c>
      <c r="E99" s="203">
        <f t="shared" si="7"/>
        <v>1.0416666666666666E-2</v>
      </c>
      <c r="F99" s="44"/>
      <c r="G99" s="265"/>
      <c r="H99" s="227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31"/>
      <c r="Y99" s="231"/>
      <c r="Z99" s="231"/>
      <c r="AA99" s="231"/>
      <c r="AB99" s="231"/>
      <c r="AC99" s="231"/>
      <c r="AD99" s="231"/>
      <c r="AE99" s="231"/>
      <c r="AF99" s="231"/>
      <c r="AG99" s="231"/>
      <c r="AH99" s="231"/>
      <c r="AI99" s="231"/>
      <c r="AJ99" s="231"/>
      <c r="AK99" s="231"/>
      <c r="AL99" s="231"/>
      <c r="AM99" s="231"/>
      <c r="AN99" s="231"/>
      <c r="AO99" s="231"/>
      <c r="AP99" s="231"/>
      <c r="AQ99" s="231"/>
      <c r="AR99" s="231"/>
      <c r="AS99" s="231"/>
      <c r="AT99" s="231"/>
      <c r="AU99" s="231"/>
      <c r="AV99" s="231"/>
      <c r="AW99" s="231"/>
      <c r="AX99" s="231"/>
      <c r="AY99" s="231"/>
      <c r="AZ99" s="231"/>
      <c r="BA99" s="231"/>
      <c r="BB99" s="231"/>
      <c r="BC99" s="231"/>
      <c r="BD99" s="231"/>
      <c r="BE99" s="231"/>
      <c r="BF99" s="231"/>
      <c r="BG99" s="231"/>
      <c r="BH99" s="231"/>
      <c r="BI99" s="231"/>
      <c r="BJ99" s="231"/>
      <c r="BK99" s="231"/>
      <c r="BL99" s="231"/>
      <c r="BM99" s="231"/>
      <c r="BN99" s="231"/>
      <c r="BO99" s="231"/>
      <c r="BP99" s="231"/>
      <c r="BQ99" s="231"/>
      <c r="BR99" s="231"/>
      <c r="BS99" s="231"/>
      <c r="BT99" s="229"/>
      <c r="BU99" s="165">
        <f t="shared" si="3"/>
        <v>6.9441666666666671E-3</v>
      </c>
    </row>
    <row r="100" spans="1:73" x14ac:dyDescent="0.25">
      <c r="A100" s="39"/>
      <c r="B100" s="139">
        <f>'Etat staff'!L96</f>
        <v>0</v>
      </c>
      <c r="C100" s="161">
        <f>'Etat staff'!J96</f>
        <v>0</v>
      </c>
      <c r="D100" s="162">
        <f>IF('Etat staff'!K96&lt;C100,'Etat staff'!K96+1,'Etat staff'!K96)</f>
        <v>0</v>
      </c>
      <c r="E100" s="203">
        <f t="shared" ref="E100:E127" si="8">IF(BU100*24&lt;5.75,0.25/24,IF(BU100*24&lt;6.75,0.5/24,IF(BU100*24&lt;9,1/24,IF(BU100*24&lt;13.25,1.25/24,1.5/24))))</f>
        <v>1.0416666666666666E-2</v>
      </c>
      <c r="F100" s="44"/>
      <c r="G100" s="265"/>
      <c r="H100" s="227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231"/>
      <c r="AK100" s="231"/>
      <c r="AL100" s="231"/>
      <c r="AM100" s="231"/>
      <c r="AN100" s="231"/>
      <c r="AO100" s="231"/>
      <c r="AP100" s="231"/>
      <c r="AQ100" s="231"/>
      <c r="AR100" s="231"/>
      <c r="AS100" s="231"/>
      <c r="AT100" s="231"/>
      <c r="AU100" s="231"/>
      <c r="AV100" s="231"/>
      <c r="AW100" s="231"/>
      <c r="AX100" s="231"/>
      <c r="AY100" s="231"/>
      <c r="AZ100" s="231"/>
      <c r="BA100" s="231"/>
      <c r="BB100" s="231"/>
      <c r="BC100" s="231"/>
      <c r="BD100" s="231"/>
      <c r="BE100" s="231"/>
      <c r="BF100" s="231"/>
      <c r="BG100" s="231"/>
      <c r="BH100" s="231"/>
      <c r="BI100" s="231"/>
      <c r="BJ100" s="231"/>
      <c r="BK100" s="231"/>
      <c r="BL100" s="231"/>
      <c r="BM100" s="231"/>
      <c r="BN100" s="231"/>
      <c r="BO100" s="231"/>
      <c r="BP100" s="231"/>
      <c r="BQ100" s="231"/>
      <c r="BR100" s="231"/>
      <c r="BS100" s="231"/>
      <c r="BT100" s="229"/>
      <c r="BU100" s="165">
        <f t="shared" si="3"/>
        <v>6.9441666666666671E-3</v>
      </c>
    </row>
    <row r="101" spans="1:73" x14ac:dyDescent="0.25">
      <c r="A101" s="39"/>
      <c r="B101" s="139">
        <f>'Etat staff'!L97</f>
        <v>0</v>
      </c>
      <c r="C101" s="161">
        <f>'Etat staff'!J97</f>
        <v>0</v>
      </c>
      <c r="D101" s="162">
        <f>IF('Etat staff'!K97&lt;C101,'Etat staff'!K97+1,'Etat staff'!K97)</f>
        <v>0</v>
      </c>
      <c r="E101" s="203">
        <f t="shared" si="8"/>
        <v>1.0416666666666666E-2</v>
      </c>
      <c r="F101" s="44"/>
      <c r="G101" s="265"/>
      <c r="H101" s="227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31"/>
      <c r="Y101" s="231"/>
      <c r="Z101" s="231"/>
      <c r="AA101" s="231"/>
      <c r="AB101" s="231"/>
      <c r="AC101" s="231"/>
      <c r="AD101" s="231"/>
      <c r="AE101" s="231"/>
      <c r="AF101" s="231"/>
      <c r="AG101" s="231"/>
      <c r="AH101" s="231"/>
      <c r="AI101" s="231"/>
      <c r="AJ101" s="231"/>
      <c r="AK101" s="231"/>
      <c r="AL101" s="231"/>
      <c r="AM101" s="231"/>
      <c r="AN101" s="231"/>
      <c r="AO101" s="231"/>
      <c r="AP101" s="231"/>
      <c r="AQ101" s="231"/>
      <c r="AR101" s="231"/>
      <c r="AS101" s="231"/>
      <c r="AT101" s="231"/>
      <c r="AU101" s="231"/>
      <c r="AV101" s="231"/>
      <c r="AW101" s="231"/>
      <c r="AX101" s="231"/>
      <c r="AY101" s="231"/>
      <c r="AZ101" s="231"/>
      <c r="BA101" s="231"/>
      <c r="BB101" s="231"/>
      <c r="BC101" s="231"/>
      <c r="BD101" s="231"/>
      <c r="BE101" s="231"/>
      <c r="BF101" s="231"/>
      <c r="BG101" s="231"/>
      <c r="BH101" s="231"/>
      <c r="BI101" s="231"/>
      <c r="BJ101" s="231"/>
      <c r="BK101" s="231"/>
      <c r="BL101" s="231"/>
      <c r="BM101" s="231"/>
      <c r="BN101" s="231"/>
      <c r="BO101" s="231"/>
      <c r="BP101" s="231"/>
      <c r="BQ101" s="231"/>
      <c r="BR101" s="231"/>
      <c r="BS101" s="231"/>
      <c r="BT101" s="229"/>
      <c r="BU101" s="165">
        <f t="shared" si="3"/>
        <v>6.9441666666666671E-3</v>
      </c>
    </row>
    <row r="102" spans="1:73" x14ac:dyDescent="0.25">
      <c r="A102" s="39"/>
      <c r="B102" s="139">
        <f>'Etat staff'!L98</f>
        <v>0</v>
      </c>
      <c r="C102" s="161">
        <f>'Etat staff'!J98</f>
        <v>0</v>
      </c>
      <c r="D102" s="162">
        <f>IF('Etat staff'!K98&lt;C102,'Etat staff'!K98+1,'Etat staff'!K98)</f>
        <v>0</v>
      </c>
      <c r="E102" s="203">
        <f t="shared" si="8"/>
        <v>1.0416666666666666E-2</v>
      </c>
      <c r="F102" s="44"/>
      <c r="G102" s="265"/>
      <c r="H102" s="227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31"/>
      <c r="Y102" s="231"/>
      <c r="Z102" s="231"/>
      <c r="AA102" s="231"/>
      <c r="AB102" s="231"/>
      <c r="AC102" s="231"/>
      <c r="AD102" s="231"/>
      <c r="AE102" s="231"/>
      <c r="AF102" s="231"/>
      <c r="AG102" s="231"/>
      <c r="AH102" s="231"/>
      <c r="AI102" s="231"/>
      <c r="AJ102" s="231"/>
      <c r="AK102" s="231"/>
      <c r="AL102" s="231"/>
      <c r="AM102" s="231"/>
      <c r="AN102" s="231"/>
      <c r="AO102" s="231"/>
      <c r="AP102" s="231"/>
      <c r="AQ102" s="231"/>
      <c r="AR102" s="231"/>
      <c r="AS102" s="231"/>
      <c r="AT102" s="231"/>
      <c r="AU102" s="231"/>
      <c r="AV102" s="231"/>
      <c r="AW102" s="231"/>
      <c r="AX102" s="231"/>
      <c r="AY102" s="231"/>
      <c r="AZ102" s="231"/>
      <c r="BA102" s="231"/>
      <c r="BB102" s="231"/>
      <c r="BC102" s="231"/>
      <c r="BD102" s="231"/>
      <c r="BE102" s="231"/>
      <c r="BF102" s="231"/>
      <c r="BG102" s="231"/>
      <c r="BH102" s="231"/>
      <c r="BI102" s="231"/>
      <c r="BJ102" s="231"/>
      <c r="BK102" s="231"/>
      <c r="BL102" s="231"/>
      <c r="BM102" s="231"/>
      <c r="BN102" s="231"/>
      <c r="BO102" s="231"/>
      <c r="BP102" s="231"/>
      <c r="BQ102" s="231"/>
      <c r="BR102" s="231"/>
      <c r="BS102" s="231"/>
      <c r="BT102" s="229"/>
      <c r="BU102" s="165">
        <f t="shared" si="3"/>
        <v>6.9441666666666671E-3</v>
      </c>
    </row>
    <row r="103" spans="1:73" x14ac:dyDescent="0.25">
      <c r="A103" s="39"/>
      <c r="B103" s="139">
        <f>'Etat staff'!L99</f>
        <v>0</v>
      </c>
      <c r="C103" s="161">
        <f>'Etat staff'!J99</f>
        <v>0</v>
      </c>
      <c r="D103" s="162">
        <f>IF('Etat staff'!K99&lt;C103,'Etat staff'!K99+1,'Etat staff'!K99)</f>
        <v>0</v>
      </c>
      <c r="E103" s="203">
        <f t="shared" si="8"/>
        <v>1.0416666666666666E-2</v>
      </c>
      <c r="F103" s="44"/>
      <c r="G103" s="265"/>
      <c r="H103" s="227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31"/>
      <c r="Y103" s="231"/>
      <c r="Z103" s="231"/>
      <c r="AA103" s="231"/>
      <c r="AB103" s="231"/>
      <c r="AC103" s="231"/>
      <c r="AD103" s="231"/>
      <c r="AE103" s="231"/>
      <c r="AF103" s="231"/>
      <c r="AG103" s="231"/>
      <c r="AH103" s="231"/>
      <c r="AI103" s="231"/>
      <c r="AJ103" s="231"/>
      <c r="AK103" s="231"/>
      <c r="AL103" s="231"/>
      <c r="AM103" s="231"/>
      <c r="AN103" s="231"/>
      <c r="AO103" s="231"/>
      <c r="AP103" s="231"/>
      <c r="AQ103" s="231"/>
      <c r="AR103" s="231"/>
      <c r="AS103" s="231"/>
      <c r="AT103" s="231"/>
      <c r="AU103" s="231"/>
      <c r="AV103" s="231"/>
      <c r="AW103" s="231"/>
      <c r="AX103" s="231"/>
      <c r="AY103" s="231"/>
      <c r="AZ103" s="231"/>
      <c r="BA103" s="231"/>
      <c r="BB103" s="231"/>
      <c r="BC103" s="231"/>
      <c r="BD103" s="231"/>
      <c r="BE103" s="231"/>
      <c r="BF103" s="231"/>
      <c r="BG103" s="231"/>
      <c r="BH103" s="231"/>
      <c r="BI103" s="231"/>
      <c r="BJ103" s="231"/>
      <c r="BK103" s="231"/>
      <c r="BL103" s="231"/>
      <c r="BM103" s="231"/>
      <c r="BN103" s="231"/>
      <c r="BO103" s="231"/>
      <c r="BP103" s="231"/>
      <c r="BQ103" s="231"/>
      <c r="BR103" s="231"/>
      <c r="BS103" s="231"/>
      <c r="BT103" s="229"/>
      <c r="BU103" s="165">
        <f t="shared" si="3"/>
        <v>6.9441666666666671E-3</v>
      </c>
    </row>
    <row r="104" spans="1:73" x14ac:dyDescent="0.25">
      <c r="A104" s="39"/>
      <c r="B104" s="139">
        <f>'Etat staff'!L100</f>
        <v>0</v>
      </c>
      <c r="C104" s="161">
        <f>'Etat staff'!J100</f>
        <v>0</v>
      </c>
      <c r="D104" s="162">
        <f>IF('Etat staff'!K100&lt;C104,'Etat staff'!K100+1,'Etat staff'!K100)</f>
        <v>0</v>
      </c>
      <c r="E104" s="203">
        <f t="shared" si="8"/>
        <v>1.0416666666666666E-2</v>
      </c>
      <c r="F104" s="44"/>
      <c r="G104" s="265"/>
      <c r="H104" s="227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31"/>
      <c r="Y104" s="231"/>
      <c r="Z104" s="231"/>
      <c r="AA104" s="231"/>
      <c r="AB104" s="231"/>
      <c r="AC104" s="231"/>
      <c r="AD104" s="231"/>
      <c r="AE104" s="231"/>
      <c r="AF104" s="231"/>
      <c r="AG104" s="231"/>
      <c r="AH104" s="231"/>
      <c r="AI104" s="231"/>
      <c r="AJ104" s="231"/>
      <c r="AK104" s="231"/>
      <c r="AL104" s="231"/>
      <c r="AM104" s="231"/>
      <c r="AN104" s="231"/>
      <c r="AO104" s="231"/>
      <c r="AP104" s="231"/>
      <c r="AQ104" s="231"/>
      <c r="AR104" s="231"/>
      <c r="AS104" s="231"/>
      <c r="AT104" s="231"/>
      <c r="AU104" s="231"/>
      <c r="AV104" s="231"/>
      <c r="AW104" s="231"/>
      <c r="AX104" s="231"/>
      <c r="AY104" s="231"/>
      <c r="AZ104" s="231"/>
      <c r="BA104" s="231"/>
      <c r="BB104" s="231"/>
      <c r="BC104" s="231"/>
      <c r="BD104" s="231"/>
      <c r="BE104" s="231"/>
      <c r="BF104" s="231"/>
      <c r="BG104" s="231"/>
      <c r="BH104" s="231"/>
      <c r="BI104" s="231"/>
      <c r="BJ104" s="231"/>
      <c r="BK104" s="231"/>
      <c r="BL104" s="231"/>
      <c r="BM104" s="231"/>
      <c r="BN104" s="231"/>
      <c r="BO104" s="231"/>
      <c r="BP104" s="231"/>
      <c r="BQ104" s="231"/>
      <c r="BR104" s="231"/>
      <c r="BS104" s="231"/>
      <c r="BT104" s="229"/>
      <c r="BU104" s="165">
        <f t="shared" si="3"/>
        <v>6.9441666666666671E-3</v>
      </c>
    </row>
    <row r="105" spans="1:73" x14ac:dyDescent="0.25">
      <c r="A105" s="39"/>
      <c r="B105" s="139">
        <f>'Etat staff'!L101</f>
        <v>0</v>
      </c>
      <c r="C105" s="161">
        <f>'Etat staff'!J101</f>
        <v>0</v>
      </c>
      <c r="D105" s="162">
        <f>IF('Etat staff'!K101&lt;C105,'Etat staff'!K101+1,'Etat staff'!K101)</f>
        <v>0</v>
      </c>
      <c r="E105" s="203">
        <f t="shared" si="8"/>
        <v>1.0416666666666666E-2</v>
      </c>
      <c r="F105" s="44"/>
      <c r="G105" s="265"/>
      <c r="H105" s="227"/>
      <c r="I105" s="296"/>
      <c r="J105" s="296"/>
      <c r="K105" s="296"/>
      <c r="L105" s="296"/>
      <c r="M105" s="296"/>
      <c r="N105" s="296"/>
      <c r="O105" s="296"/>
      <c r="P105" s="296"/>
      <c r="Q105" s="296"/>
      <c r="R105" s="296"/>
      <c r="S105" s="296"/>
      <c r="T105" s="296"/>
      <c r="U105" s="296"/>
      <c r="V105" s="296"/>
      <c r="W105" s="296"/>
      <c r="X105" s="231"/>
      <c r="Y105" s="231"/>
      <c r="Z105" s="231"/>
      <c r="AA105" s="231"/>
      <c r="AB105" s="231"/>
      <c r="AC105" s="231"/>
      <c r="AD105" s="231"/>
      <c r="AE105" s="231"/>
      <c r="AF105" s="231"/>
      <c r="AG105" s="231"/>
      <c r="AH105" s="231"/>
      <c r="AI105" s="231"/>
      <c r="AJ105" s="231"/>
      <c r="AK105" s="231"/>
      <c r="AL105" s="231"/>
      <c r="AM105" s="231"/>
      <c r="AN105" s="231"/>
      <c r="AO105" s="231"/>
      <c r="AP105" s="231"/>
      <c r="AQ105" s="231"/>
      <c r="AR105" s="231"/>
      <c r="AS105" s="231"/>
      <c r="AT105" s="231"/>
      <c r="AU105" s="231"/>
      <c r="AV105" s="231"/>
      <c r="AW105" s="231"/>
      <c r="AX105" s="231"/>
      <c r="AY105" s="231"/>
      <c r="AZ105" s="231"/>
      <c r="BA105" s="231"/>
      <c r="BB105" s="231"/>
      <c r="BC105" s="231"/>
      <c r="BD105" s="231"/>
      <c r="BE105" s="231"/>
      <c r="BF105" s="231"/>
      <c r="BG105" s="231"/>
      <c r="BH105" s="231"/>
      <c r="BI105" s="231"/>
      <c r="BJ105" s="231"/>
      <c r="BK105" s="231"/>
      <c r="BL105" s="231"/>
      <c r="BM105" s="231"/>
      <c r="BN105" s="231"/>
      <c r="BO105" s="231"/>
      <c r="BP105" s="231"/>
      <c r="BQ105" s="231"/>
      <c r="BR105" s="231"/>
      <c r="BS105" s="231"/>
      <c r="BT105" s="229"/>
      <c r="BU105" s="165">
        <f t="shared" si="3"/>
        <v>6.9441666666666671E-3</v>
      </c>
    </row>
    <row r="106" spans="1:73" x14ac:dyDescent="0.25">
      <c r="A106" s="39"/>
      <c r="B106" s="139">
        <f>'Etat staff'!L102</f>
        <v>0</v>
      </c>
      <c r="C106" s="161">
        <f>'Etat staff'!J102</f>
        <v>0</v>
      </c>
      <c r="D106" s="162">
        <f>IF('Etat staff'!K102&lt;C106,'Etat staff'!K102+1,'Etat staff'!K102)</f>
        <v>0</v>
      </c>
      <c r="E106" s="203">
        <f t="shared" si="8"/>
        <v>1.0416666666666666E-2</v>
      </c>
      <c r="F106" s="44"/>
      <c r="G106" s="265"/>
      <c r="H106" s="227"/>
      <c r="I106" s="296"/>
      <c r="J106" s="296"/>
      <c r="K106" s="296"/>
      <c r="L106" s="296"/>
      <c r="M106" s="296"/>
      <c r="N106" s="296"/>
      <c r="O106" s="296"/>
      <c r="P106" s="296"/>
      <c r="Q106" s="296"/>
      <c r="R106" s="296"/>
      <c r="S106" s="296"/>
      <c r="T106" s="296"/>
      <c r="U106" s="296"/>
      <c r="V106" s="296"/>
      <c r="W106" s="296"/>
      <c r="X106" s="231"/>
      <c r="Y106" s="231"/>
      <c r="Z106" s="231"/>
      <c r="AA106" s="231"/>
      <c r="AB106" s="231"/>
      <c r="AC106" s="231"/>
      <c r="AD106" s="231"/>
      <c r="AE106" s="231"/>
      <c r="AF106" s="231"/>
      <c r="AG106" s="231"/>
      <c r="AH106" s="231"/>
      <c r="AI106" s="231"/>
      <c r="AJ106" s="231"/>
      <c r="AK106" s="231"/>
      <c r="AL106" s="231"/>
      <c r="AM106" s="231"/>
      <c r="AN106" s="231"/>
      <c r="AO106" s="231"/>
      <c r="AP106" s="231"/>
      <c r="AQ106" s="231"/>
      <c r="AR106" s="231"/>
      <c r="AS106" s="231"/>
      <c r="AT106" s="231"/>
      <c r="AU106" s="231"/>
      <c r="AV106" s="231"/>
      <c r="AW106" s="231"/>
      <c r="AX106" s="231"/>
      <c r="AY106" s="231"/>
      <c r="AZ106" s="231"/>
      <c r="BA106" s="231"/>
      <c r="BB106" s="231"/>
      <c r="BC106" s="231"/>
      <c r="BD106" s="231"/>
      <c r="BE106" s="231"/>
      <c r="BF106" s="231"/>
      <c r="BG106" s="231"/>
      <c r="BH106" s="231"/>
      <c r="BI106" s="231"/>
      <c r="BJ106" s="231"/>
      <c r="BK106" s="231"/>
      <c r="BL106" s="231"/>
      <c r="BM106" s="231"/>
      <c r="BN106" s="231"/>
      <c r="BO106" s="231"/>
      <c r="BP106" s="231"/>
      <c r="BQ106" s="231"/>
      <c r="BR106" s="231"/>
      <c r="BS106" s="231"/>
      <c r="BT106" s="229"/>
      <c r="BU106" s="165">
        <f t="shared" si="3"/>
        <v>6.9441666666666671E-3</v>
      </c>
    </row>
    <row r="107" spans="1:73" x14ac:dyDescent="0.25">
      <c r="A107" s="39"/>
      <c r="B107" s="139">
        <f>'Etat staff'!L103</f>
        <v>0</v>
      </c>
      <c r="C107" s="161">
        <f>'Etat staff'!J103</f>
        <v>0</v>
      </c>
      <c r="D107" s="162">
        <f>IF('Etat staff'!K103&lt;C107,'Etat staff'!K103+1,'Etat staff'!K103)</f>
        <v>0</v>
      </c>
      <c r="E107" s="203">
        <f t="shared" si="8"/>
        <v>1.0416666666666666E-2</v>
      </c>
      <c r="F107" s="44"/>
      <c r="G107" s="265"/>
      <c r="H107" s="227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6"/>
      <c r="V107" s="296"/>
      <c r="W107" s="296"/>
      <c r="X107" s="231"/>
      <c r="Y107" s="231"/>
      <c r="Z107" s="231"/>
      <c r="AA107" s="231"/>
      <c r="AB107" s="231"/>
      <c r="AC107" s="231"/>
      <c r="AD107" s="231"/>
      <c r="AE107" s="231"/>
      <c r="AF107" s="231"/>
      <c r="AG107" s="231"/>
      <c r="AH107" s="231"/>
      <c r="AI107" s="231"/>
      <c r="AJ107" s="231"/>
      <c r="AK107" s="231"/>
      <c r="AL107" s="231"/>
      <c r="AM107" s="231"/>
      <c r="AN107" s="231"/>
      <c r="AO107" s="231"/>
      <c r="AP107" s="231"/>
      <c r="AQ107" s="231"/>
      <c r="AR107" s="231"/>
      <c r="AS107" s="231"/>
      <c r="AT107" s="231"/>
      <c r="AU107" s="231"/>
      <c r="AV107" s="231"/>
      <c r="AW107" s="231"/>
      <c r="AX107" s="231"/>
      <c r="AY107" s="231"/>
      <c r="AZ107" s="231"/>
      <c r="BA107" s="231"/>
      <c r="BB107" s="231"/>
      <c r="BC107" s="231"/>
      <c r="BD107" s="231"/>
      <c r="BE107" s="231"/>
      <c r="BF107" s="231"/>
      <c r="BG107" s="231"/>
      <c r="BH107" s="231"/>
      <c r="BI107" s="231"/>
      <c r="BJ107" s="231"/>
      <c r="BK107" s="231"/>
      <c r="BL107" s="231"/>
      <c r="BM107" s="231"/>
      <c r="BN107" s="231"/>
      <c r="BO107" s="231"/>
      <c r="BP107" s="231"/>
      <c r="BQ107" s="231"/>
      <c r="BR107" s="231"/>
      <c r="BS107" s="231"/>
      <c r="BT107" s="229"/>
      <c r="BU107" s="165">
        <f t="shared" si="3"/>
        <v>6.9441666666666671E-3</v>
      </c>
    </row>
    <row r="108" spans="1:73" x14ac:dyDescent="0.25">
      <c r="A108" s="39"/>
      <c r="B108" s="139">
        <f>'Etat staff'!L104</f>
        <v>0</v>
      </c>
      <c r="C108" s="161">
        <f>'Etat staff'!J104</f>
        <v>0</v>
      </c>
      <c r="D108" s="162">
        <f>IF('Etat staff'!K104&lt;C108,'Etat staff'!K104+1,'Etat staff'!K104)</f>
        <v>0</v>
      </c>
      <c r="E108" s="203">
        <f t="shared" si="8"/>
        <v>1.0416666666666666E-2</v>
      </c>
      <c r="F108" s="44"/>
      <c r="G108" s="265"/>
      <c r="H108" s="227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6"/>
      <c r="U108" s="296"/>
      <c r="V108" s="296"/>
      <c r="W108" s="296"/>
      <c r="X108" s="231"/>
      <c r="Y108" s="231"/>
      <c r="Z108" s="231"/>
      <c r="AA108" s="231"/>
      <c r="AB108" s="231"/>
      <c r="AC108" s="231"/>
      <c r="AD108" s="231"/>
      <c r="AE108" s="231"/>
      <c r="AF108" s="231"/>
      <c r="AG108" s="231"/>
      <c r="AH108" s="231"/>
      <c r="AI108" s="231"/>
      <c r="AJ108" s="231"/>
      <c r="AK108" s="231"/>
      <c r="AL108" s="231"/>
      <c r="AM108" s="231"/>
      <c r="AN108" s="231"/>
      <c r="AO108" s="231"/>
      <c r="AP108" s="231"/>
      <c r="AQ108" s="231"/>
      <c r="AR108" s="231"/>
      <c r="AS108" s="231"/>
      <c r="AT108" s="231"/>
      <c r="AU108" s="231"/>
      <c r="AV108" s="231"/>
      <c r="AW108" s="231"/>
      <c r="AX108" s="231"/>
      <c r="AY108" s="231"/>
      <c r="AZ108" s="231"/>
      <c r="BA108" s="231"/>
      <c r="BB108" s="231"/>
      <c r="BC108" s="231"/>
      <c r="BD108" s="231"/>
      <c r="BE108" s="231"/>
      <c r="BF108" s="231"/>
      <c r="BG108" s="231"/>
      <c r="BH108" s="231"/>
      <c r="BI108" s="231"/>
      <c r="BJ108" s="231"/>
      <c r="BK108" s="231"/>
      <c r="BL108" s="231"/>
      <c r="BM108" s="231"/>
      <c r="BN108" s="231"/>
      <c r="BO108" s="231"/>
      <c r="BP108" s="231"/>
      <c r="BQ108" s="231"/>
      <c r="BR108" s="231"/>
      <c r="BS108" s="231"/>
      <c r="BT108" s="229"/>
      <c r="BU108" s="165">
        <f t="shared" si="3"/>
        <v>6.9441666666666671E-3</v>
      </c>
    </row>
    <row r="109" spans="1:73" x14ac:dyDescent="0.25">
      <c r="A109" s="39"/>
      <c r="B109" s="139">
        <f>'Etat staff'!L105</f>
        <v>0</v>
      </c>
      <c r="C109" s="161">
        <f>'Etat staff'!J105</f>
        <v>0</v>
      </c>
      <c r="D109" s="162">
        <f>IF('Etat staff'!K105&lt;C109,'Etat staff'!K105+1,'Etat staff'!K105)</f>
        <v>0</v>
      </c>
      <c r="E109" s="203">
        <f t="shared" si="8"/>
        <v>1.0416666666666666E-2</v>
      </c>
      <c r="F109" s="44"/>
      <c r="G109" s="265"/>
      <c r="H109" s="227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1"/>
      <c r="AH109" s="231"/>
      <c r="AI109" s="231"/>
      <c r="AJ109" s="231"/>
      <c r="AK109" s="231"/>
      <c r="AL109" s="231"/>
      <c r="AM109" s="231"/>
      <c r="AN109" s="231"/>
      <c r="AO109" s="231"/>
      <c r="AP109" s="231"/>
      <c r="AQ109" s="231"/>
      <c r="AR109" s="231"/>
      <c r="AS109" s="231"/>
      <c r="AT109" s="231"/>
      <c r="AU109" s="231"/>
      <c r="AV109" s="231"/>
      <c r="AW109" s="231"/>
      <c r="AX109" s="231"/>
      <c r="AY109" s="231"/>
      <c r="AZ109" s="231"/>
      <c r="BA109" s="231"/>
      <c r="BB109" s="231"/>
      <c r="BC109" s="231"/>
      <c r="BD109" s="231"/>
      <c r="BE109" s="231"/>
      <c r="BF109" s="231"/>
      <c r="BG109" s="231"/>
      <c r="BH109" s="231"/>
      <c r="BI109" s="231"/>
      <c r="BJ109" s="231"/>
      <c r="BK109" s="231"/>
      <c r="BL109" s="231"/>
      <c r="BM109" s="231"/>
      <c r="BN109" s="231"/>
      <c r="BO109" s="231"/>
      <c r="BP109" s="231"/>
      <c r="BQ109" s="231"/>
      <c r="BR109" s="231"/>
      <c r="BS109" s="231"/>
      <c r="BT109" s="229"/>
      <c r="BU109" s="165">
        <f t="shared" si="3"/>
        <v>6.9441666666666671E-3</v>
      </c>
    </row>
    <row r="110" spans="1:73" x14ac:dyDescent="0.25">
      <c r="A110" s="39"/>
      <c r="B110" s="139">
        <f>'Etat staff'!L106</f>
        <v>0</v>
      </c>
      <c r="C110" s="161">
        <f>'Etat staff'!J106</f>
        <v>0</v>
      </c>
      <c r="D110" s="162">
        <f>IF('Etat staff'!K106&lt;C110,'Etat staff'!K106+1,'Etat staff'!K106)</f>
        <v>0</v>
      </c>
      <c r="E110" s="203">
        <f t="shared" si="8"/>
        <v>1.0416666666666666E-2</v>
      </c>
      <c r="F110" s="44"/>
      <c r="G110" s="265"/>
      <c r="H110" s="227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31"/>
      <c r="AH110" s="231"/>
      <c r="AI110" s="231"/>
      <c r="AJ110" s="231"/>
      <c r="AK110" s="231"/>
      <c r="AL110" s="231"/>
      <c r="AM110" s="231"/>
      <c r="AN110" s="231"/>
      <c r="AO110" s="231"/>
      <c r="AP110" s="231"/>
      <c r="AQ110" s="231"/>
      <c r="AR110" s="231"/>
      <c r="AS110" s="231"/>
      <c r="AT110" s="231"/>
      <c r="AU110" s="231"/>
      <c r="AV110" s="231"/>
      <c r="AW110" s="231"/>
      <c r="AX110" s="231"/>
      <c r="AY110" s="231"/>
      <c r="AZ110" s="231"/>
      <c r="BA110" s="231"/>
      <c r="BB110" s="231"/>
      <c r="BC110" s="231"/>
      <c r="BD110" s="231"/>
      <c r="BE110" s="231"/>
      <c r="BF110" s="231"/>
      <c r="BG110" s="231"/>
      <c r="BH110" s="231"/>
      <c r="BI110" s="231"/>
      <c r="BJ110" s="231"/>
      <c r="BK110" s="231"/>
      <c r="BL110" s="231"/>
      <c r="BM110" s="231"/>
      <c r="BN110" s="231"/>
      <c r="BO110" s="231"/>
      <c r="BP110" s="231"/>
      <c r="BQ110" s="231"/>
      <c r="BR110" s="231"/>
      <c r="BS110" s="231"/>
      <c r="BT110" s="229"/>
      <c r="BU110" s="165">
        <f t="shared" si="3"/>
        <v>6.9441666666666671E-3</v>
      </c>
    </row>
    <row r="111" spans="1:73" x14ac:dyDescent="0.25">
      <c r="A111" s="39"/>
      <c r="B111" s="139">
        <f>'Etat staff'!L107</f>
        <v>0</v>
      </c>
      <c r="C111" s="161">
        <f>'Etat staff'!J107</f>
        <v>0</v>
      </c>
      <c r="D111" s="162">
        <f>IF('Etat staff'!K107&lt;C111,'Etat staff'!K107+1,'Etat staff'!K107)</f>
        <v>0</v>
      </c>
      <c r="E111" s="203">
        <f t="shared" si="8"/>
        <v>1.0416666666666666E-2</v>
      </c>
      <c r="F111" s="44"/>
      <c r="G111" s="265"/>
      <c r="H111" s="227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31"/>
      <c r="Y111" s="231"/>
      <c r="Z111" s="231"/>
      <c r="AA111" s="231"/>
      <c r="AB111" s="231"/>
      <c r="AC111" s="231"/>
      <c r="AD111" s="231"/>
      <c r="AE111" s="231"/>
      <c r="AF111" s="231"/>
      <c r="AG111" s="231"/>
      <c r="AH111" s="231"/>
      <c r="AI111" s="231"/>
      <c r="AJ111" s="231"/>
      <c r="AK111" s="231"/>
      <c r="AL111" s="231"/>
      <c r="AM111" s="231"/>
      <c r="AN111" s="231"/>
      <c r="AO111" s="231"/>
      <c r="AP111" s="231"/>
      <c r="AQ111" s="231"/>
      <c r="AR111" s="231"/>
      <c r="AS111" s="231"/>
      <c r="AT111" s="231"/>
      <c r="AU111" s="231"/>
      <c r="AV111" s="231"/>
      <c r="AW111" s="231"/>
      <c r="AX111" s="231"/>
      <c r="AY111" s="231"/>
      <c r="AZ111" s="231"/>
      <c r="BA111" s="231"/>
      <c r="BB111" s="231"/>
      <c r="BC111" s="231"/>
      <c r="BD111" s="231"/>
      <c r="BE111" s="231"/>
      <c r="BF111" s="231"/>
      <c r="BG111" s="231"/>
      <c r="BH111" s="231"/>
      <c r="BI111" s="231"/>
      <c r="BJ111" s="231"/>
      <c r="BK111" s="231"/>
      <c r="BL111" s="231"/>
      <c r="BM111" s="231"/>
      <c r="BN111" s="231"/>
      <c r="BO111" s="231"/>
      <c r="BP111" s="231"/>
      <c r="BQ111" s="231"/>
      <c r="BR111" s="231"/>
      <c r="BS111" s="231"/>
      <c r="BT111" s="229"/>
      <c r="BU111" s="165">
        <f t="shared" si="3"/>
        <v>6.9441666666666671E-3</v>
      </c>
    </row>
    <row r="112" spans="1:73" x14ac:dyDescent="0.25">
      <c r="A112" s="39"/>
      <c r="B112" s="139">
        <f>'Etat staff'!L108</f>
        <v>0</v>
      </c>
      <c r="C112" s="161">
        <f>'Etat staff'!J108</f>
        <v>0</v>
      </c>
      <c r="D112" s="162">
        <f>IF('Etat staff'!K108&lt;C112,'Etat staff'!K108+1,'Etat staff'!K108)</f>
        <v>0</v>
      </c>
      <c r="E112" s="203">
        <f t="shared" si="8"/>
        <v>1.0416666666666666E-2</v>
      </c>
      <c r="F112" s="44"/>
      <c r="G112" s="265"/>
      <c r="H112" s="227"/>
      <c r="I112" s="296"/>
      <c r="J112" s="296"/>
      <c r="K112" s="296"/>
      <c r="L112" s="296"/>
      <c r="M112" s="296"/>
      <c r="N112" s="296"/>
      <c r="O112" s="296"/>
      <c r="P112" s="296"/>
      <c r="Q112" s="296"/>
      <c r="R112" s="296"/>
      <c r="S112" s="296"/>
      <c r="T112" s="296"/>
      <c r="U112" s="296"/>
      <c r="V112" s="296"/>
      <c r="W112" s="296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1"/>
      <c r="AH112" s="231"/>
      <c r="AI112" s="231"/>
      <c r="AJ112" s="231"/>
      <c r="AK112" s="231"/>
      <c r="AL112" s="231"/>
      <c r="AM112" s="231"/>
      <c r="AN112" s="231"/>
      <c r="AO112" s="231"/>
      <c r="AP112" s="231"/>
      <c r="AQ112" s="231"/>
      <c r="AR112" s="231"/>
      <c r="AS112" s="231"/>
      <c r="AT112" s="231"/>
      <c r="AU112" s="231"/>
      <c r="AV112" s="231"/>
      <c r="AW112" s="231"/>
      <c r="AX112" s="231"/>
      <c r="AY112" s="231"/>
      <c r="AZ112" s="231"/>
      <c r="BA112" s="231"/>
      <c r="BB112" s="231"/>
      <c r="BC112" s="231"/>
      <c r="BD112" s="231"/>
      <c r="BE112" s="231"/>
      <c r="BF112" s="231"/>
      <c r="BG112" s="231"/>
      <c r="BH112" s="231"/>
      <c r="BI112" s="231"/>
      <c r="BJ112" s="231"/>
      <c r="BK112" s="231"/>
      <c r="BL112" s="231"/>
      <c r="BM112" s="231"/>
      <c r="BN112" s="231"/>
      <c r="BO112" s="231"/>
      <c r="BP112" s="231"/>
      <c r="BQ112" s="231"/>
      <c r="BR112" s="231"/>
      <c r="BS112" s="231"/>
      <c r="BT112" s="229"/>
      <c r="BU112" s="165">
        <f t="shared" si="3"/>
        <v>6.9441666666666671E-3</v>
      </c>
    </row>
    <row r="113" spans="1:73" x14ac:dyDescent="0.25">
      <c r="A113" s="39"/>
      <c r="B113" s="139">
        <f>'Etat staff'!L109</f>
        <v>0</v>
      </c>
      <c r="C113" s="161">
        <f>'Etat staff'!J109</f>
        <v>0</v>
      </c>
      <c r="D113" s="162">
        <f>IF('Etat staff'!K109&lt;C113,'Etat staff'!K109+1,'Etat staff'!K109)</f>
        <v>0</v>
      </c>
      <c r="E113" s="203">
        <f t="shared" si="8"/>
        <v>1.0416666666666666E-2</v>
      </c>
      <c r="F113" s="44"/>
      <c r="G113" s="265"/>
      <c r="H113" s="227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6"/>
      <c r="U113" s="296"/>
      <c r="V113" s="296"/>
      <c r="W113" s="296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231"/>
      <c r="AK113" s="231"/>
      <c r="AL113" s="231"/>
      <c r="AM113" s="231"/>
      <c r="AN113" s="231"/>
      <c r="AO113" s="231"/>
      <c r="AP113" s="231"/>
      <c r="AQ113" s="231"/>
      <c r="AR113" s="231"/>
      <c r="AS113" s="231"/>
      <c r="AT113" s="231"/>
      <c r="AU113" s="231"/>
      <c r="AV113" s="231"/>
      <c r="AW113" s="231"/>
      <c r="AX113" s="231"/>
      <c r="AY113" s="231"/>
      <c r="AZ113" s="231"/>
      <c r="BA113" s="231"/>
      <c r="BB113" s="231"/>
      <c r="BC113" s="231"/>
      <c r="BD113" s="231"/>
      <c r="BE113" s="231"/>
      <c r="BF113" s="231"/>
      <c r="BG113" s="231"/>
      <c r="BH113" s="231"/>
      <c r="BI113" s="231"/>
      <c r="BJ113" s="231"/>
      <c r="BK113" s="231"/>
      <c r="BL113" s="231"/>
      <c r="BM113" s="231"/>
      <c r="BN113" s="231"/>
      <c r="BO113" s="231"/>
      <c r="BP113" s="231"/>
      <c r="BQ113" s="231"/>
      <c r="BR113" s="231"/>
      <c r="BS113" s="231"/>
      <c r="BT113" s="229"/>
      <c r="BU113" s="165">
        <f t="shared" si="3"/>
        <v>6.9441666666666671E-3</v>
      </c>
    </row>
    <row r="114" spans="1:73" x14ac:dyDescent="0.25">
      <c r="A114" s="39"/>
      <c r="B114" s="139">
        <f>'Etat staff'!L110</f>
        <v>0</v>
      </c>
      <c r="C114" s="161">
        <f>'Etat staff'!J110</f>
        <v>0</v>
      </c>
      <c r="D114" s="162">
        <f>IF('Etat staff'!K110&lt;C114,'Etat staff'!K110+1,'Etat staff'!K110)</f>
        <v>0</v>
      </c>
      <c r="E114" s="203">
        <f t="shared" si="8"/>
        <v>1.0416666666666666E-2</v>
      </c>
      <c r="F114" s="44"/>
      <c r="G114" s="265"/>
      <c r="H114" s="227"/>
      <c r="I114" s="296"/>
      <c r="J114" s="296"/>
      <c r="K114" s="296"/>
      <c r="L114" s="296"/>
      <c r="M114" s="296"/>
      <c r="N114" s="296"/>
      <c r="O114" s="296"/>
      <c r="P114" s="296"/>
      <c r="Q114" s="296"/>
      <c r="R114" s="296"/>
      <c r="S114" s="296"/>
      <c r="T114" s="296"/>
      <c r="U114" s="296"/>
      <c r="V114" s="296"/>
      <c r="W114" s="296"/>
      <c r="X114" s="231"/>
      <c r="Y114" s="231"/>
      <c r="Z114" s="231"/>
      <c r="AA114" s="231"/>
      <c r="AB114" s="231"/>
      <c r="AC114" s="231"/>
      <c r="AD114" s="231"/>
      <c r="AE114" s="231"/>
      <c r="AF114" s="231"/>
      <c r="AG114" s="231"/>
      <c r="AH114" s="231"/>
      <c r="AI114" s="231"/>
      <c r="AJ114" s="231"/>
      <c r="AK114" s="231"/>
      <c r="AL114" s="231"/>
      <c r="AM114" s="231"/>
      <c r="AN114" s="231"/>
      <c r="AO114" s="231"/>
      <c r="AP114" s="231"/>
      <c r="AQ114" s="231"/>
      <c r="AR114" s="231"/>
      <c r="AS114" s="231"/>
      <c r="AT114" s="231"/>
      <c r="AU114" s="231"/>
      <c r="AV114" s="231"/>
      <c r="AW114" s="231"/>
      <c r="AX114" s="231"/>
      <c r="AY114" s="231"/>
      <c r="AZ114" s="231"/>
      <c r="BA114" s="231"/>
      <c r="BB114" s="231"/>
      <c r="BC114" s="231"/>
      <c r="BD114" s="231"/>
      <c r="BE114" s="231"/>
      <c r="BF114" s="231"/>
      <c r="BG114" s="231"/>
      <c r="BH114" s="231"/>
      <c r="BI114" s="231"/>
      <c r="BJ114" s="231"/>
      <c r="BK114" s="231"/>
      <c r="BL114" s="231"/>
      <c r="BM114" s="231"/>
      <c r="BN114" s="231"/>
      <c r="BO114" s="231"/>
      <c r="BP114" s="231"/>
      <c r="BQ114" s="231"/>
      <c r="BR114" s="231"/>
      <c r="BS114" s="231"/>
      <c r="BT114" s="229"/>
      <c r="BU114" s="165">
        <f t="shared" si="3"/>
        <v>6.9441666666666671E-3</v>
      </c>
    </row>
    <row r="115" spans="1:73" x14ac:dyDescent="0.25">
      <c r="A115" s="39"/>
      <c r="B115" s="139">
        <f>'Etat staff'!L111</f>
        <v>0</v>
      </c>
      <c r="C115" s="161">
        <f>'Etat staff'!J111</f>
        <v>0</v>
      </c>
      <c r="D115" s="162">
        <f>IF('Etat staff'!K111&lt;C115,'Etat staff'!K111+1,'Etat staff'!K111)</f>
        <v>0</v>
      </c>
      <c r="E115" s="203">
        <f t="shared" si="8"/>
        <v>1.0416666666666666E-2</v>
      </c>
      <c r="F115" s="44"/>
      <c r="G115" s="265"/>
      <c r="H115" s="227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31"/>
      <c r="Y115" s="231"/>
      <c r="Z115" s="231"/>
      <c r="AA115" s="231"/>
      <c r="AB115" s="231"/>
      <c r="AC115" s="231"/>
      <c r="AD115" s="231"/>
      <c r="AE115" s="231"/>
      <c r="AF115" s="231"/>
      <c r="AG115" s="231"/>
      <c r="AH115" s="231"/>
      <c r="AI115" s="231"/>
      <c r="AJ115" s="231"/>
      <c r="AK115" s="231"/>
      <c r="AL115" s="231"/>
      <c r="AM115" s="231"/>
      <c r="AN115" s="231"/>
      <c r="AO115" s="231"/>
      <c r="AP115" s="231"/>
      <c r="AQ115" s="231"/>
      <c r="AR115" s="231"/>
      <c r="AS115" s="231"/>
      <c r="AT115" s="231"/>
      <c r="AU115" s="231"/>
      <c r="AV115" s="231"/>
      <c r="AW115" s="231"/>
      <c r="AX115" s="231"/>
      <c r="AY115" s="231"/>
      <c r="AZ115" s="231"/>
      <c r="BA115" s="231"/>
      <c r="BB115" s="231"/>
      <c r="BC115" s="231"/>
      <c r="BD115" s="231"/>
      <c r="BE115" s="231"/>
      <c r="BF115" s="231"/>
      <c r="BG115" s="231"/>
      <c r="BH115" s="231"/>
      <c r="BI115" s="231"/>
      <c r="BJ115" s="231"/>
      <c r="BK115" s="231"/>
      <c r="BL115" s="231"/>
      <c r="BM115" s="231"/>
      <c r="BN115" s="231"/>
      <c r="BO115" s="231"/>
      <c r="BP115" s="231"/>
      <c r="BQ115" s="231"/>
      <c r="BR115" s="231"/>
      <c r="BS115" s="231"/>
      <c r="BT115" s="229"/>
      <c r="BU115" s="165">
        <f t="shared" si="3"/>
        <v>6.9441666666666671E-3</v>
      </c>
    </row>
    <row r="116" spans="1:73" x14ac:dyDescent="0.25">
      <c r="A116" s="39"/>
      <c r="B116" s="139">
        <f>'Etat staff'!L112</f>
        <v>0</v>
      </c>
      <c r="C116" s="161">
        <f>'Etat staff'!J112</f>
        <v>0</v>
      </c>
      <c r="D116" s="162">
        <f>IF('Etat staff'!K112&lt;C116,'Etat staff'!K112+1,'Etat staff'!K112)</f>
        <v>0</v>
      </c>
      <c r="E116" s="203">
        <f t="shared" si="8"/>
        <v>1.0416666666666666E-2</v>
      </c>
      <c r="F116" s="44"/>
      <c r="G116" s="265"/>
      <c r="H116" s="227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31"/>
      <c r="Y116" s="231"/>
      <c r="Z116" s="231"/>
      <c r="AA116" s="231"/>
      <c r="AB116" s="231"/>
      <c r="AC116" s="231"/>
      <c r="AD116" s="231"/>
      <c r="AE116" s="231"/>
      <c r="AF116" s="231"/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  <c r="AS116" s="231"/>
      <c r="AT116" s="231"/>
      <c r="AU116" s="231"/>
      <c r="AV116" s="231"/>
      <c r="AW116" s="231"/>
      <c r="AX116" s="231"/>
      <c r="AY116" s="231"/>
      <c r="AZ116" s="231"/>
      <c r="BA116" s="231"/>
      <c r="BB116" s="231"/>
      <c r="BC116" s="231"/>
      <c r="BD116" s="231"/>
      <c r="BE116" s="231"/>
      <c r="BF116" s="231"/>
      <c r="BG116" s="231"/>
      <c r="BH116" s="231"/>
      <c r="BI116" s="231"/>
      <c r="BJ116" s="231"/>
      <c r="BK116" s="231"/>
      <c r="BL116" s="231"/>
      <c r="BM116" s="231"/>
      <c r="BN116" s="231"/>
      <c r="BO116" s="231"/>
      <c r="BP116" s="231"/>
      <c r="BQ116" s="231"/>
      <c r="BR116" s="231"/>
      <c r="BS116" s="231"/>
      <c r="BT116" s="229"/>
      <c r="BU116" s="165">
        <f t="shared" si="3"/>
        <v>6.9441666666666671E-3</v>
      </c>
    </row>
    <row r="117" spans="1:73" x14ac:dyDescent="0.25">
      <c r="A117" s="39"/>
      <c r="B117" s="139">
        <f>'Etat staff'!L113</f>
        <v>0</v>
      </c>
      <c r="C117" s="161">
        <f>'Etat staff'!J113</f>
        <v>0</v>
      </c>
      <c r="D117" s="162">
        <f>IF('Etat staff'!K113&lt;C117,'Etat staff'!K113+1,'Etat staff'!K113)</f>
        <v>0</v>
      </c>
      <c r="E117" s="203">
        <f t="shared" si="8"/>
        <v>1.0416666666666666E-2</v>
      </c>
      <c r="F117" s="44"/>
      <c r="G117" s="265"/>
      <c r="H117" s="227"/>
      <c r="I117" s="296"/>
      <c r="J117" s="296"/>
      <c r="K117" s="296"/>
      <c r="L117" s="296"/>
      <c r="M117" s="296"/>
      <c r="N117" s="296"/>
      <c r="O117" s="296"/>
      <c r="P117" s="296"/>
      <c r="Q117" s="296"/>
      <c r="R117" s="296"/>
      <c r="S117" s="296"/>
      <c r="T117" s="296"/>
      <c r="U117" s="296"/>
      <c r="V117" s="296"/>
      <c r="W117" s="296"/>
      <c r="X117" s="231"/>
      <c r="Y117" s="231"/>
      <c r="Z117" s="231"/>
      <c r="AA117" s="231"/>
      <c r="AB117" s="231"/>
      <c r="AC117" s="231"/>
      <c r="AD117" s="231"/>
      <c r="AE117" s="231"/>
      <c r="AF117" s="231"/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  <c r="AS117" s="231"/>
      <c r="AT117" s="231"/>
      <c r="AU117" s="231"/>
      <c r="AV117" s="231"/>
      <c r="AW117" s="231"/>
      <c r="AX117" s="231"/>
      <c r="AY117" s="231"/>
      <c r="AZ117" s="231"/>
      <c r="BA117" s="231"/>
      <c r="BB117" s="231"/>
      <c r="BC117" s="231"/>
      <c r="BD117" s="231"/>
      <c r="BE117" s="231"/>
      <c r="BF117" s="231"/>
      <c r="BG117" s="231"/>
      <c r="BH117" s="231"/>
      <c r="BI117" s="231"/>
      <c r="BJ117" s="231"/>
      <c r="BK117" s="231"/>
      <c r="BL117" s="231"/>
      <c r="BM117" s="231"/>
      <c r="BN117" s="231"/>
      <c r="BO117" s="231"/>
      <c r="BP117" s="231"/>
      <c r="BQ117" s="231"/>
      <c r="BR117" s="231"/>
      <c r="BS117" s="231"/>
      <c r="BT117" s="229"/>
      <c r="BU117" s="165">
        <f t="shared" si="3"/>
        <v>6.9441666666666671E-3</v>
      </c>
    </row>
    <row r="118" spans="1:73" x14ac:dyDescent="0.25">
      <c r="A118" s="39"/>
      <c r="B118" s="139">
        <f>'Etat staff'!L114</f>
        <v>0</v>
      </c>
      <c r="C118" s="161">
        <f>'Etat staff'!J114</f>
        <v>0</v>
      </c>
      <c r="D118" s="162">
        <f>IF('Etat staff'!K114&lt;C118,'Etat staff'!K114+1,'Etat staff'!K114)</f>
        <v>0</v>
      </c>
      <c r="E118" s="203">
        <f t="shared" si="8"/>
        <v>1.0416666666666666E-2</v>
      </c>
      <c r="F118" s="44"/>
      <c r="G118" s="265"/>
      <c r="H118" s="227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31"/>
      <c r="Y118" s="231"/>
      <c r="Z118" s="231"/>
      <c r="AA118" s="231"/>
      <c r="AB118" s="231"/>
      <c r="AC118" s="231"/>
      <c r="AD118" s="231"/>
      <c r="AE118" s="231"/>
      <c r="AF118" s="231"/>
      <c r="AG118" s="231"/>
      <c r="AH118" s="231"/>
      <c r="AI118" s="231"/>
      <c r="AJ118" s="231"/>
      <c r="AK118" s="231"/>
      <c r="AL118" s="231"/>
      <c r="AM118" s="231"/>
      <c r="AN118" s="231"/>
      <c r="AO118" s="231"/>
      <c r="AP118" s="231"/>
      <c r="AQ118" s="231"/>
      <c r="AR118" s="231"/>
      <c r="AS118" s="231"/>
      <c r="AT118" s="231"/>
      <c r="AU118" s="231"/>
      <c r="AV118" s="231"/>
      <c r="AW118" s="231"/>
      <c r="AX118" s="231"/>
      <c r="AY118" s="231"/>
      <c r="AZ118" s="231"/>
      <c r="BA118" s="231"/>
      <c r="BB118" s="231"/>
      <c r="BC118" s="231"/>
      <c r="BD118" s="231"/>
      <c r="BE118" s="231"/>
      <c r="BF118" s="231"/>
      <c r="BG118" s="231"/>
      <c r="BH118" s="231"/>
      <c r="BI118" s="231"/>
      <c r="BJ118" s="231"/>
      <c r="BK118" s="231"/>
      <c r="BL118" s="231"/>
      <c r="BM118" s="231"/>
      <c r="BN118" s="231"/>
      <c r="BO118" s="231"/>
      <c r="BP118" s="231"/>
      <c r="BQ118" s="231"/>
      <c r="BR118" s="231"/>
      <c r="BS118" s="231"/>
      <c r="BT118" s="229"/>
      <c r="BU118" s="165">
        <f t="shared" si="3"/>
        <v>6.9441666666666671E-3</v>
      </c>
    </row>
    <row r="119" spans="1:73" x14ac:dyDescent="0.25">
      <c r="A119" s="39"/>
      <c r="B119" s="139">
        <f>'Etat staff'!L115</f>
        <v>0</v>
      </c>
      <c r="C119" s="161">
        <f>'Etat staff'!J115</f>
        <v>0</v>
      </c>
      <c r="D119" s="162">
        <f>IF('Etat staff'!K115&lt;C119,'Etat staff'!K115+1,'Etat staff'!K115)</f>
        <v>0</v>
      </c>
      <c r="E119" s="203">
        <f t="shared" si="8"/>
        <v>1.0416666666666666E-2</v>
      </c>
      <c r="F119" s="44"/>
      <c r="G119" s="265"/>
      <c r="H119" s="227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31"/>
      <c r="AK119" s="231"/>
      <c r="AL119" s="231"/>
      <c r="AM119" s="231"/>
      <c r="AN119" s="231"/>
      <c r="AO119" s="231"/>
      <c r="AP119" s="231"/>
      <c r="AQ119" s="231"/>
      <c r="AR119" s="231"/>
      <c r="AS119" s="231"/>
      <c r="AT119" s="231"/>
      <c r="AU119" s="231"/>
      <c r="AV119" s="231"/>
      <c r="AW119" s="231"/>
      <c r="AX119" s="231"/>
      <c r="AY119" s="231"/>
      <c r="AZ119" s="231"/>
      <c r="BA119" s="231"/>
      <c r="BB119" s="231"/>
      <c r="BC119" s="231"/>
      <c r="BD119" s="231"/>
      <c r="BE119" s="231"/>
      <c r="BF119" s="231"/>
      <c r="BG119" s="231"/>
      <c r="BH119" s="231"/>
      <c r="BI119" s="231"/>
      <c r="BJ119" s="231"/>
      <c r="BK119" s="231"/>
      <c r="BL119" s="231"/>
      <c r="BM119" s="231"/>
      <c r="BN119" s="231"/>
      <c r="BO119" s="231"/>
      <c r="BP119" s="296"/>
      <c r="BQ119" s="296"/>
      <c r="BR119" s="296"/>
      <c r="BS119" s="296"/>
      <c r="BT119" s="229"/>
      <c r="BU119" s="165">
        <f t="shared" ref="BU119:BU127" si="9">D119-C119+0.16666/24</f>
        <v>6.9441666666666671E-3</v>
      </c>
    </row>
    <row r="120" spans="1:73" x14ac:dyDescent="0.25">
      <c r="A120" s="39"/>
      <c r="B120" s="139">
        <f>'Etat staff'!L116</f>
        <v>0</v>
      </c>
      <c r="C120" s="161">
        <f>'Etat staff'!J116</f>
        <v>0</v>
      </c>
      <c r="D120" s="162">
        <f>IF('Etat staff'!K116&lt;C120,'Etat staff'!K116+1,'Etat staff'!K116)</f>
        <v>0</v>
      </c>
      <c r="E120" s="203">
        <f t="shared" si="8"/>
        <v>1.0416666666666666E-2</v>
      </c>
      <c r="F120" s="45"/>
      <c r="G120" s="271"/>
      <c r="H120" s="227"/>
      <c r="I120" s="296"/>
      <c r="J120" s="296"/>
      <c r="K120" s="296"/>
      <c r="L120" s="296"/>
      <c r="M120" s="296"/>
      <c r="N120" s="296"/>
      <c r="O120" s="296"/>
      <c r="P120" s="296"/>
      <c r="Q120" s="296"/>
      <c r="R120" s="296"/>
      <c r="S120" s="296"/>
      <c r="T120" s="296"/>
      <c r="U120" s="296"/>
      <c r="V120" s="296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31"/>
      <c r="AK120" s="231"/>
      <c r="AL120" s="231"/>
      <c r="AM120" s="231"/>
      <c r="AN120" s="296"/>
      <c r="AO120" s="296"/>
      <c r="AP120" s="296"/>
      <c r="AQ120" s="296"/>
      <c r="AR120" s="231"/>
      <c r="AS120" s="231"/>
      <c r="AT120" s="231"/>
      <c r="AU120" s="231"/>
      <c r="AV120" s="231"/>
      <c r="AW120" s="231"/>
      <c r="AX120" s="231"/>
      <c r="AY120" s="231"/>
      <c r="AZ120" s="296"/>
      <c r="BA120" s="296"/>
      <c r="BB120" s="296"/>
      <c r="BC120" s="296"/>
      <c r="BD120" s="231"/>
      <c r="BE120" s="231"/>
      <c r="BF120" s="231"/>
      <c r="BG120" s="231"/>
      <c r="BH120" s="231"/>
      <c r="BI120" s="231"/>
      <c r="BJ120" s="231"/>
      <c r="BK120" s="231"/>
      <c r="BL120" s="231"/>
      <c r="BM120" s="231"/>
      <c r="BN120" s="231"/>
      <c r="BO120" s="231"/>
      <c r="BP120" s="296"/>
      <c r="BQ120" s="296"/>
      <c r="BR120" s="296"/>
      <c r="BS120" s="296"/>
      <c r="BT120" s="229"/>
      <c r="BU120" s="165">
        <f t="shared" si="9"/>
        <v>6.9441666666666671E-3</v>
      </c>
    </row>
    <row r="121" spans="1:73" x14ac:dyDescent="0.25">
      <c r="A121" s="39"/>
      <c r="B121" s="139">
        <f>'Etat staff'!L117</f>
        <v>0</v>
      </c>
      <c r="C121" s="161">
        <f>'Etat staff'!J117</f>
        <v>0</v>
      </c>
      <c r="D121" s="162">
        <f>IF('Etat staff'!K117&lt;C121,'Etat staff'!K117+1,'Etat staff'!K117)</f>
        <v>0</v>
      </c>
      <c r="E121" s="203">
        <f t="shared" si="8"/>
        <v>1.0416666666666666E-2</v>
      </c>
      <c r="F121" s="45"/>
      <c r="G121" s="271"/>
      <c r="H121" s="227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296"/>
      <c r="BQ121" s="296"/>
      <c r="BR121" s="296"/>
      <c r="BS121" s="296"/>
      <c r="BT121" s="229"/>
      <c r="BU121" s="165">
        <f t="shared" si="9"/>
        <v>6.9441666666666671E-3</v>
      </c>
    </row>
    <row r="122" spans="1:73" x14ac:dyDescent="0.25">
      <c r="A122" s="39"/>
      <c r="B122" s="139">
        <f>'Etat staff'!L118</f>
        <v>0</v>
      </c>
      <c r="C122" s="161">
        <f>'Etat staff'!J118</f>
        <v>0</v>
      </c>
      <c r="D122" s="162">
        <f>IF('Etat staff'!K118&lt;C122,'Etat staff'!K118+1,'Etat staff'!K118)</f>
        <v>0</v>
      </c>
      <c r="E122" s="203">
        <f t="shared" si="8"/>
        <v>1.0416666666666666E-2</v>
      </c>
      <c r="F122" s="45"/>
      <c r="G122" s="271"/>
      <c r="H122" s="227"/>
      <c r="I122" s="296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296"/>
      <c r="BQ122" s="296"/>
      <c r="BR122" s="296"/>
      <c r="BS122" s="296"/>
      <c r="BT122" s="229"/>
      <c r="BU122" s="165">
        <f t="shared" si="9"/>
        <v>6.9441666666666671E-3</v>
      </c>
    </row>
    <row r="123" spans="1:73" x14ac:dyDescent="0.25">
      <c r="A123" s="39"/>
      <c r="B123" s="139">
        <f>'Etat staff'!L119</f>
        <v>0</v>
      </c>
      <c r="C123" s="161">
        <f>'Etat staff'!J119</f>
        <v>0</v>
      </c>
      <c r="D123" s="162">
        <f>IF('Etat staff'!K119&lt;C123,'Etat staff'!K119+1,'Etat staff'!K119)</f>
        <v>0</v>
      </c>
      <c r="E123" s="203">
        <f t="shared" si="8"/>
        <v>1.0416666666666666E-2</v>
      </c>
      <c r="F123" s="45"/>
      <c r="G123" s="271"/>
      <c r="H123" s="227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296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296"/>
      <c r="BQ123" s="296"/>
      <c r="BR123" s="296"/>
      <c r="BS123" s="296"/>
      <c r="BT123" s="229"/>
      <c r="BU123" s="165">
        <f t="shared" si="9"/>
        <v>6.9441666666666671E-3</v>
      </c>
    </row>
    <row r="124" spans="1:73" x14ac:dyDescent="0.25">
      <c r="A124" s="39"/>
      <c r="B124" s="139">
        <f>'Etat staff'!L120</f>
        <v>0</v>
      </c>
      <c r="C124" s="161">
        <f>'Etat staff'!J120</f>
        <v>0</v>
      </c>
      <c r="D124" s="162">
        <f>IF('Etat staff'!K120&lt;C124,'Etat staff'!K120+1,'Etat staff'!K120)</f>
        <v>0</v>
      </c>
      <c r="E124" s="203">
        <f t="shared" si="8"/>
        <v>1.0416666666666666E-2</v>
      </c>
      <c r="F124" s="44"/>
      <c r="G124" s="265"/>
      <c r="H124" s="227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296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296"/>
      <c r="BQ124" s="296"/>
      <c r="BR124" s="296"/>
      <c r="BS124" s="296"/>
      <c r="BT124" s="229"/>
      <c r="BU124" s="165">
        <f t="shared" si="9"/>
        <v>6.9441666666666671E-3</v>
      </c>
    </row>
    <row r="125" spans="1:73" x14ac:dyDescent="0.25">
      <c r="A125" s="39"/>
      <c r="B125" s="139">
        <f>'Etat staff'!L121</f>
        <v>0</v>
      </c>
      <c r="C125" s="161">
        <f>'Etat staff'!J121</f>
        <v>0</v>
      </c>
      <c r="D125" s="162">
        <f>IF('Etat staff'!K121&lt;C125,'Etat staff'!K121+1,'Etat staff'!K121)</f>
        <v>0</v>
      </c>
      <c r="E125" s="203">
        <f t="shared" si="8"/>
        <v>1.0416666666666666E-2</v>
      </c>
      <c r="F125" s="44"/>
      <c r="G125" s="265"/>
      <c r="H125" s="227"/>
      <c r="I125" s="296"/>
      <c r="J125" s="296"/>
      <c r="K125" s="296"/>
      <c r="L125" s="296"/>
      <c r="M125" s="296"/>
      <c r="N125" s="296"/>
      <c r="O125" s="296"/>
      <c r="P125" s="296"/>
      <c r="Q125" s="296"/>
      <c r="R125" s="296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296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296"/>
      <c r="BQ125" s="296"/>
      <c r="BR125" s="296"/>
      <c r="BS125" s="296"/>
      <c r="BT125" s="229"/>
      <c r="BU125" s="165">
        <f t="shared" si="9"/>
        <v>6.9441666666666671E-3</v>
      </c>
    </row>
    <row r="126" spans="1:73" x14ac:dyDescent="0.25">
      <c r="A126" s="39"/>
      <c r="B126" s="139">
        <f>'Etat staff'!L122</f>
        <v>0</v>
      </c>
      <c r="C126" s="161">
        <f>'Etat staff'!J122</f>
        <v>0</v>
      </c>
      <c r="D126" s="162">
        <f>IF('Etat staff'!K122&lt;C126,'Etat staff'!K122+1,'Etat staff'!K122)</f>
        <v>0</v>
      </c>
      <c r="E126" s="203">
        <f t="shared" si="8"/>
        <v>1.0416666666666666E-2</v>
      </c>
      <c r="F126" s="44"/>
      <c r="G126" s="265"/>
      <c r="H126" s="227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296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296"/>
      <c r="BQ126" s="296"/>
      <c r="BR126" s="296"/>
      <c r="BS126" s="296"/>
      <c r="BT126" s="229"/>
      <c r="BU126" s="165">
        <f t="shared" si="9"/>
        <v>6.9441666666666671E-3</v>
      </c>
    </row>
    <row r="127" spans="1:73" ht="15.75" thickBot="1" x14ac:dyDescent="0.3">
      <c r="A127" s="39"/>
      <c r="B127" s="139">
        <f>'Etat staff'!L123</f>
        <v>0</v>
      </c>
      <c r="C127" s="161">
        <f>'Etat staff'!J123</f>
        <v>0</v>
      </c>
      <c r="D127" s="162">
        <f>IF('Etat staff'!K123&lt;C127,'Etat staff'!K123+1,'Etat staff'!K123)</f>
        <v>0</v>
      </c>
      <c r="E127" s="203">
        <f t="shared" si="8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9"/>
        <v>6.9441666666666671E-3</v>
      </c>
    </row>
    <row r="128" spans="1:73" ht="16.5" thickBot="1" x14ac:dyDescent="0.3">
      <c r="A128" s="3"/>
      <c r="B128" s="60" t="s">
        <v>8</v>
      </c>
      <c r="C128" s="79"/>
      <c r="D128" s="79"/>
      <c r="E128" s="61"/>
      <c r="F128" s="61"/>
      <c r="G128" s="61"/>
      <c r="H128" s="23">
        <f>COUNT(H29:H127)</f>
        <v>2</v>
      </c>
      <c r="I128" s="23">
        <f t="shared" ref="I128:M128" si="10">COUNT(I29:I127)</f>
        <v>2</v>
      </c>
      <c r="J128" s="23">
        <f t="shared" si="10"/>
        <v>3</v>
      </c>
      <c r="K128" s="23">
        <f t="shared" si="10"/>
        <v>6</v>
      </c>
      <c r="L128" s="23">
        <f t="shared" si="10"/>
        <v>6</v>
      </c>
      <c r="M128" s="23">
        <f t="shared" si="10"/>
        <v>6</v>
      </c>
      <c r="N128" s="23">
        <f t="shared" ref="N128:O128" si="11">COUNT(N29:N127)</f>
        <v>5</v>
      </c>
      <c r="O128" s="23">
        <f t="shared" si="11"/>
        <v>6</v>
      </c>
      <c r="P128" s="23">
        <f>COUNT(P29:P127)</f>
        <v>6</v>
      </c>
      <c r="Q128" s="23">
        <f t="shared" ref="Q128:BT128" si="12">COUNT(Q29:Q127)</f>
        <v>6</v>
      </c>
      <c r="R128" s="23">
        <f t="shared" si="12"/>
        <v>6</v>
      </c>
      <c r="S128" s="23">
        <f t="shared" si="12"/>
        <v>6</v>
      </c>
      <c r="T128" s="23">
        <f t="shared" si="12"/>
        <v>6</v>
      </c>
      <c r="U128" s="23">
        <f t="shared" si="12"/>
        <v>6</v>
      </c>
      <c r="V128" s="23">
        <f t="shared" si="12"/>
        <v>6</v>
      </c>
      <c r="W128" s="23">
        <f t="shared" si="12"/>
        <v>9</v>
      </c>
      <c r="X128" s="23">
        <f t="shared" si="12"/>
        <v>9</v>
      </c>
      <c r="Y128" s="23">
        <f t="shared" si="12"/>
        <v>9</v>
      </c>
      <c r="Z128" s="23">
        <f t="shared" si="12"/>
        <v>9</v>
      </c>
      <c r="AA128" s="23">
        <f t="shared" si="12"/>
        <v>9</v>
      </c>
      <c r="AB128" s="23">
        <f t="shared" si="12"/>
        <v>9</v>
      </c>
      <c r="AC128" s="23">
        <f t="shared" si="12"/>
        <v>9</v>
      </c>
      <c r="AD128" s="23">
        <f t="shared" si="12"/>
        <v>9</v>
      </c>
      <c r="AE128" s="23">
        <f t="shared" si="12"/>
        <v>10</v>
      </c>
      <c r="AF128" s="23">
        <f t="shared" si="12"/>
        <v>10</v>
      </c>
      <c r="AG128" s="23">
        <f t="shared" si="12"/>
        <v>10</v>
      </c>
      <c r="AH128" s="23">
        <f t="shared" si="12"/>
        <v>10</v>
      </c>
      <c r="AI128" s="23">
        <f t="shared" si="12"/>
        <v>10</v>
      </c>
      <c r="AJ128" s="23">
        <f t="shared" si="12"/>
        <v>10</v>
      </c>
      <c r="AK128" s="23">
        <f t="shared" si="12"/>
        <v>10</v>
      </c>
      <c r="AL128" s="23">
        <f t="shared" si="12"/>
        <v>10</v>
      </c>
      <c r="AM128" s="23">
        <f t="shared" si="12"/>
        <v>10</v>
      </c>
      <c r="AN128" s="23">
        <f t="shared" si="12"/>
        <v>10</v>
      </c>
      <c r="AO128" s="23">
        <f t="shared" si="12"/>
        <v>10</v>
      </c>
      <c r="AP128" s="23">
        <f t="shared" si="12"/>
        <v>10</v>
      </c>
      <c r="AQ128" s="23">
        <f t="shared" si="12"/>
        <v>9</v>
      </c>
      <c r="AR128" s="23">
        <f t="shared" si="12"/>
        <v>9</v>
      </c>
      <c r="AS128" s="23">
        <f t="shared" si="12"/>
        <v>8</v>
      </c>
      <c r="AT128" s="23">
        <f t="shared" si="12"/>
        <v>8</v>
      </c>
      <c r="AU128" s="23">
        <f t="shared" si="12"/>
        <v>8</v>
      </c>
      <c r="AV128" s="23">
        <f t="shared" si="12"/>
        <v>8</v>
      </c>
      <c r="AW128" s="23">
        <f t="shared" si="12"/>
        <v>8</v>
      </c>
      <c r="AX128" s="23">
        <f t="shared" si="12"/>
        <v>8</v>
      </c>
      <c r="AY128" s="23">
        <f t="shared" si="12"/>
        <v>10</v>
      </c>
      <c r="AZ128" s="23">
        <f t="shared" si="12"/>
        <v>10</v>
      </c>
      <c r="BA128" s="23">
        <f t="shared" si="12"/>
        <v>10</v>
      </c>
      <c r="BB128" s="23">
        <f t="shared" si="12"/>
        <v>10</v>
      </c>
      <c r="BC128" s="23">
        <f t="shared" si="12"/>
        <v>10</v>
      </c>
      <c r="BD128" s="23">
        <f t="shared" si="12"/>
        <v>10</v>
      </c>
      <c r="BE128" s="23">
        <f t="shared" si="12"/>
        <v>9</v>
      </c>
      <c r="BF128" s="23">
        <f t="shared" si="12"/>
        <v>9</v>
      </c>
      <c r="BG128" s="23">
        <f t="shared" si="12"/>
        <v>9</v>
      </c>
      <c r="BH128" s="23">
        <f t="shared" si="12"/>
        <v>0</v>
      </c>
      <c r="BI128" s="23">
        <f t="shared" si="12"/>
        <v>0</v>
      </c>
      <c r="BJ128" s="23">
        <f t="shared" si="12"/>
        <v>0</v>
      </c>
      <c r="BK128" s="23">
        <f t="shared" si="12"/>
        <v>0</v>
      </c>
      <c r="BL128" s="23">
        <f t="shared" si="12"/>
        <v>0</v>
      </c>
      <c r="BM128" s="23">
        <f t="shared" si="12"/>
        <v>0</v>
      </c>
      <c r="BN128" s="23">
        <f t="shared" si="12"/>
        <v>0</v>
      </c>
      <c r="BO128" s="23">
        <f t="shared" si="12"/>
        <v>0</v>
      </c>
      <c r="BP128" s="23">
        <f t="shared" si="12"/>
        <v>0</v>
      </c>
      <c r="BQ128" s="23">
        <f t="shared" si="12"/>
        <v>0</v>
      </c>
      <c r="BR128" s="23">
        <f t="shared" si="12"/>
        <v>0</v>
      </c>
      <c r="BS128" s="23">
        <f t="shared" si="12"/>
        <v>0</v>
      </c>
      <c r="BT128" s="23">
        <f t="shared" si="12"/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177"/>
      <c r="N130" s="177"/>
      <c r="O130" s="177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177"/>
      <c r="AH130" s="177"/>
      <c r="AI130" s="177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178"/>
      <c r="AT130" s="178"/>
      <c r="AU130" s="178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 t="s">
        <v>65</v>
      </c>
      <c r="I131" s="13"/>
      <c r="J131" s="13"/>
      <c r="K131" s="13"/>
      <c r="L131" s="13"/>
      <c r="M131" s="13"/>
      <c r="N131" s="13"/>
      <c r="O131" s="13"/>
      <c r="P131" s="46" t="s">
        <v>63</v>
      </c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176"/>
      <c r="AT131" s="176"/>
      <c r="AU131" s="176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 t="s">
        <v>66</v>
      </c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 t="s">
        <v>67</v>
      </c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>COUNTIF(H29:H127,"30")</f>
        <v>0</v>
      </c>
      <c r="I135" s="28">
        <f t="shared" ref="I135:BP135" si="13">COUNTIF(I29:I127,"30")</f>
        <v>0</v>
      </c>
      <c r="J135" s="28">
        <f t="shared" si="13"/>
        <v>1</v>
      </c>
      <c r="K135" s="28">
        <f t="shared" si="13"/>
        <v>1</v>
      </c>
      <c r="L135" s="28">
        <f t="shared" si="13"/>
        <v>1</v>
      </c>
      <c r="M135" s="28">
        <f t="shared" si="13"/>
        <v>1</v>
      </c>
      <c r="N135" s="28">
        <f t="shared" si="13"/>
        <v>1</v>
      </c>
      <c r="O135" s="28">
        <f t="shared" si="13"/>
        <v>1</v>
      </c>
      <c r="P135" s="28">
        <f t="shared" si="13"/>
        <v>1</v>
      </c>
      <c r="Q135" s="28">
        <f t="shared" si="13"/>
        <v>1</v>
      </c>
      <c r="R135" s="28">
        <f t="shared" si="13"/>
        <v>1</v>
      </c>
      <c r="S135" s="28">
        <f t="shared" si="13"/>
        <v>1</v>
      </c>
      <c r="T135" s="28">
        <f t="shared" si="13"/>
        <v>1</v>
      </c>
      <c r="U135" s="28">
        <f t="shared" si="13"/>
        <v>1</v>
      </c>
      <c r="V135" s="28">
        <f t="shared" si="13"/>
        <v>1</v>
      </c>
      <c r="W135" s="28">
        <f t="shared" si="13"/>
        <v>1</v>
      </c>
      <c r="X135" s="28">
        <f t="shared" si="13"/>
        <v>1</v>
      </c>
      <c r="Y135" s="28">
        <f t="shared" si="13"/>
        <v>1</v>
      </c>
      <c r="Z135" s="28">
        <f t="shared" si="13"/>
        <v>1</v>
      </c>
      <c r="AA135" s="28">
        <f t="shared" si="13"/>
        <v>1</v>
      </c>
      <c r="AB135" s="28">
        <f t="shared" si="13"/>
        <v>1</v>
      </c>
      <c r="AC135" s="28">
        <f t="shared" si="13"/>
        <v>1</v>
      </c>
      <c r="AD135" s="28">
        <f t="shared" si="13"/>
        <v>1</v>
      </c>
      <c r="AE135" s="28">
        <f t="shared" si="13"/>
        <v>1</v>
      </c>
      <c r="AF135" s="28">
        <f t="shared" si="13"/>
        <v>1</v>
      </c>
      <c r="AG135" s="28">
        <f t="shared" si="13"/>
        <v>1</v>
      </c>
      <c r="AH135" s="28">
        <f t="shared" si="13"/>
        <v>1</v>
      </c>
      <c r="AI135" s="28">
        <f t="shared" si="13"/>
        <v>1</v>
      </c>
      <c r="AJ135" s="28">
        <f t="shared" si="13"/>
        <v>1</v>
      </c>
      <c r="AK135" s="28">
        <f t="shared" si="13"/>
        <v>1</v>
      </c>
      <c r="AL135" s="28">
        <f t="shared" si="13"/>
        <v>1</v>
      </c>
      <c r="AM135" s="28">
        <f t="shared" si="13"/>
        <v>1</v>
      </c>
      <c r="AN135" s="28">
        <f t="shared" si="13"/>
        <v>1</v>
      </c>
      <c r="AO135" s="28">
        <f t="shared" si="13"/>
        <v>1</v>
      </c>
      <c r="AP135" s="28">
        <f t="shared" si="13"/>
        <v>1</v>
      </c>
      <c r="AQ135" s="28">
        <f t="shared" si="13"/>
        <v>1</v>
      </c>
      <c r="AR135" s="28">
        <f t="shared" si="13"/>
        <v>1</v>
      </c>
      <c r="AS135" s="28">
        <f t="shared" si="13"/>
        <v>1</v>
      </c>
      <c r="AT135" s="28">
        <f t="shared" si="13"/>
        <v>1</v>
      </c>
      <c r="AU135" s="28">
        <f t="shared" si="13"/>
        <v>1</v>
      </c>
      <c r="AV135" s="28">
        <f t="shared" si="13"/>
        <v>1</v>
      </c>
      <c r="AW135" s="28">
        <f t="shared" si="13"/>
        <v>1</v>
      </c>
      <c r="AX135" s="28">
        <f t="shared" si="13"/>
        <v>1</v>
      </c>
      <c r="AY135" s="28">
        <f t="shared" si="13"/>
        <v>1</v>
      </c>
      <c r="AZ135" s="28">
        <f t="shared" si="13"/>
        <v>1</v>
      </c>
      <c r="BA135" s="28">
        <f t="shared" si="13"/>
        <v>1</v>
      </c>
      <c r="BB135" s="28">
        <f t="shared" si="13"/>
        <v>1</v>
      </c>
      <c r="BC135" s="28">
        <f t="shared" si="13"/>
        <v>1</v>
      </c>
      <c r="BD135" s="28">
        <f t="shared" si="13"/>
        <v>1</v>
      </c>
      <c r="BE135" s="28">
        <f t="shared" si="13"/>
        <v>1</v>
      </c>
      <c r="BF135" s="28">
        <f t="shared" si="13"/>
        <v>1</v>
      </c>
      <c r="BG135" s="28">
        <f t="shared" si="13"/>
        <v>1</v>
      </c>
      <c r="BH135" s="28">
        <f t="shared" si="13"/>
        <v>0</v>
      </c>
      <c r="BI135" s="28">
        <f t="shared" si="13"/>
        <v>0</v>
      </c>
      <c r="BJ135" s="28">
        <f t="shared" si="13"/>
        <v>0</v>
      </c>
      <c r="BK135" s="28">
        <f t="shared" si="13"/>
        <v>0</v>
      </c>
      <c r="BL135" s="28">
        <f t="shared" si="13"/>
        <v>0</v>
      </c>
      <c r="BM135" s="28">
        <f t="shared" si="13"/>
        <v>0</v>
      </c>
      <c r="BN135" s="28">
        <f t="shared" si="13"/>
        <v>0</v>
      </c>
      <c r="BO135" s="28">
        <f t="shared" si="13"/>
        <v>0</v>
      </c>
      <c r="BP135" s="28">
        <f t="shared" si="13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>COUNTIF(H29:H127,"31")</f>
        <v>0</v>
      </c>
      <c r="I136" s="27">
        <f t="shared" ref="I136:BP136" si="14">COUNTIF(I29:I127,"31")</f>
        <v>0</v>
      </c>
      <c r="J136" s="27">
        <f t="shared" si="14"/>
        <v>0</v>
      </c>
      <c r="K136" s="27">
        <f t="shared" si="14"/>
        <v>0</v>
      </c>
      <c r="L136" s="27">
        <f t="shared" si="14"/>
        <v>0</v>
      </c>
      <c r="M136" s="27">
        <f t="shared" si="14"/>
        <v>0</v>
      </c>
      <c r="N136" s="27">
        <f t="shared" si="14"/>
        <v>0</v>
      </c>
      <c r="O136" s="27">
        <f t="shared" si="14"/>
        <v>0</v>
      </c>
      <c r="P136" s="27">
        <f t="shared" si="14"/>
        <v>0</v>
      </c>
      <c r="Q136" s="27">
        <f t="shared" si="14"/>
        <v>0</v>
      </c>
      <c r="R136" s="27">
        <f t="shared" si="14"/>
        <v>0</v>
      </c>
      <c r="S136" s="27">
        <f t="shared" si="14"/>
        <v>0</v>
      </c>
      <c r="T136" s="27">
        <f t="shared" si="14"/>
        <v>0</v>
      </c>
      <c r="U136" s="27">
        <f t="shared" si="14"/>
        <v>0</v>
      </c>
      <c r="V136" s="27">
        <f t="shared" si="14"/>
        <v>0</v>
      </c>
      <c r="W136" s="27">
        <f t="shared" si="14"/>
        <v>0</v>
      </c>
      <c r="X136" s="27">
        <f t="shared" si="14"/>
        <v>0</v>
      </c>
      <c r="Y136" s="27">
        <f t="shared" si="14"/>
        <v>0</v>
      </c>
      <c r="Z136" s="27">
        <f t="shared" si="14"/>
        <v>0</v>
      </c>
      <c r="AA136" s="27">
        <f t="shared" si="14"/>
        <v>0</v>
      </c>
      <c r="AB136" s="27">
        <f t="shared" si="14"/>
        <v>0</v>
      </c>
      <c r="AC136" s="27">
        <f t="shared" si="14"/>
        <v>0</v>
      </c>
      <c r="AD136" s="27">
        <f t="shared" si="14"/>
        <v>0</v>
      </c>
      <c r="AE136" s="27">
        <f t="shared" si="14"/>
        <v>0</v>
      </c>
      <c r="AF136" s="27">
        <f t="shared" si="14"/>
        <v>0</v>
      </c>
      <c r="AG136" s="27">
        <f t="shared" si="14"/>
        <v>0</v>
      </c>
      <c r="AH136" s="27">
        <f t="shared" si="14"/>
        <v>0</v>
      </c>
      <c r="AI136" s="27">
        <f t="shared" si="14"/>
        <v>0</v>
      </c>
      <c r="AJ136" s="27">
        <f t="shared" si="14"/>
        <v>0</v>
      </c>
      <c r="AK136" s="27">
        <f t="shared" si="14"/>
        <v>0</v>
      </c>
      <c r="AL136" s="27">
        <f t="shared" si="14"/>
        <v>0</v>
      </c>
      <c r="AM136" s="27">
        <f t="shared" si="14"/>
        <v>0</v>
      </c>
      <c r="AN136" s="27">
        <f t="shared" si="14"/>
        <v>0</v>
      </c>
      <c r="AO136" s="27">
        <f t="shared" si="14"/>
        <v>0</v>
      </c>
      <c r="AP136" s="27">
        <f t="shared" si="14"/>
        <v>0</v>
      </c>
      <c r="AQ136" s="27">
        <f t="shared" si="14"/>
        <v>0</v>
      </c>
      <c r="AR136" s="27">
        <f t="shared" si="14"/>
        <v>0</v>
      </c>
      <c r="AS136" s="27">
        <f t="shared" si="14"/>
        <v>0</v>
      </c>
      <c r="AT136" s="27">
        <f t="shared" si="14"/>
        <v>0</v>
      </c>
      <c r="AU136" s="27">
        <f t="shared" si="14"/>
        <v>0</v>
      </c>
      <c r="AV136" s="27">
        <f t="shared" si="14"/>
        <v>0</v>
      </c>
      <c r="AW136" s="27">
        <f t="shared" si="14"/>
        <v>0</v>
      </c>
      <c r="AX136" s="27">
        <f t="shared" si="14"/>
        <v>0</v>
      </c>
      <c r="AY136" s="27">
        <f t="shared" si="14"/>
        <v>0</v>
      </c>
      <c r="AZ136" s="27">
        <f t="shared" si="14"/>
        <v>0</v>
      </c>
      <c r="BA136" s="27">
        <f t="shared" si="14"/>
        <v>0</v>
      </c>
      <c r="BB136" s="27">
        <f t="shared" si="14"/>
        <v>0</v>
      </c>
      <c r="BC136" s="27">
        <f t="shared" si="14"/>
        <v>0</v>
      </c>
      <c r="BD136" s="27">
        <f t="shared" si="14"/>
        <v>0</v>
      </c>
      <c r="BE136" s="27">
        <f t="shared" si="14"/>
        <v>0</v>
      </c>
      <c r="BF136" s="27">
        <f t="shared" si="14"/>
        <v>0</v>
      </c>
      <c r="BG136" s="27">
        <f t="shared" si="14"/>
        <v>0</v>
      </c>
      <c r="BH136" s="27">
        <f t="shared" si="14"/>
        <v>0</v>
      </c>
      <c r="BI136" s="27">
        <f t="shared" si="14"/>
        <v>0</v>
      </c>
      <c r="BJ136" s="27">
        <f t="shared" si="14"/>
        <v>0</v>
      </c>
      <c r="BK136" s="27">
        <f t="shared" si="14"/>
        <v>0</v>
      </c>
      <c r="BL136" s="27">
        <f t="shared" si="14"/>
        <v>0</v>
      </c>
      <c r="BM136" s="27">
        <f t="shared" si="14"/>
        <v>0</v>
      </c>
      <c r="BN136" s="27">
        <f t="shared" si="14"/>
        <v>0</v>
      </c>
      <c r="BO136" s="27">
        <f t="shared" si="14"/>
        <v>0</v>
      </c>
      <c r="BP136" s="27">
        <f t="shared" si="14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>COUNTIF(H29:H127,"32")</f>
        <v>0</v>
      </c>
      <c r="I137" s="27">
        <f t="shared" ref="I137:BP137" si="15">COUNTIF(I29:I127,"32")</f>
        <v>0</v>
      </c>
      <c r="J137" s="27">
        <f t="shared" si="15"/>
        <v>0</v>
      </c>
      <c r="K137" s="27">
        <f t="shared" si="15"/>
        <v>0</v>
      </c>
      <c r="L137" s="27">
        <f t="shared" si="15"/>
        <v>0</v>
      </c>
      <c r="M137" s="27">
        <f t="shared" si="15"/>
        <v>0</v>
      </c>
      <c r="N137" s="27">
        <f t="shared" si="15"/>
        <v>0</v>
      </c>
      <c r="O137" s="27">
        <f t="shared" si="15"/>
        <v>0</v>
      </c>
      <c r="P137" s="27">
        <f t="shared" si="15"/>
        <v>0</v>
      </c>
      <c r="Q137" s="27">
        <f t="shared" si="15"/>
        <v>0</v>
      </c>
      <c r="R137" s="27">
        <f t="shared" si="15"/>
        <v>0</v>
      </c>
      <c r="S137" s="27">
        <f t="shared" si="15"/>
        <v>0</v>
      </c>
      <c r="T137" s="27">
        <f t="shared" si="15"/>
        <v>0</v>
      </c>
      <c r="U137" s="27">
        <f t="shared" si="15"/>
        <v>0</v>
      </c>
      <c r="V137" s="27">
        <f t="shared" si="15"/>
        <v>0</v>
      </c>
      <c r="W137" s="27">
        <f t="shared" si="15"/>
        <v>1</v>
      </c>
      <c r="X137" s="27">
        <f t="shared" si="15"/>
        <v>1</v>
      </c>
      <c r="Y137" s="27">
        <f t="shared" si="15"/>
        <v>1</v>
      </c>
      <c r="Z137" s="27">
        <f t="shared" si="15"/>
        <v>1</v>
      </c>
      <c r="AA137" s="27">
        <f t="shared" si="15"/>
        <v>1</v>
      </c>
      <c r="AB137" s="27">
        <f t="shared" si="15"/>
        <v>1</v>
      </c>
      <c r="AC137" s="27">
        <f t="shared" si="15"/>
        <v>1</v>
      </c>
      <c r="AD137" s="27">
        <f t="shared" si="15"/>
        <v>1</v>
      </c>
      <c r="AE137" s="27">
        <f t="shared" si="15"/>
        <v>1</v>
      </c>
      <c r="AF137" s="27">
        <f t="shared" si="15"/>
        <v>1</v>
      </c>
      <c r="AG137" s="27">
        <f t="shared" si="15"/>
        <v>1</v>
      </c>
      <c r="AH137" s="27">
        <f t="shared" si="15"/>
        <v>1</v>
      </c>
      <c r="AI137" s="27">
        <f t="shared" si="15"/>
        <v>1</v>
      </c>
      <c r="AJ137" s="27">
        <f t="shared" si="15"/>
        <v>1</v>
      </c>
      <c r="AK137" s="27">
        <f t="shared" si="15"/>
        <v>1</v>
      </c>
      <c r="AL137" s="27">
        <f t="shared" si="15"/>
        <v>1</v>
      </c>
      <c r="AM137" s="27">
        <f t="shared" si="15"/>
        <v>1</v>
      </c>
      <c r="AN137" s="27">
        <f t="shared" si="15"/>
        <v>1</v>
      </c>
      <c r="AO137" s="27">
        <f t="shared" si="15"/>
        <v>1</v>
      </c>
      <c r="AP137" s="27">
        <f t="shared" si="15"/>
        <v>1</v>
      </c>
      <c r="AQ137" s="27">
        <f t="shared" si="15"/>
        <v>1</v>
      </c>
      <c r="AR137" s="27">
        <f t="shared" si="15"/>
        <v>1</v>
      </c>
      <c r="AS137" s="27">
        <f t="shared" si="15"/>
        <v>0</v>
      </c>
      <c r="AT137" s="27">
        <f t="shared" si="15"/>
        <v>0</v>
      </c>
      <c r="AU137" s="27">
        <f t="shared" si="15"/>
        <v>0</v>
      </c>
      <c r="AV137" s="27">
        <f t="shared" si="15"/>
        <v>0</v>
      </c>
      <c r="AW137" s="27">
        <f t="shared" si="15"/>
        <v>0</v>
      </c>
      <c r="AX137" s="27">
        <f t="shared" si="15"/>
        <v>0</v>
      </c>
      <c r="AY137" s="27">
        <f t="shared" si="15"/>
        <v>1</v>
      </c>
      <c r="AZ137" s="27">
        <f t="shared" si="15"/>
        <v>1</v>
      </c>
      <c r="BA137" s="27">
        <f t="shared" si="15"/>
        <v>1</v>
      </c>
      <c r="BB137" s="27">
        <f t="shared" si="15"/>
        <v>1</v>
      </c>
      <c r="BC137" s="27">
        <f t="shared" si="15"/>
        <v>1</v>
      </c>
      <c r="BD137" s="27">
        <f t="shared" si="15"/>
        <v>1</v>
      </c>
      <c r="BE137" s="27">
        <f t="shared" si="15"/>
        <v>0</v>
      </c>
      <c r="BF137" s="27">
        <f t="shared" si="15"/>
        <v>0</v>
      </c>
      <c r="BG137" s="27">
        <f t="shared" si="15"/>
        <v>0</v>
      </c>
      <c r="BH137" s="27">
        <f t="shared" si="15"/>
        <v>0</v>
      </c>
      <c r="BI137" s="27">
        <f t="shared" si="15"/>
        <v>0</v>
      </c>
      <c r="BJ137" s="27">
        <f t="shared" si="15"/>
        <v>0</v>
      </c>
      <c r="BK137" s="27">
        <f t="shared" si="15"/>
        <v>0</v>
      </c>
      <c r="BL137" s="27">
        <f t="shared" si="15"/>
        <v>0</v>
      </c>
      <c r="BM137" s="27">
        <f t="shared" si="15"/>
        <v>0</v>
      </c>
      <c r="BN137" s="27">
        <f t="shared" si="15"/>
        <v>0</v>
      </c>
      <c r="BO137" s="27">
        <f t="shared" si="15"/>
        <v>0</v>
      </c>
      <c r="BP137" s="27">
        <f t="shared" si="15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>COUNTIF(H29:H127,"33")</f>
        <v>1</v>
      </c>
      <c r="I138" s="28">
        <f t="shared" ref="I138:BP138" si="16">COUNTIF(I29:I127,"33")</f>
        <v>1</v>
      </c>
      <c r="J138" s="28">
        <f t="shared" si="16"/>
        <v>1</v>
      </c>
      <c r="K138" s="28">
        <f t="shared" si="16"/>
        <v>1</v>
      </c>
      <c r="L138" s="28">
        <f t="shared" si="16"/>
        <v>1</v>
      </c>
      <c r="M138" s="28">
        <f t="shared" si="16"/>
        <v>1</v>
      </c>
      <c r="N138" s="28">
        <f t="shared" si="16"/>
        <v>1</v>
      </c>
      <c r="O138" s="28">
        <f t="shared" si="16"/>
        <v>1</v>
      </c>
      <c r="P138" s="28">
        <f t="shared" si="16"/>
        <v>1</v>
      </c>
      <c r="Q138" s="28">
        <f t="shared" si="16"/>
        <v>1</v>
      </c>
      <c r="R138" s="28">
        <f t="shared" si="16"/>
        <v>1</v>
      </c>
      <c r="S138" s="28">
        <f t="shared" si="16"/>
        <v>1</v>
      </c>
      <c r="T138" s="28">
        <f t="shared" si="16"/>
        <v>1</v>
      </c>
      <c r="U138" s="28">
        <f t="shared" si="16"/>
        <v>1</v>
      </c>
      <c r="V138" s="28">
        <f t="shared" si="16"/>
        <v>1</v>
      </c>
      <c r="W138" s="28">
        <f t="shared" si="16"/>
        <v>1</v>
      </c>
      <c r="X138" s="28">
        <f t="shared" si="16"/>
        <v>1</v>
      </c>
      <c r="Y138" s="28">
        <f t="shared" si="16"/>
        <v>1</v>
      </c>
      <c r="Z138" s="28">
        <f t="shared" si="16"/>
        <v>1</v>
      </c>
      <c r="AA138" s="28">
        <f t="shared" si="16"/>
        <v>1</v>
      </c>
      <c r="AB138" s="28">
        <f t="shared" si="16"/>
        <v>1</v>
      </c>
      <c r="AC138" s="28">
        <f t="shared" si="16"/>
        <v>1</v>
      </c>
      <c r="AD138" s="28">
        <f t="shared" si="16"/>
        <v>1</v>
      </c>
      <c r="AE138" s="28">
        <f t="shared" si="16"/>
        <v>1</v>
      </c>
      <c r="AF138" s="28">
        <f t="shared" si="16"/>
        <v>1</v>
      </c>
      <c r="AG138" s="28">
        <f t="shared" si="16"/>
        <v>1</v>
      </c>
      <c r="AH138" s="28">
        <f t="shared" si="16"/>
        <v>1</v>
      </c>
      <c r="AI138" s="28">
        <f t="shared" si="16"/>
        <v>1</v>
      </c>
      <c r="AJ138" s="28">
        <f t="shared" si="16"/>
        <v>1</v>
      </c>
      <c r="AK138" s="28">
        <f t="shared" si="16"/>
        <v>1</v>
      </c>
      <c r="AL138" s="28">
        <f t="shared" si="16"/>
        <v>1</v>
      </c>
      <c r="AM138" s="28">
        <f t="shared" si="16"/>
        <v>1</v>
      </c>
      <c r="AN138" s="28">
        <f t="shared" si="16"/>
        <v>1</v>
      </c>
      <c r="AO138" s="28">
        <f t="shared" si="16"/>
        <v>1</v>
      </c>
      <c r="AP138" s="28">
        <f t="shared" si="16"/>
        <v>1</v>
      </c>
      <c r="AQ138" s="28">
        <f t="shared" si="16"/>
        <v>1</v>
      </c>
      <c r="AR138" s="28">
        <f t="shared" si="16"/>
        <v>1</v>
      </c>
      <c r="AS138" s="28">
        <f t="shared" si="16"/>
        <v>1</v>
      </c>
      <c r="AT138" s="28">
        <f t="shared" si="16"/>
        <v>1</v>
      </c>
      <c r="AU138" s="28">
        <f t="shared" si="16"/>
        <v>1</v>
      </c>
      <c r="AV138" s="28">
        <f t="shared" si="16"/>
        <v>1</v>
      </c>
      <c r="AW138" s="28">
        <f t="shared" si="16"/>
        <v>1</v>
      </c>
      <c r="AX138" s="28">
        <f t="shared" si="16"/>
        <v>1</v>
      </c>
      <c r="AY138" s="28">
        <f t="shared" si="16"/>
        <v>1</v>
      </c>
      <c r="AZ138" s="28">
        <f t="shared" si="16"/>
        <v>1</v>
      </c>
      <c r="BA138" s="28">
        <f t="shared" si="16"/>
        <v>1</v>
      </c>
      <c r="BB138" s="28">
        <f t="shared" si="16"/>
        <v>1</v>
      </c>
      <c r="BC138" s="28">
        <f t="shared" si="16"/>
        <v>1</v>
      </c>
      <c r="BD138" s="28">
        <f t="shared" si="16"/>
        <v>1</v>
      </c>
      <c r="BE138" s="28">
        <f t="shared" si="16"/>
        <v>1</v>
      </c>
      <c r="BF138" s="28">
        <f t="shared" si="16"/>
        <v>1</v>
      </c>
      <c r="BG138" s="28">
        <f t="shared" si="16"/>
        <v>1</v>
      </c>
      <c r="BH138" s="28">
        <f t="shared" si="16"/>
        <v>0</v>
      </c>
      <c r="BI138" s="28">
        <f t="shared" si="16"/>
        <v>0</v>
      </c>
      <c r="BJ138" s="28">
        <f t="shared" si="16"/>
        <v>0</v>
      </c>
      <c r="BK138" s="28">
        <f t="shared" si="16"/>
        <v>0</v>
      </c>
      <c r="BL138" s="28">
        <f t="shared" si="16"/>
        <v>0</v>
      </c>
      <c r="BM138" s="28">
        <f t="shared" si="16"/>
        <v>0</v>
      </c>
      <c r="BN138" s="28">
        <f t="shared" si="16"/>
        <v>0</v>
      </c>
      <c r="BO138" s="28">
        <f t="shared" si="16"/>
        <v>0</v>
      </c>
      <c r="BP138" s="28">
        <f t="shared" si="16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>COUNTIF(H29:H127,"35")</f>
        <v>0</v>
      </c>
      <c r="I139" s="27">
        <f t="shared" ref="I139:BP139" si="17">COUNTIF(I29:I127,"35")</f>
        <v>0</v>
      </c>
      <c r="J139" s="27">
        <f t="shared" si="17"/>
        <v>0</v>
      </c>
      <c r="K139" s="27">
        <f t="shared" si="17"/>
        <v>1</v>
      </c>
      <c r="L139" s="27">
        <f t="shared" si="17"/>
        <v>1</v>
      </c>
      <c r="M139" s="27">
        <f t="shared" si="17"/>
        <v>1</v>
      </c>
      <c r="N139" s="27">
        <f t="shared" si="17"/>
        <v>0</v>
      </c>
      <c r="O139" s="27">
        <f t="shared" si="17"/>
        <v>0</v>
      </c>
      <c r="P139" s="27">
        <f t="shared" si="17"/>
        <v>0</v>
      </c>
      <c r="Q139" s="27">
        <f t="shared" si="17"/>
        <v>0</v>
      </c>
      <c r="R139" s="27">
        <f t="shared" si="17"/>
        <v>0</v>
      </c>
      <c r="S139" s="27">
        <f t="shared" si="17"/>
        <v>0</v>
      </c>
      <c r="T139" s="27">
        <f t="shared" si="17"/>
        <v>0</v>
      </c>
      <c r="U139" s="27">
        <f t="shared" si="17"/>
        <v>0</v>
      </c>
      <c r="V139" s="27">
        <f t="shared" si="17"/>
        <v>0</v>
      </c>
      <c r="W139" s="27">
        <f t="shared" si="17"/>
        <v>1</v>
      </c>
      <c r="X139" s="27">
        <f t="shared" si="17"/>
        <v>1</v>
      </c>
      <c r="Y139" s="27">
        <f t="shared" si="17"/>
        <v>1</v>
      </c>
      <c r="Z139" s="27">
        <f t="shared" si="17"/>
        <v>1</v>
      </c>
      <c r="AA139" s="27">
        <f t="shared" si="17"/>
        <v>1</v>
      </c>
      <c r="AB139" s="27">
        <f t="shared" si="17"/>
        <v>1</v>
      </c>
      <c r="AC139" s="27">
        <f t="shared" si="17"/>
        <v>1</v>
      </c>
      <c r="AD139" s="27">
        <f t="shared" si="17"/>
        <v>1</v>
      </c>
      <c r="AE139" s="27">
        <f t="shared" si="17"/>
        <v>1</v>
      </c>
      <c r="AF139" s="27">
        <f t="shared" si="17"/>
        <v>1</v>
      </c>
      <c r="AG139" s="27">
        <f t="shared" si="17"/>
        <v>1</v>
      </c>
      <c r="AH139" s="27">
        <f t="shared" si="17"/>
        <v>1</v>
      </c>
      <c r="AI139" s="27">
        <f t="shared" si="17"/>
        <v>1</v>
      </c>
      <c r="AJ139" s="27">
        <f t="shared" si="17"/>
        <v>1</v>
      </c>
      <c r="AK139" s="27">
        <f t="shared" si="17"/>
        <v>1</v>
      </c>
      <c r="AL139" s="27">
        <f t="shared" si="17"/>
        <v>1</v>
      </c>
      <c r="AM139" s="27">
        <f t="shared" si="17"/>
        <v>1</v>
      </c>
      <c r="AN139" s="27">
        <f t="shared" si="17"/>
        <v>1</v>
      </c>
      <c r="AO139" s="27">
        <f t="shared" si="17"/>
        <v>1</v>
      </c>
      <c r="AP139" s="27">
        <f t="shared" si="17"/>
        <v>1</v>
      </c>
      <c r="AQ139" s="27">
        <f t="shared" si="17"/>
        <v>1</v>
      </c>
      <c r="AR139" s="27">
        <f t="shared" si="17"/>
        <v>1</v>
      </c>
      <c r="AS139" s="27">
        <f t="shared" si="17"/>
        <v>1</v>
      </c>
      <c r="AT139" s="27">
        <f t="shared" si="17"/>
        <v>1</v>
      </c>
      <c r="AU139" s="27">
        <f t="shared" si="17"/>
        <v>1</v>
      </c>
      <c r="AV139" s="27">
        <f t="shared" si="17"/>
        <v>1</v>
      </c>
      <c r="AW139" s="27">
        <f t="shared" si="17"/>
        <v>1</v>
      </c>
      <c r="AX139" s="27">
        <f t="shared" si="17"/>
        <v>1</v>
      </c>
      <c r="AY139" s="27">
        <f t="shared" si="17"/>
        <v>1</v>
      </c>
      <c r="AZ139" s="27">
        <f t="shared" si="17"/>
        <v>1</v>
      </c>
      <c r="BA139" s="27">
        <f t="shared" si="17"/>
        <v>1</v>
      </c>
      <c r="BB139" s="27">
        <f t="shared" si="17"/>
        <v>1</v>
      </c>
      <c r="BC139" s="27">
        <f t="shared" si="17"/>
        <v>1</v>
      </c>
      <c r="BD139" s="27">
        <f t="shared" si="17"/>
        <v>1</v>
      </c>
      <c r="BE139" s="27">
        <f t="shared" si="17"/>
        <v>1</v>
      </c>
      <c r="BF139" s="27">
        <f t="shared" si="17"/>
        <v>1</v>
      </c>
      <c r="BG139" s="27">
        <f t="shared" si="17"/>
        <v>1</v>
      </c>
      <c r="BH139" s="27">
        <f t="shared" si="17"/>
        <v>0</v>
      </c>
      <c r="BI139" s="27">
        <f t="shared" si="17"/>
        <v>0</v>
      </c>
      <c r="BJ139" s="27">
        <f t="shared" si="17"/>
        <v>0</v>
      </c>
      <c r="BK139" s="27">
        <f t="shared" si="17"/>
        <v>0</v>
      </c>
      <c r="BL139" s="27">
        <f t="shared" si="17"/>
        <v>0</v>
      </c>
      <c r="BM139" s="27">
        <f t="shared" si="17"/>
        <v>0</v>
      </c>
      <c r="BN139" s="27">
        <f t="shared" si="17"/>
        <v>0</v>
      </c>
      <c r="BO139" s="27">
        <f t="shared" si="17"/>
        <v>0</v>
      </c>
      <c r="BP139" s="27">
        <f t="shared" si="17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>COUNTIF(H29:H127,"36")</f>
        <v>0</v>
      </c>
      <c r="I140" s="27">
        <f t="shared" ref="I140:BP140" si="18">COUNTIF(I29:I127,"36")</f>
        <v>0</v>
      </c>
      <c r="J140" s="27">
        <f t="shared" si="18"/>
        <v>0</v>
      </c>
      <c r="K140" s="27">
        <f t="shared" si="18"/>
        <v>0</v>
      </c>
      <c r="L140" s="27">
        <f t="shared" si="18"/>
        <v>0</v>
      </c>
      <c r="M140" s="27">
        <f t="shared" si="18"/>
        <v>0</v>
      </c>
      <c r="N140" s="27">
        <f t="shared" si="18"/>
        <v>0</v>
      </c>
      <c r="O140" s="27">
        <f t="shared" si="18"/>
        <v>0</v>
      </c>
      <c r="P140" s="27">
        <f t="shared" si="18"/>
        <v>0</v>
      </c>
      <c r="Q140" s="27">
        <f t="shared" si="18"/>
        <v>0</v>
      </c>
      <c r="R140" s="27">
        <f t="shared" si="18"/>
        <v>0</v>
      </c>
      <c r="S140" s="27">
        <f t="shared" si="18"/>
        <v>0</v>
      </c>
      <c r="T140" s="27">
        <f t="shared" si="18"/>
        <v>0</v>
      </c>
      <c r="U140" s="27">
        <f t="shared" si="18"/>
        <v>0</v>
      </c>
      <c r="V140" s="27">
        <f t="shared" si="18"/>
        <v>0</v>
      </c>
      <c r="W140" s="27">
        <f t="shared" si="18"/>
        <v>1</v>
      </c>
      <c r="X140" s="27">
        <f t="shared" si="18"/>
        <v>1</v>
      </c>
      <c r="Y140" s="27">
        <f t="shared" si="18"/>
        <v>1</v>
      </c>
      <c r="Z140" s="27">
        <f t="shared" si="18"/>
        <v>1</v>
      </c>
      <c r="AA140" s="27">
        <f t="shared" si="18"/>
        <v>1</v>
      </c>
      <c r="AB140" s="27">
        <f t="shared" si="18"/>
        <v>1</v>
      </c>
      <c r="AC140" s="27">
        <f t="shared" si="18"/>
        <v>1</v>
      </c>
      <c r="AD140" s="27">
        <f t="shared" si="18"/>
        <v>1</v>
      </c>
      <c r="AE140" s="27">
        <f t="shared" si="18"/>
        <v>1</v>
      </c>
      <c r="AF140" s="27">
        <f t="shared" si="18"/>
        <v>1</v>
      </c>
      <c r="AG140" s="27">
        <f t="shared" si="18"/>
        <v>1</v>
      </c>
      <c r="AH140" s="27">
        <f t="shared" si="18"/>
        <v>1</v>
      </c>
      <c r="AI140" s="27">
        <f t="shared" si="18"/>
        <v>1</v>
      </c>
      <c r="AJ140" s="27">
        <f t="shared" si="18"/>
        <v>1</v>
      </c>
      <c r="AK140" s="27">
        <f t="shared" si="18"/>
        <v>1</v>
      </c>
      <c r="AL140" s="27">
        <f t="shared" si="18"/>
        <v>1</v>
      </c>
      <c r="AM140" s="27">
        <f t="shared" si="18"/>
        <v>1</v>
      </c>
      <c r="AN140" s="27">
        <f t="shared" si="18"/>
        <v>1</v>
      </c>
      <c r="AO140" s="27">
        <f t="shared" si="18"/>
        <v>1</v>
      </c>
      <c r="AP140" s="27">
        <f t="shared" si="18"/>
        <v>1</v>
      </c>
      <c r="AQ140" s="27">
        <f t="shared" si="18"/>
        <v>1</v>
      </c>
      <c r="AR140" s="27">
        <f t="shared" si="18"/>
        <v>1</v>
      </c>
      <c r="AS140" s="27">
        <f t="shared" si="18"/>
        <v>1</v>
      </c>
      <c r="AT140" s="27">
        <f t="shared" si="18"/>
        <v>1</v>
      </c>
      <c r="AU140" s="27">
        <f t="shared" si="18"/>
        <v>1</v>
      </c>
      <c r="AV140" s="27">
        <f t="shared" si="18"/>
        <v>1</v>
      </c>
      <c r="AW140" s="27">
        <f t="shared" si="18"/>
        <v>1</v>
      </c>
      <c r="AX140" s="27">
        <f t="shared" si="18"/>
        <v>1</v>
      </c>
      <c r="AY140" s="27">
        <f t="shared" si="18"/>
        <v>1</v>
      </c>
      <c r="AZ140" s="27">
        <f t="shared" si="18"/>
        <v>1</v>
      </c>
      <c r="BA140" s="27">
        <f t="shared" si="18"/>
        <v>1</v>
      </c>
      <c r="BB140" s="27">
        <f t="shared" si="18"/>
        <v>1</v>
      </c>
      <c r="BC140" s="27">
        <f t="shared" si="18"/>
        <v>1</v>
      </c>
      <c r="BD140" s="27">
        <f t="shared" si="18"/>
        <v>1</v>
      </c>
      <c r="BE140" s="27">
        <f t="shared" si="18"/>
        <v>1</v>
      </c>
      <c r="BF140" s="27">
        <f t="shared" si="18"/>
        <v>1</v>
      </c>
      <c r="BG140" s="27">
        <f t="shared" si="18"/>
        <v>1</v>
      </c>
      <c r="BH140" s="27">
        <f t="shared" si="18"/>
        <v>0</v>
      </c>
      <c r="BI140" s="27">
        <f t="shared" si="18"/>
        <v>0</v>
      </c>
      <c r="BJ140" s="27">
        <f t="shared" si="18"/>
        <v>0</v>
      </c>
      <c r="BK140" s="27">
        <f t="shared" si="18"/>
        <v>0</v>
      </c>
      <c r="BL140" s="27">
        <f t="shared" si="18"/>
        <v>0</v>
      </c>
      <c r="BM140" s="27">
        <f t="shared" si="18"/>
        <v>0</v>
      </c>
      <c r="BN140" s="27">
        <f t="shared" si="18"/>
        <v>0</v>
      </c>
      <c r="BO140" s="27">
        <f t="shared" si="18"/>
        <v>0</v>
      </c>
      <c r="BP140" s="27">
        <f t="shared" si="18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>COUNTIF(H29:H127,"37")</f>
        <v>0</v>
      </c>
      <c r="I141" s="27">
        <f t="shared" ref="I141:BP141" si="19">COUNTIF(I29:I127,"37")</f>
        <v>0</v>
      </c>
      <c r="J141" s="27">
        <f t="shared" si="19"/>
        <v>0</v>
      </c>
      <c r="K141" s="27">
        <f t="shared" si="19"/>
        <v>0</v>
      </c>
      <c r="L141" s="27">
        <f t="shared" si="19"/>
        <v>0</v>
      </c>
      <c r="M141" s="27">
        <f t="shared" si="19"/>
        <v>0</v>
      </c>
      <c r="N141" s="27">
        <f t="shared" si="19"/>
        <v>0</v>
      </c>
      <c r="O141" s="27">
        <f t="shared" si="19"/>
        <v>1</v>
      </c>
      <c r="P141" s="27">
        <f t="shared" si="19"/>
        <v>1</v>
      </c>
      <c r="Q141" s="27">
        <f t="shared" si="19"/>
        <v>1</v>
      </c>
      <c r="R141" s="27">
        <f t="shared" si="19"/>
        <v>1</v>
      </c>
      <c r="S141" s="27">
        <f t="shared" si="19"/>
        <v>1</v>
      </c>
      <c r="T141" s="27">
        <f t="shared" si="19"/>
        <v>1</v>
      </c>
      <c r="U141" s="27">
        <f t="shared" si="19"/>
        <v>1</v>
      </c>
      <c r="V141" s="27">
        <f t="shared" si="19"/>
        <v>1</v>
      </c>
      <c r="W141" s="27">
        <f t="shared" si="19"/>
        <v>1</v>
      </c>
      <c r="X141" s="27">
        <f t="shared" si="19"/>
        <v>1</v>
      </c>
      <c r="Y141" s="27">
        <f t="shared" si="19"/>
        <v>1</v>
      </c>
      <c r="Z141" s="27">
        <f t="shared" si="19"/>
        <v>1</v>
      </c>
      <c r="AA141" s="27">
        <f t="shared" si="19"/>
        <v>1</v>
      </c>
      <c r="AB141" s="27">
        <f t="shared" si="19"/>
        <v>1</v>
      </c>
      <c r="AC141" s="27">
        <f t="shared" si="19"/>
        <v>1</v>
      </c>
      <c r="AD141" s="27">
        <f t="shared" si="19"/>
        <v>1</v>
      </c>
      <c r="AE141" s="27">
        <f t="shared" si="19"/>
        <v>1</v>
      </c>
      <c r="AF141" s="27">
        <f t="shared" si="19"/>
        <v>1</v>
      </c>
      <c r="AG141" s="27">
        <f t="shared" si="19"/>
        <v>1</v>
      </c>
      <c r="AH141" s="27">
        <f t="shared" si="19"/>
        <v>1</v>
      </c>
      <c r="AI141" s="27">
        <f t="shared" si="19"/>
        <v>1</v>
      </c>
      <c r="AJ141" s="27">
        <f t="shared" si="19"/>
        <v>1</v>
      </c>
      <c r="AK141" s="27">
        <f t="shared" si="19"/>
        <v>1</v>
      </c>
      <c r="AL141" s="27">
        <f t="shared" si="19"/>
        <v>1</v>
      </c>
      <c r="AM141" s="27">
        <f t="shared" si="19"/>
        <v>1</v>
      </c>
      <c r="AN141" s="27">
        <f t="shared" si="19"/>
        <v>1</v>
      </c>
      <c r="AO141" s="27">
        <f t="shared" si="19"/>
        <v>1</v>
      </c>
      <c r="AP141" s="27">
        <f t="shared" si="19"/>
        <v>1</v>
      </c>
      <c r="AQ141" s="27">
        <f t="shared" si="19"/>
        <v>1</v>
      </c>
      <c r="AR141" s="27">
        <f t="shared" si="19"/>
        <v>1</v>
      </c>
      <c r="AS141" s="27">
        <f t="shared" si="19"/>
        <v>1</v>
      </c>
      <c r="AT141" s="27">
        <f t="shared" si="19"/>
        <v>1</v>
      </c>
      <c r="AU141" s="27">
        <f t="shared" si="19"/>
        <v>1</v>
      </c>
      <c r="AV141" s="27">
        <f t="shared" si="19"/>
        <v>1</v>
      </c>
      <c r="AW141" s="27">
        <f t="shared" si="19"/>
        <v>1</v>
      </c>
      <c r="AX141" s="27">
        <f t="shared" si="19"/>
        <v>1</v>
      </c>
      <c r="AY141" s="27">
        <f t="shared" si="19"/>
        <v>1</v>
      </c>
      <c r="AZ141" s="27">
        <f t="shared" si="19"/>
        <v>1</v>
      </c>
      <c r="BA141" s="27">
        <f t="shared" si="19"/>
        <v>1</v>
      </c>
      <c r="BB141" s="27">
        <f t="shared" si="19"/>
        <v>1</v>
      </c>
      <c r="BC141" s="27">
        <f t="shared" si="19"/>
        <v>1</v>
      </c>
      <c r="BD141" s="27">
        <f t="shared" si="19"/>
        <v>1</v>
      </c>
      <c r="BE141" s="27">
        <f t="shared" si="19"/>
        <v>1</v>
      </c>
      <c r="BF141" s="27">
        <f t="shared" si="19"/>
        <v>1</v>
      </c>
      <c r="BG141" s="27">
        <f t="shared" si="19"/>
        <v>1</v>
      </c>
      <c r="BH141" s="27">
        <f t="shared" si="19"/>
        <v>0</v>
      </c>
      <c r="BI141" s="27">
        <f t="shared" si="19"/>
        <v>0</v>
      </c>
      <c r="BJ141" s="27">
        <f t="shared" si="19"/>
        <v>0</v>
      </c>
      <c r="BK141" s="27">
        <f t="shared" si="19"/>
        <v>0</v>
      </c>
      <c r="BL141" s="27">
        <f t="shared" si="19"/>
        <v>0</v>
      </c>
      <c r="BM141" s="27">
        <f t="shared" si="19"/>
        <v>0</v>
      </c>
      <c r="BN141" s="27">
        <f t="shared" si="19"/>
        <v>0</v>
      </c>
      <c r="BO141" s="27">
        <f t="shared" si="19"/>
        <v>0</v>
      </c>
      <c r="BP141" s="27">
        <f t="shared" si="19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>COUNTIF(H29:H127,"38")</f>
        <v>0</v>
      </c>
      <c r="I142" s="27">
        <f t="shared" ref="I142:BP142" si="20">COUNTIF(I29:I127,"38")</f>
        <v>0</v>
      </c>
      <c r="J142" s="27">
        <f t="shared" si="20"/>
        <v>0</v>
      </c>
      <c r="K142" s="27">
        <f t="shared" si="20"/>
        <v>1</v>
      </c>
      <c r="L142" s="27">
        <f t="shared" si="20"/>
        <v>1</v>
      </c>
      <c r="M142" s="27">
        <f t="shared" si="20"/>
        <v>1</v>
      </c>
      <c r="N142" s="27">
        <f t="shared" si="20"/>
        <v>1</v>
      </c>
      <c r="O142" s="27">
        <f t="shared" si="20"/>
        <v>1</v>
      </c>
      <c r="P142" s="27">
        <f t="shared" si="20"/>
        <v>1</v>
      </c>
      <c r="Q142" s="27">
        <f t="shared" si="20"/>
        <v>1</v>
      </c>
      <c r="R142" s="27">
        <f t="shared" si="20"/>
        <v>1</v>
      </c>
      <c r="S142" s="27">
        <f t="shared" si="20"/>
        <v>1</v>
      </c>
      <c r="T142" s="27">
        <f t="shared" si="20"/>
        <v>1</v>
      </c>
      <c r="U142" s="27">
        <f t="shared" si="20"/>
        <v>1</v>
      </c>
      <c r="V142" s="27">
        <f t="shared" si="20"/>
        <v>1</v>
      </c>
      <c r="W142" s="27">
        <f t="shared" si="20"/>
        <v>1</v>
      </c>
      <c r="X142" s="27">
        <f t="shared" si="20"/>
        <v>1</v>
      </c>
      <c r="Y142" s="27">
        <f t="shared" si="20"/>
        <v>1</v>
      </c>
      <c r="Z142" s="27">
        <f t="shared" si="20"/>
        <v>1</v>
      </c>
      <c r="AA142" s="27">
        <f t="shared" si="20"/>
        <v>1</v>
      </c>
      <c r="AB142" s="27">
        <f t="shared" si="20"/>
        <v>1</v>
      </c>
      <c r="AC142" s="27">
        <f t="shared" si="20"/>
        <v>1</v>
      </c>
      <c r="AD142" s="27">
        <f t="shared" si="20"/>
        <v>1</v>
      </c>
      <c r="AE142" s="27">
        <f t="shared" si="20"/>
        <v>1</v>
      </c>
      <c r="AF142" s="27">
        <f t="shared" si="20"/>
        <v>1</v>
      </c>
      <c r="AG142" s="27">
        <f t="shared" si="20"/>
        <v>1</v>
      </c>
      <c r="AH142" s="27">
        <f t="shared" si="20"/>
        <v>1</v>
      </c>
      <c r="AI142" s="27">
        <f t="shared" si="20"/>
        <v>1</v>
      </c>
      <c r="AJ142" s="27">
        <f t="shared" si="20"/>
        <v>1</v>
      </c>
      <c r="AK142" s="27">
        <f t="shared" si="20"/>
        <v>1</v>
      </c>
      <c r="AL142" s="27">
        <f t="shared" si="20"/>
        <v>1</v>
      </c>
      <c r="AM142" s="27">
        <f t="shared" si="20"/>
        <v>1</v>
      </c>
      <c r="AN142" s="27">
        <f t="shared" si="20"/>
        <v>1</v>
      </c>
      <c r="AO142" s="27">
        <f t="shared" si="20"/>
        <v>1</v>
      </c>
      <c r="AP142" s="27">
        <f t="shared" si="20"/>
        <v>1</v>
      </c>
      <c r="AQ142" s="27">
        <f t="shared" si="20"/>
        <v>1</v>
      </c>
      <c r="AR142" s="27">
        <f t="shared" si="20"/>
        <v>1</v>
      </c>
      <c r="AS142" s="27">
        <f t="shared" si="20"/>
        <v>1</v>
      </c>
      <c r="AT142" s="27">
        <f t="shared" si="20"/>
        <v>1</v>
      </c>
      <c r="AU142" s="27">
        <f t="shared" si="20"/>
        <v>1</v>
      </c>
      <c r="AV142" s="27">
        <f t="shared" si="20"/>
        <v>1</v>
      </c>
      <c r="AW142" s="27">
        <f t="shared" si="20"/>
        <v>1</v>
      </c>
      <c r="AX142" s="27">
        <f t="shared" si="20"/>
        <v>1</v>
      </c>
      <c r="AY142" s="27">
        <f t="shared" si="20"/>
        <v>1</v>
      </c>
      <c r="AZ142" s="27">
        <f t="shared" si="20"/>
        <v>1</v>
      </c>
      <c r="BA142" s="27">
        <f t="shared" si="20"/>
        <v>1</v>
      </c>
      <c r="BB142" s="27">
        <f t="shared" si="20"/>
        <v>1</v>
      </c>
      <c r="BC142" s="27">
        <f t="shared" si="20"/>
        <v>1</v>
      </c>
      <c r="BD142" s="27">
        <f t="shared" si="20"/>
        <v>1</v>
      </c>
      <c r="BE142" s="27">
        <f t="shared" si="20"/>
        <v>1</v>
      </c>
      <c r="BF142" s="27">
        <f t="shared" si="20"/>
        <v>1</v>
      </c>
      <c r="BG142" s="27">
        <f t="shared" si="20"/>
        <v>1</v>
      </c>
      <c r="BH142" s="27">
        <f t="shared" si="20"/>
        <v>0</v>
      </c>
      <c r="BI142" s="27">
        <f t="shared" si="20"/>
        <v>0</v>
      </c>
      <c r="BJ142" s="27">
        <f t="shared" si="20"/>
        <v>0</v>
      </c>
      <c r="BK142" s="27">
        <f t="shared" si="20"/>
        <v>0</v>
      </c>
      <c r="BL142" s="27">
        <f t="shared" si="20"/>
        <v>0</v>
      </c>
      <c r="BM142" s="27">
        <f t="shared" si="20"/>
        <v>0</v>
      </c>
      <c r="BN142" s="27">
        <f t="shared" si="20"/>
        <v>0</v>
      </c>
      <c r="BO142" s="27">
        <f t="shared" si="20"/>
        <v>0</v>
      </c>
      <c r="BP142" s="27">
        <f t="shared" si="20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>COUNTIF(H29:H127,"39")</f>
        <v>0</v>
      </c>
      <c r="I143" s="27">
        <f t="shared" ref="I143:BP143" si="21">COUNTIF(I29:I127,"39")</f>
        <v>0</v>
      </c>
      <c r="J143" s="27">
        <f t="shared" si="21"/>
        <v>0</v>
      </c>
      <c r="K143" s="27">
        <f t="shared" si="21"/>
        <v>1</v>
      </c>
      <c r="L143" s="27">
        <f t="shared" si="21"/>
        <v>1</v>
      </c>
      <c r="M143" s="27">
        <f t="shared" si="21"/>
        <v>1</v>
      </c>
      <c r="N143" s="27">
        <f t="shared" si="21"/>
        <v>1</v>
      </c>
      <c r="O143" s="27">
        <f t="shared" si="21"/>
        <v>1</v>
      </c>
      <c r="P143" s="27">
        <f t="shared" si="21"/>
        <v>1</v>
      </c>
      <c r="Q143" s="27">
        <f t="shared" si="21"/>
        <v>1</v>
      </c>
      <c r="R143" s="27">
        <f t="shared" si="21"/>
        <v>1</v>
      </c>
      <c r="S143" s="27">
        <f t="shared" si="21"/>
        <v>1</v>
      </c>
      <c r="T143" s="27">
        <f t="shared" si="21"/>
        <v>1</v>
      </c>
      <c r="U143" s="27">
        <f t="shared" si="21"/>
        <v>1</v>
      </c>
      <c r="V143" s="27">
        <f t="shared" si="21"/>
        <v>1</v>
      </c>
      <c r="W143" s="27">
        <f t="shared" si="21"/>
        <v>1</v>
      </c>
      <c r="X143" s="27">
        <f t="shared" si="21"/>
        <v>1</v>
      </c>
      <c r="Y143" s="27">
        <f t="shared" si="21"/>
        <v>1</v>
      </c>
      <c r="Z143" s="27">
        <f t="shared" si="21"/>
        <v>1</v>
      </c>
      <c r="AA143" s="27">
        <f t="shared" si="21"/>
        <v>1</v>
      </c>
      <c r="AB143" s="27">
        <f t="shared" si="21"/>
        <v>1</v>
      </c>
      <c r="AC143" s="27">
        <f t="shared" si="21"/>
        <v>1</v>
      </c>
      <c r="AD143" s="27">
        <f t="shared" si="21"/>
        <v>1</v>
      </c>
      <c r="AE143" s="27">
        <f t="shared" si="21"/>
        <v>1</v>
      </c>
      <c r="AF143" s="27">
        <f t="shared" si="21"/>
        <v>1</v>
      </c>
      <c r="AG143" s="27">
        <f t="shared" si="21"/>
        <v>1</v>
      </c>
      <c r="AH143" s="27">
        <f t="shared" si="21"/>
        <v>1</v>
      </c>
      <c r="AI143" s="27">
        <f t="shared" si="21"/>
        <v>1</v>
      </c>
      <c r="AJ143" s="27">
        <f t="shared" si="21"/>
        <v>1</v>
      </c>
      <c r="AK143" s="27">
        <f t="shared" si="21"/>
        <v>1</v>
      </c>
      <c r="AL143" s="27">
        <f t="shared" si="21"/>
        <v>1</v>
      </c>
      <c r="AM143" s="27">
        <f t="shared" si="21"/>
        <v>1</v>
      </c>
      <c r="AN143" s="27">
        <f t="shared" si="21"/>
        <v>1</v>
      </c>
      <c r="AO143" s="27">
        <f t="shared" si="21"/>
        <v>1</v>
      </c>
      <c r="AP143" s="27">
        <f t="shared" si="21"/>
        <v>1</v>
      </c>
      <c r="AQ143" s="27">
        <f t="shared" si="21"/>
        <v>1</v>
      </c>
      <c r="AR143" s="27">
        <f t="shared" si="21"/>
        <v>1</v>
      </c>
      <c r="AS143" s="27">
        <f t="shared" si="21"/>
        <v>1</v>
      </c>
      <c r="AT143" s="27">
        <f t="shared" si="21"/>
        <v>1</v>
      </c>
      <c r="AU143" s="27">
        <f t="shared" si="21"/>
        <v>1</v>
      </c>
      <c r="AV143" s="27">
        <f t="shared" si="21"/>
        <v>1</v>
      </c>
      <c r="AW143" s="27">
        <f t="shared" si="21"/>
        <v>1</v>
      </c>
      <c r="AX143" s="27">
        <f t="shared" si="21"/>
        <v>1</v>
      </c>
      <c r="AY143" s="27">
        <f t="shared" si="21"/>
        <v>1</v>
      </c>
      <c r="AZ143" s="27">
        <f t="shared" si="21"/>
        <v>1</v>
      </c>
      <c r="BA143" s="27">
        <f t="shared" si="21"/>
        <v>1</v>
      </c>
      <c r="BB143" s="27">
        <f t="shared" si="21"/>
        <v>1</v>
      </c>
      <c r="BC143" s="27">
        <f t="shared" si="21"/>
        <v>1</v>
      </c>
      <c r="BD143" s="27">
        <f t="shared" si="21"/>
        <v>1</v>
      </c>
      <c r="BE143" s="27">
        <f t="shared" si="21"/>
        <v>1</v>
      </c>
      <c r="BF143" s="27">
        <f t="shared" si="21"/>
        <v>1</v>
      </c>
      <c r="BG143" s="27">
        <f t="shared" si="21"/>
        <v>1</v>
      </c>
      <c r="BH143" s="27">
        <f t="shared" si="21"/>
        <v>0</v>
      </c>
      <c r="BI143" s="27">
        <f t="shared" si="21"/>
        <v>0</v>
      </c>
      <c r="BJ143" s="27">
        <f t="shared" si="21"/>
        <v>0</v>
      </c>
      <c r="BK143" s="27">
        <f t="shared" si="21"/>
        <v>0</v>
      </c>
      <c r="BL143" s="27">
        <f t="shared" si="21"/>
        <v>0</v>
      </c>
      <c r="BM143" s="27">
        <f t="shared" si="21"/>
        <v>0</v>
      </c>
      <c r="BN143" s="27">
        <f t="shared" si="21"/>
        <v>0</v>
      </c>
      <c r="BO143" s="27">
        <f t="shared" si="21"/>
        <v>0</v>
      </c>
      <c r="BP143" s="27">
        <f t="shared" si="21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>COUNTIF(H29:H127,"1")</f>
        <v>1</v>
      </c>
      <c r="I144" s="28">
        <f t="shared" ref="I144:BP144" si="22">COUNTIF(I29:I127,"1")</f>
        <v>1</v>
      </c>
      <c r="J144" s="28">
        <f t="shared" si="22"/>
        <v>1</v>
      </c>
      <c r="K144" s="28">
        <f t="shared" si="22"/>
        <v>1</v>
      </c>
      <c r="L144" s="28">
        <f t="shared" si="22"/>
        <v>1</v>
      </c>
      <c r="M144" s="28">
        <f t="shared" si="22"/>
        <v>1</v>
      </c>
      <c r="N144" s="28">
        <f t="shared" si="22"/>
        <v>1</v>
      </c>
      <c r="O144" s="28">
        <f t="shared" si="22"/>
        <v>1</v>
      </c>
      <c r="P144" s="28">
        <f t="shared" si="22"/>
        <v>1</v>
      </c>
      <c r="Q144" s="28">
        <f t="shared" si="22"/>
        <v>1</v>
      </c>
      <c r="R144" s="28">
        <f t="shared" si="22"/>
        <v>1</v>
      </c>
      <c r="S144" s="28">
        <f t="shared" si="22"/>
        <v>1</v>
      </c>
      <c r="T144" s="28">
        <f t="shared" si="22"/>
        <v>1</v>
      </c>
      <c r="U144" s="28">
        <f t="shared" si="22"/>
        <v>1</v>
      </c>
      <c r="V144" s="28">
        <f t="shared" si="22"/>
        <v>1</v>
      </c>
      <c r="W144" s="28">
        <f t="shared" si="22"/>
        <v>1</v>
      </c>
      <c r="X144" s="28">
        <f t="shared" si="22"/>
        <v>1</v>
      </c>
      <c r="Y144" s="28">
        <f t="shared" si="22"/>
        <v>1</v>
      </c>
      <c r="Z144" s="28">
        <f t="shared" si="22"/>
        <v>1</v>
      </c>
      <c r="AA144" s="28">
        <f t="shared" si="22"/>
        <v>1</v>
      </c>
      <c r="AB144" s="28">
        <f t="shared" si="22"/>
        <v>1</v>
      </c>
      <c r="AC144" s="28">
        <f t="shared" si="22"/>
        <v>1</v>
      </c>
      <c r="AD144" s="28">
        <f t="shared" si="22"/>
        <v>1</v>
      </c>
      <c r="AE144" s="28">
        <f t="shared" si="22"/>
        <v>1</v>
      </c>
      <c r="AF144" s="28">
        <f t="shared" si="22"/>
        <v>1</v>
      </c>
      <c r="AG144" s="28">
        <f t="shared" si="22"/>
        <v>1</v>
      </c>
      <c r="AH144" s="28">
        <f t="shared" si="22"/>
        <v>1</v>
      </c>
      <c r="AI144" s="28">
        <f t="shared" si="22"/>
        <v>1</v>
      </c>
      <c r="AJ144" s="28">
        <f t="shared" si="22"/>
        <v>1</v>
      </c>
      <c r="AK144" s="28">
        <f t="shared" si="22"/>
        <v>1</v>
      </c>
      <c r="AL144" s="28">
        <f t="shared" si="22"/>
        <v>1</v>
      </c>
      <c r="AM144" s="28">
        <f t="shared" si="22"/>
        <v>1</v>
      </c>
      <c r="AN144" s="28">
        <f t="shared" si="22"/>
        <v>1</v>
      </c>
      <c r="AO144" s="28">
        <f t="shared" si="22"/>
        <v>1</v>
      </c>
      <c r="AP144" s="28">
        <f t="shared" si="22"/>
        <v>1</v>
      </c>
      <c r="AQ144" s="28">
        <f t="shared" si="22"/>
        <v>1</v>
      </c>
      <c r="AR144" s="28">
        <f t="shared" si="22"/>
        <v>1</v>
      </c>
      <c r="AS144" s="28">
        <f t="shared" si="22"/>
        <v>1</v>
      </c>
      <c r="AT144" s="28">
        <f t="shared" si="22"/>
        <v>1</v>
      </c>
      <c r="AU144" s="28">
        <f t="shared" si="22"/>
        <v>1</v>
      </c>
      <c r="AV144" s="28">
        <f t="shared" si="22"/>
        <v>1</v>
      </c>
      <c r="AW144" s="28">
        <f t="shared" si="22"/>
        <v>1</v>
      </c>
      <c r="AX144" s="28">
        <f t="shared" si="22"/>
        <v>1</v>
      </c>
      <c r="AY144" s="28">
        <f t="shared" si="22"/>
        <v>1</v>
      </c>
      <c r="AZ144" s="28">
        <f t="shared" si="22"/>
        <v>1</v>
      </c>
      <c r="BA144" s="28">
        <f t="shared" si="22"/>
        <v>1</v>
      </c>
      <c r="BB144" s="28">
        <f t="shared" si="22"/>
        <v>1</v>
      </c>
      <c r="BC144" s="28">
        <f t="shared" si="22"/>
        <v>1</v>
      </c>
      <c r="BD144" s="28">
        <f t="shared" si="22"/>
        <v>1</v>
      </c>
      <c r="BE144" s="28">
        <f t="shared" si="22"/>
        <v>1</v>
      </c>
      <c r="BF144" s="28">
        <f t="shared" si="22"/>
        <v>1</v>
      </c>
      <c r="BG144" s="28">
        <f t="shared" si="22"/>
        <v>1</v>
      </c>
      <c r="BH144" s="28">
        <f t="shared" si="22"/>
        <v>0</v>
      </c>
      <c r="BI144" s="28">
        <f t="shared" si="22"/>
        <v>0</v>
      </c>
      <c r="BJ144" s="28">
        <f t="shared" si="22"/>
        <v>0</v>
      </c>
      <c r="BK144" s="28">
        <f t="shared" si="22"/>
        <v>0</v>
      </c>
      <c r="BL144" s="28">
        <f t="shared" si="22"/>
        <v>0</v>
      </c>
      <c r="BM144" s="28">
        <f t="shared" si="22"/>
        <v>0</v>
      </c>
      <c r="BN144" s="28">
        <f t="shared" si="22"/>
        <v>0</v>
      </c>
      <c r="BO144" s="28">
        <f t="shared" si="22"/>
        <v>0</v>
      </c>
      <c r="BP144" s="28">
        <f t="shared" si="22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>COUNTIF(H29:H127,"2")</f>
        <v>0</v>
      </c>
      <c r="I145" s="27">
        <f t="shared" ref="I145:BP145" si="23">COUNTIF(I29:I127,"2")</f>
        <v>0</v>
      </c>
      <c r="J145" s="27">
        <f t="shared" si="23"/>
        <v>0</v>
      </c>
      <c r="K145" s="27">
        <f t="shared" si="23"/>
        <v>0</v>
      </c>
      <c r="L145" s="27">
        <f t="shared" si="23"/>
        <v>0</v>
      </c>
      <c r="M145" s="27">
        <f t="shared" si="23"/>
        <v>0</v>
      </c>
      <c r="N145" s="27">
        <f t="shared" si="23"/>
        <v>0</v>
      </c>
      <c r="O145" s="27">
        <f t="shared" si="23"/>
        <v>0</v>
      </c>
      <c r="P145" s="27">
        <f t="shared" si="23"/>
        <v>0</v>
      </c>
      <c r="Q145" s="27">
        <f t="shared" si="23"/>
        <v>0</v>
      </c>
      <c r="R145" s="27">
        <f t="shared" si="23"/>
        <v>0</v>
      </c>
      <c r="S145" s="27">
        <f t="shared" si="23"/>
        <v>0</v>
      </c>
      <c r="T145" s="27">
        <f t="shared" si="23"/>
        <v>0</v>
      </c>
      <c r="U145" s="27">
        <f t="shared" si="23"/>
        <v>0</v>
      </c>
      <c r="V145" s="27">
        <f t="shared" si="23"/>
        <v>0</v>
      </c>
      <c r="W145" s="27">
        <f t="shared" si="23"/>
        <v>0</v>
      </c>
      <c r="X145" s="27">
        <f t="shared" si="23"/>
        <v>0</v>
      </c>
      <c r="Y145" s="27">
        <f t="shared" si="23"/>
        <v>0</v>
      </c>
      <c r="Z145" s="27">
        <f t="shared" si="23"/>
        <v>0</v>
      </c>
      <c r="AA145" s="27">
        <f t="shared" si="23"/>
        <v>0</v>
      </c>
      <c r="AB145" s="27">
        <f t="shared" si="23"/>
        <v>0</v>
      </c>
      <c r="AC145" s="27">
        <f t="shared" si="23"/>
        <v>0</v>
      </c>
      <c r="AD145" s="27">
        <f t="shared" si="23"/>
        <v>0</v>
      </c>
      <c r="AE145" s="27">
        <f t="shared" si="23"/>
        <v>1</v>
      </c>
      <c r="AF145" s="27">
        <f t="shared" si="23"/>
        <v>1</v>
      </c>
      <c r="AG145" s="27">
        <f t="shared" si="23"/>
        <v>1</v>
      </c>
      <c r="AH145" s="27">
        <f t="shared" si="23"/>
        <v>1</v>
      </c>
      <c r="AI145" s="27">
        <f t="shared" si="23"/>
        <v>1</v>
      </c>
      <c r="AJ145" s="27">
        <f t="shared" si="23"/>
        <v>1</v>
      </c>
      <c r="AK145" s="27">
        <f t="shared" si="23"/>
        <v>1</v>
      </c>
      <c r="AL145" s="27">
        <f t="shared" si="23"/>
        <v>1</v>
      </c>
      <c r="AM145" s="27">
        <f t="shared" si="23"/>
        <v>1</v>
      </c>
      <c r="AN145" s="27">
        <f t="shared" si="23"/>
        <v>1</v>
      </c>
      <c r="AO145" s="27">
        <f t="shared" si="23"/>
        <v>1</v>
      </c>
      <c r="AP145" s="27">
        <f t="shared" si="23"/>
        <v>1</v>
      </c>
      <c r="AQ145" s="27">
        <f t="shared" si="23"/>
        <v>0</v>
      </c>
      <c r="AR145" s="27">
        <f t="shared" si="23"/>
        <v>0</v>
      </c>
      <c r="AS145" s="27">
        <f t="shared" si="23"/>
        <v>0</v>
      </c>
      <c r="AT145" s="27">
        <f t="shared" si="23"/>
        <v>0</v>
      </c>
      <c r="AU145" s="27">
        <f t="shared" si="23"/>
        <v>0</v>
      </c>
      <c r="AV145" s="27">
        <f t="shared" si="23"/>
        <v>0</v>
      </c>
      <c r="AW145" s="27">
        <f t="shared" si="23"/>
        <v>0</v>
      </c>
      <c r="AX145" s="27">
        <f t="shared" si="23"/>
        <v>0</v>
      </c>
      <c r="AY145" s="27">
        <f t="shared" si="23"/>
        <v>1</v>
      </c>
      <c r="AZ145" s="27">
        <f t="shared" si="23"/>
        <v>1</v>
      </c>
      <c r="BA145" s="27">
        <f t="shared" si="23"/>
        <v>1</v>
      </c>
      <c r="BB145" s="27">
        <f t="shared" si="23"/>
        <v>1</v>
      </c>
      <c r="BC145" s="27">
        <f t="shared" si="23"/>
        <v>1</v>
      </c>
      <c r="BD145" s="27">
        <f t="shared" si="23"/>
        <v>1</v>
      </c>
      <c r="BE145" s="27">
        <f t="shared" si="23"/>
        <v>1</v>
      </c>
      <c r="BF145" s="27">
        <f t="shared" si="23"/>
        <v>1</v>
      </c>
      <c r="BG145" s="27">
        <f t="shared" si="23"/>
        <v>1</v>
      </c>
      <c r="BH145" s="27">
        <f t="shared" si="23"/>
        <v>0</v>
      </c>
      <c r="BI145" s="27">
        <f t="shared" si="23"/>
        <v>0</v>
      </c>
      <c r="BJ145" s="27">
        <f t="shared" si="23"/>
        <v>0</v>
      </c>
      <c r="BK145" s="27">
        <f t="shared" si="23"/>
        <v>0</v>
      </c>
      <c r="BL145" s="27">
        <f t="shared" si="23"/>
        <v>0</v>
      </c>
      <c r="BM145" s="27">
        <f t="shared" si="23"/>
        <v>0</v>
      </c>
      <c r="BN145" s="27">
        <f t="shared" si="23"/>
        <v>0</v>
      </c>
      <c r="BO145" s="27">
        <f t="shared" si="23"/>
        <v>0</v>
      </c>
      <c r="BP145" s="27">
        <f t="shared" si="23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>COUNTIF(H28:H127,"cmo")</f>
        <v>0</v>
      </c>
      <c r="I146" s="27">
        <f t="shared" ref="I146:BP146" si="24">COUNTIF(I28:I127,"cmo")</f>
        <v>0</v>
      </c>
      <c r="J146" s="27">
        <f t="shared" si="24"/>
        <v>0</v>
      </c>
      <c r="K146" s="27">
        <f t="shared" si="24"/>
        <v>0</v>
      </c>
      <c r="L146" s="27">
        <f t="shared" si="24"/>
        <v>0</v>
      </c>
      <c r="M146" s="27">
        <f t="shared" si="24"/>
        <v>0</v>
      </c>
      <c r="N146" s="27">
        <f t="shared" si="24"/>
        <v>0</v>
      </c>
      <c r="O146" s="27">
        <f t="shared" si="24"/>
        <v>0</v>
      </c>
      <c r="P146" s="27">
        <f t="shared" si="24"/>
        <v>0</v>
      </c>
      <c r="Q146" s="27">
        <f t="shared" si="24"/>
        <v>0</v>
      </c>
      <c r="R146" s="27">
        <f t="shared" si="24"/>
        <v>0</v>
      </c>
      <c r="S146" s="27">
        <f t="shared" si="24"/>
        <v>0</v>
      </c>
      <c r="T146" s="27">
        <f t="shared" si="24"/>
        <v>0</v>
      </c>
      <c r="U146" s="27">
        <f t="shared" si="24"/>
        <v>0</v>
      </c>
      <c r="V146" s="27">
        <f t="shared" si="24"/>
        <v>0</v>
      </c>
      <c r="W146" s="27">
        <f t="shared" si="24"/>
        <v>0</v>
      </c>
      <c r="X146" s="27">
        <f t="shared" si="24"/>
        <v>0</v>
      </c>
      <c r="Y146" s="27">
        <f t="shared" si="24"/>
        <v>0</v>
      </c>
      <c r="Z146" s="27">
        <f t="shared" si="24"/>
        <v>0</v>
      </c>
      <c r="AA146" s="27">
        <f t="shared" si="24"/>
        <v>0</v>
      </c>
      <c r="AB146" s="27">
        <f t="shared" si="24"/>
        <v>0</v>
      </c>
      <c r="AC146" s="27">
        <f t="shared" si="24"/>
        <v>0</v>
      </c>
      <c r="AD146" s="27">
        <f t="shared" si="24"/>
        <v>0</v>
      </c>
      <c r="AE146" s="27">
        <f t="shared" si="24"/>
        <v>0</v>
      </c>
      <c r="AF146" s="27">
        <f t="shared" si="24"/>
        <v>0</v>
      </c>
      <c r="AG146" s="27">
        <f t="shared" si="24"/>
        <v>0</v>
      </c>
      <c r="AH146" s="27">
        <f t="shared" si="24"/>
        <v>0</v>
      </c>
      <c r="AI146" s="27">
        <f t="shared" si="24"/>
        <v>0</v>
      </c>
      <c r="AJ146" s="27">
        <f t="shared" si="24"/>
        <v>0</v>
      </c>
      <c r="AK146" s="27">
        <f t="shared" si="24"/>
        <v>0</v>
      </c>
      <c r="AL146" s="27">
        <f t="shared" si="24"/>
        <v>0</v>
      </c>
      <c r="AM146" s="27">
        <f t="shared" si="24"/>
        <v>0</v>
      </c>
      <c r="AN146" s="27">
        <f t="shared" si="24"/>
        <v>0</v>
      </c>
      <c r="AO146" s="27">
        <f t="shared" si="24"/>
        <v>0</v>
      </c>
      <c r="AP146" s="27">
        <f t="shared" si="24"/>
        <v>0</v>
      </c>
      <c r="AQ146" s="27">
        <f t="shared" si="24"/>
        <v>0</v>
      </c>
      <c r="AR146" s="27">
        <f t="shared" si="24"/>
        <v>0</v>
      </c>
      <c r="AS146" s="27">
        <f t="shared" si="24"/>
        <v>0</v>
      </c>
      <c r="AT146" s="27">
        <f t="shared" si="24"/>
        <v>0</v>
      </c>
      <c r="AU146" s="27">
        <f t="shared" si="24"/>
        <v>1</v>
      </c>
      <c r="AV146" s="27">
        <f t="shared" si="24"/>
        <v>1</v>
      </c>
      <c r="AW146" s="27">
        <f t="shared" si="24"/>
        <v>1</v>
      </c>
      <c r="AX146" s="27">
        <f t="shared" si="24"/>
        <v>1</v>
      </c>
      <c r="AY146" s="27">
        <f t="shared" si="24"/>
        <v>1</v>
      </c>
      <c r="AZ146" s="27">
        <f t="shared" si="24"/>
        <v>1</v>
      </c>
      <c r="BA146" s="27">
        <f t="shared" si="24"/>
        <v>1</v>
      </c>
      <c r="BB146" s="27">
        <f t="shared" si="24"/>
        <v>1</v>
      </c>
      <c r="BC146" s="27">
        <f t="shared" si="24"/>
        <v>1</v>
      </c>
      <c r="BD146" s="27">
        <f t="shared" si="24"/>
        <v>1</v>
      </c>
      <c r="BE146" s="27">
        <f t="shared" si="24"/>
        <v>1</v>
      </c>
      <c r="BF146" s="27">
        <f t="shared" si="24"/>
        <v>1</v>
      </c>
      <c r="BG146" s="27">
        <f t="shared" si="24"/>
        <v>1</v>
      </c>
      <c r="BH146" s="27">
        <f t="shared" si="24"/>
        <v>0</v>
      </c>
      <c r="BI146" s="27">
        <f t="shared" si="24"/>
        <v>0</v>
      </c>
      <c r="BJ146" s="27">
        <f t="shared" si="24"/>
        <v>0</v>
      </c>
      <c r="BK146" s="27">
        <f t="shared" si="24"/>
        <v>0</v>
      </c>
      <c r="BL146" s="27">
        <f t="shared" si="24"/>
        <v>0</v>
      </c>
      <c r="BM146" s="27">
        <f t="shared" si="24"/>
        <v>0</v>
      </c>
      <c r="BN146" s="27">
        <f t="shared" si="24"/>
        <v>0</v>
      </c>
      <c r="BO146" s="27">
        <f t="shared" si="24"/>
        <v>0</v>
      </c>
      <c r="BP146" s="27">
        <f t="shared" si="24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1</v>
      </c>
      <c r="I147" s="27">
        <f t="shared" ref="I147:BP147" si="25">COUNTIF(I29:I127,"F")</f>
        <v>1</v>
      </c>
      <c r="J147" s="27">
        <f t="shared" si="25"/>
        <v>0</v>
      </c>
      <c r="K147" s="27">
        <f t="shared" si="25"/>
        <v>0</v>
      </c>
      <c r="L147" s="27">
        <f t="shared" si="25"/>
        <v>0</v>
      </c>
      <c r="M147" s="27">
        <f t="shared" si="25"/>
        <v>0</v>
      </c>
      <c r="N147" s="27">
        <f t="shared" si="25"/>
        <v>1</v>
      </c>
      <c r="O147" s="27">
        <f t="shared" si="25"/>
        <v>1</v>
      </c>
      <c r="P147" s="27">
        <f t="shared" si="25"/>
        <v>0</v>
      </c>
      <c r="Q147" s="27">
        <f t="shared" si="25"/>
        <v>1</v>
      </c>
      <c r="R147" s="27">
        <f t="shared" si="25"/>
        <v>1</v>
      </c>
      <c r="S147" s="27">
        <f t="shared" si="25"/>
        <v>3</v>
      </c>
      <c r="T147" s="27">
        <f t="shared" si="25"/>
        <v>0</v>
      </c>
      <c r="U147" s="27">
        <f t="shared" si="25"/>
        <v>1</v>
      </c>
      <c r="V147" s="27">
        <f t="shared" si="25"/>
        <v>1</v>
      </c>
      <c r="W147" s="27">
        <f t="shared" si="25"/>
        <v>3</v>
      </c>
      <c r="X147" s="27">
        <f t="shared" si="25"/>
        <v>0</v>
      </c>
      <c r="Y147" s="27">
        <f t="shared" si="25"/>
        <v>0</v>
      </c>
      <c r="Z147" s="27">
        <f t="shared" si="25"/>
        <v>0</v>
      </c>
      <c r="AA147" s="27">
        <f t="shared" si="25"/>
        <v>1</v>
      </c>
      <c r="AB147" s="27">
        <f t="shared" si="25"/>
        <v>0</v>
      </c>
      <c r="AC147" s="27">
        <f t="shared" si="25"/>
        <v>0</v>
      </c>
      <c r="AD147" s="27">
        <f t="shared" si="25"/>
        <v>0</v>
      </c>
      <c r="AE147" s="27">
        <f t="shared" si="25"/>
        <v>2</v>
      </c>
      <c r="AF147" s="27">
        <f t="shared" si="25"/>
        <v>0</v>
      </c>
      <c r="AG147" s="27">
        <f t="shared" si="25"/>
        <v>0</v>
      </c>
      <c r="AH147" s="27">
        <f t="shared" si="25"/>
        <v>0</v>
      </c>
      <c r="AI147" s="27">
        <f t="shared" si="25"/>
        <v>4</v>
      </c>
      <c r="AJ147" s="27">
        <f t="shared" si="25"/>
        <v>0</v>
      </c>
      <c r="AK147" s="27">
        <f t="shared" si="25"/>
        <v>3</v>
      </c>
      <c r="AL147" s="27">
        <f t="shared" si="25"/>
        <v>3</v>
      </c>
      <c r="AM147" s="27">
        <f t="shared" si="25"/>
        <v>1</v>
      </c>
      <c r="AN147" s="27">
        <f t="shared" si="25"/>
        <v>0</v>
      </c>
      <c r="AO147" s="27">
        <f t="shared" si="25"/>
        <v>0</v>
      </c>
      <c r="AP147" s="27">
        <f t="shared" si="25"/>
        <v>0</v>
      </c>
      <c r="AQ147" s="27">
        <f t="shared" si="25"/>
        <v>3</v>
      </c>
      <c r="AR147" s="27">
        <f t="shared" si="25"/>
        <v>1</v>
      </c>
      <c r="AS147" s="27">
        <f t="shared" si="25"/>
        <v>1</v>
      </c>
      <c r="AT147" s="27">
        <f t="shared" si="25"/>
        <v>0</v>
      </c>
      <c r="AU147" s="27">
        <f t="shared" si="25"/>
        <v>5</v>
      </c>
      <c r="AV147" s="27">
        <f t="shared" si="25"/>
        <v>0</v>
      </c>
      <c r="AW147" s="27">
        <f t="shared" si="25"/>
        <v>0</v>
      </c>
      <c r="AX147" s="27">
        <f t="shared" si="25"/>
        <v>0</v>
      </c>
      <c r="AY147" s="27">
        <f t="shared" si="25"/>
        <v>1</v>
      </c>
      <c r="AZ147" s="27">
        <f t="shared" si="25"/>
        <v>1</v>
      </c>
      <c r="BA147" s="27">
        <f t="shared" si="25"/>
        <v>0</v>
      </c>
      <c r="BB147" s="27">
        <f t="shared" si="25"/>
        <v>0</v>
      </c>
      <c r="BC147" s="27">
        <f t="shared" si="25"/>
        <v>2</v>
      </c>
      <c r="BD147" s="27">
        <f t="shared" si="25"/>
        <v>2</v>
      </c>
      <c r="BE147" s="27">
        <f t="shared" si="25"/>
        <v>2</v>
      </c>
      <c r="BF147" s="27">
        <f t="shared" si="25"/>
        <v>0</v>
      </c>
      <c r="BG147" s="27">
        <f t="shared" si="25"/>
        <v>1</v>
      </c>
      <c r="BH147" s="27">
        <f t="shared" si="25"/>
        <v>0</v>
      </c>
      <c r="BI147" s="27">
        <f t="shared" si="25"/>
        <v>1</v>
      </c>
      <c r="BJ147" s="27">
        <f t="shared" si="25"/>
        <v>13</v>
      </c>
      <c r="BK147" s="27">
        <f t="shared" si="25"/>
        <v>13</v>
      </c>
      <c r="BL147" s="27">
        <f t="shared" si="25"/>
        <v>12</v>
      </c>
      <c r="BM147" s="27">
        <f t="shared" si="25"/>
        <v>12</v>
      </c>
      <c r="BN147" s="27">
        <f t="shared" si="25"/>
        <v>11</v>
      </c>
      <c r="BO147" s="27">
        <f t="shared" si="25"/>
        <v>11</v>
      </c>
      <c r="BP147" s="27">
        <f t="shared" si="25"/>
        <v>0</v>
      </c>
      <c r="BQ147" s="188"/>
      <c r="BR147" s="188"/>
      <c r="BS147" s="188"/>
    </row>
  </sheetData>
  <mergeCells count="151">
    <mergeCell ref="U6:U7"/>
    <mergeCell ref="V6:V7"/>
    <mergeCell ref="W6:W7"/>
    <mergeCell ref="AD6:AD7"/>
    <mergeCell ref="AE6:AE7"/>
    <mergeCell ref="AF6:AF7"/>
    <mergeCell ref="B130:E130"/>
    <mergeCell ref="R27:R28"/>
    <mergeCell ref="S27:S28"/>
    <mergeCell ref="T27:T28"/>
    <mergeCell ref="U27:U28"/>
    <mergeCell ref="C27:C28"/>
    <mergeCell ref="F130:L130"/>
    <mergeCell ref="P130:AF130"/>
    <mergeCell ref="AL27:AL28"/>
    <mergeCell ref="AM27:AM28"/>
    <mergeCell ref="AN27:AN28"/>
    <mergeCell ref="AO27:AO28"/>
    <mergeCell ref="AP27:AP28"/>
    <mergeCell ref="AG6:AG7"/>
    <mergeCell ref="AH6:AH7"/>
    <mergeCell ref="Y6:Y7"/>
    <mergeCell ref="Z6:Z7"/>
    <mergeCell ref="A1:D2"/>
    <mergeCell ref="X6:X7"/>
    <mergeCell ref="B27:B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N27:N28"/>
    <mergeCell ref="O27:O28"/>
    <mergeCell ref="P27:P28"/>
    <mergeCell ref="Q27:Q28"/>
    <mergeCell ref="V27:V28"/>
    <mergeCell ref="W27:W28"/>
    <mergeCell ref="X27:X28"/>
    <mergeCell ref="H6:H7"/>
    <mergeCell ref="I6:I7"/>
    <mergeCell ref="J6:J7"/>
    <mergeCell ref="K6:K7"/>
    <mergeCell ref="E3:F3"/>
    <mergeCell ref="E4:F4"/>
    <mergeCell ref="B6:B7"/>
    <mergeCell ref="C6:C7"/>
    <mergeCell ref="D6:D7"/>
    <mergeCell ref="E6:E7"/>
    <mergeCell ref="F6:F7"/>
    <mergeCell ref="G6:G7"/>
    <mergeCell ref="T6:T7"/>
    <mergeCell ref="R6:R7"/>
    <mergeCell ref="S6:S7"/>
    <mergeCell ref="O6:O7"/>
    <mergeCell ref="P6:P7"/>
    <mergeCell ref="Q6:Q7"/>
    <mergeCell ref="N6:N7"/>
    <mergeCell ref="L6:L7"/>
    <mergeCell ref="M6:M7"/>
    <mergeCell ref="AV6:AV7"/>
    <mergeCell ref="AW6:AW7"/>
    <mergeCell ref="AA6:AA7"/>
    <mergeCell ref="AB6:AB7"/>
    <mergeCell ref="AC6:AC7"/>
    <mergeCell ref="AN6:AN7"/>
    <mergeCell ref="AO6:AO7"/>
    <mergeCell ref="AP6:AP7"/>
    <mergeCell ref="AQ6:AQ7"/>
    <mergeCell ref="AR6:AR7"/>
    <mergeCell ref="AI6:AI7"/>
    <mergeCell ref="AJ6:AJ7"/>
    <mergeCell ref="AK6:AK7"/>
    <mergeCell ref="AL6:AL7"/>
    <mergeCell ref="AM6:AM7"/>
    <mergeCell ref="AX27:AX28"/>
    <mergeCell ref="AY27:AY28"/>
    <mergeCell ref="AZ27:AZ28"/>
    <mergeCell ref="AQ27:AQ28"/>
    <mergeCell ref="BP6:BP7"/>
    <mergeCell ref="BQ6:BQ7"/>
    <mergeCell ref="BH6:BH7"/>
    <mergeCell ref="BI6:BI7"/>
    <mergeCell ref="BJ6:BJ7"/>
    <mergeCell ref="BK6:BK7"/>
    <mergeCell ref="BL6:BL7"/>
    <mergeCell ref="BC6:BC7"/>
    <mergeCell ref="BD6:BD7"/>
    <mergeCell ref="BE6:BE7"/>
    <mergeCell ref="BF6:BF7"/>
    <mergeCell ref="BG6:BG7"/>
    <mergeCell ref="AX6:AX7"/>
    <mergeCell ref="AY6:AY7"/>
    <mergeCell ref="AZ6:AZ7"/>
    <mergeCell ref="BA6:BA7"/>
    <mergeCell ref="BB6:BB7"/>
    <mergeCell ref="AS6:AS7"/>
    <mergeCell ref="AT6:AT7"/>
    <mergeCell ref="AU6:AU7"/>
    <mergeCell ref="BE27:BE28"/>
    <mergeCell ref="AV27:AV28"/>
    <mergeCell ref="AR27:AR28"/>
    <mergeCell ref="AS27:AS28"/>
    <mergeCell ref="BR6:BR7"/>
    <mergeCell ref="BS6:BS7"/>
    <mergeCell ref="BT6:BT7"/>
    <mergeCell ref="Y27:Y28"/>
    <mergeCell ref="Z27:Z28"/>
    <mergeCell ref="AA27:AA28"/>
    <mergeCell ref="AB27:AB28"/>
    <mergeCell ref="AC27:AC28"/>
    <mergeCell ref="AD27:AD28"/>
    <mergeCell ref="AE27:AE28"/>
    <mergeCell ref="AF27:AF28"/>
    <mergeCell ref="AG27:AG28"/>
    <mergeCell ref="AH27:AH28"/>
    <mergeCell ref="AI27:AI28"/>
    <mergeCell ref="AJ27:AJ28"/>
    <mergeCell ref="AK27:AK28"/>
    <mergeCell ref="BM6:BM7"/>
    <mergeCell ref="BN6:BN7"/>
    <mergeCell ref="BO6:BO7"/>
    <mergeCell ref="AW27:AW28"/>
    <mergeCell ref="AT27:AT28"/>
    <mergeCell ref="AU27:AU28"/>
    <mergeCell ref="AJ130:AR130"/>
    <mergeCell ref="AV130:BT130"/>
    <mergeCell ref="AJ131:AR131"/>
    <mergeCell ref="BP27:BP28"/>
    <mergeCell ref="BQ27:BQ28"/>
    <mergeCell ref="BR27:BR28"/>
    <mergeCell ref="BS27:BS28"/>
    <mergeCell ref="BT27:BT28"/>
    <mergeCell ref="BK27:BK28"/>
    <mergeCell ref="BL27:BL28"/>
    <mergeCell ref="BM27:BM28"/>
    <mergeCell ref="BN27:BN28"/>
    <mergeCell ref="BO27:BO28"/>
    <mergeCell ref="BF27:BF28"/>
    <mergeCell ref="BG27:BG28"/>
    <mergeCell ref="BH27:BH28"/>
    <mergeCell ref="BI27:BI28"/>
    <mergeCell ref="BJ27:BJ28"/>
    <mergeCell ref="BA27:BA28"/>
    <mergeCell ref="BB27:BB28"/>
    <mergeCell ref="BC27:BC28"/>
    <mergeCell ref="BD27:BD28"/>
  </mergeCells>
  <conditionalFormatting sqref="H135:BT147">
    <cfRule type="cellIs" dxfId="72" priority="47" operator="greaterThan">
      <formula>1</formula>
    </cfRule>
    <cfRule type="cellIs" dxfId="71" priority="48" operator="equal">
      <formula>1</formula>
    </cfRule>
    <cfRule type="cellIs" dxfId="70" priority="49" operator="notEqual">
      <formula>1</formula>
    </cfRule>
  </conditionalFormatting>
  <conditionalFormatting sqref="H8:BT13">
    <cfRule type="cellIs" dxfId="69" priority="11" operator="equal">
      <formula>"L"</formula>
    </cfRule>
  </conditionalFormatting>
  <conditionalFormatting sqref="H8:BT13">
    <cfRule type="expression" dxfId="68" priority="12">
      <formula>AND(H$6&gt;=$C8,H$6&lt;=$D8)</formula>
    </cfRule>
    <cfRule type="notContainsBlanks" dxfId="67" priority="13">
      <formula>LEN(TRIM(H8))&gt;0</formula>
    </cfRule>
  </conditionalFormatting>
  <conditionalFormatting sqref="H16:BT25">
    <cfRule type="cellIs" dxfId="66" priority="8" operator="equal">
      <formula>"L"</formula>
    </cfRule>
  </conditionalFormatting>
  <conditionalFormatting sqref="H16:BT25">
    <cfRule type="expression" dxfId="65" priority="9">
      <formula>AND(H$6&gt;=$C16,H$6&lt;=$D16)</formula>
    </cfRule>
    <cfRule type="notContainsBlanks" dxfId="64" priority="10">
      <formula>LEN(TRIM(H16))&gt;0</formula>
    </cfRule>
  </conditionalFormatting>
  <conditionalFormatting sqref="H29:BT127">
    <cfRule type="cellIs" dxfId="63" priority="1" operator="equal">
      <formula>"L"</formula>
    </cfRule>
  </conditionalFormatting>
  <conditionalFormatting sqref="H42:AD42 AF42:BT42 H43:BT127 H29:BT41">
    <cfRule type="expression" dxfId="62" priority="2">
      <formula>AND(H$6&gt;=$C29,H$6&lt;=$D29)</formula>
    </cfRule>
    <cfRule type="notContainsBlanks" dxfId="61" priority="3">
      <formula>LEN(TRIM(H29))&gt;0</formula>
    </cfRule>
  </conditionalFormatting>
  <conditionalFormatting sqref="AE42:AO42">
    <cfRule type="expression" dxfId="60" priority="4">
      <formula>AND(AE$6&gt;=$C42,AE$6&lt;=$D42)</formula>
    </cfRule>
    <cfRule type="notContainsBlanks" dxfId="59" priority="5">
      <formula>LEN(TRIM(AE42))&gt;0</formula>
    </cfRule>
  </conditionalFormatting>
  <conditionalFormatting sqref="AE42:AO42">
    <cfRule type="expression" dxfId="58" priority="6">
      <formula>AND(AF$6&gt;=$C43,AF$6&lt;=$D43)</formula>
    </cfRule>
    <cfRule type="notContainsBlanks" dxfId="57" priority="7">
      <formula>LEN(TRIM(AE42))&gt;0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92" r:id="rId4" name="Button 4">
              <controlPr defaultSize="0" print="0" autoFill="0" autoPict="0" macro="[0]!Bouton10_Cliquer">
                <anchor moveWithCells="1" sizeWithCells="1">
                  <from>
                    <xdr:col>1</xdr:col>
                    <xdr:colOff>133350</xdr:colOff>
                    <xdr:row>134</xdr:row>
                    <xdr:rowOff>123825</xdr:rowOff>
                  </from>
                  <to>
                    <xdr:col>2</xdr:col>
                    <xdr:colOff>276225</xdr:colOff>
                    <xdr:row>138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5" name="Button 5">
              <controlPr defaultSize="0" print="0" autoFill="0" autoPict="0" macro="[0]!Bouton11_Cliquer">
                <anchor moveWithCells="1" sizeWithCells="1">
                  <from>
                    <xdr:col>1</xdr:col>
                    <xdr:colOff>142875</xdr:colOff>
                    <xdr:row>142</xdr:row>
                    <xdr:rowOff>85725</xdr:rowOff>
                  </from>
                  <to>
                    <xdr:col>2</xdr:col>
                    <xdr:colOff>285750</xdr:colOff>
                    <xdr:row>146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pageSetUpPr fitToPage="1"/>
  </sheetPr>
  <dimension ref="A1:BU147"/>
  <sheetViews>
    <sheetView showGridLines="0" topLeftCell="A103" zoomScaleNormal="100" zoomScaleSheetLayoutView="100" workbookViewId="0">
      <pane xSplit="7" topLeftCell="AO1" activePane="topRight" state="frozen"/>
      <selection activeCell="A4" sqref="A4"/>
      <selection pane="topRight" activeCell="AQ120" sqref="AQ120:BB120"/>
    </sheetView>
  </sheetViews>
  <sheetFormatPr defaultColWidth="9.140625" defaultRowHeight="15" x14ac:dyDescent="0.25"/>
  <cols>
    <col min="2" max="2" width="19.28515625" bestFit="1" customWidth="1"/>
    <col min="3" max="3" width="15.5703125" bestFit="1" customWidth="1"/>
    <col min="4" max="4" width="13.85546875" customWidth="1"/>
    <col min="5" max="5" width="9.85546875" bestFit="1" customWidth="1"/>
  </cols>
  <sheetData>
    <row r="1" spans="1:73" ht="15.75" thickBot="1" x14ac:dyDescent="0.3">
      <c r="A1" s="379" t="str">
        <f>datejeudi</f>
        <v>09.05.2019</v>
      </c>
      <c r="B1" s="379"/>
      <c r="C1" s="379"/>
      <c r="D1" s="380"/>
      <c r="E1" s="2"/>
      <c r="F1" s="2"/>
      <c r="H1" s="189">
        <f>DATE(YEAR($C$35),MONTH($C$35),DAY($C$35))+(8/24)</f>
        <v>43594.333333333336</v>
      </c>
      <c r="I1" s="189">
        <f>H$6+(15/24/60)</f>
        <v>43594.34375</v>
      </c>
      <c r="J1" s="189">
        <f t="shared" ref="J1:BT1" si="0">I$6+(15/24/60)</f>
        <v>43594.354166666664</v>
      </c>
      <c r="K1" s="189">
        <f t="shared" si="0"/>
        <v>43594.364583333328</v>
      </c>
      <c r="L1" s="189">
        <f t="shared" si="0"/>
        <v>43594.374999999993</v>
      </c>
      <c r="M1" s="189">
        <f t="shared" si="0"/>
        <v>43594.385416666657</v>
      </c>
      <c r="N1" s="189">
        <f t="shared" si="0"/>
        <v>43594.395833333321</v>
      </c>
      <c r="O1" s="189">
        <f t="shared" si="0"/>
        <v>43594.406249999985</v>
      </c>
      <c r="P1" s="189">
        <f t="shared" si="0"/>
        <v>43594.41666666665</v>
      </c>
      <c r="Q1" s="189">
        <f t="shared" si="0"/>
        <v>43594.427083333314</v>
      </c>
      <c r="R1" s="189">
        <f t="shared" si="0"/>
        <v>43594.437499999978</v>
      </c>
      <c r="S1" s="189">
        <f t="shared" si="0"/>
        <v>43594.447916666642</v>
      </c>
      <c r="T1" s="189">
        <f t="shared" si="0"/>
        <v>43594.458333333307</v>
      </c>
      <c r="U1" s="189">
        <f t="shared" si="0"/>
        <v>43594.468749999971</v>
      </c>
      <c r="V1" s="189">
        <f t="shared" si="0"/>
        <v>43594.479166666635</v>
      </c>
      <c r="W1" s="189">
        <f t="shared" si="0"/>
        <v>43594.489583333299</v>
      </c>
      <c r="X1" s="189">
        <f t="shared" si="0"/>
        <v>43594.499999999964</v>
      </c>
      <c r="Y1" s="189">
        <f t="shared" si="0"/>
        <v>43594.510416666628</v>
      </c>
      <c r="Z1" s="189">
        <f t="shared" si="0"/>
        <v>43594.520833333292</v>
      </c>
      <c r="AA1" s="189">
        <f t="shared" si="0"/>
        <v>43594.531249999956</v>
      </c>
      <c r="AB1" s="189">
        <f t="shared" si="0"/>
        <v>43594.541666666621</v>
      </c>
      <c r="AC1" s="189">
        <f t="shared" si="0"/>
        <v>43594.552083333285</v>
      </c>
      <c r="AD1" s="189">
        <f t="shared" si="0"/>
        <v>43594.562499999949</v>
      </c>
      <c r="AE1" s="189">
        <f t="shared" si="0"/>
        <v>43594.572916666613</v>
      </c>
      <c r="AF1" s="189">
        <f t="shared" si="0"/>
        <v>43594.583333333278</v>
      </c>
      <c r="AG1" s="189">
        <f t="shared" si="0"/>
        <v>43594.593749999942</v>
      </c>
      <c r="AH1" s="189">
        <f t="shared" si="0"/>
        <v>43594.604166666606</v>
      </c>
      <c r="AI1" s="189">
        <f t="shared" si="0"/>
        <v>43594.61458333327</v>
      </c>
      <c r="AJ1" s="189">
        <f t="shared" si="0"/>
        <v>43594.624999999935</v>
      </c>
      <c r="AK1" s="189">
        <f t="shared" si="0"/>
        <v>43594.635416666599</v>
      </c>
      <c r="AL1" s="189">
        <f t="shared" si="0"/>
        <v>43594.645833333263</v>
      </c>
      <c r="AM1" s="189">
        <f t="shared" si="0"/>
        <v>43594.656249999927</v>
      </c>
      <c r="AN1" s="189">
        <f t="shared" si="0"/>
        <v>43594.666666666591</v>
      </c>
      <c r="AO1" s="189">
        <f t="shared" si="0"/>
        <v>43594.677083333256</v>
      </c>
      <c r="AP1" s="189">
        <f t="shared" si="0"/>
        <v>43594.68749999992</v>
      </c>
      <c r="AQ1" s="189">
        <f t="shared" si="0"/>
        <v>43594.697916666584</v>
      </c>
      <c r="AR1" s="189">
        <f t="shared" si="0"/>
        <v>43594.708333333248</v>
      </c>
      <c r="AS1" s="189">
        <f t="shared" si="0"/>
        <v>43594.718749999913</v>
      </c>
      <c r="AT1" s="189">
        <f t="shared" si="0"/>
        <v>43594.729166666577</v>
      </c>
      <c r="AU1" s="189">
        <f t="shared" si="0"/>
        <v>43594.739583333241</v>
      </c>
      <c r="AV1" s="189">
        <f t="shared" si="0"/>
        <v>43594.749999999905</v>
      </c>
      <c r="AW1" s="189">
        <f t="shared" si="0"/>
        <v>43594.76041666657</v>
      </c>
      <c r="AX1" s="189">
        <f t="shared" si="0"/>
        <v>43594.770833333234</v>
      </c>
      <c r="AY1" s="189">
        <f t="shared" si="0"/>
        <v>43594.781249999898</v>
      </c>
      <c r="AZ1" s="189">
        <f t="shared" si="0"/>
        <v>43594.791666666562</v>
      </c>
      <c r="BA1" s="189">
        <f t="shared" si="0"/>
        <v>43594.802083333227</v>
      </c>
      <c r="BB1" s="189">
        <f t="shared" si="0"/>
        <v>43594.812499999891</v>
      </c>
      <c r="BC1" s="189">
        <f t="shared" si="0"/>
        <v>43594.822916666555</v>
      </c>
      <c r="BD1" s="189">
        <f t="shared" si="0"/>
        <v>43594.833333333219</v>
      </c>
      <c r="BE1" s="189">
        <f t="shared" si="0"/>
        <v>43594.843749999884</v>
      </c>
      <c r="BF1" s="189">
        <f t="shared" si="0"/>
        <v>43594.854166666548</v>
      </c>
      <c r="BG1" s="189">
        <f t="shared" si="0"/>
        <v>43594.864583333212</v>
      </c>
      <c r="BH1" s="189">
        <f t="shared" si="0"/>
        <v>43594.874999999876</v>
      </c>
      <c r="BI1" s="189">
        <f t="shared" si="0"/>
        <v>43594.885416666541</v>
      </c>
      <c r="BJ1" s="189">
        <f t="shared" si="0"/>
        <v>43594.895833333205</v>
      </c>
      <c r="BK1" s="189">
        <f t="shared" si="0"/>
        <v>43594.906249999869</v>
      </c>
      <c r="BL1" s="189">
        <f t="shared" si="0"/>
        <v>43594.916666666533</v>
      </c>
      <c r="BM1" s="189">
        <f t="shared" si="0"/>
        <v>43594.927083333198</v>
      </c>
      <c r="BN1" s="189">
        <f t="shared" si="0"/>
        <v>43594.937499999862</v>
      </c>
      <c r="BO1" s="189">
        <f t="shared" si="0"/>
        <v>43594.947916666526</v>
      </c>
      <c r="BP1" s="189">
        <f t="shared" si="0"/>
        <v>43594.95833333319</v>
      </c>
      <c r="BQ1" s="189">
        <f t="shared" si="0"/>
        <v>43594.968749999854</v>
      </c>
      <c r="BR1" s="189">
        <f t="shared" si="0"/>
        <v>43594.979166666519</v>
      </c>
      <c r="BS1" s="189">
        <f t="shared" si="0"/>
        <v>43594.989583333183</v>
      </c>
      <c r="BT1" s="189">
        <f t="shared" si="0"/>
        <v>43594.999999999847</v>
      </c>
    </row>
    <row r="2" spans="1:73" ht="15.75" customHeight="1" thickBot="1" x14ac:dyDescent="0.3">
      <c r="A2" s="381"/>
      <c r="B2" s="381"/>
      <c r="C2" s="381"/>
      <c r="D2" s="382"/>
      <c r="E2" s="2"/>
      <c r="F2" s="2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</row>
    <row r="3" spans="1:73" ht="15.75" customHeight="1" thickBot="1" x14ac:dyDescent="0.3">
      <c r="A3" s="1"/>
      <c r="E3" s="386"/>
      <c r="F3" s="386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</row>
    <row r="4" spans="1:73" ht="32.25" thickBot="1" x14ac:dyDescent="0.55000000000000004">
      <c r="A4" s="4" t="s">
        <v>0</v>
      </c>
      <c r="B4" s="5" t="s">
        <v>1</v>
      </c>
      <c r="C4" s="6" t="s">
        <v>2</v>
      </c>
      <c r="E4" s="387"/>
      <c r="F4" s="387"/>
      <c r="G4" s="2"/>
      <c r="H4" s="3"/>
      <c r="I4" s="3"/>
      <c r="J4" s="3"/>
      <c r="K4" s="3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</row>
    <row r="5" spans="1:73" ht="32.25" thickBot="1" x14ac:dyDescent="0.55000000000000004">
      <c r="A5" s="36">
        <f>FCTJEUDI</f>
        <v>11.510416666715173</v>
      </c>
      <c r="B5" s="7">
        <f>REELJEUDI</f>
        <v>255</v>
      </c>
      <c r="C5" s="8">
        <f>ECARTJEUDI</f>
        <v>0.88541666671517305</v>
      </c>
      <c r="D5" s="195"/>
      <c r="E5" s="195"/>
      <c r="F5" s="195"/>
      <c r="G5" s="2"/>
      <c r="H5" s="3"/>
      <c r="I5" s="3"/>
      <c r="J5" s="3"/>
      <c r="K5" s="3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</row>
    <row r="6" spans="1:73" ht="15" customHeight="1" x14ac:dyDescent="0.25">
      <c r="A6" s="3"/>
      <c r="B6" s="370" t="s">
        <v>28</v>
      </c>
      <c r="C6" s="383" t="s">
        <v>3</v>
      </c>
      <c r="D6" s="383" t="s">
        <v>3</v>
      </c>
      <c r="E6" s="372" t="s">
        <v>48</v>
      </c>
      <c r="F6" s="340" t="s">
        <v>4</v>
      </c>
      <c r="G6" s="340" t="s">
        <v>5</v>
      </c>
      <c r="H6" s="344">
        <f>DATE(YEAR($C$35),MONTH($C$35),DAY($C$35))+(8/24)</f>
        <v>43594.333333333336</v>
      </c>
      <c r="I6" s="344">
        <f>H$6+(15/24/60)</f>
        <v>43594.34375</v>
      </c>
      <c r="J6" s="344">
        <f t="shared" ref="J6:BT6" si="1">I$6+(15/24/60)</f>
        <v>43594.354166666664</v>
      </c>
      <c r="K6" s="344">
        <f t="shared" si="1"/>
        <v>43594.364583333328</v>
      </c>
      <c r="L6" s="344">
        <f t="shared" si="1"/>
        <v>43594.374999999993</v>
      </c>
      <c r="M6" s="344">
        <f t="shared" si="1"/>
        <v>43594.385416666657</v>
      </c>
      <c r="N6" s="344">
        <f t="shared" si="1"/>
        <v>43594.395833333321</v>
      </c>
      <c r="O6" s="344">
        <f t="shared" si="1"/>
        <v>43594.406249999985</v>
      </c>
      <c r="P6" s="344">
        <f t="shared" si="1"/>
        <v>43594.41666666665</v>
      </c>
      <c r="Q6" s="344">
        <f t="shared" si="1"/>
        <v>43594.427083333314</v>
      </c>
      <c r="R6" s="344">
        <f t="shared" si="1"/>
        <v>43594.437499999978</v>
      </c>
      <c r="S6" s="344">
        <f t="shared" si="1"/>
        <v>43594.447916666642</v>
      </c>
      <c r="T6" s="344">
        <f t="shared" si="1"/>
        <v>43594.458333333307</v>
      </c>
      <c r="U6" s="344">
        <f t="shared" si="1"/>
        <v>43594.468749999971</v>
      </c>
      <c r="V6" s="344">
        <f t="shared" si="1"/>
        <v>43594.479166666635</v>
      </c>
      <c r="W6" s="344">
        <f t="shared" si="1"/>
        <v>43594.489583333299</v>
      </c>
      <c r="X6" s="344">
        <f t="shared" si="1"/>
        <v>43594.499999999964</v>
      </c>
      <c r="Y6" s="344">
        <f t="shared" si="1"/>
        <v>43594.510416666628</v>
      </c>
      <c r="Z6" s="344">
        <f t="shared" si="1"/>
        <v>43594.520833333292</v>
      </c>
      <c r="AA6" s="344">
        <f t="shared" si="1"/>
        <v>43594.531249999956</v>
      </c>
      <c r="AB6" s="344">
        <f t="shared" si="1"/>
        <v>43594.541666666621</v>
      </c>
      <c r="AC6" s="344">
        <f t="shared" si="1"/>
        <v>43594.552083333285</v>
      </c>
      <c r="AD6" s="344">
        <f t="shared" si="1"/>
        <v>43594.562499999949</v>
      </c>
      <c r="AE6" s="344">
        <f t="shared" si="1"/>
        <v>43594.572916666613</v>
      </c>
      <c r="AF6" s="344">
        <f t="shared" si="1"/>
        <v>43594.583333333278</v>
      </c>
      <c r="AG6" s="344">
        <f t="shared" si="1"/>
        <v>43594.593749999942</v>
      </c>
      <c r="AH6" s="344">
        <f t="shared" si="1"/>
        <v>43594.604166666606</v>
      </c>
      <c r="AI6" s="344">
        <f t="shared" si="1"/>
        <v>43594.61458333327</v>
      </c>
      <c r="AJ6" s="344">
        <f t="shared" si="1"/>
        <v>43594.624999999935</v>
      </c>
      <c r="AK6" s="344">
        <f t="shared" si="1"/>
        <v>43594.635416666599</v>
      </c>
      <c r="AL6" s="344">
        <f t="shared" si="1"/>
        <v>43594.645833333263</v>
      </c>
      <c r="AM6" s="344">
        <f t="shared" si="1"/>
        <v>43594.656249999927</v>
      </c>
      <c r="AN6" s="344">
        <f t="shared" si="1"/>
        <v>43594.666666666591</v>
      </c>
      <c r="AO6" s="344">
        <f t="shared" si="1"/>
        <v>43594.677083333256</v>
      </c>
      <c r="AP6" s="344">
        <f t="shared" si="1"/>
        <v>43594.68749999992</v>
      </c>
      <c r="AQ6" s="344">
        <f t="shared" si="1"/>
        <v>43594.697916666584</v>
      </c>
      <c r="AR6" s="344">
        <f t="shared" si="1"/>
        <v>43594.708333333248</v>
      </c>
      <c r="AS6" s="344">
        <f t="shared" si="1"/>
        <v>43594.718749999913</v>
      </c>
      <c r="AT6" s="344">
        <f t="shared" si="1"/>
        <v>43594.729166666577</v>
      </c>
      <c r="AU6" s="344">
        <f t="shared" si="1"/>
        <v>43594.739583333241</v>
      </c>
      <c r="AV6" s="344">
        <f t="shared" si="1"/>
        <v>43594.749999999905</v>
      </c>
      <c r="AW6" s="344">
        <f t="shared" si="1"/>
        <v>43594.76041666657</v>
      </c>
      <c r="AX6" s="344">
        <f t="shared" si="1"/>
        <v>43594.770833333234</v>
      </c>
      <c r="AY6" s="344">
        <f t="shared" si="1"/>
        <v>43594.781249999898</v>
      </c>
      <c r="AZ6" s="344">
        <f t="shared" si="1"/>
        <v>43594.791666666562</v>
      </c>
      <c r="BA6" s="344">
        <f t="shared" si="1"/>
        <v>43594.802083333227</v>
      </c>
      <c r="BB6" s="344">
        <f t="shared" si="1"/>
        <v>43594.812499999891</v>
      </c>
      <c r="BC6" s="344">
        <f t="shared" si="1"/>
        <v>43594.822916666555</v>
      </c>
      <c r="BD6" s="344">
        <f t="shared" si="1"/>
        <v>43594.833333333219</v>
      </c>
      <c r="BE6" s="344">
        <f t="shared" si="1"/>
        <v>43594.843749999884</v>
      </c>
      <c r="BF6" s="344">
        <f t="shared" si="1"/>
        <v>43594.854166666548</v>
      </c>
      <c r="BG6" s="344">
        <f t="shared" si="1"/>
        <v>43594.864583333212</v>
      </c>
      <c r="BH6" s="344">
        <f t="shared" si="1"/>
        <v>43594.874999999876</v>
      </c>
      <c r="BI6" s="344">
        <f t="shared" si="1"/>
        <v>43594.885416666541</v>
      </c>
      <c r="BJ6" s="344">
        <f t="shared" si="1"/>
        <v>43594.895833333205</v>
      </c>
      <c r="BK6" s="344">
        <f t="shared" si="1"/>
        <v>43594.906249999869</v>
      </c>
      <c r="BL6" s="344">
        <f t="shared" si="1"/>
        <v>43594.916666666533</v>
      </c>
      <c r="BM6" s="344">
        <f t="shared" si="1"/>
        <v>43594.927083333198</v>
      </c>
      <c r="BN6" s="344">
        <f t="shared" si="1"/>
        <v>43594.937499999862</v>
      </c>
      <c r="BO6" s="344">
        <f t="shared" si="1"/>
        <v>43594.947916666526</v>
      </c>
      <c r="BP6" s="344">
        <f t="shared" si="1"/>
        <v>43594.95833333319</v>
      </c>
      <c r="BQ6" s="344">
        <f t="shared" si="1"/>
        <v>43594.968749999854</v>
      </c>
      <c r="BR6" s="344">
        <f t="shared" si="1"/>
        <v>43594.979166666519</v>
      </c>
      <c r="BS6" s="344">
        <f t="shared" si="1"/>
        <v>43594.989583333183</v>
      </c>
      <c r="BT6" s="344">
        <f t="shared" si="1"/>
        <v>43594.999999999847</v>
      </c>
    </row>
    <row r="7" spans="1:73" ht="15" customHeight="1" thickBot="1" x14ac:dyDescent="0.3">
      <c r="A7" s="3"/>
      <c r="B7" s="371"/>
      <c r="C7" s="373"/>
      <c r="D7" s="373"/>
      <c r="E7" s="373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3" ht="15.75" customHeight="1" x14ac:dyDescent="0.25">
      <c r="A8" s="39"/>
      <c r="B8" s="70" t="str">
        <f>'Etat staff'!O15</f>
        <v xml:space="preserve"> ISARA</v>
      </c>
      <c r="C8" s="145">
        <f>'Etat staff'!M15</f>
        <v>43594.315972222219</v>
      </c>
      <c r="D8" s="240">
        <f>IF('Etat staff'!N15&lt;C8,'Etat staff'!N15+1,'Etat staff'!N15)</f>
        <v>43594.642361111109</v>
      </c>
      <c r="E8" s="237">
        <f>IF(BU8*24&lt;5.75,0.25/24,IF(BU8*24&lt;6.75,0.5/24,IF(BU8*24&lt;9,1/24,IF(BU8*24&lt;13.25,1.25/24,1.5/24))))</f>
        <v>4.1666666666666664E-2</v>
      </c>
      <c r="F8" s="207"/>
      <c r="G8" s="67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D8-C8+0.16666/24</f>
        <v>0.33333305555717241</v>
      </c>
    </row>
    <row r="9" spans="1:73" ht="15.75" x14ac:dyDescent="0.25">
      <c r="A9" s="39"/>
      <c r="B9" s="71" t="str">
        <f>'Etat staff'!O16</f>
        <v xml:space="preserve"> OLYMPE</v>
      </c>
      <c r="C9" s="146">
        <f>'Etat staff'!M16</f>
        <v>43594.357638888891</v>
      </c>
      <c r="D9" s="241">
        <f>IF('Etat staff'!N16&lt;C9,'Etat staff'!N16+1,'Etat staff'!N16)</f>
        <v>43594.684027777781</v>
      </c>
      <c r="E9" s="238">
        <f t="shared" ref="E9:E13" si="2">IF(BU9*24&lt;5.75,0.25/24,IF(BU9*24&lt;6.75,0.5/24,IF(BU9*24&lt;9,1/24,IF(BU9*24&lt;13.25,1.25/24,1.5/24))))</f>
        <v>4.1666666666666664E-2</v>
      </c>
      <c r="F9" s="109"/>
      <c r="G9" s="68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29"/>
      <c r="BU9" s="165">
        <f t="shared" ref="BU9:BU118" si="3">D9-C9+0.16666/24</f>
        <v>0.33333305555717241</v>
      </c>
    </row>
    <row r="10" spans="1:73" ht="15.75" x14ac:dyDescent="0.25">
      <c r="A10" s="39"/>
      <c r="B10" s="71" t="str">
        <f>'Etat staff'!O17</f>
        <v xml:space="preserve"> MARINE</v>
      </c>
      <c r="C10" s="146">
        <f>'Etat staff'!M17</f>
        <v>43594.461805555555</v>
      </c>
      <c r="D10" s="241">
        <f>IF('Etat staff'!N17&lt;C10,'Etat staff'!N17+1,'Etat staff'!N17)</f>
        <v>43594.913194444445</v>
      </c>
      <c r="E10" s="238">
        <f t="shared" si="2"/>
        <v>5.2083333333333336E-2</v>
      </c>
      <c r="F10" s="109"/>
      <c r="G10" s="68"/>
      <c r="H10" s="227"/>
      <c r="I10" s="296"/>
      <c r="J10" s="296"/>
      <c r="K10" s="296"/>
      <c r="L10" s="296"/>
      <c r="M10" s="296"/>
      <c r="N10" s="296"/>
      <c r="O10" s="296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29"/>
      <c r="BU10" s="165">
        <f t="shared" si="3"/>
        <v>0.45833305555717241</v>
      </c>
    </row>
    <row r="11" spans="1:73" ht="15.75" x14ac:dyDescent="0.25">
      <c r="A11" s="39"/>
      <c r="B11" s="71" t="str">
        <f>'Etat staff'!O18</f>
        <v xml:space="preserve"> CHARLENE</v>
      </c>
      <c r="C11" s="146">
        <f>'Etat staff'!M18</f>
        <v>43594.586805555555</v>
      </c>
      <c r="D11" s="241">
        <f>IF('Etat staff'!N18&lt;C11,'Etat staff'!N18+1,'Etat staff'!N18)</f>
        <v>43594.913194444445</v>
      </c>
      <c r="E11" s="238">
        <f t="shared" si="2"/>
        <v>4.1666666666666664E-2</v>
      </c>
      <c r="F11" s="109"/>
      <c r="G11" s="68"/>
      <c r="H11" s="227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296"/>
      <c r="BQ11" s="296"/>
      <c r="BR11" s="296"/>
      <c r="BS11" s="296"/>
      <c r="BT11" s="229"/>
      <c r="BU11" s="165">
        <f t="shared" si="3"/>
        <v>0.33333305555717241</v>
      </c>
    </row>
    <row r="12" spans="1:73" ht="15.75" x14ac:dyDescent="0.25">
      <c r="A12" s="39"/>
      <c r="B12" s="71">
        <f>'Etat staff'!O19</f>
        <v>0</v>
      </c>
      <c r="C12" s="146">
        <f>'Etat staff'!M19</f>
        <v>0</v>
      </c>
      <c r="D12" s="241">
        <f>IF('Etat staff'!N19&lt;C12,'Etat staff'!N19+1,'Etat staff'!N19)</f>
        <v>0</v>
      </c>
      <c r="E12" s="238">
        <f t="shared" si="2"/>
        <v>1.0416666666666666E-2</v>
      </c>
      <c r="F12" s="109"/>
      <c r="G12" s="68"/>
      <c r="H12" s="227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296"/>
      <c r="BM12" s="296"/>
      <c r="BN12" s="296"/>
      <c r="BO12" s="296"/>
      <c r="BP12" s="296"/>
      <c r="BQ12" s="296"/>
      <c r="BR12" s="296"/>
      <c r="BS12" s="296"/>
      <c r="BT12" s="229"/>
      <c r="BU12" s="165">
        <f t="shared" si="3"/>
        <v>6.9441666666666671E-3</v>
      </c>
    </row>
    <row r="13" spans="1:73" ht="16.5" thickBot="1" x14ac:dyDescent="0.3">
      <c r="A13" s="39"/>
      <c r="B13" s="72">
        <f>'Etat staff'!O20</f>
        <v>0</v>
      </c>
      <c r="C13" s="146">
        <f>'Etat staff'!M20</f>
        <v>0</v>
      </c>
      <c r="D13" s="242">
        <f>IF('Etat staff'!N20&lt;C13,'Etat staff'!N20+1,'Etat staff'!N20)</f>
        <v>0</v>
      </c>
      <c r="E13" s="239">
        <f t="shared" si="2"/>
        <v>1.0416666666666666E-2</v>
      </c>
      <c r="F13" s="110"/>
      <c r="G13" s="69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6.9441666666666671E-3</v>
      </c>
    </row>
    <row r="14" spans="1:73" ht="15.75" thickBot="1" x14ac:dyDescent="0.3">
      <c r="A14" s="39"/>
      <c r="B14" s="40"/>
      <c r="C14" s="147"/>
      <c r="D14" s="148"/>
      <c r="E14" s="33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3" ht="28.5" customHeight="1" thickBot="1" x14ac:dyDescent="0.3">
      <c r="A15" s="39"/>
      <c r="B15" s="73" t="s">
        <v>27</v>
      </c>
      <c r="C15" s="149"/>
      <c r="D15" s="150" t="s">
        <v>3</v>
      </c>
      <c r="E15" s="74" t="s">
        <v>48</v>
      </c>
      <c r="F15" s="191" t="s">
        <v>4</v>
      </c>
      <c r="G15" s="191" t="s">
        <v>5</v>
      </c>
      <c r="H15" s="189">
        <f>DATE(YEAR($C$35),MONTH($C$35),DAY($C$35))+(8/24)</f>
        <v>43594.333333333336</v>
      </c>
      <c r="I15" s="189">
        <f>H$6+(15/24/60)</f>
        <v>43594.34375</v>
      </c>
      <c r="J15" s="189">
        <f t="shared" ref="J15:BT15" si="4">I$6+(15/24/60)</f>
        <v>43594.354166666664</v>
      </c>
      <c r="K15" s="189">
        <f t="shared" si="4"/>
        <v>43594.364583333328</v>
      </c>
      <c r="L15" s="189">
        <f t="shared" si="4"/>
        <v>43594.374999999993</v>
      </c>
      <c r="M15" s="189">
        <f t="shared" si="4"/>
        <v>43594.385416666657</v>
      </c>
      <c r="N15" s="189">
        <f t="shared" si="4"/>
        <v>43594.395833333321</v>
      </c>
      <c r="O15" s="189">
        <f t="shared" si="4"/>
        <v>43594.406249999985</v>
      </c>
      <c r="P15" s="189">
        <f t="shared" si="4"/>
        <v>43594.41666666665</v>
      </c>
      <c r="Q15" s="189">
        <f t="shared" si="4"/>
        <v>43594.427083333314</v>
      </c>
      <c r="R15" s="189">
        <f t="shared" si="4"/>
        <v>43594.437499999978</v>
      </c>
      <c r="S15" s="189">
        <f t="shared" si="4"/>
        <v>43594.447916666642</v>
      </c>
      <c r="T15" s="189">
        <f t="shared" si="4"/>
        <v>43594.458333333307</v>
      </c>
      <c r="U15" s="189">
        <f t="shared" si="4"/>
        <v>43594.468749999971</v>
      </c>
      <c r="V15" s="189">
        <f t="shared" si="4"/>
        <v>43594.479166666635</v>
      </c>
      <c r="W15" s="189">
        <f t="shared" si="4"/>
        <v>43594.489583333299</v>
      </c>
      <c r="X15" s="189">
        <f t="shared" si="4"/>
        <v>43594.499999999964</v>
      </c>
      <c r="Y15" s="189">
        <f t="shared" si="4"/>
        <v>43594.510416666628</v>
      </c>
      <c r="Z15" s="189">
        <f t="shared" si="4"/>
        <v>43594.520833333292</v>
      </c>
      <c r="AA15" s="189">
        <f t="shared" si="4"/>
        <v>43594.531249999956</v>
      </c>
      <c r="AB15" s="189">
        <f t="shared" si="4"/>
        <v>43594.541666666621</v>
      </c>
      <c r="AC15" s="189">
        <f t="shared" si="4"/>
        <v>43594.552083333285</v>
      </c>
      <c r="AD15" s="189">
        <f t="shared" si="4"/>
        <v>43594.562499999949</v>
      </c>
      <c r="AE15" s="189">
        <f t="shared" si="4"/>
        <v>43594.572916666613</v>
      </c>
      <c r="AF15" s="189">
        <f t="shared" si="4"/>
        <v>43594.583333333278</v>
      </c>
      <c r="AG15" s="189">
        <f t="shared" si="4"/>
        <v>43594.593749999942</v>
      </c>
      <c r="AH15" s="189">
        <f t="shared" si="4"/>
        <v>43594.604166666606</v>
      </c>
      <c r="AI15" s="189">
        <f t="shared" si="4"/>
        <v>43594.61458333327</v>
      </c>
      <c r="AJ15" s="189">
        <f t="shared" si="4"/>
        <v>43594.624999999935</v>
      </c>
      <c r="AK15" s="189">
        <f t="shared" si="4"/>
        <v>43594.635416666599</v>
      </c>
      <c r="AL15" s="189">
        <f t="shared" si="4"/>
        <v>43594.645833333263</v>
      </c>
      <c r="AM15" s="189">
        <f t="shared" si="4"/>
        <v>43594.656249999927</v>
      </c>
      <c r="AN15" s="189">
        <f t="shared" si="4"/>
        <v>43594.666666666591</v>
      </c>
      <c r="AO15" s="189">
        <f t="shared" si="4"/>
        <v>43594.677083333256</v>
      </c>
      <c r="AP15" s="189">
        <f t="shared" si="4"/>
        <v>43594.68749999992</v>
      </c>
      <c r="AQ15" s="189">
        <f t="shared" si="4"/>
        <v>43594.697916666584</v>
      </c>
      <c r="AR15" s="189">
        <f t="shared" si="4"/>
        <v>43594.708333333248</v>
      </c>
      <c r="AS15" s="189">
        <f t="shared" si="4"/>
        <v>43594.718749999913</v>
      </c>
      <c r="AT15" s="189">
        <f t="shared" si="4"/>
        <v>43594.729166666577</v>
      </c>
      <c r="AU15" s="189">
        <f t="shared" si="4"/>
        <v>43594.739583333241</v>
      </c>
      <c r="AV15" s="189">
        <f t="shared" si="4"/>
        <v>43594.749999999905</v>
      </c>
      <c r="AW15" s="189">
        <f t="shared" si="4"/>
        <v>43594.76041666657</v>
      </c>
      <c r="AX15" s="189">
        <f t="shared" si="4"/>
        <v>43594.770833333234</v>
      </c>
      <c r="AY15" s="189">
        <f t="shared" si="4"/>
        <v>43594.781249999898</v>
      </c>
      <c r="AZ15" s="189">
        <f t="shared" si="4"/>
        <v>43594.791666666562</v>
      </c>
      <c r="BA15" s="189">
        <f t="shared" si="4"/>
        <v>43594.802083333227</v>
      </c>
      <c r="BB15" s="189">
        <f t="shared" si="4"/>
        <v>43594.812499999891</v>
      </c>
      <c r="BC15" s="189">
        <f t="shared" si="4"/>
        <v>43594.822916666555</v>
      </c>
      <c r="BD15" s="189">
        <f t="shared" si="4"/>
        <v>43594.833333333219</v>
      </c>
      <c r="BE15" s="189">
        <f t="shared" si="4"/>
        <v>43594.843749999884</v>
      </c>
      <c r="BF15" s="189">
        <f t="shared" si="4"/>
        <v>43594.854166666548</v>
      </c>
      <c r="BG15" s="189">
        <f t="shared" si="4"/>
        <v>43594.864583333212</v>
      </c>
      <c r="BH15" s="189">
        <f t="shared" si="4"/>
        <v>43594.874999999876</v>
      </c>
      <c r="BI15" s="189">
        <f t="shared" si="4"/>
        <v>43594.885416666541</v>
      </c>
      <c r="BJ15" s="189">
        <f t="shared" si="4"/>
        <v>43594.895833333205</v>
      </c>
      <c r="BK15" s="189">
        <f t="shared" si="4"/>
        <v>43594.906249999869</v>
      </c>
      <c r="BL15" s="189">
        <f t="shared" si="4"/>
        <v>43594.916666666533</v>
      </c>
      <c r="BM15" s="189">
        <f t="shared" si="4"/>
        <v>43594.927083333198</v>
      </c>
      <c r="BN15" s="189">
        <f t="shared" si="4"/>
        <v>43594.937499999862</v>
      </c>
      <c r="BO15" s="189">
        <f t="shared" si="4"/>
        <v>43594.947916666526</v>
      </c>
      <c r="BP15" s="189">
        <f t="shared" si="4"/>
        <v>43594.95833333319</v>
      </c>
      <c r="BQ15" s="189">
        <f t="shared" si="4"/>
        <v>43594.968749999854</v>
      </c>
      <c r="BR15" s="189">
        <f t="shared" si="4"/>
        <v>43594.979166666519</v>
      </c>
      <c r="BS15" s="189">
        <f t="shared" si="4"/>
        <v>43594.989583333183</v>
      </c>
      <c r="BT15" s="189">
        <f t="shared" si="4"/>
        <v>43594.999999999847</v>
      </c>
      <c r="BU15" s="165"/>
    </row>
    <row r="16" spans="1:73" ht="15" customHeight="1" x14ac:dyDescent="0.25">
      <c r="A16" s="39"/>
      <c r="B16" s="111" t="str">
        <f>'Etat staff'!O21</f>
        <v xml:space="preserve"> CHARLOTTE</v>
      </c>
      <c r="C16" s="151">
        <f>'Etat staff'!M21</f>
        <v>43594.357638888891</v>
      </c>
      <c r="D16" s="246">
        <f>IF('Etat staff'!N21&lt;C16,'Etat staff'!N21+1,'Etat staff'!N21)</f>
        <v>43594.538194444445</v>
      </c>
      <c r="E16" s="243">
        <f>IF(BU35*24&lt;5.75,0.25/24,IF(BU35*24&lt;6.75,0.5/24,IF(BU35*24&lt;9,1/24,IF(BU35*24&lt;13.25,1.25/24,1.5/24))))</f>
        <v>4.1666666666666664E-2</v>
      </c>
      <c r="F16" s="204"/>
      <c r="G16" s="88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0.18749972222141378</v>
      </c>
    </row>
    <row r="17" spans="1:73" ht="15" customHeight="1" x14ac:dyDescent="0.25">
      <c r="A17" s="39"/>
      <c r="B17" s="65" t="str">
        <f>'Etat staff'!O22</f>
        <v xml:space="preserve"> MIKE</v>
      </c>
      <c r="C17" s="152">
        <f>'Etat staff'!M22</f>
        <v>43594.357638888891</v>
      </c>
      <c r="D17" s="247">
        <f>IF('Etat staff'!N22&lt;C17,'Etat staff'!N22+1,'Etat staff'!N22)</f>
        <v>43594.569444444445</v>
      </c>
      <c r="E17" s="244">
        <f t="shared" ref="E17:E25" si="5">IF(BU17*24&lt;5.75,0.25/24,IF(BU17*24&lt;6.75,0.5/24,IF(BU17*24&lt;9,1/24,IF(BU17*24&lt;13.25,1.25/24,1.5/24))))</f>
        <v>1.0416666666666666E-2</v>
      </c>
      <c r="F17" s="205"/>
      <c r="G17" s="89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28"/>
      <c r="BR17" s="228"/>
      <c r="BS17" s="228"/>
      <c r="BT17" s="229"/>
      <c r="BU17" s="165">
        <f t="shared" si="3"/>
        <v>0.21874972222141378</v>
      </c>
    </row>
    <row r="18" spans="1:73" ht="15" customHeight="1" x14ac:dyDescent="0.25">
      <c r="A18" s="39"/>
      <c r="B18" s="65" t="str">
        <f>'Etat staff'!O23</f>
        <v xml:space="preserve"> QUENTIN</v>
      </c>
      <c r="C18" s="152">
        <f>'Etat staff'!M23</f>
        <v>43594.440972222219</v>
      </c>
      <c r="D18" s="247">
        <f>IF('Etat staff'!N23&lt;C18,'Etat staff'!N23+1,'Etat staff'!N23)</f>
        <v>43594.767361111109</v>
      </c>
      <c r="E18" s="244">
        <f t="shared" si="5"/>
        <v>4.1666666666666664E-2</v>
      </c>
      <c r="F18" s="206"/>
      <c r="G18" s="90"/>
      <c r="H18" s="227"/>
      <c r="I18" s="264"/>
      <c r="J18" s="264"/>
      <c r="K18" s="264"/>
      <c r="L18" s="296"/>
      <c r="M18" s="296"/>
      <c r="N18" s="296"/>
      <c r="O18" s="296"/>
      <c r="P18" s="296" t="s">
        <v>7</v>
      </c>
      <c r="Q18" s="296" t="s">
        <v>7</v>
      </c>
      <c r="R18" s="296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28"/>
      <c r="BR18" s="228"/>
      <c r="BS18" s="228"/>
      <c r="BT18" s="229"/>
      <c r="BU18" s="165">
        <f t="shared" si="3"/>
        <v>0.33333305555717241</v>
      </c>
    </row>
    <row r="19" spans="1:73" ht="15" customHeight="1" x14ac:dyDescent="0.25">
      <c r="A19" s="39"/>
      <c r="B19" s="65" t="str">
        <f>'Etat staff'!O24</f>
        <v xml:space="preserve"> OLFA</v>
      </c>
      <c r="C19" s="152">
        <f>'Etat staff'!M24</f>
        <v>43594.440972222219</v>
      </c>
      <c r="D19" s="247">
        <f>IF('Etat staff'!N24&lt;C19,'Etat staff'!N24+1,'Etat staff'!N24)</f>
        <v>43594.767361111109</v>
      </c>
      <c r="E19" s="244">
        <f t="shared" si="5"/>
        <v>4.1666666666666664E-2</v>
      </c>
      <c r="F19" s="206"/>
      <c r="G19" s="90"/>
      <c r="H19" s="227"/>
      <c r="I19" s="264"/>
      <c r="J19" s="264"/>
      <c r="K19" s="264"/>
      <c r="L19" s="296"/>
      <c r="M19" s="296"/>
      <c r="N19" s="296"/>
      <c r="O19" s="296"/>
      <c r="P19" s="296"/>
      <c r="Q19" s="296"/>
      <c r="R19" s="296"/>
      <c r="S19" s="296" t="s">
        <v>7</v>
      </c>
      <c r="T19" s="296" t="s">
        <v>7</v>
      </c>
      <c r="U19" s="296" t="s">
        <v>7</v>
      </c>
      <c r="V19" s="296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296"/>
      <c r="BG19" s="296"/>
      <c r="BH19" s="296"/>
      <c r="BI19" s="296"/>
      <c r="BJ19" s="296"/>
      <c r="BK19" s="296"/>
      <c r="BL19" s="296"/>
      <c r="BM19" s="296"/>
      <c r="BN19" s="296"/>
      <c r="BO19" s="296"/>
      <c r="BP19" s="296"/>
      <c r="BQ19" s="228"/>
      <c r="BR19" s="228"/>
      <c r="BS19" s="228"/>
      <c r="BT19" s="229"/>
      <c r="BU19" s="165">
        <f t="shared" si="3"/>
        <v>0.33333305555717241</v>
      </c>
    </row>
    <row r="20" spans="1:73" ht="15" customHeight="1" x14ac:dyDescent="0.25">
      <c r="A20" s="39"/>
      <c r="B20" s="65" t="str">
        <f>'Etat staff'!O25</f>
        <v xml:space="preserve"> CAMILLE</v>
      </c>
      <c r="C20" s="152">
        <f>'Etat staff'!M25</f>
        <v>43594.440972222219</v>
      </c>
      <c r="D20" s="247">
        <f>IF('Etat staff'!N25&lt;C20,'Etat staff'!N25+1,'Etat staff'!N25)</f>
        <v>43594.767361111109</v>
      </c>
      <c r="E20" s="244">
        <f t="shared" si="5"/>
        <v>4.1666666666666664E-2</v>
      </c>
      <c r="F20" s="206"/>
      <c r="G20" s="90"/>
      <c r="H20" s="227"/>
      <c r="I20" s="264"/>
      <c r="J20" s="264"/>
      <c r="K20" s="264"/>
      <c r="L20" s="296"/>
      <c r="M20" s="296"/>
      <c r="N20" s="296"/>
      <c r="O20" s="296"/>
      <c r="P20" s="296"/>
      <c r="Q20" s="296"/>
      <c r="R20" s="296"/>
      <c r="S20" s="296"/>
      <c r="T20" s="296" t="s">
        <v>7</v>
      </c>
      <c r="U20" s="296" t="s">
        <v>7</v>
      </c>
      <c r="V20" s="296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296"/>
      <c r="BI20" s="296"/>
      <c r="BJ20" s="296"/>
      <c r="BK20" s="296"/>
      <c r="BL20" s="296"/>
      <c r="BM20" s="296"/>
      <c r="BN20" s="296"/>
      <c r="BO20" s="296"/>
      <c r="BP20" s="296"/>
      <c r="BQ20" s="228"/>
      <c r="BR20" s="228"/>
      <c r="BS20" s="228"/>
      <c r="BT20" s="229"/>
      <c r="BU20" s="165">
        <f t="shared" si="3"/>
        <v>0.33333305555717241</v>
      </c>
    </row>
    <row r="21" spans="1:73" ht="15" customHeight="1" x14ac:dyDescent="0.25">
      <c r="A21" s="39"/>
      <c r="B21" s="65" t="str">
        <f>'Etat staff'!O26</f>
        <v xml:space="preserve"> PHILIPPINE</v>
      </c>
      <c r="C21" s="152">
        <f>'Etat staff'!M26</f>
        <v>43594.586805555555</v>
      </c>
      <c r="D21" s="247">
        <f>IF('Etat staff'!N26&lt;C21,'Etat staff'!N26+1,'Etat staff'!N26)</f>
        <v>43594.913194444445</v>
      </c>
      <c r="E21" s="244">
        <f t="shared" si="5"/>
        <v>4.1666666666666664E-2</v>
      </c>
      <c r="F21" s="206"/>
      <c r="G21" s="90"/>
      <c r="H21" s="227"/>
      <c r="I21" s="264"/>
      <c r="J21" s="264"/>
      <c r="K21" s="264"/>
      <c r="L21" s="296"/>
      <c r="M21" s="296"/>
      <c r="N21" s="296"/>
      <c r="O21" s="296"/>
      <c r="P21" s="296"/>
      <c r="Q21" s="296"/>
      <c r="R21" s="296"/>
      <c r="S21" s="296"/>
      <c r="T21" s="296"/>
      <c r="U21" s="296"/>
      <c r="V21" s="296"/>
      <c r="W21" s="296"/>
      <c r="X21" s="296"/>
      <c r="Y21" s="296"/>
      <c r="Z21" s="296" t="s">
        <v>7</v>
      </c>
      <c r="AA21" s="296" t="s">
        <v>7</v>
      </c>
      <c r="AB21" s="296" t="s">
        <v>7</v>
      </c>
      <c r="AC21" s="296" t="s">
        <v>7</v>
      </c>
      <c r="AD21" s="296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296"/>
      <c r="BK21" s="296"/>
      <c r="BL21" s="296"/>
      <c r="BM21" s="296"/>
      <c r="BN21" s="296"/>
      <c r="BO21" s="296"/>
      <c r="BP21" s="296"/>
      <c r="BQ21" s="228"/>
      <c r="BR21" s="228"/>
      <c r="BS21" s="228"/>
      <c r="BT21" s="229"/>
      <c r="BU21" s="165">
        <f t="shared" si="3"/>
        <v>0.33333305555717241</v>
      </c>
    </row>
    <row r="22" spans="1:73" ht="15" customHeight="1" x14ac:dyDescent="0.25">
      <c r="A22" s="39"/>
      <c r="B22" s="65" t="str">
        <f>'Etat staff'!O27</f>
        <v xml:space="preserve"> MICHELA</v>
      </c>
      <c r="C22" s="152">
        <f>'Etat staff'!M27</f>
        <v>43594.586805555555</v>
      </c>
      <c r="D22" s="247">
        <f>IF('Etat staff'!N27&lt;C22,'Etat staff'!N27+1,'Etat staff'!N27)</f>
        <v>43594.913194444445</v>
      </c>
      <c r="E22" s="244">
        <f t="shared" si="5"/>
        <v>4.1666666666666664E-2</v>
      </c>
      <c r="F22" s="206"/>
      <c r="G22" s="90"/>
      <c r="H22" s="227"/>
      <c r="I22" s="264"/>
      <c r="J22" s="264"/>
      <c r="K22" s="264"/>
      <c r="L22" s="296"/>
      <c r="M22" s="296"/>
      <c r="N22" s="296"/>
      <c r="O22" s="296"/>
      <c r="P22" s="296"/>
      <c r="Q22" s="296"/>
      <c r="R22" s="296"/>
      <c r="S22" s="296"/>
      <c r="T22" s="296"/>
      <c r="U22" s="296"/>
      <c r="V22" s="296"/>
      <c r="W22" s="296"/>
      <c r="X22" s="296"/>
      <c r="Y22" s="296"/>
      <c r="Z22" s="296"/>
      <c r="AA22" s="296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296"/>
      <c r="BQ22" s="228"/>
      <c r="BR22" s="228"/>
      <c r="BS22" s="228"/>
      <c r="BT22" s="229"/>
      <c r="BU22" s="165">
        <f t="shared" si="3"/>
        <v>0.33333305555717241</v>
      </c>
    </row>
    <row r="23" spans="1:73" ht="15.75" customHeight="1" x14ac:dyDescent="0.25">
      <c r="A23" s="39"/>
      <c r="B23" s="65" t="str">
        <f>'Etat staff'!O28</f>
        <v xml:space="preserve"> ANAIS</v>
      </c>
      <c r="C23" s="152">
        <f>'Etat staff'!M28</f>
        <v>43594.670138888891</v>
      </c>
      <c r="D23" s="247">
        <f>IF('Etat staff'!N28&lt;C23,'Etat staff'!N28+1,'Etat staff'!N28)</f>
        <v>43594.913194444445</v>
      </c>
      <c r="E23" s="244">
        <f t="shared" si="5"/>
        <v>2.0833333333333332E-2</v>
      </c>
      <c r="F23" s="206"/>
      <c r="G23" s="90"/>
      <c r="H23" s="227"/>
      <c r="I23" s="264"/>
      <c r="J23" s="264"/>
      <c r="K23" s="264"/>
      <c r="L23" s="296"/>
      <c r="M23" s="296"/>
      <c r="N23" s="296"/>
      <c r="O23" s="296"/>
      <c r="P23" s="296"/>
      <c r="Q23" s="296"/>
      <c r="R23" s="296"/>
      <c r="S23" s="296"/>
      <c r="T23" s="231"/>
      <c r="U23" s="231"/>
      <c r="V23" s="231"/>
      <c r="W23" s="231"/>
      <c r="X23" s="296"/>
      <c r="Y23" s="296"/>
      <c r="Z23" s="296"/>
      <c r="AA23" s="296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296"/>
      <c r="BQ23" s="228"/>
      <c r="BR23" s="228"/>
      <c r="BS23" s="228"/>
      <c r="BT23" s="229"/>
      <c r="BU23" s="165">
        <f t="shared" si="3"/>
        <v>0.24999972222141378</v>
      </c>
    </row>
    <row r="24" spans="1:73" ht="15.75" customHeight="1" x14ac:dyDescent="0.25">
      <c r="A24" s="39"/>
      <c r="B24" s="65" t="str">
        <f>'Etat staff'!O29</f>
        <v xml:space="preserve"> DAVID</v>
      </c>
      <c r="C24" s="152">
        <f>'Etat staff'!M29</f>
        <v>43594.711805555555</v>
      </c>
      <c r="D24" s="247">
        <f>IF('Etat staff'!N29&lt;C24,'Etat staff'!N29+1,'Etat staff'!N29)</f>
        <v>43594.913194444445</v>
      </c>
      <c r="E24" s="244">
        <f t="shared" si="5"/>
        <v>1.0416666666666666E-2</v>
      </c>
      <c r="F24" s="206"/>
      <c r="G24" s="90"/>
      <c r="H24" s="227"/>
      <c r="I24" s="264"/>
      <c r="J24" s="264"/>
      <c r="K24" s="264"/>
      <c r="L24" s="296"/>
      <c r="M24" s="296"/>
      <c r="N24" s="296"/>
      <c r="O24" s="296"/>
      <c r="P24" s="296"/>
      <c r="Q24" s="296"/>
      <c r="R24" s="296"/>
      <c r="S24" s="296"/>
      <c r="T24" s="231"/>
      <c r="U24" s="231"/>
      <c r="V24" s="231"/>
      <c r="W24" s="231"/>
      <c r="X24" s="296" t="s">
        <v>7</v>
      </c>
      <c r="Y24" s="296" t="s">
        <v>7</v>
      </c>
      <c r="Z24" s="296" t="s">
        <v>7</v>
      </c>
      <c r="AA24" s="296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296"/>
      <c r="BI24" s="296"/>
      <c r="BJ24" s="296"/>
      <c r="BK24" s="296"/>
      <c r="BL24" s="296"/>
      <c r="BM24" s="296"/>
      <c r="BN24" s="296"/>
      <c r="BO24" s="296"/>
      <c r="BP24" s="296"/>
      <c r="BQ24" s="228"/>
      <c r="BR24" s="228"/>
      <c r="BS24" s="228"/>
      <c r="BT24" s="229"/>
      <c r="BU24" s="165">
        <f t="shared" si="3"/>
        <v>0.20833305555717244</v>
      </c>
    </row>
    <row r="25" spans="1:73" ht="15.75" thickBot="1" x14ac:dyDescent="0.3">
      <c r="A25" s="39"/>
      <c r="B25" s="112">
        <f>'Etat staff'!O30</f>
        <v>0</v>
      </c>
      <c r="C25" s="153">
        <f>'Etat staff'!M30</f>
        <v>0</v>
      </c>
      <c r="D25" s="248">
        <f>IF('Etat staff'!N30&lt;C25,'Etat staff'!N30+1,'Etat staff'!N30)</f>
        <v>0</v>
      </c>
      <c r="E25" s="245">
        <f t="shared" si="5"/>
        <v>1.0416666666666666E-2</v>
      </c>
      <c r="F25" s="142"/>
      <c r="G25" s="66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6.9441666666666671E-3</v>
      </c>
    </row>
    <row r="26" spans="1:73" ht="15.75" thickBot="1" x14ac:dyDescent="0.3">
      <c r="A26" s="39"/>
      <c r="B26" s="40"/>
      <c r="C26" s="147"/>
      <c r="D26" s="154"/>
      <c r="E26" s="42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ht="15" customHeight="1" x14ac:dyDescent="0.25">
      <c r="A27" s="3"/>
      <c r="B27" s="364"/>
      <c r="C27" s="362" t="s">
        <v>3</v>
      </c>
      <c r="D27" s="362" t="s">
        <v>3</v>
      </c>
      <c r="E27" s="384" t="s">
        <v>48</v>
      </c>
      <c r="F27" s="368" t="s">
        <v>4</v>
      </c>
      <c r="G27" s="368" t="s">
        <v>5</v>
      </c>
      <c r="H27" s="344">
        <f>DATE(YEAR($C$35),MONTH($C$35),DAY($C$35))+(8/24)</f>
        <v>43594.333333333336</v>
      </c>
      <c r="I27" s="344">
        <f>H$6+(15/24/60)</f>
        <v>43594.34375</v>
      </c>
      <c r="J27" s="344">
        <f t="shared" ref="J27:BT27" si="6">I$6+(15/24/60)</f>
        <v>43594.354166666664</v>
      </c>
      <c r="K27" s="344">
        <f t="shared" si="6"/>
        <v>43594.364583333328</v>
      </c>
      <c r="L27" s="344">
        <f t="shared" si="6"/>
        <v>43594.374999999993</v>
      </c>
      <c r="M27" s="344">
        <f t="shared" si="6"/>
        <v>43594.385416666657</v>
      </c>
      <c r="N27" s="344">
        <f t="shared" si="6"/>
        <v>43594.395833333321</v>
      </c>
      <c r="O27" s="344">
        <f t="shared" si="6"/>
        <v>43594.406249999985</v>
      </c>
      <c r="P27" s="344">
        <f t="shared" si="6"/>
        <v>43594.41666666665</v>
      </c>
      <c r="Q27" s="344">
        <f t="shared" si="6"/>
        <v>43594.427083333314</v>
      </c>
      <c r="R27" s="344">
        <f t="shared" si="6"/>
        <v>43594.437499999978</v>
      </c>
      <c r="S27" s="344">
        <f t="shared" si="6"/>
        <v>43594.447916666642</v>
      </c>
      <c r="T27" s="344">
        <f t="shared" si="6"/>
        <v>43594.458333333307</v>
      </c>
      <c r="U27" s="344">
        <f t="shared" si="6"/>
        <v>43594.468749999971</v>
      </c>
      <c r="V27" s="344">
        <f t="shared" si="6"/>
        <v>43594.479166666635</v>
      </c>
      <c r="W27" s="344">
        <f t="shared" si="6"/>
        <v>43594.489583333299</v>
      </c>
      <c r="X27" s="344">
        <f t="shared" si="6"/>
        <v>43594.499999999964</v>
      </c>
      <c r="Y27" s="344">
        <f t="shared" si="6"/>
        <v>43594.510416666628</v>
      </c>
      <c r="Z27" s="344">
        <f t="shared" si="6"/>
        <v>43594.520833333292</v>
      </c>
      <c r="AA27" s="344">
        <f t="shared" si="6"/>
        <v>43594.531249999956</v>
      </c>
      <c r="AB27" s="344">
        <f t="shared" si="6"/>
        <v>43594.541666666621</v>
      </c>
      <c r="AC27" s="344">
        <f t="shared" si="6"/>
        <v>43594.552083333285</v>
      </c>
      <c r="AD27" s="344">
        <f t="shared" si="6"/>
        <v>43594.562499999949</v>
      </c>
      <c r="AE27" s="344">
        <f t="shared" si="6"/>
        <v>43594.572916666613</v>
      </c>
      <c r="AF27" s="344">
        <f t="shared" si="6"/>
        <v>43594.583333333278</v>
      </c>
      <c r="AG27" s="344">
        <f t="shared" si="6"/>
        <v>43594.593749999942</v>
      </c>
      <c r="AH27" s="344">
        <f t="shared" si="6"/>
        <v>43594.604166666606</v>
      </c>
      <c r="AI27" s="344">
        <f t="shared" si="6"/>
        <v>43594.61458333327</v>
      </c>
      <c r="AJ27" s="344">
        <f t="shared" si="6"/>
        <v>43594.624999999935</v>
      </c>
      <c r="AK27" s="344">
        <f t="shared" si="6"/>
        <v>43594.635416666599</v>
      </c>
      <c r="AL27" s="344">
        <f t="shared" si="6"/>
        <v>43594.645833333263</v>
      </c>
      <c r="AM27" s="344">
        <f t="shared" si="6"/>
        <v>43594.656249999927</v>
      </c>
      <c r="AN27" s="344">
        <f t="shared" si="6"/>
        <v>43594.666666666591</v>
      </c>
      <c r="AO27" s="344">
        <f t="shared" si="6"/>
        <v>43594.677083333256</v>
      </c>
      <c r="AP27" s="344">
        <f t="shared" si="6"/>
        <v>43594.68749999992</v>
      </c>
      <c r="AQ27" s="344">
        <f t="shared" si="6"/>
        <v>43594.697916666584</v>
      </c>
      <c r="AR27" s="344">
        <f t="shared" si="6"/>
        <v>43594.708333333248</v>
      </c>
      <c r="AS27" s="344">
        <f t="shared" si="6"/>
        <v>43594.718749999913</v>
      </c>
      <c r="AT27" s="344">
        <f t="shared" si="6"/>
        <v>43594.729166666577</v>
      </c>
      <c r="AU27" s="344">
        <f t="shared" si="6"/>
        <v>43594.739583333241</v>
      </c>
      <c r="AV27" s="344">
        <f t="shared" si="6"/>
        <v>43594.749999999905</v>
      </c>
      <c r="AW27" s="344">
        <f t="shared" si="6"/>
        <v>43594.76041666657</v>
      </c>
      <c r="AX27" s="344">
        <f t="shared" si="6"/>
        <v>43594.770833333234</v>
      </c>
      <c r="AY27" s="344">
        <f t="shared" si="6"/>
        <v>43594.781249999898</v>
      </c>
      <c r="AZ27" s="344">
        <f t="shared" si="6"/>
        <v>43594.791666666562</v>
      </c>
      <c r="BA27" s="344">
        <f t="shared" si="6"/>
        <v>43594.802083333227</v>
      </c>
      <c r="BB27" s="344">
        <f t="shared" si="6"/>
        <v>43594.812499999891</v>
      </c>
      <c r="BC27" s="344">
        <f t="shared" si="6"/>
        <v>43594.822916666555</v>
      </c>
      <c r="BD27" s="344">
        <f t="shared" si="6"/>
        <v>43594.833333333219</v>
      </c>
      <c r="BE27" s="344">
        <f t="shared" si="6"/>
        <v>43594.843749999884</v>
      </c>
      <c r="BF27" s="344">
        <f t="shared" si="6"/>
        <v>43594.854166666548</v>
      </c>
      <c r="BG27" s="344">
        <f t="shared" si="6"/>
        <v>43594.864583333212</v>
      </c>
      <c r="BH27" s="344">
        <f t="shared" si="6"/>
        <v>43594.874999999876</v>
      </c>
      <c r="BI27" s="344">
        <f t="shared" si="6"/>
        <v>43594.885416666541</v>
      </c>
      <c r="BJ27" s="344">
        <f t="shared" si="6"/>
        <v>43594.895833333205</v>
      </c>
      <c r="BK27" s="344">
        <f t="shared" si="6"/>
        <v>43594.906249999869</v>
      </c>
      <c r="BL27" s="344">
        <f t="shared" si="6"/>
        <v>43594.916666666533</v>
      </c>
      <c r="BM27" s="344">
        <f t="shared" si="6"/>
        <v>43594.927083333198</v>
      </c>
      <c r="BN27" s="344">
        <f t="shared" si="6"/>
        <v>43594.937499999862</v>
      </c>
      <c r="BO27" s="344">
        <f t="shared" si="6"/>
        <v>43594.947916666526</v>
      </c>
      <c r="BP27" s="344">
        <f t="shared" si="6"/>
        <v>43594.95833333319</v>
      </c>
      <c r="BQ27" s="344">
        <f t="shared" si="6"/>
        <v>43594.968749999854</v>
      </c>
      <c r="BR27" s="344">
        <f t="shared" si="6"/>
        <v>43594.979166666519</v>
      </c>
      <c r="BS27" s="344">
        <f t="shared" si="6"/>
        <v>43594.989583333183</v>
      </c>
      <c r="BT27" s="344">
        <f t="shared" si="6"/>
        <v>43594.999999999847</v>
      </c>
      <c r="BU27" s="165"/>
    </row>
    <row r="28" spans="1:73" ht="15.75" customHeight="1" thickBot="1" x14ac:dyDescent="0.3">
      <c r="A28" s="3"/>
      <c r="B28" s="365"/>
      <c r="C28" s="363"/>
      <c r="D28" s="363"/>
      <c r="E28" s="385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staff'!O9</f>
        <v>0</v>
      </c>
      <c r="C29" s="155">
        <f>'Etat staff'!M9</f>
        <v>0</v>
      </c>
      <c r="D29" s="249">
        <f>IF('Etat staff'!N9&lt;C29,'Etat staff'!N9+1,'Etat staff'!N9)</f>
        <v>0</v>
      </c>
      <c r="E29" s="77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26"/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6.9441666666666671E-3</v>
      </c>
    </row>
    <row r="30" spans="1:73" x14ac:dyDescent="0.25">
      <c r="A30" s="3"/>
      <c r="B30" s="76">
        <f>'Etat staff'!O10</f>
        <v>0</v>
      </c>
      <c r="C30" s="157">
        <f>'Etat staff'!M10</f>
        <v>0</v>
      </c>
      <c r="D30" s="249">
        <f>IF('Etat staff'!N10&lt;C30,'Etat staff'!N10+1,'Etat staff'!N10)</f>
        <v>0</v>
      </c>
      <c r="E30" s="78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29"/>
      <c r="BU30" s="165">
        <f t="shared" si="3"/>
        <v>6.9441666666666671E-3</v>
      </c>
    </row>
    <row r="31" spans="1:73" x14ac:dyDescent="0.25">
      <c r="A31" s="3"/>
      <c r="B31" s="76">
        <f>'Etat staff'!O11</f>
        <v>0</v>
      </c>
      <c r="C31" s="157">
        <f>'Etat staff'!M11</f>
        <v>0</v>
      </c>
      <c r="D31" s="249">
        <f>IF('Etat staff'!N11&lt;C31,'Etat staff'!N11+1,'Etat staff'!N11)</f>
        <v>0</v>
      </c>
      <c r="E31" s="78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296"/>
      <c r="BH31" s="296"/>
      <c r="BI31" s="296"/>
      <c r="BJ31" s="296"/>
      <c r="BK31" s="296"/>
      <c r="BL31" s="296"/>
      <c r="BM31" s="296"/>
      <c r="BN31" s="296"/>
      <c r="BO31" s="296"/>
      <c r="BP31" s="296"/>
      <c r="BQ31" s="296"/>
      <c r="BR31" s="296"/>
      <c r="BS31" s="296"/>
      <c r="BT31" s="229"/>
      <c r="BU31" s="165">
        <f t="shared" si="3"/>
        <v>6.9441666666666671E-3</v>
      </c>
    </row>
    <row r="32" spans="1:73" x14ac:dyDescent="0.25">
      <c r="A32" s="3"/>
      <c r="B32" s="76">
        <f>'Etat staff'!O12</f>
        <v>0</v>
      </c>
      <c r="C32" s="157">
        <f>'Etat staff'!M12</f>
        <v>0</v>
      </c>
      <c r="D32" s="249">
        <f>IF('Etat staff'!N12&lt;C32,'Etat staff'!N12+1,'Etat staff'!N12)</f>
        <v>0</v>
      </c>
      <c r="E32" s="78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29"/>
      <c r="BU32" s="165">
        <f t="shared" si="3"/>
        <v>6.9441666666666671E-3</v>
      </c>
    </row>
    <row r="33" spans="1:73" x14ac:dyDescent="0.25">
      <c r="A33" s="3"/>
      <c r="B33" s="76">
        <f>'Etat staff'!O13</f>
        <v>0</v>
      </c>
      <c r="C33" s="157">
        <f>'Etat staff'!M13</f>
        <v>0</v>
      </c>
      <c r="D33" s="249">
        <f>IF('Etat staff'!N13&lt;C33,'Etat staff'!N13+1,'Etat staff'!N13)</f>
        <v>0</v>
      </c>
      <c r="E33" s="78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29"/>
      <c r="BU33" s="165">
        <f t="shared" si="3"/>
        <v>6.9441666666666671E-3</v>
      </c>
    </row>
    <row r="34" spans="1:73" ht="15.75" thickBot="1" x14ac:dyDescent="0.3">
      <c r="A34" s="39"/>
      <c r="B34" s="138">
        <f>'Etat staff'!O14</f>
        <v>0</v>
      </c>
      <c r="C34" s="159">
        <f>'Etat staff'!M14</f>
        <v>0</v>
      </c>
      <c r="D34" s="249">
        <f>IF('Etat staff'!N14&lt;C34,'Etat staff'!N14+1,'Etat staff'!N14)</f>
        <v>0</v>
      </c>
      <c r="E34" s="140" t="s">
        <v>34</v>
      </c>
      <c r="F34" s="141"/>
      <c r="G34" s="269"/>
      <c r="H34" s="227"/>
      <c r="I34" s="296"/>
      <c r="J34" s="296"/>
      <c r="K34" s="296"/>
      <c r="L34" s="296"/>
      <c r="M34" s="296"/>
      <c r="N34" s="296"/>
      <c r="O34" s="296"/>
      <c r="P34" s="296"/>
      <c r="Q34" s="296"/>
      <c r="R34" s="296"/>
      <c r="S34" s="296"/>
      <c r="T34" s="296"/>
      <c r="U34" s="296"/>
      <c r="V34" s="296"/>
      <c r="W34" s="296"/>
      <c r="X34" s="296"/>
      <c r="Y34" s="296"/>
      <c r="Z34" s="296"/>
      <c r="AA34" s="296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296" t="s">
        <v>47</v>
      </c>
      <c r="BI34" s="296" t="s">
        <v>15</v>
      </c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29"/>
      <c r="BU34" s="165">
        <f t="shared" si="3"/>
        <v>6.9441666666666671E-3</v>
      </c>
    </row>
    <row r="35" spans="1:73" x14ac:dyDescent="0.25">
      <c r="A35" s="39"/>
      <c r="B35" s="139" t="str">
        <f>'Etat staff'!O31</f>
        <v xml:space="preserve"> SOAD</v>
      </c>
      <c r="C35" s="161">
        <f>'Etat staff'!M31</f>
        <v>43594.326388888891</v>
      </c>
      <c r="D35" s="225">
        <f>IF('Etat staff'!N31&lt;C35,'Etat staff'!N31+1,'Etat staff'!N31)</f>
        <v>43594.652777777781</v>
      </c>
      <c r="E35" s="203">
        <f>IF(BU35*24&lt;5.75,0.25/24,IF(BU35*24&lt;6.75,0.5/24,IF(BU35*24&lt;9,1/24,IF(BU35*24&lt;13.25,1.25/24,1.5/24))))</f>
        <v>4.1666666666666664E-2</v>
      </c>
      <c r="F35" s="59"/>
      <c r="G35" s="270"/>
      <c r="H35" s="227" t="s">
        <v>15</v>
      </c>
      <c r="I35" s="296" t="s">
        <v>15</v>
      </c>
      <c r="J35" s="296">
        <v>30</v>
      </c>
      <c r="K35" s="296">
        <v>30</v>
      </c>
      <c r="L35" s="296">
        <v>30</v>
      </c>
      <c r="M35" s="296">
        <v>30</v>
      </c>
      <c r="N35" s="296" t="s">
        <v>15</v>
      </c>
      <c r="O35" s="296" t="s">
        <v>15</v>
      </c>
      <c r="P35" s="296" t="s">
        <v>47</v>
      </c>
      <c r="Q35" s="296" t="s">
        <v>15</v>
      </c>
      <c r="R35" s="296" t="s">
        <v>15</v>
      </c>
      <c r="S35" s="296">
        <v>1</v>
      </c>
      <c r="T35" s="296">
        <v>1</v>
      </c>
      <c r="U35" s="296">
        <v>1</v>
      </c>
      <c r="V35" s="296">
        <v>1</v>
      </c>
      <c r="W35" s="296" t="s">
        <v>15</v>
      </c>
      <c r="X35" s="231" t="s">
        <v>6</v>
      </c>
      <c r="Y35" s="231" t="s">
        <v>6</v>
      </c>
      <c r="Z35" s="231" t="s">
        <v>6</v>
      </c>
      <c r="AA35" s="296" t="s">
        <v>55</v>
      </c>
      <c r="AB35" s="296" t="s">
        <v>55</v>
      </c>
      <c r="AC35" s="296" t="s">
        <v>55</v>
      </c>
      <c r="AD35" s="296" t="s">
        <v>55</v>
      </c>
      <c r="AE35" s="296" t="s">
        <v>55</v>
      </c>
      <c r="AF35" s="296" t="s">
        <v>52</v>
      </c>
      <c r="AG35" s="296" t="s">
        <v>56</v>
      </c>
      <c r="AH35" s="296" t="s">
        <v>56</v>
      </c>
      <c r="AI35" s="296" t="s">
        <v>56</v>
      </c>
      <c r="AJ35" s="296" t="s">
        <v>56</v>
      </c>
      <c r="AK35" s="296" t="s">
        <v>15</v>
      </c>
      <c r="AL35" s="296" t="s">
        <v>15</v>
      </c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29"/>
      <c r="BU35" s="165">
        <f t="shared" si="3"/>
        <v>0.33333305555717241</v>
      </c>
    </row>
    <row r="36" spans="1:73" x14ac:dyDescent="0.25">
      <c r="A36" s="39"/>
      <c r="B36" s="139" t="str">
        <f>'Etat staff'!O32</f>
        <v xml:space="preserve"> MARISA</v>
      </c>
      <c r="C36" s="161">
        <f>'Etat staff'!M32</f>
        <v>43594.326388888891</v>
      </c>
      <c r="D36" s="225">
        <f>IF('Etat staff'!N32&lt;C36,'Etat staff'!N32+1,'Etat staff'!N32)</f>
        <v>43594.538194444445</v>
      </c>
      <c r="E36" s="203">
        <f t="shared" ref="E36:E99" si="7">IF(BU36*24&lt;5.75,0.25/24,IF(BU36*24&lt;6.75,0.5/24,IF(BU36*24&lt;9,1/24,IF(BU36*24&lt;13.25,1.25/24,1.5/24))))</f>
        <v>1.0416666666666666E-2</v>
      </c>
      <c r="F36" s="59"/>
      <c r="G36" s="270"/>
      <c r="H36" s="227">
        <v>33</v>
      </c>
      <c r="I36" s="296">
        <v>33</v>
      </c>
      <c r="J36" s="296">
        <v>33</v>
      </c>
      <c r="K36" s="296">
        <v>33</v>
      </c>
      <c r="L36" s="296">
        <v>33</v>
      </c>
      <c r="M36" s="296">
        <v>33</v>
      </c>
      <c r="N36" s="296">
        <v>33</v>
      </c>
      <c r="O36" s="296">
        <v>37</v>
      </c>
      <c r="P36" s="231">
        <v>37</v>
      </c>
      <c r="Q36" s="231">
        <v>37</v>
      </c>
      <c r="R36" s="231">
        <v>37</v>
      </c>
      <c r="S36" s="231" t="s">
        <v>15</v>
      </c>
      <c r="T36" s="231" t="s">
        <v>6</v>
      </c>
      <c r="U36" s="231" t="s">
        <v>6</v>
      </c>
      <c r="V36" s="231" t="s">
        <v>6</v>
      </c>
      <c r="W36" s="231">
        <v>38</v>
      </c>
      <c r="X36" s="231">
        <v>38</v>
      </c>
      <c r="Y36" s="231">
        <v>38</v>
      </c>
      <c r="Z36" s="231">
        <v>38</v>
      </c>
      <c r="AA36" s="231">
        <v>38</v>
      </c>
      <c r="AB36" s="231">
        <v>38</v>
      </c>
      <c r="AC36" s="231">
        <v>38</v>
      </c>
      <c r="AD36" s="231">
        <v>38</v>
      </c>
      <c r="AE36" s="231">
        <v>38</v>
      </c>
      <c r="AF36" s="231">
        <v>38</v>
      </c>
      <c r="AG36" s="231">
        <v>38</v>
      </c>
      <c r="AH36" s="231">
        <v>38</v>
      </c>
      <c r="AI36" s="231" t="s">
        <v>47</v>
      </c>
      <c r="AJ36" s="296" t="s">
        <v>52</v>
      </c>
      <c r="AK36" s="296" t="s">
        <v>15</v>
      </c>
      <c r="AL36" s="296" t="s">
        <v>15</v>
      </c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29"/>
      <c r="BU36" s="165">
        <f t="shared" si="3"/>
        <v>0.21874972222141378</v>
      </c>
    </row>
    <row r="37" spans="1:73" x14ac:dyDescent="0.25">
      <c r="A37" s="39"/>
      <c r="B37" s="139" t="str">
        <f>'Etat staff'!O33</f>
        <v xml:space="preserve"> LILIAN</v>
      </c>
      <c r="C37" s="161">
        <f>'Etat staff'!M33</f>
        <v>43594.326388888891</v>
      </c>
      <c r="D37" s="225">
        <f>IF('Etat staff'!N33&lt;C37,'Etat staff'!N33+1,'Etat staff'!N33)</f>
        <v>43594.652777777781</v>
      </c>
      <c r="E37" s="203">
        <f t="shared" si="7"/>
        <v>4.1666666666666664E-2</v>
      </c>
      <c r="F37" s="59"/>
      <c r="G37" s="270"/>
      <c r="H37" s="227">
        <v>1</v>
      </c>
      <c r="I37" s="296">
        <v>1</v>
      </c>
      <c r="J37" s="231">
        <v>1</v>
      </c>
      <c r="K37" s="231">
        <v>1</v>
      </c>
      <c r="L37" s="231">
        <v>1</v>
      </c>
      <c r="M37" s="231">
        <v>1</v>
      </c>
      <c r="N37" s="231">
        <v>1</v>
      </c>
      <c r="O37" s="231">
        <v>1</v>
      </c>
      <c r="P37" s="231">
        <v>1</v>
      </c>
      <c r="Q37" s="231">
        <v>1</v>
      </c>
      <c r="R37" s="231">
        <v>1</v>
      </c>
      <c r="S37" s="231" t="s">
        <v>15</v>
      </c>
      <c r="T37" s="231" t="s">
        <v>6</v>
      </c>
      <c r="U37" s="231" t="s">
        <v>6</v>
      </c>
      <c r="V37" s="231" t="s">
        <v>6</v>
      </c>
      <c r="W37" s="231">
        <v>32</v>
      </c>
      <c r="X37" s="231">
        <v>32</v>
      </c>
      <c r="Y37" s="231">
        <v>32</v>
      </c>
      <c r="Z37" s="231">
        <v>32</v>
      </c>
      <c r="AA37" s="231">
        <v>32</v>
      </c>
      <c r="AB37" s="231">
        <v>32</v>
      </c>
      <c r="AC37" s="231">
        <v>32</v>
      </c>
      <c r="AD37" s="231">
        <v>32</v>
      </c>
      <c r="AE37" s="231">
        <v>39</v>
      </c>
      <c r="AF37" s="231">
        <v>39</v>
      </c>
      <c r="AG37" s="231">
        <v>39</v>
      </c>
      <c r="AH37" s="231">
        <v>39</v>
      </c>
      <c r="AI37" s="296" t="s">
        <v>47</v>
      </c>
      <c r="AJ37" s="296" t="s">
        <v>52</v>
      </c>
      <c r="AK37" s="296" t="s">
        <v>15</v>
      </c>
      <c r="AL37" s="296" t="s">
        <v>15</v>
      </c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29"/>
      <c r="BU37" s="165">
        <f t="shared" si="3"/>
        <v>0.33333305555717241</v>
      </c>
    </row>
    <row r="38" spans="1:73" x14ac:dyDescent="0.25">
      <c r="A38" s="39"/>
      <c r="B38" s="139" t="str">
        <f>'Etat staff'!O34</f>
        <v xml:space="preserve"> DALIA</v>
      </c>
      <c r="C38" s="161">
        <f>'Etat staff'!M34</f>
        <v>43594.336805555555</v>
      </c>
      <c r="D38" s="225">
        <f>IF('Etat staff'!N34&lt;C38,'Etat staff'!N34+1,'Etat staff'!N34)</f>
        <v>43594.663194444445</v>
      </c>
      <c r="E38" s="203">
        <f t="shared" si="7"/>
        <v>4.1666666666666664E-2</v>
      </c>
      <c r="F38" s="59"/>
      <c r="G38" s="270"/>
      <c r="H38" s="227"/>
      <c r="I38" s="296"/>
      <c r="J38" s="296"/>
      <c r="K38" s="296">
        <v>39</v>
      </c>
      <c r="L38" s="296">
        <v>39</v>
      </c>
      <c r="M38" s="296">
        <v>39</v>
      </c>
      <c r="N38" s="296">
        <v>39</v>
      </c>
      <c r="O38" s="296">
        <v>39</v>
      </c>
      <c r="P38" s="296">
        <v>39</v>
      </c>
      <c r="Q38" s="296">
        <v>39</v>
      </c>
      <c r="R38" s="296">
        <v>39</v>
      </c>
      <c r="S38" s="296" t="s">
        <v>15</v>
      </c>
      <c r="T38" s="296" t="s">
        <v>47</v>
      </c>
      <c r="U38" s="296" t="s">
        <v>15</v>
      </c>
      <c r="V38" s="296" t="s">
        <v>15</v>
      </c>
      <c r="W38" s="296">
        <v>30</v>
      </c>
      <c r="X38" s="296">
        <v>30</v>
      </c>
      <c r="Y38" s="296">
        <v>30</v>
      </c>
      <c r="Z38" s="296">
        <v>30</v>
      </c>
      <c r="AA38" s="296">
        <v>35</v>
      </c>
      <c r="AB38" s="296">
        <v>35</v>
      </c>
      <c r="AC38" s="296">
        <v>35</v>
      </c>
      <c r="AD38" s="296">
        <v>35</v>
      </c>
      <c r="AE38" s="296" t="s">
        <v>53</v>
      </c>
      <c r="AF38" s="296" t="s">
        <v>53</v>
      </c>
      <c r="AG38" s="296" t="s">
        <v>47</v>
      </c>
      <c r="AH38" s="296" t="s">
        <v>52</v>
      </c>
      <c r="AI38" s="296" t="s">
        <v>15</v>
      </c>
      <c r="AJ38" s="231"/>
      <c r="AK38" s="231"/>
      <c r="AL38" s="231"/>
      <c r="AM38" s="231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29"/>
      <c r="BU38" s="165">
        <f t="shared" si="3"/>
        <v>0.33333305555717241</v>
      </c>
    </row>
    <row r="39" spans="1:73" x14ac:dyDescent="0.25">
      <c r="A39" s="39"/>
      <c r="B39" s="139">
        <f>'Etat staff'!O35</f>
        <v>0</v>
      </c>
      <c r="C39" s="161">
        <f>'Etat staff'!M35</f>
        <v>0</v>
      </c>
      <c r="D39" s="225">
        <f>IF('Etat staff'!N35&lt;C39,'Etat staff'!N35+1,'Etat staff'!N35)</f>
        <v>0</v>
      </c>
      <c r="E39" s="203">
        <f t="shared" si="7"/>
        <v>1.0416666666666666E-2</v>
      </c>
      <c r="F39" s="59"/>
      <c r="G39" s="270"/>
      <c r="H39" s="227"/>
      <c r="I39" s="296"/>
      <c r="J39" s="296"/>
      <c r="K39" s="296"/>
      <c r="L39" s="296"/>
      <c r="M39" s="296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29"/>
      <c r="BU39" s="165">
        <f t="shared" si="3"/>
        <v>6.9441666666666671E-3</v>
      </c>
    </row>
    <row r="40" spans="1:73" x14ac:dyDescent="0.25">
      <c r="A40" s="39"/>
      <c r="B40" s="139">
        <f>'Etat staff'!O36</f>
        <v>0</v>
      </c>
      <c r="C40" s="161">
        <f>'Etat staff'!M36</f>
        <v>0</v>
      </c>
      <c r="D40" s="225">
        <f>IF('Etat staff'!N36&lt;C40,'Etat staff'!N36+1,'Etat staff'!N36)</f>
        <v>0</v>
      </c>
      <c r="E40" s="203">
        <f t="shared" si="7"/>
        <v>1.0416666666666666E-2</v>
      </c>
      <c r="F40" s="59"/>
      <c r="G40" s="270"/>
      <c r="H40" s="227"/>
      <c r="I40" s="296"/>
      <c r="J40" s="296"/>
      <c r="K40" s="296"/>
      <c r="L40" s="296"/>
      <c r="M40" s="296"/>
      <c r="N40" s="296"/>
      <c r="O40" s="296"/>
      <c r="P40" s="231"/>
      <c r="Q40" s="231"/>
      <c r="R40" s="231"/>
      <c r="S40" s="231"/>
      <c r="T40" s="231"/>
      <c r="U40" s="231"/>
      <c r="V40" s="231"/>
      <c r="W40" s="231"/>
      <c r="X40" s="231"/>
      <c r="Y40" s="231"/>
      <c r="Z40" s="231"/>
      <c r="AA40" s="231"/>
      <c r="AB40" s="231"/>
      <c r="AC40" s="231"/>
      <c r="AD40" s="231"/>
      <c r="AE40" s="231"/>
      <c r="AF40" s="231"/>
      <c r="AG40" s="231"/>
      <c r="AH40" s="231"/>
      <c r="AI40" s="231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29"/>
      <c r="BU40" s="165">
        <f t="shared" si="3"/>
        <v>6.9441666666666671E-3</v>
      </c>
    </row>
    <row r="41" spans="1:73" x14ac:dyDescent="0.25">
      <c r="A41" s="39"/>
      <c r="B41" s="139" t="str">
        <f>'Etat staff'!O37</f>
        <v xml:space="preserve"> ESTELLE OCEANE</v>
      </c>
      <c r="C41" s="161">
        <f>'Etat staff'!M37</f>
        <v>43594.357638888891</v>
      </c>
      <c r="D41" s="225">
        <f>IF('Etat staff'!N37&lt;C41,'Etat staff'!N37+1,'Etat staff'!N37)</f>
        <v>43594.684027777781</v>
      </c>
      <c r="E41" s="203">
        <f t="shared" si="7"/>
        <v>4.1666666666666664E-2</v>
      </c>
      <c r="F41" s="59"/>
      <c r="G41" s="270"/>
      <c r="H41" s="227"/>
      <c r="I41" s="296"/>
      <c r="J41" s="296"/>
      <c r="K41" s="296">
        <v>35</v>
      </c>
      <c r="L41" s="296">
        <v>35</v>
      </c>
      <c r="M41" s="296">
        <v>35</v>
      </c>
      <c r="N41" s="296">
        <v>30</v>
      </c>
      <c r="O41" s="296">
        <v>30</v>
      </c>
      <c r="P41" s="296">
        <v>30</v>
      </c>
      <c r="Q41" s="296">
        <v>30</v>
      </c>
      <c r="R41" s="296">
        <v>30</v>
      </c>
      <c r="S41" s="296">
        <v>37</v>
      </c>
      <c r="T41" s="296">
        <v>37</v>
      </c>
      <c r="U41" s="296">
        <v>37</v>
      </c>
      <c r="V41" s="296">
        <v>37</v>
      </c>
      <c r="W41" s="296" t="s">
        <v>15</v>
      </c>
      <c r="X41" s="231" t="s">
        <v>6</v>
      </c>
      <c r="Y41" s="231" t="s">
        <v>6</v>
      </c>
      <c r="Z41" s="231" t="s">
        <v>6</v>
      </c>
      <c r="AA41" s="296">
        <v>30</v>
      </c>
      <c r="AB41" s="296">
        <v>30</v>
      </c>
      <c r="AC41" s="296">
        <v>30</v>
      </c>
      <c r="AD41" s="296">
        <v>30</v>
      </c>
      <c r="AE41" s="296">
        <v>30</v>
      </c>
      <c r="AF41" s="296">
        <v>30</v>
      </c>
      <c r="AG41" s="296">
        <v>30</v>
      </c>
      <c r="AH41" s="296">
        <v>30</v>
      </c>
      <c r="AI41" s="296">
        <v>30</v>
      </c>
      <c r="AJ41" s="296">
        <v>30</v>
      </c>
      <c r="AK41" s="296">
        <v>30</v>
      </c>
      <c r="AL41" s="296">
        <v>30</v>
      </c>
      <c r="AM41" s="296" t="s">
        <v>15</v>
      </c>
      <c r="AN41" s="296" t="s">
        <v>52</v>
      </c>
      <c r="AO41" s="231" t="s">
        <v>47</v>
      </c>
      <c r="AP41" s="231" t="s">
        <v>53</v>
      </c>
      <c r="AQ41" s="231" t="s">
        <v>53</v>
      </c>
      <c r="AR41" s="231" t="s">
        <v>53</v>
      </c>
      <c r="AS41" s="231" t="s">
        <v>53</v>
      </c>
      <c r="AT41" s="231" t="s">
        <v>53</v>
      </c>
      <c r="AU41" s="231" t="s">
        <v>53</v>
      </c>
      <c r="AV41" s="231" t="s">
        <v>53</v>
      </c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29"/>
      <c r="BU41" s="165">
        <f t="shared" si="3"/>
        <v>0.33333305555717241</v>
      </c>
    </row>
    <row r="42" spans="1:73" x14ac:dyDescent="0.25">
      <c r="A42" s="39"/>
      <c r="B42" s="266" t="str">
        <f>'Etat staff'!O38</f>
        <v xml:space="preserve"> KAREN KANITHA</v>
      </c>
      <c r="C42" s="161">
        <f>'Etat staff'!M38</f>
        <v>43594.357638888891</v>
      </c>
      <c r="D42" s="225">
        <f>IF('Etat staff'!N38&lt;C42,'Etat staff'!N38+1,'Etat staff'!N38)</f>
        <v>43594.684027777781</v>
      </c>
      <c r="E42" s="203">
        <f t="shared" si="7"/>
        <v>4.1666666666666664E-2</v>
      </c>
      <c r="F42" s="44"/>
      <c r="G42" s="265"/>
      <c r="H42" s="227"/>
      <c r="I42" s="296"/>
      <c r="J42" s="296"/>
      <c r="K42" s="296">
        <v>38</v>
      </c>
      <c r="L42" s="296">
        <v>38</v>
      </c>
      <c r="M42" s="296">
        <v>38</v>
      </c>
      <c r="N42" s="296">
        <v>38</v>
      </c>
      <c r="O42" s="296">
        <v>38</v>
      </c>
      <c r="P42" s="296">
        <v>38</v>
      </c>
      <c r="Q42" s="296">
        <v>38</v>
      </c>
      <c r="R42" s="296">
        <v>38</v>
      </c>
      <c r="S42" s="296">
        <v>38</v>
      </c>
      <c r="T42" s="296">
        <v>38</v>
      </c>
      <c r="U42" s="296">
        <v>38</v>
      </c>
      <c r="V42" s="296">
        <v>38</v>
      </c>
      <c r="W42" s="296" t="s">
        <v>15</v>
      </c>
      <c r="X42" s="231" t="s">
        <v>6</v>
      </c>
      <c r="Y42" s="231" t="s">
        <v>6</v>
      </c>
      <c r="Z42" s="231" t="s">
        <v>6</v>
      </c>
      <c r="AA42" s="296"/>
      <c r="AB42" s="296"/>
      <c r="AC42" s="296"/>
      <c r="AD42" s="296"/>
      <c r="AE42" s="231">
        <v>35</v>
      </c>
      <c r="AF42" s="231">
        <v>35</v>
      </c>
      <c r="AG42" s="231">
        <v>35</v>
      </c>
      <c r="AH42" s="231">
        <v>35</v>
      </c>
      <c r="AI42" s="231">
        <v>35</v>
      </c>
      <c r="AJ42" s="231">
        <v>35</v>
      </c>
      <c r="AK42" s="231">
        <v>35</v>
      </c>
      <c r="AL42" s="231">
        <v>35</v>
      </c>
      <c r="AM42" s="231">
        <v>35</v>
      </c>
      <c r="AN42" s="231">
        <v>35</v>
      </c>
      <c r="AO42" s="231">
        <v>35</v>
      </c>
      <c r="AP42" s="231">
        <v>35</v>
      </c>
      <c r="AQ42" s="231">
        <v>35</v>
      </c>
      <c r="AR42" s="296"/>
      <c r="AS42" s="231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29"/>
      <c r="BU42" s="165">
        <f t="shared" si="3"/>
        <v>0.33333305555717241</v>
      </c>
    </row>
    <row r="43" spans="1:73" x14ac:dyDescent="0.25">
      <c r="A43" s="39"/>
      <c r="B43" s="139">
        <f>'Etat staff'!O39</f>
        <v>0</v>
      </c>
      <c r="C43" s="161">
        <f>'Etat staff'!M39</f>
        <v>0</v>
      </c>
      <c r="D43" s="225">
        <f>IF('Etat staff'!N39&lt;C43,'Etat staff'!N39+1,'Etat staff'!N39)</f>
        <v>0</v>
      </c>
      <c r="E43" s="203">
        <f t="shared" si="7"/>
        <v>1.0416666666666666E-2</v>
      </c>
      <c r="F43" s="44"/>
      <c r="G43" s="265"/>
      <c r="H43" s="227"/>
      <c r="I43" s="296"/>
      <c r="J43" s="296"/>
      <c r="K43" s="296"/>
      <c r="L43" s="296"/>
      <c r="M43" s="296"/>
      <c r="N43" s="296"/>
      <c r="O43" s="296"/>
      <c r="P43" s="296"/>
      <c r="Q43" s="296"/>
      <c r="R43" s="296"/>
      <c r="S43" s="296"/>
      <c r="T43" s="231"/>
      <c r="U43" s="231"/>
      <c r="V43" s="231"/>
      <c r="W43" s="231"/>
      <c r="X43" s="231"/>
      <c r="Y43" s="231"/>
      <c r="Z43" s="231"/>
      <c r="AA43" s="231"/>
      <c r="AB43" s="231"/>
      <c r="AC43" s="231"/>
      <c r="AD43" s="231"/>
      <c r="AE43" s="231"/>
      <c r="AF43" s="231"/>
      <c r="AG43" s="231"/>
      <c r="AH43" s="231"/>
      <c r="AI43" s="231"/>
      <c r="AJ43" s="231"/>
      <c r="AK43" s="231"/>
      <c r="AL43" s="231"/>
      <c r="AM43" s="231"/>
      <c r="AN43" s="231"/>
      <c r="AO43" s="231"/>
      <c r="AP43" s="231"/>
      <c r="AQ43" s="231"/>
      <c r="AR43" s="231"/>
      <c r="AS43" s="231"/>
      <c r="AT43" s="231"/>
      <c r="AU43" s="231"/>
      <c r="AV43" s="231"/>
      <c r="AW43" s="231"/>
      <c r="AX43" s="231"/>
      <c r="AY43" s="231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29"/>
      <c r="BU43" s="165">
        <f t="shared" si="3"/>
        <v>6.9441666666666671E-3</v>
      </c>
    </row>
    <row r="44" spans="1:73" x14ac:dyDescent="0.25">
      <c r="A44" s="39"/>
      <c r="B44" s="139" t="str">
        <f>'Etat staff'!O40</f>
        <v xml:space="preserve"> ANTHONY</v>
      </c>
      <c r="C44" s="161">
        <f>'Etat staff'!M40</f>
        <v>43594.399305555555</v>
      </c>
      <c r="D44" s="225">
        <f>IF('Etat staff'!N40&lt;C44,'Etat staff'!N40+1,'Etat staff'!N40)</f>
        <v>43594.819444444445</v>
      </c>
      <c r="E44" s="203">
        <f t="shared" si="7"/>
        <v>5.2083333333333336E-2</v>
      </c>
      <c r="F44" s="44"/>
      <c r="G44" s="265"/>
      <c r="H44" s="227"/>
      <c r="I44" s="296"/>
      <c r="J44" s="296"/>
      <c r="K44" s="296"/>
      <c r="L44" s="296"/>
      <c r="M44" s="296"/>
      <c r="N44" s="296"/>
      <c r="O44" s="296">
        <v>33</v>
      </c>
      <c r="P44" s="296">
        <v>33</v>
      </c>
      <c r="Q44" s="296">
        <v>33</v>
      </c>
      <c r="R44" s="296">
        <v>33</v>
      </c>
      <c r="S44" s="296">
        <v>33</v>
      </c>
      <c r="T44" s="296">
        <v>33</v>
      </c>
      <c r="U44" s="296">
        <v>33</v>
      </c>
      <c r="V44" s="296">
        <v>33</v>
      </c>
      <c r="W44" s="296">
        <v>35</v>
      </c>
      <c r="X44" s="296">
        <v>35</v>
      </c>
      <c r="Y44" s="296">
        <v>35</v>
      </c>
      <c r="Z44" s="296">
        <v>35</v>
      </c>
      <c r="AA44" s="296" t="s">
        <v>15</v>
      </c>
      <c r="AB44" s="231" t="s">
        <v>6</v>
      </c>
      <c r="AC44" s="231" t="s">
        <v>6</v>
      </c>
      <c r="AD44" s="231" t="s">
        <v>6</v>
      </c>
      <c r="AE44" s="231"/>
      <c r="AF44" s="231"/>
      <c r="AG44" s="231"/>
      <c r="AH44" s="231"/>
      <c r="AI44" s="296">
        <v>33</v>
      </c>
      <c r="AJ44" s="296">
        <v>33</v>
      </c>
      <c r="AK44" s="296">
        <v>33</v>
      </c>
      <c r="AL44" s="296">
        <v>33</v>
      </c>
      <c r="AM44" s="296">
        <v>33</v>
      </c>
      <c r="AN44" s="296">
        <v>33</v>
      </c>
      <c r="AO44" s="296">
        <v>33</v>
      </c>
      <c r="AP44" s="231" t="s">
        <v>47</v>
      </c>
      <c r="AQ44" s="231" t="s">
        <v>52</v>
      </c>
      <c r="AR44" s="231" t="s">
        <v>15</v>
      </c>
      <c r="AS44" s="231" t="s">
        <v>15</v>
      </c>
      <c r="AT44" s="231"/>
      <c r="AU44" s="231"/>
      <c r="AV44" s="231"/>
      <c r="AW44" s="231"/>
      <c r="AX44" s="231"/>
      <c r="AY44" s="231"/>
      <c r="AZ44" s="231"/>
      <c r="BA44" s="231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29"/>
      <c r="BU44" s="165">
        <f t="shared" si="3"/>
        <v>0.42708305555717241</v>
      </c>
    </row>
    <row r="45" spans="1:73" x14ac:dyDescent="0.25">
      <c r="A45" s="39"/>
      <c r="B45" s="139" t="str">
        <f>'Etat staff'!O41</f>
        <v xml:space="preserve"> KARINE</v>
      </c>
      <c r="C45" s="161">
        <f>'Etat staff'!M41</f>
        <v>43594.482638888891</v>
      </c>
      <c r="D45" s="225">
        <f>IF('Etat staff'!N41&lt;C45,'Etat staff'!N41+1,'Etat staff'!N41)</f>
        <v>43594.809027777781</v>
      </c>
      <c r="E45" s="203">
        <f t="shared" si="7"/>
        <v>4.1666666666666664E-2</v>
      </c>
      <c r="F45" s="44"/>
      <c r="G45" s="265"/>
      <c r="H45" s="227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>
        <v>39</v>
      </c>
      <c r="T45" s="296">
        <v>39</v>
      </c>
      <c r="U45" s="296">
        <v>39</v>
      </c>
      <c r="V45" s="296">
        <v>39</v>
      </c>
      <c r="W45" s="296">
        <v>39</v>
      </c>
      <c r="X45" s="296">
        <v>39</v>
      </c>
      <c r="Y45" s="296">
        <v>39</v>
      </c>
      <c r="Z45" s="296">
        <v>39</v>
      </c>
      <c r="AA45" s="296">
        <v>39</v>
      </c>
      <c r="AB45" s="296">
        <v>39</v>
      </c>
      <c r="AC45" s="296">
        <v>39</v>
      </c>
      <c r="AD45" s="296">
        <v>39</v>
      </c>
      <c r="AE45" s="296" t="s">
        <v>15</v>
      </c>
      <c r="AF45" s="231" t="s">
        <v>6</v>
      </c>
      <c r="AG45" s="296" t="s">
        <v>6</v>
      </c>
      <c r="AH45" s="296" t="s">
        <v>6</v>
      </c>
      <c r="AI45" s="296">
        <v>37</v>
      </c>
      <c r="AJ45" s="296">
        <v>37</v>
      </c>
      <c r="AK45" s="296">
        <v>37</v>
      </c>
      <c r="AL45" s="296">
        <v>37</v>
      </c>
      <c r="AM45" s="296">
        <v>37</v>
      </c>
      <c r="AN45" s="296">
        <v>37</v>
      </c>
      <c r="AO45" s="296">
        <v>37</v>
      </c>
      <c r="AP45" s="296">
        <v>37</v>
      </c>
      <c r="AQ45" s="296">
        <v>37</v>
      </c>
      <c r="AR45" s="231">
        <v>35</v>
      </c>
      <c r="AS45" s="231">
        <v>35</v>
      </c>
      <c r="AT45" s="231">
        <v>35</v>
      </c>
      <c r="AU45" s="231">
        <v>35</v>
      </c>
      <c r="AV45" s="231">
        <v>35</v>
      </c>
      <c r="AW45" s="231">
        <v>35</v>
      </c>
      <c r="AX45" s="231">
        <v>35</v>
      </c>
      <c r="AY45" s="231">
        <v>35</v>
      </c>
      <c r="AZ45" s="231">
        <v>35</v>
      </c>
      <c r="BA45" s="296" t="s">
        <v>52</v>
      </c>
      <c r="BB45" s="296" t="s">
        <v>47</v>
      </c>
      <c r="BC45" s="296" t="s">
        <v>15</v>
      </c>
      <c r="BD45" s="296" t="s">
        <v>15</v>
      </c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29"/>
      <c r="BU45" s="165">
        <f t="shared" si="3"/>
        <v>0.33333305555717241</v>
      </c>
    </row>
    <row r="46" spans="1:73" x14ac:dyDescent="0.25">
      <c r="A46" s="39"/>
      <c r="B46" s="139" t="str">
        <f>'Etat staff'!O42</f>
        <v xml:space="preserve"> REMI</v>
      </c>
      <c r="C46" s="161">
        <f>'Etat staff'!M42</f>
        <v>43594.440972222219</v>
      </c>
      <c r="D46" s="225">
        <f>IF('Etat staff'!N42&lt;C46,'Etat staff'!N42+1,'Etat staff'!N42)</f>
        <v>43594.767361111109</v>
      </c>
      <c r="E46" s="203">
        <f t="shared" si="7"/>
        <v>4.1666666666666664E-2</v>
      </c>
      <c r="F46" s="44"/>
      <c r="G46" s="265"/>
      <c r="H46" s="227"/>
      <c r="I46" s="296"/>
      <c r="J46" s="296"/>
      <c r="K46" s="296"/>
      <c r="L46" s="296"/>
      <c r="M46" s="296"/>
      <c r="N46" s="296"/>
      <c r="O46" s="296"/>
      <c r="P46" s="296"/>
      <c r="Q46" s="296"/>
      <c r="R46" s="296"/>
      <c r="S46" s="296">
        <v>30</v>
      </c>
      <c r="T46" s="296">
        <v>30</v>
      </c>
      <c r="U46" s="296">
        <v>30</v>
      </c>
      <c r="V46" s="296">
        <v>30</v>
      </c>
      <c r="W46" s="231">
        <v>1</v>
      </c>
      <c r="X46" s="231">
        <v>1</v>
      </c>
      <c r="Y46" s="231">
        <v>1</v>
      </c>
      <c r="Z46" s="231">
        <v>1</v>
      </c>
      <c r="AA46" s="231">
        <v>1</v>
      </c>
      <c r="AB46" s="231">
        <v>1</v>
      </c>
      <c r="AC46" s="231">
        <v>1</v>
      </c>
      <c r="AD46" s="231">
        <v>1</v>
      </c>
      <c r="AE46" s="231" t="s">
        <v>15</v>
      </c>
      <c r="AF46" s="231" t="s">
        <v>6</v>
      </c>
      <c r="AG46" s="296" t="s">
        <v>6</v>
      </c>
      <c r="AH46" s="296" t="s">
        <v>6</v>
      </c>
      <c r="AI46" s="296">
        <v>36</v>
      </c>
      <c r="AJ46" s="296">
        <v>36</v>
      </c>
      <c r="AK46" s="296">
        <v>36</v>
      </c>
      <c r="AL46" s="296">
        <v>36</v>
      </c>
      <c r="AM46" s="296">
        <v>36</v>
      </c>
      <c r="AN46" s="296">
        <v>36</v>
      </c>
      <c r="AO46" s="296">
        <v>36</v>
      </c>
      <c r="AP46" s="296">
        <v>36</v>
      </c>
      <c r="AQ46" s="296">
        <v>36</v>
      </c>
      <c r="AR46" s="296">
        <v>36</v>
      </c>
      <c r="AS46" s="296">
        <v>36</v>
      </c>
      <c r="AT46" s="296">
        <v>36</v>
      </c>
      <c r="AU46" s="296">
        <v>36</v>
      </c>
      <c r="AV46" s="296">
        <v>36</v>
      </c>
      <c r="AW46" s="296">
        <v>36</v>
      </c>
      <c r="AX46" s="296">
        <v>36</v>
      </c>
      <c r="AY46" s="296">
        <v>36</v>
      </c>
      <c r="AZ46" s="296">
        <v>36</v>
      </c>
      <c r="BA46" s="296" t="s">
        <v>52</v>
      </c>
      <c r="BB46" s="296" t="s">
        <v>47</v>
      </c>
      <c r="BC46" s="296" t="s">
        <v>15</v>
      </c>
      <c r="BD46" s="296" t="s">
        <v>15</v>
      </c>
      <c r="BE46" s="296" t="s">
        <v>15</v>
      </c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29"/>
      <c r="BU46" s="165">
        <f t="shared" si="3"/>
        <v>0.33333305555717241</v>
      </c>
    </row>
    <row r="47" spans="1:73" x14ac:dyDescent="0.25">
      <c r="A47" s="39"/>
      <c r="B47" s="139" t="str">
        <f>'Etat staff'!O43</f>
        <v xml:space="preserve"> LYDIE</v>
      </c>
      <c r="C47" s="161">
        <f>'Etat staff'!M43</f>
        <v>43594.482638888891</v>
      </c>
      <c r="D47" s="225">
        <f>IF('Etat staff'!N43&lt;C47,'Etat staff'!N43+1,'Etat staff'!N43)</f>
        <v>43594.809027777781</v>
      </c>
      <c r="E47" s="203">
        <f t="shared" si="7"/>
        <v>4.1666666666666664E-2</v>
      </c>
      <c r="F47" s="44"/>
      <c r="G47" s="265"/>
      <c r="H47" s="227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31">
        <v>33</v>
      </c>
      <c r="X47" s="231">
        <v>33</v>
      </c>
      <c r="Y47" s="231">
        <v>33</v>
      </c>
      <c r="Z47" s="231">
        <v>33</v>
      </c>
      <c r="AA47" s="231">
        <v>33</v>
      </c>
      <c r="AB47" s="231">
        <v>33</v>
      </c>
      <c r="AC47" s="231">
        <v>33</v>
      </c>
      <c r="AD47" s="231">
        <v>33</v>
      </c>
      <c r="AE47" s="231">
        <v>33</v>
      </c>
      <c r="AF47" s="231">
        <v>33</v>
      </c>
      <c r="AG47" s="231">
        <v>33</v>
      </c>
      <c r="AH47" s="231">
        <v>33</v>
      </c>
      <c r="AI47" s="231" t="s">
        <v>15</v>
      </c>
      <c r="AJ47" s="231" t="s">
        <v>6</v>
      </c>
      <c r="AK47" s="231" t="s">
        <v>6</v>
      </c>
      <c r="AL47" s="296" t="s">
        <v>6</v>
      </c>
      <c r="AM47" s="296">
        <v>32</v>
      </c>
      <c r="AN47" s="296">
        <v>32</v>
      </c>
      <c r="AO47" s="296">
        <v>32</v>
      </c>
      <c r="AP47" s="296">
        <v>32</v>
      </c>
      <c r="AQ47" s="296">
        <v>32</v>
      </c>
      <c r="AR47" s="296">
        <v>32</v>
      </c>
      <c r="AS47" s="296" t="s">
        <v>52</v>
      </c>
      <c r="AT47" s="296" t="s">
        <v>47</v>
      </c>
      <c r="AU47" s="296" t="s">
        <v>15</v>
      </c>
      <c r="AV47" s="296"/>
      <c r="AW47" s="296"/>
      <c r="AX47" s="296"/>
      <c r="AY47" s="231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29"/>
      <c r="BU47" s="165">
        <f t="shared" si="3"/>
        <v>0.33333305555717241</v>
      </c>
    </row>
    <row r="48" spans="1:73" x14ac:dyDescent="0.25">
      <c r="A48" s="39"/>
      <c r="B48" s="139" t="str">
        <f>'Etat staff'!O44</f>
        <v xml:space="preserve"> MAGALI</v>
      </c>
      <c r="C48" s="161">
        <f>'Etat staff'!M44</f>
        <v>43594.482638888891</v>
      </c>
      <c r="D48" s="225">
        <f>IF('Etat staff'!N44&lt;C48,'Etat staff'!N44+1,'Etat staff'!N44)</f>
        <v>43594.809027777781</v>
      </c>
      <c r="E48" s="203">
        <f t="shared" si="7"/>
        <v>4.1666666666666664E-2</v>
      </c>
      <c r="F48" s="44"/>
      <c r="G48" s="265"/>
      <c r="H48" s="227"/>
      <c r="I48" s="296"/>
      <c r="J48" s="296"/>
      <c r="K48" s="296"/>
      <c r="L48" s="296"/>
      <c r="M48" s="296"/>
      <c r="N48" s="296"/>
      <c r="O48" s="296"/>
      <c r="P48" s="296"/>
      <c r="Q48" s="296"/>
      <c r="R48" s="296"/>
      <c r="S48" s="296"/>
      <c r="T48" s="296"/>
      <c r="U48" s="296"/>
      <c r="V48" s="296"/>
      <c r="W48" s="296">
        <v>36</v>
      </c>
      <c r="X48" s="296">
        <v>36</v>
      </c>
      <c r="Y48" s="296">
        <v>36</v>
      </c>
      <c r="Z48" s="296">
        <v>36</v>
      </c>
      <c r="AA48" s="296">
        <v>36</v>
      </c>
      <c r="AB48" s="296">
        <v>36</v>
      </c>
      <c r="AC48" s="296">
        <v>36</v>
      </c>
      <c r="AD48" s="296">
        <v>36</v>
      </c>
      <c r="AE48" s="296">
        <v>36</v>
      </c>
      <c r="AF48" s="296">
        <v>36</v>
      </c>
      <c r="AG48" s="296">
        <v>36</v>
      </c>
      <c r="AH48" s="296">
        <v>36</v>
      </c>
      <c r="AI48" s="296" t="s">
        <v>15</v>
      </c>
      <c r="AJ48" s="231" t="s">
        <v>6</v>
      </c>
      <c r="AK48" s="231" t="s">
        <v>6</v>
      </c>
      <c r="AL48" s="296" t="s">
        <v>6</v>
      </c>
      <c r="AM48" s="231">
        <v>30</v>
      </c>
      <c r="AN48" s="231">
        <v>30</v>
      </c>
      <c r="AO48" s="231">
        <v>30</v>
      </c>
      <c r="AP48" s="231">
        <v>30</v>
      </c>
      <c r="AQ48" s="231">
        <v>30</v>
      </c>
      <c r="AR48" s="231">
        <v>30</v>
      </c>
      <c r="AS48" s="231">
        <v>30</v>
      </c>
      <c r="AT48" s="231">
        <v>30</v>
      </c>
      <c r="AU48" s="231">
        <v>30</v>
      </c>
      <c r="AV48" s="231">
        <v>30</v>
      </c>
      <c r="AW48" s="231">
        <v>30</v>
      </c>
      <c r="AX48" s="231">
        <v>30</v>
      </c>
      <c r="AY48" s="231">
        <v>30</v>
      </c>
      <c r="AZ48" s="231">
        <v>30</v>
      </c>
      <c r="BA48" s="231">
        <v>30</v>
      </c>
      <c r="BB48" s="231">
        <v>30</v>
      </c>
      <c r="BC48" s="231" t="s">
        <v>52</v>
      </c>
      <c r="BD48" s="231" t="s">
        <v>47</v>
      </c>
      <c r="BE48" s="231" t="s">
        <v>53</v>
      </c>
      <c r="BF48" s="231" t="s">
        <v>53</v>
      </c>
      <c r="BG48" s="231" t="s">
        <v>53</v>
      </c>
      <c r="BH48" s="231" t="s">
        <v>53</v>
      </c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29"/>
      <c r="BU48" s="165">
        <f t="shared" si="3"/>
        <v>0.33333305555717241</v>
      </c>
    </row>
    <row r="49" spans="1:73" x14ac:dyDescent="0.25">
      <c r="A49" s="39"/>
      <c r="B49" s="139" t="str">
        <f>'Etat staff'!O45</f>
        <v xml:space="preserve"> DAISY</v>
      </c>
      <c r="C49" s="161">
        <f>'Etat staff'!M45</f>
        <v>43594.482638888891</v>
      </c>
      <c r="D49" s="225">
        <f>IF('Etat staff'!N45&lt;C49,'Etat staff'!N45+1,'Etat staff'!N45)</f>
        <v>43594.809027777781</v>
      </c>
      <c r="E49" s="203">
        <f t="shared" si="7"/>
        <v>4.1666666666666664E-2</v>
      </c>
      <c r="F49" s="44"/>
      <c r="G49" s="265"/>
      <c r="H49" s="227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>
        <v>37</v>
      </c>
      <c r="X49" s="296">
        <v>37</v>
      </c>
      <c r="Y49" s="296">
        <v>37</v>
      </c>
      <c r="Z49" s="296">
        <v>37</v>
      </c>
      <c r="AA49" s="296">
        <v>37</v>
      </c>
      <c r="AB49" s="296">
        <v>37</v>
      </c>
      <c r="AC49" s="296">
        <v>37</v>
      </c>
      <c r="AD49" s="296">
        <v>37</v>
      </c>
      <c r="AE49" s="296">
        <v>37</v>
      </c>
      <c r="AF49" s="296">
        <v>37</v>
      </c>
      <c r="AG49" s="296">
        <v>37</v>
      </c>
      <c r="AH49" s="296">
        <v>37</v>
      </c>
      <c r="AI49" s="296" t="s">
        <v>15</v>
      </c>
      <c r="AJ49" s="231" t="s">
        <v>6</v>
      </c>
      <c r="AK49" s="231" t="s">
        <v>6</v>
      </c>
      <c r="AL49" s="296" t="s">
        <v>6</v>
      </c>
      <c r="AM49" s="231" t="s">
        <v>55</v>
      </c>
      <c r="AN49" s="231" t="s">
        <v>55</v>
      </c>
      <c r="AO49" s="231" t="s">
        <v>55</v>
      </c>
      <c r="AP49" s="296">
        <v>33</v>
      </c>
      <c r="AQ49" s="296">
        <v>33</v>
      </c>
      <c r="AR49" s="296">
        <v>33</v>
      </c>
      <c r="AS49" s="296">
        <v>33</v>
      </c>
      <c r="AT49" s="296">
        <v>33</v>
      </c>
      <c r="AU49" s="296">
        <v>33</v>
      </c>
      <c r="AV49" s="296">
        <v>33</v>
      </c>
      <c r="AW49" s="296">
        <v>33</v>
      </c>
      <c r="AX49" s="296">
        <v>33</v>
      </c>
      <c r="AY49" s="296">
        <v>33</v>
      </c>
      <c r="AZ49" s="296">
        <v>33</v>
      </c>
      <c r="BA49" s="296">
        <v>33</v>
      </c>
      <c r="BB49" s="296">
        <v>33</v>
      </c>
      <c r="BC49" s="296" t="s">
        <v>52</v>
      </c>
      <c r="BD49" s="296" t="s">
        <v>47</v>
      </c>
      <c r="BE49" s="296" t="s">
        <v>15</v>
      </c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29"/>
      <c r="BU49" s="165">
        <f t="shared" si="3"/>
        <v>0.33333305555717241</v>
      </c>
    </row>
    <row r="50" spans="1:73" x14ac:dyDescent="0.25">
      <c r="A50" s="39"/>
      <c r="B50" s="139">
        <f>'Etat staff'!O46</f>
        <v>0</v>
      </c>
      <c r="C50" s="161">
        <f>'Etat staff'!M46</f>
        <v>0</v>
      </c>
      <c r="D50" s="225">
        <f>IF('Etat staff'!N46&lt;C50,'Etat staff'!N46+1,'Etat staff'!N46)</f>
        <v>0</v>
      </c>
      <c r="E50" s="203">
        <f t="shared" si="7"/>
        <v>1.0416666666666666E-2</v>
      </c>
      <c r="F50" s="44"/>
      <c r="G50" s="265"/>
      <c r="H50" s="227"/>
      <c r="I50" s="296"/>
      <c r="J50" s="296"/>
      <c r="K50" s="296"/>
      <c r="L50" s="296"/>
      <c r="M50" s="296"/>
      <c r="N50" s="296"/>
      <c r="O50" s="296"/>
      <c r="P50" s="296"/>
      <c r="Q50" s="296"/>
      <c r="R50" s="296"/>
      <c r="S50" s="296"/>
      <c r="T50" s="231"/>
      <c r="U50" s="231"/>
      <c r="V50" s="231"/>
      <c r="W50" s="231"/>
      <c r="X50" s="231"/>
      <c r="Y50" s="231"/>
      <c r="Z50" s="231"/>
      <c r="AA50" s="231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31"/>
      <c r="BI50" s="231"/>
      <c r="BJ50" s="231"/>
      <c r="BK50" s="231"/>
      <c r="BL50" s="231"/>
      <c r="BM50" s="231"/>
      <c r="BN50" s="231"/>
      <c r="BO50" s="231"/>
      <c r="BP50" s="296"/>
      <c r="BQ50" s="296"/>
      <c r="BR50" s="296"/>
      <c r="BS50" s="296"/>
      <c r="BT50" s="229"/>
      <c r="BU50" s="165">
        <f t="shared" si="3"/>
        <v>6.9441666666666671E-3</v>
      </c>
    </row>
    <row r="51" spans="1:73" x14ac:dyDescent="0.25">
      <c r="A51" s="39"/>
      <c r="B51" s="139">
        <f>'Etat staff'!O47</f>
        <v>0</v>
      </c>
      <c r="C51" s="161">
        <f>'Etat staff'!M47</f>
        <v>0</v>
      </c>
      <c r="D51" s="225">
        <f>IF('Etat staff'!N47&lt;C51,'Etat staff'!N47+1,'Etat staff'!N47)</f>
        <v>0</v>
      </c>
      <c r="E51" s="203">
        <f t="shared" si="7"/>
        <v>1.0416666666666666E-2</v>
      </c>
      <c r="F51" s="44"/>
      <c r="G51" s="265"/>
      <c r="H51" s="227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31"/>
      <c r="U51" s="231"/>
      <c r="V51" s="231"/>
      <c r="W51" s="231"/>
      <c r="X51" s="231"/>
      <c r="Y51" s="231"/>
      <c r="Z51" s="231"/>
      <c r="AA51" s="231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31"/>
      <c r="BI51" s="231"/>
      <c r="BJ51" s="231"/>
      <c r="BK51" s="231"/>
      <c r="BL51" s="231"/>
      <c r="BM51" s="231"/>
      <c r="BN51" s="231"/>
      <c r="BO51" s="231"/>
      <c r="BP51" s="296"/>
      <c r="BQ51" s="296"/>
      <c r="BR51" s="296"/>
      <c r="BS51" s="296"/>
      <c r="BT51" s="229"/>
      <c r="BU51" s="165">
        <f t="shared" si="3"/>
        <v>6.9441666666666671E-3</v>
      </c>
    </row>
    <row r="52" spans="1:73" x14ac:dyDescent="0.25">
      <c r="A52" s="39"/>
      <c r="B52" s="139">
        <f>'Etat staff'!O48</f>
        <v>0</v>
      </c>
      <c r="C52" s="161">
        <f>'Etat staff'!M48</f>
        <v>0</v>
      </c>
      <c r="D52" s="225">
        <f>IF('Etat staff'!N48&lt;C52,'Etat staff'!N48+1,'Etat staff'!N48)</f>
        <v>0</v>
      </c>
      <c r="E52" s="203">
        <f t="shared" si="7"/>
        <v>1.0416666666666666E-2</v>
      </c>
      <c r="F52" s="44"/>
      <c r="G52" s="265"/>
      <c r="H52" s="227"/>
      <c r="I52" s="296"/>
      <c r="J52" s="296"/>
      <c r="K52" s="296"/>
      <c r="L52" s="296"/>
      <c r="M52" s="296"/>
      <c r="N52" s="296"/>
      <c r="O52" s="296"/>
      <c r="P52" s="296"/>
      <c r="Q52" s="296"/>
      <c r="R52" s="296"/>
      <c r="S52" s="296"/>
      <c r="T52" s="231"/>
      <c r="U52" s="231"/>
      <c r="V52" s="231"/>
      <c r="W52" s="231"/>
      <c r="X52" s="231"/>
      <c r="Y52" s="231"/>
      <c r="Z52" s="231"/>
      <c r="AA52" s="231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31"/>
      <c r="BI52" s="231"/>
      <c r="BJ52" s="231"/>
      <c r="BK52" s="231"/>
      <c r="BL52" s="231"/>
      <c r="BM52" s="231"/>
      <c r="BN52" s="231"/>
      <c r="BO52" s="231"/>
      <c r="BP52" s="296"/>
      <c r="BQ52" s="296"/>
      <c r="BR52" s="296"/>
      <c r="BS52" s="296"/>
      <c r="BT52" s="229"/>
      <c r="BU52" s="165">
        <f t="shared" si="3"/>
        <v>6.9441666666666671E-3</v>
      </c>
    </row>
    <row r="53" spans="1:73" x14ac:dyDescent="0.25">
      <c r="A53" s="39"/>
      <c r="B53" s="139">
        <f>'Etat staff'!O49</f>
        <v>0</v>
      </c>
      <c r="C53" s="161">
        <f>'Etat staff'!M49</f>
        <v>0</v>
      </c>
      <c r="D53" s="225">
        <f>IF('Etat staff'!N49&lt;C53,'Etat staff'!N49+1,'Etat staff'!N49)</f>
        <v>0</v>
      </c>
      <c r="E53" s="203">
        <f t="shared" si="7"/>
        <v>1.0416666666666666E-2</v>
      </c>
      <c r="F53" s="44"/>
      <c r="G53" s="265"/>
      <c r="H53" s="227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31"/>
      <c r="U53" s="231"/>
      <c r="V53" s="231"/>
      <c r="W53" s="231"/>
      <c r="X53" s="231"/>
      <c r="Y53" s="231"/>
      <c r="Z53" s="231"/>
      <c r="AA53" s="231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31"/>
      <c r="BI53" s="231"/>
      <c r="BJ53" s="231"/>
      <c r="BK53" s="231"/>
      <c r="BL53" s="231"/>
      <c r="BM53" s="231"/>
      <c r="BN53" s="231"/>
      <c r="BO53" s="231"/>
      <c r="BP53" s="296"/>
      <c r="BQ53" s="296"/>
      <c r="BR53" s="296"/>
      <c r="BS53" s="296"/>
      <c r="BT53" s="229"/>
      <c r="BU53" s="165">
        <f t="shared" si="3"/>
        <v>6.9441666666666671E-3</v>
      </c>
    </row>
    <row r="54" spans="1:73" x14ac:dyDescent="0.25">
      <c r="A54" s="39"/>
      <c r="B54" s="139" t="str">
        <f>'Etat staff'!O50</f>
        <v xml:space="preserve"> PAGNA</v>
      </c>
      <c r="C54" s="161">
        <f>'Etat staff'!M50</f>
        <v>43594.482638888891</v>
      </c>
      <c r="D54" s="225">
        <f>IF('Etat staff'!N50&lt;C54,'Etat staff'!N50+1,'Etat staff'!N50)</f>
        <v>43594.829861111109</v>
      </c>
      <c r="E54" s="203">
        <f t="shared" si="7"/>
        <v>4.1666666666666664E-2</v>
      </c>
      <c r="F54" s="44"/>
      <c r="G54" s="265"/>
      <c r="H54" s="227"/>
      <c r="I54" s="296"/>
      <c r="J54" s="296"/>
      <c r="K54" s="296"/>
      <c r="L54" s="296"/>
      <c r="M54" s="296"/>
      <c r="N54" s="296"/>
      <c r="O54" s="296"/>
      <c r="P54" s="296"/>
      <c r="Q54" s="296"/>
      <c r="R54" s="296"/>
      <c r="S54" s="296"/>
      <c r="T54" s="296"/>
      <c r="U54" s="296"/>
      <c r="V54" s="296"/>
      <c r="W54" s="296"/>
      <c r="X54" s="296"/>
      <c r="Y54" s="296"/>
      <c r="Z54" s="296"/>
      <c r="AA54" s="296"/>
      <c r="AB54" s="231"/>
      <c r="AC54" s="231"/>
      <c r="AD54" s="231" t="s">
        <v>53</v>
      </c>
      <c r="AE54" s="231" t="s">
        <v>53</v>
      </c>
      <c r="AF54" s="231" t="s">
        <v>53</v>
      </c>
      <c r="AG54" s="231" t="s">
        <v>53</v>
      </c>
      <c r="AH54" s="231" t="s">
        <v>53</v>
      </c>
      <c r="AI54" s="296">
        <v>38</v>
      </c>
      <c r="AJ54" s="296">
        <v>38</v>
      </c>
      <c r="AK54" s="296">
        <v>38</v>
      </c>
      <c r="AL54" s="296">
        <v>38</v>
      </c>
      <c r="AM54" s="296">
        <v>38</v>
      </c>
      <c r="AN54" s="296">
        <v>38</v>
      </c>
      <c r="AO54" s="296">
        <v>38</v>
      </c>
      <c r="AP54" s="296">
        <v>38</v>
      </c>
      <c r="AQ54" s="296" t="s">
        <v>15</v>
      </c>
      <c r="AR54" s="296" t="s">
        <v>6</v>
      </c>
      <c r="AS54" s="296" t="s">
        <v>6</v>
      </c>
      <c r="AT54" s="296" t="s">
        <v>6</v>
      </c>
      <c r="AU54" s="296">
        <v>1</v>
      </c>
      <c r="AV54" s="296">
        <v>1</v>
      </c>
      <c r="AW54" s="296">
        <v>1</v>
      </c>
      <c r="AX54" s="296">
        <v>1</v>
      </c>
      <c r="AY54" s="296">
        <v>1</v>
      </c>
      <c r="AZ54" s="296">
        <v>1</v>
      </c>
      <c r="BA54" s="296">
        <v>1</v>
      </c>
      <c r="BB54" s="296">
        <v>1</v>
      </c>
      <c r="BC54" s="296">
        <v>30</v>
      </c>
      <c r="BD54" s="296">
        <v>30</v>
      </c>
      <c r="BE54" s="296">
        <v>30</v>
      </c>
      <c r="BF54" s="296">
        <v>30</v>
      </c>
      <c r="BG54" s="296">
        <v>30</v>
      </c>
      <c r="BH54" s="231" t="s">
        <v>52</v>
      </c>
      <c r="BI54" s="231" t="s">
        <v>47</v>
      </c>
      <c r="BJ54" s="231" t="s">
        <v>15</v>
      </c>
      <c r="BK54" s="231" t="s">
        <v>15</v>
      </c>
      <c r="BL54" s="231" t="s">
        <v>15</v>
      </c>
      <c r="BM54" s="231" t="s">
        <v>15</v>
      </c>
      <c r="BN54" s="231" t="s">
        <v>15</v>
      </c>
      <c r="BO54" s="231" t="s">
        <v>15</v>
      </c>
      <c r="BP54" s="296"/>
      <c r="BQ54" s="296"/>
      <c r="BR54" s="296"/>
      <c r="BS54" s="296"/>
      <c r="BT54" s="229"/>
      <c r="BU54" s="165">
        <f t="shared" si="3"/>
        <v>0.3541663888856551</v>
      </c>
    </row>
    <row r="55" spans="1:73" x14ac:dyDescent="0.25">
      <c r="A55" s="39"/>
      <c r="B55" s="266" t="str">
        <f>'Etat staff'!O51</f>
        <v xml:space="preserve"> VIRGINIE</v>
      </c>
      <c r="C55" s="161">
        <f>'Etat staff'!M51</f>
        <v>43594.482638888891</v>
      </c>
      <c r="D55" s="225">
        <f>IF('Etat staff'!N51&lt;C55,'Etat staff'!N51+1,'Etat staff'!N51)</f>
        <v>43594.809027777781</v>
      </c>
      <c r="E55" s="203">
        <f t="shared" si="7"/>
        <v>4.1666666666666664E-2</v>
      </c>
      <c r="F55" s="44"/>
      <c r="G55" s="265"/>
      <c r="H55" s="227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 t="s">
        <v>68</v>
      </c>
      <c r="AE55" s="296" t="s">
        <v>68</v>
      </c>
      <c r="AF55" s="296" t="s">
        <v>68</v>
      </c>
      <c r="AG55" s="296" t="s">
        <v>68</v>
      </c>
      <c r="AH55" s="296" t="s">
        <v>68</v>
      </c>
      <c r="AI55" s="296">
        <v>39</v>
      </c>
      <c r="AJ55" s="296">
        <v>39</v>
      </c>
      <c r="AK55" s="296">
        <v>39</v>
      </c>
      <c r="AL55" s="296">
        <v>39</v>
      </c>
      <c r="AM55" s="296">
        <v>39</v>
      </c>
      <c r="AN55" s="296">
        <v>39</v>
      </c>
      <c r="AO55" s="296">
        <v>39</v>
      </c>
      <c r="AP55" s="296">
        <v>39</v>
      </c>
      <c r="AQ55" s="296" t="s">
        <v>15</v>
      </c>
      <c r="AR55" s="296" t="s">
        <v>6</v>
      </c>
      <c r="AS55" s="296" t="s">
        <v>6</v>
      </c>
      <c r="AT55" s="296" t="s">
        <v>6</v>
      </c>
      <c r="AU55" s="231" t="s">
        <v>16</v>
      </c>
      <c r="AV55" s="231" t="s">
        <v>16</v>
      </c>
      <c r="AW55" s="231" t="s">
        <v>16</v>
      </c>
      <c r="AX55" s="231" t="s">
        <v>16</v>
      </c>
      <c r="AY55" s="231">
        <v>32</v>
      </c>
      <c r="AZ55" s="231">
        <v>32</v>
      </c>
      <c r="BA55" s="231">
        <v>32</v>
      </c>
      <c r="BB55" s="296">
        <v>32</v>
      </c>
      <c r="BC55" s="296">
        <v>33</v>
      </c>
      <c r="BD55" s="296">
        <v>33</v>
      </c>
      <c r="BE55" s="296">
        <v>33</v>
      </c>
      <c r="BF55" s="296">
        <v>33</v>
      </c>
      <c r="BG55" s="296">
        <v>33</v>
      </c>
      <c r="BH55" s="231" t="s">
        <v>52</v>
      </c>
      <c r="BI55" s="231" t="s">
        <v>47</v>
      </c>
      <c r="BJ55" s="231" t="s">
        <v>15</v>
      </c>
      <c r="BK55" s="231" t="s">
        <v>15</v>
      </c>
      <c r="BL55" s="231" t="s">
        <v>15</v>
      </c>
      <c r="BM55" s="231" t="s">
        <v>15</v>
      </c>
      <c r="BN55" s="231" t="s">
        <v>15</v>
      </c>
      <c r="BO55" s="231" t="s">
        <v>15</v>
      </c>
      <c r="BP55" s="296"/>
      <c r="BQ55" s="296"/>
      <c r="BR55" s="296"/>
      <c r="BS55" s="296"/>
      <c r="BT55" s="229"/>
      <c r="BU55" s="165">
        <f t="shared" si="3"/>
        <v>0.33333305555717241</v>
      </c>
    </row>
    <row r="56" spans="1:73" x14ac:dyDescent="0.25">
      <c r="A56" s="39"/>
      <c r="B56" s="139" t="str">
        <f>'Etat staff'!O52</f>
        <v xml:space="preserve"> RUBEN</v>
      </c>
      <c r="C56" s="161">
        <f>'Etat staff'!M52</f>
        <v>43594.482638888891</v>
      </c>
      <c r="D56" s="225">
        <f>IF('Etat staff'!N52&lt;C56,'Etat staff'!N52+1,'Etat staff'!N52)</f>
        <v>43594.809027777781</v>
      </c>
      <c r="E56" s="203">
        <f t="shared" si="7"/>
        <v>4.1666666666666664E-2</v>
      </c>
      <c r="F56" s="44"/>
      <c r="G56" s="265"/>
      <c r="H56" s="227"/>
      <c r="I56" s="296"/>
      <c r="J56" s="296"/>
      <c r="K56" s="296"/>
      <c r="L56" s="296"/>
      <c r="M56" s="296"/>
      <c r="N56" s="296"/>
      <c r="O56" s="296"/>
      <c r="P56" s="296"/>
      <c r="Q56" s="296"/>
      <c r="R56" s="296"/>
      <c r="S56" s="296"/>
      <c r="T56" s="296"/>
      <c r="U56" s="296"/>
      <c r="V56" s="296"/>
      <c r="W56" s="296"/>
      <c r="X56" s="296"/>
      <c r="Y56" s="296"/>
      <c r="Z56" s="296"/>
      <c r="AA56" s="296"/>
      <c r="AB56" s="231"/>
      <c r="AC56" s="231"/>
      <c r="AD56" s="296"/>
      <c r="AE56" s="296">
        <v>1</v>
      </c>
      <c r="AF56" s="296">
        <v>1</v>
      </c>
      <c r="AG56" s="296">
        <v>1</v>
      </c>
      <c r="AH56" s="296">
        <v>1</v>
      </c>
      <c r="AI56" s="296">
        <v>1</v>
      </c>
      <c r="AJ56" s="296">
        <v>1</v>
      </c>
      <c r="AK56" s="296">
        <v>1</v>
      </c>
      <c r="AL56" s="296">
        <v>1</v>
      </c>
      <c r="AM56" s="296">
        <v>1</v>
      </c>
      <c r="AN56" s="296">
        <v>1</v>
      </c>
      <c r="AO56" s="296">
        <v>1</v>
      </c>
      <c r="AP56" s="296">
        <v>1</v>
      </c>
      <c r="AQ56" s="296" t="s">
        <v>15</v>
      </c>
      <c r="AR56" s="296" t="s">
        <v>6</v>
      </c>
      <c r="AS56" s="296" t="s">
        <v>6</v>
      </c>
      <c r="AT56" s="296" t="s">
        <v>6</v>
      </c>
      <c r="AU56" s="296" t="s">
        <v>55</v>
      </c>
      <c r="AV56" s="296" t="s">
        <v>55</v>
      </c>
      <c r="AW56" s="296" t="s">
        <v>55</v>
      </c>
      <c r="AX56" s="296" t="s">
        <v>55</v>
      </c>
      <c r="AY56" s="296" t="s">
        <v>55</v>
      </c>
      <c r="AZ56" s="296" t="s">
        <v>55</v>
      </c>
      <c r="BA56" s="296">
        <v>35</v>
      </c>
      <c r="BB56" s="296">
        <v>35</v>
      </c>
      <c r="BC56" s="296">
        <v>35</v>
      </c>
      <c r="BD56" s="296">
        <v>35</v>
      </c>
      <c r="BE56" s="296">
        <v>35</v>
      </c>
      <c r="BF56" s="296">
        <v>35</v>
      </c>
      <c r="BG56" s="296">
        <v>35</v>
      </c>
      <c r="BH56" s="231" t="s">
        <v>52</v>
      </c>
      <c r="BI56" s="231" t="s">
        <v>47</v>
      </c>
      <c r="BJ56" s="231" t="s">
        <v>15</v>
      </c>
      <c r="BK56" s="231" t="s">
        <v>15</v>
      </c>
      <c r="BL56" s="296"/>
      <c r="BM56" s="296"/>
      <c r="BN56" s="296"/>
      <c r="BO56" s="296"/>
      <c r="BP56" s="296"/>
      <c r="BQ56" s="296"/>
      <c r="BR56" s="296"/>
      <c r="BS56" s="296"/>
      <c r="BT56" s="229"/>
      <c r="BU56" s="165">
        <f t="shared" si="3"/>
        <v>0.33333305555717241</v>
      </c>
    </row>
    <row r="57" spans="1:73" x14ac:dyDescent="0.25">
      <c r="A57" s="39"/>
      <c r="B57" s="266" t="str">
        <f>'Etat staff'!O53</f>
        <v xml:space="preserve"> FATOUMATA</v>
      </c>
      <c r="C57" s="161">
        <f>'Etat staff'!M53</f>
        <v>43594.524305555555</v>
      </c>
      <c r="D57" s="225">
        <f>IF('Etat staff'!N53&lt;C57,'Etat staff'!N53+1,'Etat staff'!N53)</f>
        <v>43594.913194444445</v>
      </c>
      <c r="E57" s="203">
        <f t="shared" si="7"/>
        <v>5.2083333333333336E-2</v>
      </c>
      <c r="F57" s="44"/>
      <c r="G57" s="265"/>
      <c r="H57" s="227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31"/>
      <c r="AC57" s="231"/>
      <c r="AD57" s="231"/>
      <c r="AE57" s="231">
        <v>32</v>
      </c>
      <c r="AF57" s="231">
        <v>32</v>
      </c>
      <c r="AG57" s="231">
        <v>32</v>
      </c>
      <c r="AH57" s="231">
        <v>32</v>
      </c>
      <c r="AI57" s="231">
        <v>32</v>
      </c>
      <c r="AJ57" s="231">
        <v>32</v>
      </c>
      <c r="AK57" s="231">
        <v>32</v>
      </c>
      <c r="AL57" s="231">
        <v>32</v>
      </c>
      <c r="AM57" s="231" t="s">
        <v>54</v>
      </c>
      <c r="AN57" s="231" t="s">
        <v>54</v>
      </c>
      <c r="AO57" s="231" t="s">
        <v>54</v>
      </c>
      <c r="AP57" s="231" t="s">
        <v>54</v>
      </c>
      <c r="AQ57" s="231" t="s">
        <v>54</v>
      </c>
      <c r="AR57" s="296" t="s">
        <v>6</v>
      </c>
      <c r="AS57" s="296" t="s">
        <v>6</v>
      </c>
      <c r="AT57" s="296" t="s">
        <v>6</v>
      </c>
      <c r="AU57" s="231">
        <v>38</v>
      </c>
      <c r="AV57" s="231">
        <v>38</v>
      </c>
      <c r="AW57" s="231">
        <v>38</v>
      </c>
      <c r="AX57" s="231">
        <v>38</v>
      </c>
      <c r="AY57" s="231">
        <v>38</v>
      </c>
      <c r="AZ57" s="231">
        <v>38</v>
      </c>
      <c r="BA57" s="231">
        <v>38</v>
      </c>
      <c r="BB57" s="231">
        <v>38</v>
      </c>
      <c r="BC57" s="231">
        <v>38</v>
      </c>
      <c r="BD57" s="231">
        <v>38</v>
      </c>
      <c r="BE57" s="231">
        <v>38</v>
      </c>
      <c r="BF57" s="231">
        <v>38</v>
      </c>
      <c r="BG57" s="231">
        <v>38</v>
      </c>
      <c r="BH57" s="231" t="s">
        <v>52</v>
      </c>
      <c r="BI57" s="231" t="s">
        <v>47</v>
      </c>
      <c r="BJ57" s="296" t="s">
        <v>15</v>
      </c>
      <c r="BK57" s="296" t="s">
        <v>15</v>
      </c>
      <c r="BL57" s="296" t="s">
        <v>15</v>
      </c>
      <c r="BM57" s="296" t="s">
        <v>15</v>
      </c>
      <c r="BN57" s="296"/>
      <c r="BO57" s="296"/>
      <c r="BP57" s="296"/>
      <c r="BQ57" s="296"/>
      <c r="BR57" s="296"/>
      <c r="BS57" s="296"/>
      <c r="BT57" s="229"/>
      <c r="BU57" s="165">
        <f t="shared" si="3"/>
        <v>0.39583305555717241</v>
      </c>
    </row>
    <row r="58" spans="1:73" x14ac:dyDescent="0.25">
      <c r="A58" s="39"/>
      <c r="B58" s="139" t="str">
        <f>'Etat staff'!O54</f>
        <v xml:space="preserve"> CAMILLE</v>
      </c>
      <c r="C58" s="161">
        <f>'Etat staff'!M54</f>
        <v>43594.524305555555</v>
      </c>
      <c r="D58" s="225">
        <f>IF('Etat staff'!N54&lt;C58,'Etat staff'!N54+1,'Etat staff'!N54)</f>
        <v>43594.913194444445</v>
      </c>
      <c r="E58" s="203">
        <f t="shared" si="7"/>
        <v>5.2083333333333336E-2</v>
      </c>
      <c r="F58" s="44"/>
      <c r="G58" s="265"/>
      <c r="H58" s="227"/>
      <c r="I58" s="296"/>
      <c r="J58" s="296"/>
      <c r="K58" s="296"/>
      <c r="L58" s="296"/>
      <c r="M58" s="296"/>
      <c r="N58" s="296"/>
      <c r="O58" s="296"/>
      <c r="P58" s="296"/>
      <c r="Q58" s="296"/>
      <c r="R58" s="296"/>
      <c r="S58" s="296"/>
      <c r="T58" s="296"/>
      <c r="U58" s="296"/>
      <c r="V58" s="296"/>
      <c r="W58" s="296"/>
      <c r="X58" s="296"/>
      <c r="Y58" s="296"/>
      <c r="Z58" s="296"/>
      <c r="AA58" s="296"/>
      <c r="AB58" s="296"/>
      <c r="AC58" s="296"/>
      <c r="AD58" s="296"/>
      <c r="AE58" s="296"/>
      <c r="AF58" s="231"/>
      <c r="AG58" s="231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 t="s">
        <v>6</v>
      </c>
      <c r="AS58" s="296" t="s">
        <v>6</v>
      </c>
      <c r="AT58" s="296" t="s">
        <v>6</v>
      </c>
      <c r="AU58" s="296">
        <v>39</v>
      </c>
      <c r="AV58" s="296">
        <v>39</v>
      </c>
      <c r="AW58" s="296">
        <v>39</v>
      </c>
      <c r="AX58" s="296">
        <v>39</v>
      </c>
      <c r="AY58" s="296" t="s">
        <v>16</v>
      </c>
      <c r="AZ58" s="296" t="s">
        <v>16</v>
      </c>
      <c r="BA58" s="296" t="s">
        <v>16</v>
      </c>
      <c r="BB58" s="296" t="s">
        <v>16</v>
      </c>
      <c r="BC58" s="296" t="s">
        <v>16</v>
      </c>
      <c r="BD58" s="296" t="s">
        <v>16</v>
      </c>
      <c r="BE58" s="296" t="s">
        <v>16</v>
      </c>
      <c r="BF58" s="296" t="s">
        <v>16</v>
      </c>
      <c r="BG58" s="296" t="s">
        <v>16</v>
      </c>
      <c r="BH58" s="231" t="s">
        <v>52</v>
      </c>
      <c r="BI58" s="231" t="s">
        <v>47</v>
      </c>
      <c r="BJ58" s="231"/>
      <c r="BK58" s="231"/>
      <c r="BL58" s="231"/>
      <c r="BM58" s="231"/>
      <c r="BN58" s="231"/>
      <c r="BO58" s="231"/>
      <c r="BP58" s="296"/>
      <c r="BQ58" s="296"/>
      <c r="BR58" s="296"/>
      <c r="BS58" s="296"/>
      <c r="BT58" s="229"/>
      <c r="BU58" s="165">
        <f t="shared" si="3"/>
        <v>0.39583305555717241</v>
      </c>
    </row>
    <row r="59" spans="1:73" x14ac:dyDescent="0.25">
      <c r="A59" s="39"/>
      <c r="B59" s="139" t="str">
        <f>'Etat staff'!O55</f>
        <v xml:space="preserve"> LUCA</v>
      </c>
      <c r="C59" s="161">
        <f>'Etat staff'!M55</f>
        <v>43594.565972222219</v>
      </c>
      <c r="D59" s="225">
        <f>IF('Etat staff'!N55&lt;C59,'Etat staff'!N55+1,'Etat staff'!N55)</f>
        <v>43594.913194444445</v>
      </c>
      <c r="E59" s="203">
        <f t="shared" si="7"/>
        <v>4.1666666666666664E-2</v>
      </c>
      <c r="F59" s="44"/>
      <c r="G59" s="265"/>
      <c r="H59" s="227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>
        <v>2</v>
      </c>
      <c r="AF59" s="296">
        <v>2</v>
      </c>
      <c r="AG59" s="296">
        <v>2</v>
      </c>
      <c r="AH59" s="296">
        <v>2</v>
      </c>
      <c r="AI59" s="296">
        <v>2</v>
      </c>
      <c r="AJ59" s="296">
        <v>2</v>
      </c>
      <c r="AK59" s="296">
        <v>2</v>
      </c>
      <c r="AL59" s="296">
        <v>2</v>
      </c>
      <c r="AM59" s="296" t="s">
        <v>55</v>
      </c>
      <c r="AN59" s="296" t="s">
        <v>55</v>
      </c>
      <c r="AO59" s="296" t="s">
        <v>55</v>
      </c>
      <c r="AP59" s="296" t="s">
        <v>55</v>
      </c>
      <c r="AQ59" s="296" t="s">
        <v>55</v>
      </c>
      <c r="AR59" s="296" t="s">
        <v>6</v>
      </c>
      <c r="AS59" s="296" t="s">
        <v>6</v>
      </c>
      <c r="AT59" s="296" t="s">
        <v>6</v>
      </c>
      <c r="AU59" s="231">
        <v>37</v>
      </c>
      <c r="AV59" s="231">
        <v>37</v>
      </c>
      <c r="AW59" s="231">
        <v>37</v>
      </c>
      <c r="AX59" s="231">
        <v>37</v>
      </c>
      <c r="AY59" s="231">
        <v>37</v>
      </c>
      <c r="AZ59" s="231">
        <v>37</v>
      </c>
      <c r="BA59" s="231">
        <v>37</v>
      </c>
      <c r="BB59" s="231">
        <v>37</v>
      </c>
      <c r="BC59" s="231">
        <v>37</v>
      </c>
      <c r="BD59" s="231">
        <v>37</v>
      </c>
      <c r="BE59" s="296" t="s">
        <v>52</v>
      </c>
      <c r="BF59" s="296" t="s">
        <v>47</v>
      </c>
      <c r="BG59" s="296" t="s">
        <v>15</v>
      </c>
      <c r="BH59" s="231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29"/>
      <c r="BU59" s="165">
        <f t="shared" si="3"/>
        <v>0.35416638889293106</v>
      </c>
    </row>
    <row r="60" spans="1:73" x14ac:dyDescent="0.25">
      <c r="A60" s="39"/>
      <c r="B60" s="139" t="str">
        <f>'Etat staff'!O56</f>
        <v xml:space="preserve"> CLAIRE</v>
      </c>
      <c r="C60" s="161">
        <f>'Etat staff'!M56</f>
        <v>43594.586805555555</v>
      </c>
      <c r="D60" s="225">
        <f>IF('Etat staff'!N56&lt;C60,'Etat staff'!N56+1,'Etat staff'!N56)</f>
        <v>43594.913194444445</v>
      </c>
      <c r="E60" s="203">
        <f t="shared" si="7"/>
        <v>4.1666666666666664E-2</v>
      </c>
      <c r="F60" s="44"/>
      <c r="G60" s="265"/>
      <c r="H60" s="227"/>
      <c r="I60" s="296"/>
      <c r="J60" s="296"/>
      <c r="K60" s="296"/>
      <c r="L60" s="296"/>
      <c r="M60" s="296"/>
      <c r="N60" s="296"/>
      <c r="O60" s="296"/>
      <c r="P60" s="296"/>
      <c r="Q60" s="296"/>
      <c r="R60" s="296"/>
      <c r="S60" s="296"/>
      <c r="T60" s="296"/>
      <c r="U60" s="296"/>
      <c r="V60" s="296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>
        <v>37</v>
      </c>
      <c r="AS60" s="296">
        <v>37</v>
      </c>
      <c r="AT60" s="296">
        <v>37</v>
      </c>
      <c r="AU60" s="296" t="s">
        <v>15</v>
      </c>
      <c r="AV60" s="296" t="s">
        <v>6</v>
      </c>
      <c r="AW60" s="296" t="s">
        <v>6</v>
      </c>
      <c r="AX60" s="296" t="s">
        <v>6</v>
      </c>
      <c r="AY60" s="296" t="s">
        <v>15</v>
      </c>
      <c r="AZ60" s="296" t="s">
        <v>15</v>
      </c>
      <c r="BA60" s="296">
        <v>36</v>
      </c>
      <c r="BB60" s="296">
        <v>36</v>
      </c>
      <c r="BC60" s="296">
        <v>36</v>
      </c>
      <c r="BD60" s="296">
        <v>36</v>
      </c>
      <c r="BE60" s="296">
        <v>36</v>
      </c>
      <c r="BF60" s="296">
        <v>36</v>
      </c>
      <c r="BG60" s="296">
        <v>36</v>
      </c>
      <c r="BH60" s="231" t="s">
        <v>52</v>
      </c>
      <c r="BI60" s="296" t="s">
        <v>47</v>
      </c>
      <c r="BJ60" s="296" t="s">
        <v>15</v>
      </c>
      <c r="BK60" s="296" t="s">
        <v>15</v>
      </c>
      <c r="BL60" s="296" t="s">
        <v>15</v>
      </c>
      <c r="BM60" s="296" t="s">
        <v>15</v>
      </c>
      <c r="BN60" s="296" t="s">
        <v>15</v>
      </c>
      <c r="BO60" s="296" t="s">
        <v>15</v>
      </c>
      <c r="BP60" s="296"/>
      <c r="BQ60" s="296"/>
      <c r="BR60" s="296"/>
      <c r="BS60" s="296"/>
      <c r="BT60" s="229"/>
      <c r="BU60" s="165">
        <f t="shared" si="3"/>
        <v>0.33333305555717241</v>
      </c>
    </row>
    <row r="61" spans="1:73" x14ac:dyDescent="0.25">
      <c r="A61" s="39"/>
      <c r="B61" s="139" t="str">
        <f>'Etat staff'!O57</f>
        <v xml:space="preserve"> OPHELIE</v>
      </c>
      <c r="C61" s="161">
        <f>'Etat staff'!M57</f>
        <v>43594.586805555555</v>
      </c>
      <c r="D61" s="225">
        <f>IF('Etat staff'!N57&lt;C61,'Etat staff'!N57+1,'Etat staff'!N57)</f>
        <v>43594.913194444445</v>
      </c>
      <c r="E61" s="203">
        <f t="shared" si="7"/>
        <v>4.1666666666666664E-2</v>
      </c>
      <c r="F61" s="44"/>
      <c r="G61" s="265"/>
      <c r="H61" s="227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31"/>
      <c r="AL61" s="231"/>
      <c r="AM61" s="231"/>
      <c r="AN61" s="231"/>
      <c r="AO61" s="231"/>
      <c r="AP61" s="231"/>
      <c r="AQ61" s="231">
        <v>38</v>
      </c>
      <c r="AR61" s="231">
        <v>38</v>
      </c>
      <c r="AS61" s="231">
        <v>38</v>
      </c>
      <c r="AT61" s="231">
        <v>38</v>
      </c>
      <c r="AU61" s="231" t="s">
        <v>15</v>
      </c>
      <c r="AV61" s="296" t="s">
        <v>6</v>
      </c>
      <c r="AW61" s="296" t="s">
        <v>6</v>
      </c>
      <c r="AX61" s="296" t="s">
        <v>6</v>
      </c>
      <c r="AY61" s="231">
        <v>39</v>
      </c>
      <c r="AZ61" s="231">
        <v>39</v>
      </c>
      <c r="BA61" s="231">
        <v>39</v>
      </c>
      <c r="BB61" s="231">
        <v>39</v>
      </c>
      <c r="BC61" s="231">
        <v>39</v>
      </c>
      <c r="BD61" s="231">
        <v>39</v>
      </c>
      <c r="BE61" s="231">
        <v>39</v>
      </c>
      <c r="BF61" s="231">
        <v>39</v>
      </c>
      <c r="BG61" s="231">
        <v>39</v>
      </c>
      <c r="BH61" s="231" t="s">
        <v>52</v>
      </c>
      <c r="BI61" s="296" t="s">
        <v>47</v>
      </c>
      <c r="BJ61" s="296" t="s">
        <v>15</v>
      </c>
      <c r="BK61" s="296" t="s">
        <v>15</v>
      </c>
      <c r="BL61" s="296" t="s">
        <v>15</v>
      </c>
      <c r="BM61" s="296" t="s">
        <v>15</v>
      </c>
      <c r="BN61" s="296" t="s">
        <v>15</v>
      </c>
      <c r="BO61" s="296" t="s">
        <v>15</v>
      </c>
      <c r="BP61" s="296"/>
      <c r="BQ61" s="296"/>
      <c r="BR61" s="296"/>
      <c r="BS61" s="296"/>
      <c r="BT61" s="229"/>
      <c r="BU61" s="165">
        <f t="shared" si="3"/>
        <v>0.33333305555717241</v>
      </c>
    </row>
    <row r="62" spans="1:73" x14ac:dyDescent="0.25">
      <c r="A62" s="39"/>
      <c r="B62" s="139" t="str">
        <f>'Etat staff'!O58</f>
        <v xml:space="preserve"> CANDY</v>
      </c>
      <c r="C62" s="161">
        <f>'Etat staff'!M58</f>
        <v>43594.586805555555</v>
      </c>
      <c r="D62" s="225">
        <f>IF('Etat staff'!N58&lt;C62,'Etat staff'!N58+1,'Etat staff'!N58)</f>
        <v>43594.913194444445</v>
      </c>
      <c r="E62" s="203">
        <f t="shared" si="7"/>
        <v>4.1666666666666664E-2</v>
      </c>
      <c r="F62" s="44"/>
      <c r="G62" s="265"/>
      <c r="H62" s="227"/>
      <c r="I62" s="296"/>
      <c r="J62" s="296"/>
      <c r="K62" s="296"/>
      <c r="L62" s="296"/>
      <c r="M62" s="296"/>
      <c r="N62" s="296"/>
      <c r="O62" s="296"/>
      <c r="P62" s="296"/>
      <c r="Q62" s="296"/>
      <c r="R62" s="296"/>
      <c r="S62" s="296"/>
      <c r="T62" s="296"/>
      <c r="U62" s="296"/>
      <c r="V62" s="296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31" t="s">
        <v>53</v>
      </c>
      <c r="AN62" s="231" t="s">
        <v>53</v>
      </c>
      <c r="AO62" s="231" t="s">
        <v>53</v>
      </c>
      <c r="AP62" s="231" t="s">
        <v>53</v>
      </c>
      <c r="AQ62" s="231">
        <v>39</v>
      </c>
      <c r="AR62" s="231">
        <v>39</v>
      </c>
      <c r="AS62" s="231">
        <v>39</v>
      </c>
      <c r="AT62" s="231">
        <v>39</v>
      </c>
      <c r="AU62" s="231" t="s">
        <v>15</v>
      </c>
      <c r="AV62" s="296" t="s">
        <v>6</v>
      </c>
      <c r="AW62" s="296" t="s">
        <v>6</v>
      </c>
      <c r="AX62" s="296" t="s">
        <v>6</v>
      </c>
      <c r="AY62" s="231" t="s">
        <v>55</v>
      </c>
      <c r="AZ62" s="231" t="s">
        <v>55</v>
      </c>
      <c r="BA62" s="231" t="s">
        <v>55</v>
      </c>
      <c r="BB62" s="231" t="s">
        <v>55</v>
      </c>
      <c r="BC62" s="231">
        <v>1</v>
      </c>
      <c r="BD62" s="231">
        <v>1</v>
      </c>
      <c r="BE62" s="231">
        <v>1</v>
      </c>
      <c r="BF62" s="231">
        <v>1</v>
      </c>
      <c r="BG62" s="231">
        <v>1</v>
      </c>
      <c r="BH62" s="231" t="s">
        <v>52</v>
      </c>
      <c r="BI62" s="296" t="s">
        <v>47</v>
      </c>
      <c r="BJ62" s="296" t="s">
        <v>15</v>
      </c>
      <c r="BK62" s="296" t="s">
        <v>15</v>
      </c>
      <c r="BL62" s="296" t="s">
        <v>15</v>
      </c>
      <c r="BM62" s="296" t="s">
        <v>15</v>
      </c>
      <c r="BN62" s="296" t="s">
        <v>15</v>
      </c>
      <c r="BO62" s="296" t="s">
        <v>15</v>
      </c>
      <c r="BP62" s="296"/>
      <c r="BQ62" s="296"/>
      <c r="BR62" s="296"/>
      <c r="BS62" s="296"/>
      <c r="BT62" s="229"/>
      <c r="BU62" s="165">
        <f t="shared" si="3"/>
        <v>0.33333305555717241</v>
      </c>
    </row>
    <row r="63" spans="1:73" x14ac:dyDescent="0.25">
      <c r="A63" s="39"/>
      <c r="B63" s="139" t="str">
        <f>'Etat staff'!O59</f>
        <v xml:space="preserve"> AUDE</v>
      </c>
      <c r="C63" s="161">
        <f>'Etat staff'!M59</f>
        <v>43594.628472222219</v>
      </c>
      <c r="D63" s="225">
        <f>IF('Etat staff'!N59&lt;C63,'Etat staff'!N59+1,'Etat staff'!N59)</f>
        <v>43594.913194444445</v>
      </c>
      <c r="E63" s="203">
        <f t="shared" si="7"/>
        <v>4.1666666666666664E-2</v>
      </c>
      <c r="F63" s="44"/>
      <c r="G63" s="265"/>
      <c r="H63" s="227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31">
        <v>2</v>
      </c>
      <c r="AN63" s="231">
        <v>2</v>
      </c>
      <c r="AO63" s="231">
        <v>2</v>
      </c>
      <c r="AP63" s="231">
        <v>2</v>
      </c>
      <c r="AQ63" s="231">
        <v>1</v>
      </c>
      <c r="AR63" s="231">
        <v>1</v>
      </c>
      <c r="AS63" s="231">
        <v>1</v>
      </c>
      <c r="AT63" s="231">
        <v>1</v>
      </c>
      <c r="AU63" s="296" t="s">
        <v>15</v>
      </c>
      <c r="AV63" s="296" t="s">
        <v>6</v>
      </c>
      <c r="AW63" s="296" t="s">
        <v>6</v>
      </c>
      <c r="AX63" s="296" t="s">
        <v>6</v>
      </c>
      <c r="AY63" s="231" t="s">
        <v>55</v>
      </c>
      <c r="AZ63" s="231" t="s">
        <v>55</v>
      </c>
      <c r="BA63" s="231" t="s">
        <v>55</v>
      </c>
      <c r="BB63" s="231" t="s">
        <v>55</v>
      </c>
      <c r="BC63" s="231">
        <v>32</v>
      </c>
      <c r="BD63" s="231">
        <v>32</v>
      </c>
      <c r="BE63" s="231">
        <v>37</v>
      </c>
      <c r="BF63" s="231">
        <v>37</v>
      </c>
      <c r="BG63" s="231">
        <v>37</v>
      </c>
      <c r="BH63" s="231" t="s">
        <v>52</v>
      </c>
      <c r="BI63" s="296" t="s">
        <v>47</v>
      </c>
      <c r="BJ63" s="296" t="s">
        <v>15</v>
      </c>
      <c r="BK63" s="296" t="s">
        <v>15</v>
      </c>
      <c r="BL63" s="296" t="s">
        <v>15</v>
      </c>
      <c r="BM63" s="296" t="s">
        <v>15</v>
      </c>
      <c r="BN63" s="296" t="s">
        <v>15</v>
      </c>
      <c r="BO63" s="296" t="s">
        <v>15</v>
      </c>
      <c r="BP63" s="231"/>
      <c r="BQ63" s="231"/>
      <c r="BR63" s="231"/>
      <c r="BS63" s="231"/>
      <c r="BT63" s="229"/>
      <c r="BU63" s="165">
        <f t="shared" si="3"/>
        <v>0.29166638889293106</v>
      </c>
    </row>
    <row r="64" spans="1:73" x14ac:dyDescent="0.25">
      <c r="A64" s="39"/>
      <c r="B64" s="139">
        <f>'Etat staff'!O60</f>
        <v>0</v>
      </c>
      <c r="C64" s="161">
        <f>'Etat staff'!M60</f>
        <v>0</v>
      </c>
      <c r="D64" s="225">
        <f>IF('Etat staff'!N60&lt;C64,'Etat staff'!N60+1,'Etat staff'!N60)</f>
        <v>0</v>
      </c>
      <c r="E64" s="203">
        <f t="shared" si="7"/>
        <v>1.0416666666666666E-2</v>
      </c>
      <c r="F64" s="44"/>
      <c r="G64" s="265"/>
      <c r="H64" s="227"/>
      <c r="I64" s="296"/>
      <c r="J64" s="296"/>
      <c r="K64" s="296"/>
      <c r="L64" s="296"/>
      <c r="M64" s="296"/>
      <c r="N64" s="296"/>
      <c r="O64" s="296"/>
      <c r="P64" s="296"/>
      <c r="Q64" s="296"/>
      <c r="R64" s="296"/>
      <c r="S64" s="296"/>
      <c r="T64" s="296"/>
      <c r="U64" s="296"/>
      <c r="V64" s="296"/>
      <c r="W64" s="296"/>
      <c r="X64" s="296"/>
      <c r="Y64" s="296"/>
      <c r="Z64" s="296"/>
      <c r="AA64" s="296"/>
      <c r="AB64" s="296"/>
      <c r="AC64" s="296"/>
      <c r="AD64" s="296"/>
      <c r="AE64" s="231"/>
      <c r="AF64" s="231"/>
      <c r="AG64" s="231"/>
      <c r="AH64" s="231"/>
      <c r="AI64" s="231"/>
      <c r="AJ64" s="231"/>
      <c r="AK64" s="231"/>
      <c r="AL64" s="231"/>
      <c r="AM64" s="231"/>
      <c r="AN64" s="231"/>
      <c r="AO64" s="231"/>
      <c r="AP64" s="231"/>
      <c r="AQ64" s="231"/>
      <c r="AR64" s="231"/>
      <c r="AS64" s="231"/>
      <c r="AT64" s="231"/>
      <c r="AU64" s="231"/>
      <c r="AV64" s="231" t="s">
        <v>6</v>
      </c>
      <c r="AW64" s="231" t="s">
        <v>6</v>
      </c>
      <c r="AX64" s="231" t="s">
        <v>6</v>
      </c>
      <c r="AY64" s="231">
        <v>2</v>
      </c>
      <c r="AZ64" s="231">
        <v>2</v>
      </c>
      <c r="BA64" s="231">
        <v>2</v>
      </c>
      <c r="BB64" s="231">
        <v>2</v>
      </c>
      <c r="BC64" s="231">
        <v>2</v>
      </c>
      <c r="BD64" s="231">
        <v>2</v>
      </c>
      <c r="BE64" s="231">
        <v>2</v>
      </c>
      <c r="BF64" s="231">
        <v>2</v>
      </c>
      <c r="BG64" s="231">
        <v>2</v>
      </c>
      <c r="BH64" s="231" t="s">
        <v>52</v>
      </c>
      <c r="BI64" s="296" t="s">
        <v>47</v>
      </c>
      <c r="BJ64" s="296" t="s">
        <v>15</v>
      </c>
      <c r="BK64" s="296" t="s">
        <v>15</v>
      </c>
      <c r="BL64" s="296" t="s">
        <v>15</v>
      </c>
      <c r="BM64" s="296" t="s">
        <v>15</v>
      </c>
      <c r="BN64" s="296" t="s">
        <v>15</v>
      </c>
      <c r="BO64" s="296" t="s">
        <v>15</v>
      </c>
      <c r="BP64" s="231"/>
      <c r="BQ64" s="231"/>
      <c r="BR64" s="231"/>
      <c r="BS64" s="231"/>
      <c r="BT64" s="229"/>
      <c r="BU64" s="165">
        <f t="shared" si="3"/>
        <v>6.9441666666666671E-3</v>
      </c>
    </row>
    <row r="65" spans="1:73" x14ac:dyDescent="0.25">
      <c r="A65" s="39"/>
      <c r="B65" s="139">
        <f>'Etat staff'!O61</f>
        <v>0</v>
      </c>
      <c r="C65" s="161">
        <f>'Etat staff'!M61</f>
        <v>0</v>
      </c>
      <c r="D65" s="225">
        <f>IF('Etat staff'!N61&lt;C65,'Etat staff'!N61+1,'Etat staff'!N61)</f>
        <v>0</v>
      </c>
      <c r="E65" s="203">
        <f t="shared" si="7"/>
        <v>1.0416666666666666E-2</v>
      </c>
      <c r="F65" s="44"/>
      <c r="G65" s="265"/>
      <c r="H65" s="227"/>
      <c r="I65" s="296"/>
      <c r="J65" s="296"/>
      <c r="K65" s="296"/>
      <c r="L65" s="296"/>
      <c r="M65" s="296"/>
      <c r="N65" s="296"/>
      <c r="O65" s="296"/>
      <c r="P65" s="296"/>
      <c r="Q65" s="296"/>
      <c r="R65" s="296"/>
      <c r="S65" s="296"/>
      <c r="T65" s="296"/>
      <c r="U65" s="296"/>
      <c r="V65" s="296"/>
      <c r="W65" s="296"/>
      <c r="X65" s="231"/>
      <c r="Y65" s="231"/>
      <c r="Z65" s="231"/>
      <c r="AA65" s="231"/>
      <c r="AB65" s="231"/>
      <c r="AC65" s="231"/>
      <c r="AD65" s="231"/>
      <c r="AE65" s="231"/>
      <c r="AF65" s="231"/>
      <c r="AG65" s="231"/>
      <c r="AH65" s="231"/>
      <c r="AI65" s="231"/>
      <c r="AJ65" s="231"/>
      <c r="AK65" s="231"/>
      <c r="AL65" s="231"/>
      <c r="AM65" s="231"/>
      <c r="AN65" s="231"/>
      <c r="AO65" s="231"/>
      <c r="AP65" s="231"/>
      <c r="AQ65" s="231"/>
      <c r="AR65" s="231"/>
      <c r="AS65" s="231"/>
      <c r="AT65" s="231"/>
      <c r="AU65" s="231"/>
      <c r="AV65" s="231"/>
      <c r="AW65" s="231"/>
      <c r="AX65" s="231" t="s">
        <v>68</v>
      </c>
      <c r="AY65" s="231" t="s">
        <v>68</v>
      </c>
      <c r="AZ65" s="231" t="s">
        <v>68</v>
      </c>
      <c r="BA65" s="231" t="s">
        <v>68</v>
      </c>
      <c r="BB65" s="231" t="s">
        <v>68</v>
      </c>
      <c r="BC65" s="231" t="s">
        <v>55</v>
      </c>
      <c r="BD65" s="231" t="s">
        <v>55</v>
      </c>
      <c r="BE65" s="231" t="s">
        <v>55</v>
      </c>
      <c r="BF65" s="231" t="s">
        <v>55</v>
      </c>
      <c r="BG65" s="231" t="s">
        <v>55</v>
      </c>
      <c r="BH65" s="231" t="s">
        <v>52</v>
      </c>
      <c r="BI65" s="296" t="s">
        <v>47</v>
      </c>
      <c r="BJ65" s="296" t="s">
        <v>15</v>
      </c>
      <c r="BK65" s="296" t="s">
        <v>15</v>
      </c>
      <c r="BL65" s="296" t="s">
        <v>15</v>
      </c>
      <c r="BM65" s="296" t="s">
        <v>15</v>
      </c>
      <c r="BN65" s="296" t="s">
        <v>15</v>
      </c>
      <c r="BO65" s="296" t="s">
        <v>15</v>
      </c>
      <c r="BP65" s="231"/>
      <c r="BQ65" s="231"/>
      <c r="BR65" s="231"/>
      <c r="BS65" s="231"/>
      <c r="BT65" s="229"/>
      <c r="BU65" s="165">
        <f t="shared" si="3"/>
        <v>6.9441666666666671E-3</v>
      </c>
    </row>
    <row r="66" spans="1:73" x14ac:dyDescent="0.25">
      <c r="A66" s="39"/>
      <c r="B66" s="139">
        <f>'Etat staff'!O62</f>
        <v>0</v>
      </c>
      <c r="C66" s="161">
        <f>'Etat staff'!M62</f>
        <v>0</v>
      </c>
      <c r="D66" s="225">
        <f>IF('Etat staff'!N62&lt;C66,'Etat staff'!N62+1,'Etat staff'!N62)</f>
        <v>0</v>
      </c>
      <c r="E66" s="203">
        <f t="shared" si="7"/>
        <v>1.0416666666666666E-2</v>
      </c>
      <c r="F66" s="44"/>
      <c r="G66" s="265"/>
      <c r="H66" s="227"/>
      <c r="I66" s="296"/>
      <c r="J66" s="296"/>
      <c r="K66" s="296"/>
      <c r="L66" s="296"/>
      <c r="M66" s="296"/>
      <c r="N66" s="296"/>
      <c r="O66" s="296"/>
      <c r="P66" s="296"/>
      <c r="Q66" s="296"/>
      <c r="R66" s="296"/>
      <c r="S66" s="296"/>
      <c r="T66" s="296"/>
      <c r="U66" s="296"/>
      <c r="V66" s="296"/>
      <c r="W66" s="296"/>
      <c r="X66" s="231"/>
      <c r="Y66" s="231"/>
      <c r="Z66" s="231"/>
      <c r="AA66" s="231"/>
      <c r="AB66" s="231"/>
      <c r="AC66" s="231"/>
      <c r="AD66" s="231"/>
      <c r="AE66" s="231"/>
      <c r="AF66" s="231"/>
      <c r="AG66" s="231"/>
      <c r="AH66" s="231"/>
      <c r="AI66" s="231"/>
      <c r="AJ66" s="231"/>
      <c r="AK66" s="231"/>
      <c r="AL66" s="231"/>
      <c r="AM66" s="231"/>
      <c r="AN66" s="231"/>
      <c r="AO66" s="231"/>
      <c r="AP66" s="231"/>
      <c r="AQ66" s="231"/>
      <c r="AR66" s="231"/>
      <c r="AS66" s="231"/>
      <c r="AT66" s="231"/>
      <c r="AU66" s="231"/>
      <c r="AV66" s="231"/>
      <c r="AW66" s="231"/>
      <c r="AX66" s="231"/>
      <c r="AY66" s="231"/>
      <c r="AZ66" s="231"/>
      <c r="BA66" s="231"/>
      <c r="BB66" s="231"/>
      <c r="BC66" s="231"/>
      <c r="BD66" s="231"/>
      <c r="BE66" s="231"/>
      <c r="BF66" s="231"/>
      <c r="BG66" s="231"/>
      <c r="BH66" s="231" t="s">
        <v>52</v>
      </c>
      <c r="BI66" s="296" t="s">
        <v>47</v>
      </c>
      <c r="BJ66" s="296" t="s">
        <v>15</v>
      </c>
      <c r="BK66" s="296" t="s">
        <v>15</v>
      </c>
      <c r="BL66" s="296" t="s">
        <v>15</v>
      </c>
      <c r="BM66" s="296" t="s">
        <v>15</v>
      </c>
      <c r="BN66" s="296" t="s">
        <v>15</v>
      </c>
      <c r="BO66" s="296" t="s">
        <v>15</v>
      </c>
      <c r="BP66" s="231"/>
      <c r="BQ66" s="231"/>
      <c r="BR66" s="231"/>
      <c r="BS66" s="231"/>
      <c r="BT66" s="229"/>
      <c r="BU66" s="165">
        <f t="shared" si="3"/>
        <v>6.9441666666666671E-3</v>
      </c>
    </row>
    <row r="67" spans="1:73" x14ac:dyDescent="0.25">
      <c r="A67" s="39"/>
      <c r="B67" s="266">
        <f>'Etat staff'!O63</f>
        <v>0</v>
      </c>
      <c r="C67" s="161">
        <f>'Etat staff'!M63</f>
        <v>0</v>
      </c>
      <c r="D67" s="225">
        <f>IF('Etat staff'!N63&lt;C67,'Etat staff'!N63+1,'Etat staff'!N63)</f>
        <v>0</v>
      </c>
      <c r="E67" s="203">
        <f t="shared" si="7"/>
        <v>1.0416666666666666E-2</v>
      </c>
      <c r="F67" s="44"/>
      <c r="G67" s="265"/>
      <c r="H67" s="227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31"/>
      <c r="Y67" s="231"/>
      <c r="Z67" s="231"/>
      <c r="AA67" s="231"/>
      <c r="AB67" s="231"/>
      <c r="AC67" s="231"/>
      <c r="AD67" s="231"/>
      <c r="AE67" s="231"/>
      <c r="AF67" s="231"/>
      <c r="AG67" s="231"/>
      <c r="AH67" s="231"/>
      <c r="AI67" s="231"/>
      <c r="AJ67" s="231"/>
      <c r="AK67" s="231"/>
      <c r="AL67" s="231"/>
      <c r="AM67" s="231"/>
      <c r="AN67" s="231"/>
      <c r="AO67" s="231"/>
      <c r="AP67" s="231"/>
      <c r="AQ67" s="231"/>
      <c r="AR67" s="231"/>
      <c r="AS67" s="231"/>
      <c r="AT67" s="231"/>
      <c r="AU67" s="231"/>
      <c r="AV67" s="231"/>
      <c r="AW67" s="231"/>
      <c r="AX67" s="231"/>
      <c r="AY67" s="231"/>
      <c r="AZ67" s="231"/>
      <c r="BA67" s="231"/>
      <c r="BB67" s="231"/>
      <c r="BC67" s="231"/>
      <c r="BD67" s="231"/>
      <c r="BE67" s="231"/>
      <c r="BF67" s="231"/>
      <c r="BG67" s="231"/>
      <c r="BH67" s="231" t="s">
        <v>52</v>
      </c>
      <c r="BI67" s="296" t="s">
        <v>47</v>
      </c>
      <c r="BJ67" s="296" t="s">
        <v>15</v>
      </c>
      <c r="BK67" s="296" t="s">
        <v>15</v>
      </c>
      <c r="BL67" s="296" t="s">
        <v>15</v>
      </c>
      <c r="BM67" s="296" t="s">
        <v>15</v>
      </c>
      <c r="BN67" s="296" t="s">
        <v>15</v>
      </c>
      <c r="BO67" s="296" t="s">
        <v>15</v>
      </c>
      <c r="BP67" s="231"/>
      <c r="BQ67" s="231"/>
      <c r="BR67" s="231"/>
      <c r="BS67" s="231"/>
      <c r="BT67" s="229"/>
      <c r="BU67" s="165">
        <f t="shared" si="3"/>
        <v>6.9441666666666671E-3</v>
      </c>
    </row>
    <row r="68" spans="1:73" x14ac:dyDescent="0.25">
      <c r="A68" s="39"/>
      <c r="B68" s="139">
        <f>'Etat staff'!O64</f>
        <v>0</v>
      </c>
      <c r="C68" s="161">
        <f>'Etat staff'!M64</f>
        <v>0</v>
      </c>
      <c r="D68" s="225">
        <f>IF('Etat staff'!N64&lt;C68,'Etat staff'!N64+1,'Etat staff'!N64)</f>
        <v>0</v>
      </c>
      <c r="E68" s="203">
        <f t="shared" si="7"/>
        <v>1.0416666666666666E-2</v>
      </c>
      <c r="F68" s="44"/>
      <c r="G68" s="265"/>
      <c r="H68" s="227"/>
      <c r="I68" s="296"/>
      <c r="J68" s="296"/>
      <c r="K68" s="296"/>
      <c r="L68" s="296"/>
      <c r="M68" s="296"/>
      <c r="N68" s="296"/>
      <c r="O68" s="296"/>
      <c r="P68" s="296"/>
      <c r="Q68" s="296"/>
      <c r="R68" s="296"/>
      <c r="S68" s="296"/>
      <c r="T68" s="296"/>
      <c r="U68" s="296"/>
      <c r="V68" s="296"/>
      <c r="W68" s="296"/>
      <c r="X68" s="231"/>
      <c r="Y68" s="231"/>
      <c r="Z68" s="231"/>
      <c r="AA68" s="231"/>
      <c r="AB68" s="231"/>
      <c r="AC68" s="231"/>
      <c r="AD68" s="231"/>
      <c r="AE68" s="231"/>
      <c r="AF68" s="231"/>
      <c r="AG68" s="231"/>
      <c r="AH68" s="231"/>
      <c r="AI68" s="231"/>
      <c r="AJ68" s="231"/>
      <c r="AK68" s="231"/>
      <c r="AL68" s="231"/>
      <c r="AM68" s="231"/>
      <c r="AN68" s="231"/>
      <c r="AO68" s="231"/>
      <c r="AP68" s="231"/>
      <c r="AQ68" s="231"/>
      <c r="AR68" s="231"/>
      <c r="AS68" s="231"/>
      <c r="AT68" s="231"/>
      <c r="AU68" s="231"/>
      <c r="AV68" s="231"/>
      <c r="AW68" s="231"/>
      <c r="AX68" s="231"/>
      <c r="AY68" s="231"/>
      <c r="AZ68" s="231"/>
      <c r="BA68" s="231"/>
      <c r="BB68" s="231"/>
      <c r="BC68" s="231"/>
      <c r="BD68" s="231"/>
      <c r="BE68" s="231"/>
      <c r="BF68" s="231"/>
      <c r="BG68" s="231"/>
      <c r="BH68" s="231" t="s">
        <v>52</v>
      </c>
      <c r="BI68" s="296" t="s">
        <v>47</v>
      </c>
      <c r="BJ68" s="296" t="s">
        <v>15</v>
      </c>
      <c r="BK68" s="296" t="s">
        <v>15</v>
      </c>
      <c r="BL68" s="296" t="s">
        <v>15</v>
      </c>
      <c r="BM68" s="296" t="s">
        <v>15</v>
      </c>
      <c r="BN68" s="296" t="s">
        <v>15</v>
      </c>
      <c r="BO68" s="296" t="s">
        <v>15</v>
      </c>
      <c r="BP68" s="231"/>
      <c r="BQ68" s="231"/>
      <c r="BR68" s="231"/>
      <c r="BS68" s="231"/>
      <c r="BT68" s="229"/>
      <c r="BU68" s="165">
        <f t="shared" si="3"/>
        <v>6.9441666666666671E-3</v>
      </c>
    </row>
    <row r="69" spans="1:73" x14ac:dyDescent="0.25">
      <c r="A69" s="39"/>
      <c r="B69" s="139">
        <f>'Etat staff'!O65</f>
        <v>0</v>
      </c>
      <c r="C69" s="161">
        <f>'Etat staff'!M65</f>
        <v>0</v>
      </c>
      <c r="D69" s="225">
        <f>IF('Etat staff'!N65&lt;C69,'Etat staff'!N65+1,'Etat staff'!N65)</f>
        <v>0</v>
      </c>
      <c r="E69" s="203">
        <f t="shared" si="7"/>
        <v>1.0416666666666666E-2</v>
      </c>
      <c r="F69" s="44"/>
      <c r="G69" s="265"/>
      <c r="H69" s="227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31"/>
      <c r="Y69" s="231"/>
      <c r="Z69" s="231"/>
      <c r="AA69" s="231"/>
      <c r="AB69" s="231"/>
      <c r="AC69" s="231"/>
      <c r="AD69" s="231"/>
      <c r="AE69" s="231"/>
      <c r="AF69" s="231"/>
      <c r="AG69" s="231"/>
      <c r="AH69" s="231"/>
      <c r="AI69" s="231"/>
      <c r="AJ69" s="231"/>
      <c r="AK69" s="231"/>
      <c r="AL69" s="231"/>
      <c r="AM69" s="231"/>
      <c r="AN69" s="231"/>
      <c r="AO69" s="231"/>
      <c r="AP69" s="231"/>
      <c r="AQ69" s="231"/>
      <c r="AR69" s="231"/>
      <c r="AS69" s="231"/>
      <c r="AT69" s="231"/>
      <c r="AU69" s="231"/>
      <c r="AV69" s="231"/>
      <c r="AW69" s="231"/>
      <c r="AX69" s="231"/>
      <c r="AY69" s="231"/>
      <c r="AZ69" s="231"/>
      <c r="BA69" s="231"/>
      <c r="BB69" s="231"/>
      <c r="BC69" s="231"/>
      <c r="BD69" s="231"/>
      <c r="BE69" s="231"/>
      <c r="BF69" s="231"/>
      <c r="BG69" s="231"/>
      <c r="BH69" s="231"/>
      <c r="BI69" s="231"/>
      <c r="BJ69" s="231"/>
      <c r="BK69" s="231"/>
      <c r="BL69" s="231"/>
      <c r="BM69" s="231"/>
      <c r="BN69" s="231"/>
      <c r="BO69" s="231"/>
      <c r="BP69" s="231"/>
      <c r="BQ69" s="231"/>
      <c r="BR69" s="231"/>
      <c r="BS69" s="231"/>
      <c r="BT69" s="229"/>
      <c r="BU69" s="165">
        <f t="shared" si="3"/>
        <v>6.9441666666666671E-3</v>
      </c>
    </row>
    <row r="70" spans="1:73" x14ac:dyDescent="0.25">
      <c r="A70" s="39"/>
      <c r="B70" s="139">
        <f>'Etat staff'!O66</f>
        <v>0</v>
      </c>
      <c r="C70" s="161">
        <f>'Etat staff'!M66</f>
        <v>0</v>
      </c>
      <c r="D70" s="225">
        <f>IF('Etat staff'!N66&lt;C70,'Etat staff'!N66+1,'Etat staff'!N66)</f>
        <v>0</v>
      </c>
      <c r="E70" s="203">
        <f t="shared" si="7"/>
        <v>1.0416666666666666E-2</v>
      </c>
      <c r="F70" s="44"/>
      <c r="G70" s="265"/>
      <c r="H70" s="227"/>
      <c r="I70" s="296"/>
      <c r="J70" s="296"/>
      <c r="K70" s="296"/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6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31"/>
      <c r="AJ70" s="231"/>
      <c r="AK70" s="231"/>
      <c r="AL70" s="231"/>
      <c r="AM70" s="231"/>
      <c r="AN70" s="231"/>
      <c r="AO70" s="231"/>
      <c r="AP70" s="231"/>
      <c r="AQ70" s="231"/>
      <c r="AR70" s="231"/>
      <c r="AS70" s="231"/>
      <c r="AT70" s="231"/>
      <c r="AU70" s="231"/>
      <c r="AV70" s="231"/>
      <c r="AW70" s="231"/>
      <c r="AX70" s="231"/>
      <c r="AY70" s="231"/>
      <c r="AZ70" s="231"/>
      <c r="BA70" s="231"/>
      <c r="BB70" s="231"/>
      <c r="BC70" s="231"/>
      <c r="BD70" s="231"/>
      <c r="BE70" s="231"/>
      <c r="BF70" s="231"/>
      <c r="BG70" s="231"/>
      <c r="BH70" s="231"/>
      <c r="BI70" s="231"/>
      <c r="BJ70" s="231"/>
      <c r="BK70" s="231"/>
      <c r="BL70" s="231"/>
      <c r="BM70" s="231"/>
      <c r="BN70" s="231"/>
      <c r="BO70" s="231"/>
      <c r="BP70" s="231"/>
      <c r="BQ70" s="231"/>
      <c r="BR70" s="231"/>
      <c r="BS70" s="231"/>
      <c r="BT70" s="229"/>
      <c r="BU70" s="165">
        <f t="shared" si="3"/>
        <v>6.9441666666666671E-3</v>
      </c>
    </row>
    <row r="71" spans="1:73" x14ac:dyDescent="0.25">
      <c r="A71" s="39"/>
      <c r="B71" s="139">
        <f>'Etat staff'!O67</f>
        <v>0</v>
      </c>
      <c r="C71" s="161">
        <f>'Etat staff'!M67</f>
        <v>0</v>
      </c>
      <c r="D71" s="225">
        <f>IF('Etat staff'!N67&lt;C71,'Etat staff'!N67+1,'Etat staff'!N67)</f>
        <v>0</v>
      </c>
      <c r="E71" s="203">
        <f t="shared" si="7"/>
        <v>1.0416666666666666E-2</v>
      </c>
      <c r="F71" s="44"/>
      <c r="G71" s="265"/>
      <c r="H71" s="227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31"/>
      <c r="Y71" s="231"/>
      <c r="Z71" s="231"/>
      <c r="AA71" s="231"/>
      <c r="AB71" s="231"/>
      <c r="AC71" s="231"/>
      <c r="AD71" s="231"/>
      <c r="AE71" s="231"/>
      <c r="AF71" s="231"/>
      <c r="AG71" s="231"/>
      <c r="AH71" s="231"/>
      <c r="AI71" s="231"/>
      <c r="AJ71" s="231"/>
      <c r="AK71" s="231"/>
      <c r="AL71" s="231"/>
      <c r="AM71" s="231"/>
      <c r="AN71" s="231"/>
      <c r="AO71" s="231"/>
      <c r="AP71" s="231"/>
      <c r="AQ71" s="231"/>
      <c r="AR71" s="231"/>
      <c r="AS71" s="231"/>
      <c r="AT71" s="231"/>
      <c r="AU71" s="231"/>
      <c r="AV71" s="231"/>
      <c r="AW71" s="231"/>
      <c r="AX71" s="231"/>
      <c r="AY71" s="231"/>
      <c r="AZ71" s="231"/>
      <c r="BA71" s="231"/>
      <c r="BB71" s="231"/>
      <c r="BC71" s="231"/>
      <c r="BD71" s="231"/>
      <c r="BE71" s="231"/>
      <c r="BF71" s="231"/>
      <c r="BG71" s="231"/>
      <c r="BH71" s="231"/>
      <c r="BI71" s="231"/>
      <c r="BJ71" s="231"/>
      <c r="BK71" s="231"/>
      <c r="BL71" s="231"/>
      <c r="BM71" s="231"/>
      <c r="BN71" s="231"/>
      <c r="BO71" s="231"/>
      <c r="BP71" s="231"/>
      <c r="BQ71" s="231"/>
      <c r="BR71" s="231"/>
      <c r="BS71" s="231"/>
      <c r="BT71" s="229"/>
      <c r="BU71" s="165">
        <f t="shared" si="3"/>
        <v>6.9441666666666671E-3</v>
      </c>
    </row>
    <row r="72" spans="1:73" x14ac:dyDescent="0.25">
      <c r="A72" s="39"/>
      <c r="B72" s="139">
        <f>'Etat staff'!O68</f>
        <v>0</v>
      </c>
      <c r="C72" s="161">
        <f>'Etat staff'!M68</f>
        <v>0</v>
      </c>
      <c r="D72" s="225">
        <f>IF('Etat staff'!N68&lt;C72,'Etat staff'!N68+1,'Etat staff'!N68)</f>
        <v>0</v>
      </c>
      <c r="E72" s="203">
        <f t="shared" si="7"/>
        <v>1.0416666666666666E-2</v>
      </c>
      <c r="F72" s="44"/>
      <c r="G72" s="265"/>
      <c r="H72" s="227"/>
      <c r="I72" s="296"/>
      <c r="J72" s="296"/>
      <c r="K72" s="296"/>
      <c r="L72" s="296"/>
      <c r="M72" s="296"/>
      <c r="N72" s="296"/>
      <c r="O72" s="296"/>
      <c r="P72" s="296"/>
      <c r="Q72" s="296"/>
      <c r="R72" s="296"/>
      <c r="S72" s="296"/>
      <c r="T72" s="296"/>
      <c r="U72" s="296"/>
      <c r="V72" s="296"/>
      <c r="W72" s="296"/>
      <c r="X72" s="231"/>
      <c r="Y72" s="231"/>
      <c r="Z72" s="231"/>
      <c r="AA72" s="231"/>
      <c r="AB72" s="231"/>
      <c r="AC72" s="231"/>
      <c r="AD72" s="231"/>
      <c r="AE72" s="231"/>
      <c r="AF72" s="231"/>
      <c r="AG72" s="231"/>
      <c r="AH72" s="231"/>
      <c r="AI72" s="231"/>
      <c r="AJ72" s="231"/>
      <c r="AK72" s="231"/>
      <c r="AL72" s="231"/>
      <c r="AM72" s="231"/>
      <c r="AN72" s="231"/>
      <c r="AO72" s="231"/>
      <c r="AP72" s="231"/>
      <c r="AQ72" s="231"/>
      <c r="AR72" s="231"/>
      <c r="AS72" s="231"/>
      <c r="AT72" s="231"/>
      <c r="AU72" s="231"/>
      <c r="AV72" s="231"/>
      <c r="AW72" s="231"/>
      <c r="AX72" s="231"/>
      <c r="AY72" s="231"/>
      <c r="AZ72" s="231"/>
      <c r="BA72" s="231"/>
      <c r="BB72" s="231"/>
      <c r="BC72" s="231"/>
      <c r="BD72" s="231"/>
      <c r="BE72" s="231"/>
      <c r="BF72" s="231"/>
      <c r="BG72" s="231"/>
      <c r="BH72" s="231"/>
      <c r="BI72" s="231"/>
      <c r="BJ72" s="231"/>
      <c r="BK72" s="231"/>
      <c r="BL72" s="231"/>
      <c r="BM72" s="231"/>
      <c r="BN72" s="231"/>
      <c r="BO72" s="231"/>
      <c r="BP72" s="231"/>
      <c r="BQ72" s="231"/>
      <c r="BR72" s="231"/>
      <c r="BS72" s="231"/>
      <c r="BT72" s="229"/>
      <c r="BU72" s="165">
        <f t="shared" si="3"/>
        <v>6.9441666666666671E-3</v>
      </c>
    </row>
    <row r="73" spans="1:73" x14ac:dyDescent="0.25">
      <c r="A73" s="39"/>
      <c r="B73" s="139">
        <f>'Etat staff'!O69</f>
        <v>0</v>
      </c>
      <c r="C73" s="161">
        <f>'Etat staff'!M69</f>
        <v>0</v>
      </c>
      <c r="D73" s="225">
        <f>IF('Etat staff'!N69&lt;C73,'Etat staff'!N69+1,'Etat staff'!N69)</f>
        <v>0</v>
      </c>
      <c r="E73" s="203">
        <f t="shared" si="7"/>
        <v>1.0416666666666666E-2</v>
      </c>
      <c r="F73" s="44"/>
      <c r="G73" s="265"/>
      <c r="H73" s="227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31"/>
      <c r="Y73" s="231"/>
      <c r="Z73" s="231"/>
      <c r="AA73" s="231"/>
      <c r="AB73" s="231"/>
      <c r="AC73" s="231"/>
      <c r="AD73" s="231"/>
      <c r="AE73" s="231"/>
      <c r="AF73" s="231"/>
      <c r="AG73" s="231"/>
      <c r="AH73" s="231"/>
      <c r="AI73" s="231"/>
      <c r="AJ73" s="231"/>
      <c r="AK73" s="231"/>
      <c r="AL73" s="231"/>
      <c r="AM73" s="231"/>
      <c r="AN73" s="231"/>
      <c r="AO73" s="231"/>
      <c r="AP73" s="231"/>
      <c r="AQ73" s="231"/>
      <c r="AR73" s="231"/>
      <c r="AS73" s="231"/>
      <c r="AT73" s="231"/>
      <c r="AU73" s="231"/>
      <c r="AV73" s="231"/>
      <c r="AW73" s="231"/>
      <c r="AX73" s="231"/>
      <c r="AY73" s="231"/>
      <c r="AZ73" s="231"/>
      <c r="BA73" s="231"/>
      <c r="BB73" s="231"/>
      <c r="BC73" s="231"/>
      <c r="BD73" s="231"/>
      <c r="BE73" s="231"/>
      <c r="BF73" s="231"/>
      <c r="BG73" s="231"/>
      <c r="BH73" s="231"/>
      <c r="BI73" s="231"/>
      <c r="BJ73" s="231"/>
      <c r="BK73" s="231"/>
      <c r="BL73" s="231"/>
      <c r="BM73" s="231"/>
      <c r="BN73" s="231"/>
      <c r="BO73" s="231"/>
      <c r="BP73" s="231"/>
      <c r="BQ73" s="231"/>
      <c r="BR73" s="231"/>
      <c r="BS73" s="231"/>
      <c r="BT73" s="229"/>
      <c r="BU73" s="165">
        <f t="shared" si="3"/>
        <v>6.9441666666666671E-3</v>
      </c>
    </row>
    <row r="74" spans="1:73" x14ac:dyDescent="0.25">
      <c r="A74" s="39"/>
      <c r="B74" s="139">
        <f>'Etat staff'!O70</f>
        <v>0</v>
      </c>
      <c r="C74" s="161">
        <f>'Etat staff'!M70</f>
        <v>0</v>
      </c>
      <c r="D74" s="225">
        <f>IF('Etat staff'!N70&lt;C74,'Etat staff'!N70+1,'Etat staff'!N70)</f>
        <v>0</v>
      </c>
      <c r="E74" s="203">
        <f t="shared" si="7"/>
        <v>1.0416666666666666E-2</v>
      </c>
      <c r="F74" s="44"/>
      <c r="G74" s="265"/>
      <c r="H74" s="227"/>
      <c r="I74" s="296"/>
      <c r="J74" s="296"/>
      <c r="K74" s="296"/>
      <c r="L74" s="296"/>
      <c r="M74" s="296"/>
      <c r="N74" s="296"/>
      <c r="O74" s="296"/>
      <c r="P74" s="296"/>
      <c r="Q74" s="296"/>
      <c r="R74" s="296"/>
      <c r="S74" s="296"/>
      <c r="T74" s="296"/>
      <c r="U74" s="296"/>
      <c r="V74" s="296"/>
      <c r="W74" s="296"/>
      <c r="X74" s="231"/>
      <c r="Y74" s="231"/>
      <c r="Z74" s="231"/>
      <c r="AA74" s="231"/>
      <c r="AB74" s="231"/>
      <c r="AC74" s="231"/>
      <c r="AD74" s="231"/>
      <c r="AE74" s="231"/>
      <c r="AF74" s="231"/>
      <c r="AG74" s="231"/>
      <c r="AH74" s="231"/>
      <c r="AI74" s="231"/>
      <c r="AJ74" s="231"/>
      <c r="AK74" s="231"/>
      <c r="AL74" s="231"/>
      <c r="AM74" s="231"/>
      <c r="AN74" s="231"/>
      <c r="AO74" s="231"/>
      <c r="AP74" s="231"/>
      <c r="AQ74" s="296"/>
      <c r="AR74" s="296"/>
      <c r="AS74" s="296"/>
      <c r="AT74" s="296"/>
      <c r="AU74" s="231"/>
      <c r="AV74" s="231"/>
      <c r="AW74" s="231"/>
      <c r="AX74" s="231"/>
      <c r="AY74" s="231"/>
      <c r="AZ74" s="231"/>
      <c r="BA74" s="231"/>
      <c r="BB74" s="231"/>
      <c r="BC74" s="231"/>
      <c r="BD74" s="231"/>
      <c r="BE74" s="231"/>
      <c r="BF74" s="231"/>
      <c r="BG74" s="231"/>
      <c r="BH74" s="231"/>
      <c r="BI74" s="231"/>
      <c r="BJ74" s="231"/>
      <c r="BK74" s="231"/>
      <c r="BL74" s="231"/>
      <c r="BM74" s="231"/>
      <c r="BN74" s="231"/>
      <c r="BO74" s="231"/>
      <c r="BP74" s="231"/>
      <c r="BQ74" s="231"/>
      <c r="BR74" s="231"/>
      <c r="BS74" s="231"/>
      <c r="BT74" s="229"/>
      <c r="BU74" s="165">
        <f t="shared" si="3"/>
        <v>6.9441666666666671E-3</v>
      </c>
    </row>
    <row r="75" spans="1:73" x14ac:dyDescent="0.25">
      <c r="A75" s="39"/>
      <c r="B75" s="266">
        <f>'Etat staff'!O71</f>
        <v>0</v>
      </c>
      <c r="C75" s="161">
        <f>'Etat staff'!M71</f>
        <v>0</v>
      </c>
      <c r="D75" s="225">
        <f>IF('Etat staff'!N71&lt;C75,'Etat staff'!N71+1,'Etat staff'!N71)</f>
        <v>0</v>
      </c>
      <c r="E75" s="203">
        <f t="shared" si="7"/>
        <v>1.0416666666666666E-2</v>
      </c>
      <c r="F75" s="44"/>
      <c r="G75" s="265"/>
      <c r="H75" s="227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31"/>
      <c r="Y75" s="231"/>
      <c r="Z75" s="231"/>
      <c r="AA75" s="231"/>
      <c r="AB75" s="231"/>
      <c r="AC75" s="231"/>
      <c r="AD75" s="231"/>
      <c r="AE75" s="231"/>
      <c r="AF75" s="231"/>
      <c r="AG75" s="231"/>
      <c r="AH75" s="231"/>
      <c r="AI75" s="231"/>
      <c r="AJ75" s="231"/>
      <c r="AK75" s="231"/>
      <c r="AL75" s="231"/>
      <c r="AM75" s="231"/>
      <c r="AN75" s="231"/>
      <c r="AO75" s="231"/>
      <c r="AP75" s="231"/>
      <c r="AQ75" s="231"/>
      <c r="AR75" s="231"/>
      <c r="AS75" s="231"/>
      <c r="AT75" s="231"/>
      <c r="AU75" s="231"/>
      <c r="AV75" s="231"/>
      <c r="AW75" s="231"/>
      <c r="AX75" s="231"/>
      <c r="AY75" s="231"/>
      <c r="AZ75" s="231"/>
      <c r="BA75" s="231"/>
      <c r="BB75" s="231"/>
      <c r="BC75" s="231"/>
      <c r="BD75" s="231"/>
      <c r="BE75" s="231"/>
      <c r="BF75" s="231"/>
      <c r="BG75" s="231"/>
      <c r="BH75" s="231"/>
      <c r="BI75" s="231"/>
      <c r="BJ75" s="231"/>
      <c r="BK75" s="231"/>
      <c r="BL75" s="231"/>
      <c r="BM75" s="231"/>
      <c r="BN75" s="231"/>
      <c r="BO75" s="231"/>
      <c r="BP75" s="231"/>
      <c r="BQ75" s="231"/>
      <c r="BR75" s="231"/>
      <c r="BS75" s="231"/>
      <c r="BT75" s="229"/>
      <c r="BU75" s="165">
        <f t="shared" si="3"/>
        <v>6.9441666666666671E-3</v>
      </c>
    </row>
    <row r="76" spans="1:73" x14ac:dyDescent="0.25">
      <c r="A76" s="39"/>
      <c r="B76" s="139">
        <f>'Etat staff'!O72</f>
        <v>0</v>
      </c>
      <c r="C76" s="161">
        <f>'Etat staff'!M72</f>
        <v>0</v>
      </c>
      <c r="D76" s="225">
        <f>IF('Etat staff'!N72&lt;C76,'Etat staff'!N72+1,'Etat staff'!N72)</f>
        <v>0</v>
      </c>
      <c r="E76" s="203">
        <f t="shared" si="7"/>
        <v>1.0416666666666666E-2</v>
      </c>
      <c r="F76" s="44"/>
      <c r="G76" s="265"/>
      <c r="H76" s="227"/>
      <c r="I76" s="296"/>
      <c r="J76" s="296"/>
      <c r="K76" s="296"/>
      <c r="L76" s="296"/>
      <c r="M76" s="296"/>
      <c r="N76" s="296"/>
      <c r="O76" s="296"/>
      <c r="P76" s="296"/>
      <c r="Q76" s="296"/>
      <c r="R76" s="296"/>
      <c r="S76" s="296"/>
      <c r="T76" s="296"/>
      <c r="U76" s="296"/>
      <c r="V76" s="296"/>
      <c r="W76" s="296"/>
      <c r="X76" s="231"/>
      <c r="Y76" s="231"/>
      <c r="Z76" s="231"/>
      <c r="AA76" s="231"/>
      <c r="AB76" s="231"/>
      <c r="AC76" s="231"/>
      <c r="AD76" s="231"/>
      <c r="AE76" s="231"/>
      <c r="AF76" s="231"/>
      <c r="AG76" s="231"/>
      <c r="AH76" s="231"/>
      <c r="AI76" s="231"/>
      <c r="AJ76" s="231"/>
      <c r="AK76" s="231"/>
      <c r="AL76" s="231"/>
      <c r="AM76" s="231"/>
      <c r="AN76" s="231"/>
      <c r="AO76" s="231"/>
      <c r="AP76" s="231"/>
      <c r="AQ76" s="231"/>
      <c r="AR76" s="231"/>
      <c r="AS76" s="231"/>
      <c r="AT76" s="231"/>
      <c r="AU76" s="231"/>
      <c r="AV76" s="231"/>
      <c r="AW76" s="231"/>
      <c r="AX76" s="231"/>
      <c r="AY76" s="231"/>
      <c r="AZ76" s="231"/>
      <c r="BA76" s="231"/>
      <c r="BB76" s="231"/>
      <c r="BC76" s="231"/>
      <c r="BD76" s="231"/>
      <c r="BE76" s="231"/>
      <c r="BF76" s="231"/>
      <c r="BG76" s="231"/>
      <c r="BH76" s="231"/>
      <c r="BI76" s="231"/>
      <c r="BJ76" s="231"/>
      <c r="BK76" s="231"/>
      <c r="BL76" s="231"/>
      <c r="BM76" s="231"/>
      <c r="BN76" s="231"/>
      <c r="BO76" s="231"/>
      <c r="BP76" s="231"/>
      <c r="BQ76" s="231"/>
      <c r="BR76" s="231"/>
      <c r="BS76" s="231"/>
      <c r="BT76" s="229"/>
      <c r="BU76" s="165">
        <f t="shared" si="3"/>
        <v>6.9441666666666671E-3</v>
      </c>
    </row>
    <row r="77" spans="1:73" x14ac:dyDescent="0.25">
      <c r="A77" s="39"/>
      <c r="B77" s="139">
        <f>'Etat staff'!O73</f>
        <v>0</v>
      </c>
      <c r="C77" s="161">
        <f>'Etat staff'!M73</f>
        <v>0</v>
      </c>
      <c r="D77" s="225">
        <f>IF('Etat staff'!N73&lt;C77,'Etat staff'!N73+1,'Etat staff'!N73)</f>
        <v>0</v>
      </c>
      <c r="E77" s="203">
        <f t="shared" si="7"/>
        <v>1.0416666666666666E-2</v>
      </c>
      <c r="F77" s="44"/>
      <c r="G77" s="265"/>
      <c r="H77" s="227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6"/>
      <c r="T77" s="296"/>
      <c r="U77" s="296"/>
      <c r="V77" s="296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  <c r="AV77" s="231"/>
      <c r="AW77" s="231"/>
      <c r="AX77" s="231"/>
      <c r="AY77" s="231"/>
      <c r="AZ77" s="231"/>
      <c r="BA77" s="231"/>
      <c r="BB77" s="231"/>
      <c r="BC77" s="231"/>
      <c r="BD77" s="231"/>
      <c r="BE77" s="231"/>
      <c r="BF77" s="231"/>
      <c r="BG77" s="231"/>
      <c r="BH77" s="231"/>
      <c r="BI77" s="231"/>
      <c r="BJ77" s="231"/>
      <c r="BK77" s="231"/>
      <c r="BL77" s="231"/>
      <c r="BM77" s="231"/>
      <c r="BN77" s="231"/>
      <c r="BO77" s="231"/>
      <c r="BP77" s="296"/>
      <c r="BQ77" s="296"/>
      <c r="BR77" s="296"/>
      <c r="BS77" s="296"/>
      <c r="BT77" s="229"/>
      <c r="BU77" s="165">
        <f t="shared" si="3"/>
        <v>6.9441666666666671E-3</v>
      </c>
    </row>
    <row r="78" spans="1:73" x14ac:dyDescent="0.25">
      <c r="A78" s="39"/>
      <c r="B78" s="139">
        <f>'Etat staff'!O74</f>
        <v>0</v>
      </c>
      <c r="C78" s="161">
        <f>'Etat staff'!M74</f>
        <v>0</v>
      </c>
      <c r="D78" s="225">
        <f>IF('Etat staff'!N74&lt;C78,'Etat staff'!N74+1,'Etat staff'!N74)</f>
        <v>0</v>
      </c>
      <c r="E78" s="203">
        <f t="shared" si="7"/>
        <v>1.0416666666666666E-2</v>
      </c>
      <c r="F78" s="44"/>
      <c r="G78" s="265"/>
      <c r="H78" s="227"/>
      <c r="I78" s="296"/>
      <c r="J78" s="296"/>
      <c r="K78" s="296"/>
      <c r="L78" s="296"/>
      <c r="M78" s="296"/>
      <c r="N78" s="296"/>
      <c r="O78" s="296"/>
      <c r="P78" s="296"/>
      <c r="Q78" s="296"/>
      <c r="R78" s="296"/>
      <c r="S78" s="296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31"/>
      <c r="AK78" s="231"/>
      <c r="AL78" s="231"/>
      <c r="AM78" s="231"/>
      <c r="AN78" s="296"/>
      <c r="AO78" s="296"/>
      <c r="AP78" s="296"/>
      <c r="AQ78" s="296"/>
      <c r="AR78" s="231"/>
      <c r="AS78" s="231"/>
      <c r="AT78" s="231"/>
      <c r="AU78" s="231"/>
      <c r="AV78" s="231"/>
      <c r="AW78" s="231"/>
      <c r="AX78" s="231"/>
      <c r="AY78" s="231"/>
      <c r="AZ78" s="296"/>
      <c r="BA78" s="296"/>
      <c r="BB78" s="296"/>
      <c r="BC78" s="296"/>
      <c r="BD78" s="231"/>
      <c r="BE78" s="231"/>
      <c r="BF78" s="231"/>
      <c r="BG78" s="231"/>
      <c r="BH78" s="231"/>
      <c r="BI78" s="231"/>
      <c r="BJ78" s="231"/>
      <c r="BK78" s="231"/>
      <c r="BL78" s="231"/>
      <c r="BM78" s="231"/>
      <c r="BN78" s="231"/>
      <c r="BO78" s="231"/>
      <c r="BP78" s="296"/>
      <c r="BQ78" s="296"/>
      <c r="BR78" s="296"/>
      <c r="BS78" s="296"/>
      <c r="BT78" s="229"/>
      <c r="BU78" s="165">
        <f t="shared" si="3"/>
        <v>6.9441666666666671E-3</v>
      </c>
    </row>
    <row r="79" spans="1:73" x14ac:dyDescent="0.25">
      <c r="A79" s="39"/>
      <c r="B79" s="139">
        <f>'Etat staff'!O75</f>
        <v>0</v>
      </c>
      <c r="C79" s="161">
        <f>'Etat staff'!M75</f>
        <v>0</v>
      </c>
      <c r="D79" s="225">
        <f>IF('Etat staff'!N75&lt;C79,'Etat staff'!N75+1,'Etat staff'!N75)</f>
        <v>0</v>
      </c>
      <c r="E79" s="203">
        <f t="shared" si="7"/>
        <v>1.0416666666666666E-2</v>
      </c>
      <c r="F79" s="44"/>
      <c r="G79" s="265"/>
      <c r="H79" s="227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31"/>
      <c r="AK79" s="231"/>
      <c r="AL79" s="231"/>
      <c r="AM79" s="231"/>
      <c r="AN79" s="231"/>
      <c r="AO79" s="231"/>
      <c r="AP79" s="231"/>
      <c r="AQ79" s="231"/>
      <c r="AR79" s="231"/>
      <c r="AS79" s="231"/>
      <c r="AT79" s="231"/>
      <c r="AU79" s="231"/>
      <c r="AV79" s="231"/>
      <c r="AW79" s="231"/>
      <c r="AX79" s="231"/>
      <c r="AY79" s="231"/>
      <c r="AZ79" s="231"/>
      <c r="BA79" s="231"/>
      <c r="BB79" s="231"/>
      <c r="BC79" s="231"/>
      <c r="BD79" s="231"/>
      <c r="BE79" s="231"/>
      <c r="BF79" s="231"/>
      <c r="BG79" s="231"/>
      <c r="BH79" s="231"/>
      <c r="BI79" s="231"/>
      <c r="BJ79" s="231"/>
      <c r="BK79" s="231"/>
      <c r="BL79" s="231"/>
      <c r="BM79" s="231"/>
      <c r="BN79" s="231"/>
      <c r="BO79" s="231"/>
      <c r="BP79" s="296"/>
      <c r="BQ79" s="296"/>
      <c r="BR79" s="296"/>
      <c r="BS79" s="296"/>
      <c r="BT79" s="229"/>
      <c r="BU79" s="165">
        <f t="shared" si="3"/>
        <v>6.9441666666666671E-3</v>
      </c>
    </row>
    <row r="80" spans="1:73" x14ac:dyDescent="0.25">
      <c r="A80" s="39"/>
      <c r="B80" s="139">
        <f>'Etat staff'!O76</f>
        <v>0</v>
      </c>
      <c r="C80" s="161">
        <f>'Etat staff'!M76</f>
        <v>0</v>
      </c>
      <c r="D80" s="225">
        <f>IF('Etat staff'!N76&lt;C80,'Etat staff'!N76+1,'Etat staff'!N76)</f>
        <v>0</v>
      </c>
      <c r="E80" s="203">
        <f t="shared" si="7"/>
        <v>1.0416666666666666E-2</v>
      </c>
      <c r="F80" s="44"/>
      <c r="G80" s="265"/>
      <c r="H80" s="227"/>
      <c r="I80" s="296"/>
      <c r="J80" s="296"/>
      <c r="K80" s="296"/>
      <c r="L80" s="296"/>
      <c r="M80" s="296"/>
      <c r="N80" s="296"/>
      <c r="O80" s="296"/>
      <c r="P80" s="296"/>
      <c r="Q80" s="296"/>
      <c r="R80" s="296"/>
      <c r="S80" s="296"/>
      <c r="T80" s="296"/>
      <c r="U80" s="296"/>
      <c r="V80" s="296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  <c r="AV80" s="231"/>
      <c r="AW80" s="231"/>
      <c r="AX80" s="231"/>
      <c r="AY80" s="231"/>
      <c r="AZ80" s="231"/>
      <c r="BA80" s="231"/>
      <c r="BB80" s="231"/>
      <c r="BC80" s="231"/>
      <c r="BD80" s="231"/>
      <c r="BE80" s="231"/>
      <c r="BF80" s="231"/>
      <c r="BG80" s="231"/>
      <c r="BH80" s="231"/>
      <c r="BI80" s="231"/>
      <c r="BJ80" s="231"/>
      <c r="BK80" s="231"/>
      <c r="BL80" s="231"/>
      <c r="BM80" s="231"/>
      <c r="BN80" s="231"/>
      <c r="BO80" s="231"/>
      <c r="BP80" s="296"/>
      <c r="BQ80" s="296"/>
      <c r="BR80" s="296"/>
      <c r="BS80" s="296"/>
      <c r="BT80" s="229"/>
      <c r="BU80" s="165">
        <f t="shared" si="3"/>
        <v>6.9441666666666671E-3</v>
      </c>
    </row>
    <row r="81" spans="1:73" x14ac:dyDescent="0.25">
      <c r="A81" s="39"/>
      <c r="B81" s="139">
        <f>'Etat staff'!O77</f>
        <v>0</v>
      </c>
      <c r="C81" s="161">
        <f>'Etat staff'!M77</f>
        <v>0</v>
      </c>
      <c r="D81" s="225">
        <f>IF('Etat staff'!N77&lt;C81,'Etat staff'!N77+1,'Etat staff'!N77)</f>
        <v>0</v>
      </c>
      <c r="E81" s="203">
        <f t="shared" si="7"/>
        <v>1.0416666666666666E-2</v>
      </c>
      <c r="F81" s="44"/>
      <c r="G81" s="265"/>
      <c r="H81" s="227"/>
      <c r="I81" s="296"/>
      <c r="J81" s="296"/>
      <c r="K81" s="296"/>
      <c r="L81" s="296"/>
      <c r="M81" s="296"/>
      <c r="N81" s="296"/>
      <c r="O81" s="296"/>
      <c r="P81" s="296"/>
      <c r="Q81" s="296"/>
      <c r="R81" s="296"/>
      <c r="S81" s="296"/>
      <c r="T81" s="296"/>
      <c r="U81" s="296"/>
      <c r="V81" s="296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  <c r="AV81" s="231"/>
      <c r="AW81" s="231"/>
      <c r="AX81" s="231"/>
      <c r="AY81" s="231"/>
      <c r="AZ81" s="231"/>
      <c r="BA81" s="231"/>
      <c r="BB81" s="231"/>
      <c r="BC81" s="231"/>
      <c r="BD81" s="231"/>
      <c r="BE81" s="231"/>
      <c r="BF81" s="231"/>
      <c r="BG81" s="231"/>
      <c r="BH81" s="231"/>
      <c r="BI81" s="231"/>
      <c r="BJ81" s="231"/>
      <c r="BK81" s="231"/>
      <c r="BL81" s="231"/>
      <c r="BM81" s="231"/>
      <c r="BN81" s="231"/>
      <c r="BO81" s="231"/>
      <c r="BP81" s="296"/>
      <c r="BQ81" s="296"/>
      <c r="BR81" s="296"/>
      <c r="BS81" s="296"/>
      <c r="BT81" s="229"/>
      <c r="BU81" s="165">
        <f t="shared" si="3"/>
        <v>6.9441666666666671E-3</v>
      </c>
    </row>
    <row r="82" spans="1:73" x14ac:dyDescent="0.25">
      <c r="A82" s="39"/>
      <c r="B82" s="139">
        <f>'Etat staff'!O78</f>
        <v>0</v>
      </c>
      <c r="C82" s="161">
        <f>'Etat staff'!M78</f>
        <v>0</v>
      </c>
      <c r="D82" s="225">
        <f>IF('Etat staff'!N78&lt;C82,'Etat staff'!N78+1,'Etat staff'!N78)</f>
        <v>0</v>
      </c>
      <c r="E82" s="203">
        <f t="shared" si="7"/>
        <v>1.0416666666666666E-2</v>
      </c>
      <c r="F82" s="44"/>
      <c r="G82" s="265"/>
      <c r="H82" s="227"/>
      <c r="I82" s="296"/>
      <c r="J82" s="296"/>
      <c r="K82" s="296"/>
      <c r="L82" s="296"/>
      <c r="M82" s="296"/>
      <c r="N82" s="296"/>
      <c r="O82" s="296"/>
      <c r="P82" s="296"/>
      <c r="Q82" s="296"/>
      <c r="R82" s="296"/>
      <c r="S82" s="296"/>
      <c r="T82" s="296"/>
      <c r="U82" s="296"/>
      <c r="V82" s="296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  <c r="AV82" s="231"/>
      <c r="AW82" s="231"/>
      <c r="AX82" s="231"/>
      <c r="AY82" s="231"/>
      <c r="AZ82" s="231"/>
      <c r="BA82" s="231"/>
      <c r="BB82" s="231"/>
      <c r="BC82" s="231"/>
      <c r="BD82" s="231"/>
      <c r="BE82" s="231"/>
      <c r="BF82" s="231"/>
      <c r="BG82" s="231"/>
      <c r="BH82" s="231"/>
      <c r="BI82" s="231"/>
      <c r="BJ82" s="231"/>
      <c r="BK82" s="231"/>
      <c r="BL82" s="231"/>
      <c r="BM82" s="231"/>
      <c r="BN82" s="231"/>
      <c r="BO82" s="231"/>
      <c r="BP82" s="296"/>
      <c r="BQ82" s="296"/>
      <c r="BR82" s="296"/>
      <c r="BS82" s="296"/>
      <c r="BT82" s="229"/>
      <c r="BU82" s="165">
        <f t="shared" si="3"/>
        <v>6.9441666666666671E-3</v>
      </c>
    </row>
    <row r="83" spans="1:73" x14ac:dyDescent="0.25">
      <c r="A83" s="39"/>
      <c r="B83" s="139">
        <f>'Etat staff'!O79</f>
        <v>0</v>
      </c>
      <c r="C83" s="161">
        <f>'Etat staff'!M79</f>
        <v>0</v>
      </c>
      <c r="D83" s="225">
        <f>IF('Etat staff'!N79&lt;C83,'Etat staff'!N79+1,'Etat staff'!N79)</f>
        <v>0</v>
      </c>
      <c r="E83" s="203">
        <f t="shared" si="7"/>
        <v>1.0416666666666666E-2</v>
      </c>
      <c r="F83" s="44"/>
      <c r="G83" s="265"/>
      <c r="H83" s="227"/>
      <c r="I83" s="296"/>
      <c r="J83" s="296"/>
      <c r="K83" s="296"/>
      <c r="L83" s="296"/>
      <c r="M83" s="296"/>
      <c r="N83" s="296"/>
      <c r="O83" s="296"/>
      <c r="P83" s="296"/>
      <c r="Q83" s="296"/>
      <c r="R83" s="296"/>
      <c r="S83" s="296"/>
      <c r="T83" s="296"/>
      <c r="U83" s="296"/>
      <c r="V83" s="296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  <c r="AV83" s="231"/>
      <c r="AW83" s="231"/>
      <c r="AX83" s="231"/>
      <c r="AY83" s="231"/>
      <c r="AZ83" s="231"/>
      <c r="BA83" s="231"/>
      <c r="BB83" s="231"/>
      <c r="BC83" s="231"/>
      <c r="BD83" s="231"/>
      <c r="BE83" s="231"/>
      <c r="BF83" s="231"/>
      <c r="BG83" s="231"/>
      <c r="BH83" s="231"/>
      <c r="BI83" s="231"/>
      <c r="BJ83" s="231"/>
      <c r="BK83" s="231"/>
      <c r="BL83" s="231"/>
      <c r="BM83" s="231"/>
      <c r="BN83" s="231"/>
      <c r="BO83" s="231"/>
      <c r="BP83" s="296"/>
      <c r="BQ83" s="296"/>
      <c r="BR83" s="296"/>
      <c r="BS83" s="296"/>
      <c r="BT83" s="229"/>
      <c r="BU83" s="165">
        <f t="shared" si="3"/>
        <v>6.9441666666666671E-3</v>
      </c>
    </row>
    <row r="84" spans="1:73" x14ac:dyDescent="0.25">
      <c r="A84" s="39"/>
      <c r="B84" s="139">
        <f>'Etat staff'!O80</f>
        <v>0</v>
      </c>
      <c r="C84" s="161">
        <f>'Etat staff'!M80</f>
        <v>0</v>
      </c>
      <c r="D84" s="225">
        <f>IF('Etat staff'!N80&lt;C84,'Etat staff'!N80+1,'Etat staff'!N80)</f>
        <v>0</v>
      </c>
      <c r="E84" s="203">
        <f t="shared" si="7"/>
        <v>1.0416666666666666E-2</v>
      </c>
      <c r="F84" s="44"/>
      <c r="G84" s="265"/>
      <c r="H84" s="227"/>
      <c r="I84" s="296"/>
      <c r="J84" s="296"/>
      <c r="K84" s="296"/>
      <c r="L84" s="296"/>
      <c r="M84" s="296"/>
      <c r="N84" s="296"/>
      <c r="O84" s="296"/>
      <c r="P84" s="296"/>
      <c r="Q84" s="296"/>
      <c r="R84" s="296"/>
      <c r="S84" s="296"/>
      <c r="T84" s="296"/>
      <c r="U84" s="296"/>
      <c r="V84" s="296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31"/>
      <c r="AK84" s="231"/>
      <c r="AL84" s="231"/>
      <c r="AM84" s="231"/>
      <c r="AN84" s="231"/>
      <c r="AO84" s="231"/>
      <c r="AP84" s="231"/>
      <c r="AQ84" s="231"/>
      <c r="AR84" s="231"/>
      <c r="AS84" s="231"/>
      <c r="AT84" s="231"/>
      <c r="AU84" s="231"/>
      <c r="AV84" s="231"/>
      <c r="AW84" s="231"/>
      <c r="AX84" s="231"/>
      <c r="AY84" s="231"/>
      <c r="AZ84" s="231"/>
      <c r="BA84" s="231"/>
      <c r="BB84" s="231"/>
      <c r="BC84" s="231"/>
      <c r="BD84" s="231"/>
      <c r="BE84" s="231"/>
      <c r="BF84" s="231"/>
      <c r="BG84" s="231"/>
      <c r="BH84" s="231"/>
      <c r="BI84" s="231"/>
      <c r="BJ84" s="231"/>
      <c r="BK84" s="231"/>
      <c r="BL84" s="231"/>
      <c r="BM84" s="231"/>
      <c r="BN84" s="231"/>
      <c r="BO84" s="231"/>
      <c r="BP84" s="296"/>
      <c r="BQ84" s="296"/>
      <c r="BR84" s="296"/>
      <c r="BS84" s="296"/>
      <c r="BT84" s="229"/>
      <c r="BU84" s="165">
        <f t="shared" si="3"/>
        <v>6.9441666666666671E-3</v>
      </c>
    </row>
    <row r="85" spans="1:73" x14ac:dyDescent="0.25">
      <c r="A85" s="39"/>
      <c r="B85" s="139">
        <f>'Etat staff'!O81</f>
        <v>0</v>
      </c>
      <c r="C85" s="161">
        <f>'Etat staff'!M81</f>
        <v>0</v>
      </c>
      <c r="D85" s="225">
        <f>IF('Etat staff'!N81&lt;C85,'Etat staff'!N81+1,'Etat staff'!N81)</f>
        <v>0</v>
      </c>
      <c r="E85" s="203">
        <f t="shared" si="7"/>
        <v>1.0416666666666666E-2</v>
      </c>
      <c r="F85" s="44"/>
      <c r="G85" s="265"/>
      <c r="H85" s="227"/>
      <c r="I85" s="296"/>
      <c r="J85" s="296"/>
      <c r="K85" s="296"/>
      <c r="L85" s="296"/>
      <c r="M85" s="296"/>
      <c r="N85" s="296"/>
      <c r="O85" s="296"/>
      <c r="P85" s="296"/>
      <c r="Q85" s="296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  <c r="AV85" s="231"/>
      <c r="AW85" s="231"/>
      <c r="AX85" s="231"/>
      <c r="AY85" s="231"/>
      <c r="AZ85" s="231"/>
      <c r="BA85" s="231"/>
      <c r="BB85" s="231"/>
      <c r="BC85" s="231"/>
      <c r="BD85" s="231"/>
      <c r="BE85" s="231"/>
      <c r="BF85" s="231"/>
      <c r="BG85" s="231"/>
      <c r="BH85" s="231"/>
      <c r="BI85" s="231"/>
      <c r="BJ85" s="231"/>
      <c r="BK85" s="231"/>
      <c r="BL85" s="231"/>
      <c r="BM85" s="231"/>
      <c r="BN85" s="231"/>
      <c r="BO85" s="231"/>
      <c r="BP85" s="296"/>
      <c r="BQ85" s="296"/>
      <c r="BR85" s="296"/>
      <c r="BS85" s="296"/>
      <c r="BT85" s="229"/>
      <c r="BU85" s="165">
        <f t="shared" si="3"/>
        <v>6.9441666666666671E-3</v>
      </c>
    </row>
    <row r="86" spans="1:73" x14ac:dyDescent="0.25">
      <c r="A86" s="39"/>
      <c r="B86" s="139">
        <f>'Etat staff'!O82</f>
        <v>0</v>
      </c>
      <c r="C86" s="161">
        <f>'Etat staff'!M82</f>
        <v>0</v>
      </c>
      <c r="D86" s="225">
        <f>IF('Etat staff'!N82&lt;C86,'Etat staff'!N82+1,'Etat staff'!N82)</f>
        <v>0</v>
      </c>
      <c r="E86" s="203">
        <f t="shared" si="7"/>
        <v>1.0416666666666666E-2</v>
      </c>
      <c r="F86" s="44"/>
      <c r="G86" s="265"/>
      <c r="H86" s="227"/>
      <c r="I86" s="296"/>
      <c r="J86" s="296"/>
      <c r="K86" s="296"/>
      <c r="L86" s="296"/>
      <c r="M86" s="296"/>
      <c r="N86" s="296"/>
      <c r="O86" s="296"/>
      <c r="P86" s="296"/>
      <c r="Q86" s="296"/>
      <c r="R86" s="296"/>
      <c r="S86" s="296"/>
      <c r="T86" s="296"/>
      <c r="U86" s="296"/>
      <c r="V86" s="296"/>
      <c r="W86" s="296"/>
      <c r="X86" s="231"/>
      <c r="Y86" s="231"/>
      <c r="Z86" s="231"/>
      <c r="AA86" s="231"/>
      <c r="AB86" s="231"/>
      <c r="AC86" s="231"/>
      <c r="AD86" s="231"/>
      <c r="AE86" s="231"/>
      <c r="AF86" s="231"/>
      <c r="AG86" s="231"/>
      <c r="AH86" s="231"/>
      <c r="AI86" s="231"/>
      <c r="AJ86" s="231"/>
      <c r="AK86" s="231"/>
      <c r="AL86" s="231"/>
      <c r="AM86" s="231"/>
      <c r="AN86" s="231"/>
      <c r="AO86" s="231"/>
      <c r="AP86" s="231"/>
      <c r="AQ86" s="231"/>
      <c r="AR86" s="231"/>
      <c r="AS86" s="231"/>
      <c r="AT86" s="231"/>
      <c r="AU86" s="231"/>
      <c r="AV86" s="231"/>
      <c r="AW86" s="231"/>
      <c r="AX86" s="231"/>
      <c r="AY86" s="231"/>
      <c r="AZ86" s="231"/>
      <c r="BA86" s="231"/>
      <c r="BB86" s="231"/>
      <c r="BC86" s="231"/>
      <c r="BD86" s="231"/>
      <c r="BE86" s="231"/>
      <c r="BF86" s="231"/>
      <c r="BG86" s="231"/>
      <c r="BH86" s="231"/>
      <c r="BI86" s="231"/>
      <c r="BJ86" s="231"/>
      <c r="BK86" s="231"/>
      <c r="BL86" s="231"/>
      <c r="BM86" s="231"/>
      <c r="BN86" s="231"/>
      <c r="BO86" s="231"/>
      <c r="BP86" s="231"/>
      <c r="BQ86" s="231"/>
      <c r="BR86" s="231"/>
      <c r="BS86" s="231"/>
      <c r="BT86" s="229"/>
      <c r="BU86" s="165">
        <f t="shared" si="3"/>
        <v>6.9441666666666671E-3</v>
      </c>
    </row>
    <row r="87" spans="1:73" x14ac:dyDescent="0.25">
      <c r="A87" s="39"/>
      <c r="B87" s="139">
        <f>'Etat staff'!O83</f>
        <v>0</v>
      </c>
      <c r="C87" s="161">
        <f>'Etat staff'!M83</f>
        <v>0</v>
      </c>
      <c r="D87" s="225">
        <f>IF('Etat staff'!N83&lt;C87,'Etat staff'!N83+1,'Etat staff'!N83)</f>
        <v>0</v>
      </c>
      <c r="E87" s="203">
        <f t="shared" si="7"/>
        <v>1.0416666666666666E-2</v>
      </c>
      <c r="F87" s="44"/>
      <c r="G87" s="265"/>
      <c r="H87" s="227"/>
      <c r="I87" s="296"/>
      <c r="J87" s="296"/>
      <c r="K87" s="296"/>
      <c r="L87" s="296"/>
      <c r="M87" s="296"/>
      <c r="N87" s="296"/>
      <c r="O87" s="296"/>
      <c r="P87" s="296"/>
      <c r="Q87" s="296"/>
      <c r="R87" s="296"/>
      <c r="S87" s="296"/>
      <c r="T87" s="296"/>
      <c r="U87" s="296"/>
      <c r="V87" s="296"/>
      <c r="W87" s="296"/>
      <c r="X87" s="231"/>
      <c r="Y87" s="231"/>
      <c r="Z87" s="231"/>
      <c r="AA87" s="231"/>
      <c r="AB87" s="231"/>
      <c r="AC87" s="231"/>
      <c r="AD87" s="231"/>
      <c r="AE87" s="231"/>
      <c r="AF87" s="231"/>
      <c r="AG87" s="231"/>
      <c r="AH87" s="231"/>
      <c r="AI87" s="231"/>
      <c r="AJ87" s="231"/>
      <c r="AK87" s="231"/>
      <c r="AL87" s="231"/>
      <c r="AM87" s="231"/>
      <c r="AN87" s="231"/>
      <c r="AO87" s="231"/>
      <c r="AP87" s="231"/>
      <c r="AQ87" s="231"/>
      <c r="AR87" s="231"/>
      <c r="AS87" s="231"/>
      <c r="AT87" s="231"/>
      <c r="AU87" s="231"/>
      <c r="AV87" s="231"/>
      <c r="AW87" s="231"/>
      <c r="AX87" s="231"/>
      <c r="AY87" s="231"/>
      <c r="AZ87" s="231"/>
      <c r="BA87" s="231"/>
      <c r="BB87" s="231"/>
      <c r="BC87" s="231"/>
      <c r="BD87" s="231"/>
      <c r="BE87" s="231"/>
      <c r="BF87" s="231"/>
      <c r="BG87" s="231"/>
      <c r="BH87" s="231"/>
      <c r="BI87" s="231"/>
      <c r="BJ87" s="231"/>
      <c r="BK87" s="231"/>
      <c r="BL87" s="231"/>
      <c r="BM87" s="231"/>
      <c r="BN87" s="231"/>
      <c r="BO87" s="231"/>
      <c r="BP87" s="231"/>
      <c r="BQ87" s="231"/>
      <c r="BR87" s="231"/>
      <c r="BS87" s="231"/>
      <c r="BT87" s="229"/>
      <c r="BU87" s="165">
        <f t="shared" si="3"/>
        <v>6.9441666666666671E-3</v>
      </c>
    </row>
    <row r="88" spans="1:73" x14ac:dyDescent="0.25">
      <c r="A88" s="39"/>
      <c r="B88" s="139">
        <f>'Etat staff'!O84</f>
        <v>0</v>
      </c>
      <c r="C88" s="161">
        <f>'Etat staff'!M84</f>
        <v>0</v>
      </c>
      <c r="D88" s="225">
        <f>IF('Etat staff'!N84&lt;C88,'Etat staff'!N84+1,'Etat staff'!N84)</f>
        <v>0</v>
      </c>
      <c r="E88" s="203">
        <f t="shared" si="7"/>
        <v>1.0416666666666666E-2</v>
      </c>
      <c r="F88" s="44"/>
      <c r="G88" s="265"/>
      <c r="H88" s="227"/>
      <c r="I88" s="296"/>
      <c r="J88" s="296"/>
      <c r="K88" s="296"/>
      <c r="L88" s="296"/>
      <c r="M88" s="296"/>
      <c r="N88" s="296"/>
      <c r="O88" s="296"/>
      <c r="P88" s="296"/>
      <c r="Q88" s="296"/>
      <c r="R88" s="296"/>
      <c r="S88" s="296"/>
      <c r="T88" s="296"/>
      <c r="U88" s="296"/>
      <c r="V88" s="296"/>
      <c r="W88" s="296"/>
      <c r="X88" s="231"/>
      <c r="Y88" s="231"/>
      <c r="Z88" s="231"/>
      <c r="AA88" s="231"/>
      <c r="AB88" s="231"/>
      <c r="AC88" s="231"/>
      <c r="AD88" s="231"/>
      <c r="AE88" s="231"/>
      <c r="AF88" s="231"/>
      <c r="AG88" s="231"/>
      <c r="AH88" s="231"/>
      <c r="AI88" s="231"/>
      <c r="AJ88" s="231"/>
      <c r="AK88" s="231"/>
      <c r="AL88" s="231"/>
      <c r="AM88" s="231"/>
      <c r="AN88" s="231"/>
      <c r="AO88" s="231"/>
      <c r="AP88" s="231"/>
      <c r="AQ88" s="231"/>
      <c r="AR88" s="231"/>
      <c r="AS88" s="231"/>
      <c r="AT88" s="231"/>
      <c r="AU88" s="231"/>
      <c r="AV88" s="231"/>
      <c r="AW88" s="231"/>
      <c r="AX88" s="231"/>
      <c r="AY88" s="231"/>
      <c r="AZ88" s="231"/>
      <c r="BA88" s="231"/>
      <c r="BB88" s="231"/>
      <c r="BC88" s="231"/>
      <c r="BD88" s="231"/>
      <c r="BE88" s="231"/>
      <c r="BF88" s="231"/>
      <c r="BG88" s="231"/>
      <c r="BH88" s="231"/>
      <c r="BI88" s="231"/>
      <c r="BJ88" s="231"/>
      <c r="BK88" s="231"/>
      <c r="BL88" s="231"/>
      <c r="BM88" s="231"/>
      <c r="BN88" s="231"/>
      <c r="BO88" s="231"/>
      <c r="BP88" s="231"/>
      <c r="BQ88" s="231"/>
      <c r="BR88" s="231"/>
      <c r="BS88" s="231"/>
      <c r="BT88" s="229"/>
      <c r="BU88" s="165">
        <f t="shared" si="3"/>
        <v>6.9441666666666671E-3</v>
      </c>
    </row>
    <row r="89" spans="1:73" x14ac:dyDescent="0.25">
      <c r="A89" s="39"/>
      <c r="B89" s="139">
        <f>'Etat staff'!O85</f>
        <v>0</v>
      </c>
      <c r="C89" s="161">
        <f>'Etat staff'!M85</f>
        <v>0</v>
      </c>
      <c r="D89" s="225">
        <f>IF('Etat staff'!N85&lt;C89,'Etat staff'!N85+1,'Etat staff'!N85)</f>
        <v>0</v>
      </c>
      <c r="E89" s="203">
        <f t="shared" si="7"/>
        <v>1.0416666666666666E-2</v>
      </c>
      <c r="F89" s="44"/>
      <c r="G89" s="265"/>
      <c r="H89" s="227"/>
      <c r="I89" s="296"/>
      <c r="J89" s="296"/>
      <c r="K89" s="296"/>
      <c r="L89" s="296"/>
      <c r="M89" s="296"/>
      <c r="N89" s="296"/>
      <c r="O89" s="296"/>
      <c r="P89" s="296"/>
      <c r="Q89" s="296"/>
      <c r="R89" s="296"/>
      <c r="S89" s="296"/>
      <c r="T89" s="296"/>
      <c r="U89" s="296"/>
      <c r="V89" s="296"/>
      <c r="W89" s="296"/>
      <c r="X89" s="231"/>
      <c r="Y89" s="231"/>
      <c r="Z89" s="231"/>
      <c r="AA89" s="231"/>
      <c r="AB89" s="231"/>
      <c r="AC89" s="231"/>
      <c r="AD89" s="231"/>
      <c r="AE89" s="231"/>
      <c r="AF89" s="231"/>
      <c r="AG89" s="231"/>
      <c r="AH89" s="231"/>
      <c r="AI89" s="231"/>
      <c r="AJ89" s="231"/>
      <c r="AK89" s="231"/>
      <c r="AL89" s="231"/>
      <c r="AM89" s="231"/>
      <c r="AN89" s="231"/>
      <c r="AO89" s="231"/>
      <c r="AP89" s="231"/>
      <c r="AQ89" s="231"/>
      <c r="AR89" s="231"/>
      <c r="AS89" s="231"/>
      <c r="AT89" s="231"/>
      <c r="AU89" s="231"/>
      <c r="AV89" s="231"/>
      <c r="AW89" s="231"/>
      <c r="AX89" s="231"/>
      <c r="AY89" s="231"/>
      <c r="AZ89" s="231"/>
      <c r="BA89" s="231"/>
      <c r="BB89" s="231"/>
      <c r="BC89" s="231"/>
      <c r="BD89" s="231"/>
      <c r="BE89" s="231"/>
      <c r="BF89" s="231"/>
      <c r="BG89" s="231"/>
      <c r="BH89" s="231"/>
      <c r="BI89" s="231"/>
      <c r="BJ89" s="231"/>
      <c r="BK89" s="231"/>
      <c r="BL89" s="231"/>
      <c r="BM89" s="231"/>
      <c r="BN89" s="231"/>
      <c r="BO89" s="231"/>
      <c r="BP89" s="231"/>
      <c r="BQ89" s="231"/>
      <c r="BR89" s="231"/>
      <c r="BS89" s="231"/>
      <c r="BT89" s="229"/>
      <c r="BU89" s="165">
        <f t="shared" si="3"/>
        <v>6.9441666666666671E-3</v>
      </c>
    </row>
    <row r="90" spans="1:73" x14ac:dyDescent="0.25">
      <c r="A90" s="39"/>
      <c r="B90" s="139">
        <f>'Etat staff'!O86</f>
        <v>0</v>
      </c>
      <c r="C90" s="161">
        <f>'Etat staff'!M86</f>
        <v>0</v>
      </c>
      <c r="D90" s="225">
        <f>IF('Etat staff'!N86&lt;C90,'Etat staff'!N86+1,'Etat staff'!N86)</f>
        <v>0</v>
      </c>
      <c r="E90" s="203">
        <f t="shared" si="7"/>
        <v>1.0416666666666666E-2</v>
      </c>
      <c r="F90" s="44"/>
      <c r="G90" s="265"/>
      <c r="H90" s="227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31"/>
      <c r="Y90" s="231"/>
      <c r="Z90" s="231"/>
      <c r="AA90" s="231"/>
      <c r="AB90" s="231"/>
      <c r="AC90" s="231"/>
      <c r="AD90" s="231"/>
      <c r="AE90" s="231"/>
      <c r="AF90" s="231"/>
      <c r="AG90" s="231"/>
      <c r="AH90" s="231"/>
      <c r="AI90" s="231"/>
      <c r="AJ90" s="231"/>
      <c r="AK90" s="231"/>
      <c r="AL90" s="231"/>
      <c r="AM90" s="231"/>
      <c r="AN90" s="231"/>
      <c r="AO90" s="231"/>
      <c r="AP90" s="231"/>
      <c r="AQ90" s="231"/>
      <c r="AR90" s="231"/>
      <c r="AS90" s="231"/>
      <c r="AT90" s="231"/>
      <c r="AU90" s="231"/>
      <c r="AV90" s="231"/>
      <c r="AW90" s="231"/>
      <c r="AX90" s="231"/>
      <c r="AY90" s="231"/>
      <c r="AZ90" s="231"/>
      <c r="BA90" s="231"/>
      <c r="BB90" s="231"/>
      <c r="BC90" s="231"/>
      <c r="BD90" s="231"/>
      <c r="BE90" s="231"/>
      <c r="BF90" s="231"/>
      <c r="BG90" s="231"/>
      <c r="BH90" s="231"/>
      <c r="BI90" s="231"/>
      <c r="BJ90" s="231"/>
      <c r="BK90" s="231"/>
      <c r="BL90" s="231"/>
      <c r="BM90" s="231"/>
      <c r="BN90" s="231"/>
      <c r="BO90" s="231"/>
      <c r="BP90" s="231"/>
      <c r="BQ90" s="231"/>
      <c r="BR90" s="231"/>
      <c r="BS90" s="231"/>
      <c r="BT90" s="229"/>
      <c r="BU90" s="165">
        <f t="shared" si="3"/>
        <v>6.9441666666666671E-3</v>
      </c>
    </row>
    <row r="91" spans="1:73" x14ac:dyDescent="0.25">
      <c r="A91" s="39"/>
      <c r="B91" s="139">
        <f>'Etat staff'!O87</f>
        <v>0</v>
      </c>
      <c r="C91" s="161">
        <f>'Etat staff'!M87</f>
        <v>0</v>
      </c>
      <c r="D91" s="225">
        <f>IF('Etat staff'!N87&lt;C91,'Etat staff'!N87+1,'Etat staff'!N87)</f>
        <v>0</v>
      </c>
      <c r="E91" s="203">
        <f t="shared" si="7"/>
        <v>1.0416666666666666E-2</v>
      </c>
      <c r="F91" s="44"/>
      <c r="G91" s="265"/>
      <c r="H91" s="227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31"/>
      <c r="Y91" s="231"/>
      <c r="Z91" s="231"/>
      <c r="AA91" s="231"/>
      <c r="AB91" s="231"/>
      <c r="AC91" s="231"/>
      <c r="AD91" s="231"/>
      <c r="AE91" s="231"/>
      <c r="AF91" s="231"/>
      <c r="AG91" s="231"/>
      <c r="AH91" s="231"/>
      <c r="AI91" s="231"/>
      <c r="AJ91" s="231"/>
      <c r="AK91" s="231"/>
      <c r="AL91" s="231"/>
      <c r="AM91" s="231"/>
      <c r="AN91" s="231"/>
      <c r="AO91" s="231"/>
      <c r="AP91" s="231"/>
      <c r="AQ91" s="231"/>
      <c r="AR91" s="231"/>
      <c r="AS91" s="231"/>
      <c r="AT91" s="231"/>
      <c r="AU91" s="231"/>
      <c r="AV91" s="231"/>
      <c r="AW91" s="231"/>
      <c r="AX91" s="231"/>
      <c r="AY91" s="231"/>
      <c r="AZ91" s="231"/>
      <c r="BA91" s="231"/>
      <c r="BB91" s="231"/>
      <c r="BC91" s="231"/>
      <c r="BD91" s="231"/>
      <c r="BE91" s="231"/>
      <c r="BF91" s="231"/>
      <c r="BG91" s="231"/>
      <c r="BH91" s="231"/>
      <c r="BI91" s="231"/>
      <c r="BJ91" s="231"/>
      <c r="BK91" s="231"/>
      <c r="BL91" s="231"/>
      <c r="BM91" s="231"/>
      <c r="BN91" s="231"/>
      <c r="BO91" s="231"/>
      <c r="BP91" s="231"/>
      <c r="BQ91" s="231"/>
      <c r="BR91" s="231"/>
      <c r="BS91" s="231"/>
      <c r="BT91" s="229"/>
      <c r="BU91" s="165">
        <f t="shared" si="3"/>
        <v>6.9441666666666671E-3</v>
      </c>
    </row>
    <row r="92" spans="1:73" x14ac:dyDescent="0.25">
      <c r="A92" s="39"/>
      <c r="B92" s="139">
        <f>'Etat staff'!O88</f>
        <v>0</v>
      </c>
      <c r="C92" s="161">
        <f>'Etat staff'!M88</f>
        <v>0</v>
      </c>
      <c r="D92" s="225">
        <f>IF('Etat staff'!N88&lt;C92,'Etat staff'!N88+1,'Etat staff'!N88)</f>
        <v>0</v>
      </c>
      <c r="E92" s="203">
        <f t="shared" si="7"/>
        <v>1.0416666666666666E-2</v>
      </c>
      <c r="F92" s="44"/>
      <c r="G92" s="265"/>
      <c r="H92" s="227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31"/>
      <c r="Y92" s="231"/>
      <c r="Z92" s="231"/>
      <c r="AA92" s="231"/>
      <c r="AB92" s="231"/>
      <c r="AC92" s="231"/>
      <c r="AD92" s="231"/>
      <c r="AE92" s="231"/>
      <c r="AF92" s="231"/>
      <c r="AG92" s="231"/>
      <c r="AH92" s="231"/>
      <c r="AI92" s="231"/>
      <c r="AJ92" s="231"/>
      <c r="AK92" s="231"/>
      <c r="AL92" s="231"/>
      <c r="AM92" s="231"/>
      <c r="AN92" s="231"/>
      <c r="AO92" s="231"/>
      <c r="AP92" s="231"/>
      <c r="AQ92" s="231"/>
      <c r="AR92" s="231"/>
      <c r="AS92" s="231"/>
      <c r="AT92" s="231"/>
      <c r="AU92" s="231"/>
      <c r="AV92" s="231"/>
      <c r="AW92" s="231"/>
      <c r="AX92" s="231"/>
      <c r="AY92" s="231"/>
      <c r="AZ92" s="231"/>
      <c r="BA92" s="231"/>
      <c r="BB92" s="231"/>
      <c r="BC92" s="231"/>
      <c r="BD92" s="231"/>
      <c r="BE92" s="231"/>
      <c r="BF92" s="231"/>
      <c r="BG92" s="231"/>
      <c r="BH92" s="231"/>
      <c r="BI92" s="231"/>
      <c r="BJ92" s="231"/>
      <c r="BK92" s="231"/>
      <c r="BL92" s="231"/>
      <c r="BM92" s="231"/>
      <c r="BN92" s="231"/>
      <c r="BO92" s="231"/>
      <c r="BP92" s="231"/>
      <c r="BQ92" s="231"/>
      <c r="BR92" s="231"/>
      <c r="BS92" s="231"/>
      <c r="BT92" s="229"/>
      <c r="BU92" s="165">
        <f t="shared" si="3"/>
        <v>6.9441666666666671E-3</v>
      </c>
    </row>
    <row r="93" spans="1:73" x14ac:dyDescent="0.25">
      <c r="A93" s="39"/>
      <c r="B93" s="139">
        <f>'Etat staff'!O89</f>
        <v>0</v>
      </c>
      <c r="C93" s="161">
        <f>'Etat staff'!M89</f>
        <v>0</v>
      </c>
      <c r="D93" s="225">
        <f>IF('Etat staff'!N89&lt;C93,'Etat staff'!N89+1,'Etat staff'!N89)</f>
        <v>0</v>
      </c>
      <c r="E93" s="203">
        <f t="shared" si="7"/>
        <v>1.0416666666666666E-2</v>
      </c>
      <c r="F93" s="44"/>
      <c r="G93" s="265"/>
      <c r="H93" s="227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31"/>
      <c r="Y93" s="231"/>
      <c r="Z93" s="231"/>
      <c r="AA93" s="231"/>
      <c r="AB93" s="231"/>
      <c r="AC93" s="231"/>
      <c r="AD93" s="231"/>
      <c r="AE93" s="231"/>
      <c r="AF93" s="231"/>
      <c r="AG93" s="231"/>
      <c r="AH93" s="231"/>
      <c r="AI93" s="231"/>
      <c r="AJ93" s="231"/>
      <c r="AK93" s="231"/>
      <c r="AL93" s="231"/>
      <c r="AM93" s="231"/>
      <c r="AN93" s="231"/>
      <c r="AO93" s="231"/>
      <c r="AP93" s="231"/>
      <c r="AQ93" s="231"/>
      <c r="AR93" s="231"/>
      <c r="AS93" s="231"/>
      <c r="AT93" s="231"/>
      <c r="AU93" s="231"/>
      <c r="AV93" s="231"/>
      <c r="AW93" s="231"/>
      <c r="AX93" s="231"/>
      <c r="AY93" s="231"/>
      <c r="AZ93" s="231"/>
      <c r="BA93" s="231"/>
      <c r="BB93" s="231"/>
      <c r="BC93" s="231"/>
      <c r="BD93" s="231"/>
      <c r="BE93" s="231"/>
      <c r="BF93" s="231"/>
      <c r="BG93" s="231"/>
      <c r="BH93" s="231"/>
      <c r="BI93" s="231"/>
      <c r="BJ93" s="231"/>
      <c r="BK93" s="231"/>
      <c r="BL93" s="231"/>
      <c r="BM93" s="231"/>
      <c r="BN93" s="231"/>
      <c r="BO93" s="231"/>
      <c r="BP93" s="231"/>
      <c r="BQ93" s="231"/>
      <c r="BR93" s="231"/>
      <c r="BS93" s="231"/>
      <c r="BT93" s="229"/>
      <c r="BU93" s="165">
        <f t="shared" si="3"/>
        <v>6.9441666666666671E-3</v>
      </c>
    </row>
    <row r="94" spans="1:73" x14ac:dyDescent="0.25">
      <c r="A94" s="39"/>
      <c r="B94" s="139">
        <f>'Etat staff'!O90</f>
        <v>0</v>
      </c>
      <c r="C94" s="161">
        <f>'Etat staff'!M90</f>
        <v>0</v>
      </c>
      <c r="D94" s="225">
        <f>IF('Etat staff'!N90&lt;C94,'Etat staff'!N90+1,'Etat staff'!N90)</f>
        <v>0</v>
      </c>
      <c r="E94" s="203">
        <f t="shared" si="7"/>
        <v>1.0416666666666666E-2</v>
      </c>
      <c r="F94" s="44"/>
      <c r="G94" s="265"/>
      <c r="H94" s="227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31"/>
      <c r="Y94" s="231"/>
      <c r="Z94" s="231"/>
      <c r="AA94" s="231"/>
      <c r="AB94" s="231"/>
      <c r="AC94" s="231"/>
      <c r="AD94" s="231"/>
      <c r="AE94" s="231"/>
      <c r="AF94" s="231"/>
      <c r="AG94" s="231"/>
      <c r="AH94" s="231"/>
      <c r="AI94" s="231"/>
      <c r="AJ94" s="231"/>
      <c r="AK94" s="231"/>
      <c r="AL94" s="231"/>
      <c r="AM94" s="231"/>
      <c r="AN94" s="231"/>
      <c r="AO94" s="231"/>
      <c r="AP94" s="231"/>
      <c r="AQ94" s="231"/>
      <c r="AR94" s="231"/>
      <c r="AS94" s="231"/>
      <c r="AT94" s="231"/>
      <c r="AU94" s="231"/>
      <c r="AV94" s="231"/>
      <c r="AW94" s="231"/>
      <c r="AX94" s="231"/>
      <c r="AY94" s="231"/>
      <c r="AZ94" s="231"/>
      <c r="BA94" s="231"/>
      <c r="BB94" s="231"/>
      <c r="BC94" s="231"/>
      <c r="BD94" s="231"/>
      <c r="BE94" s="231"/>
      <c r="BF94" s="231"/>
      <c r="BG94" s="231"/>
      <c r="BH94" s="231"/>
      <c r="BI94" s="231"/>
      <c r="BJ94" s="231"/>
      <c r="BK94" s="231"/>
      <c r="BL94" s="231"/>
      <c r="BM94" s="231"/>
      <c r="BN94" s="231"/>
      <c r="BO94" s="231"/>
      <c r="BP94" s="231"/>
      <c r="BQ94" s="231"/>
      <c r="BR94" s="231"/>
      <c r="BS94" s="231"/>
      <c r="BT94" s="229"/>
      <c r="BU94" s="165">
        <f t="shared" si="3"/>
        <v>6.9441666666666671E-3</v>
      </c>
    </row>
    <row r="95" spans="1:73" x14ac:dyDescent="0.25">
      <c r="A95" s="39"/>
      <c r="B95" s="139">
        <f>'Etat staff'!O91</f>
        <v>0</v>
      </c>
      <c r="C95" s="161">
        <f>'Etat staff'!M91</f>
        <v>0</v>
      </c>
      <c r="D95" s="225">
        <f>IF('Etat staff'!N91&lt;C95,'Etat staff'!N91+1,'Etat staff'!N91)</f>
        <v>0</v>
      </c>
      <c r="E95" s="203">
        <f t="shared" si="7"/>
        <v>1.0416666666666666E-2</v>
      </c>
      <c r="F95" s="44"/>
      <c r="G95" s="265"/>
      <c r="H95" s="227"/>
      <c r="I95" s="296"/>
      <c r="J95" s="296"/>
      <c r="K95" s="296"/>
      <c r="L95" s="296"/>
      <c r="M95" s="296"/>
      <c r="N95" s="296"/>
      <c r="O95" s="296"/>
      <c r="P95" s="296"/>
      <c r="Q95" s="296"/>
      <c r="R95" s="296"/>
      <c r="S95" s="296"/>
      <c r="T95" s="296"/>
      <c r="U95" s="296"/>
      <c r="V95" s="296"/>
      <c r="W95" s="296"/>
      <c r="X95" s="231"/>
      <c r="Y95" s="231"/>
      <c r="Z95" s="231"/>
      <c r="AA95" s="231"/>
      <c r="AB95" s="231"/>
      <c r="AC95" s="231"/>
      <c r="AD95" s="231"/>
      <c r="AE95" s="231"/>
      <c r="AF95" s="231"/>
      <c r="AG95" s="231"/>
      <c r="AH95" s="231"/>
      <c r="AI95" s="231"/>
      <c r="AJ95" s="231"/>
      <c r="AK95" s="231"/>
      <c r="AL95" s="231"/>
      <c r="AM95" s="231"/>
      <c r="AN95" s="231"/>
      <c r="AO95" s="231"/>
      <c r="AP95" s="231"/>
      <c r="AQ95" s="231"/>
      <c r="AR95" s="231"/>
      <c r="AS95" s="231"/>
      <c r="AT95" s="231"/>
      <c r="AU95" s="231"/>
      <c r="AV95" s="231"/>
      <c r="AW95" s="231"/>
      <c r="AX95" s="231"/>
      <c r="AY95" s="231"/>
      <c r="AZ95" s="231"/>
      <c r="BA95" s="231"/>
      <c r="BB95" s="231"/>
      <c r="BC95" s="231"/>
      <c r="BD95" s="231"/>
      <c r="BE95" s="231"/>
      <c r="BF95" s="231"/>
      <c r="BG95" s="231"/>
      <c r="BH95" s="231"/>
      <c r="BI95" s="231"/>
      <c r="BJ95" s="231"/>
      <c r="BK95" s="231"/>
      <c r="BL95" s="231"/>
      <c r="BM95" s="231"/>
      <c r="BN95" s="231"/>
      <c r="BO95" s="231"/>
      <c r="BP95" s="231"/>
      <c r="BQ95" s="231"/>
      <c r="BR95" s="231"/>
      <c r="BS95" s="231"/>
      <c r="BT95" s="229"/>
      <c r="BU95" s="165">
        <f t="shared" si="3"/>
        <v>6.9441666666666671E-3</v>
      </c>
    </row>
    <row r="96" spans="1:73" x14ac:dyDescent="0.25">
      <c r="A96" s="39"/>
      <c r="B96" s="139">
        <f>'Etat staff'!O92</f>
        <v>0</v>
      </c>
      <c r="C96" s="161">
        <f>'Etat staff'!M92</f>
        <v>0</v>
      </c>
      <c r="D96" s="225">
        <f>IF('Etat staff'!N92&lt;C96,'Etat staff'!N92+1,'Etat staff'!N92)</f>
        <v>0</v>
      </c>
      <c r="E96" s="203">
        <f t="shared" si="7"/>
        <v>1.0416666666666666E-2</v>
      </c>
      <c r="F96" s="44"/>
      <c r="G96" s="265"/>
      <c r="H96" s="227"/>
      <c r="I96" s="296"/>
      <c r="J96" s="296"/>
      <c r="K96" s="296"/>
      <c r="L96" s="296"/>
      <c r="M96" s="296"/>
      <c r="N96" s="296"/>
      <c r="O96" s="296"/>
      <c r="P96" s="296"/>
      <c r="Q96" s="296"/>
      <c r="R96" s="296"/>
      <c r="S96" s="296"/>
      <c r="T96" s="296"/>
      <c r="U96" s="296"/>
      <c r="V96" s="296"/>
      <c r="W96" s="296"/>
      <c r="X96" s="231"/>
      <c r="Y96" s="231"/>
      <c r="Z96" s="231"/>
      <c r="AA96" s="231"/>
      <c r="AB96" s="231"/>
      <c r="AC96" s="231"/>
      <c r="AD96" s="231"/>
      <c r="AE96" s="231"/>
      <c r="AF96" s="231"/>
      <c r="AG96" s="231"/>
      <c r="AH96" s="231"/>
      <c r="AI96" s="231"/>
      <c r="AJ96" s="231"/>
      <c r="AK96" s="231"/>
      <c r="AL96" s="231"/>
      <c r="AM96" s="231"/>
      <c r="AN96" s="231"/>
      <c r="AO96" s="231"/>
      <c r="AP96" s="231"/>
      <c r="AQ96" s="231"/>
      <c r="AR96" s="231"/>
      <c r="AS96" s="231"/>
      <c r="AT96" s="231"/>
      <c r="AU96" s="231"/>
      <c r="AV96" s="231"/>
      <c r="AW96" s="231"/>
      <c r="AX96" s="231"/>
      <c r="AY96" s="231"/>
      <c r="AZ96" s="231"/>
      <c r="BA96" s="231"/>
      <c r="BB96" s="231"/>
      <c r="BC96" s="231"/>
      <c r="BD96" s="231"/>
      <c r="BE96" s="231"/>
      <c r="BF96" s="231"/>
      <c r="BG96" s="231"/>
      <c r="BH96" s="231"/>
      <c r="BI96" s="231"/>
      <c r="BJ96" s="231"/>
      <c r="BK96" s="231"/>
      <c r="BL96" s="231"/>
      <c r="BM96" s="231"/>
      <c r="BN96" s="231"/>
      <c r="BO96" s="231"/>
      <c r="BP96" s="231"/>
      <c r="BQ96" s="231"/>
      <c r="BR96" s="231"/>
      <c r="BS96" s="231"/>
      <c r="BT96" s="229"/>
      <c r="BU96" s="165">
        <f t="shared" si="3"/>
        <v>6.9441666666666671E-3</v>
      </c>
    </row>
    <row r="97" spans="1:73" x14ac:dyDescent="0.25">
      <c r="A97" s="39"/>
      <c r="B97" s="139">
        <f>'Etat staff'!O93</f>
        <v>0</v>
      </c>
      <c r="C97" s="161">
        <f>'Etat staff'!M93</f>
        <v>0</v>
      </c>
      <c r="D97" s="225">
        <f>IF('Etat staff'!N93&lt;C97,'Etat staff'!N93+1,'Etat staff'!N93)</f>
        <v>0</v>
      </c>
      <c r="E97" s="203">
        <f t="shared" si="7"/>
        <v>1.0416666666666666E-2</v>
      </c>
      <c r="F97" s="44"/>
      <c r="G97" s="265"/>
      <c r="H97" s="227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6"/>
      <c r="W97" s="296"/>
      <c r="X97" s="231"/>
      <c r="Y97" s="231"/>
      <c r="Z97" s="231"/>
      <c r="AA97" s="231"/>
      <c r="AB97" s="231"/>
      <c r="AC97" s="231"/>
      <c r="AD97" s="231"/>
      <c r="AE97" s="231"/>
      <c r="AF97" s="231"/>
      <c r="AG97" s="231"/>
      <c r="AH97" s="231"/>
      <c r="AI97" s="231"/>
      <c r="AJ97" s="231"/>
      <c r="AK97" s="231"/>
      <c r="AL97" s="231"/>
      <c r="AM97" s="231"/>
      <c r="AN97" s="231"/>
      <c r="AO97" s="231"/>
      <c r="AP97" s="231"/>
      <c r="AQ97" s="231"/>
      <c r="AR97" s="231"/>
      <c r="AS97" s="231"/>
      <c r="AT97" s="231"/>
      <c r="AU97" s="231"/>
      <c r="AV97" s="231"/>
      <c r="AW97" s="231"/>
      <c r="AX97" s="231"/>
      <c r="AY97" s="231"/>
      <c r="AZ97" s="231"/>
      <c r="BA97" s="231"/>
      <c r="BB97" s="231"/>
      <c r="BC97" s="231"/>
      <c r="BD97" s="231"/>
      <c r="BE97" s="231"/>
      <c r="BF97" s="231"/>
      <c r="BG97" s="231"/>
      <c r="BH97" s="231"/>
      <c r="BI97" s="231"/>
      <c r="BJ97" s="231"/>
      <c r="BK97" s="231"/>
      <c r="BL97" s="231"/>
      <c r="BM97" s="231"/>
      <c r="BN97" s="231"/>
      <c r="BO97" s="231"/>
      <c r="BP97" s="231"/>
      <c r="BQ97" s="231"/>
      <c r="BR97" s="231"/>
      <c r="BS97" s="231"/>
      <c r="BT97" s="229"/>
      <c r="BU97" s="165">
        <f t="shared" si="3"/>
        <v>6.9441666666666671E-3</v>
      </c>
    </row>
    <row r="98" spans="1:73" x14ac:dyDescent="0.25">
      <c r="A98" s="39"/>
      <c r="B98" s="139">
        <f>'Etat staff'!O94</f>
        <v>0</v>
      </c>
      <c r="C98" s="161">
        <f>'Etat staff'!M94</f>
        <v>0</v>
      </c>
      <c r="D98" s="225">
        <f>IF('Etat staff'!N94&lt;C98,'Etat staff'!N94+1,'Etat staff'!N94)</f>
        <v>0</v>
      </c>
      <c r="E98" s="203">
        <f t="shared" si="7"/>
        <v>1.0416666666666666E-2</v>
      </c>
      <c r="F98" s="44"/>
      <c r="G98" s="265"/>
      <c r="H98" s="227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31"/>
      <c r="Y98" s="231"/>
      <c r="Z98" s="231"/>
      <c r="AA98" s="231"/>
      <c r="AB98" s="231"/>
      <c r="AC98" s="231"/>
      <c r="AD98" s="231"/>
      <c r="AE98" s="231"/>
      <c r="AF98" s="231"/>
      <c r="AG98" s="231"/>
      <c r="AH98" s="231"/>
      <c r="AI98" s="231"/>
      <c r="AJ98" s="231"/>
      <c r="AK98" s="231"/>
      <c r="AL98" s="231"/>
      <c r="AM98" s="231"/>
      <c r="AN98" s="231"/>
      <c r="AO98" s="231"/>
      <c r="AP98" s="231"/>
      <c r="AQ98" s="231"/>
      <c r="AR98" s="231"/>
      <c r="AS98" s="231"/>
      <c r="AT98" s="231"/>
      <c r="AU98" s="231"/>
      <c r="AV98" s="231"/>
      <c r="AW98" s="231"/>
      <c r="AX98" s="231"/>
      <c r="AY98" s="231"/>
      <c r="AZ98" s="231"/>
      <c r="BA98" s="231"/>
      <c r="BB98" s="231"/>
      <c r="BC98" s="231"/>
      <c r="BD98" s="231"/>
      <c r="BE98" s="231"/>
      <c r="BF98" s="231"/>
      <c r="BG98" s="231"/>
      <c r="BH98" s="231"/>
      <c r="BI98" s="231"/>
      <c r="BJ98" s="231"/>
      <c r="BK98" s="231"/>
      <c r="BL98" s="231"/>
      <c r="BM98" s="231"/>
      <c r="BN98" s="231"/>
      <c r="BO98" s="231"/>
      <c r="BP98" s="231"/>
      <c r="BQ98" s="231"/>
      <c r="BR98" s="231"/>
      <c r="BS98" s="231"/>
      <c r="BT98" s="229"/>
      <c r="BU98" s="165">
        <f t="shared" si="3"/>
        <v>6.9441666666666671E-3</v>
      </c>
    </row>
    <row r="99" spans="1:73" x14ac:dyDescent="0.25">
      <c r="A99" s="39"/>
      <c r="B99" s="139">
        <f>'Etat staff'!O95</f>
        <v>0</v>
      </c>
      <c r="C99" s="161">
        <f>'Etat staff'!M95</f>
        <v>0</v>
      </c>
      <c r="D99" s="225">
        <f>IF('Etat staff'!N95&lt;C99,'Etat staff'!N95+1,'Etat staff'!N95)</f>
        <v>0</v>
      </c>
      <c r="E99" s="203">
        <f t="shared" si="7"/>
        <v>1.0416666666666666E-2</v>
      </c>
      <c r="F99" s="44"/>
      <c r="G99" s="265"/>
      <c r="H99" s="227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31"/>
      <c r="Y99" s="231"/>
      <c r="Z99" s="231"/>
      <c r="AA99" s="231"/>
      <c r="AB99" s="231"/>
      <c r="AC99" s="231"/>
      <c r="AD99" s="231"/>
      <c r="AE99" s="231"/>
      <c r="AF99" s="231"/>
      <c r="AG99" s="231"/>
      <c r="AH99" s="231"/>
      <c r="AI99" s="231"/>
      <c r="AJ99" s="231"/>
      <c r="AK99" s="231"/>
      <c r="AL99" s="231"/>
      <c r="AM99" s="231"/>
      <c r="AN99" s="231"/>
      <c r="AO99" s="231"/>
      <c r="AP99" s="231"/>
      <c r="AQ99" s="231"/>
      <c r="AR99" s="231"/>
      <c r="AS99" s="231"/>
      <c r="AT99" s="231"/>
      <c r="AU99" s="231"/>
      <c r="AV99" s="231"/>
      <c r="AW99" s="231"/>
      <c r="AX99" s="231"/>
      <c r="AY99" s="231"/>
      <c r="AZ99" s="231"/>
      <c r="BA99" s="231"/>
      <c r="BB99" s="231"/>
      <c r="BC99" s="231"/>
      <c r="BD99" s="231"/>
      <c r="BE99" s="231"/>
      <c r="BF99" s="231"/>
      <c r="BG99" s="231"/>
      <c r="BH99" s="231"/>
      <c r="BI99" s="231"/>
      <c r="BJ99" s="231"/>
      <c r="BK99" s="231"/>
      <c r="BL99" s="231"/>
      <c r="BM99" s="231"/>
      <c r="BN99" s="231"/>
      <c r="BO99" s="231"/>
      <c r="BP99" s="231"/>
      <c r="BQ99" s="231"/>
      <c r="BR99" s="231"/>
      <c r="BS99" s="231"/>
      <c r="BT99" s="229"/>
      <c r="BU99" s="165">
        <f t="shared" si="3"/>
        <v>6.9441666666666671E-3</v>
      </c>
    </row>
    <row r="100" spans="1:73" x14ac:dyDescent="0.25">
      <c r="A100" s="39"/>
      <c r="B100" s="139">
        <f>'Etat staff'!O96</f>
        <v>0</v>
      </c>
      <c r="C100" s="161">
        <f>'Etat staff'!M96</f>
        <v>0</v>
      </c>
      <c r="D100" s="225">
        <f>IF('Etat staff'!N96&lt;C100,'Etat staff'!N96+1,'Etat staff'!N96)</f>
        <v>0</v>
      </c>
      <c r="E100" s="203">
        <f t="shared" ref="E100:E127" si="8">IF(BU100*24&lt;5.75,0.25/24,IF(BU100*24&lt;6.75,0.5/24,IF(BU100*24&lt;9,1/24,IF(BU100*24&lt;13.25,1.25/24,1.5/24))))</f>
        <v>1.0416666666666666E-2</v>
      </c>
      <c r="F100" s="44"/>
      <c r="G100" s="265"/>
      <c r="H100" s="227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231"/>
      <c r="AK100" s="231"/>
      <c r="AL100" s="231"/>
      <c r="AM100" s="231"/>
      <c r="AN100" s="231"/>
      <c r="AO100" s="231"/>
      <c r="AP100" s="231"/>
      <c r="AQ100" s="231"/>
      <c r="AR100" s="231"/>
      <c r="AS100" s="231"/>
      <c r="AT100" s="231"/>
      <c r="AU100" s="231"/>
      <c r="AV100" s="231"/>
      <c r="AW100" s="231"/>
      <c r="AX100" s="231"/>
      <c r="AY100" s="231"/>
      <c r="AZ100" s="231"/>
      <c r="BA100" s="231"/>
      <c r="BB100" s="231"/>
      <c r="BC100" s="231"/>
      <c r="BD100" s="231"/>
      <c r="BE100" s="231"/>
      <c r="BF100" s="231"/>
      <c r="BG100" s="231"/>
      <c r="BH100" s="231"/>
      <c r="BI100" s="231"/>
      <c r="BJ100" s="231"/>
      <c r="BK100" s="231"/>
      <c r="BL100" s="231"/>
      <c r="BM100" s="231"/>
      <c r="BN100" s="231"/>
      <c r="BO100" s="231"/>
      <c r="BP100" s="231"/>
      <c r="BQ100" s="231"/>
      <c r="BR100" s="231"/>
      <c r="BS100" s="231"/>
      <c r="BT100" s="229"/>
      <c r="BU100" s="165">
        <f t="shared" si="3"/>
        <v>6.9441666666666671E-3</v>
      </c>
    </row>
    <row r="101" spans="1:73" x14ac:dyDescent="0.25">
      <c r="A101" s="39"/>
      <c r="B101" s="139">
        <f>'Etat staff'!O97</f>
        <v>0</v>
      </c>
      <c r="C101" s="161">
        <f>'Etat staff'!M97</f>
        <v>0</v>
      </c>
      <c r="D101" s="225">
        <f>IF('Etat staff'!N97&lt;C101,'Etat staff'!N97+1,'Etat staff'!N97)</f>
        <v>0</v>
      </c>
      <c r="E101" s="203">
        <f t="shared" si="8"/>
        <v>1.0416666666666666E-2</v>
      </c>
      <c r="F101" s="44"/>
      <c r="G101" s="265"/>
      <c r="H101" s="227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31"/>
      <c r="Y101" s="231"/>
      <c r="Z101" s="231"/>
      <c r="AA101" s="231"/>
      <c r="AB101" s="231"/>
      <c r="AC101" s="231"/>
      <c r="AD101" s="231"/>
      <c r="AE101" s="231"/>
      <c r="AF101" s="231"/>
      <c r="AG101" s="231"/>
      <c r="AH101" s="231"/>
      <c r="AI101" s="231"/>
      <c r="AJ101" s="231"/>
      <c r="AK101" s="231"/>
      <c r="AL101" s="231"/>
      <c r="AM101" s="231"/>
      <c r="AN101" s="231"/>
      <c r="AO101" s="231"/>
      <c r="AP101" s="231"/>
      <c r="AQ101" s="231"/>
      <c r="AR101" s="231"/>
      <c r="AS101" s="231"/>
      <c r="AT101" s="231"/>
      <c r="AU101" s="231"/>
      <c r="AV101" s="231"/>
      <c r="AW101" s="231"/>
      <c r="AX101" s="231"/>
      <c r="AY101" s="231"/>
      <c r="AZ101" s="231"/>
      <c r="BA101" s="231"/>
      <c r="BB101" s="231"/>
      <c r="BC101" s="231"/>
      <c r="BD101" s="231"/>
      <c r="BE101" s="231"/>
      <c r="BF101" s="231"/>
      <c r="BG101" s="231"/>
      <c r="BH101" s="231"/>
      <c r="BI101" s="231"/>
      <c r="BJ101" s="231"/>
      <c r="BK101" s="231"/>
      <c r="BL101" s="231"/>
      <c r="BM101" s="231"/>
      <c r="BN101" s="231"/>
      <c r="BO101" s="231"/>
      <c r="BP101" s="231"/>
      <c r="BQ101" s="231"/>
      <c r="BR101" s="231"/>
      <c r="BS101" s="231"/>
      <c r="BT101" s="229"/>
      <c r="BU101" s="165">
        <f t="shared" si="3"/>
        <v>6.9441666666666671E-3</v>
      </c>
    </row>
    <row r="102" spans="1:73" x14ac:dyDescent="0.25">
      <c r="A102" s="39"/>
      <c r="B102" s="139">
        <f>'Etat staff'!O98</f>
        <v>0</v>
      </c>
      <c r="C102" s="161">
        <f>'Etat staff'!M98</f>
        <v>0</v>
      </c>
      <c r="D102" s="225">
        <f>IF('Etat staff'!N98&lt;C102,'Etat staff'!N98+1,'Etat staff'!N98)</f>
        <v>0</v>
      </c>
      <c r="E102" s="203">
        <f t="shared" si="8"/>
        <v>1.0416666666666666E-2</v>
      </c>
      <c r="F102" s="44"/>
      <c r="G102" s="265"/>
      <c r="H102" s="227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31"/>
      <c r="Y102" s="231"/>
      <c r="Z102" s="231"/>
      <c r="AA102" s="231"/>
      <c r="AB102" s="231"/>
      <c r="AC102" s="231"/>
      <c r="AD102" s="231"/>
      <c r="AE102" s="231"/>
      <c r="AF102" s="231"/>
      <c r="AG102" s="231"/>
      <c r="AH102" s="231"/>
      <c r="AI102" s="231"/>
      <c r="AJ102" s="231"/>
      <c r="AK102" s="231"/>
      <c r="AL102" s="231"/>
      <c r="AM102" s="231"/>
      <c r="AN102" s="231"/>
      <c r="AO102" s="231"/>
      <c r="AP102" s="231"/>
      <c r="AQ102" s="231"/>
      <c r="AR102" s="231"/>
      <c r="AS102" s="231"/>
      <c r="AT102" s="231"/>
      <c r="AU102" s="231"/>
      <c r="AV102" s="231"/>
      <c r="AW102" s="231"/>
      <c r="AX102" s="231"/>
      <c r="AY102" s="231"/>
      <c r="AZ102" s="231"/>
      <c r="BA102" s="231"/>
      <c r="BB102" s="231"/>
      <c r="BC102" s="231"/>
      <c r="BD102" s="231"/>
      <c r="BE102" s="231"/>
      <c r="BF102" s="231"/>
      <c r="BG102" s="231"/>
      <c r="BH102" s="231"/>
      <c r="BI102" s="231"/>
      <c r="BJ102" s="231"/>
      <c r="BK102" s="231"/>
      <c r="BL102" s="231"/>
      <c r="BM102" s="231"/>
      <c r="BN102" s="231"/>
      <c r="BO102" s="231"/>
      <c r="BP102" s="231"/>
      <c r="BQ102" s="231"/>
      <c r="BR102" s="231"/>
      <c r="BS102" s="231"/>
      <c r="BT102" s="229"/>
      <c r="BU102" s="165">
        <f t="shared" si="3"/>
        <v>6.9441666666666671E-3</v>
      </c>
    </row>
    <row r="103" spans="1:73" x14ac:dyDescent="0.25">
      <c r="A103" s="39"/>
      <c r="B103" s="139">
        <f>'Etat staff'!O99</f>
        <v>0</v>
      </c>
      <c r="C103" s="161">
        <f>'Etat staff'!M99</f>
        <v>0</v>
      </c>
      <c r="D103" s="225">
        <f>IF('Etat staff'!N99&lt;C103,'Etat staff'!N99+1,'Etat staff'!N99)</f>
        <v>0</v>
      </c>
      <c r="E103" s="203">
        <f t="shared" si="8"/>
        <v>1.0416666666666666E-2</v>
      </c>
      <c r="F103" s="44"/>
      <c r="G103" s="265"/>
      <c r="H103" s="227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31"/>
      <c r="Y103" s="231"/>
      <c r="Z103" s="231"/>
      <c r="AA103" s="231"/>
      <c r="AB103" s="231"/>
      <c r="AC103" s="231"/>
      <c r="AD103" s="231"/>
      <c r="AE103" s="231"/>
      <c r="AF103" s="231"/>
      <c r="AG103" s="231"/>
      <c r="AH103" s="231"/>
      <c r="AI103" s="231"/>
      <c r="AJ103" s="231"/>
      <c r="AK103" s="231"/>
      <c r="AL103" s="231"/>
      <c r="AM103" s="231"/>
      <c r="AN103" s="231"/>
      <c r="AO103" s="231"/>
      <c r="AP103" s="231"/>
      <c r="AQ103" s="231"/>
      <c r="AR103" s="231"/>
      <c r="AS103" s="231"/>
      <c r="AT103" s="231"/>
      <c r="AU103" s="231"/>
      <c r="AV103" s="231"/>
      <c r="AW103" s="231"/>
      <c r="AX103" s="231"/>
      <c r="AY103" s="231"/>
      <c r="AZ103" s="231"/>
      <c r="BA103" s="231"/>
      <c r="BB103" s="231"/>
      <c r="BC103" s="231"/>
      <c r="BD103" s="231"/>
      <c r="BE103" s="231"/>
      <c r="BF103" s="231"/>
      <c r="BG103" s="231"/>
      <c r="BH103" s="231"/>
      <c r="BI103" s="231"/>
      <c r="BJ103" s="231"/>
      <c r="BK103" s="231"/>
      <c r="BL103" s="231"/>
      <c r="BM103" s="231"/>
      <c r="BN103" s="231"/>
      <c r="BO103" s="231"/>
      <c r="BP103" s="231"/>
      <c r="BQ103" s="231"/>
      <c r="BR103" s="231"/>
      <c r="BS103" s="231"/>
      <c r="BT103" s="229"/>
      <c r="BU103" s="165">
        <f t="shared" si="3"/>
        <v>6.9441666666666671E-3</v>
      </c>
    </row>
    <row r="104" spans="1:73" x14ac:dyDescent="0.25">
      <c r="A104" s="39"/>
      <c r="B104" s="139">
        <f>'Etat staff'!O100</f>
        <v>0</v>
      </c>
      <c r="C104" s="161">
        <f>'Etat staff'!M100</f>
        <v>0</v>
      </c>
      <c r="D104" s="225">
        <f>IF('Etat staff'!N100&lt;C104,'Etat staff'!N100+1,'Etat staff'!N100)</f>
        <v>0</v>
      </c>
      <c r="E104" s="203">
        <f t="shared" si="8"/>
        <v>1.0416666666666666E-2</v>
      </c>
      <c r="F104" s="44"/>
      <c r="G104" s="265"/>
      <c r="H104" s="227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31"/>
      <c r="Y104" s="231"/>
      <c r="Z104" s="231"/>
      <c r="AA104" s="231"/>
      <c r="AB104" s="231"/>
      <c r="AC104" s="231"/>
      <c r="AD104" s="231"/>
      <c r="AE104" s="231"/>
      <c r="AF104" s="231"/>
      <c r="AG104" s="231"/>
      <c r="AH104" s="231"/>
      <c r="AI104" s="231"/>
      <c r="AJ104" s="231"/>
      <c r="AK104" s="231"/>
      <c r="AL104" s="231"/>
      <c r="AM104" s="231"/>
      <c r="AN104" s="231"/>
      <c r="AO104" s="231"/>
      <c r="AP104" s="231"/>
      <c r="AQ104" s="231"/>
      <c r="AR104" s="231"/>
      <c r="AS104" s="231"/>
      <c r="AT104" s="231"/>
      <c r="AU104" s="231"/>
      <c r="AV104" s="231"/>
      <c r="AW104" s="231"/>
      <c r="AX104" s="231"/>
      <c r="AY104" s="231"/>
      <c r="AZ104" s="231"/>
      <c r="BA104" s="231"/>
      <c r="BB104" s="231"/>
      <c r="BC104" s="231"/>
      <c r="BD104" s="231"/>
      <c r="BE104" s="231"/>
      <c r="BF104" s="231"/>
      <c r="BG104" s="231"/>
      <c r="BH104" s="231"/>
      <c r="BI104" s="231"/>
      <c r="BJ104" s="231"/>
      <c r="BK104" s="231"/>
      <c r="BL104" s="231"/>
      <c r="BM104" s="231"/>
      <c r="BN104" s="231"/>
      <c r="BO104" s="231"/>
      <c r="BP104" s="231"/>
      <c r="BQ104" s="231"/>
      <c r="BR104" s="231"/>
      <c r="BS104" s="231"/>
      <c r="BT104" s="229"/>
      <c r="BU104" s="165">
        <f t="shared" si="3"/>
        <v>6.9441666666666671E-3</v>
      </c>
    </row>
    <row r="105" spans="1:73" x14ac:dyDescent="0.25">
      <c r="A105" s="39"/>
      <c r="B105" s="139">
        <f>'Etat staff'!O101</f>
        <v>0</v>
      </c>
      <c r="C105" s="161">
        <f>'Etat staff'!M101</f>
        <v>0</v>
      </c>
      <c r="D105" s="225">
        <f>IF('Etat staff'!N101&lt;C105,'Etat staff'!N101+1,'Etat staff'!N101)</f>
        <v>0</v>
      </c>
      <c r="E105" s="203">
        <f t="shared" si="8"/>
        <v>1.0416666666666666E-2</v>
      </c>
      <c r="F105" s="44"/>
      <c r="G105" s="265"/>
      <c r="H105" s="227"/>
      <c r="I105" s="296"/>
      <c r="J105" s="296"/>
      <c r="K105" s="296"/>
      <c r="L105" s="296"/>
      <c r="M105" s="296"/>
      <c r="N105" s="296"/>
      <c r="O105" s="296"/>
      <c r="P105" s="296"/>
      <c r="Q105" s="296"/>
      <c r="R105" s="296"/>
      <c r="S105" s="296"/>
      <c r="T105" s="296"/>
      <c r="U105" s="296"/>
      <c r="V105" s="296"/>
      <c r="W105" s="296"/>
      <c r="X105" s="231"/>
      <c r="Y105" s="231"/>
      <c r="Z105" s="231"/>
      <c r="AA105" s="231"/>
      <c r="AB105" s="231"/>
      <c r="AC105" s="231"/>
      <c r="AD105" s="231"/>
      <c r="AE105" s="231"/>
      <c r="AF105" s="231"/>
      <c r="AG105" s="231"/>
      <c r="AH105" s="231"/>
      <c r="AI105" s="231"/>
      <c r="AJ105" s="231"/>
      <c r="AK105" s="231"/>
      <c r="AL105" s="231"/>
      <c r="AM105" s="231"/>
      <c r="AN105" s="231"/>
      <c r="AO105" s="231"/>
      <c r="AP105" s="231"/>
      <c r="AQ105" s="231"/>
      <c r="AR105" s="231"/>
      <c r="AS105" s="231"/>
      <c r="AT105" s="231"/>
      <c r="AU105" s="231"/>
      <c r="AV105" s="231"/>
      <c r="AW105" s="231"/>
      <c r="AX105" s="231"/>
      <c r="AY105" s="231"/>
      <c r="AZ105" s="231"/>
      <c r="BA105" s="231"/>
      <c r="BB105" s="231"/>
      <c r="BC105" s="231"/>
      <c r="BD105" s="231"/>
      <c r="BE105" s="231"/>
      <c r="BF105" s="231"/>
      <c r="BG105" s="231"/>
      <c r="BH105" s="231"/>
      <c r="BI105" s="231"/>
      <c r="BJ105" s="231"/>
      <c r="BK105" s="231"/>
      <c r="BL105" s="231"/>
      <c r="BM105" s="231"/>
      <c r="BN105" s="231"/>
      <c r="BO105" s="231"/>
      <c r="BP105" s="231"/>
      <c r="BQ105" s="231"/>
      <c r="BR105" s="231"/>
      <c r="BS105" s="231"/>
      <c r="BT105" s="229"/>
      <c r="BU105" s="165">
        <f t="shared" si="3"/>
        <v>6.9441666666666671E-3</v>
      </c>
    </row>
    <row r="106" spans="1:73" x14ac:dyDescent="0.25">
      <c r="A106" s="39"/>
      <c r="B106" s="139">
        <f>'Etat staff'!O102</f>
        <v>0</v>
      </c>
      <c r="C106" s="161">
        <f>'Etat staff'!M102</f>
        <v>0</v>
      </c>
      <c r="D106" s="225">
        <f>IF('Etat staff'!N102&lt;C106,'Etat staff'!N102+1,'Etat staff'!N102)</f>
        <v>0</v>
      </c>
      <c r="E106" s="203">
        <f t="shared" si="8"/>
        <v>1.0416666666666666E-2</v>
      </c>
      <c r="F106" s="44"/>
      <c r="G106" s="265"/>
      <c r="H106" s="227"/>
      <c r="I106" s="296"/>
      <c r="J106" s="296"/>
      <c r="K106" s="296"/>
      <c r="L106" s="296"/>
      <c r="M106" s="296"/>
      <c r="N106" s="296"/>
      <c r="O106" s="296"/>
      <c r="P106" s="296"/>
      <c r="Q106" s="296"/>
      <c r="R106" s="296"/>
      <c r="S106" s="296"/>
      <c r="T106" s="296"/>
      <c r="U106" s="296"/>
      <c r="V106" s="296"/>
      <c r="W106" s="296"/>
      <c r="X106" s="231"/>
      <c r="Y106" s="231"/>
      <c r="Z106" s="231"/>
      <c r="AA106" s="231"/>
      <c r="AB106" s="231"/>
      <c r="AC106" s="231"/>
      <c r="AD106" s="231"/>
      <c r="AE106" s="231"/>
      <c r="AF106" s="231"/>
      <c r="AG106" s="231"/>
      <c r="AH106" s="231"/>
      <c r="AI106" s="231"/>
      <c r="AJ106" s="231"/>
      <c r="AK106" s="231"/>
      <c r="AL106" s="231"/>
      <c r="AM106" s="231"/>
      <c r="AN106" s="231"/>
      <c r="AO106" s="231"/>
      <c r="AP106" s="231"/>
      <c r="AQ106" s="231"/>
      <c r="AR106" s="231"/>
      <c r="AS106" s="231"/>
      <c r="AT106" s="231"/>
      <c r="AU106" s="231"/>
      <c r="AV106" s="231"/>
      <c r="AW106" s="231"/>
      <c r="AX106" s="231"/>
      <c r="AY106" s="231"/>
      <c r="AZ106" s="231"/>
      <c r="BA106" s="231"/>
      <c r="BB106" s="231"/>
      <c r="BC106" s="231"/>
      <c r="BD106" s="231"/>
      <c r="BE106" s="231"/>
      <c r="BF106" s="231"/>
      <c r="BG106" s="231"/>
      <c r="BH106" s="231"/>
      <c r="BI106" s="231"/>
      <c r="BJ106" s="231"/>
      <c r="BK106" s="231"/>
      <c r="BL106" s="231"/>
      <c r="BM106" s="231"/>
      <c r="BN106" s="231"/>
      <c r="BO106" s="231"/>
      <c r="BP106" s="231"/>
      <c r="BQ106" s="231"/>
      <c r="BR106" s="231"/>
      <c r="BS106" s="231"/>
      <c r="BT106" s="229"/>
      <c r="BU106" s="165">
        <f t="shared" si="3"/>
        <v>6.9441666666666671E-3</v>
      </c>
    </row>
    <row r="107" spans="1:73" x14ac:dyDescent="0.25">
      <c r="A107" s="39"/>
      <c r="B107" s="139">
        <f>'Etat staff'!O103</f>
        <v>0</v>
      </c>
      <c r="C107" s="161">
        <f>'Etat staff'!M103</f>
        <v>0</v>
      </c>
      <c r="D107" s="225">
        <f>IF('Etat staff'!N103&lt;C107,'Etat staff'!N103+1,'Etat staff'!N103)</f>
        <v>0</v>
      </c>
      <c r="E107" s="203">
        <f t="shared" si="8"/>
        <v>1.0416666666666666E-2</v>
      </c>
      <c r="F107" s="44"/>
      <c r="G107" s="265"/>
      <c r="H107" s="227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6"/>
      <c r="V107" s="296"/>
      <c r="W107" s="296"/>
      <c r="X107" s="231"/>
      <c r="Y107" s="231"/>
      <c r="Z107" s="231"/>
      <c r="AA107" s="231"/>
      <c r="AB107" s="231"/>
      <c r="AC107" s="231"/>
      <c r="AD107" s="231"/>
      <c r="AE107" s="231"/>
      <c r="AF107" s="231"/>
      <c r="AG107" s="231"/>
      <c r="AH107" s="231"/>
      <c r="AI107" s="231"/>
      <c r="AJ107" s="231"/>
      <c r="AK107" s="231"/>
      <c r="AL107" s="231"/>
      <c r="AM107" s="231"/>
      <c r="AN107" s="231"/>
      <c r="AO107" s="231"/>
      <c r="AP107" s="231"/>
      <c r="AQ107" s="231"/>
      <c r="AR107" s="231"/>
      <c r="AS107" s="231"/>
      <c r="AT107" s="231"/>
      <c r="AU107" s="231"/>
      <c r="AV107" s="231"/>
      <c r="AW107" s="231"/>
      <c r="AX107" s="231"/>
      <c r="AY107" s="231"/>
      <c r="AZ107" s="231"/>
      <c r="BA107" s="231"/>
      <c r="BB107" s="231"/>
      <c r="BC107" s="231"/>
      <c r="BD107" s="231"/>
      <c r="BE107" s="231"/>
      <c r="BF107" s="231"/>
      <c r="BG107" s="231"/>
      <c r="BH107" s="231"/>
      <c r="BI107" s="231"/>
      <c r="BJ107" s="231"/>
      <c r="BK107" s="231"/>
      <c r="BL107" s="231"/>
      <c r="BM107" s="231"/>
      <c r="BN107" s="231"/>
      <c r="BO107" s="231"/>
      <c r="BP107" s="231"/>
      <c r="BQ107" s="231"/>
      <c r="BR107" s="231"/>
      <c r="BS107" s="231"/>
      <c r="BT107" s="229"/>
      <c r="BU107" s="165">
        <f t="shared" si="3"/>
        <v>6.9441666666666671E-3</v>
      </c>
    </row>
    <row r="108" spans="1:73" x14ac:dyDescent="0.25">
      <c r="A108" s="39"/>
      <c r="B108" s="139">
        <f>'Etat staff'!O104</f>
        <v>0</v>
      </c>
      <c r="C108" s="161">
        <f>'Etat staff'!M104</f>
        <v>0</v>
      </c>
      <c r="D108" s="225">
        <f>IF('Etat staff'!N104&lt;C108,'Etat staff'!N104+1,'Etat staff'!N104)</f>
        <v>0</v>
      </c>
      <c r="E108" s="203">
        <f t="shared" si="8"/>
        <v>1.0416666666666666E-2</v>
      </c>
      <c r="F108" s="44"/>
      <c r="G108" s="265"/>
      <c r="H108" s="227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6"/>
      <c r="U108" s="296"/>
      <c r="V108" s="296"/>
      <c r="W108" s="296"/>
      <c r="X108" s="231"/>
      <c r="Y108" s="231"/>
      <c r="Z108" s="231"/>
      <c r="AA108" s="231"/>
      <c r="AB108" s="231"/>
      <c r="AC108" s="231"/>
      <c r="AD108" s="231"/>
      <c r="AE108" s="231"/>
      <c r="AF108" s="231"/>
      <c r="AG108" s="231"/>
      <c r="AH108" s="231"/>
      <c r="AI108" s="231"/>
      <c r="AJ108" s="231"/>
      <c r="AK108" s="231"/>
      <c r="AL108" s="231"/>
      <c r="AM108" s="231"/>
      <c r="AN108" s="231"/>
      <c r="AO108" s="231"/>
      <c r="AP108" s="231"/>
      <c r="AQ108" s="231"/>
      <c r="AR108" s="231"/>
      <c r="AS108" s="231"/>
      <c r="AT108" s="231"/>
      <c r="AU108" s="231"/>
      <c r="AV108" s="231"/>
      <c r="AW108" s="231"/>
      <c r="AX108" s="231"/>
      <c r="AY108" s="231"/>
      <c r="AZ108" s="231"/>
      <c r="BA108" s="231"/>
      <c r="BB108" s="231"/>
      <c r="BC108" s="231"/>
      <c r="BD108" s="231"/>
      <c r="BE108" s="231"/>
      <c r="BF108" s="231"/>
      <c r="BG108" s="231"/>
      <c r="BH108" s="231"/>
      <c r="BI108" s="231"/>
      <c r="BJ108" s="231"/>
      <c r="BK108" s="231"/>
      <c r="BL108" s="231"/>
      <c r="BM108" s="231"/>
      <c r="BN108" s="231"/>
      <c r="BO108" s="231"/>
      <c r="BP108" s="231"/>
      <c r="BQ108" s="231"/>
      <c r="BR108" s="231"/>
      <c r="BS108" s="231"/>
      <c r="BT108" s="229"/>
      <c r="BU108" s="165">
        <f t="shared" si="3"/>
        <v>6.9441666666666671E-3</v>
      </c>
    </row>
    <row r="109" spans="1:73" x14ac:dyDescent="0.25">
      <c r="A109" s="39"/>
      <c r="B109" s="139">
        <f>'Etat staff'!O105</f>
        <v>0</v>
      </c>
      <c r="C109" s="161">
        <f>'Etat staff'!M105</f>
        <v>0</v>
      </c>
      <c r="D109" s="225">
        <f>IF('Etat staff'!N105&lt;C109,'Etat staff'!N105+1,'Etat staff'!N105)</f>
        <v>0</v>
      </c>
      <c r="E109" s="203">
        <f t="shared" si="8"/>
        <v>1.0416666666666666E-2</v>
      </c>
      <c r="F109" s="44"/>
      <c r="G109" s="265"/>
      <c r="H109" s="227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1"/>
      <c r="AH109" s="231"/>
      <c r="AI109" s="231"/>
      <c r="AJ109" s="231"/>
      <c r="AK109" s="231"/>
      <c r="AL109" s="231"/>
      <c r="AM109" s="231"/>
      <c r="AN109" s="231"/>
      <c r="AO109" s="231"/>
      <c r="AP109" s="231"/>
      <c r="AQ109" s="231"/>
      <c r="AR109" s="231"/>
      <c r="AS109" s="231"/>
      <c r="AT109" s="231"/>
      <c r="AU109" s="231"/>
      <c r="AV109" s="231"/>
      <c r="AW109" s="231"/>
      <c r="AX109" s="231"/>
      <c r="AY109" s="231"/>
      <c r="AZ109" s="231"/>
      <c r="BA109" s="231"/>
      <c r="BB109" s="231"/>
      <c r="BC109" s="231"/>
      <c r="BD109" s="231"/>
      <c r="BE109" s="231"/>
      <c r="BF109" s="231"/>
      <c r="BG109" s="231"/>
      <c r="BH109" s="231"/>
      <c r="BI109" s="231"/>
      <c r="BJ109" s="231"/>
      <c r="BK109" s="231"/>
      <c r="BL109" s="231"/>
      <c r="BM109" s="231"/>
      <c r="BN109" s="231"/>
      <c r="BO109" s="231"/>
      <c r="BP109" s="231"/>
      <c r="BQ109" s="231"/>
      <c r="BR109" s="231"/>
      <c r="BS109" s="231"/>
      <c r="BT109" s="229"/>
      <c r="BU109" s="165">
        <f t="shared" si="3"/>
        <v>6.9441666666666671E-3</v>
      </c>
    </row>
    <row r="110" spans="1:73" x14ac:dyDescent="0.25">
      <c r="A110" s="39"/>
      <c r="B110" s="139">
        <f>'Etat staff'!O106</f>
        <v>0</v>
      </c>
      <c r="C110" s="161">
        <f>'Etat staff'!M106</f>
        <v>0</v>
      </c>
      <c r="D110" s="225">
        <f>IF('Etat staff'!N106&lt;C110,'Etat staff'!N106+1,'Etat staff'!N106)</f>
        <v>0</v>
      </c>
      <c r="E110" s="203">
        <f t="shared" si="8"/>
        <v>1.0416666666666666E-2</v>
      </c>
      <c r="F110" s="44"/>
      <c r="G110" s="265"/>
      <c r="H110" s="227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31"/>
      <c r="AH110" s="231"/>
      <c r="AI110" s="231"/>
      <c r="AJ110" s="231"/>
      <c r="AK110" s="231"/>
      <c r="AL110" s="231"/>
      <c r="AM110" s="231"/>
      <c r="AN110" s="231"/>
      <c r="AO110" s="231"/>
      <c r="AP110" s="231"/>
      <c r="AQ110" s="231"/>
      <c r="AR110" s="231"/>
      <c r="AS110" s="231"/>
      <c r="AT110" s="231"/>
      <c r="AU110" s="231"/>
      <c r="AV110" s="231"/>
      <c r="AW110" s="231"/>
      <c r="AX110" s="231"/>
      <c r="AY110" s="231"/>
      <c r="AZ110" s="231"/>
      <c r="BA110" s="231"/>
      <c r="BB110" s="231"/>
      <c r="BC110" s="231"/>
      <c r="BD110" s="231"/>
      <c r="BE110" s="231"/>
      <c r="BF110" s="231"/>
      <c r="BG110" s="231"/>
      <c r="BH110" s="231"/>
      <c r="BI110" s="231"/>
      <c r="BJ110" s="231"/>
      <c r="BK110" s="231"/>
      <c r="BL110" s="231"/>
      <c r="BM110" s="231"/>
      <c r="BN110" s="231"/>
      <c r="BO110" s="231"/>
      <c r="BP110" s="231"/>
      <c r="BQ110" s="231"/>
      <c r="BR110" s="231"/>
      <c r="BS110" s="231"/>
      <c r="BT110" s="229"/>
      <c r="BU110" s="165">
        <f t="shared" si="3"/>
        <v>6.9441666666666671E-3</v>
      </c>
    </row>
    <row r="111" spans="1:73" x14ac:dyDescent="0.25">
      <c r="A111" s="39"/>
      <c r="B111" s="139">
        <f>'Etat staff'!O107</f>
        <v>0</v>
      </c>
      <c r="C111" s="161">
        <f>'Etat staff'!M107</f>
        <v>0</v>
      </c>
      <c r="D111" s="225">
        <f>IF('Etat staff'!N107&lt;C111,'Etat staff'!N107+1,'Etat staff'!N107)</f>
        <v>0</v>
      </c>
      <c r="E111" s="203">
        <f t="shared" si="8"/>
        <v>1.0416666666666666E-2</v>
      </c>
      <c r="F111" s="44"/>
      <c r="G111" s="265"/>
      <c r="H111" s="227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31"/>
      <c r="Y111" s="231"/>
      <c r="Z111" s="231"/>
      <c r="AA111" s="231"/>
      <c r="AB111" s="231"/>
      <c r="AC111" s="231"/>
      <c r="AD111" s="231"/>
      <c r="AE111" s="231"/>
      <c r="AF111" s="231"/>
      <c r="AG111" s="231"/>
      <c r="AH111" s="231"/>
      <c r="AI111" s="231"/>
      <c r="AJ111" s="231"/>
      <c r="AK111" s="231"/>
      <c r="AL111" s="231"/>
      <c r="AM111" s="231"/>
      <c r="AN111" s="231"/>
      <c r="AO111" s="231"/>
      <c r="AP111" s="231"/>
      <c r="AQ111" s="231"/>
      <c r="AR111" s="231"/>
      <c r="AS111" s="231"/>
      <c r="AT111" s="231"/>
      <c r="AU111" s="231"/>
      <c r="AV111" s="231"/>
      <c r="AW111" s="231"/>
      <c r="AX111" s="231"/>
      <c r="AY111" s="231"/>
      <c r="AZ111" s="231"/>
      <c r="BA111" s="231"/>
      <c r="BB111" s="231"/>
      <c r="BC111" s="231"/>
      <c r="BD111" s="231"/>
      <c r="BE111" s="231"/>
      <c r="BF111" s="231"/>
      <c r="BG111" s="231"/>
      <c r="BH111" s="231"/>
      <c r="BI111" s="231"/>
      <c r="BJ111" s="231"/>
      <c r="BK111" s="231"/>
      <c r="BL111" s="231"/>
      <c r="BM111" s="231"/>
      <c r="BN111" s="231"/>
      <c r="BO111" s="231"/>
      <c r="BP111" s="231"/>
      <c r="BQ111" s="231"/>
      <c r="BR111" s="231"/>
      <c r="BS111" s="231"/>
      <c r="BT111" s="229"/>
      <c r="BU111" s="165">
        <f t="shared" si="3"/>
        <v>6.9441666666666671E-3</v>
      </c>
    </row>
    <row r="112" spans="1:73" x14ac:dyDescent="0.25">
      <c r="A112" s="39"/>
      <c r="B112" s="139">
        <f>'Etat staff'!O108</f>
        <v>0</v>
      </c>
      <c r="C112" s="161">
        <f>'Etat staff'!M108</f>
        <v>0</v>
      </c>
      <c r="D112" s="225">
        <f>IF('Etat staff'!N108&lt;C112,'Etat staff'!N108+1,'Etat staff'!N108)</f>
        <v>0</v>
      </c>
      <c r="E112" s="203">
        <f t="shared" si="8"/>
        <v>1.0416666666666666E-2</v>
      </c>
      <c r="F112" s="44"/>
      <c r="G112" s="265"/>
      <c r="H112" s="227"/>
      <c r="I112" s="296"/>
      <c r="J112" s="296"/>
      <c r="K112" s="296"/>
      <c r="L112" s="296"/>
      <c r="M112" s="296"/>
      <c r="N112" s="296"/>
      <c r="O112" s="296"/>
      <c r="P112" s="296"/>
      <c r="Q112" s="296"/>
      <c r="R112" s="296"/>
      <c r="S112" s="296"/>
      <c r="T112" s="296"/>
      <c r="U112" s="296"/>
      <c r="V112" s="296"/>
      <c r="W112" s="296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1"/>
      <c r="AH112" s="231"/>
      <c r="AI112" s="231"/>
      <c r="AJ112" s="231"/>
      <c r="AK112" s="231"/>
      <c r="AL112" s="231"/>
      <c r="AM112" s="231"/>
      <c r="AN112" s="231"/>
      <c r="AO112" s="231"/>
      <c r="AP112" s="231"/>
      <c r="AQ112" s="231"/>
      <c r="AR112" s="231"/>
      <c r="AS112" s="231"/>
      <c r="AT112" s="231"/>
      <c r="AU112" s="231"/>
      <c r="AV112" s="231"/>
      <c r="AW112" s="231"/>
      <c r="AX112" s="231"/>
      <c r="AY112" s="231"/>
      <c r="AZ112" s="231"/>
      <c r="BA112" s="231"/>
      <c r="BB112" s="231"/>
      <c r="BC112" s="231"/>
      <c r="BD112" s="231"/>
      <c r="BE112" s="231"/>
      <c r="BF112" s="231"/>
      <c r="BG112" s="231"/>
      <c r="BH112" s="231"/>
      <c r="BI112" s="231"/>
      <c r="BJ112" s="231"/>
      <c r="BK112" s="231"/>
      <c r="BL112" s="231"/>
      <c r="BM112" s="231"/>
      <c r="BN112" s="231"/>
      <c r="BO112" s="231"/>
      <c r="BP112" s="231"/>
      <c r="BQ112" s="231"/>
      <c r="BR112" s="231"/>
      <c r="BS112" s="231"/>
      <c r="BT112" s="229"/>
      <c r="BU112" s="165">
        <f t="shared" si="3"/>
        <v>6.9441666666666671E-3</v>
      </c>
    </row>
    <row r="113" spans="1:73" x14ac:dyDescent="0.25">
      <c r="A113" s="39"/>
      <c r="B113" s="139">
        <f>'Etat staff'!O109</f>
        <v>0</v>
      </c>
      <c r="C113" s="161">
        <f>'Etat staff'!M109</f>
        <v>0</v>
      </c>
      <c r="D113" s="225">
        <f>IF('Etat staff'!N109&lt;C113,'Etat staff'!N109+1,'Etat staff'!N109)</f>
        <v>0</v>
      </c>
      <c r="E113" s="203">
        <f t="shared" si="8"/>
        <v>1.0416666666666666E-2</v>
      </c>
      <c r="F113" s="44"/>
      <c r="G113" s="265"/>
      <c r="H113" s="227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6"/>
      <c r="U113" s="296"/>
      <c r="V113" s="296"/>
      <c r="W113" s="296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231"/>
      <c r="AK113" s="231"/>
      <c r="AL113" s="231"/>
      <c r="AM113" s="231"/>
      <c r="AN113" s="231"/>
      <c r="AO113" s="231"/>
      <c r="AP113" s="231"/>
      <c r="AQ113" s="231"/>
      <c r="AR113" s="231"/>
      <c r="AS113" s="231"/>
      <c r="AT113" s="231"/>
      <c r="AU113" s="231"/>
      <c r="AV113" s="231"/>
      <c r="AW113" s="231"/>
      <c r="AX113" s="231"/>
      <c r="AY113" s="231"/>
      <c r="AZ113" s="231"/>
      <c r="BA113" s="231"/>
      <c r="BB113" s="231"/>
      <c r="BC113" s="231"/>
      <c r="BD113" s="231"/>
      <c r="BE113" s="231"/>
      <c r="BF113" s="231"/>
      <c r="BG113" s="231"/>
      <c r="BH113" s="231"/>
      <c r="BI113" s="231"/>
      <c r="BJ113" s="231"/>
      <c r="BK113" s="231"/>
      <c r="BL113" s="231"/>
      <c r="BM113" s="231"/>
      <c r="BN113" s="231"/>
      <c r="BO113" s="231"/>
      <c r="BP113" s="231"/>
      <c r="BQ113" s="231"/>
      <c r="BR113" s="231"/>
      <c r="BS113" s="231"/>
      <c r="BT113" s="229"/>
      <c r="BU113" s="165">
        <f t="shared" si="3"/>
        <v>6.9441666666666671E-3</v>
      </c>
    </row>
    <row r="114" spans="1:73" x14ac:dyDescent="0.25">
      <c r="A114" s="39"/>
      <c r="B114" s="139">
        <f>'Etat staff'!O110</f>
        <v>0</v>
      </c>
      <c r="C114" s="161">
        <f>'Etat staff'!M110</f>
        <v>0</v>
      </c>
      <c r="D114" s="225">
        <f>IF('Etat staff'!N110&lt;C114,'Etat staff'!N110+1,'Etat staff'!N110)</f>
        <v>0</v>
      </c>
      <c r="E114" s="203">
        <f t="shared" si="8"/>
        <v>1.0416666666666666E-2</v>
      </c>
      <c r="F114" s="44"/>
      <c r="G114" s="265"/>
      <c r="H114" s="227"/>
      <c r="I114" s="296"/>
      <c r="J114" s="296"/>
      <c r="K114" s="296"/>
      <c r="L114" s="296"/>
      <c r="M114" s="296"/>
      <c r="N114" s="296"/>
      <c r="O114" s="296"/>
      <c r="P114" s="296"/>
      <c r="Q114" s="296"/>
      <c r="R114" s="296"/>
      <c r="S114" s="296"/>
      <c r="T114" s="296"/>
      <c r="U114" s="296"/>
      <c r="V114" s="296"/>
      <c r="W114" s="296"/>
      <c r="X114" s="231"/>
      <c r="Y114" s="231"/>
      <c r="Z114" s="231"/>
      <c r="AA114" s="231"/>
      <c r="AB114" s="231"/>
      <c r="AC114" s="231"/>
      <c r="AD114" s="231"/>
      <c r="AE114" s="231"/>
      <c r="AF114" s="231"/>
      <c r="AG114" s="231"/>
      <c r="AH114" s="231"/>
      <c r="AI114" s="231"/>
      <c r="AJ114" s="231"/>
      <c r="AK114" s="231"/>
      <c r="AL114" s="231"/>
      <c r="AM114" s="231"/>
      <c r="AN114" s="231"/>
      <c r="AO114" s="231"/>
      <c r="AP114" s="231"/>
      <c r="AQ114" s="231"/>
      <c r="AR114" s="231"/>
      <c r="AS114" s="231"/>
      <c r="AT114" s="231"/>
      <c r="AU114" s="231"/>
      <c r="AV114" s="231"/>
      <c r="AW114" s="231"/>
      <c r="AX114" s="231"/>
      <c r="AY114" s="231"/>
      <c r="AZ114" s="231"/>
      <c r="BA114" s="231"/>
      <c r="BB114" s="231"/>
      <c r="BC114" s="231"/>
      <c r="BD114" s="231"/>
      <c r="BE114" s="231"/>
      <c r="BF114" s="231"/>
      <c r="BG114" s="231"/>
      <c r="BH114" s="231"/>
      <c r="BI114" s="231"/>
      <c r="BJ114" s="231"/>
      <c r="BK114" s="231"/>
      <c r="BL114" s="231"/>
      <c r="BM114" s="231"/>
      <c r="BN114" s="231"/>
      <c r="BO114" s="231"/>
      <c r="BP114" s="231"/>
      <c r="BQ114" s="231"/>
      <c r="BR114" s="231"/>
      <c r="BS114" s="231"/>
      <c r="BT114" s="229"/>
      <c r="BU114" s="165">
        <f t="shared" si="3"/>
        <v>6.9441666666666671E-3</v>
      </c>
    </row>
    <row r="115" spans="1:73" x14ac:dyDescent="0.25">
      <c r="A115" s="39"/>
      <c r="B115" s="139">
        <f>'Etat staff'!O111</f>
        <v>0</v>
      </c>
      <c r="C115" s="161">
        <f>'Etat staff'!M111</f>
        <v>0</v>
      </c>
      <c r="D115" s="225">
        <f>IF('Etat staff'!N111&lt;C115,'Etat staff'!N111+1,'Etat staff'!N111)</f>
        <v>0</v>
      </c>
      <c r="E115" s="203">
        <f t="shared" si="8"/>
        <v>1.0416666666666666E-2</v>
      </c>
      <c r="F115" s="44"/>
      <c r="G115" s="265"/>
      <c r="H115" s="227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31"/>
      <c r="Y115" s="231"/>
      <c r="Z115" s="231"/>
      <c r="AA115" s="231"/>
      <c r="AB115" s="231"/>
      <c r="AC115" s="231"/>
      <c r="AD115" s="231"/>
      <c r="AE115" s="231"/>
      <c r="AF115" s="231"/>
      <c r="AG115" s="231"/>
      <c r="AH115" s="231"/>
      <c r="AI115" s="231"/>
      <c r="AJ115" s="231"/>
      <c r="AK115" s="231"/>
      <c r="AL115" s="231"/>
      <c r="AM115" s="231"/>
      <c r="AN115" s="231"/>
      <c r="AO115" s="231"/>
      <c r="AP115" s="231"/>
      <c r="AQ115" s="231"/>
      <c r="AR115" s="231"/>
      <c r="AS115" s="231"/>
      <c r="AT115" s="231"/>
      <c r="AU115" s="231"/>
      <c r="AV115" s="231"/>
      <c r="AW115" s="231"/>
      <c r="AX115" s="231"/>
      <c r="AY115" s="231"/>
      <c r="AZ115" s="231"/>
      <c r="BA115" s="231"/>
      <c r="BB115" s="231"/>
      <c r="BC115" s="231"/>
      <c r="BD115" s="231"/>
      <c r="BE115" s="231"/>
      <c r="BF115" s="231"/>
      <c r="BG115" s="231"/>
      <c r="BH115" s="231"/>
      <c r="BI115" s="231"/>
      <c r="BJ115" s="231"/>
      <c r="BK115" s="231"/>
      <c r="BL115" s="231"/>
      <c r="BM115" s="231"/>
      <c r="BN115" s="231"/>
      <c r="BO115" s="231"/>
      <c r="BP115" s="231"/>
      <c r="BQ115" s="231"/>
      <c r="BR115" s="231"/>
      <c r="BS115" s="231"/>
      <c r="BT115" s="229"/>
      <c r="BU115" s="165">
        <f t="shared" si="3"/>
        <v>6.9441666666666671E-3</v>
      </c>
    </row>
    <row r="116" spans="1:73" x14ac:dyDescent="0.25">
      <c r="A116" s="39"/>
      <c r="B116" s="139">
        <f>'Etat staff'!O112</f>
        <v>0</v>
      </c>
      <c r="C116" s="161">
        <f>'Etat staff'!M112</f>
        <v>0</v>
      </c>
      <c r="D116" s="225">
        <f>IF('Etat staff'!N112&lt;C116,'Etat staff'!N112+1,'Etat staff'!N112)</f>
        <v>0</v>
      </c>
      <c r="E116" s="203">
        <f t="shared" si="8"/>
        <v>1.0416666666666666E-2</v>
      </c>
      <c r="F116" s="44"/>
      <c r="G116" s="265"/>
      <c r="H116" s="227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31"/>
      <c r="Y116" s="231"/>
      <c r="Z116" s="231"/>
      <c r="AA116" s="231"/>
      <c r="AB116" s="231"/>
      <c r="AC116" s="231"/>
      <c r="AD116" s="231"/>
      <c r="AE116" s="231"/>
      <c r="AF116" s="231"/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  <c r="AS116" s="231"/>
      <c r="AT116" s="231"/>
      <c r="AU116" s="231"/>
      <c r="AV116" s="231"/>
      <c r="AW116" s="231"/>
      <c r="AX116" s="231"/>
      <c r="AY116" s="231"/>
      <c r="AZ116" s="231"/>
      <c r="BA116" s="231"/>
      <c r="BB116" s="231"/>
      <c r="BC116" s="231"/>
      <c r="BD116" s="231"/>
      <c r="BE116" s="231"/>
      <c r="BF116" s="231"/>
      <c r="BG116" s="231"/>
      <c r="BH116" s="231"/>
      <c r="BI116" s="231"/>
      <c r="BJ116" s="231"/>
      <c r="BK116" s="231"/>
      <c r="BL116" s="231"/>
      <c r="BM116" s="231"/>
      <c r="BN116" s="231"/>
      <c r="BO116" s="231"/>
      <c r="BP116" s="231"/>
      <c r="BQ116" s="231"/>
      <c r="BR116" s="231"/>
      <c r="BS116" s="231"/>
      <c r="BT116" s="229"/>
      <c r="BU116" s="165">
        <f t="shared" si="3"/>
        <v>6.9441666666666671E-3</v>
      </c>
    </row>
    <row r="117" spans="1:73" x14ac:dyDescent="0.25">
      <c r="A117" s="39"/>
      <c r="B117" s="139">
        <f>'Etat staff'!O113</f>
        <v>0</v>
      </c>
      <c r="C117" s="161">
        <f>'Etat staff'!M113</f>
        <v>0</v>
      </c>
      <c r="D117" s="225">
        <f>IF('Etat staff'!N113&lt;C117,'Etat staff'!N113+1,'Etat staff'!N113)</f>
        <v>0</v>
      </c>
      <c r="E117" s="203">
        <f t="shared" si="8"/>
        <v>1.0416666666666666E-2</v>
      </c>
      <c r="F117" s="44"/>
      <c r="G117" s="265"/>
      <c r="H117" s="227"/>
      <c r="I117" s="296"/>
      <c r="J117" s="296"/>
      <c r="K117" s="296"/>
      <c r="L117" s="296"/>
      <c r="M117" s="296"/>
      <c r="N117" s="296"/>
      <c r="O117" s="296"/>
      <c r="P117" s="296"/>
      <c r="Q117" s="296"/>
      <c r="R117" s="296"/>
      <c r="S117" s="296"/>
      <c r="T117" s="296"/>
      <c r="U117" s="296"/>
      <c r="V117" s="296"/>
      <c r="W117" s="296"/>
      <c r="X117" s="231"/>
      <c r="Y117" s="231"/>
      <c r="Z117" s="231"/>
      <c r="AA117" s="231"/>
      <c r="AB117" s="231"/>
      <c r="AC117" s="231"/>
      <c r="AD117" s="231"/>
      <c r="AE117" s="231"/>
      <c r="AF117" s="231"/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  <c r="AS117" s="231"/>
      <c r="AT117" s="231"/>
      <c r="AU117" s="231"/>
      <c r="AV117" s="231"/>
      <c r="AW117" s="231"/>
      <c r="AX117" s="231"/>
      <c r="AY117" s="231"/>
      <c r="AZ117" s="231"/>
      <c r="BA117" s="231"/>
      <c r="BB117" s="231"/>
      <c r="BC117" s="231"/>
      <c r="BD117" s="231"/>
      <c r="BE117" s="231"/>
      <c r="BF117" s="231"/>
      <c r="BG117" s="231"/>
      <c r="BH117" s="231"/>
      <c r="BI117" s="231"/>
      <c r="BJ117" s="231"/>
      <c r="BK117" s="231"/>
      <c r="BL117" s="231"/>
      <c r="BM117" s="231"/>
      <c r="BN117" s="231"/>
      <c r="BO117" s="231"/>
      <c r="BP117" s="231"/>
      <c r="BQ117" s="231"/>
      <c r="BR117" s="231"/>
      <c r="BS117" s="231"/>
      <c r="BT117" s="229"/>
      <c r="BU117" s="165">
        <f t="shared" si="3"/>
        <v>6.9441666666666671E-3</v>
      </c>
    </row>
    <row r="118" spans="1:73" x14ac:dyDescent="0.25">
      <c r="A118" s="39"/>
      <c r="B118" s="139">
        <f>'Etat staff'!O114</f>
        <v>0</v>
      </c>
      <c r="C118" s="161">
        <f>'Etat staff'!M114</f>
        <v>0</v>
      </c>
      <c r="D118" s="225">
        <f>IF('Etat staff'!N114&lt;C118,'Etat staff'!N114+1,'Etat staff'!N114)</f>
        <v>0</v>
      </c>
      <c r="E118" s="203">
        <f t="shared" si="8"/>
        <v>1.0416666666666666E-2</v>
      </c>
      <c r="F118" s="44"/>
      <c r="G118" s="265"/>
      <c r="H118" s="227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31"/>
      <c r="Y118" s="231"/>
      <c r="Z118" s="231"/>
      <c r="AA118" s="231"/>
      <c r="AB118" s="231"/>
      <c r="AC118" s="231"/>
      <c r="AD118" s="231"/>
      <c r="AE118" s="231"/>
      <c r="AF118" s="231"/>
      <c r="AG118" s="231"/>
      <c r="AH118" s="231"/>
      <c r="AI118" s="231"/>
      <c r="AJ118" s="231"/>
      <c r="AK118" s="231"/>
      <c r="AL118" s="231"/>
      <c r="AM118" s="231"/>
      <c r="AN118" s="231"/>
      <c r="AO118" s="231"/>
      <c r="AP118" s="231"/>
      <c r="AQ118" s="231"/>
      <c r="AR118" s="231"/>
      <c r="AS118" s="231"/>
      <c r="AT118" s="231"/>
      <c r="AU118" s="231"/>
      <c r="AV118" s="231"/>
      <c r="AW118" s="231"/>
      <c r="AX118" s="231"/>
      <c r="AY118" s="231"/>
      <c r="AZ118" s="231"/>
      <c r="BA118" s="231"/>
      <c r="BB118" s="231"/>
      <c r="BC118" s="231"/>
      <c r="BD118" s="231"/>
      <c r="BE118" s="231"/>
      <c r="BF118" s="231"/>
      <c r="BG118" s="231"/>
      <c r="BH118" s="231"/>
      <c r="BI118" s="231"/>
      <c r="BJ118" s="231"/>
      <c r="BK118" s="231"/>
      <c r="BL118" s="231"/>
      <c r="BM118" s="231"/>
      <c r="BN118" s="231"/>
      <c r="BO118" s="231"/>
      <c r="BP118" s="231"/>
      <c r="BQ118" s="231"/>
      <c r="BR118" s="231"/>
      <c r="BS118" s="231"/>
      <c r="BT118" s="229"/>
      <c r="BU118" s="165">
        <f t="shared" si="3"/>
        <v>6.9441666666666671E-3</v>
      </c>
    </row>
    <row r="119" spans="1:73" x14ac:dyDescent="0.25">
      <c r="A119" s="39"/>
      <c r="B119" s="139">
        <f>'Etat staff'!O115</f>
        <v>0</v>
      </c>
      <c r="C119" s="161">
        <f>'Etat staff'!M115</f>
        <v>0</v>
      </c>
      <c r="D119" s="225">
        <f>IF('Etat staff'!N115&lt;C119,'Etat staff'!N115+1,'Etat staff'!N115)</f>
        <v>0</v>
      </c>
      <c r="E119" s="203">
        <f t="shared" si="8"/>
        <v>1.0416666666666666E-2</v>
      </c>
      <c r="F119" s="44"/>
      <c r="G119" s="265"/>
      <c r="H119" s="227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31"/>
      <c r="AK119" s="231"/>
      <c r="AL119" s="231"/>
      <c r="AM119" s="231"/>
      <c r="AN119" s="231"/>
      <c r="AO119" s="231"/>
      <c r="AP119" s="231"/>
      <c r="AQ119" s="231"/>
      <c r="AR119" s="231"/>
      <c r="AS119" s="231"/>
      <c r="AT119" s="231"/>
      <c r="AU119" s="231"/>
      <c r="AV119" s="231"/>
      <c r="AW119" s="231"/>
      <c r="AX119" s="231"/>
      <c r="AY119" s="231"/>
      <c r="AZ119" s="231"/>
      <c r="BA119" s="231"/>
      <c r="BB119" s="231"/>
      <c r="BC119" s="231"/>
      <c r="BD119" s="231"/>
      <c r="BE119" s="231"/>
      <c r="BF119" s="231"/>
      <c r="BG119" s="231"/>
      <c r="BH119" s="231"/>
      <c r="BI119" s="231"/>
      <c r="BJ119" s="231"/>
      <c r="BK119" s="231"/>
      <c r="BL119" s="231"/>
      <c r="BM119" s="231"/>
      <c r="BN119" s="231"/>
      <c r="BO119" s="231"/>
      <c r="BP119" s="296"/>
      <c r="BQ119" s="296"/>
      <c r="BR119" s="296"/>
      <c r="BS119" s="296"/>
      <c r="BT119" s="229"/>
      <c r="BU119" s="165">
        <f t="shared" ref="BU119:BU127" si="9">D119-C119+0.16666/24</f>
        <v>6.9441666666666671E-3</v>
      </c>
    </row>
    <row r="120" spans="1:73" x14ac:dyDescent="0.25">
      <c r="A120" s="39"/>
      <c r="B120" s="139" t="str">
        <f>'Etat staff'!O116</f>
        <v xml:space="preserve"> HASSINA</v>
      </c>
      <c r="C120" s="161">
        <f>'Etat staff'!M116</f>
        <v>43594.493055555555</v>
      </c>
      <c r="D120" s="225">
        <f>IF('Etat staff'!N116&lt;C120,'Etat staff'!N116+1,'Etat staff'!N116)</f>
        <v>43594.819444444445</v>
      </c>
      <c r="E120" s="203">
        <f t="shared" si="8"/>
        <v>4.1666666666666664E-2</v>
      </c>
      <c r="F120" s="45"/>
      <c r="G120" s="271"/>
      <c r="H120" s="227"/>
      <c r="I120" s="296"/>
      <c r="J120" s="296"/>
      <c r="K120" s="296"/>
      <c r="L120" s="296"/>
      <c r="M120" s="296"/>
      <c r="N120" s="296"/>
      <c r="O120" s="296"/>
      <c r="P120" s="296"/>
      <c r="Q120" s="296"/>
      <c r="R120" s="296"/>
      <c r="S120" s="296"/>
      <c r="T120" s="296"/>
      <c r="U120" s="296"/>
      <c r="V120" s="296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31"/>
      <c r="AK120" s="231"/>
      <c r="AL120" s="231"/>
      <c r="AM120" s="231"/>
      <c r="AN120" s="296"/>
      <c r="AO120" s="296"/>
      <c r="AP120" s="296"/>
      <c r="AQ120" s="231" t="s">
        <v>15</v>
      </c>
      <c r="AR120" s="231" t="s">
        <v>15</v>
      </c>
      <c r="AS120" s="231">
        <v>32</v>
      </c>
      <c r="AT120" s="231">
        <v>32</v>
      </c>
      <c r="AU120" s="231">
        <v>32</v>
      </c>
      <c r="AV120" s="231">
        <v>32</v>
      </c>
      <c r="AW120" s="231">
        <v>32</v>
      </c>
      <c r="AX120" s="231">
        <v>32</v>
      </c>
      <c r="AY120" s="231" t="s">
        <v>52</v>
      </c>
      <c r="AZ120" s="296" t="s">
        <v>47</v>
      </c>
      <c r="BA120" s="296" t="s">
        <v>53</v>
      </c>
      <c r="BB120" s="296" t="s">
        <v>53</v>
      </c>
      <c r="BC120" s="296"/>
      <c r="BD120" s="231"/>
      <c r="BE120" s="231"/>
      <c r="BF120" s="231"/>
      <c r="BG120" s="231"/>
      <c r="BH120" s="231"/>
      <c r="BI120" s="231"/>
      <c r="BJ120" s="231"/>
      <c r="BK120" s="231"/>
      <c r="BL120" s="231"/>
      <c r="BM120" s="231"/>
      <c r="BN120" s="231"/>
      <c r="BO120" s="231"/>
      <c r="BP120" s="296"/>
      <c r="BQ120" s="296"/>
      <c r="BR120" s="296"/>
      <c r="BS120" s="296"/>
      <c r="BT120" s="229"/>
      <c r="BU120" s="165">
        <f t="shared" si="9"/>
        <v>0.33333305555717241</v>
      </c>
    </row>
    <row r="121" spans="1:73" x14ac:dyDescent="0.25">
      <c r="A121" s="39"/>
      <c r="B121" s="139">
        <f>'Etat staff'!O117</f>
        <v>0</v>
      </c>
      <c r="C121" s="161">
        <f>'Etat staff'!M117</f>
        <v>0</v>
      </c>
      <c r="D121" s="225">
        <f>IF('Etat staff'!N117&lt;C121,'Etat staff'!N117+1,'Etat staff'!N117)</f>
        <v>0</v>
      </c>
      <c r="E121" s="203">
        <f t="shared" si="8"/>
        <v>1.0416666666666666E-2</v>
      </c>
      <c r="F121" s="45"/>
      <c r="G121" s="271"/>
      <c r="H121" s="227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296"/>
      <c r="BQ121" s="296"/>
      <c r="BR121" s="296"/>
      <c r="BS121" s="296"/>
      <c r="BT121" s="229"/>
      <c r="BU121" s="165">
        <f t="shared" si="9"/>
        <v>6.9441666666666671E-3</v>
      </c>
    </row>
    <row r="122" spans="1:73" x14ac:dyDescent="0.25">
      <c r="A122" s="39"/>
      <c r="B122" s="139">
        <f>'Etat staff'!O118</f>
        <v>0</v>
      </c>
      <c r="C122" s="161">
        <f>'Etat staff'!M118</f>
        <v>0</v>
      </c>
      <c r="D122" s="225">
        <f>IF('Etat staff'!N118&lt;C122,'Etat staff'!N118+1,'Etat staff'!N118)</f>
        <v>0</v>
      </c>
      <c r="E122" s="203">
        <f t="shared" si="8"/>
        <v>1.0416666666666666E-2</v>
      </c>
      <c r="F122" s="45"/>
      <c r="G122" s="271"/>
      <c r="H122" s="227"/>
      <c r="I122" s="296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296"/>
      <c r="BQ122" s="296"/>
      <c r="BR122" s="296"/>
      <c r="BS122" s="296"/>
      <c r="BT122" s="229"/>
      <c r="BU122" s="165">
        <f t="shared" si="9"/>
        <v>6.9441666666666671E-3</v>
      </c>
    </row>
    <row r="123" spans="1:73" x14ac:dyDescent="0.25">
      <c r="A123" s="39"/>
      <c r="B123" s="139">
        <f>'Etat staff'!O119</f>
        <v>0</v>
      </c>
      <c r="C123" s="161">
        <f>'Etat staff'!M119</f>
        <v>0</v>
      </c>
      <c r="D123" s="225">
        <f>IF('Etat staff'!N119&lt;C123,'Etat staff'!N119+1,'Etat staff'!N119)</f>
        <v>0</v>
      </c>
      <c r="E123" s="203">
        <f t="shared" si="8"/>
        <v>1.0416666666666666E-2</v>
      </c>
      <c r="F123" s="45"/>
      <c r="G123" s="271"/>
      <c r="H123" s="227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296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296"/>
      <c r="BQ123" s="296"/>
      <c r="BR123" s="296"/>
      <c r="BS123" s="296"/>
      <c r="BT123" s="229"/>
      <c r="BU123" s="165">
        <f t="shared" si="9"/>
        <v>6.9441666666666671E-3</v>
      </c>
    </row>
    <row r="124" spans="1:73" x14ac:dyDescent="0.25">
      <c r="A124" s="39"/>
      <c r="B124" s="139">
        <f>'Etat staff'!O120</f>
        <v>0</v>
      </c>
      <c r="C124" s="161">
        <f>'Etat staff'!M120</f>
        <v>0</v>
      </c>
      <c r="D124" s="225">
        <f>IF('Etat staff'!N120&lt;C124,'Etat staff'!N120+1,'Etat staff'!N120)</f>
        <v>0</v>
      </c>
      <c r="E124" s="203">
        <f t="shared" si="8"/>
        <v>1.0416666666666666E-2</v>
      </c>
      <c r="F124" s="44"/>
      <c r="G124" s="265"/>
      <c r="H124" s="227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296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296"/>
      <c r="BQ124" s="296"/>
      <c r="BR124" s="296"/>
      <c r="BS124" s="296"/>
      <c r="BT124" s="229"/>
      <c r="BU124" s="165">
        <f t="shared" si="9"/>
        <v>6.9441666666666671E-3</v>
      </c>
    </row>
    <row r="125" spans="1:73" x14ac:dyDescent="0.25">
      <c r="A125" s="39"/>
      <c r="B125" s="139">
        <f>'Etat staff'!O121</f>
        <v>0</v>
      </c>
      <c r="C125" s="161">
        <f>'Etat staff'!M121</f>
        <v>0</v>
      </c>
      <c r="D125" s="225">
        <f>IF('Etat staff'!N121&lt;C125,'Etat staff'!N121+1,'Etat staff'!N121)</f>
        <v>0</v>
      </c>
      <c r="E125" s="203">
        <f t="shared" si="8"/>
        <v>1.0416666666666666E-2</v>
      </c>
      <c r="F125" s="44"/>
      <c r="G125" s="265"/>
      <c r="H125" s="227"/>
      <c r="I125" s="296"/>
      <c r="J125" s="296"/>
      <c r="K125" s="296"/>
      <c r="L125" s="296"/>
      <c r="M125" s="296"/>
      <c r="N125" s="296"/>
      <c r="O125" s="296"/>
      <c r="P125" s="296"/>
      <c r="Q125" s="296"/>
      <c r="R125" s="296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296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296"/>
      <c r="BQ125" s="296"/>
      <c r="BR125" s="296"/>
      <c r="BS125" s="296"/>
      <c r="BT125" s="229"/>
      <c r="BU125" s="165">
        <f t="shared" si="9"/>
        <v>6.9441666666666671E-3</v>
      </c>
    </row>
    <row r="126" spans="1:73" x14ac:dyDescent="0.25">
      <c r="A126" s="39"/>
      <c r="B126" s="139">
        <f>'Etat staff'!O122</f>
        <v>0</v>
      </c>
      <c r="C126" s="161">
        <f>'Etat staff'!M122</f>
        <v>0</v>
      </c>
      <c r="D126" s="225">
        <f>IF('Etat staff'!N122&lt;C126,'Etat staff'!N122+1,'Etat staff'!N122)</f>
        <v>0</v>
      </c>
      <c r="E126" s="203">
        <f t="shared" si="8"/>
        <v>1.0416666666666666E-2</v>
      </c>
      <c r="F126" s="44"/>
      <c r="G126" s="265"/>
      <c r="H126" s="227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296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296"/>
      <c r="BQ126" s="296"/>
      <c r="BR126" s="296"/>
      <c r="BS126" s="296"/>
      <c r="BT126" s="229"/>
      <c r="BU126" s="165">
        <f t="shared" si="9"/>
        <v>6.9441666666666671E-3</v>
      </c>
    </row>
    <row r="127" spans="1:73" ht="15.75" thickBot="1" x14ac:dyDescent="0.3">
      <c r="A127" s="39"/>
      <c r="B127" s="139">
        <f>'Etat staff'!O123</f>
        <v>0</v>
      </c>
      <c r="C127" s="161">
        <f>'Etat staff'!M123</f>
        <v>0</v>
      </c>
      <c r="D127" s="225">
        <f>IF('Etat staff'!N123&lt;C127,'Etat staff'!N123+1,'Etat staff'!N123)</f>
        <v>0</v>
      </c>
      <c r="E127" s="203">
        <f t="shared" si="8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9"/>
        <v>6.9441666666666671E-3</v>
      </c>
    </row>
    <row r="128" spans="1:73" ht="16.5" thickBot="1" x14ac:dyDescent="0.3">
      <c r="A128" s="3"/>
      <c r="B128" s="60" t="s">
        <v>8</v>
      </c>
      <c r="C128" s="79"/>
      <c r="D128" s="79"/>
      <c r="E128" s="61"/>
      <c r="F128" s="61"/>
      <c r="G128" s="61"/>
      <c r="H128" s="23">
        <f>COUNT(H29:H127)</f>
        <v>2</v>
      </c>
      <c r="I128" s="23">
        <f t="shared" ref="I128:K128" si="10">COUNT(I29:I127)</f>
        <v>2</v>
      </c>
      <c r="J128" s="23">
        <f t="shared" si="10"/>
        <v>3</v>
      </c>
      <c r="K128" s="23">
        <f t="shared" si="10"/>
        <v>6</v>
      </c>
      <c r="L128" s="23">
        <f>COUNT(L29:L127)</f>
        <v>6</v>
      </c>
      <c r="M128" s="23">
        <f t="shared" ref="M128:O128" si="11">COUNT(M29:M127)</f>
        <v>6</v>
      </c>
      <c r="N128" s="23">
        <f t="shared" si="11"/>
        <v>5</v>
      </c>
      <c r="O128" s="23">
        <f t="shared" si="11"/>
        <v>6</v>
      </c>
      <c r="P128" s="23">
        <f>COUNT(P29:P127)</f>
        <v>6</v>
      </c>
      <c r="Q128" s="23">
        <f t="shared" ref="Q128:S128" si="12">COUNT(Q29:Q127)</f>
        <v>6</v>
      </c>
      <c r="R128" s="23">
        <f t="shared" si="12"/>
        <v>6</v>
      </c>
      <c r="S128" s="23">
        <f t="shared" si="12"/>
        <v>6</v>
      </c>
      <c r="T128" s="23">
        <f>COUNT(T29:T127)</f>
        <v>6</v>
      </c>
      <c r="U128" s="23">
        <f t="shared" ref="U128:W128" si="13">COUNT(U29:U127)</f>
        <v>6</v>
      </c>
      <c r="V128" s="23">
        <f t="shared" si="13"/>
        <v>6</v>
      </c>
      <c r="W128" s="23">
        <f t="shared" si="13"/>
        <v>9</v>
      </c>
      <c r="X128" s="23">
        <f>COUNT(X29:X127)</f>
        <v>9</v>
      </c>
      <c r="Y128" s="23">
        <f t="shared" ref="Y128:AA128" si="14">COUNT(Y29:Y127)</f>
        <v>9</v>
      </c>
      <c r="Z128" s="23">
        <f t="shared" si="14"/>
        <v>9</v>
      </c>
      <c r="AA128" s="23">
        <f t="shared" si="14"/>
        <v>9</v>
      </c>
      <c r="AB128" s="23">
        <f t="shared" ref="AB128:BT128" si="15">COUNT(AB29:AB127)</f>
        <v>9</v>
      </c>
      <c r="AC128" s="23">
        <f t="shared" si="15"/>
        <v>9</v>
      </c>
      <c r="AD128" s="23">
        <f t="shared" si="15"/>
        <v>9</v>
      </c>
      <c r="AE128" s="23">
        <f t="shared" si="15"/>
        <v>10</v>
      </c>
      <c r="AF128" s="23">
        <f t="shared" si="15"/>
        <v>10</v>
      </c>
      <c r="AG128" s="23">
        <f t="shared" si="15"/>
        <v>10</v>
      </c>
      <c r="AH128" s="23">
        <f t="shared" si="15"/>
        <v>10</v>
      </c>
      <c r="AI128" s="23">
        <f t="shared" si="15"/>
        <v>10</v>
      </c>
      <c r="AJ128" s="23">
        <f t="shared" si="15"/>
        <v>10</v>
      </c>
      <c r="AK128" s="23">
        <f t="shared" si="15"/>
        <v>10</v>
      </c>
      <c r="AL128" s="23">
        <f t="shared" si="15"/>
        <v>10</v>
      </c>
      <c r="AM128" s="23">
        <f t="shared" si="15"/>
        <v>10</v>
      </c>
      <c r="AN128" s="23">
        <f t="shared" si="15"/>
        <v>10</v>
      </c>
      <c r="AO128" s="23">
        <f t="shared" si="15"/>
        <v>10</v>
      </c>
      <c r="AP128" s="23">
        <f t="shared" si="15"/>
        <v>10</v>
      </c>
      <c r="AQ128" s="23">
        <f t="shared" si="15"/>
        <v>9</v>
      </c>
      <c r="AR128" s="23">
        <f t="shared" si="15"/>
        <v>9</v>
      </c>
      <c r="AS128" s="23">
        <f t="shared" si="15"/>
        <v>9</v>
      </c>
      <c r="AT128" s="23">
        <f t="shared" si="15"/>
        <v>9</v>
      </c>
      <c r="AU128" s="23">
        <f t="shared" si="15"/>
        <v>9</v>
      </c>
      <c r="AV128" s="23">
        <f t="shared" si="15"/>
        <v>9</v>
      </c>
      <c r="AW128" s="23">
        <f t="shared" si="15"/>
        <v>9</v>
      </c>
      <c r="AX128" s="23">
        <f t="shared" si="15"/>
        <v>9</v>
      </c>
      <c r="AY128" s="23">
        <f t="shared" si="15"/>
        <v>10</v>
      </c>
      <c r="AZ128" s="23">
        <f t="shared" si="15"/>
        <v>10</v>
      </c>
      <c r="BA128" s="23">
        <f t="shared" si="15"/>
        <v>10</v>
      </c>
      <c r="BB128" s="23">
        <f t="shared" si="15"/>
        <v>10</v>
      </c>
      <c r="BC128" s="23">
        <f t="shared" si="15"/>
        <v>10</v>
      </c>
      <c r="BD128" s="23">
        <f t="shared" si="15"/>
        <v>10</v>
      </c>
      <c r="BE128" s="23">
        <f t="shared" si="15"/>
        <v>9</v>
      </c>
      <c r="BF128" s="23">
        <f t="shared" si="15"/>
        <v>9</v>
      </c>
      <c r="BG128" s="23">
        <f t="shared" si="15"/>
        <v>9</v>
      </c>
      <c r="BH128" s="23">
        <f t="shared" si="15"/>
        <v>0</v>
      </c>
      <c r="BI128" s="23">
        <f t="shared" si="15"/>
        <v>0</v>
      </c>
      <c r="BJ128" s="23">
        <f t="shared" si="15"/>
        <v>0</v>
      </c>
      <c r="BK128" s="23">
        <f t="shared" si="15"/>
        <v>0</v>
      </c>
      <c r="BL128" s="23">
        <f t="shared" si="15"/>
        <v>0</v>
      </c>
      <c r="BM128" s="23">
        <f t="shared" si="15"/>
        <v>0</v>
      </c>
      <c r="BN128" s="23">
        <f t="shared" si="15"/>
        <v>0</v>
      </c>
      <c r="BO128" s="23">
        <f t="shared" si="15"/>
        <v>0</v>
      </c>
      <c r="BP128" s="23">
        <f t="shared" si="15"/>
        <v>0</v>
      </c>
      <c r="BQ128" s="23">
        <f t="shared" si="15"/>
        <v>0</v>
      </c>
      <c r="BR128" s="23">
        <f t="shared" si="15"/>
        <v>0</v>
      </c>
      <c r="BS128" s="23">
        <f t="shared" si="15"/>
        <v>0</v>
      </c>
      <c r="BT128" s="23">
        <f t="shared" si="15"/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193"/>
      <c r="N130" s="193"/>
      <c r="O130" s="193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193"/>
      <c r="AH130" s="193"/>
      <c r="AI130" s="193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194"/>
      <c r="AT130" s="194"/>
      <c r="AU130" s="194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/>
      <c r="I131" s="13"/>
      <c r="J131" s="13"/>
      <c r="K131" s="13"/>
      <c r="L131" s="13"/>
      <c r="M131" s="13"/>
      <c r="N131" s="13"/>
      <c r="O131" s="13"/>
      <c r="P131" s="46" t="s">
        <v>64</v>
      </c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192"/>
      <c r="AT131" s="192"/>
      <c r="AU131" s="192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/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/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>COUNTIF(H29:H127,"30")</f>
        <v>0</v>
      </c>
      <c r="I135" s="28">
        <f t="shared" ref="I135:BP135" si="16">COUNTIF(I29:I127,"30")</f>
        <v>0</v>
      </c>
      <c r="J135" s="28">
        <f t="shared" si="16"/>
        <v>1</v>
      </c>
      <c r="K135" s="28">
        <f t="shared" si="16"/>
        <v>1</v>
      </c>
      <c r="L135" s="28">
        <f t="shared" si="16"/>
        <v>1</v>
      </c>
      <c r="M135" s="28">
        <f t="shared" si="16"/>
        <v>1</v>
      </c>
      <c r="N135" s="28">
        <f t="shared" si="16"/>
        <v>1</v>
      </c>
      <c r="O135" s="28">
        <f t="shared" si="16"/>
        <v>1</v>
      </c>
      <c r="P135" s="28">
        <f t="shared" si="16"/>
        <v>1</v>
      </c>
      <c r="Q135" s="28">
        <f t="shared" si="16"/>
        <v>1</v>
      </c>
      <c r="R135" s="28">
        <f t="shared" si="16"/>
        <v>1</v>
      </c>
      <c r="S135" s="28">
        <f t="shared" si="16"/>
        <v>1</v>
      </c>
      <c r="T135" s="28">
        <f t="shared" si="16"/>
        <v>1</v>
      </c>
      <c r="U135" s="28">
        <f t="shared" si="16"/>
        <v>1</v>
      </c>
      <c r="V135" s="28">
        <f t="shared" si="16"/>
        <v>1</v>
      </c>
      <c r="W135" s="28">
        <f t="shared" si="16"/>
        <v>1</v>
      </c>
      <c r="X135" s="28">
        <f t="shared" si="16"/>
        <v>1</v>
      </c>
      <c r="Y135" s="28">
        <f t="shared" si="16"/>
        <v>1</v>
      </c>
      <c r="Z135" s="28">
        <f t="shared" si="16"/>
        <v>1</v>
      </c>
      <c r="AA135" s="28">
        <f t="shared" si="16"/>
        <v>1</v>
      </c>
      <c r="AB135" s="28">
        <f t="shared" si="16"/>
        <v>1</v>
      </c>
      <c r="AC135" s="28">
        <f t="shared" si="16"/>
        <v>1</v>
      </c>
      <c r="AD135" s="28">
        <f t="shared" si="16"/>
        <v>1</v>
      </c>
      <c r="AE135" s="28">
        <f t="shared" si="16"/>
        <v>1</v>
      </c>
      <c r="AF135" s="28">
        <f t="shared" si="16"/>
        <v>1</v>
      </c>
      <c r="AG135" s="28">
        <f t="shared" si="16"/>
        <v>1</v>
      </c>
      <c r="AH135" s="28">
        <f t="shared" si="16"/>
        <v>1</v>
      </c>
      <c r="AI135" s="28">
        <f t="shared" si="16"/>
        <v>1</v>
      </c>
      <c r="AJ135" s="28">
        <f t="shared" si="16"/>
        <v>1</v>
      </c>
      <c r="AK135" s="28">
        <f t="shared" si="16"/>
        <v>1</v>
      </c>
      <c r="AL135" s="28">
        <f t="shared" si="16"/>
        <v>1</v>
      </c>
      <c r="AM135" s="28">
        <f t="shared" si="16"/>
        <v>1</v>
      </c>
      <c r="AN135" s="28">
        <f t="shared" si="16"/>
        <v>1</v>
      </c>
      <c r="AO135" s="28">
        <f t="shared" si="16"/>
        <v>1</v>
      </c>
      <c r="AP135" s="28">
        <f t="shared" si="16"/>
        <v>1</v>
      </c>
      <c r="AQ135" s="28">
        <f t="shared" si="16"/>
        <v>1</v>
      </c>
      <c r="AR135" s="28">
        <f t="shared" si="16"/>
        <v>1</v>
      </c>
      <c r="AS135" s="28">
        <f t="shared" si="16"/>
        <v>1</v>
      </c>
      <c r="AT135" s="28">
        <f t="shared" si="16"/>
        <v>1</v>
      </c>
      <c r="AU135" s="28">
        <f t="shared" si="16"/>
        <v>1</v>
      </c>
      <c r="AV135" s="28">
        <f t="shared" si="16"/>
        <v>1</v>
      </c>
      <c r="AW135" s="28">
        <f t="shared" si="16"/>
        <v>1</v>
      </c>
      <c r="AX135" s="28">
        <f t="shared" si="16"/>
        <v>1</v>
      </c>
      <c r="AY135" s="28">
        <f t="shared" si="16"/>
        <v>1</v>
      </c>
      <c r="AZ135" s="28">
        <f t="shared" si="16"/>
        <v>1</v>
      </c>
      <c r="BA135" s="28">
        <f t="shared" si="16"/>
        <v>1</v>
      </c>
      <c r="BB135" s="28">
        <f t="shared" si="16"/>
        <v>1</v>
      </c>
      <c r="BC135" s="28">
        <f t="shared" si="16"/>
        <v>1</v>
      </c>
      <c r="BD135" s="28">
        <f t="shared" si="16"/>
        <v>1</v>
      </c>
      <c r="BE135" s="28">
        <f t="shared" si="16"/>
        <v>1</v>
      </c>
      <c r="BF135" s="28">
        <f t="shared" si="16"/>
        <v>1</v>
      </c>
      <c r="BG135" s="28">
        <f t="shared" si="16"/>
        <v>1</v>
      </c>
      <c r="BH135" s="28">
        <f t="shared" si="16"/>
        <v>0</v>
      </c>
      <c r="BI135" s="28">
        <f t="shared" si="16"/>
        <v>0</v>
      </c>
      <c r="BJ135" s="28">
        <f t="shared" si="16"/>
        <v>0</v>
      </c>
      <c r="BK135" s="28">
        <f t="shared" si="16"/>
        <v>0</v>
      </c>
      <c r="BL135" s="28">
        <f t="shared" si="16"/>
        <v>0</v>
      </c>
      <c r="BM135" s="28">
        <f t="shared" si="16"/>
        <v>0</v>
      </c>
      <c r="BN135" s="28">
        <f t="shared" si="16"/>
        <v>0</v>
      </c>
      <c r="BO135" s="28">
        <f t="shared" si="16"/>
        <v>0</v>
      </c>
      <c r="BP135" s="28">
        <f t="shared" si="16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>COUNTIF(H29:H127,"31")</f>
        <v>0</v>
      </c>
      <c r="I136" s="27">
        <f t="shared" ref="I136:BP136" si="17">COUNTIF(I29:I127,"31")</f>
        <v>0</v>
      </c>
      <c r="J136" s="27">
        <f t="shared" si="17"/>
        <v>0</v>
      </c>
      <c r="K136" s="27">
        <f t="shared" si="17"/>
        <v>0</v>
      </c>
      <c r="L136" s="27">
        <f t="shared" si="17"/>
        <v>0</v>
      </c>
      <c r="M136" s="27">
        <f t="shared" si="17"/>
        <v>0</v>
      </c>
      <c r="N136" s="27">
        <f t="shared" si="17"/>
        <v>0</v>
      </c>
      <c r="O136" s="27">
        <f t="shared" si="17"/>
        <v>0</v>
      </c>
      <c r="P136" s="27">
        <f t="shared" si="17"/>
        <v>0</v>
      </c>
      <c r="Q136" s="27">
        <f t="shared" si="17"/>
        <v>0</v>
      </c>
      <c r="R136" s="27">
        <f t="shared" si="17"/>
        <v>0</v>
      </c>
      <c r="S136" s="27">
        <f t="shared" si="17"/>
        <v>0</v>
      </c>
      <c r="T136" s="27">
        <f t="shared" si="17"/>
        <v>0</v>
      </c>
      <c r="U136" s="27">
        <f t="shared" si="17"/>
        <v>0</v>
      </c>
      <c r="V136" s="27">
        <f t="shared" si="17"/>
        <v>0</v>
      </c>
      <c r="W136" s="27">
        <f t="shared" si="17"/>
        <v>0</v>
      </c>
      <c r="X136" s="27">
        <f t="shared" si="17"/>
        <v>0</v>
      </c>
      <c r="Y136" s="27">
        <f t="shared" si="17"/>
        <v>0</v>
      </c>
      <c r="Z136" s="27">
        <f t="shared" si="17"/>
        <v>0</v>
      </c>
      <c r="AA136" s="27">
        <f t="shared" si="17"/>
        <v>0</v>
      </c>
      <c r="AB136" s="27">
        <f t="shared" si="17"/>
        <v>0</v>
      </c>
      <c r="AC136" s="27">
        <f t="shared" si="17"/>
        <v>0</v>
      </c>
      <c r="AD136" s="27">
        <f t="shared" si="17"/>
        <v>0</v>
      </c>
      <c r="AE136" s="27">
        <f t="shared" si="17"/>
        <v>0</v>
      </c>
      <c r="AF136" s="27">
        <f t="shared" si="17"/>
        <v>0</v>
      </c>
      <c r="AG136" s="27">
        <f t="shared" si="17"/>
        <v>0</v>
      </c>
      <c r="AH136" s="27">
        <f t="shared" si="17"/>
        <v>0</v>
      </c>
      <c r="AI136" s="27">
        <f t="shared" si="17"/>
        <v>0</v>
      </c>
      <c r="AJ136" s="27">
        <f t="shared" si="17"/>
        <v>0</v>
      </c>
      <c r="AK136" s="27">
        <f t="shared" si="17"/>
        <v>0</v>
      </c>
      <c r="AL136" s="27">
        <f t="shared" si="17"/>
        <v>0</v>
      </c>
      <c r="AM136" s="27">
        <f t="shared" si="17"/>
        <v>0</v>
      </c>
      <c r="AN136" s="27">
        <f t="shared" si="17"/>
        <v>0</v>
      </c>
      <c r="AO136" s="27">
        <f t="shared" si="17"/>
        <v>0</v>
      </c>
      <c r="AP136" s="27">
        <f t="shared" si="17"/>
        <v>0</v>
      </c>
      <c r="AQ136" s="27">
        <f t="shared" si="17"/>
        <v>0</v>
      </c>
      <c r="AR136" s="27">
        <f t="shared" si="17"/>
        <v>0</v>
      </c>
      <c r="AS136" s="27">
        <f t="shared" si="17"/>
        <v>0</v>
      </c>
      <c r="AT136" s="27">
        <f t="shared" si="17"/>
        <v>0</v>
      </c>
      <c r="AU136" s="27">
        <f t="shared" si="17"/>
        <v>0</v>
      </c>
      <c r="AV136" s="27">
        <f t="shared" si="17"/>
        <v>0</v>
      </c>
      <c r="AW136" s="27">
        <f t="shared" si="17"/>
        <v>0</v>
      </c>
      <c r="AX136" s="27">
        <f t="shared" si="17"/>
        <v>0</v>
      </c>
      <c r="AY136" s="27">
        <f t="shared" si="17"/>
        <v>0</v>
      </c>
      <c r="AZ136" s="27">
        <f t="shared" si="17"/>
        <v>0</v>
      </c>
      <c r="BA136" s="27">
        <f t="shared" si="17"/>
        <v>0</v>
      </c>
      <c r="BB136" s="27">
        <f t="shared" si="17"/>
        <v>0</v>
      </c>
      <c r="BC136" s="27">
        <f t="shared" si="17"/>
        <v>0</v>
      </c>
      <c r="BD136" s="27">
        <f t="shared" si="17"/>
        <v>0</v>
      </c>
      <c r="BE136" s="27">
        <f t="shared" si="17"/>
        <v>0</v>
      </c>
      <c r="BF136" s="27">
        <f t="shared" si="17"/>
        <v>0</v>
      </c>
      <c r="BG136" s="27">
        <f t="shared" si="17"/>
        <v>0</v>
      </c>
      <c r="BH136" s="27">
        <f t="shared" si="17"/>
        <v>0</v>
      </c>
      <c r="BI136" s="27">
        <f t="shared" si="17"/>
        <v>0</v>
      </c>
      <c r="BJ136" s="27">
        <f t="shared" si="17"/>
        <v>0</v>
      </c>
      <c r="BK136" s="27">
        <f t="shared" si="17"/>
        <v>0</v>
      </c>
      <c r="BL136" s="27">
        <f t="shared" si="17"/>
        <v>0</v>
      </c>
      <c r="BM136" s="27">
        <f t="shared" si="17"/>
        <v>0</v>
      </c>
      <c r="BN136" s="27">
        <f t="shared" si="17"/>
        <v>0</v>
      </c>
      <c r="BO136" s="27">
        <f t="shared" si="17"/>
        <v>0</v>
      </c>
      <c r="BP136" s="27">
        <f t="shared" si="17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>COUNTIF(H29:H127,"32")</f>
        <v>0</v>
      </c>
      <c r="I137" s="27">
        <f t="shared" ref="I137:BP137" si="18">COUNTIF(I29:I127,"32")</f>
        <v>0</v>
      </c>
      <c r="J137" s="27">
        <f t="shared" si="18"/>
        <v>0</v>
      </c>
      <c r="K137" s="27">
        <f t="shared" si="18"/>
        <v>0</v>
      </c>
      <c r="L137" s="27">
        <f t="shared" si="18"/>
        <v>0</v>
      </c>
      <c r="M137" s="27">
        <f t="shared" si="18"/>
        <v>0</v>
      </c>
      <c r="N137" s="27">
        <f t="shared" si="18"/>
        <v>0</v>
      </c>
      <c r="O137" s="27">
        <f t="shared" si="18"/>
        <v>0</v>
      </c>
      <c r="P137" s="27">
        <f t="shared" si="18"/>
        <v>0</v>
      </c>
      <c r="Q137" s="27">
        <f t="shared" si="18"/>
        <v>0</v>
      </c>
      <c r="R137" s="27">
        <f t="shared" si="18"/>
        <v>0</v>
      </c>
      <c r="S137" s="27">
        <f t="shared" si="18"/>
        <v>0</v>
      </c>
      <c r="T137" s="27">
        <f t="shared" si="18"/>
        <v>0</v>
      </c>
      <c r="U137" s="27">
        <f t="shared" si="18"/>
        <v>0</v>
      </c>
      <c r="V137" s="27">
        <f t="shared" si="18"/>
        <v>0</v>
      </c>
      <c r="W137" s="27">
        <f t="shared" si="18"/>
        <v>1</v>
      </c>
      <c r="X137" s="27">
        <f t="shared" si="18"/>
        <v>1</v>
      </c>
      <c r="Y137" s="27">
        <f t="shared" si="18"/>
        <v>1</v>
      </c>
      <c r="Z137" s="27">
        <f t="shared" si="18"/>
        <v>1</v>
      </c>
      <c r="AA137" s="27">
        <f t="shared" si="18"/>
        <v>1</v>
      </c>
      <c r="AB137" s="27">
        <f t="shared" si="18"/>
        <v>1</v>
      </c>
      <c r="AC137" s="27">
        <f t="shared" si="18"/>
        <v>1</v>
      </c>
      <c r="AD137" s="27">
        <f t="shared" si="18"/>
        <v>1</v>
      </c>
      <c r="AE137" s="27">
        <f t="shared" si="18"/>
        <v>1</v>
      </c>
      <c r="AF137" s="27">
        <f t="shared" si="18"/>
        <v>1</v>
      </c>
      <c r="AG137" s="27">
        <f t="shared" si="18"/>
        <v>1</v>
      </c>
      <c r="AH137" s="27">
        <f t="shared" si="18"/>
        <v>1</v>
      </c>
      <c r="AI137" s="27">
        <f t="shared" si="18"/>
        <v>1</v>
      </c>
      <c r="AJ137" s="27">
        <f t="shared" si="18"/>
        <v>1</v>
      </c>
      <c r="AK137" s="27">
        <f t="shared" si="18"/>
        <v>1</v>
      </c>
      <c r="AL137" s="27">
        <f t="shared" si="18"/>
        <v>1</v>
      </c>
      <c r="AM137" s="27">
        <f t="shared" si="18"/>
        <v>1</v>
      </c>
      <c r="AN137" s="27">
        <f t="shared" si="18"/>
        <v>1</v>
      </c>
      <c r="AO137" s="27">
        <f t="shared" si="18"/>
        <v>1</v>
      </c>
      <c r="AP137" s="27">
        <f t="shared" si="18"/>
        <v>1</v>
      </c>
      <c r="AQ137" s="27">
        <f t="shared" si="18"/>
        <v>1</v>
      </c>
      <c r="AR137" s="27">
        <f t="shared" si="18"/>
        <v>1</v>
      </c>
      <c r="AS137" s="27">
        <f t="shared" si="18"/>
        <v>1</v>
      </c>
      <c r="AT137" s="27">
        <f t="shared" si="18"/>
        <v>1</v>
      </c>
      <c r="AU137" s="27">
        <f t="shared" si="18"/>
        <v>1</v>
      </c>
      <c r="AV137" s="27">
        <f t="shared" si="18"/>
        <v>1</v>
      </c>
      <c r="AW137" s="27">
        <f t="shared" si="18"/>
        <v>1</v>
      </c>
      <c r="AX137" s="27">
        <f t="shared" si="18"/>
        <v>1</v>
      </c>
      <c r="AY137" s="27">
        <f t="shared" si="18"/>
        <v>1</v>
      </c>
      <c r="AZ137" s="27">
        <f t="shared" si="18"/>
        <v>1</v>
      </c>
      <c r="BA137" s="27">
        <f t="shared" si="18"/>
        <v>1</v>
      </c>
      <c r="BB137" s="27">
        <f t="shared" si="18"/>
        <v>1</v>
      </c>
      <c r="BC137" s="27">
        <f t="shared" si="18"/>
        <v>1</v>
      </c>
      <c r="BD137" s="27">
        <f t="shared" si="18"/>
        <v>1</v>
      </c>
      <c r="BE137" s="27">
        <f t="shared" si="18"/>
        <v>0</v>
      </c>
      <c r="BF137" s="27">
        <f t="shared" si="18"/>
        <v>0</v>
      </c>
      <c r="BG137" s="27">
        <f t="shared" si="18"/>
        <v>0</v>
      </c>
      <c r="BH137" s="27">
        <f t="shared" si="18"/>
        <v>0</v>
      </c>
      <c r="BI137" s="27">
        <f t="shared" si="18"/>
        <v>0</v>
      </c>
      <c r="BJ137" s="27">
        <f t="shared" si="18"/>
        <v>0</v>
      </c>
      <c r="BK137" s="27">
        <f t="shared" si="18"/>
        <v>0</v>
      </c>
      <c r="BL137" s="27">
        <f t="shared" si="18"/>
        <v>0</v>
      </c>
      <c r="BM137" s="27">
        <f t="shared" si="18"/>
        <v>0</v>
      </c>
      <c r="BN137" s="27">
        <f t="shared" si="18"/>
        <v>0</v>
      </c>
      <c r="BO137" s="27">
        <f t="shared" si="18"/>
        <v>0</v>
      </c>
      <c r="BP137" s="27">
        <f t="shared" si="18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>COUNTIF(H29:H127,"33")</f>
        <v>1</v>
      </c>
      <c r="I138" s="28">
        <f t="shared" ref="I138:BP138" si="19">COUNTIF(I29:I127,"33")</f>
        <v>1</v>
      </c>
      <c r="J138" s="28">
        <f t="shared" si="19"/>
        <v>1</v>
      </c>
      <c r="K138" s="28">
        <f t="shared" si="19"/>
        <v>1</v>
      </c>
      <c r="L138" s="28">
        <f t="shared" si="19"/>
        <v>1</v>
      </c>
      <c r="M138" s="28">
        <f t="shared" si="19"/>
        <v>1</v>
      </c>
      <c r="N138" s="28">
        <f t="shared" si="19"/>
        <v>1</v>
      </c>
      <c r="O138" s="28">
        <f t="shared" si="19"/>
        <v>1</v>
      </c>
      <c r="P138" s="28">
        <f t="shared" si="19"/>
        <v>1</v>
      </c>
      <c r="Q138" s="28">
        <f t="shared" si="19"/>
        <v>1</v>
      </c>
      <c r="R138" s="28">
        <f t="shared" si="19"/>
        <v>1</v>
      </c>
      <c r="S138" s="28">
        <f t="shared" si="19"/>
        <v>1</v>
      </c>
      <c r="T138" s="28">
        <f t="shared" si="19"/>
        <v>1</v>
      </c>
      <c r="U138" s="28">
        <f t="shared" si="19"/>
        <v>1</v>
      </c>
      <c r="V138" s="28">
        <f t="shared" si="19"/>
        <v>1</v>
      </c>
      <c r="W138" s="28">
        <f t="shared" si="19"/>
        <v>1</v>
      </c>
      <c r="X138" s="28">
        <f t="shared" si="19"/>
        <v>1</v>
      </c>
      <c r="Y138" s="28">
        <f t="shared" si="19"/>
        <v>1</v>
      </c>
      <c r="Z138" s="28">
        <f t="shared" si="19"/>
        <v>1</v>
      </c>
      <c r="AA138" s="28">
        <f t="shared" si="19"/>
        <v>1</v>
      </c>
      <c r="AB138" s="28">
        <f t="shared" si="19"/>
        <v>1</v>
      </c>
      <c r="AC138" s="28">
        <f t="shared" si="19"/>
        <v>1</v>
      </c>
      <c r="AD138" s="28">
        <f t="shared" si="19"/>
        <v>1</v>
      </c>
      <c r="AE138" s="28">
        <f t="shared" si="19"/>
        <v>1</v>
      </c>
      <c r="AF138" s="28">
        <f t="shared" si="19"/>
        <v>1</v>
      </c>
      <c r="AG138" s="28">
        <f t="shared" si="19"/>
        <v>1</v>
      </c>
      <c r="AH138" s="28">
        <f t="shared" si="19"/>
        <v>1</v>
      </c>
      <c r="AI138" s="28">
        <f t="shared" si="19"/>
        <v>1</v>
      </c>
      <c r="AJ138" s="28">
        <f t="shared" si="19"/>
        <v>1</v>
      </c>
      <c r="AK138" s="28">
        <f t="shared" si="19"/>
        <v>1</v>
      </c>
      <c r="AL138" s="28">
        <f t="shared" si="19"/>
        <v>1</v>
      </c>
      <c r="AM138" s="28">
        <f t="shared" si="19"/>
        <v>1</v>
      </c>
      <c r="AN138" s="28">
        <f t="shared" si="19"/>
        <v>1</v>
      </c>
      <c r="AO138" s="28">
        <f t="shared" si="19"/>
        <v>1</v>
      </c>
      <c r="AP138" s="28">
        <f t="shared" si="19"/>
        <v>1</v>
      </c>
      <c r="AQ138" s="28">
        <f t="shared" si="19"/>
        <v>1</v>
      </c>
      <c r="AR138" s="28">
        <f t="shared" si="19"/>
        <v>1</v>
      </c>
      <c r="AS138" s="28">
        <f t="shared" si="19"/>
        <v>1</v>
      </c>
      <c r="AT138" s="28">
        <f t="shared" si="19"/>
        <v>1</v>
      </c>
      <c r="AU138" s="28">
        <f t="shared" si="19"/>
        <v>1</v>
      </c>
      <c r="AV138" s="28">
        <f t="shared" si="19"/>
        <v>1</v>
      </c>
      <c r="AW138" s="28">
        <f t="shared" si="19"/>
        <v>1</v>
      </c>
      <c r="AX138" s="28">
        <f t="shared" si="19"/>
        <v>1</v>
      </c>
      <c r="AY138" s="28">
        <f t="shared" si="19"/>
        <v>1</v>
      </c>
      <c r="AZ138" s="28">
        <f t="shared" si="19"/>
        <v>1</v>
      </c>
      <c r="BA138" s="28">
        <f t="shared" si="19"/>
        <v>1</v>
      </c>
      <c r="BB138" s="28">
        <f t="shared" si="19"/>
        <v>1</v>
      </c>
      <c r="BC138" s="28">
        <f t="shared" si="19"/>
        <v>1</v>
      </c>
      <c r="BD138" s="28">
        <f t="shared" si="19"/>
        <v>1</v>
      </c>
      <c r="BE138" s="28">
        <f t="shared" si="19"/>
        <v>1</v>
      </c>
      <c r="BF138" s="28">
        <f t="shared" si="19"/>
        <v>1</v>
      </c>
      <c r="BG138" s="28">
        <f t="shared" si="19"/>
        <v>1</v>
      </c>
      <c r="BH138" s="28">
        <f t="shared" si="19"/>
        <v>0</v>
      </c>
      <c r="BI138" s="28">
        <f t="shared" si="19"/>
        <v>0</v>
      </c>
      <c r="BJ138" s="28">
        <f t="shared" si="19"/>
        <v>0</v>
      </c>
      <c r="BK138" s="28">
        <f t="shared" si="19"/>
        <v>0</v>
      </c>
      <c r="BL138" s="28">
        <f t="shared" si="19"/>
        <v>0</v>
      </c>
      <c r="BM138" s="28">
        <f t="shared" si="19"/>
        <v>0</v>
      </c>
      <c r="BN138" s="28">
        <f t="shared" si="19"/>
        <v>0</v>
      </c>
      <c r="BO138" s="28">
        <f t="shared" si="19"/>
        <v>0</v>
      </c>
      <c r="BP138" s="28">
        <f t="shared" si="19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>COUNTIF(H29:H127,"35")</f>
        <v>0</v>
      </c>
      <c r="I139" s="27">
        <f t="shared" ref="I139:BP139" si="20">COUNTIF(I29:I127,"35")</f>
        <v>0</v>
      </c>
      <c r="J139" s="27">
        <f t="shared" si="20"/>
        <v>0</v>
      </c>
      <c r="K139" s="27">
        <f t="shared" si="20"/>
        <v>1</v>
      </c>
      <c r="L139" s="27">
        <f t="shared" si="20"/>
        <v>1</v>
      </c>
      <c r="M139" s="27">
        <f t="shared" si="20"/>
        <v>1</v>
      </c>
      <c r="N139" s="27">
        <f t="shared" si="20"/>
        <v>0</v>
      </c>
      <c r="O139" s="27">
        <f t="shared" si="20"/>
        <v>0</v>
      </c>
      <c r="P139" s="27">
        <f t="shared" si="20"/>
        <v>0</v>
      </c>
      <c r="Q139" s="27">
        <f t="shared" si="20"/>
        <v>0</v>
      </c>
      <c r="R139" s="27">
        <f t="shared" si="20"/>
        <v>0</v>
      </c>
      <c r="S139" s="27">
        <f t="shared" si="20"/>
        <v>0</v>
      </c>
      <c r="T139" s="27">
        <f t="shared" si="20"/>
        <v>0</v>
      </c>
      <c r="U139" s="27">
        <f t="shared" si="20"/>
        <v>0</v>
      </c>
      <c r="V139" s="27">
        <f t="shared" si="20"/>
        <v>0</v>
      </c>
      <c r="W139" s="27">
        <f t="shared" si="20"/>
        <v>1</v>
      </c>
      <c r="X139" s="27">
        <f t="shared" si="20"/>
        <v>1</v>
      </c>
      <c r="Y139" s="27">
        <f t="shared" si="20"/>
        <v>1</v>
      </c>
      <c r="Z139" s="27">
        <f t="shared" si="20"/>
        <v>1</v>
      </c>
      <c r="AA139" s="27">
        <f t="shared" si="20"/>
        <v>1</v>
      </c>
      <c r="AB139" s="27">
        <f t="shared" si="20"/>
        <v>1</v>
      </c>
      <c r="AC139" s="27">
        <f t="shared" si="20"/>
        <v>1</v>
      </c>
      <c r="AD139" s="27">
        <f t="shared" si="20"/>
        <v>1</v>
      </c>
      <c r="AE139" s="27">
        <f t="shared" si="20"/>
        <v>1</v>
      </c>
      <c r="AF139" s="27">
        <f t="shared" si="20"/>
        <v>1</v>
      </c>
      <c r="AG139" s="27">
        <f t="shared" si="20"/>
        <v>1</v>
      </c>
      <c r="AH139" s="27">
        <f t="shared" si="20"/>
        <v>1</v>
      </c>
      <c r="AI139" s="27">
        <f t="shared" si="20"/>
        <v>1</v>
      </c>
      <c r="AJ139" s="27">
        <f t="shared" si="20"/>
        <v>1</v>
      </c>
      <c r="AK139" s="27">
        <f t="shared" si="20"/>
        <v>1</v>
      </c>
      <c r="AL139" s="27">
        <f t="shared" si="20"/>
        <v>1</v>
      </c>
      <c r="AM139" s="27">
        <f t="shared" si="20"/>
        <v>1</v>
      </c>
      <c r="AN139" s="27">
        <f t="shared" si="20"/>
        <v>1</v>
      </c>
      <c r="AO139" s="27">
        <f t="shared" si="20"/>
        <v>1</v>
      </c>
      <c r="AP139" s="27">
        <f t="shared" si="20"/>
        <v>1</v>
      </c>
      <c r="AQ139" s="27">
        <f t="shared" si="20"/>
        <v>1</v>
      </c>
      <c r="AR139" s="27">
        <f t="shared" si="20"/>
        <v>1</v>
      </c>
      <c r="AS139" s="27">
        <f t="shared" si="20"/>
        <v>1</v>
      </c>
      <c r="AT139" s="27">
        <f t="shared" si="20"/>
        <v>1</v>
      </c>
      <c r="AU139" s="27">
        <f t="shared" si="20"/>
        <v>1</v>
      </c>
      <c r="AV139" s="27">
        <f t="shared" si="20"/>
        <v>1</v>
      </c>
      <c r="AW139" s="27">
        <f t="shared" si="20"/>
        <v>1</v>
      </c>
      <c r="AX139" s="27">
        <f t="shared" si="20"/>
        <v>1</v>
      </c>
      <c r="AY139" s="27">
        <f t="shared" si="20"/>
        <v>1</v>
      </c>
      <c r="AZ139" s="27">
        <f t="shared" si="20"/>
        <v>1</v>
      </c>
      <c r="BA139" s="27">
        <f t="shared" si="20"/>
        <v>1</v>
      </c>
      <c r="BB139" s="27">
        <f t="shared" si="20"/>
        <v>1</v>
      </c>
      <c r="BC139" s="27">
        <f t="shared" si="20"/>
        <v>1</v>
      </c>
      <c r="BD139" s="27">
        <f t="shared" si="20"/>
        <v>1</v>
      </c>
      <c r="BE139" s="27">
        <f t="shared" si="20"/>
        <v>1</v>
      </c>
      <c r="BF139" s="27">
        <f t="shared" si="20"/>
        <v>1</v>
      </c>
      <c r="BG139" s="27">
        <f t="shared" si="20"/>
        <v>1</v>
      </c>
      <c r="BH139" s="27">
        <f t="shared" si="20"/>
        <v>0</v>
      </c>
      <c r="BI139" s="27">
        <f t="shared" si="20"/>
        <v>0</v>
      </c>
      <c r="BJ139" s="27">
        <f t="shared" si="20"/>
        <v>0</v>
      </c>
      <c r="BK139" s="27">
        <f t="shared" si="20"/>
        <v>0</v>
      </c>
      <c r="BL139" s="27">
        <f t="shared" si="20"/>
        <v>0</v>
      </c>
      <c r="BM139" s="27">
        <f t="shared" si="20"/>
        <v>0</v>
      </c>
      <c r="BN139" s="27">
        <f t="shared" si="20"/>
        <v>0</v>
      </c>
      <c r="BO139" s="27">
        <f t="shared" si="20"/>
        <v>0</v>
      </c>
      <c r="BP139" s="27">
        <f t="shared" si="20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>COUNTIF(H29:H127,"36")</f>
        <v>0</v>
      </c>
      <c r="I140" s="27">
        <f t="shared" ref="I140:BP140" si="21">COUNTIF(I29:I127,"36")</f>
        <v>0</v>
      </c>
      <c r="J140" s="27">
        <f t="shared" si="21"/>
        <v>0</v>
      </c>
      <c r="K140" s="27">
        <f t="shared" si="21"/>
        <v>0</v>
      </c>
      <c r="L140" s="27">
        <f t="shared" si="21"/>
        <v>0</v>
      </c>
      <c r="M140" s="27">
        <f t="shared" si="21"/>
        <v>0</v>
      </c>
      <c r="N140" s="27">
        <f t="shared" si="21"/>
        <v>0</v>
      </c>
      <c r="O140" s="27">
        <f t="shared" si="21"/>
        <v>0</v>
      </c>
      <c r="P140" s="27">
        <f t="shared" si="21"/>
        <v>0</v>
      </c>
      <c r="Q140" s="27">
        <f t="shared" si="21"/>
        <v>0</v>
      </c>
      <c r="R140" s="27">
        <f t="shared" si="21"/>
        <v>0</v>
      </c>
      <c r="S140" s="27">
        <f t="shared" si="21"/>
        <v>0</v>
      </c>
      <c r="T140" s="27">
        <f t="shared" si="21"/>
        <v>0</v>
      </c>
      <c r="U140" s="27">
        <f t="shared" si="21"/>
        <v>0</v>
      </c>
      <c r="V140" s="27">
        <f t="shared" si="21"/>
        <v>0</v>
      </c>
      <c r="W140" s="27">
        <f t="shared" si="21"/>
        <v>1</v>
      </c>
      <c r="X140" s="27">
        <f t="shared" si="21"/>
        <v>1</v>
      </c>
      <c r="Y140" s="27">
        <f t="shared" si="21"/>
        <v>1</v>
      </c>
      <c r="Z140" s="27">
        <f t="shared" si="21"/>
        <v>1</v>
      </c>
      <c r="AA140" s="27">
        <f t="shared" si="21"/>
        <v>1</v>
      </c>
      <c r="AB140" s="27">
        <f t="shared" si="21"/>
        <v>1</v>
      </c>
      <c r="AC140" s="27">
        <f t="shared" si="21"/>
        <v>1</v>
      </c>
      <c r="AD140" s="27">
        <f t="shared" si="21"/>
        <v>1</v>
      </c>
      <c r="AE140" s="27">
        <f t="shared" si="21"/>
        <v>1</v>
      </c>
      <c r="AF140" s="27">
        <f t="shared" si="21"/>
        <v>1</v>
      </c>
      <c r="AG140" s="27">
        <f t="shared" si="21"/>
        <v>1</v>
      </c>
      <c r="AH140" s="27">
        <f t="shared" si="21"/>
        <v>1</v>
      </c>
      <c r="AI140" s="27">
        <f t="shared" si="21"/>
        <v>1</v>
      </c>
      <c r="AJ140" s="27">
        <f t="shared" si="21"/>
        <v>1</v>
      </c>
      <c r="AK140" s="27">
        <f t="shared" si="21"/>
        <v>1</v>
      </c>
      <c r="AL140" s="27">
        <f t="shared" si="21"/>
        <v>1</v>
      </c>
      <c r="AM140" s="27">
        <f t="shared" si="21"/>
        <v>1</v>
      </c>
      <c r="AN140" s="27">
        <f t="shared" si="21"/>
        <v>1</v>
      </c>
      <c r="AO140" s="27">
        <f t="shared" si="21"/>
        <v>1</v>
      </c>
      <c r="AP140" s="27">
        <f t="shared" si="21"/>
        <v>1</v>
      </c>
      <c r="AQ140" s="27">
        <f t="shared" si="21"/>
        <v>1</v>
      </c>
      <c r="AR140" s="27">
        <f t="shared" si="21"/>
        <v>1</v>
      </c>
      <c r="AS140" s="27">
        <f t="shared" si="21"/>
        <v>1</v>
      </c>
      <c r="AT140" s="27">
        <f t="shared" si="21"/>
        <v>1</v>
      </c>
      <c r="AU140" s="27">
        <f t="shared" si="21"/>
        <v>1</v>
      </c>
      <c r="AV140" s="27">
        <f t="shared" si="21"/>
        <v>1</v>
      </c>
      <c r="AW140" s="27">
        <f t="shared" si="21"/>
        <v>1</v>
      </c>
      <c r="AX140" s="27">
        <f t="shared" si="21"/>
        <v>1</v>
      </c>
      <c r="AY140" s="27">
        <f t="shared" si="21"/>
        <v>1</v>
      </c>
      <c r="AZ140" s="27">
        <f t="shared" si="21"/>
        <v>1</v>
      </c>
      <c r="BA140" s="27">
        <f t="shared" si="21"/>
        <v>1</v>
      </c>
      <c r="BB140" s="27">
        <f t="shared" si="21"/>
        <v>1</v>
      </c>
      <c r="BC140" s="27">
        <f t="shared" si="21"/>
        <v>1</v>
      </c>
      <c r="BD140" s="27">
        <f t="shared" si="21"/>
        <v>1</v>
      </c>
      <c r="BE140" s="27">
        <f t="shared" si="21"/>
        <v>1</v>
      </c>
      <c r="BF140" s="27">
        <f t="shared" si="21"/>
        <v>1</v>
      </c>
      <c r="BG140" s="27">
        <f t="shared" si="21"/>
        <v>1</v>
      </c>
      <c r="BH140" s="27">
        <f t="shared" si="21"/>
        <v>0</v>
      </c>
      <c r="BI140" s="27">
        <f t="shared" si="21"/>
        <v>0</v>
      </c>
      <c r="BJ140" s="27">
        <f t="shared" si="21"/>
        <v>0</v>
      </c>
      <c r="BK140" s="27">
        <f t="shared" si="21"/>
        <v>0</v>
      </c>
      <c r="BL140" s="27">
        <f t="shared" si="21"/>
        <v>0</v>
      </c>
      <c r="BM140" s="27">
        <f t="shared" si="21"/>
        <v>0</v>
      </c>
      <c r="BN140" s="27">
        <f t="shared" si="21"/>
        <v>0</v>
      </c>
      <c r="BO140" s="27">
        <f t="shared" si="21"/>
        <v>0</v>
      </c>
      <c r="BP140" s="27">
        <f t="shared" si="21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>COUNTIF(H29:H127,"37")</f>
        <v>0</v>
      </c>
      <c r="I141" s="27">
        <f t="shared" ref="I141:BP141" si="22">COUNTIF(I29:I127,"37")</f>
        <v>0</v>
      </c>
      <c r="J141" s="27">
        <f t="shared" si="22"/>
        <v>0</v>
      </c>
      <c r="K141" s="27">
        <f t="shared" si="22"/>
        <v>0</v>
      </c>
      <c r="L141" s="27">
        <f t="shared" si="22"/>
        <v>0</v>
      </c>
      <c r="M141" s="27">
        <f t="shared" si="22"/>
        <v>0</v>
      </c>
      <c r="N141" s="27">
        <f t="shared" si="22"/>
        <v>0</v>
      </c>
      <c r="O141" s="27">
        <f t="shared" si="22"/>
        <v>1</v>
      </c>
      <c r="P141" s="27">
        <f t="shared" si="22"/>
        <v>1</v>
      </c>
      <c r="Q141" s="27">
        <f t="shared" si="22"/>
        <v>1</v>
      </c>
      <c r="R141" s="27">
        <f t="shared" si="22"/>
        <v>1</v>
      </c>
      <c r="S141" s="27">
        <f t="shared" si="22"/>
        <v>1</v>
      </c>
      <c r="T141" s="27">
        <f t="shared" si="22"/>
        <v>1</v>
      </c>
      <c r="U141" s="27">
        <f t="shared" si="22"/>
        <v>1</v>
      </c>
      <c r="V141" s="27">
        <f t="shared" si="22"/>
        <v>1</v>
      </c>
      <c r="W141" s="27">
        <f t="shared" si="22"/>
        <v>1</v>
      </c>
      <c r="X141" s="27">
        <f t="shared" si="22"/>
        <v>1</v>
      </c>
      <c r="Y141" s="27">
        <f t="shared" si="22"/>
        <v>1</v>
      </c>
      <c r="Z141" s="27">
        <f t="shared" si="22"/>
        <v>1</v>
      </c>
      <c r="AA141" s="27">
        <f t="shared" si="22"/>
        <v>1</v>
      </c>
      <c r="AB141" s="27">
        <f t="shared" si="22"/>
        <v>1</v>
      </c>
      <c r="AC141" s="27">
        <f t="shared" si="22"/>
        <v>1</v>
      </c>
      <c r="AD141" s="27">
        <f t="shared" si="22"/>
        <v>1</v>
      </c>
      <c r="AE141" s="27">
        <f t="shared" si="22"/>
        <v>1</v>
      </c>
      <c r="AF141" s="27">
        <f t="shared" si="22"/>
        <v>1</v>
      </c>
      <c r="AG141" s="27">
        <f t="shared" si="22"/>
        <v>1</v>
      </c>
      <c r="AH141" s="27">
        <f t="shared" si="22"/>
        <v>1</v>
      </c>
      <c r="AI141" s="27">
        <f t="shared" si="22"/>
        <v>1</v>
      </c>
      <c r="AJ141" s="27">
        <f t="shared" si="22"/>
        <v>1</v>
      </c>
      <c r="AK141" s="27">
        <f t="shared" si="22"/>
        <v>1</v>
      </c>
      <c r="AL141" s="27">
        <f t="shared" si="22"/>
        <v>1</v>
      </c>
      <c r="AM141" s="27">
        <f t="shared" si="22"/>
        <v>1</v>
      </c>
      <c r="AN141" s="27">
        <f t="shared" si="22"/>
        <v>1</v>
      </c>
      <c r="AO141" s="27">
        <f t="shared" si="22"/>
        <v>1</v>
      </c>
      <c r="AP141" s="27">
        <f t="shared" si="22"/>
        <v>1</v>
      </c>
      <c r="AQ141" s="27">
        <f t="shared" si="22"/>
        <v>1</v>
      </c>
      <c r="AR141" s="27">
        <f t="shared" si="22"/>
        <v>1</v>
      </c>
      <c r="AS141" s="27">
        <f t="shared" si="22"/>
        <v>1</v>
      </c>
      <c r="AT141" s="27">
        <f t="shared" si="22"/>
        <v>1</v>
      </c>
      <c r="AU141" s="27">
        <f t="shared" si="22"/>
        <v>1</v>
      </c>
      <c r="AV141" s="27">
        <f t="shared" si="22"/>
        <v>1</v>
      </c>
      <c r="AW141" s="27">
        <f t="shared" si="22"/>
        <v>1</v>
      </c>
      <c r="AX141" s="27">
        <f t="shared" si="22"/>
        <v>1</v>
      </c>
      <c r="AY141" s="27">
        <f t="shared" si="22"/>
        <v>1</v>
      </c>
      <c r="AZ141" s="27">
        <f t="shared" si="22"/>
        <v>1</v>
      </c>
      <c r="BA141" s="27">
        <f t="shared" si="22"/>
        <v>1</v>
      </c>
      <c r="BB141" s="27">
        <f t="shared" si="22"/>
        <v>1</v>
      </c>
      <c r="BC141" s="27">
        <f t="shared" si="22"/>
        <v>1</v>
      </c>
      <c r="BD141" s="27">
        <f t="shared" si="22"/>
        <v>1</v>
      </c>
      <c r="BE141" s="27">
        <f t="shared" si="22"/>
        <v>1</v>
      </c>
      <c r="BF141" s="27">
        <f t="shared" si="22"/>
        <v>1</v>
      </c>
      <c r="BG141" s="27">
        <f t="shared" si="22"/>
        <v>1</v>
      </c>
      <c r="BH141" s="27">
        <f t="shared" si="22"/>
        <v>0</v>
      </c>
      <c r="BI141" s="27">
        <f t="shared" si="22"/>
        <v>0</v>
      </c>
      <c r="BJ141" s="27">
        <f t="shared" si="22"/>
        <v>0</v>
      </c>
      <c r="BK141" s="27">
        <f t="shared" si="22"/>
        <v>0</v>
      </c>
      <c r="BL141" s="27">
        <f t="shared" si="22"/>
        <v>0</v>
      </c>
      <c r="BM141" s="27">
        <f t="shared" si="22"/>
        <v>0</v>
      </c>
      <c r="BN141" s="27">
        <f t="shared" si="22"/>
        <v>0</v>
      </c>
      <c r="BO141" s="27">
        <f t="shared" si="22"/>
        <v>0</v>
      </c>
      <c r="BP141" s="27">
        <f t="shared" si="22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>COUNTIF(H29:H127,"38")</f>
        <v>0</v>
      </c>
      <c r="I142" s="27">
        <f t="shared" ref="I142:BP142" si="23">COUNTIF(I29:I127,"38")</f>
        <v>0</v>
      </c>
      <c r="J142" s="27">
        <f t="shared" si="23"/>
        <v>0</v>
      </c>
      <c r="K142" s="27">
        <f t="shared" si="23"/>
        <v>1</v>
      </c>
      <c r="L142" s="27">
        <f t="shared" si="23"/>
        <v>1</v>
      </c>
      <c r="M142" s="27">
        <f t="shared" si="23"/>
        <v>1</v>
      </c>
      <c r="N142" s="27">
        <f t="shared" si="23"/>
        <v>1</v>
      </c>
      <c r="O142" s="27">
        <f t="shared" si="23"/>
        <v>1</v>
      </c>
      <c r="P142" s="27">
        <f t="shared" si="23"/>
        <v>1</v>
      </c>
      <c r="Q142" s="27">
        <f t="shared" si="23"/>
        <v>1</v>
      </c>
      <c r="R142" s="27">
        <f t="shared" si="23"/>
        <v>1</v>
      </c>
      <c r="S142" s="27">
        <f t="shared" si="23"/>
        <v>1</v>
      </c>
      <c r="T142" s="27">
        <f t="shared" si="23"/>
        <v>1</v>
      </c>
      <c r="U142" s="27">
        <f t="shared" si="23"/>
        <v>1</v>
      </c>
      <c r="V142" s="27">
        <f t="shared" si="23"/>
        <v>1</v>
      </c>
      <c r="W142" s="27">
        <f t="shared" si="23"/>
        <v>1</v>
      </c>
      <c r="X142" s="27">
        <f t="shared" si="23"/>
        <v>1</v>
      </c>
      <c r="Y142" s="27">
        <f t="shared" si="23"/>
        <v>1</v>
      </c>
      <c r="Z142" s="27">
        <f t="shared" si="23"/>
        <v>1</v>
      </c>
      <c r="AA142" s="27">
        <f t="shared" si="23"/>
        <v>1</v>
      </c>
      <c r="AB142" s="27">
        <f t="shared" si="23"/>
        <v>1</v>
      </c>
      <c r="AC142" s="27">
        <f t="shared" si="23"/>
        <v>1</v>
      </c>
      <c r="AD142" s="27">
        <f t="shared" si="23"/>
        <v>1</v>
      </c>
      <c r="AE142" s="27">
        <f t="shared" si="23"/>
        <v>1</v>
      </c>
      <c r="AF142" s="27">
        <f t="shared" si="23"/>
        <v>1</v>
      </c>
      <c r="AG142" s="27">
        <f t="shared" si="23"/>
        <v>1</v>
      </c>
      <c r="AH142" s="27">
        <f t="shared" si="23"/>
        <v>1</v>
      </c>
      <c r="AI142" s="27">
        <f t="shared" si="23"/>
        <v>1</v>
      </c>
      <c r="AJ142" s="27">
        <f t="shared" si="23"/>
        <v>1</v>
      </c>
      <c r="AK142" s="27">
        <f t="shared" si="23"/>
        <v>1</v>
      </c>
      <c r="AL142" s="27">
        <f t="shared" si="23"/>
        <v>1</v>
      </c>
      <c r="AM142" s="27">
        <f t="shared" si="23"/>
        <v>1</v>
      </c>
      <c r="AN142" s="27">
        <f t="shared" si="23"/>
        <v>1</v>
      </c>
      <c r="AO142" s="27">
        <f t="shared" si="23"/>
        <v>1</v>
      </c>
      <c r="AP142" s="27">
        <f t="shared" si="23"/>
        <v>1</v>
      </c>
      <c r="AQ142" s="27">
        <f t="shared" si="23"/>
        <v>1</v>
      </c>
      <c r="AR142" s="27">
        <f t="shared" si="23"/>
        <v>1</v>
      </c>
      <c r="AS142" s="27">
        <f t="shared" si="23"/>
        <v>1</v>
      </c>
      <c r="AT142" s="27">
        <f t="shared" si="23"/>
        <v>1</v>
      </c>
      <c r="AU142" s="27">
        <f t="shared" si="23"/>
        <v>1</v>
      </c>
      <c r="AV142" s="27">
        <f t="shared" si="23"/>
        <v>1</v>
      </c>
      <c r="AW142" s="27">
        <f t="shared" si="23"/>
        <v>1</v>
      </c>
      <c r="AX142" s="27">
        <f t="shared" si="23"/>
        <v>1</v>
      </c>
      <c r="AY142" s="27">
        <f t="shared" si="23"/>
        <v>1</v>
      </c>
      <c r="AZ142" s="27">
        <f t="shared" si="23"/>
        <v>1</v>
      </c>
      <c r="BA142" s="27">
        <f t="shared" si="23"/>
        <v>1</v>
      </c>
      <c r="BB142" s="27">
        <f t="shared" si="23"/>
        <v>1</v>
      </c>
      <c r="BC142" s="27">
        <f t="shared" si="23"/>
        <v>1</v>
      </c>
      <c r="BD142" s="27">
        <f t="shared" si="23"/>
        <v>1</v>
      </c>
      <c r="BE142" s="27">
        <f t="shared" si="23"/>
        <v>1</v>
      </c>
      <c r="BF142" s="27">
        <f t="shared" si="23"/>
        <v>1</v>
      </c>
      <c r="BG142" s="27">
        <f t="shared" si="23"/>
        <v>1</v>
      </c>
      <c r="BH142" s="27">
        <f t="shared" si="23"/>
        <v>0</v>
      </c>
      <c r="BI142" s="27">
        <f t="shared" si="23"/>
        <v>0</v>
      </c>
      <c r="BJ142" s="27">
        <f t="shared" si="23"/>
        <v>0</v>
      </c>
      <c r="BK142" s="27">
        <f t="shared" si="23"/>
        <v>0</v>
      </c>
      <c r="BL142" s="27">
        <f t="shared" si="23"/>
        <v>0</v>
      </c>
      <c r="BM142" s="27">
        <f t="shared" si="23"/>
        <v>0</v>
      </c>
      <c r="BN142" s="27">
        <f t="shared" si="23"/>
        <v>0</v>
      </c>
      <c r="BO142" s="27">
        <f t="shared" si="23"/>
        <v>0</v>
      </c>
      <c r="BP142" s="27">
        <f t="shared" si="23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>COUNTIF(H29:H127,"39")</f>
        <v>0</v>
      </c>
      <c r="I143" s="27">
        <f t="shared" ref="I143:BP143" si="24">COUNTIF(I29:I127,"39")</f>
        <v>0</v>
      </c>
      <c r="J143" s="27">
        <f t="shared" si="24"/>
        <v>0</v>
      </c>
      <c r="K143" s="27">
        <f t="shared" si="24"/>
        <v>1</v>
      </c>
      <c r="L143" s="27">
        <f t="shared" si="24"/>
        <v>1</v>
      </c>
      <c r="M143" s="27">
        <f t="shared" si="24"/>
        <v>1</v>
      </c>
      <c r="N143" s="27">
        <f t="shared" si="24"/>
        <v>1</v>
      </c>
      <c r="O143" s="27">
        <f t="shared" si="24"/>
        <v>1</v>
      </c>
      <c r="P143" s="27">
        <f t="shared" si="24"/>
        <v>1</v>
      </c>
      <c r="Q143" s="27">
        <f t="shared" si="24"/>
        <v>1</v>
      </c>
      <c r="R143" s="27">
        <f t="shared" si="24"/>
        <v>1</v>
      </c>
      <c r="S143" s="27">
        <f t="shared" si="24"/>
        <v>1</v>
      </c>
      <c r="T143" s="27">
        <f t="shared" si="24"/>
        <v>1</v>
      </c>
      <c r="U143" s="27">
        <f t="shared" si="24"/>
        <v>1</v>
      </c>
      <c r="V143" s="27">
        <f t="shared" si="24"/>
        <v>1</v>
      </c>
      <c r="W143" s="27">
        <f t="shared" si="24"/>
        <v>1</v>
      </c>
      <c r="X143" s="27">
        <f t="shared" si="24"/>
        <v>1</v>
      </c>
      <c r="Y143" s="27">
        <f t="shared" si="24"/>
        <v>1</v>
      </c>
      <c r="Z143" s="27">
        <f t="shared" si="24"/>
        <v>1</v>
      </c>
      <c r="AA143" s="27">
        <f t="shared" si="24"/>
        <v>1</v>
      </c>
      <c r="AB143" s="27">
        <f t="shared" si="24"/>
        <v>1</v>
      </c>
      <c r="AC143" s="27">
        <f t="shared" si="24"/>
        <v>1</v>
      </c>
      <c r="AD143" s="27">
        <f t="shared" si="24"/>
        <v>1</v>
      </c>
      <c r="AE143" s="27">
        <f t="shared" si="24"/>
        <v>1</v>
      </c>
      <c r="AF143" s="27">
        <f t="shared" si="24"/>
        <v>1</v>
      </c>
      <c r="AG143" s="27">
        <f t="shared" si="24"/>
        <v>1</v>
      </c>
      <c r="AH143" s="27">
        <f t="shared" si="24"/>
        <v>1</v>
      </c>
      <c r="AI143" s="27">
        <f t="shared" si="24"/>
        <v>1</v>
      </c>
      <c r="AJ143" s="27">
        <f t="shared" si="24"/>
        <v>1</v>
      </c>
      <c r="AK143" s="27">
        <f t="shared" si="24"/>
        <v>1</v>
      </c>
      <c r="AL143" s="27">
        <f t="shared" si="24"/>
        <v>1</v>
      </c>
      <c r="AM143" s="27">
        <f t="shared" si="24"/>
        <v>1</v>
      </c>
      <c r="AN143" s="27">
        <f t="shared" si="24"/>
        <v>1</v>
      </c>
      <c r="AO143" s="27">
        <f t="shared" si="24"/>
        <v>1</v>
      </c>
      <c r="AP143" s="27">
        <f t="shared" si="24"/>
        <v>1</v>
      </c>
      <c r="AQ143" s="27">
        <f t="shared" si="24"/>
        <v>1</v>
      </c>
      <c r="AR143" s="27">
        <f t="shared" si="24"/>
        <v>1</v>
      </c>
      <c r="AS143" s="27">
        <f t="shared" si="24"/>
        <v>1</v>
      </c>
      <c r="AT143" s="27">
        <f t="shared" si="24"/>
        <v>1</v>
      </c>
      <c r="AU143" s="27">
        <f t="shared" si="24"/>
        <v>1</v>
      </c>
      <c r="AV143" s="27">
        <f t="shared" si="24"/>
        <v>1</v>
      </c>
      <c r="AW143" s="27">
        <f t="shared" si="24"/>
        <v>1</v>
      </c>
      <c r="AX143" s="27">
        <f t="shared" si="24"/>
        <v>1</v>
      </c>
      <c r="AY143" s="27">
        <f t="shared" si="24"/>
        <v>1</v>
      </c>
      <c r="AZ143" s="27">
        <f t="shared" si="24"/>
        <v>1</v>
      </c>
      <c r="BA143" s="27">
        <f t="shared" si="24"/>
        <v>1</v>
      </c>
      <c r="BB143" s="27">
        <f t="shared" si="24"/>
        <v>1</v>
      </c>
      <c r="BC143" s="27">
        <f t="shared" si="24"/>
        <v>1</v>
      </c>
      <c r="BD143" s="27">
        <f t="shared" si="24"/>
        <v>1</v>
      </c>
      <c r="BE143" s="27">
        <f t="shared" si="24"/>
        <v>1</v>
      </c>
      <c r="BF143" s="27">
        <f t="shared" si="24"/>
        <v>1</v>
      </c>
      <c r="BG143" s="27">
        <f t="shared" si="24"/>
        <v>1</v>
      </c>
      <c r="BH143" s="27">
        <f t="shared" si="24"/>
        <v>0</v>
      </c>
      <c r="BI143" s="27">
        <f t="shared" si="24"/>
        <v>0</v>
      </c>
      <c r="BJ143" s="27">
        <f t="shared" si="24"/>
        <v>0</v>
      </c>
      <c r="BK143" s="27">
        <f t="shared" si="24"/>
        <v>0</v>
      </c>
      <c r="BL143" s="27">
        <f t="shared" si="24"/>
        <v>0</v>
      </c>
      <c r="BM143" s="27">
        <f t="shared" si="24"/>
        <v>0</v>
      </c>
      <c r="BN143" s="27">
        <f t="shared" si="24"/>
        <v>0</v>
      </c>
      <c r="BO143" s="27">
        <f t="shared" si="24"/>
        <v>0</v>
      </c>
      <c r="BP143" s="27">
        <f t="shared" si="24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>COUNTIF(H29:H127,"1")</f>
        <v>1</v>
      </c>
      <c r="I144" s="28">
        <f t="shared" ref="I144:BP144" si="25">COUNTIF(I29:I127,"1")</f>
        <v>1</v>
      </c>
      <c r="J144" s="28">
        <f t="shared" si="25"/>
        <v>1</v>
      </c>
      <c r="K144" s="28">
        <f t="shared" si="25"/>
        <v>1</v>
      </c>
      <c r="L144" s="28">
        <f t="shared" si="25"/>
        <v>1</v>
      </c>
      <c r="M144" s="28">
        <f t="shared" si="25"/>
        <v>1</v>
      </c>
      <c r="N144" s="28">
        <f t="shared" si="25"/>
        <v>1</v>
      </c>
      <c r="O144" s="28">
        <f t="shared" si="25"/>
        <v>1</v>
      </c>
      <c r="P144" s="28">
        <f t="shared" si="25"/>
        <v>1</v>
      </c>
      <c r="Q144" s="28">
        <f t="shared" si="25"/>
        <v>1</v>
      </c>
      <c r="R144" s="28">
        <f t="shared" si="25"/>
        <v>1</v>
      </c>
      <c r="S144" s="28">
        <f t="shared" si="25"/>
        <v>1</v>
      </c>
      <c r="T144" s="28">
        <f t="shared" si="25"/>
        <v>1</v>
      </c>
      <c r="U144" s="28">
        <f t="shared" si="25"/>
        <v>1</v>
      </c>
      <c r="V144" s="28">
        <f t="shared" si="25"/>
        <v>1</v>
      </c>
      <c r="W144" s="28">
        <f t="shared" si="25"/>
        <v>1</v>
      </c>
      <c r="X144" s="28">
        <f t="shared" si="25"/>
        <v>1</v>
      </c>
      <c r="Y144" s="28">
        <f t="shared" si="25"/>
        <v>1</v>
      </c>
      <c r="Z144" s="28">
        <f t="shared" si="25"/>
        <v>1</v>
      </c>
      <c r="AA144" s="28">
        <f t="shared" si="25"/>
        <v>1</v>
      </c>
      <c r="AB144" s="28">
        <f t="shared" si="25"/>
        <v>1</v>
      </c>
      <c r="AC144" s="28">
        <f t="shared" si="25"/>
        <v>1</v>
      </c>
      <c r="AD144" s="28">
        <f t="shared" si="25"/>
        <v>1</v>
      </c>
      <c r="AE144" s="28">
        <f t="shared" si="25"/>
        <v>1</v>
      </c>
      <c r="AF144" s="28">
        <f t="shared" si="25"/>
        <v>1</v>
      </c>
      <c r="AG144" s="28">
        <f t="shared" si="25"/>
        <v>1</v>
      </c>
      <c r="AH144" s="28">
        <f t="shared" si="25"/>
        <v>1</v>
      </c>
      <c r="AI144" s="28">
        <f t="shared" si="25"/>
        <v>1</v>
      </c>
      <c r="AJ144" s="28">
        <f t="shared" si="25"/>
        <v>1</v>
      </c>
      <c r="AK144" s="28">
        <f t="shared" si="25"/>
        <v>1</v>
      </c>
      <c r="AL144" s="28">
        <f t="shared" si="25"/>
        <v>1</v>
      </c>
      <c r="AM144" s="28">
        <f t="shared" si="25"/>
        <v>1</v>
      </c>
      <c r="AN144" s="28">
        <f t="shared" si="25"/>
        <v>1</v>
      </c>
      <c r="AO144" s="28">
        <f t="shared" si="25"/>
        <v>1</v>
      </c>
      <c r="AP144" s="28">
        <f t="shared" si="25"/>
        <v>1</v>
      </c>
      <c r="AQ144" s="28">
        <f t="shared" si="25"/>
        <v>1</v>
      </c>
      <c r="AR144" s="28">
        <f t="shared" si="25"/>
        <v>1</v>
      </c>
      <c r="AS144" s="28">
        <f t="shared" si="25"/>
        <v>1</v>
      </c>
      <c r="AT144" s="28">
        <f t="shared" si="25"/>
        <v>1</v>
      </c>
      <c r="AU144" s="28">
        <f t="shared" si="25"/>
        <v>1</v>
      </c>
      <c r="AV144" s="28">
        <f t="shared" si="25"/>
        <v>1</v>
      </c>
      <c r="AW144" s="28">
        <f t="shared" si="25"/>
        <v>1</v>
      </c>
      <c r="AX144" s="28">
        <f t="shared" si="25"/>
        <v>1</v>
      </c>
      <c r="AY144" s="28">
        <f t="shared" si="25"/>
        <v>1</v>
      </c>
      <c r="AZ144" s="28">
        <f t="shared" si="25"/>
        <v>1</v>
      </c>
      <c r="BA144" s="28">
        <f t="shared" si="25"/>
        <v>1</v>
      </c>
      <c r="BB144" s="28">
        <f t="shared" si="25"/>
        <v>1</v>
      </c>
      <c r="BC144" s="28">
        <f t="shared" si="25"/>
        <v>1</v>
      </c>
      <c r="BD144" s="28">
        <f t="shared" si="25"/>
        <v>1</v>
      </c>
      <c r="BE144" s="28">
        <f t="shared" si="25"/>
        <v>1</v>
      </c>
      <c r="BF144" s="28">
        <f t="shared" si="25"/>
        <v>1</v>
      </c>
      <c r="BG144" s="28">
        <f t="shared" si="25"/>
        <v>1</v>
      </c>
      <c r="BH144" s="28">
        <f t="shared" si="25"/>
        <v>0</v>
      </c>
      <c r="BI144" s="28">
        <f t="shared" si="25"/>
        <v>0</v>
      </c>
      <c r="BJ144" s="28">
        <f t="shared" si="25"/>
        <v>0</v>
      </c>
      <c r="BK144" s="28">
        <f t="shared" si="25"/>
        <v>0</v>
      </c>
      <c r="BL144" s="28">
        <f t="shared" si="25"/>
        <v>0</v>
      </c>
      <c r="BM144" s="28">
        <f t="shared" si="25"/>
        <v>0</v>
      </c>
      <c r="BN144" s="28">
        <f t="shared" si="25"/>
        <v>0</v>
      </c>
      <c r="BO144" s="28">
        <f t="shared" si="25"/>
        <v>0</v>
      </c>
      <c r="BP144" s="28">
        <f t="shared" si="25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>COUNTIF(H29:H127,"2")</f>
        <v>0</v>
      </c>
      <c r="I145" s="27">
        <f t="shared" ref="I145:BP145" si="26">COUNTIF(I29:I127,"2")</f>
        <v>0</v>
      </c>
      <c r="J145" s="27">
        <f t="shared" si="26"/>
        <v>0</v>
      </c>
      <c r="K145" s="27">
        <f t="shared" si="26"/>
        <v>0</v>
      </c>
      <c r="L145" s="27">
        <f t="shared" si="26"/>
        <v>0</v>
      </c>
      <c r="M145" s="27">
        <f t="shared" si="26"/>
        <v>0</v>
      </c>
      <c r="N145" s="27">
        <f t="shared" si="26"/>
        <v>0</v>
      </c>
      <c r="O145" s="27">
        <f t="shared" si="26"/>
        <v>0</v>
      </c>
      <c r="P145" s="27">
        <f t="shared" si="26"/>
        <v>0</v>
      </c>
      <c r="Q145" s="27">
        <f t="shared" si="26"/>
        <v>0</v>
      </c>
      <c r="R145" s="27">
        <f t="shared" si="26"/>
        <v>0</v>
      </c>
      <c r="S145" s="27">
        <f t="shared" si="26"/>
        <v>0</v>
      </c>
      <c r="T145" s="27">
        <f t="shared" si="26"/>
        <v>0</v>
      </c>
      <c r="U145" s="27">
        <f t="shared" si="26"/>
        <v>0</v>
      </c>
      <c r="V145" s="27">
        <f t="shared" si="26"/>
        <v>0</v>
      </c>
      <c r="W145" s="27">
        <f t="shared" si="26"/>
        <v>0</v>
      </c>
      <c r="X145" s="27">
        <f t="shared" si="26"/>
        <v>0</v>
      </c>
      <c r="Y145" s="27">
        <f t="shared" si="26"/>
        <v>0</v>
      </c>
      <c r="Z145" s="27">
        <f t="shared" si="26"/>
        <v>0</v>
      </c>
      <c r="AA145" s="27">
        <f t="shared" si="26"/>
        <v>0</v>
      </c>
      <c r="AB145" s="27">
        <f t="shared" si="26"/>
        <v>0</v>
      </c>
      <c r="AC145" s="27">
        <f t="shared" si="26"/>
        <v>0</v>
      </c>
      <c r="AD145" s="27">
        <f t="shared" si="26"/>
        <v>0</v>
      </c>
      <c r="AE145" s="27">
        <f t="shared" si="26"/>
        <v>1</v>
      </c>
      <c r="AF145" s="27">
        <f t="shared" si="26"/>
        <v>1</v>
      </c>
      <c r="AG145" s="27">
        <f t="shared" si="26"/>
        <v>1</v>
      </c>
      <c r="AH145" s="27">
        <f t="shared" si="26"/>
        <v>1</v>
      </c>
      <c r="AI145" s="27">
        <f t="shared" si="26"/>
        <v>1</v>
      </c>
      <c r="AJ145" s="27">
        <f t="shared" si="26"/>
        <v>1</v>
      </c>
      <c r="AK145" s="27">
        <f t="shared" si="26"/>
        <v>1</v>
      </c>
      <c r="AL145" s="27">
        <f t="shared" si="26"/>
        <v>1</v>
      </c>
      <c r="AM145" s="27">
        <f t="shared" si="26"/>
        <v>1</v>
      </c>
      <c r="AN145" s="27">
        <f t="shared" si="26"/>
        <v>1</v>
      </c>
      <c r="AO145" s="27">
        <f t="shared" si="26"/>
        <v>1</v>
      </c>
      <c r="AP145" s="27">
        <f t="shared" si="26"/>
        <v>1</v>
      </c>
      <c r="AQ145" s="27">
        <f t="shared" si="26"/>
        <v>0</v>
      </c>
      <c r="AR145" s="27">
        <f t="shared" si="26"/>
        <v>0</v>
      </c>
      <c r="AS145" s="27">
        <f t="shared" si="26"/>
        <v>0</v>
      </c>
      <c r="AT145" s="27">
        <f t="shared" si="26"/>
        <v>0</v>
      </c>
      <c r="AU145" s="27">
        <f t="shared" si="26"/>
        <v>0</v>
      </c>
      <c r="AV145" s="27">
        <f t="shared" si="26"/>
        <v>0</v>
      </c>
      <c r="AW145" s="27">
        <f t="shared" si="26"/>
        <v>0</v>
      </c>
      <c r="AX145" s="27">
        <f t="shared" si="26"/>
        <v>0</v>
      </c>
      <c r="AY145" s="27">
        <f t="shared" si="26"/>
        <v>1</v>
      </c>
      <c r="AZ145" s="27">
        <f t="shared" si="26"/>
        <v>1</v>
      </c>
      <c r="BA145" s="27">
        <f t="shared" si="26"/>
        <v>1</v>
      </c>
      <c r="BB145" s="27">
        <f t="shared" si="26"/>
        <v>1</v>
      </c>
      <c r="BC145" s="27">
        <f t="shared" si="26"/>
        <v>1</v>
      </c>
      <c r="BD145" s="27">
        <f t="shared" si="26"/>
        <v>1</v>
      </c>
      <c r="BE145" s="27">
        <f t="shared" si="26"/>
        <v>1</v>
      </c>
      <c r="BF145" s="27">
        <f t="shared" si="26"/>
        <v>1</v>
      </c>
      <c r="BG145" s="27">
        <f t="shared" si="26"/>
        <v>1</v>
      </c>
      <c r="BH145" s="27">
        <f t="shared" si="26"/>
        <v>0</v>
      </c>
      <c r="BI145" s="27">
        <f t="shared" si="26"/>
        <v>0</v>
      </c>
      <c r="BJ145" s="27">
        <f t="shared" si="26"/>
        <v>0</v>
      </c>
      <c r="BK145" s="27">
        <f t="shared" si="26"/>
        <v>0</v>
      </c>
      <c r="BL145" s="27">
        <f t="shared" si="26"/>
        <v>0</v>
      </c>
      <c r="BM145" s="27">
        <f t="shared" si="26"/>
        <v>0</v>
      </c>
      <c r="BN145" s="27">
        <f t="shared" si="26"/>
        <v>0</v>
      </c>
      <c r="BO145" s="27">
        <f t="shared" si="26"/>
        <v>0</v>
      </c>
      <c r="BP145" s="27">
        <f t="shared" si="26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>COUNTIF(H28:H127,"cmo")</f>
        <v>0</v>
      </c>
      <c r="I146" s="27">
        <f t="shared" ref="I146:BP146" si="27">COUNTIF(I28:I127,"cmo")</f>
        <v>0</v>
      </c>
      <c r="J146" s="27">
        <f t="shared" si="27"/>
        <v>0</v>
      </c>
      <c r="K146" s="27">
        <f t="shared" si="27"/>
        <v>0</v>
      </c>
      <c r="L146" s="27">
        <f t="shared" si="27"/>
        <v>0</v>
      </c>
      <c r="M146" s="27">
        <f t="shared" si="27"/>
        <v>0</v>
      </c>
      <c r="N146" s="27">
        <f t="shared" si="27"/>
        <v>0</v>
      </c>
      <c r="O146" s="27">
        <f t="shared" si="27"/>
        <v>0</v>
      </c>
      <c r="P146" s="27">
        <f t="shared" si="27"/>
        <v>0</v>
      </c>
      <c r="Q146" s="27">
        <f t="shared" si="27"/>
        <v>0</v>
      </c>
      <c r="R146" s="27">
        <f t="shared" si="27"/>
        <v>0</v>
      </c>
      <c r="S146" s="27">
        <f t="shared" si="27"/>
        <v>0</v>
      </c>
      <c r="T146" s="27">
        <f t="shared" si="27"/>
        <v>0</v>
      </c>
      <c r="U146" s="27">
        <f t="shared" si="27"/>
        <v>0</v>
      </c>
      <c r="V146" s="27">
        <f t="shared" si="27"/>
        <v>0</v>
      </c>
      <c r="W146" s="27">
        <f t="shared" si="27"/>
        <v>0</v>
      </c>
      <c r="X146" s="27">
        <f t="shared" si="27"/>
        <v>0</v>
      </c>
      <c r="Y146" s="27">
        <f t="shared" si="27"/>
        <v>0</v>
      </c>
      <c r="Z146" s="27">
        <f t="shared" si="27"/>
        <v>0</v>
      </c>
      <c r="AA146" s="27">
        <f t="shared" si="27"/>
        <v>0</v>
      </c>
      <c r="AB146" s="27">
        <f t="shared" si="27"/>
        <v>0</v>
      </c>
      <c r="AC146" s="27">
        <f t="shared" si="27"/>
        <v>0</v>
      </c>
      <c r="AD146" s="27">
        <f t="shared" si="27"/>
        <v>0</v>
      </c>
      <c r="AE146" s="27">
        <f t="shared" si="27"/>
        <v>0</v>
      </c>
      <c r="AF146" s="27">
        <f t="shared" si="27"/>
        <v>0</v>
      </c>
      <c r="AG146" s="27">
        <f t="shared" si="27"/>
        <v>0</v>
      </c>
      <c r="AH146" s="27">
        <f t="shared" si="27"/>
        <v>0</v>
      </c>
      <c r="AI146" s="27">
        <f t="shared" si="27"/>
        <v>0</v>
      </c>
      <c r="AJ146" s="27">
        <f t="shared" si="27"/>
        <v>0</v>
      </c>
      <c r="AK146" s="27">
        <f t="shared" si="27"/>
        <v>0</v>
      </c>
      <c r="AL146" s="27">
        <f t="shared" si="27"/>
        <v>0</v>
      </c>
      <c r="AM146" s="27">
        <f t="shared" si="27"/>
        <v>0</v>
      </c>
      <c r="AN146" s="27">
        <f t="shared" si="27"/>
        <v>0</v>
      </c>
      <c r="AO146" s="27">
        <f t="shared" si="27"/>
        <v>0</v>
      </c>
      <c r="AP146" s="27">
        <f t="shared" si="27"/>
        <v>0</v>
      </c>
      <c r="AQ146" s="27">
        <f t="shared" si="27"/>
        <v>0</v>
      </c>
      <c r="AR146" s="27">
        <f t="shared" si="27"/>
        <v>0</v>
      </c>
      <c r="AS146" s="27">
        <f t="shared" si="27"/>
        <v>0</v>
      </c>
      <c r="AT146" s="27">
        <f t="shared" si="27"/>
        <v>0</v>
      </c>
      <c r="AU146" s="27">
        <f t="shared" si="27"/>
        <v>1</v>
      </c>
      <c r="AV146" s="27">
        <f t="shared" si="27"/>
        <v>1</v>
      </c>
      <c r="AW146" s="27">
        <f t="shared" si="27"/>
        <v>1</v>
      </c>
      <c r="AX146" s="27">
        <f t="shared" si="27"/>
        <v>1</v>
      </c>
      <c r="AY146" s="27">
        <f t="shared" si="27"/>
        <v>1</v>
      </c>
      <c r="AZ146" s="27">
        <f t="shared" si="27"/>
        <v>1</v>
      </c>
      <c r="BA146" s="27">
        <f t="shared" si="27"/>
        <v>1</v>
      </c>
      <c r="BB146" s="27">
        <f t="shared" si="27"/>
        <v>1</v>
      </c>
      <c r="BC146" s="27">
        <f t="shared" si="27"/>
        <v>1</v>
      </c>
      <c r="BD146" s="27">
        <f t="shared" si="27"/>
        <v>1</v>
      </c>
      <c r="BE146" s="27">
        <f t="shared" si="27"/>
        <v>1</v>
      </c>
      <c r="BF146" s="27">
        <f t="shared" si="27"/>
        <v>1</v>
      </c>
      <c r="BG146" s="27">
        <f t="shared" si="27"/>
        <v>1</v>
      </c>
      <c r="BH146" s="27">
        <f t="shared" si="27"/>
        <v>0</v>
      </c>
      <c r="BI146" s="27">
        <f t="shared" si="27"/>
        <v>0</v>
      </c>
      <c r="BJ146" s="27">
        <f t="shared" si="27"/>
        <v>0</v>
      </c>
      <c r="BK146" s="27">
        <f t="shared" si="27"/>
        <v>0</v>
      </c>
      <c r="BL146" s="27">
        <f t="shared" si="27"/>
        <v>0</v>
      </c>
      <c r="BM146" s="27">
        <f t="shared" si="27"/>
        <v>0</v>
      </c>
      <c r="BN146" s="27">
        <f t="shared" si="27"/>
        <v>0</v>
      </c>
      <c r="BO146" s="27">
        <f t="shared" si="27"/>
        <v>0</v>
      </c>
      <c r="BP146" s="27">
        <f t="shared" si="27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1</v>
      </c>
      <c r="I147" s="27">
        <f t="shared" ref="I147:BP147" si="28">COUNTIF(I29:I127,"F")</f>
        <v>1</v>
      </c>
      <c r="J147" s="27">
        <f t="shared" si="28"/>
        <v>0</v>
      </c>
      <c r="K147" s="27">
        <f t="shared" si="28"/>
        <v>0</v>
      </c>
      <c r="L147" s="27">
        <f t="shared" si="28"/>
        <v>0</v>
      </c>
      <c r="M147" s="27">
        <f t="shared" si="28"/>
        <v>0</v>
      </c>
      <c r="N147" s="27">
        <f t="shared" si="28"/>
        <v>1</v>
      </c>
      <c r="O147" s="27">
        <f t="shared" si="28"/>
        <v>1</v>
      </c>
      <c r="P147" s="27">
        <f t="shared" si="28"/>
        <v>0</v>
      </c>
      <c r="Q147" s="27">
        <f t="shared" si="28"/>
        <v>1</v>
      </c>
      <c r="R147" s="27">
        <f t="shared" si="28"/>
        <v>1</v>
      </c>
      <c r="S147" s="27">
        <f t="shared" si="28"/>
        <v>3</v>
      </c>
      <c r="T147" s="27">
        <f t="shared" si="28"/>
        <v>0</v>
      </c>
      <c r="U147" s="27">
        <f t="shared" si="28"/>
        <v>1</v>
      </c>
      <c r="V147" s="27">
        <f t="shared" si="28"/>
        <v>1</v>
      </c>
      <c r="W147" s="27">
        <f t="shared" si="28"/>
        <v>3</v>
      </c>
      <c r="X147" s="27">
        <f t="shared" si="28"/>
        <v>0</v>
      </c>
      <c r="Y147" s="27">
        <f t="shared" si="28"/>
        <v>0</v>
      </c>
      <c r="Z147" s="27">
        <f t="shared" si="28"/>
        <v>0</v>
      </c>
      <c r="AA147" s="27">
        <f t="shared" si="28"/>
        <v>1</v>
      </c>
      <c r="AB147" s="27">
        <f t="shared" si="28"/>
        <v>0</v>
      </c>
      <c r="AC147" s="27">
        <f t="shared" si="28"/>
        <v>0</v>
      </c>
      <c r="AD147" s="27">
        <f t="shared" si="28"/>
        <v>0</v>
      </c>
      <c r="AE147" s="27">
        <f t="shared" si="28"/>
        <v>2</v>
      </c>
      <c r="AF147" s="27">
        <f t="shared" si="28"/>
        <v>0</v>
      </c>
      <c r="AG147" s="27">
        <f t="shared" si="28"/>
        <v>0</v>
      </c>
      <c r="AH147" s="27">
        <f t="shared" si="28"/>
        <v>0</v>
      </c>
      <c r="AI147" s="27">
        <f t="shared" si="28"/>
        <v>4</v>
      </c>
      <c r="AJ147" s="27">
        <f t="shared" si="28"/>
        <v>0</v>
      </c>
      <c r="AK147" s="27">
        <f t="shared" si="28"/>
        <v>3</v>
      </c>
      <c r="AL147" s="27">
        <f t="shared" si="28"/>
        <v>3</v>
      </c>
      <c r="AM147" s="27">
        <f t="shared" si="28"/>
        <v>1</v>
      </c>
      <c r="AN147" s="27">
        <f t="shared" si="28"/>
        <v>0</v>
      </c>
      <c r="AO147" s="27">
        <f t="shared" si="28"/>
        <v>0</v>
      </c>
      <c r="AP147" s="27">
        <f t="shared" si="28"/>
        <v>0</v>
      </c>
      <c r="AQ147" s="27">
        <f t="shared" si="28"/>
        <v>4</v>
      </c>
      <c r="AR147" s="27">
        <f t="shared" si="28"/>
        <v>2</v>
      </c>
      <c r="AS147" s="27">
        <f t="shared" si="28"/>
        <v>1</v>
      </c>
      <c r="AT147" s="27">
        <f t="shared" si="28"/>
        <v>0</v>
      </c>
      <c r="AU147" s="27">
        <f t="shared" si="28"/>
        <v>5</v>
      </c>
      <c r="AV147" s="27">
        <f t="shared" si="28"/>
        <v>0</v>
      </c>
      <c r="AW147" s="27">
        <f t="shared" si="28"/>
        <v>0</v>
      </c>
      <c r="AX147" s="27">
        <f t="shared" si="28"/>
        <v>0</v>
      </c>
      <c r="AY147" s="27">
        <f t="shared" si="28"/>
        <v>1</v>
      </c>
      <c r="AZ147" s="27">
        <f t="shared" si="28"/>
        <v>1</v>
      </c>
      <c r="BA147" s="27">
        <f t="shared" si="28"/>
        <v>0</v>
      </c>
      <c r="BB147" s="27">
        <f t="shared" si="28"/>
        <v>0</v>
      </c>
      <c r="BC147" s="27">
        <f t="shared" si="28"/>
        <v>2</v>
      </c>
      <c r="BD147" s="27">
        <f t="shared" si="28"/>
        <v>2</v>
      </c>
      <c r="BE147" s="27">
        <f t="shared" si="28"/>
        <v>2</v>
      </c>
      <c r="BF147" s="27">
        <f t="shared" si="28"/>
        <v>0</v>
      </c>
      <c r="BG147" s="27">
        <f t="shared" si="28"/>
        <v>1</v>
      </c>
      <c r="BH147" s="27">
        <f t="shared" si="28"/>
        <v>0</v>
      </c>
      <c r="BI147" s="27">
        <f t="shared" si="28"/>
        <v>1</v>
      </c>
      <c r="BJ147" s="27">
        <f t="shared" si="28"/>
        <v>13</v>
      </c>
      <c r="BK147" s="27">
        <f t="shared" si="28"/>
        <v>13</v>
      </c>
      <c r="BL147" s="27">
        <f t="shared" si="28"/>
        <v>12</v>
      </c>
      <c r="BM147" s="27">
        <f t="shared" si="28"/>
        <v>12</v>
      </c>
      <c r="BN147" s="27">
        <f t="shared" si="28"/>
        <v>11</v>
      </c>
      <c r="BO147" s="27">
        <f t="shared" si="28"/>
        <v>11</v>
      </c>
      <c r="BP147" s="27">
        <f t="shared" si="28"/>
        <v>0</v>
      </c>
      <c r="BQ147" s="188"/>
      <c r="BR147" s="188"/>
      <c r="BS147" s="188"/>
    </row>
  </sheetData>
  <mergeCells count="151">
    <mergeCell ref="AJ131:AR131"/>
    <mergeCell ref="BT27:BT28"/>
    <mergeCell ref="F130:L130"/>
    <mergeCell ref="P130:AF130"/>
    <mergeCell ref="AJ130:AR130"/>
    <mergeCell ref="AV130:BT130"/>
    <mergeCell ref="BO27:BO28"/>
    <mergeCell ref="BP27:BP28"/>
    <mergeCell ref="BQ27:BQ28"/>
    <mergeCell ref="BR27:BR28"/>
    <mergeCell ref="BS27:BS28"/>
    <mergeCell ref="BJ27:BJ28"/>
    <mergeCell ref="BK27:BK28"/>
    <mergeCell ref="BL27:BL28"/>
    <mergeCell ref="BM27:BM28"/>
    <mergeCell ref="BN27:BN28"/>
    <mergeCell ref="BE27:BE28"/>
    <mergeCell ref="BF27:BF28"/>
    <mergeCell ref="BG27:BG28"/>
    <mergeCell ref="BH27:BH28"/>
    <mergeCell ref="BI27:BI28"/>
    <mergeCell ref="AZ27:AZ28"/>
    <mergeCell ref="BA27:BA28"/>
    <mergeCell ref="BB27:BB28"/>
    <mergeCell ref="BC27:BC28"/>
    <mergeCell ref="BD27:BD28"/>
    <mergeCell ref="AU27:AU28"/>
    <mergeCell ref="AV27:AV28"/>
    <mergeCell ref="AW27:AW28"/>
    <mergeCell ref="AX27:AX28"/>
    <mergeCell ref="AY27:AY28"/>
    <mergeCell ref="AP27:AP28"/>
    <mergeCell ref="AQ27:AQ28"/>
    <mergeCell ref="AR27:AR28"/>
    <mergeCell ref="AS27:AS28"/>
    <mergeCell ref="AT27:AT28"/>
    <mergeCell ref="AK27:AK28"/>
    <mergeCell ref="AL27:AL28"/>
    <mergeCell ref="AM27:AM28"/>
    <mergeCell ref="AN27:AN28"/>
    <mergeCell ref="AO27:AO28"/>
    <mergeCell ref="BR6:BR7"/>
    <mergeCell ref="BS6:BS7"/>
    <mergeCell ref="BT6:BT7"/>
    <mergeCell ref="C27:C28"/>
    <mergeCell ref="Y27:Y28"/>
    <mergeCell ref="Z27:Z28"/>
    <mergeCell ref="AA27:AA28"/>
    <mergeCell ref="AB27:AB28"/>
    <mergeCell ref="AC27:AC28"/>
    <mergeCell ref="AD27:AD28"/>
    <mergeCell ref="AE27:AE28"/>
    <mergeCell ref="AF27:AF28"/>
    <mergeCell ref="AG27:AG28"/>
    <mergeCell ref="AH27:AH28"/>
    <mergeCell ref="AI27:AI28"/>
    <mergeCell ref="AJ27:AJ28"/>
    <mergeCell ref="BM6:BM7"/>
    <mergeCell ref="BN6:BN7"/>
    <mergeCell ref="BO6:BO7"/>
    <mergeCell ref="BQ6:BQ7"/>
    <mergeCell ref="BH6:BH7"/>
    <mergeCell ref="BI6:BI7"/>
    <mergeCell ref="BJ6:BJ7"/>
    <mergeCell ref="BK6:BK7"/>
    <mergeCell ref="BL6:BL7"/>
    <mergeCell ref="BC6:BC7"/>
    <mergeCell ref="BD6:BD7"/>
    <mergeCell ref="BE6:BE7"/>
    <mergeCell ref="BF6:BF7"/>
    <mergeCell ref="BG6:BG7"/>
    <mergeCell ref="AZ6:AZ7"/>
    <mergeCell ref="BA6:BA7"/>
    <mergeCell ref="BB6:BB7"/>
    <mergeCell ref="AS6:AS7"/>
    <mergeCell ref="AT6:AT7"/>
    <mergeCell ref="AU6:AU7"/>
    <mergeCell ref="AV6:AV7"/>
    <mergeCell ref="AW6:AW7"/>
    <mergeCell ref="BP6:BP7"/>
    <mergeCell ref="AQ6:AQ7"/>
    <mergeCell ref="AR6:AR7"/>
    <mergeCell ref="AI6:AI7"/>
    <mergeCell ref="AJ6:AJ7"/>
    <mergeCell ref="AK6:AK7"/>
    <mergeCell ref="AL6:AL7"/>
    <mergeCell ref="AM6:AM7"/>
    <mergeCell ref="AX6:AX7"/>
    <mergeCell ref="AY6:AY7"/>
    <mergeCell ref="T6:T7"/>
    <mergeCell ref="U6:U7"/>
    <mergeCell ref="V6:V7"/>
    <mergeCell ref="W6:W7"/>
    <mergeCell ref="R6:R7"/>
    <mergeCell ref="S6:S7"/>
    <mergeCell ref="AN6:AN7"/>
    <mergeCell ref="AO6:AO7"/>
    <mergeCell ref="AP6:AP7"/>
    <mergeCell ref="AD6:AD7"/>
    <mergeCell ref="AE6:AE7"/>
    <mergeCell ref="AF6:AF7"/>
    <mergeCell ref="AG6:AG7"/>
    <mergeCell ref="AH6:AH7"/>
    <mergeCell ref="Y6:Y7"/>
    <mergeCell ref="Z6:Z7"/>
    <mergeCell ref="AA6:AA7"/>
    <mergeCell ref="AB6:AB7"/>
    <mergeCell ref="AC6:AC7"/>
    <mergeCell ref="V27:V28"/>
    <mergeCell ref="W27:W28"/>
    <mergeCell ref="X27:X28"/>
    <mergeCell ref="B130:E130"/>
    <mergeCell ref="R27:R28"/>
    <mergeCell ref="S27:S28"/>
    <mergeCell ref="T27:T28"/>
    <mergeCell ref="U27:U28"/>
    <mergeCell ref="X6:X7"/>
    <mergeCell ref="B27:B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N27:N28"/>
    <mergeCell ref="O27:O28"/>
    <mergeCell ref="P27:P28"/>
    <mergeCell ref="Q27:Q28"/>
    <mergeCell ref="A1:D2"/>
    <mergeCell ref="O6:O7"/>
    <mergeCell ref="P6:P7"/>
    <mergeCell ref="Q6:Q7"/>
    <mergeCell ref="H6:H7"/>
    <mergeCell ref="I6:I7"/>
    <mergeCell ref="J6:J7"/>
    <mergeCell ref="K6:K7"/>
    <mergeCell ref="L6:L7"/>
    <mergeCell ref="M6:M7"/>
    <mergeCell ref="E3:F3"/>
    <mergeCell ref="E4:F4"/>
    <mergeCell ref="B6:B7"/>
    <mergeCell ref="C6:C7"/>
    <mergeCell ref="D6:D7"/>
    <mergeCell ref="E6:E7"/>
    <mergeCell ref="F6:F7"/>
    <mergeCell ref="G6:G7"/>
    <mergeCell ref="N6:N7"/>
  </mergeCells>
  <conditionalFormatting sqref="H135:BT147">
    <cfRule type="cellIs" dxfId="56" priority="117" operator="greaterThan">
      <formula>1</formula>
    </cfRule>
    <cfRule type="cellIs" dxfId="55" priority="118" operator="equal">
      <formula>1</formula>
    </cfRule>
    <cfRule type="cellIs" dxfId="54" priority="119" operator="notEqual">
      <formula>1</formula>
    </cfRule>
  </conditionalFormatting>
  <conditionalFormatting sqref="H8:BT13">
    <cfRule type="cellIs" dxfId="53" priority="14" operator="equal">
      <formula>"L"</formula>
    </cfRule>
  </conditionalFormatting>
  <conditionalFormatting sqref="H8:BT13">
    <cfRule type="expression" dxfId="52" priority="15">
      <formula>AND(H$6&gt;=$C8,H$6&lt;=$D8)</formula>
    </cfRule>
    <cfRule type="notContainsBlanks" dxfId="51" priority="16">
      <formula>LEN(TRIM(H8))&gt;0</formula>
    </cfRule>
  </conditionalFormatting>
  <conditionalFormatting sqref="H16:BT25">
    <cfRule type="cellIs" dxfId="50" priority="11" operator="equal">
      <formula>"L"</formula>
    </cfRule>
  </conditionalFormatting>
  <conditionalFormatting sqref="H16:BT25">
    <cfRule type="expression" dxfId="49" priority="12">
      <formula>AND(H$6&gt;=$C16,H$6&lt;=$D16)</formula>
    </cfRule>
    <cfRule type="notContainsBlanks" dxfId="48" priority="13">
      <formula>LEN(TRIM(H16))&gt;0</formula>
    </cfRule>
  </conditionalFormatting>
  <conditionalFormatting sqref="H29:BT119 H121:BT127 H120:AP120 BC120:BT120">
    <cfRule type="cellIs" dxfId="47" priority="4" operator="equal">
      <formula>"L"</formula>
    </cfRule>
  </conditionalFormatting>
  <conditionalFormatting sqref="H42:AD42 AF42:BT42 H43:BT119 H29:BT41 H121:BT127 H120:AP120 BC120:BT120">
    <cfRule type="expression" dxfId="46" priority="5">
      <formula>AND(H$6&gt;=$C29,H$6&lt;=$D29)</formula>
    </cfRule>
    <cfRule type="notContainsBlanks" dxfId="45" priority="6">
      <formula>LEN(TRIM(H29))&gt;0</formula>
    </cfRule>
  </conditionalFormatting>
  <conditionalFormatting sqref="AE42:AO42">
    <cfRule type="expression" dxfId="44" priority="7">
      <formula>AND(AE$6&gt;=$C42,AE$6&lt;=$D42)</formula>
    </cfRule>
    <cfRule type="notContainsBlanks" dxfId="43" priority="8">
      <formula>LEN(TRIM(AE42))&gt;0</formula>
    </cfRule>
  </conditionalFormatting>
  <conditionalFormatting sqref="AE42:AO42">
    <cfRule type="expression" dxfId="42" priority="9">
      <formula>AND(AF$6&gt;=$C43,AF$6&lt;=$D43)</formula>
    </cfRule>
    <cfRule type="notContainsBlanks" dxfId="41" priority="10">
      <formula>LEN(TRIM(AE42))&gt;0</formula>
    </cfRule>
  </conditionalFormatting>
  <conditionalFormatting sqref="AQ120:BB120">
    <cfRule type="cellIs" dxfId="40" priority="1" operator="equal">
      <formula>"L"</formula>
    </cfRule>
  </conditionalFormatting>
  <conditionalFormatting sqref="AQ120:BB120">
    <cfRule type="expression" dxfId="39" priority="2">
      <formula>AND(AQ$6&gt;=$C120,AQ$6&lt;=$D120)</formula>
    </cfRule>
    <cfRule type="notContainsBlanks" dxfId="38" priority="3">
      <formula>LEN(TRIM(AQ120))&gt;0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6" r:id="rId4" name="Button 4">
              <controlPr defaultSize="0" print="0" autoFill="0" autoPict="0" macro="[0]!Bouton10_Cliquer">
                <anchor moveWithCells="1" sizeWithCells="1">
                  <from>
                    <xdr:col>0</xdr:col>
                    <xdr:colOff>561975</xdr:colOff>
                    <xdr:row>135</xdr:row>
                    <xdr:rowOff>38100</xdr:rowOff>
                  </from>
                  <to>
                    <xdr:col>2</xdr:col>
                    <xdr:colOff>95250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5" name="Button 5">
              <controlPr defaultSize="0" print="0" autoFill="0" autoPict="0" macro="[0]!Bouton11_Cliquer">
                <anchor moveWithCells="1" sizeWithCells="1">
                  <from>
                    <xdr:col>0</xdr:col>
                    <xdr:colOff>533400</xdr:colOff>
                    <xdr:row>142</xdr:row>
                    <xdr:rowOff>123825</xdr:rowOff>
                  </from>
                  <to>
                    <xdr:col>2</xdr:col>
                    <xdr:colOff>66675</xdr:colOff>
                    <xdr:row>146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pageSetUpPr fitToPage="1"/>
  </sheetPr>
  <dimension ref="A1:BV147"/>
  <sheetViews>
    <sheetView showGridLines="0" zoomScaleNormal="100" zoomScaleSheetLayoutView="100" workbookViewId="0">
      <pane xSplit="7" topLeftCell="J1" activePane="topRight" state="frozen"/>
      <selection pane="topRight" activeCell="AU102" sqref="AU102"/>
    </sheetView>
  </sheetViews>
  <sheetFormatPr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2" width="7.7109375" customWidth="1"/>
  </cols>
  <sheetData>
    <row r="1" spans="1:73" ht="20.25" customHeight="1" thickBot="1" x14ac:dyDescent="0.3">
      <c r="A1" s="375" t="str">
        <f>datevendredi</f>
        <v>10.05.2019</v>
      </c>
      <c r="B1" s="375"/>
      <c r="C1" s="375"/>
      <c r="D1" s="376"/>
      <c r="E1" s="2"/>
      <c r="F1" s="2"/>
      <c r="G1" s="2"/>
      <c r="H1" s="189">
        <f>DATE(YEAR($C$35),MONTH($C$35),DAY($C$35))+(8/24)</f>
        <v>43595.333333333336</v>
      </c>
      <c r="I1" s="189">
        <f>H$6+(15/24/60)</f>
        <v>43595.34375</v>
      </c>
      <c r="J1" s="189">
        <f t="shared" ref="J1:BT1" si="0">I$6+(15/24/60)</f>
        <v>43595.354166666664</v>
      </c>
      <c r="K1" s="189">
        <f t="shared" si="0"/>
        <v>43595.364583333328</v>
      </c>
      <c r="L1" s="189">
        <f t="shared" si="0"/>
        <v>43595.374999999993</v>
      </c>
      <c r="M1" s="189">
        <f t="shared" si="0"/>
        <v>43595.385416666657</v>
      </c>
      <c r="N1" s="189">
        <f t="shared" si="0"/>
        <v>43595.395833333321</v>
      </c>
      <c r="O1" s="189">
        <f t="shared" si="0"/>
        <v>43595.406249999985</v>
      </c>
      <c r="P1" s="189">
        <f t="shared" si="0"/>
        <v>43595.41666666665</v>
      </c>
      <c r="Q1" s="189">
        <f t="shared" si="0"/>
        <v>43595.427083333314</v>
      </c>
      <c r="R1" s="189">
        <f t="shared" si="0"/>
        <v>43595.437499999978</v>
      </c>
      <c r="S1" s="189">
        <f t="shared" si="0"/>
        <v>43595.447916666642</v>
      </c>
      <c r="T1" s="189">
        <f t="shared" si="0"/>
        <v>43595.458333333307</v>
      </c>
      <c r="U1" s="189">
        <f t="shared" si="0"/>
        <v>43595.468749999971</v>
      </c>
      <c r="V1" s="189">
        <f t="shared" si="0"/>
        <v>43595.479166666635</v>
      </c>
      <c r="W1" s="189">
        <f t="shared" si="0"/>
        <v>43595.489583333299</v>
      </c>
      <c r="X1" s="189">
        <f t="shared" si="0"/>
        <v>43595.499999999964</v>
      </c>
      <c r="Y1" s="189">
        <f t="shared" si="0"/>
        <v>43595.510416666628</v>
      </c>
      <c r="Z1" s="189">
        <f t="shared" si="0"/>
        <v>43595.520833333292</v>
      </c>
      <c r="AA1" s="189">
        <f t="shared" si="0"/>
        <v>43595.531249999956</v>
      </c>
      <c r="AB1" s="189">
        <f t="shared" si="0"/>
        <v>43595.541666666621</v>
      </c>
      <c r="AC1" s="189">
        <f t="shared" si="0"/>
        <v>43595.552083333285</v>
      </c>
      <c r="AD1" s="189">
        <f t="shared" si="0"/>
        <v>43595.562499999949</v>
      </c>
      <c r="AE1" s="189">
        <f t="shared" si="0"/>
        <v>43595.572916666613</v>
      </c>
      <c r="AF1" s="189">
        <f t="shared" si="0"/>
        <v>43595.583333333278</v>
      </c>
      <c r="AG1" s="189">
        <f t="shared" si="0"/>
        <v>43595.593749999942</v>
      </c>
      <c r="AH1" s="189">
        <f t="shared" si="0"/>
        <v>43595.604166666606</v>
      </c>
      <c r="AI1" s="189">
        <f t="shared" si="0"/>
        <v>43595.61458333327</v>
      </c>
      <c r="AJ1" s="189">
        <f t="shared" si="0"/>
        <v>43595.624999999935</v>
      </c>
      <c r="AK1" s="189">
        <f t="shared" si="0"/>
        <v>43595.635416666599</v>
      </c>
      <c r="AL1" s="189">
        <f t="shared" si="0"/>
        <v>43595.645833333263</v>
      </c>
      <c r="AM1" s="189">
        <f t="shared" si="0"/>
        <v>43595.656249999927</v>
      </c>
      <c r="AN1" s="189">
        <f t="shared" si="0"/>
        <v>43595.666666666591</v>
      </c>
      <c r="AO1" s="189">
        <f t="shared" si="0"/>
        <v>43595.677083333256</v>
      </c>
      <c r="AP1" s="189">
        <f t="shared" si="0"/>
        <v>43595.68749999992</v>
      </c>
      <c r="AQ1" s="189">
        <f t="shared" si="0"/>
        <v>43595.697916666584</v>
      </c>
      <c r="AR1" s="189">
        <f t="shared" si="0"/>
        <v>43595.708333333248</v>
      </c>
      <c r="AS1" s="189">
        <f t="shared" si="0"/>
        <v>43595.718749999913</v>
      </c>
      <c r="AT1" s="189">
        <f t="shared" si="0"/>
        <v>43595.729166666577</v>
      </c>
      <c r="AU1" s="189">
        <f t="shared" si="0"/>
        <v>43595.739583333241</v>
      </c>
      <c r="AV1" s="189">
        <f t="shared" si="0"/>
        <v>43595.749999999905</v>
      </c>
      <c r="AW1" s="189">
        <f t="shared" si="0"/>
        <v>43595.76041666657</v>
      </c>
      <c r="AX1" s="189">
        <f t="shared" si="0"/>
        <v>43595.770833333234</v>
      </c>
      <c r="AY1" s="189">
        <f t="shared" si="0"/>
        <v>43595.781249999898</v>
      </c>
      <c r="AZ1" s="189">
        <f t="shared" si="0"/>
        <v>43595.791666666562</v>
      </c>
      <c r="BA1" s="189">
        <f t="shared" si="0"/>
        <v>43595.802083333227</v>
      </c>
      <c r="BB1" s="189">
        <f t="shared" si="0"/>
        <v>43595.812499999891</v>
      </c>
      <c r="BC1" s="189">
        <f t="shared" si="0"/>
        <v>43595.822916666555</v>
      </c>
      <c r="BD1" s="189">
        <f t="shared" si="0"/>
        <v>43595.833333333219</v>
      </c>
      <c r="BE1" s="189">
        <f t="shared" si="0"/>
        <v>43595.843749999884</v>
      </c>
      <c r="BF1" s="189">
        <f t="shared" si="0"/>
        <v>43595.854166666548</v>
      </c>
      <c r="BG1" s="189">
        <f t="shared" si="0"/>
        <v>43595.864583333212</v>
      </c>
      <c r="BH1" s="189">
        <f t="shared" si="0"/>
        <v>43595.874999999876</v>
      </c>
      <c r="BI1" s="189">
        <f t="shared" si="0"/>
        <v>43595.885416666541</v>
      </c>
      <c r="BJ1" s="189">
        <f t="shared" si="0"/>
        <v>43595.895833333205</v>
      </c>
      <c r="BK1" s="189">
        <f t="shared" si="0"/>
        <v>43595.906249999869</v>
      </c>
      <c r="BL1" s="189">
        <f t="shared" si="0"/>
        <v>43595.916666666533</v>
      </c>
      <c r="BM1" s="189">
        <f t="shared" si="0"/>
        <v>43595.927083333198</v>
      </c>
      <c r="BN1" s="189">
        <f t="shared" si="0"/>
        <v>43595.937499999862</v>
      </c>
      <c r="BO1" s="189">
        <f t="shared" si="0"/>
        <v>43595.947916666526</v>
      </c>
      <c r="BP1" s="189">
        <f t="shared" si="0"/>
        <v>43595.95833333319</v>
      </c>
      <c r="BQ1" s="189">
        <f t="shared" si="0"/>
        <v>43595.968749999854</v>
      </c>
      <c r="BR1" s="189">
        <f t="shared" si="0"/>
        <v>43595.979166666519</v>
      </c>
      <c r="BS1" s="189">
        <f t="shared" si="0"/>
        <v>43595.989583333183</v>
      </c>
      <c r="BT1" s="189">
        <f t="shared" si="0"/>
        <v>43595.999999999847</v>
      </c>
    </row>
    <row r="2" spans="1:73" ht="15.75" customHeight="1" thickBot="1" x14ac:dyDescent="0.3">
      <c r="A2" s="377"/>
      <c r="B2" s="377"/>
      <c r="C2" s="377"/>
      <c r="D2" s="378"/>
      <c r="E2" s="2"/>
      <c r="F2" s="2"/>
      <c r="G2" s="2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3"/>
      <c r="V2" s="183"/>
      <c r="W2" s="18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</row>
    <row r="3" spans="1:73" ht="15.75" customHeight="1" thickBot="1" x14ac:dyDescent="0.3">
      <c r="A3" s="1"/>
      <c r="B3" s="212"/>
      <c r="F3" s="182"/>
      <c r="G3" s="182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</row>
    <row r="4" spans="1:73" ht="18" customHeight="1" thickBot="1" x14ac:dyDescent="0.55000000000000004">
      <c r="A4" s="185" t="s">
        <v>0</v>
      </c>
      <c r="B4" s="185" t="s">
        <v>1</v>
      </c>
      <c r="C4" s="186" t="s">
        <v>2</v>
      </c>
      <c r="F4" s="184"/>
      <c r="G4" s="184"/>
      <c r="H4" s="214"/>
      <c r="I4" s="214"/>
      <c r="J4" s="214"/>
      <c r="K4" s="214"/>
      <c r="L4" s="215"/>
      <c r="M4" s="215"/>
      <c r="N4" s="215"/>
      <c r="O4" s="215"/>
      <c r="P4" s="215"/>
      <c r="Q4" s="215"/>
      <c r="R4" s="215"/>
      <c r="S4" s="215"/>
      <c r="T4" s="215"/>
      <c r="U4" s="215"/>
      <c r="V4" s="215"/>
      <c r="W4" s="215"/>
      <c r="X4" s="215"/>
      <c r="Y4" s="215"/>
      <c r="Z4" s="215"/>
      <c r="AA4" s="215"/>
      <c r="AB4" s="215"/>
      <c r="AC4" s="215"/>
      <c r="AD4" s="215"/>
      <c r="AE4" s="215"/>
      <c r="AF4" s="215"/>
      <c r="AG4" s="215"/>
      <c r="AH4" s="215"/>
      <c r="AI4" s="215"/>
      <c r="AJ4" s="215"/>
      <c r="AK4" s="215"/>
      <c r="AL4" s="215"/>
      <c r="AM4" s="215"/>
      <c r="AN4" s="215"/>
      <c r="AO4" s="215"/>
      <c r="AP4" s="215"/>
      <c r="AQ4" s="215"/>
      <c r="AR4" s="215"/>
      <c r="AS4" s="215"/>
      <c r="AT4" s="215"/>
      <c r="AU4" s="215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</row>
    <row r="5" spans="1:73" ht="19.5" customHeight="1" thickBot="1" x14ac:dyDescent="0.55000000000000004">
      <c r="A5" s="36">
        <f xml:space="preserve"> FCTVENDREDI</f>
        <v>12.34722222226992</v>
      </c>
      <c r="B5" s="7">
        <f>REELVENDREDI</f>
        <v>240</v>
      </c>
      <c r="C5" s="8">
        <f>ECARTVENDREDI</f>
        <v>2.3472222222699202</v>
      </c>
      <c r="D5" s="213"/>
      <c r="E5" s="213"/>
      <c r="F5" s="213"/>
      <c r="G5" s="213"/>
      <c r="H5" s="2"/>
      <c r="I5" s="2"/>
      <c r="J5" s="2"/>
      <c r="K5" s="2"/>
      <c r="L5" s="3"/>
      <c r="M5" s="3"/>
      <c r="N5" s="3"/>
      <c r="O5" s="3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</row>
    <row r="6" spans="1:73" ht="15" customHeight="1" x14ac:dyDescent="0.25">
      <c r="A6" s="3"/>
      <c r="B6" s="370" t="s">
        <v>28</v>
      </c>
      <c r="C6" s="342" t="s">
        <v>3</v>
      </c>
      <c r="D6" s="342" t="s">
        <v>3</v>
      </c>
      <c r="E6" s="372" t="s">
        <v>48</v>
      </c>
      <c r="F6" s="340" t="s">
        <v>4</v>
      </c>
      <c r="G6" s="340" t="s">
        <v>5</v>
      </c>
      <c r="H6" s="344">
        <f>DATE(YEAR($C$35),MONTH($C$35),DAY($C$35))+(8/24)</f>
        <v>43595.333333333336</v>
      </c>
      <c r="I6" s="344">
        <f>H$6+(15/24/60)</f>
        <v>43595.34375</v>
      </c>
      <c r="J6" s="344">
        <f t="shared" ref="J6:BT6" si="1">I$6+(15/24/60)</f>
        <v>43595.354166666664</v>
      </c>
      <c r="K6" s="344">
        <f t="shared" si="1"/>
        <v>43595.364583333328</v>
      </c>
      <c r="L6" s="344">
        <f t="shared" si="1"/>
        <v>43595.374999999993</v>
      </c>
      <c r="M6" s="344">
        <f t="shared" si="1"/>
        <v>43595.385416666657</v>
      </c>
      <c r="N6" s="344">
        <f t="shared" si="1"/>
        <v>43595.395833333321</v>
      </c>
      <c r="O6" s="344">
        <f t="shared" si="1"/>
        <v>43595.406249999985</v>
      </c>
      <c r="P6" s="344">
        <f t="shared" si="1"/>
        <v>43595.41666666665</v>
      </c>
      <c r="Q6" s="344">
        <f t="shared" si="1"/>
        <v>43595.427083333314</v>
      </c>
      <c r="R6" s="344">
        <f t="shared" si="1"/>
        <v>43595.437499999978</v>
      </c>
      <c r="S6" s="344">
        <f t="shared" si="1"/>
        <v>43595.447916666642</v>
      </c>
      <c r="T6" s="344">
        <f t="shared" si="1"/>
        <v>43595.458333333307</v>
      </c>
      <c r="U6" s="344">
        <f t="shared" si="1"/>
        <v>43595.468749999971</v>
      </c>
      <c r="V6" s="344">
        <f t="shared" si="1"/>
        <v>43595.479166666635</v>
      </c>
      <c r="W6" s="344">
        <f t="shared" si="1"/>
        <v>43595.489583333299</v>
      </c>
      <c r="X6" s="344">
        <f t="shared" si="1"/>
        <v>43595.499999999964</v>
      </c>
      <c r="Y6" s="344">
        <f t="shared" si="1"/>
        <v>43595.510416666628</v>
      </c>
      <c r="Z6" s="344">
        <f t="shared" si="1"/>
        <v>43595.520833333292</v>
      </c>
      <c r="AA6" s="344">
        <f t="shared" si="1"/>
        <v>43595.531249999956</v>
      </c>
      <c r="AB6" s="344">
        <f t="shared" si="1"/>
        <v>43595.541666666621</v>
      </c>
      <c r="AC6" s="344">
        <f t="shared" si="1"/>
        <v>43595.552083333285</v>
      </c>
      <c r="AD6" s="344">
        <f t="shared" si="1"/>
        <v>43595.562499999949</v>
      </c>
      <c r="AE6" s="344">
        <f t="shared" si="1"/>
        <v>43595.572916666613</v>
      </c>
      <c r="AF6" s="344">
        <f t="shared" si="1"/>
        <v>43595.583333333278</v>
      </c>
      <c r="AG6" s="344">
        <f t="shared" si="1"/>
        <v>43595.593749999942</v>
      </c>
      <c r="AH6" s="344">
        <f t="shared" si="1"/>
        <v>43595.604166666606</v>
      </c>
      <c r="AI6" s="344">
        <f t="shared" si="1"/>
        <v>43595.61458333327</v>
      </c>
      <c r="AJ6" s="344">
        <f t="shared" si="1"/>
        <v>43595.624999999935</v>
      </c>
      <c r="AK6" s="344">
        <f t="shared" si="1"/>
        <v>43595.635416666599</v>
      </c>
      <c r="AL6" s="344">
        <f t="shared" si="1"/>
        <v>43595.645833333263</v>
      </c>
      <c r="AM6" s="344">
        <f t="shared" si="1"/>
        <v>43595.656249999927</v>
      </c>
      <c r="AN6" s="344">
        <f t="shared" si="1"/>
        <v>43595.666666666591</v>
      </c>
      <c r="AO6" s="344">
        <f t="shared" si="1"/>
        <v>43595.677083333256</v>
      </c>
      <c r="AP6" s="344">
        <f t="shared" si="1"/>
        <v>43595.68749999992</v>
      </c>
      <c r="AQ6" s="344">
        <f t="shared" si="1"/>
        <v>43595.697916666584</v>
      </c>
      <c r="AR6" s="344">
        <f t="shared" si="1"/>
        <v>43595.708333333248</v>
      </c>
      <c r="AS6" s="344">
        <f t="shared" si="1"/>
        <v>43595.718749999913</v>
      </c>
      <c r="AT6" s="344">
        <f t="shared" si="1"/>
        <v>43595.729166666577</v>
      </c>
      <c r="AU6" s="344">
        <f t="shared" si="1"/>
        <v>43595.739583333241</v>
      </c>
      <c r="AV6" s="344">
        <f t="shared" si="1"/>
        <v>43595.749999999905</v>
      </c>
      <c r="AW6" s="344">
        <f t="shared" si="1"/>
        <v>43595.76041666657</v>
      </c>
      <c r="AX6" s="344">
        <f t="shared" si="1"/>
        <v>43595.770833333234</v>
      </c>
      <c r="AY6" s="344">
        <f t="shared" si="1"/>
        <v>43595.781249999898</v>
      </c>
      <c r="AZ6" s="344">
        <f t="shared" si="1"/>
        <v>43595.791666666562</v>
      </c>
      <c r="BA6" s="344">
        <f t="shared" si="1"/>
        <v>43595.802083333227</v>
      </c>
      <c r="BB6" s="344">
        <f t="shared" si="1"/>
        <v>43595.812499999891</v>
      </c>
      <c r="BC6" s="344">
        <f t="shared" si="1"/>
        <v>43595.822916666555</v>
      </c>
      <c r="BD6" s="344">
        <f t="shared" si="1"/>
        <v>43595.833333333219</v>
      </c>
      <c r="BE6" s="344">
        <f t="shared" si="1"/>
        <v>43595.843749999884</v>
      </c>
      <c r="BF6" s="344">
        <f t="shared" si="1"/>
        <v>43595.854166666548</v>
      </c>
      <c r="BG6" s="344">
        <f t="shared" si="1"/>
        <v>43595.864583333212</v>
      </c>
      <c r="BH6" s="344">
        <f t="shared" si="1"/>
        <v>43595.874999999876</v>
      </c>
      <c r="BI6" s="344">
        <f t="shared" si="1"/>
        <v>43595.885416666541</v>
      </c>
      <c r="BJ6" s="344">
        <f t="shared" si="1"/>
        <v>43595.895833333205</v>
      </c>
      <c r="BK6" s="344">
        <f t="shared" si="1"/>
        <v>43595.906249999869</v>
      </c>
      <c r="BL6" s="344">
        <f t="shared" si="1"/>
        <v>43595.916666666533</v>
      </c>
      <c r="BM6" s="344">
        <f t="shared" si="1"/>
        <v>43595.927083333198</v>
      </c>
      <c r="BN6" s="344">
        <f t="shared" si="1"/>
        <v>43595.937499999862</v>
      </c>
      <c r="BO6" s="344">
        <f t="shared" si="1"/>
        <v>43595.947916666526</v>
      </c>
      <c r="BP6" s="344">
        <f t="shared" si="1"/>
        <v>43595.95833333319</v>
      </c>
      <c r="BQ6" s="344">
        <f t="shared" si="1"/>
        <v>43595.968749999854</v>
      </c>
      <c r="BR6" s="344">
        <f t="shared" si="1"/>
        <v>43595.979166666519</v>
      </c>
      <c r="BS6" s="344">
        <f t="shared" si="1"/>
        <v>43595.989583333183</v>
      </c>
      <c r="BT6" s="344">
        <f t="shared" si="1"/>
        <v>43595.999999999847</v>
      </c>
    </row>
    <row r="7" spans="1:73" ht="15.75" thickBot="1" x14ac:dyDescent="0.3">
      <c r="A7" s="3"/>
      <c r="B7" s="371"/>
      <c r="C7" s="343"/>
      <c r="D7" s="343"/>
      <c r="E7" s="373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3" ht="15.75" x14ac:dyDescent="0.25">
      <c r="A8" s="39"/>
      <c r="B8" s="70" t="str">
        <f>'Etat staff'!R15</f>
        <v>SOAD</v>
      </c>
      <c r="C8" s="145">
        <f>'Etat staff'!P15</f>
        <v>43595.315972222219</v>
      </c>
      <c r="D8" s="240">
        <f>IF('Etat staff'!Q15&lt;C8,'Etat staff'!Q15+1,'Etat staff'!Q15)</f>
        <v>43595.642361111109</v>
      </c>
      <c r="E8" s="237">
        <f>IF(BU8*24&lt;5.75,0.25/24,IF(BU8*24&lt;6.75,0.5/24,IF(BU8*24&lt;9,1/24,IF(BU8*24&lt;13.25,1.25/24,1.5/24))))</f>
        <v>4.1666666666666664E-2</v>
      </c>
      <c r="F8" s="207"/>
      <c r="G8" s="67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D8-C8+0.16666/24</f>
        <v>0.33333305555717241</v>
      </c>
    </row>
    <row r="9" spans="1:73" ht="15.75" x14ac:dyDescent="0.25">
      <c r="A9" s="39"/>
      <c r="B9" s="71" t="str">
        <f>'Etat staff'!R16</f>
        <v xml:space="preserve"> ISARA</v>
      </c>
      <c r="C9" s="146">
        <f>'Etat staff'!P16</f>
        <v>43595.357638888891</v>
      </c>
      <c r="D9" s="241">
        <f>IF('Etat staff'!Q16&lt;C9,'Etat staff'!Q16+1,'Etat staff'!Q16)</f>
        <v>43595.684027777781</v>
      </c>
      <c r="E9" s="238">
        <f t="shared" ref="E9:E13" si="2">IF(BU9*24&lt;5.75,0.25/24,IF(BU9*24&lt;6.75,0.5/24,IF(BU9*24&lt;9,1/24,IF(BU9*24&lt;13.25,1.25/24,1.5/24))))</f>
        <v>4.1666666666666664E-2</v>
      </c>
      <c r="F9" s="109"/>
      <c r="G9" s="68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29"/>
      <c r="BU9" s="165">
        <f t="shared" ref="BU9:BU118" si="3">D9-C9+0.16666/24</f>
        <v>0.33333305555717241</v>
      </c>
    </row>
    <row r="10" spans="1:73" ht="15.75" x14ac:dyDescent="0.25">
      <c r="A10" s="39"/>
      <c r="B10" s="71" t="str">
        <f>'Etat staff'!R17</f>
        <v xml:space="preserve"> PAGNA</v>
      </c>
      <c r="C10" s="146">
        <f>'Etat staff'!P17</f>
        <v>43595.482638888891</v>
      </c>
      <c r="D10" s="241">
        <f>IF('Etat staff'!Q17&lt;C10,'Etat staff'!Q17+1,'Etat staff'!Q17)</f>
        <v>43595.715277777781</v>
      </c>
      <c r="E10" s="238">
        <f t="shared" si="2"/>
        <v>1.0416666666666666E-2</v>
      </c>
      <c r="F10" s="109"/>
      <c r="G10" s="68"/>
      <c r="H10" s="227"/>
      <c r="I10" s="296"/>
      <c r="J10" s="296"/>
      <c r="K10" s="296"/>
      <c r="L10" s="296"/>
      <c r="M10" s="296"/>
      <c r="N10" s="296"/>
      <c r="O10" s="296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29"/>
      <c r="BU10" s="165">
        <f t="shared" si="3"/>
        <v>0.23958305555717244</v>
      </c>
    </row>
    <row r="11" spans="1:73" ht="15.75" x14ac:dyDescent="0.25">
      <c r="A11" s="39"/>
      <c r="B11" s="71" t="str">
        <f>'Etat staff'!R18</f>
        <v xml:space="preserve"> MICHELA</v>
      </c>
      <c r="C11" s="146">
        <f>'Etat staff'!P18</f>
        <v>43595.586805555555</v>
      </c>
      <c r="D11" s="241">
        <f>IF('Etat staff'!Q18&lt;C11,'Etat staff'!Q18+1,'Etat staff'!Q18)</f>
        <v>43595.913194444445</v>
      </c>
      <c r="E11" s="238">
        <f t="shared" si="2"/>
        <v>4.1666666666666664E-2</v>
      </c>
      <c r="F11" s="109"/>
      <c r="G11" s="68"/>
      <c r="H11" s="227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296"/>
      <c r="BQ11" s="296"/>
      <c r="BR11" s="296"/>
      <c r="BS11" s="296"/>
      <c r="BT11" s="229"/>
      <c r="BU11" s="165">
        <f t="shared" si="3"/>
        <v>0.33333305555717241</v>
      </c>
    </row>
    <row r="12" spans="1:73" ht="15.75" x14ac:dyDescent="0.25">
      <c r="A12" s="39"/>
      <c r="B12" s="71">
        <f>'Etat staff'!R19</f>
        <v>0</v>
      </c>
      <c r="C12" s="146">
        <f>'Etat staff'!P19</f>
        <v>0</v>
      </c>
      <c r="D12" s="241">
        <f>IF('Etat staff'!Q19&lt;C12,'Etat staff'!Q19+1,'Etat staff'!Q19)</f>
        <v>0</v>
      </c>
      <c r="E12" s="238">
        <f t="shared" si="2"/>
        <v>1.0416666666666666E-2</v>
      </c>
      <c r="F12" s="109"/>
      <c r="G12" s="68"/>
      <c r="H12" s="227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296"/>
      <c r="BM12" s="296"/>
      <c r="BN12" s="296"/>
      <c r="BO12" s="296"/>
      <c r="BP12" s="296"/>
      <c r="BQ12" s="296"/>
      <c r="BR12" s="296"/>
      <c r="BS12" s="296"/>
      <c r="BT12" s="229"/>
      <c r="BU12" s="165">
        <f t="shared" si="3"/>
        <v>6.9441666666666671E-3</v>
      </c>
    </row>
    <row r="13" spans="1:73" ht="16.5" thickBot="1" x14ac:dyDescent="0.3">
      <c r="A13" s="39"/>
      <c r="B13" s="72">
        <f>'Etat staff'!R20</f>
        <v>0</v>
      </c>
      <c r="C13" s="146">
        <f>'Etat staff'!P20</f>
        <v>0</v>
      </c>
      <c r="D13" s="242">
        <f>IF('Etat staff'!Q20&lt;C13,'Etat staff'!Q20+1,'Etat staff'!Q20)</f>
        <v>0</v>
      </c>
      <c r="E13" s="239">
        <f t="shared" si="2"/>
        <v>1.0416666666666666E-2</v>
      </c>
      <c r="F13" s="110"/>
      <c r="G13" s="69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6.9441666666666671E-3</v>
      </c>
    </row>
    <row r="14" spans="1:73" ht="15" customHeight="1" thickBot="1" x14ac:dyDescent="0.3">
      <c r="A14" s="39"/>
      <c r="B14" s="40"/>
      <c r="C14" s="147"/>
      <c r="D14" s="148"/>
      <c r="E14" s="196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3" ht="30.75" thickBot="1" x14ac:dyDescent="0.3">
      <c r="A15" s="39"/>
      <c r="B15" s="73" t="s">
        <v>27</v>
      </c>
      <c r="C15" s="150" t="s">
        <v>3</v>
      </c>
      <c r="D15" s="150" t="s">
        <v>3</v>
      </c>
      <c r="E15" s="197" t="s">
        <v>48</v>
      </c>
      <c r="F15" s="211" t="s">
        <v>4</v>
      </c>
      <c r="G15" s="211" t="s">
        <v>5</v>
      </c>
      <c r="H15" s="282">
        <f>DATE(YEAR($C$35),MONTH($C$35),DAY($C$35))+(8/24)</f>
        <v>43595.333333333336</v>
      </c>
      <c r="I15" s="282">
        <f>H$6+(15/24/60)</f>
        <v>43595.34375</v>
      </c>
      <c r="J15" s="282">
        <f t="shared" ref="J15:BT15" si="4">I$6+(15/24/60)</f>
        <v>43595.354166666664</v>
      </c>
      <c r="K15" s="282">
        <f t="shared" si="4"/>
        <v>43595.364583333328</v>
      </c>
      <c r="L15" s="282">
        <f t="shared" si="4"/>
        <v>43595.374999999993</v>
      </c>
      <c r="M15" s="282">
        <f t="shared" si="4"/>
        <v>43595.385416666657</v>
      </c>
      <c r="N15" s="282">
        <f t="shared" si="4"/>
        <v>43595.395833333321</v>
      </c>
      <c r="O15" s="282">
        <f t="shared" si="4"/>
        <v>43595.406249999985</v>
      </c>
      <c r="P15" s="282">
        <f t="shared" si="4"/>
        <v>43595.41666666665</v>
      </c>
      <c r="Q15" s="282">
        <f t="shared" si="4"/>
        <v>43595.427083333314</v>
      </c>
      <c r="R15" s="282">
        <f t="shared" si="4"/>
        <v>43595.437499999978</v>
      </c>
      <c r="S15" s="282">
        <f t="shared" si="4"/>
        <v>43595.447916666642</v>
      </c>
      <c r="T15" s="282">
        <f t="shared" si="4"/>
        <v>43595.458333333307</v>
      </c>
      <c r="U15" s="282">
        <f t="shared" si="4"/>
        <v>43595.468749999971</v>
      </c>
      <c r="V15" s="282">
        <f t="shared" si="4"/>
        <v>43595.479166666635</v>
      </c>
      <c r="W15" s="282">
        <f t="shared" si="4"/>
        <v>43595.489583333299</v>
      </c>
      <c r="X15" s="282">
        <f t="shared" si="4"/>
        <v>43595.499999999964</v>
      </c>
      <c r="Y15" s="282">
        <f t="shared" si="4"/>
        <v>43595.510416666628</v>
      </c>
      <c r="Z15" s="282">
        <f t="shared" si="4"/>
        <v>43595.520833333292</v>
      </c>
      <c r="AA15" s="282">
        <f t="shared" si="4"/>
        <v>43595.531249999956</v>
      </c>
      <c r="AB15" s="282">
        <f t="shared" si="4"/>
        <v>43595.541666666621</v>
      </c>
      <c r="AC15" s="282">
        <f t="shared" si="4"/>
        <v>43595.552083333285</v>
      </c>
      <c r="AD15" s="282">
        <f t="shared" si="4"/>
        <v>43595.562499999949</v>
      </c>
      <c r="AE15" s="282">
        <f t="shared" si="4"/>
        <v>43595.572916666613</v>
      </c>
      <c r="AF15" s="282">
        <f t="shared" si="4"/>
        <v>43595.583333333278</v>
      </c>
      <c r="AG15" s="282">
        <f t="shared" si="4"/>
        <v>43595.593749999942</v>
      </c>
      <c r="AH15" s="282">
        <f t="shared" si="4"/>
        <v>43595.604166666606</v>
      </c>
      <c r="AI15" s="282">
        <f t="shared" si="4"/>
        <v>43595.61458333327</v>
      </c>
      <c r="AJ15" s="282">
        <f t="shared" si="4"/>
        <v>43595.624999999935</v>
      </c>
      <c r="AK15" s="282">
        <f t="shared" si="4"/>
        <v>43595.635416666599</v>
      </c>
      <c r="AL15" s="282">
        <f t="shared" si="4"/>
        <v>43595.645833333263</v>
      </c>
      <c r="AM15" s="282">
        <f t="shared" si="4"/>
        <v>43595.656249999927</v>
      </c>
      <c r="AN15" s="282">
        <f t="shared" si="4"/>
        <v>43595.666666666591</v>
      </c>
      <c r="AO15" s="282">
        <f t="shared" si="4"/>
        <v>43595.677083333256</v>
      </c>
      <c r="AP15" s="282">
        <f t="shared" si="4"/>
        <v>43595.68749999992</v>
      </c>
      <c r="AQ15" s="282">
        <f t="shared" si="4"/>
        <v>43595.697916666584</v>
      </c>
      <c r="AR15" s="282">
        <f t="shared" si="4"/>
        <v>43595.708333333248</v>
      </c>
      <c r="AS15" s="282">
        <f t="shared" si="4"/>
        <v>43595.718749999913</v>
      </c>
      <c r="AT15" s="282">
        <f t="shared" si="4"/>
        <v>43595.729166666577</v>
      </c>
      <c r="AU15" s="282">
        <f t="shared" si="4"/>
        <v>43595.739583333241</v>
      </c>
      <c r="AV15" s="282">
        <f t="shared" si="4"/>
        <v>43595.749999999905</v>
      </c>
      <c r="AW15" s="282">
        <f t="shared" si="4"/>
        <v>43595.76041666657</v>
      </c>
      <c r="AX15" s="282">
        <f t="shared" si="4"/>
        <v>43595.770833333234</v>
      </c>
      <c r="AY15" s="282">
        <f t="shared" si="4"/>
        <v>43595.781249999898</v>
      </c>
      <c r="AZ15" s="282">
        <f t="shared" si="4"/>
        <v>43595.791666666562</v>
      </c>
      <c r="BA15" s="282">
        <f t="shared" si="4"/>
        <v>43595.802083333227</v>
      </c>
      <c r="BB15" s="282">
        <f t="shared" si="4"/>
        <v>43595.812499999891</v>
      </c>
      <c r="BC15" s="282">
        <f t="shared" si="4"/>
        <v>43595.822916666555</v>
      </c>
      <c r="BD15" s="282">
        <f t="shared" si="4"/>
        <v>43595.833333333219</v>
      </c>
      <c r="BE15" s="282">
        <f t="shared" si="4"/>
        <v>43595.843749999884</v>
      </c>
      <c r="BF15" s="282">
        <f t="shared" si="4"/>
        <v>43595.854166666548</v>
      </c>
      <c r="BG15" s="282">
        <f t="shared" si="4"/>
        <v>43595.864583333212</v>
      </c>
      <c r="BH15" s="282">
        <f t="shared" si="4"/>
        <v>43595.874999999876</v>
      </c>
      <c r="BI15" s="282">
        <f t="shared" si="4"/>
        <v>43595.885416666541</v>
      </c>
      <c r="BJ15" s="282">
        <f t="shared" si="4"/>
        <v>43595.895833333205</v>
      </c>
      <c r="BK15" s="282">
        <f t="shared" si="4"/>
        <v>43595.906249999869</v>
      </c>
      <c r="BL15" s="282">
        <f t="shared" si="4"/>
        <v>43595.916666666533</v>
      </c>
      <c r="BM15" s="282">
        <f t="shared" si="4"/>
        <v>43595.927083333198</v>
      </c>
      <c r="BN15" s="282">
        <f t="shared" si="4"/>
        <v>43595.937499999862</v>
      </c>
      <c r="BO15" s="282">
        <f t="shared" si="4"/>
        <v>43595.947916666526</v>
      </c>
      <c r="BP15" s="282">
        <f t="shared" si="4"/>
        <v>43595.95833333319</v>
      </c>
      <c r="BQ15" s="282">
        <f t="shared" si="4"/>
        <v>43595.968749999854</v>
      </c>
      <c r="BR15" s="282">
        <f t="shared" si="4"/>
        <v>43595.979166666519</v>
      </c>
      <c r="BS15" s="282">
        <f t="shared" si="4"/>
        <v>43595.989583333183</v>
      </c>
      <c r="BT15" s="282">
        <f t="shared" si="4"/>
        <v>43595.999999999847</v>
      </c>
      <c r="BU15" s="165"/>
    </row>
    <row r="16" spans="1:73" x14ac:dyDescent="0.25">
      <c r="A16" s="39"/>
      <c r="B16" s="111" t="str">
        <f>'Etat staff'!R21</f>
        <v xml:space="preserve"> OLFA</v>
      </c>
      <c r="C16" s="151">
        <f>'Etat staff'!P21</f>
        <v>43595.440972222219</v>
      </c>
      <c r="D16" s="246">
        <f>IF('Etat staff'!Q21&lt;C16,'Etat staff'!Q21+1,'Etat staff'!Q21)</f>
        <v>43595.767361111109</v>
      </c>
      <c r="E16" s="243">
        <f>IF(BU16*24&lt;5.75,0.25/24,IF(BU16*24&lt;6.75,0.5/24,IF(BU16*24&lt;9,1/24,IF(BU16*24&lt;13.25,1.25/24,1.5/24))))</f>
        <v>4.1666666666666664E-2</v>
      </c>
      <c r="F16" s="204"/>
      <c r="G16" s="166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0.33333305555717241</v>
      </c>
    </row>
    <row r="17" spans="1:73" ht="15" customHeight="1" x14ac:dyDescent="0.25">
      <c r="A17" s="39"/>
      <c r="B17" s="65" t="str">
        <f>'Etat staff'!R22</f>
        <v xml:space="preserve"> ESTELLE OCEANE</v>
      </c>
      <c r="C17" s="152">
        <f>'Etat staff'!P22</f>
        <v>43595.440972222219</v>
      </c>
      <c r="D17" s="247">
        <f>IF('Etat staff'!Q22&lt;C17,'Etat staff'!Q22+1,'Etat staff'!Q22)</f>
        <v>43595.767361111109</v>
      </c>
      <c r="E17" s="244">
        <f t="shared" ref="E17:E25" si="5">IF(BU17*24&lt;5.75,0.25/24,IF(BU17*24&lt;6.75,0.5/24,IF(BU17*24&lt;9,1/24,IF(BU17*24&lt;13.25,1.25/24,1.5/24))))</f>
        <v>4.1666666666666664E-2</v>
      </c>
      <c r="F17" s="205"/>
      <c r="G17" s="167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28"/>
      <c r="BR17" s="228"/>
      <c r="BS17" s="228"/>
      <c r="BT17" s="229"/>
      <c r="BU17" s="165">
        <f t="shared" si="3"/>
        <v>0.33333305555717241</v>
      </c>
    </row>
    <row r="18" spans="1:73" ht="18" customHeight="1" x14ac:dyDescent="0.25">
      <c r="A18" s="39"/>
      <c r="B18" s="65" t="str">
        <f>'Etat staff'!R23</f>
        <v xml:space="preserve"> CAMILLE</v>
      </c>
      <c r="C18" s="152">
        <f>'Etat staff'!P23</f>
        <v>43595.440972222219</v>
      </c>
      <c r="D18" s="247">
        <f>IF('Etat staff'!Q23&lt;C18,'Etat staff'!Q23+1,'Etat staff'!Q23)</f>
        <v>43595.767361111109</v>
      </c>
      <c r="E18" s="244">
        <f t="shared" si="5"/>
        <v>4.1666666666666664E-2</v>
      </c>
      <c r="F18" s="206"/>
      <c r="G18" s="168"/>
      <c r="H18" s="227"/>
      <c r="I18" s="264"/>
      <c r="J18" s="264"/>
      <c r="K18" s="264"/>
      <c r="L18" s="296"/>
      <c r="M18" s="296"/>
      <c r="N18" s="296"/>
      <c r="O18" s="296"/>
      <c r="P18" s="296" t="s">
        <v>7</v>
      </c>
      <c r="Q18" s="296" t="s">
        <v>7</v>
      </c>
      <c r="R18" s="296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28"/>
      <c r="BR18" s="228"/>
      <c r="BS18" s="228"/>
      <c r="BT18" s="229"/>
      <c r="BU18" s="165">
        <f t="shared" si="3"/>
        <v>0.33333305555717241</v>
      </c>
    </row>
    <row r="19" spans="1:73" ht="18" customHeight="1" x14ac:dyDescent="0.25">
      <c r="A19" s="39"/>
      <c r="B19" s="65" t="str">
        <f>'Etat staff'!R24</f>
        <v xml:space="preserve"> LYDIE DISPO</v>
      </c>
      <c r="C19" s="152">
        <f>'Etat staff'!P24</f>
        <v>43595.482638888891</v>
      </c>
      <c r="D19" s="247">
        <f>IF('Etat staff'!Q24&lt;C19,'Etat staff'!Q24+1,'Etat staff'!Q24)</f>
        <v>43595.746527777781</v>
      </c>
      <c r="E19" s="244">
        <f t="shared" si="5"/>
        <v>2.0833333333333332E-2</v>
      </c>
      <c r="F19" s="206"/>
      <c r="G19" s="168"/>
      <c r="H19" s="227"/>
      <c r="I19" s="264"/>
      <c r="J19" s="264"/>
      <c r="K19" s="264"/>
      <c r="L19" s="296"/>
      <c r="M19" s="296"/>
      <c r="N19" s="296"/>
      <c r="O19" s="296"/>
      <c r="P19" s="296"/>
      <c r="Q19" s="296"/>
      <c r="R19" s="296"/>
      <c r="S19" s="296" t="s">
        <v>7</v>
      </c>
      <c r="T19" s="296" t="s">
        <v>7</v>
      </c>
      <c r="U19" s="296" t="s">
        <v>7</v>
      </c>
      <c r="V19" s="296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296"/>
      <c r="BG19" s="296"/>
      <c r="BH19" s="296"/>
      <c r="BI19" s="296"/>
      <c r="BJ19" s="296"/>
      <c r="BK19" s="296"/>
      <c r="BL19" s="296"/>
      <c r="BM19" s="296"/>
      <c r="BN19" s="296"/>
      <c r="BO19" s="296"/>
      <c r="BP19" s="296"/>
      <c r="BQ19" s="228"/>
      <c r="BR19" s="228"/>
      <c r="BS19" s="228"/>
      <c r="BT19" s="229"/>
      <c r="BU19" s="165">
        <f t="shared" si="3"/>
        <v>0.27083305555717241</v>
      </c>
    </row>
    <row r="20" spans="1:73" ht="18" customHeight="1" x14ac:dyDescent="0.25">
      <c r="A20" s="39"/>
      <c r="B20" s="65" t="str">
        <f>'Etat staff'!R25</f>
        <v xml:space="preserve"> AUDE DISPO</v>
      </c>
      <c r="C20" s="152">
        <f>'Etat staff'!P25</f>
        <v>43595.482638888891</v>
      </c>
      <c r="D20" s="247">
        <f>IF('Etat staff'!Q25&lt;C20,'Etat staff'!Q25+1,'Etat staff'!Q25)</f>
        <v>43595.829861111109</v>
      </c>
      <c r="E20" s="244">
        <f t="shared" si="5"/>
        <v>4.1666666666666664E-2</v>
      </c>
      <c r="F20" s="206"/>
      <c r="G20" s="168"/>
      <c r="H20" s="227"/>
      <c r="I20" s="264"/>
      <c r="J20" s="264"/>
      <c r="K20" s="264"/>
      <c r="L20" s="296"/>
      <c r="M20" s="296"/>
      <c r="N20" s="296"/>
      <c r="O20" s="296"/>
      <c r="P20" s="296"/>
      <c r="Q20" s="296"/>
      <c r="R20" s="296"/>
      <c r="S20" s="296"/>
      <c r="T20" s="296" t="s">
        <v>7</v>
      </c>
      <c r="U20" s="296" t="s">
        <v>7</v>
      </c>
      <c r="V20" s="296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296"/>
      <c r="BI20" s="296"/>
      <c r="BJ20" s="296"/>
      <c r="BK20" s="296"/>
      <c r="BL20" s="296"/>
      <c r="BM20" s="296"/>
      <c r="BN20" s="296"/>
      <c r="BO20" s="296"/>
      <c r="BP20" s="296"/>
      <c r="BQ20" s="228"/>
      <c r="BR20" s="228"/>
      <c r="BS20" s="228"/>
      <c r="BT20" s="229"/>
      <c r="BU20" s="165">
        <f t="shared" si="3"/>
        <v>0.3541663888856551</v>
      </c>
    </row>
    <row r="21" spans="1:73" ht="18" customHeight="1" x14ac:dyDescent="0.25">
      <c r="A21" s="39"/>
      <c r="B21" s="65" t="str">
        <f>'Etat staff'!R26</f>
        <v xml:space="preserve"> VIRGINIE</v>
      </c>
      <c r="C21" s="152">
        <f>'Etat staff'!P26</f>
        <v>43595.482638888891</v>
      </c>
      <c r="D21" s="247">
        <f>IF('Etat staff'!Q26&lt;C21,'Etat staff'!Q26+1,'Etat staff'!Q26)</f>
        <v>43595.715277777781</v>
      </c>
      <c r="E21" s="244">
        <f t="shared" si="5"/>
        <v>1.0416666666666666E-2</v>
      </c>
      <c r="F21" s="206"/>
      <c r="G21" s="168"/>
      <c r="H21" s="227"/>
      <c r="I21" s="264"/>
      <c r="J21" s="264"/>
      <c r="K21" s="264"/>
      <c r="L21" s="296"/>
      <c r="M21" s="296"/>
      <c r="N21" s="296"/>
      <c r="O21" s="296"/>
      <c r="P21" s="296"/>
      <c r="Q21" s="296"/>
      <c r="R21" s="296"/>
      <c r="S21" s="296"/>
      <c r="T21" s="296"/>
      <c r="U21" s="296"/>
      <c r="V21" s="296"/>
      <c r="W21" s="296"/>
      <c r="X21" s="296"/>
      <c r="Y21" s="296"/>
      <c r="Z21" s="296" t="s">
        <v>7</v>
      </c>
      <c r="AA21" s="296" t="s">
        <v>7</v>
      </c>
      <c r="AB21" s="296" t="s">
        <v>7</v>
      </c>
      <c r="AC21" s="296" t="s">
        <v>7</v>
      </c>
      <c r="AD21" s="296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296"/>
      <c r="BK21" s="296"/>
      <c r="BL21" s="296"/>
      <c r="BM21" s="296"/>
      <c r="BN21" s="296"/>
      <c r="BO21" s="296"/>
      <c r="BP21" s="296"/>
      <c r="BQ21" s="228"/>
      <c r="BR21" s="228"/>
      <c r="BS21" s="228"/>
      <c r="BT21" s="229"/>
      <c r="BU21" s="165">
        <f t="shared" si="3"/>
        <v>0.23958305555717244</v>
      </c>
    </row>
    <row r="22" spans="1:73" ht="18" customHeight="1" x14ac:dyDescent="0.25">
      <c r="A22" s="39"/>
      <c r="B22" s="65" t="str">
        <f>'Etat staff'!R27</f>
        <v xml:space="preserve"> MARINE</v>
      </c>
      <c r="C22" s="152">
        <f>'Etat staff'!P27</f>
        <v>43595.586805555555</v>
      </c>
      <c r="D22" s="247">
        <f>IF('Etat staff'!Q27&lt;C22,'Etat staff'!Q27+1,'Etat staff'!Q27)</f>
        <v>43595.913194444445</v>
      </c>
      <c r="E22" s="244">
        <f t="shared" si="5"/>
        <v>4.1666666666666664E-2</v>
      </c>
      <c r="F22" s="206"/>
      <c r="G22" s="168"/>
      <c r="H22" s="227"/>
      <c r="I22" s="264"/>
      <c r="J22" s="264"/>
      <c r="K22" s="264"/>
      <c r="L22" s="296"/>
      <c r="M22" s="296"/>
      <c r="N22" s="296"/>
      <c r="O22" s="296"/>
      <c r="P22" s="296"/>
      <c r="Q22" s="296"/>
      <c r="R22" s="296"/>
      <c r="S22" s="296"/>
      <c r="T22" s="296"/>
      <c r="U22" s="296"/>
      <c r="V22" s="296"/>
      <c r="W22" s="296"/>
      <c r="X22" s="296"/>
      <c r="Y22" s="296"/>
      <c r="Z22" s="296"/>
      <c r="AA22" s="296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296"/>
      <c r="BQ22" s="228"/>
      <c r="BR22" s="228"/>
      <c r="BS22" s="228"/>
      <c r="BT22" s="229"/>
      <c r="BU22" s="165">
        <f t="shared" si="3"/>
        <v>0.33333305555717241</v>
      </c>
    </row>
    <row r="23" spans="1:73" ht="18" customHeight="1" x14ac:dyDescent="0.25">
      <c r="A23" s="39"/>
      <c r="B23" s="65" t="str">
        <f>'Etat staff'!R28</f>
        <v xml:space="preserve"> CHARLENE</v>
      </c>
      <c r="C23" s="152">
        <f>'Etat staff'!P28</f>
        <v>43595.586805555555</v>
      </c>
      <c r="D23" s="247">
        <f>IF('Etat staff'!Q28&lt;C23,'Etat staff'!Q28+1,'Etat staff'!Q28)</f>
        <v>43595.913194444445</v>
      </c>
      <c r="E23" s="244">
        <f t="shared" si="5"/>
        <v>4.1666666666666664E-2</v>
      </c>
      <c r="F23" s="206"/>
      <c r="G23" s="168"/>
      <c r="H23" s="227"/>
      <c r="I23" s="264"/>
      <c r="J23" s="264"/>
      <c r="K23" s="264"/>
      <c r="L23" s="296"/>
      <c r="M23" s="296"/>
      <c r="N23" s="296"/>
      <c r="O23" s="296"/>
      <c r="P23" s="296"/>
      <c r="Q23" s="296"/>
      <c r="R23" s="296"/>
      <c r="S23" s="296"/>
      <c r="T23" s="231"/>
      <c r="U23" s="231"/>
      <c r="V23" s="231"/>
      <c r="W23" s="231"/>
      <c r="X23" s="296"/>
      <c r="Y23" s="296"/>
      <c r="Z23" s="296"/>
      <c r="AA23" s="296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296"/>
      <c r="BQ23" s="228"/>
      <c r="BR23" s="228"/>
      <c r="BS23" s="228"/>
      <c r="BT23" s="229"/>
      <c r="BU23" s="165">
        <f t="shared" si="3"/>
        <v>0.33333305555717241</v>
      </c>
    </row>
    <row r="24" spans="1:73" x14ac:dyDescent="0.25">
      <c r="A24" s="39"/>
      <c r="B24" s="65" t="str">
        <f>'Etat staff'!R29</f>
        <v xml:space="preserve"> CAMILLE</v>
      </c>
      <c r="C24" s="152">
        <f>'Etat staff'!P29</f>
        <v>43595.670138888891</v>
      </c>
      <c r="D24" s="247">
        <f>IF('Etat staff'!Q29&lt;C24,'Etat staff'!Q29+1,'Etat staff'!Q29)</f>
        <v>43595.913194444445</v>
      </c>
      <c r="E24" s="244">
        <f t="shared" si="5"/>
        <v>2.0833333333333332E-2</v>
      </c>
      <c r="F24" s="206"/>
      <c r="G24" s="168"/>
      <c r="H24" s="227"/>
      <c r="I24" s="264"/>
      <c r="J24" s="264"/>
      <c r="K24" s="264"/>
      <c r="L24" s="296"/>
      <c r="M24" s="296"/>
      <c r="N24" s="296"/>
      <c r="O24" s="296"/>
      <c r="P24" s="296"/>
      <c r="Q24" s="296"/>
      <c r="R24" s="296"/>
      <c r="S24" s="296"/>
      <c r="T24" s="231"/>
      <c r="U24" s="231"/>
      <c r="V24" s="231"/>
      <c r="W24" s="231"/>
      <c r="X24" s="296" t="s">
        <v>7</v>
      </c>
      <c r="Y24" s="296" t="s">
        <v>7</v>
      </c>
      <c r="Z24" s="296" t="s">
        <v>7</v>
      </c>
      <c r="AA24" s="296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296"/>
      <c r="BI24" s="296"/>
      <c r="BJ24" s="296"/>
      <c r="BK24" s="296"/>
      <c r="BL24" s="296"/>
      <c r="BM24" s="296"/>
      <c r="BN24" s="296"/>
      <c r="BO24" s="296"/>
      <c r="BP24" s="296"/>
      <c r="BQ24" s="228"/>
      <c r="BR24" s="228"/>
      <c r="BS24" s="228"/>
      <c r="BT24" s="229"/>
      <c r="BU24" s="165">
        <f t="shared" si="3"/>
        <v>0.24999972222141378</v>
      </c>
    </row>
    <row r="25" spans="1:73" ht="15.75" thickBot="1" x14ac:dyDescent="0.3">
      <c r="A25" s="39"/>
      <c r="B25" s="112">
        <f>'Etat staff'!R30</f>
        <v>0</v>
      </c>
      <c r="C25" s="153">
        <f>'Etat staff'!P30</f>
        <v>0</v>
      </c>
      <c r="D25" s="248">
        <f>IF('Etat staff'!Q30&lt;C25,'Etat staff'!Q30+1,'Etat staff'!Q30)</f>
        <v>0</v>
      </c>
      <c r="E25" s="245">
        <f t="shared" si="5"/>
        <v>1.0416666666666666E-2</v>
      </c>
      <c r="F25" s="142"/>
      <c r="G25" s="169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6.9441666666666671E-3</v>
      </c>
    </row>
    <row r="26" spans="1:73" ht="15.75" thickBot="1" x14ac:dyDescent="0.3">
      <c r="A26" s="39"/>
      <c r="B26" s="40"/>
      <c r="C26" s="147"/>
      <c r="D26" s="154"/>
      <c r="E26" s="198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x14ac:dyDescent="0.25">
      <c r="A27" s="3"/>
      <c r="B27" s="364"/>
      <c r="C27" s="362" t="s">
        <v>3</v>
      </c>
      <c r="D27" s="362" t="s">
        <v>3</v>
      </c>
      <c r="E27" s="366" t="s">
        <v>48</v>
      </c>
      <c r="F27" s="368" t="s">
        <v>4</v>
      </c>
      <c r="G27" s="368" t="s">
        <v>5</v>
      </c>
      <c r="H27" s="344">
        <f>DATE(YEAR($C$35),MONTH($C$35),DAY($C$35))+(8/24)</f>
        <v>43595.333333333336</v>
      </c>
      <c r="I27" s="344">
        <f>H$6+(15/24/60)</f>
        <v>43595.34375</v>
      </c>
      <c r="J27" s="344">
        <f t="shared" ref="J27:BT27" si="6">I$6+(15/24/60)</f>
        <v>43595.354166666664</v>
      </c>
      <c r="K27" s="344">
        <f t="shared" si="6"/>
        <v>43595.364583333328</v>
      </c>
      <c r="L27" s="344">
        <f t="shared" si="6"/>
        <v>43595.374999999993</v>
      </c>
      <c r="M27" s="344">
        <f t="shared" si="6"/>
        <v>43595.385416666657</v>
      </c>
      <c r="N27" s="344">
        <f t="shared" si="6"/>
        <v>43595.395833333321</v>
      </c>
      <c r="O27" s="344">
        <f t="shared" si="6"/>
        <v>43595.406249999985</v>
      </c>
      <c r="P27" s="344">
        <f t="shared" si="6"/>
        <v>43595.41666666665</v>
      </c>
      <c r="Q27" s="344">
        <f t="shared" si="6"/>
        <v>43595.427083333314</v>
      </c>
      <c r="R27" s="344">
        <f t="shared" si="6"/>
        <v>43595.437499999978</v>
      </c>
      <c r="S27" s="344">
        <f t="shared" si="6"/>
        <v>43595.447916666642</v>
      </c>
      <c r="T27" s="344">
        <f t="shared" si="6"/>
        <v>43595.458333333307</v>
      </c>
      <c r="U27" s="344">
        <f t="shared" si="6"/>
        <v>43595.468749999971</v>
      </c>
      <c r="V27" s="344">
        <f t="shared" si="6"/>
        <v>43595.479166666635</v>
      </c>
      <c r="W27" s="344">
        <f t="shared" si="6"/>
        <v>43595.489583333299</v>
      </c>
      <c r="X27" s="344">
        <f t="shared" si="6"/>
        <v>43595.499999999964</v>
      </c>
      <c r="Y27" s="344">
        <f t="shared" si="6"/>
        <v>43595.510416666628</v>
      </c>
      <c r="Z27" s="344">
        <f t="shared" si="6"/>
        <v>43595.520833333292</v>
      </c>
      <c r="AA27" s="344">
        <f t="shared" si="6"/>
        <v>43595.531249999956</v>
      </c>
      <c r="AB27" s="344">
        <f t="shared" si="6"/>
        <v>43595.541666666621</v>
      </c>
      <c r="AC27" s="344">
        <f t="shared" si="6"/>
        <v>43595.552083333285</v>
      </c>
      <c r="AD27" s="344">
        <f t="shared" si="6"/>
        <v>43595.562499999949</v>
      </c>
      <c r="AE27" s="344">
        <f t="shared" si="6"/>
        <v>43595.572916666613</v>
      </c>
      <c r="AF27" s="344">
        <f t="shared" si="6"/>
        <v>43595.583333333278</v>
      </c>
      <c r="AG27" s="344">
        <f t="shared" si="6"/>
        <v>43595.593749999942</v>
      </c>
      <c r="AH27" s="344">
        <f t="shared" si="6"/>
        <v>43595.604166666606</v>
      </c>
      <c r="AI27" s="344">
        <f t="shared" si="6"/>
        <v>43595.61458333327</v>
      </c>
      <c r="AJ27" s="344">
        <f t="shared" si="6"/>
        <v>43595.624999999935</v>
      </c>
      <c r="AK27" s="344">
        <f t="shared" si="6"/>
        <v>43595.635416666599</v>
      </c>
      <c r="AL27" s="344">
        <f t="shared" si="6"/>
        <v>43595.645833333263</v>
      </c>
      <c r="AM27" s="344">
        <f t="shared" si="6"/>
        <v>43595.656249999927</v>
      </c>
      <c r="AN27" s="344">
        <f t="shared" si="6"/>
        <v>43595.666666666591</v>
      </c>
      <c r="AO27" s="344">
        <f t="shared" si="6"/>
        <v>43595.677083333256</v>
      </c>
      <c r="AP27" s="344">
        <f t="shared" si="6"/>
        <v>43595.68749999992</v>
      </c>
      <c r="AQ27" s="344">
        <f t="shared" si="6"/>
        <v>43595.697916666584</v>
      </c>
      <c r="AR27" s="344">
        <f t="shared" si="6"/>
        <v>43595.708333333248</v>
      </c>
      <c r="AS27" s="344">
        <f t="shared" si="6"/>
        <v>43595.718749999913</v>
      </c>
      <c r="AT27" s="344">
        <f t="shared" si="6"/>
        <v>43595.729166666577</v>
      </c>
      <c r="AU27" s="344">
        <f t="shared" si="6"/>
        <v>43595.739583333241</v>
      </c>
      <c r="AV27" s="344">
        <f t="shared" si="6"/>
        <v>43595.749999999905</v>
      </c>
      <c r="AW27" s="344">
        <f t="shared" si="6"/>
        <v>43595.76041666657</v>
      </c>
      <c r="AX27" s="344">
        <f t="shared" si="6"/>
        <v>43595.770833333234</v>
      </c>
      <c r="AY27" s="344">
        <f t="shared" si="6"/>
        <v>43595.781249999898</v>
      </c>
      <c r="AZ27" s="344">
        <f t="shared" si="6"/>
        <v>43595.791666666562</v>
      </c>
      <c r="BA27" s="344">
        <f t="shared" si="6"/>
        <v>43595.802083333227</v>
      </c>
      <c r="BB27" s="344">
        <f t="shared" si="6"/>
        <v>43595.812499999891</v>
      </c>
      <c r="BC27" s="344">
        <f t="shared" si="6"/>
        <v>43595.822916666555</v>
      </c>
      <c r="BD27" s="344">
        <f t="shared" si="6"/>
        <v>43595.833333333219</v>
      </c>
      <c r="BE27" s="344">
        <f t="shared" si="6"/>
        <v>43595.843749999884</v>
      </c>
      <c r="BF27" s="344">
        <f t="shared" si="6"/>
        <v>43595.854166666548</v>
      </c>
      <c r="BG27" s="344">
        <f t="shared" si="6"/>
        <v>43595.864583333212</v>
      </c>
      <c r="BH27" s="344">
        <f t="shared" si="6"/>
        <v>43595.874999999876</v>
      </c>
      <c r="BI27" s="344">
        <f t="shared" si="6"/>
        <v>43595.885416666541</v>
      </c>
      <c r="BJ27" s="344">
        <f t="shared" si="6"/>
        <v>43595.895833333205</v>
      </c>
      <c r="BK27" s="344">
        <f t="shared" si="6"/>
        <v>43595.906249999869</v>
      </c>
      <c r="BL27" s="344">
        <f t="shared" si="6"/>
        <v>43595.916666666533</v>
      </c>
      <c r="BM27" s="344">
        <f t="shared" si="6"/>
        <v>43595.927083333198</v>
      </c>
      <c r="BN27" s="344">
        <f t="shared" si="6"/>
        <v>43595.937499999862</v>
      </c>
      <c r="BO27" s="344">
        <f t="shared" si="6"/>
        <v>43595.947916666526</v>
      </c>
      <c r="BP27" s="344">
        <f t="shared" si="6"/>
        <v>43595.95833333319</v>
      </c>
      <c r="BQ27" s="344">
        <f t="shared" si="6"/>
        <v>43595.968749999854</v>
      </c>
      <c r="BR27" s="344">
        <f t="shared" si="6"/>
        <v>43595.979166666519</v>
      </c>
      <c r="BS27" s="344">
        <f t="shared" si="6"/>
        <v>43595.989583333183</v>
      </c>
      <c r="BT27" s="344">
        <f t="shared" si="6"/>
        <v>43595.999999999847</v>
      </c>
      <c r="BU27" s="165"/>
    </row>
    <row r="28" spans="1:73" ht="15.75" thickBot="1" x14ac:dyDescent="0.3">
      <c r="A28" s="3"/>
      <c r="B28" s="365"/>
      <c r="C28" s="363"/>
      <c r="D28" s="363"/>
      <c r="E28" s="367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staff'!R9</f>
        <v>0</v>
      </c>
      <c r="C29" s="155">
        <f>'Etat staff'!P9</f>
        <v>0</v>
      </c>
      <c r="D29" s="156">
        <f>IF('Etat staff'!Q9&lt;C29,'Etat staff'!Q9+1,'Etat staff'!Q9)</f>
        <v>0</v>
      </c>
      <c r="E29" s="199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26"/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6.9441666666666671E-3</v>
      </c>
    </row>
    <row r="30" spans="1:73" x14ac:dyDescent="0.25">
      <c r="A30" s="3"/>
      <c r="B30" s="76">
        <f>'Etat staff'!R10</f>
        <v>0</v>
      </c>
      <c r="C30" s="157">
        <f>'Etat staff'!P10</f>
        <v>0</v>
      </c>
      <c r="D30" s="158">
        <f>IF('Etat staff'!Q10&lt;C30,'Etat staff'!Q10+1,'Etat staff'!Q10)</f>
        <v>0</v>
      </c>
      <c r="E30" s="200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29"/>
      <c r="BU30" s="165">
        <f t="shared" si="3"/>
        <v>6.9441666666666671E-3</v>
      </c>
    </row>
    <row r="31" spans="1:73" x14ac:dyDescent="0.25">
      <c r="A31" s="3"/>
      <c r="B31" s="76">
        <f>'Etat staff'!R11</f>
        <v>0</v>
      </c>
      <c r="C31" s="157">
        <f>'Etat staff'!P11</f>
        <v>0</v>
      </c>
      <c r="D31" s="158">
        <f>IF('Etat staff'!Q11&lt;C31,'Etat staff'!Q11+1,'Etat staff'!Q11)</f>
        <v>0</v>
      </c>
      <c r="E31" s="200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296"/>
      <c r="BH31" s="296"/>
      <c r="BI31" s="296"/>
      <c r="BJ31" s="296"/>
      <c r="BK31" s="296"/>
      <c r="BL31" s="296"/>
      <c r="BM31" s="296"/>
      <c r="BN31" s="296"/>
      <c r="BO31" s="296"/>
      <c r="BP31" s="296"/>
      <c r="BQ31" s="296"/>
      <c r="BR31" s="296"/>
      <c r="BS31" s="296"/>
      <c r="BT31" s="229"/>
      <c r="BU31" s="165">
        <f t="shared" si="3"/>
        <v>6.9441666666666671E-3</v>
      </c>
    </row>
    <row r="32" spans="1:73" x14ac:dyDescent="0.25">
      <c r="A32" s="3"/>
      <c r="B32" s="76">
        <f>'Etat staff'!R12</f>
        <v>0</v>
      </c>
      <c r="C32" s="157">
        <f>'Etat staff'!P12</f>
        <v>0</v>
      </c>
      <c r="D32" s="158">
        <f>IF('Etat staff'!Q12&lt;C32,'Etat staff'!Q12+1,'Etat staff'!Q12)</f>
        <v>0</v>
      </c>
      <c r="E32" s="200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29"/>
      <c r="BU32" s="165">
        <f t="shared" si="3"/>
        <v>6.9441666666666671E-3</v>
      </c>
    </row>
    <row r="33" spans="1:74" x14ac:dyDescent="0.25">
      <c r="A33" s="3"/>
      <c r="B33" s="76" t="str">
        <f>'Etat staff'!R13</f>
        <v xml:space="preserve"> RUBEN DISPO</v>
      </c>
      <c r="C33" s="157">
        <f>'Etat staff'!P13</f>
        <v>43595.482638888891</v>
      </c>
      <c r="D33" s="158">
        <f>IF('Etat staff'!Q13&lt;C33,'Etat staff'!Q13+1,'Etat staff'!Q13)</f>
        <v>43595.809027777781</v>
      </c>
      <c r="E33" s="200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29"/>
      <c r="BU33" s="165">
        <f t="shared" si="3"/>
        <v>0.33333305555717241</v>
      </c>
    </row>
    <row r="34" spans="1:74" ht="15.75" thickBot="1" x14ac:dyDescent="0.3">
      <c r="A34" s="39"/>
      <c r="B34" s="138">
        <f>'Etat staff'!R14</f>
        <v>0</v>
      </c>
      <c r="C34" s="159">
        <f>'Etat staff'!P14</f>
        <v>0</v>
      </c>
      <c r="D34" s="160">
        <f>IF('Etat staff'!Q14&lt;C34,'Etat staff'!Q14+1,'Etat staff'!Q14)</f>
        <v>0</v>
      </c>
      <c r="E34" s="201" t="s">
        <v>34</v>
      </c>
      <c r="F34" s="141"/>
      <c r="G34" s="269"/>
      <c r="H34" s="227"/>
      <c r="I34" s="296"/>
      <c r="J34" s="296"/>
      <c r="K34" s="296"/>
      <c r="L34" s="296"/>
      <c r="M34" s="296"/>
      <c r="N34" s="296"/>
      <c r="O34" s="296"/>
      <c r="P34" s="296"/>
      <c r="Q34" s="296"/>
      <c r="R34" s="296"/>
      <c r="S34" s="296"/>
      <c r="T34" s="296"/>
      <c r="U34" s="296"/>
      <c r="V34" s="296"/>
      <c r="W34" s="296"/>
      <c r="X34" s="296"/>
      <c r="Y34" s="296"/>
      <c r="Z34" s="296"/>
      <c r="AA34" s="296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296" t="s">
        <v>47</v>
      </c>
      <c r="BI34" s="296" t="s">
        <v>15</v>
      </c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29"/>
      <c r="BU34" s="165">
        <f t="shared" si="3"/>
        <v>6.9441666666666671E-3</v>
      </c>
    </row>
    <row r="35" spans="1:74" x14ac:dyDescent="0.25">
      <c r="A35" s="39"/>
      <c r="B35" s="139" t="str">
        <f>'Etat staff'!R31</f>
        <v xml:space="preserve"> LANCELOT</v>
      </c>
      <c r="C35" s="161">
        <f>'Etat staff'!P31</f>
        <v>43595.326388888891</v>
      </c>
      <c r="D35" s="162">
        <f>IF('Etat staff'!Q31&lt;C35,'Etat staff'!Q31+1,'Etat staff'!Q31)</f>
        <v>43595.746527777781</v>
      </c>
      <c r="E35" s="260">
        <f>IF(BU35*24&lt;5.75,0.25/24,IF(BU35*24&lt;6.75,0.5/24,IF(BU35*24&lt;9,1/24,IF(BU35*24&lt;13.25,1.25/24,1.5/24))))</f>
        <v>5.2083333333333336E-2</v>
      </c>
      <c r="F35" s="59"/>
      <c r="G35" s="270"/>
      <c r="H35" s="227" t="s">
        <v>15</v>
      </c>
      <c r="I35" s="296" t="s">
        <v>15</v>
      </c>
      <c r="J35" s="296">
        <v>30</v>
      </c>
      <c r="K35" s="296">
        <v>30</v>
      </c>
      <c r="L35" s="296">
        <v>30</v>
      </c>
      <c r="M35" s="296">
        <v>30</v>
      </c>
      <c r="N35" s="296" t="s">
        <v>15</v>
      </c>
      <c r="O35" s="296" t="s">
        <v>15</v>
      </c>
      <c r="P35" s="296" t="s">
        <v>47</v>
      </c>
      <c r="Q35" s="296" t="s">
        <v>15</v>
      </c>
      <c r="R35" s="296" t="s">
        <v>15</v>
      </c>
      <c r="S35" s="296">
        <v>1</v>
      </c>
      <c r="T35" s="296">
        <v>1</v>
      </c>
      <c r="U35" s="296">
        <v>1</v>
      </c>
      <c r="V35" s="296">
        <v>1</v>
      </c>
      <c r="W35" s="296" t="s">
        <v>15</v>
      </c>
      <c r="X35" s="231" t="s">
        <v>6</v>
      </c>
      <c r="Y35" s="231" t="s">
        <v>6</v>
      </c>
      <c r="Z35" s="231" t="s">
        <v>6</v>
      </c>
      <c r="AA35" s="296" t="s">
        <v>55</v>
      </c>
      <c r="AB35" s="296" t="s">
        <v>55</v>
      </c>
      <c r="AC35" s="296" t="s">
        <v>55</v>
      </c>
      <c r="AD35" s="296" t="s">
        <v>55</v>
      </c>
      <c r="AE35" s="296" t="s">
        <v>55</v>
      </c>
      <c r="AF35" s="296" t="s">
        <v>52</v>
      </c>
      <c r="AG35" s="296" t="s">
        <v>56</v>
      </c>
      <c r="AH35" s="296" t="s">
        <v>56</v>
      </c>
      <c r="AI35" s="296" t="s">
        <v>56</v>
      </c>
      <c r="AJ35" s="296" t="s">
        <v>56</v>
      </c>
      <c r="AK35" s="296" t="s">
        <v>15</v>
      </c>
      <c r="AL35" s="296" t="s">
        <v>15</v>
      </c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29"/>
      <c r="BU35" s="165">
        <f t="shared" si="3"/>
        <v>0.42708305555717241</v>
      </c>
    </row>
    <row r="36" spans="1:74" x14ac:dyDescent="0.25">
      <c r="A36" s="39"/>
      <c r="B36" s="139" t="str">
        <f>'Etat staff'!R32</f>
        <v>LILIAN</v>
      </c>
      <c r="C36" s="161">
        <f>'Etat staff'!P32</f>
        <v>43595.326388888891</v>
      </c>
      <c r="D36" s="162">
        <f>IF('Etat staff'!Q32&lt;C36,'Etat staff'!Q32+1,'Etat staff'!Q32)</f>
        <v>43595.652777777781</v>
      </c>
      <c r="E36" s="203">
        <f t="shared" ref="E36:E99" si="7">IF(BU36*24&lt;5.75,0.25/24,IF(BU36*24&lt;6.75,0.5/24,IF(BU36*24&lt;9,1/24,IF(BU36*24&lt;13.25,1.25/24,1.5/24))))</f>
        <v>4.1666666666666664E-2</v>
      </c>
      <c r="F36" s="59"/>
      <c r="G36" s="270"/>
      <c r="H36" s="227">
        <v>33</v>
      </c>
      <c r="I36" s="296">
        <v>33</v>
      </c>
      <c r="J36" s="296">
        <v>33</v>
      </c>
      <c r="K36" s="296">
        <v>33</v>
      </c>
      <c r="L36" s="296">
        <v>33</v>
      </c>
      <c r="M36" s="296">
        <v>33</v>
      </c>
      <c r="N36" s="296">
        <v>33</v>
      </c>
      <c r="O36" s="296">
        <v>37</v>
      </c>
      <c r="P36" s="231">
        <v>37</v>
      </c>
      <c r="Q36" s="231">
        <v>37</v>
      </c>
      <c r="R36" s="231">
        <v>37</v>
      </c>
      <c r="S36" s="231" t="s">
        <v>15</v>
      </c>
      <c r="T36" s="231" t="s">
        <v>6</v>
      </c>
      <c r="U36" s="231" t="s">
        <v>6</v>
      </c>
      <c r="V36" s="231" t="s">
        <v>6</v>
      </c>
      <c r="W36" s="231">
        <v>38</v>
      </c>
      <c r="X36" s="231">
        <v>38</v>
      </c>
      <c r="Y36" s="231">
        <v>38</v>
      </c>
      <c r="Z36" s="231">
        <v>38</v>
      </c>
      <c r="AA36" s="231">
        <v>38</v>
      </c>
      <c r="AB36" s="231">
        <v>38</v>
      </c>
      <c r="AC36" s="231">
        <v>38</v>
      </c>
      <c r="AD36" s="231">
        <v>38</v>
      </c>
      <c r="AE36" s="231">
        <v>38</v>
      </c>
      <c r="AF36" s="231">
        <v>38</v>
      </c>
      <c r="AG36" s="231">
        <v>38</v>
      </c>
      <c r="AH36" s="231">
        <v>38</v>
      </c>
      <c r="AI36" s="231" t="s">
        <v>47</v>
      </c>
      <c r="AJ36" s="296" t="s">
        <v>52</v>
      </c>
      <c r="AK36" s="296" t="s">
        <v>15</v>
      </c>
      <c r="AL36" s="296" t="s">
        <v>15</v>
      </c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29"/>
      <c r="BU36" s="165">
        <f t="shared" si="3"/>
        <v>0.33333305555717241</v>
      </c>
    </row>
    <row r="37" spans="1:74" x14ac:dyDescent="0.25">
      <c r="A37" s="39"/>
      <c r="B37" s="139" t="str">
        <f>'Etat staff'!R33</f>
        <v xml:space="preserve"> DALIA</v>
      </c>
      <c r="C37" s="161">
        <f>'Etat staff'!P33</f>
        <v>43595.336805555555</v>
      </c>
      <c r="D37" s="162">
        <f>IF('Etat staff'!Q33&lt;C37,'Etat staff'!Q33+1,'Etat staff'!Q33)</f>
        <v>43595.663194444445</v>
      </c>
      <c r="E37" s="203">
        <f t="shared" si="7"/>
        <v>4.1666666666666664E-2</v>
      </c>
      <c r="F37" s="59"/>
      <c r="G37" s="270"/>
      <c r="H37" s="227">
        <v>1</v>
      </c>
      <c r="I37" s="296">
        <v>1</v>
      </c>
      <c r="J37" s="231">
        <v>1</v>
      </c>
      <c r="K37" s="231">
        <v>1</v>
      </c>
      <c r="L37" s="231">
        <v>1</v>
      </c>
      <c r="M37" s="231">
        <v>1</v>
      </c>
      <c r="N37" s="231">
        <v>1</v>
      </c>
      <c r="O37" s="231">
        <v>1</v>
      </c>
      <c r="P37" s="231">
        <v>1</v>
      </c>
      <c r="Q37" s="231">
        <v>1</v>
      </c>
      <c r="R37" s="231">
        <v>1</v>
      </c>
      <c r="S37" s="231" t="s">
        <v>15</v>
      </c>
      <c r="T37" s="231" t="s">
        <v>6</v>
      </c>
      <c r="U37" s="231" t="s">
        <v>6</v>
      </c>
      <c r="V37" s="231" t="s">
        <v>6</v>
      </c>
      <c r="W37" s="231">
        <v>32</v>
      </c>
      <c r="X37" s="231">
        <v>32</v>
      </c>
      <c r="Y37" s="231">
        <v>32</v>
      </c>
      <c r="Z37" s="231">
        <v>32</v>
      </c>
      <c r="AA37" s="231">
        <v>32</v>
      </c>
      <c r="AB37" s="231">
        <v>32</v>
      </c>
      <c r="AC37" s="231">
        <v>32</v>
      </c>
      <c r="AD37" s="231">
        <v>32</v>
      </c>
      <c r="AE37" s="231">
        <v>39</v>
      </c>
      <c r="AF37" s="231">
        <v>39</v>
      </c>
      <c r="AG37" s="231">
        <v>39</v>
      </c>
      <c r="AH37" s="231">
        <v>39</v>
      </c>
      <c r="AI37" s="296" t="s">
        <v>47</v>
      </c>
      <c r="AJ37" s="296" t="s">
        <v>52</v>
      </c>
      <c r="AK37" s="296" t="s">
        <v>15</v>
      </c>
      <c r="AL37" s="296" t="s">
        <v>15</v>
      </c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29"/>
      <c r="BU37" s="165">
        <f t="shared" si="3"/>
        <v>0.33333305555717241</v>
      </c>
    </row>
    <row r="38" spans="1:74" x14ac:dyDescent="0.25">
      <c r="A38" s="39"/>
      <c r="B38" s="139">
        <f>'Etat staff'!R34</f>
        <v>0</v>
      </c>
      <c r="C38" s="161">
        <f>'Etat staff'!P34</f>
        <v>0</v>
      </c>
      <c r="D38" s="162">
        <f>IF('Etat staff'!Q34&lt;C38,'Etat staff'!Q34+1,'Etat staff'!Q34)</f>
        <v>0</v>
      </c>
      <c r="E38" s="203">
        <f t="shared" si="7"/>
        <v>1.0416666666666666E-2</v>
      </c>
      <c r="F38" s="59"/>
      <c r="G38" s="270"/>
      <c r="H38" s="227"/>
      <c r="I38" s="296"/>
      <c r="J38" s="296"/>
      <c r="K38" s="296">
        <v>39</v>
      </c>
      <c r="L38" s="296">
        <v>39</v>
      </c>
      <c r="M38" s="296">
        <v>39</v>
      </c>
      <c r="N38" s="296">
        <v>39</v>
      </c>
      <c r="O38" s="296">
        <v>39</v>
      </c>
      <c r="P38" s="296">
        <v>39</v>
      </c>
      <c r="Q38" s="296">
        <v>39</v>
      </c>
      <c r="R38" s="296">
        <v>39</v>
      </c>
      <c r="S38" s="296" t="s">
        <v>15</v>
      </c>
      <c r="T38" s="296" t="s">
        <v>47</v>
      </c>
      <c r="U38" s="296" t="s">
        <v>15</v>
      </c>
      <c r="V38" s="296" t="s">
        <v>15</v>
      </c>
      <c r="W38" s="296">
        <v>30</v>
      </c>
      <c r="X38" s="296">
        <v>30</v>
      </c>
      <c r="Y38" s="296">
        <v>30</v>
      </c>
      <c r="Z38" s="296">
        <v>30</v>
      </c>
      <c r="AA38" s="296">
        <v>35</v>
      </c>
      <c r="AB38" s="296">
        <v>35</v>
      </c>
      <c r="AC38" s="296">
        <v>35</v>
      </c>
      <c r="AD38" s="296">
        <v>35</v>
      </c>
      <c r="AE38" s="296" t="s">
        <v>53</v>
      </c>
      <c r="AF38" s="296" t="s">
        <v>53</v>
      </c>
      <c r="AG38" s="296" t="s">
        <v>47</v>
      </c>
      <c r="AH38" s="296" t="s">
        <v>52</v>
      </c>
      <c r="AI38" s="296" t="s">
        <v>15</v>
      </c>
      <c r="AJ38" s="231"/>
      <c r="AK38" s="231"/>
      <c r="AL38" s="231"/>
      <c r="AM38" s="231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29"/>
      <c r="BU38" s="165">
        <f t="shared" si="3"/>
        <v>6.9441666666666671E-3</v>
      </c>
    </row>
    <row r="39" spans="1:74" x14ac:dyDescent="0.25">
      <c r="A39" s="39"/>
      <c r="B39" s="139">
        <f>'Etat staff'!R35</f>
        <v>0</v>
      </c>
      <c r="C39" s="161">
        <f>'Etat staff'!P35</f>
        <v>0</v>
      </c>
      <c r="D39" s="162">
        <f>IF('Etat staff'!Q35&lt;C39,'Etat staff'!Q35+1,'Etat staff'!Q35)</f>
        <v>0</v>
      </c>
      <c r="E39" s="203">
        <f t="shared" si="7"/>
        <v>1.0416666666666666E-2</v>
      </c>
      <c r="F39" s="59"/>
      <c r="G39" s="270"/>
      <c r="H39" s="227"/>
      <c r="I39" s="296"/>
      <c r="J39" s="296"/>
      <c r="K39" s="296"/>
      <c r="L39" s="296"/>
      <c r="M39" s="296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29"/>
      <c r="BU39" s="165">
        <f t="shared" si="3"/>
        <v>6.9441666666666671E-3</v>
      </c>
      <c r="BV39" s="190"/>
    </row>
    <row r="40" spans="1:74" x14ac:dyDescent="0.25">
      <c r="A40" s="39"/>
      <c r="B40" s="139">
        <f>'Etat staff'!R36</f>
        <v>0</v>
      </c>
      <c r="C40" s="161">
        <f>'Etat staff'!P36</f>
        <v>0</v>
      </c>
      <c r="D40" s="162">
        <f>IF('Etat staff'!Q36&lt;C40,'Etat staff'!Q36+1,'Etat staff'!Q36)</f>
        <v>0</v>
      </c>
      <c r="E40" s="203">
        <f t="shared" si="7"/>
        <v>1.0416666666666666E-2</v>
      </c>
      <c r="F40" s="59"/>
      <c r="G40" s="270"/>
      <c r="H40" s="227"/>
      <c r="I40" s="296"/>
      <c r="J40" s="296"/>
      <c r="K40" s="296"/>
      <c r="L40" s="296"/>
      <c r="M40" s="296"/>
      <c r="N40" s="296"/>
      <c r="O40" s="296"/>
      <c r="P40" s="231"/>
      <c r="Q40" s="231"/>
      <c r="R40" s="231"/>
      <c r="S40" s="231"/>
      <c r="T40" s="231"/>
      <c r="U40" s="231"/>
      <c r="V40" s="231"/>
      <c r="W40" s="231"/>
      <c r="X40" s="231"/>
      <c r="Y40" s="231"/>
      <c r="Z40" s="231"/>
      <c r="AA40" s="231"/>
      <c r="AB40" s="231"/>
      <c r="AC40" s="231"/>
      <c r="AD40" s="231"/>
      <c r="AE40" s="231"/>
      <c r="AF40" s="231"/>
      <c r="AG40" s="231"/>
      <c r="AH40" s="231"/>
      <c r="AI40" s="231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29"/>
      <c r="BU40" s="165">
        <f t="shared" si="3"/>
        <v>6.9441666666666671E-3</v>
      </c>
    </row>
    <row r="41" spans="1:74" x14ac:dyDescent="0.25">
      <c r="A41" s="39"/>
      <c r="B41" s="139" t="str">
        <f>'Etat staff'!R37</f>
        <v xml:space="preserve"> CHARLOTTE</v>
      </c>
      <c r="C41" s="161">
        <f>'Etat staff'!P37</f>
        <v>43595.357638888891</v>
      </c>
      <c r="D41" s="162">
        <f>IF('Etat staff'!Q37&lt;C41,'Etat staff'!Q37+1,'Etat staff'!Q37)</f>
        <v>43595.600694444445</v>
      </c>
      <c r="E41" s="203">
        <f t="shared" si="7"/>
        <v>2.0833333333333332E-2</v>
      </c>
      <c r="F41" s="59"/>
      <c r="G41" s="270"/>
      <c r="H41" s="227"/>
      <c r="I41" s="296"/>
      <c r="J41" s="296"/>
      <c r="K41" s="296">
        <v>35</v>
      </c>
      <c r="L41" s="296">
        <v>35</v>
      </c>
      <c r="M41" s="296">
        <v>35</v>
      </c>
      <c r="N41" s="296">
        <v>30</v>
      </c>
      <c r="O41" s="296">
        <v>30</v>
      </c>
      <c r="P41" s="296">
        <v>30</v>
      </c>
      <c r="Q41" s="296">
        <v>30</v>
      </c>
      <c r="R41" s="296">
        <v>30</v>
      </c>
      <c r="S41" s="296">
        <v>37</v>
      </c>
      <c r="T41" s="296">
        <v>37</v>
      </c>
      <c r="U41" s="296">
        <v>37</v>
      </c>
      <c r="V41" s="296">
        <v>37</v>
      </c>
      <c r="W41" s="296" t="s">
        <v>15</v>
      </c>
      <c r="X41" s="231" t="s">
        <v>6</v>
      </c>
      <c r="Y41" s="231" t="s">
        <v>6</v>
      </c>
      <c r="Z41" s="231" t="s">
        <v>6</v>
      </c>
      <c r="AA41" s="296">
        <v>30</v>
      </c>
      <c r="AB41" s="296">
        <v>30</v>
      </c>
      <c r="AC41" s="296">
        <v>30</v>
      </c>
      <c r="AD41" s="296">
        <v>30</v>
      </c>
      <c r="AE41" s="296">
        <v>30</v>
      </c>
      <c r="AF41" s="296">
        <v>30</v>
      </c>
      <c r="AG41" s="296">
        <v>30</v>
      </c>
      <c r="AH41" s="296">
        <v>30</v>
      </c>
      <c r="AI41" s="296">
        <v>30</v>
      </c>
      <c r="AJ41" s="296">
        <v>30</v>
      </c>
      <c r="AK41" s="296">
        <v>30</v>
      </c>
      <c r="AL41" s="296">
        <v>30</v>
      </c>
      <c r="AM41" s="296" t="s">
        <v>15</v>
      </c>
      <c r="AN41" s="296" t="s">
        <v>52</v>
      </c>
      <c r="AO41" s="231" t="s">
        <v>47</v>
      </c>
      <c r="AP41" s="231" t="s">
        <v>53</v>
      </c>
      <c r="AQ41" s="231" t="s">
        <v>53</v>
      </c>
      <c r="AR41" s="231" t="s">
        <v>53</v>
      </c>
      <c r="AS41" s="231" t="s">
        <v>53</v>
      </c>
      <c r="AT41" s="231" t="s">
        <v>53</v>
      </c>
      <c r="AU41" s="231" t="s">
        <v>53</v>
      </c>
      <c r="AV41" s="231" t="s">
        <v>53</v>
      </c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29"/>
      <c r="BU41" s="165">
        <f t="shared" si="3"/>
        <v>0.24999972222141378</v>
      </c>
    </row>
    <row r="42" spans="1:74" x14ac:dyDescent="0.25">
      <c r="A42" s="39"/>
      <c r="B42" s="139" t="str">
        <f>'Etat staff'!R38</f>
        <v xml:space="preserve"> OLYMPE</v>
      </c>
      <c r="C42" s="161">
        <f>'Etat staff'!P38</f>
        <v>43595.357638888891</v>
      </c>
      <c r="D42" s="162">
        <f>IF('Etat staff'!Q38&lt;C42,'Etat staff'!Q38+1,'Etat staff'!Q38)</f>
        <v>43595.569444444445</v>
      </c>
      <c r="E42" s="203">
        <f t="shared" si="7"/>
        <v>1.0416666666666666E-2</v>
      </c>
      <c r="F42" s="44"/>
      <c r="G42" s="265"/>
      <c r="H42" s="227"/>
      <c r="I42" s="296"/>
      <c r="J42" s="296"/>
      <c r="K42" s="296">
        <v>38</v>
      </c>
      <c r="L42" s="296">
        <v>38</v>
      </c>
      <c r="M42" s="296">
        <v>38</v>
      </c>
      <c r="N42" s="296">
        <v>38</v>
      </c>
      <c r="O42" s="296">
        <v>38</v>
      </c>
      <c r="P42" s="296">
        <v>38</v>
      </c>
      <c r="Q42" s="296">
        <v>38</v>
      </c>
      <c r="R42" s="296">
        <v>38</v>
      </c>
      <c r="S42" s="296">
        <v>38</v>
      </c>
      <c r="T42" s="296">
        <v>38</v>
      </c>
      <c r="U42" s="296">
        <v>38</v>
      </c>
      <c r="V42" s="296">
        <v>38</v>
      </c>
      <c r="W42" s="296" t="s">
        <v>15</v>
      </c>
      <c r="X42" s="231" t="s">
        <v>6</v>
      </c>
      <c r="Y42" s="231" t="s">
        <v>6</v>
      </c>
      <c r="Z42" s="231" t="s">
        <v>6</v>
      </c>
      <c r="AA42" s="296"/>
      <c r="AB42" s="296"/>
      <c r="AC42" s="296"/>
      <c r="AD42" s="296"/>
      <c r="AE42" s="231">
        <v>35</v>
      </c>
      <c r="AF42" s="231">
        <v>35</v>
      </c>
      <c r="AG42" s="231">
        <v>35</v>
      </c>
      <c r="AH42" s="231">
        <v>35</v>
      </c>
      <c r="AI42" s="231">
        <v>35</v>
      </c>
      <c r="AJ42" s="231">
        <v>35</v>
      </c>
      <c r="AK42" s="231">
        <v>35</v>
      </c>
      <c r="AL42" s="231">
        <v>35</v>
      </c>
      <c r="AM42" s="231">
        <v>35</v>
      </c>
      <c r="AN42" s="231">
        <v>35</v>
      </c>
      <c r="AO42" s="231">
        <v>35</v>
      </c>
      <c r="AP42" s="231">
        <v>35</v>
      </c>
      <c r="AQ42" s="231">
        <v>35</v>
      </c>
      <c r="AR42" s="296"/>
      <c r="AS42" s="231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29"/>
      <c r="BU42" s="165">
        <f t="shared" si="3"/>
        <v>0.21874972222141378</v>
      </c>
    </row>
    <row r="43" spans="1:74" x14ac:dyDescent="0.25">
      <c r="A43" s="39"/>
      <c r="B43" s="139">
        <f>'Etat staff'!R39</f>
        <v>0</v>
      </c>
      <c r="C43" s="161">
        <f>'Etat staff'!P39</f>
        <v>0</v>
      </c>
      <c r="D43" s="162">
        <f>IF('Etat staff'!Q39&lt;C43,'Etat staff'!Q39+1,'Etat staff'!Q39)</f>
        <v>0</v>
      </c>
      <c r="E43" s="203">
        <f t="shared" si="7"/>
        <v>1.0416666666666666E-2</v>
      </c>
      <c r="F43" s="44"/>
      <c r="G43" s="265"/>
      <c r="H43" s="227"/>
      <c r="I43" s="296"/>
      <c r="J43" s="296"/>
      <c r="K43" s="296"/>
      <c r="L43" s="296"/>
      <c r="M43" s="296"/>
      <c r="N43" s="296"/>
      <c r="O43" s="296"/>
      <c r="P43" s="296"/>
      <c r="Q43" s="296"/>
      <c r="R43" s="296"/>
      <c r="S43" s="296"/>
      <c r="T43" s="231"/>
      <c r="U43" s="231"/>
      <c r="V43" s="231"/>
      <c r="W43" s="231"/>
      <c r="X43" s="231"/>
      <c r="Y43" s="231"/>
      <c r="Z43" s="231"/>
      <c r="AA43" s="231"/>
      <c r="AB43" s="231"/>
      <c r="AC43" s="231"/>
      <c r="AD43" s="231"/>
      <c r="AE43" s="231"/>
      <c r="AF43" s="231"/>
      <c r="AG43" s="231"/>
      <c r="AH43" s="231"/>
      <c r="AI43" s="231"/>
      <c r="AJ43" s="231"/>
      <c r="AK43" s="231"/>
      <c r="AL43" s="231"/>
      <c r="AM43" s="231"/>
      <c r="AN43" s="231"/>
      <c r="AO43" s="231"/>
      <c r="AP43" s="231"/>
      <c r="AQ43" s="231"/>
      <c r="AR43" s="231"/>
      <c r="AS43" s="231"/>
      <c r="AT43" s="231"/>
      <c r="AU43" s="231"/>
      <c r="AV43" s="231"/>
      <c r="AW43" s="231"/>
      <c r="AX43" s="231"/>
      <c r="AY43" s="231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29"/>
      <c r="BU43" s="165">
        <f t="shared" si="3"/>
        <v>6.9441666666666671E-3</v>
      </c>
    </row>
    <row r="44" spans="1:74" x14ac:dyDescent="0.25">
      <c r="A44" s="39"/>
      <c r="B44" s="139" t="str">
        <f>'Etat staff'!R40</f>
        <v xml:space="preserve"> REMI</v>
      </c>
      <c r="C44" s="161">
        <f>'Etat staff'!P40</f>
        <v>43595.399305555555</v>
      </c>
      <c r="D44" s="162">
        <f>IF('Etat staff'!Q40&lt;C44,'Etat staff'!Q40+1,'Etat staff'!Q40)</f>
        <v>43595.725694444445</v>
      </c>
      <c r="E44" s="203">
        <f t="shared" si="7"/>
        <v>4.1666666666666664E-2</v>
      </c>
      <c r="F44" s="44"/>
      <c r="G44" s="265"/>
      <c r="H44" s="227"/>
      <c r="I44" s="296"/>
      <c r="J44" s="296"/>
      <c r="K44" s="296"/>
      <c r="L44" s="296"/>
      <c r="M44" s="296"/>
      <c r="N44" s="296"/>
      <c r="O44" s="296">
        <v>33</v>
      </c>
      <c r="P44" s="296">
        <v>33</v>
      </c>
      <c r="Q44" s="296">
        <v>33</v>
      </c>
      <c r="R44" s="296">
        <v>33</v>
      </c>
      <c r="S44" s="296">
        <v>33</v>
      </c>
      <c r="T44" s="296">
        <v>33</v>
      </c>
      <c r="U44" s="296">
        <v>33</v>
      </c>
      <c r="V44" s="296">
        <v>33</v>
      </c>
      <c r="W44" s="296">
        <v>35</v>
      </c>
      <c r="X44" s="296">
        <v>35</v>
      </c>
      <c r="Y44" s="296">
        <v>35</v>
      </c>
      <c r="Z44" s="296">
        <v>35</v>
      </c>
      <c r="AA44" s="296" t="s">
        <v>15</v>
      </c>
      <c r="AB44" s="231" t="s">
        <v>6</v>
      </c>
      <c r="AC44" s="231" t="s">
        <v>6</v>
      </c>
      <c r="AD44" s="231" t="s">
        <v>6</v>
      </c>
      <c r="AE44" s="231"/>
      <c r="AF44" s="231"/>
      <c r="AG44" s="231"/>
      <c r="AH44" s="231"/>
      <c r="AI44" s="296">
        <v>33</v>
      </c>
      <c r="AJ44" s="296">
        <v>33</v>
      </c>
      <c r="AK44" s="296">
        <v>33</v>
      </c>
      <c r="AL44" s="296">
        <v>33</v>
      </c>
      <c r="AM44" s="296">
        <v>33</v>
      </c>
      <c r="AN44" s="296">
        <v>33</v>
      </c>
      <c r="AO44" s="296">
        <v>33</v>
      </c>
      <c r="AP44" s="231" t="s">
        <v>47</v>
      </c>
      <c r="AQ44" s="231" t="s">
        <v>52</v>
      </c>
      <c r="AR44" s="231" t="s">
        <v>15</v>
      </c>
      <c r="AS44" s="231" t="s">
        <v>15</v>
      </c>
      <c r="AT44" s="231"/>
      <c r="AU44" s="231"/>
      <c r="AV44" s="231"/>
      <c r="AW44" s="231"/>
      <c r="AX44" s="231"/>
      <c r="AY44" s="231"/>
      <c r="AZ44" s="231"/>
      <c r="BA44" s="231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29"/>
      <c r="BU44" s="165">
        <f t="shared" si="3"/>
        <v>0.33333305555717241</v>
      </c>
    </row>
    <row r="45" spans="1:74" x14ac:dyDescent="0.25">
      <c r="A45" s="39"/>
      <c r="B45" s="139" t="str">
        <f>'Etat staff'!R41</f>
        <v xml:space="preserve"> ALICE</v>
      </c>
      <c r="C45" s="161">
        <f>'Etat staff'!P41</f>
        <v>43595.440972222219</v>
      </c>
      <c r="D45" s="162">
        <f>IF('Etat staff'!Q41&lt;C45,'Etat staff'!Q41+1,'Etat staff'!Q41)</f>
        <v>43595.861111111109</v>
      </c>
      <c r="E45" s="203">
        <f t="shared" si="7"/>
        <v>5.2083333333333336E-2</v>
      </c>
      <c r="F45" s="44"/>
      <c r="G45" s="265"/>
      <c r="H45" s="227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>
        <v>39</v>
      </c>
      <c r="T45" s="296">
        <v>39</v>
      </c>
      <c r="U45" s="296">
        <v>39</v>
      </c>
      <c r="V45" s="296">
        <v>39</v>
      </c>
      <c r="W45" s="296">
        <v>39</v>
      </c>
      <c r="X45" s="296">
        <v>39</v>
      </c>
      <c r="Y45" s="296">
        <v>39</v>
      </c>
      <c r="Z45" s="296">
        <v>39</v>
      </c>
      <c r="AA45" s="296">
        <v>39</v>
      </c>
      <c r="AB45" s="296">
        <v>39</v>
      </c>
      <c r="AC45" s="296">
        <v>39</v>
      </c>
      <c r="AD45" s="296">
        <v>39</v>
      </c>
      <c r="AE45" s="296" t="s">
        <v>15</v>
      </c>
      <c r="AF45" s="231" t="s">
        <v>6</v>
      </c>
      <c r="AG45" s="296" t="s">
        <v>6</v>
      </c>
      <c r="AH45" s="296" t="s">
        <v>6</v>
      </c>
      <c r="AI45" s="296">
        <v>37</v>
      </c>
      <c r="AJ45" s="296">
        <v>37</v>
      </c>
      <c r="AK45" s="296">
        <v>37</v>
      </c>
      <c r="AL45" s="296">
        <v>37</v>
      </c>
      <c r="AM45" s="296">
        <v>37</v>
      </c>
      <c r="AN45" s="296">
        <v>37</v>
      </c>
      <c r="AO45" s="296">
        <v>37</v>
      </c>
      <c r="AP45" s="296">
        <v>37</v>
      </c>
      <c r="AQ45" s="296">
        <v>37</v>
      </c>
      <c r="AR45" s="231">
        <v>35</v>
      </c>
      <c r="AS45" s="231">
        <v>35</v>
      </c>
      <c r="AT45" s="231">
        <v>35</v>
      </c>
      <c r="AU45" s="231">
        <v>35</v>
      </c>
      <c r="AV45" s="231">
        <v>35</v>
      </c>
      <c r="AW45" s="231">
        <v>35</v>
      </c>
      <c r="AX45" s="231">
        <v>35</v>
      </c>
      <c r="AY45" s="231">
        <v>35</v>
      </c>
      <c r="AZ45" s="231">
        <v>35</v>
      </c>
      <c r="BA45" s="296" t="s">
        <v>52</v>
      </c>
      <c r="BB45" s="296" t="s">
        <v>47</v>
      </c>
      <c r="BC45" s="296" t="s">
        <v>15</v>
      </c>
      <c r="BD45" s="296" t="s">
        <v>15</v>
      </c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29"/>
      <c r="BU45" s="165">
        <f t="shared" si="3"/>
        <v>0.42708305555717241</v>
      </c>
    </row>
    <row r="46" spans="1:74" x14ac:dyDescent="0.25">
      <c r="A46" s="39"/>
      <c r="B46" s="139" t="str">
        <f>'Etat staff'!R42</f>
        <v xml:space="preserve"> KARINE</v>
      </c>
      <c r="C46" s="161">
        <f>'Etat staff'!P42</f>
        <v>43595.440972222219</v>
      </c>
      <c r="D46" s="162">
        <f>IF('Etat staff'!Q42&lt;C46,'Etat staff'!Q42+1,'Etat staff'!Q42)</f>
        <v>43595.767361111109</v>
      </c>
      <c r="E46" s="203">
        <f t="shared" si="7"/>
        <v>4.1666666666666664E-2</v>
      </c>
      <c r="F46" s="44"/>
      <c r="G46" s="265"/>
      <c r="H46" s="227"/>
      <c r="I46" s="296"/>
      <c r="J46" s="296"/>
      <c r="K46" s="296"/>
      <c r="L46" s="296"/>
      <c r="M46" s="296"/>
      <c r="N46" s="296"/>
      <c r="O46" s="296"/>
      <c r="P46" s="296"/>
      <c r="Q46" s="296"/>
      <c r="R46" s="296"/>
      <c r="S46" s="296">
        <v>30</v>
      </c>
      <c r="T46" s="296">
        <v>30</v>
      </c>
      <c r="U46" s="296">
        <v>30</v>
      </c>
      <c r="V46" s="296">
        <v>30</v>
      </c>
      <c r="W46" s="231">
        <v>1</v>
      </c>
      <c r="X46" s="231">
        <v>1</v>
      </c>
      <c r="Y46" s="231">
        <v>1</v>
      </c>
      <c r="Z46" s="231">
        <v>1</v>
      </c>
      <c r="AA46" s="231">
        <v>1</v>
      </c>
      <c r="AB46" s="231">
        <v>1</v>
      </c>
      <c r="AC46" s="231">
        <v>1</v>
      </c>
      <c r="AD46" s="231">
        <v>1</v>
      </c>
      <c r="AE46" s="231" t="s">
        <v>15</v>
      </c>
      <c r="AF46" s="231" t="s">
        <v>6</v>
      </c>
      <c r="AG46" s="296" t="s">
        <v>6</v>
      </c>
      <c r="AH46" s="296" t="s">
        <v>6</v>
      </c>
      <c r="AI46" s="296">
        <v>36</v>
      </c>
      <c r="AJ46" s="296">
        <v>36</v>
      </c>
      <c r="AK46" s="296">
        <v>36</v>
      </c>
      <c r="AL46" s="296">
        <v>36</v>
      </c>
      <c r="AM46" s="296">
        <v>36</v>
      </c>
      <c r="AN46" s="296">
        <v>36</v>
      </c>
      <c r="AO46" s="296">
        <v>36</v>
      </c>
      <c r="AP46" s="296">
        <v>36</v>
      </c>
      <c r="AQ46" s="296">
        <v>36</v>
      </c>
      <c r="AR46" s="296">
        <v>36</v>
      </c>
      <c r="AS46" s="296">
        <v>36</v>
      </c>
      <c r="AT46" s="296">
        <v>36</v>
      </c>
      <c r="AU46" s="296">
        <v>36</v>
      </c>
      <c r="AV46" s="296">
        <v>36</v>
      </c>
      <c r="AW46" s="296">
        <v>36</v>
      </c>
      <c r="AX46" s="296">
        <v>36</v>
      </c>
      <c r="AY46" s="296">
        <v>36</v>
      </c>
      <c r="AZ46" s="296">
        <v>36</v>
      </c>
      <c r="BA46" s="296" t="s">
        <v>52</v>
      </c>
      <c r="BB46" s="296" t="s">
        <v>47</v>
      </c>
      <c r="BC46" s="296" t="s">
        <v>15</v>
      </c>
      <c r="BD46" s="296" t="s">
        <v>15</v>
      </c>
      <c r="BE46" s="296" t="s">
        <v>15</v>
      </c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29"/>
      <c r="BU46" s="165">
        <f t="shared" si="3"/>
        <v>0.33333305555717241</v>
      </c>
    </row>
    <row r="47" spans="1:74" x14ac:dyDescent="0.25">
      <c r="A47" s="39"/>
      <c r="B47" s="139" t="str">
        <f>'Etat staff'!R43</f>
        <v xml:space="preserve"> DAISY</v>
      </c>
      <c r="C47" s="161">
        <f>'Etat staff'!P43</f>
        <v>43595.440972222219</v>
      </c>
      <c r="D47" s="162">
        <f>IF('Etat staff'!Q43&lt;C47,'Etat staff'!Q43+1,'Etat staff'!Q43)</f>
        <v>43595.767361111109</v>
      </c>
      <c r="E47" s="203">
        <f t="shared" si="7"/>
        <v>4.1666666666666664E-2</v>
      </c>
      <c r="F47" s="44"/>
      <c r="G47" s="265"/>
      <c r="H47" s="227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31">
        <v>33</v>
      </c>
      <c r="X47" s="231">
        <v>33</v>
      </c>
      <c r="Y47" s="231">
        <v>33</v>
      </c>
      <c r="Z47" s="231">
        <v>33</v>
      </c>
      <c r="AA47" s="231">
        <v>33</v>
      </c>
      <c r="AB47" s="231">
        <v>33</v>
      </c>
      <c r="AC47" s="231">
        <v>33</v>
      </c>
      <c r="AD47" s="231">
        <v>33</v>
      </c>
      <c r="AE47" s="231">
        <v>33</v>
      </c>
      <c r="AF47" s="231">
        <v>33</v>
      </c>
      <c r="AG47" s="231">
        <v>33</v>
      </c>
      <c r="AH47" s="231">
        <v>33</v>
      </c>
      <c r="AI47" s="231" t="s">
        <v>15</v>
      </c>
      <c r="AJ47" s="231" t="s">
        <v>6</v>
      </c>
      <c r="AK47" s="231" t="s">
        <v>6</v>
      </c>
      <c r="AL47" s="296" t="s">
        <v>6</v>
      </c>
      <c r="AM47" s="296">
        <v>32</v>
      </c>
      <c r="AN47" s="296">
        <v>32</v>
      </c>
      <c r="AO47" s="296">
        <v>32</v>
      </c>
      <c r="AP47" s="296">
        <v>32</v>
      </c>
      <c r="AQ47" s="296">
        <v>32</v>
      </c>
      <c r="AR47" s="296">
        <v>32</v>
      </c>
      <c r="AS47" s="296" t="s">
        <v>52</v>
      </c>
      <c r="AT47" s="296" t="s">
        <v>47</v>
      </c>
      <c r="AU47" s="296" t="s">
        <v>15</v>
      </c>
      <c r="AV47" s="296"/>
      <c r="AW47" s="296"/>
      <c r="AX47" s="296"/>
      <c r="AY47" s="231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29"/>
      <c r="BU47" s="165">
        <f t="shared" si="3"/>
        <v>0.33333305555717241</v>
      </c>
    </row>
    <row r="48" spans="1:74" x14ac:dyDescent="0.25">
      <c r="A48" s="39"/>
      <c r="B48" s="139" t="str">
        <f>'Etat staff'!R44</f>
        <v xml:space="preserve"> MAGALI</v>
      </c>
      <c r="C48" s="161">
        <f>'Etat staff'!P44</f>
        <v>43595.482638888891</v>
      </c>
      <c r="D48" s="162">
        <f>IF('Etat staff'!Q44&lt;C48,'Etat staff'!Q44+1,'Etat staff'!Q44)</f>
        <v>43595.809027777781</v>
      </c>
      <c r="E48" s="203">
        <f t="shared" si="7"/>
        <v>4.1666666666666664E-2</v>
      </c>
      <c r="F48" s="44"/>
      <c r="G48" s="265"/>
      <c r="H48" s="227"/>
      <c r="I48" s="296"/>
      <c r="J48" s="296"/>
      <c r="K48" s="296"/>
      <c r="L48" s="296"/>
      <c r="M48" s="296"/>
      <c r="N48" s="296"/>
      <c r="O48" s="296"/>
      <c r="P48" s="296"/>
      <c r="Q48" s="296"/>
      <c r="R48" s="296"/>
      <c r="S48" s="296"/>
      <c r="T48" s="296"/>
      <c r="U48" s="296"/>
      <c r="V48" s="296"/>
      <c r="W48" s="296">
        <v>36</v>
      </c>
      <c r="X48" s="296">
        <v>36</v>
      </c>
      <c r="Y48" s="296">
        <v>36</v>
      </c>
      <c r="Z48" s="296">
        <v>36</v>
      </c>
      <c r="AA48" s="296">
        <v>36</v>
      </c>
      <c r="AB48" s="296">
        <v>36</v>
      </c>
      <c r="AC48" s="296">
        <v>36</v>
      </c>
      <c r="AD48" s="296">
        <v>36</v>
      </c>
      <c r="AE48" s="296">
        <v>36</v>
      </c>
      <c r="AF48" s="296">
        <v>36</v>
      </c>
      <c r="AG48" s="296">
        <v>36</v>
      </c>
      <c r="AH48" s="296">
        <v>36</v>
      </c>
      <c r="AI48" s="296" t="s">
        <v>15</v>
      </c>
      <c r="AJ48" s="231" t="s">
        <v>6</v>
      </c>
      <c r="AK48" s="231" t="s">
        <v>6</v>
      </c>
      <c r="AL48" s="296" t="s">
        <v>6</v>
      </c>
      <c r="AM48" s="231">
        <v>30</v>
      </c>
      <c r="AN48" s="231">
        <v>30</v>
      </c>
      <c r="AO48" s="231">
        <v>30</v>
      </c>
      <c r="AP48" s="231">
        <v>30</v>
      </c>
      <c r="AQ48" s="231">
        <v>30</v>
      </c>
      <c r="AR48" s="231">
        <v>30</v>
      </c>
      <c r="AS48" s="231">
        <v>30</v>
      </c>
      <c r="AT48" s="231">
        <v>30</v>
      </c>
      <c r="AU48" s="231">
        <v>30</v>
      </c>
      <c r="AV48" s="231">
        <v>30</v>
      </c>
      <c r="AW48" s="231">
        <v>30</v>
      </c>
      <c r="AX48" s="231">
        <v>30</v>
      </c>
      <c r="AY48" s="231">
        <v>30</v>
      </c>
      <c r="AZ48" s="231">
        <v>30</v>
      </c>
      <c r="BA48" s="231">
        <v>30</v>
      </c>
      <c r="BB48" s="231">
        <v>30</v>
      </c>
      <c r="BC48" s="231" t="s">
        <v>52</v>
      </c>
      <c r="BD48" s="231" t="s">
        <v>47</v>
      </c>
      <c r="BE48" s="231" t="s">
        <v>53</v>
      </c>
      <c r="BF48" s="231" t="s">
        <v>53</v>
      </c>
      <c r="BG48" s="231" t="s">
        <v>53</v>
      </c>
      <c r="BH48" s="231" t="s">
        <v>53</v>
      </c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29"/>
      <c r="BU48" s="165">
        <f t="shared" si="3"/>
        <v>0.33333305555717241</v>
      </c>
    </row>
    <row r="49" spans="1:73" x14ac:dyDescent="0.25">
      <c r="A49" s="39"/>
      <c r="B49" s="139" t="str">
        <f>'Etat staff'!R45</f>
        <v xml:space="preserve"> QUENTIN</v>
      </c>
      <c r="C49" s="161">
        <f>'Etat staff'!P45</f>
        <v>43595.482638888891</v>
      </c>
      <c r="D49" s="162">
        <f>IF('Etat staff'!Q45&lt;C49,'Etat staff'!Q45+1,'Etat staff'!Q45)</f>
        <v>43595.809027777781</v>
      </c>
      <c r="E49" s="203">
        <f t="shared" si="7"/>
        <v>4.1666666666666664E-2</v>
      </c>
      <c r="F49" s="44"/>
      <c r="G49" s="265"/>
      <c r="H49" s="227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>
        <v>37</v>
      </c>
      <c r="X49" s="296">
        <v>37</v>
      </c>
      <c r="Y49" s="296">
        <v>37</v>
      </c>
      <c r="Z49" s="296">
        <v>37</v>
      </c>
      <c r="AA49" s="296">
        <v>37</v>
      </c>
      <c r="AB49" s="296">
        <v>37</v>
      </c>
      <c r="AC49" s="296">
        <v>37</v>
      </c>
      <c r="AD49" s="296">
        <v>37</v>
      </c>
      <c r="AE49" s="296">
        <v>37</v>
      </c>
      <c r="AF49" s="296">
        <v>37</v>
      </c>
      <c r="AG49" s="296">
        <v>37</v>
      </c>
      <c r="AH49" s="296">
        <v>37</v>
      </c>
      <c r="AI49" s="296" t="s">
        <v>15</v>
      </c>
      <c r="AJ49" s="231" t="s">
        <v>6</v>
      </c>
      <c r="AK49" s="231" t="s">
        <v>6</v>
      </c>
      <c r="AL49" s="296" t="s">
        <v>6</v>
      </c>
      <c r="AM49" s="231" t="s">
        <v>55</v>
      </c>
      <c r="AN49" s="231" t="s">
        <v>55</v>
      </c>
      <c r="AO49" s="231" t="s">
        <v>55</v>
      </c>
      <c r="AP49" s="296">
        <v>33</v>
      </c>
      <c r="AQ49" s="296">
        <v>33</v>
      </c>
      <c r="AR49" s="296">
        <v>33</v>
      </c>
      <c r="AS49" s="296">
        <v>33</v>
      </c>
      <c r="AT49" s="296">
        <v>33</v>
      </c>
      <c r="AU49" s="296">
        <v>33</v>
      </c>
      <c r="AV49" s="296">
        <v>33</v>
      </c>
      <c r="AW49" s="296">
        <v>33</v>
      </c>
      <c r="AX49" s="296">
        <v>33</v>
      </c>
      <c r="AY49" s="296">
        <v>33</v>
      </c>
      <c r="AZ49" s="296">
        <v>33</v>
      </c>
      <c r="BA49" s="296">
        <v>33</v>
      </c>
      <c r="BB49" s="296">
        <v>33</v>
      </c>
      <c r="BC49" s="296" t="s">
        <v>52</v>
      </c>
      <c r="BD49" s="296" t="s">
        <v>47</v>
      </c>
      <c r="BE49" s="296" t="s">
        <v>15</v>
      </c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29"/>
      <c r="BU49" s="165">
        <f t="shared" si="3"/>
        <v>0.33333305555717241</v>
      </c>
    </row>
    <row r="50" spans="1:73" x14ac:dyDescent="0.25">
      <c r="A50" s="39"/>
      <c r="B50" s="139" t="str">
        <f>'Etat staff'!R46</f>
        <v xml:space="preserve"> IRIS DISPO</v>
      </c>
      <c r="C50" s="161">
        <f>'Etat staff'!P46</f>
        <v>43595.482638888891</v>
      </c>
      <c r="D50" s="162">
        <f>IF('Etat staff'!Q46&lt;C50,'Etat staff'!Q46+1,'Etat staff'!Q46)</f>
        <v>43595.850694444445</v>
      </c>
      <c r="E50" s="203">
        <f t="shared" si="7"/>
        <v>4.1666666666666664E-2</v>
      </c>
      <c r="F50" s="44"/>
      <c r="G50" s="265"/>
      <c r="H50" s="227"/>
      <c r="I50" s="296"/>
      <c r="J50" s="296"/>
      <c r="K50" s="296"/>
      <c r="L50" s="296"/>
      <c r="M50" s="296"/>
      <c r="N50" s="296"/>
      <c r="O50" s="296"/>
      <c r="P50" s="296"/>
      <c r="Q50" s="296"/>
      <c r="R50" s="296"/>
      <c r="S50" s="296"/>
      <c r="T50" s="231"/>
      <c r="U50" s="231"/>
      <c r="V50" s="231"/>
      <c r="W50" s="231"/>
      <c r="X50" s="231"/>
      <c r="Y50" s="231"/>
      <c r="Z50" s="231"/>
      <c r="AA50" s="231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31"/>
      <c r="BI50" s="231"/>
      <c r="BJ50" s="231"/>
      <c r="BK50" s="231"/>
      <c r="BL50" s="231"/>
      <c r="BM50" s="231"/>
      <c r="BN50" s="231"/>
      <c r="BO50" s="231"/>
      <c r="BP50" s="296"/>
      <c r="BQ50" s="296"/>
      <c r="BR50" s="296"/>
      <c r="BS50" s="296"/>
      <c r="BT50" s="229"/>
      <c r="BU50" s="165">
        <f t="shared" si="3"/>
        <v>0.37499972222141376</v>
      </c>
    </row>
    <row r="51" spans="1:73" x14ac:dyDescent="0.25">
      <c r="A51" s="39"/>
      <c r="B51" s="139">
        <f>'Etat staff'!R47</f>
        <v>0</v>
      </c>
      <c r="C51" s="161">
        <f>'Etat staff'!P47</f>
        <v>0</v>
      </c>
      <c r="D51" s="162">
        <f>IF('Etat staff'!Q47&lt;C51,'Etat staff'!Q47+1,'Etat staff'!Q47)</f>
        <v>0</v>
      </c>
      <c r="E51" s="203">
        <f t="shared" si="7"/>
        <v>1.0416666666666666E-2</v>
      </c>
      <c r="F51" s="44"/>
      <c r="G51" s="265"/>
      <c r="H51" s="227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31"/>
      <c r="U51" s="231"/>
      <c r="V51" s="231"/>
      <c r="W51" s="231"/>
      <c r="X51" s="231"/>
      <c r="Y51" s="231"/>
      <c r="Z51" s="231"/>
      <c r="AA51" s="231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31"/>
      <c r="BI51" s="231"/>
      <c r="BJ51" s="231"/>
      <c r="BK51" s="231"/>
      <c r="BL51" s="231"/>
      <c r="BM51" s="231"/>
      <c r="BN51" s="231"/>
      <c r="BO51" s="231"/>
      <c r="BP51" s="296"/>
      <c r="BQ51" s="296"/>
      <c r="BR51" s="296"/>
      <c r="BS51" s="296"/>
      <c r="BT51" s="229"/>
      <c r="BU51" s="165">
        <f t="shared" si="3"/>
        <v>6.9441666666666671E-3</v>
      </c>
    </row>
    <row r="52" spans="1:73" x14ac:dyDescent="0.25">
      <c r="A52" s="39"/>
      <c r="B52" s="139">
        <f>'Etat staff'!R48</f>
        <v>0</v>
      </c>
      <c r="C52" s="161">
        <f>'Etat staff'!P48</f>
        <v>0</v>
      </c>
      <c r="D52" s="162">
        <f>IF('Etat staff'!Q48&lt;C52,'Etat staff'!Q48+1,'Etat staff'!Q48)</f>
        <v>0</v>
      </c>
      <c r="E52" s="203">
        <f t="shared" si="7"/>
        <v>1.0416666666666666E-2</v>
      </c>
      <c r="F52" s="44"/>
      <c r="G52" s="265"/>
      <c r="H52" s="227"/>
      <c r="I52" s="296"/>
      <c r="J52" s="296"/>
      <c r="K52" s="296"/>
      <c r="L52" s="296"/>
      <c r="M52" s="296"/>
      <c r="N52" s="296"/>
      <c r="O52" s="296"/>
      <c r="P52" s="296"/>
      <c r="Q52" s="296"/>
      <c r="R52" s="296"/>
      <c r="S52" s="296"/>
      <c r="T52" s="231"/>
      <c r="U52" s="231"/>
      <c r="V52" s="231"/>
      <c r="W52" s="231"/>
      <c r="X52" s="231"/>
      <c r="Y52" s="231"/>
      <c r="Z52" s="231"/>
      <c r="AA52" s="231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31"/>
      <c r="BI52" s="231"/>
      <c r="BJ52" s="231"/>
      <c r="BK52" s="231"/>
      <c r="BL52" s="231"/>
      <c r="BM52" s="231"/>
      <c r="BN52" s="231"/>
      <c r="BO52" s="231"/>
      <c r="BP52" s="296"/>
      <c r="BQ52" s="296"/>
      <c r="BR52" s="296"/>
      <c r="BS52" s="296"/>
      <c r="BT52" s="229"/>
      <c r="BU52" s="165">
        <f t="shared" si="3"/>
        <v>6.9441666666666671E-3</v>
      </c>
    </row>
    <row r="53" spans="1:73" x14ac:dyDescent="0.25">
      <c r="A53" s="39"/>
      <c r="B53" s="139">
        <f>'Etat staff'!R49</f>
        <v>0</v>
      </c>
      <c r="C53" s="161">
        <f>'Etat staff'!P49</f>
        <v>0</v>
      </c>
      <c r="D53" s="162">
        <f>IF('Etat staff'!Q49&lt;C53,'Etat staff'!Q49+1,'Etat staff'!Q49)</f>
        <v>0</v>
      </c>
      <c r="E53" s="203">
        <f t="shared" si="7"/>
        <v>1.0416666666666666E-2</v>
      </c>
      <c r="F53" s="44"/>
      <c r="G53" s="265"/>
      <c r="H53" s="227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31"/>
      <c r="U53" s="231"/>
      <c r="V53" s="231"/>
      <c r="W53" s="231"/>
      <c r="X53" s="231"/>
      <c r="Y53" s="231"/>
      <c r="Z53" s="231"/>
      <c r="AA53" s="231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31"/>
      <c r="BI53" s="231"/>
      <c r="BJ53" s="231"/>
      <c r="BK53" s="231"/>
      <c r="BL53" s="231"/>
      <c r="BM53" s="231"/>
      <c r="BN53" s="231"/>
      <c r="BO53" s="231"/>
      <c r="BP53" s="296"/>
      <c r="BQ53" s="296"/>
      <c r="BR53" s="296"/>
      <c r="BS53" s="296"/>
      <c r="BT53" s="229"/>
      <c r="BU53" s="165">
        <f t="shared" si="3"/>
        <v>6.9441666666666671E-3</v>
      </c>
    </row>
    <row r="54" spans="1:73" x14ac:dyDescent="0.25">
      <c r="A54" s="39"/>
      <c r="B54" s="139" t="str">
        <f>'Etat staff'!R50</f>
        <v xml:space="preserve"> LOUISE</v>
      </c>
      <c r="C54" s="161">
        <f>'Etat staff'!P50</f>
        <v>43595.524305555555</v>
      </c>
      <c r="D54" s="162">
        <f>IF('Etat staff'!Q50&lt;C54,'Etat staff'!Q50+1,'Etat staff'!Q50)</f>
        <v>43595.913194444445</v>
      </c>
      <c r="E54" s="203">
        <f t="shared" si="7"/>
        <v>5.2083333333333336E-2</v>
      </c>
      <c r="F54" s="44"/>
      <c r="G54" s="265"/>
      <c r="H54" s="227"/>
      <c r="I54" s="296"/>
      <c r="J54" s="296"/>
      <c r="K54" s="296"/>
      <c r="L54" s="296"/>
      <c r="M54" s="296"/>
      <c r="N54" s="296"/>
      <c r="O54" s="296"/>
      <c r="P54" s="296"/>
      <c r="Q54" s="296"/>
      <c r="R54" s="296"/>
      <c r="S54" s="296"/>
      <c r="T54" s="296"/>
      <c r="U54" s="296"/>
      <c r="V54" s="296"/>
      <c r="W54" s="296"/>
      <c r="X54" s="296"/>
      <c r="Y54" s="296"/>
      <c r="Z54" s="296"/>
      <c r="AA54" s="296"/>
      <c r="AB54" s="231"/>
      <c r="AC54" s="231"/>
      <c r="AD54" s="231" t="s">
        <v>53</v>
      </c>
      <c r="AE54" s="231" t="s">
        <v>53</v>
      </c>
      <c r="AF54" s="231" t="s">
        <v>53</v>
      </c>
      <c r="AG54" s="231" t="s">
        <v>53</v>
      </c>
      <c r="AH54" s="231" t="s">
        <v>53</v>
      </c>
      <c r="AI54" s="296">
        <v>38</v>
      </c>
      <c r="AJ54" s="296">
        <v>38</v>
      </c>
      <c r="AK54" s="296">
        <v>38</v>
      </c>
      <c r="AL54" s="296">
        <v>38</v>
      </c>
      <c r="AM54" s="296">
        <v>38</v>
      </c>
      <c r="AN54" s="296">
        <v>38</v>
      </c>
      <c r="AO54" s="296">
        <v>38</v>
      </c>
      <c r="AP54" s="296">
        <v>38</v>
      </c>
      <c r="AQ54" s="296" t="s">
        <v>15</v>
      </c>
      <c r="AR54" s="296" t="s">
        <v>6</v>
      </c>
      <c r="AS54" s="296" t="s">
        <v>6</v>
      </c>
      <c r="AT54" s="296" t="s">
        <v>6</v>
      </c>
      <c r="AU54" s="296">
        <v>1</v>
      </c>
      <c r="AV54" s="296">
        <v>1</v>
      </c>
      <c r="AW54" s="296">
        <v>1</v>
      </c>
      <c r="AX54" s="296">
        <v>1</v>
      </c>
      <c r="AY54" s="296">
        <v>1</v>
      </c>
      <c r="AZ54" s="296">
        <v>1</v>
      </c>
      <c r="BA54" s="296">
        <v>1</v>
      </c>
      <c r="BB54" s="296">
        <v>1</v>
      </c>
      <c r="BC54" s="296">
        <v>30</v>
      </c>
      <c r="BD54" s="296">
        <v>30</v>
      </c>
      <c r="BE54" s="296">
        <v>30</v>
      </c>
      <c r="BF54" s="296">
        <v>30</v>
      </c>
      <c r="BG54" s="296">
        <v>30</v>
      </c>
      <c r="BH54" s="231" t="s">
        <v>52</v>
      </c>
      <c r="BI54" s="231" t="s">
        <v>47</v>
      </c>
      <c r="BJ54" s="231" t="s">
        <v>15</v>
      </c>
      <c r="BK54" s="231" t="s">
        <v>15</v>
      </c>
      <c r="BL54" s="231" t="s">
        <v>15</v>
      </c>
      <c r="BM54" s="231" t="s">
        <v>15</v>
      </c>
      <c r="BN54" s="231" t="s">
        <v>15</v>
      </c>
      <c r="BO54" s="231" t="s">
        <v>15</v>
      </c>
      <c r="BP54" s="296"/>
      <c r="BQ54" s="296"/>
      <c r="BR54" s="296"/>
      <c r="BS54" s="296"/>
      <c r="BT54" s="229"/>
      <c r="BU54" s="165">
        <f t="shared" si="3"/>
        <v>0.39583305555717241</v>
      </c>
    </row>
    <row r="55" spans="1:73" x14ac:dyDescent="0.25">
      <c r="A55" s="39"/>
      <c r="B55" s="139" t="str">
        <f>'Etat staff'!R51</f>
        <v xml:space="preserve"> MEGANE</v>
      </c>
      <c r="C55" s="161">
        <f>'Etat staff'!P51</f>
        <v>43595.524305555555</v>
      </c>
      <c r="D55" s="162">
        <f>IF('Etat staff'!Q51&lt;C55,'Etat staff'!Q51+1,'Etat staff'!Q51)</f>
        <v>43595.913194444445</v>
      </c>
      <c r="E55" s="203">
        <f t="shared" si="7"/>
        <v>5.2083333333333336E-2</v>
      </c>
      <c r="F55" s="44"/>
      <c r="G55" s="265"/>
      <c r="H55" s="227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 t="s">
        <v>68</v>
      </c>
      <c r="AE55" s="296" t="s">
        <v>68</v>
      </c>
      <c r="AF55" s="296" t="s">
        <v>68</v>
      </c>
      <c r="AG55" s="296" t="s">
        <v>68</v>
      </c>
      <c r="AH55" s="296" t="s">
        <v>68</v>
      </c>
      <c r="AI55" s="296">
        <v>39</v>
      </c>
      <c r="AJ55" s="296">
        <v>39</v>
      </c>
      <c r="AK55" s="296">
        <v>39</v>
      </c>
      <c r="AL55" s="296">
        <v>39</v>
      </c>
      <c r="AM55" s="296">
        <v>39</v>
      </c>
      <c r="AN55" s="296">
        <v>39</v>
      </c>
      <c r="AO55" s="296">
        <v>39</v>
      </c>
      <c r="AP55" s="296">
        <v>39</v>
      </c>
      <c r="AQ55" s="296" t="s">
        <v>15</v>
      </c>
      <c r="AR55" s="296" t="s">
        <v>6</v>
      </c>
      <c r="AS55" s="296" t="s">
        <v>6</v>
      </c>
      <c r="AT55" s="296" t="s">
        <v>6</v>
      </c>
      <c r="AU55" s="231" t="s">
        <v>16</v>
      </c>
      <c r="AV55" s="231" t="s">
        <v>16</v>
      </c>
      <c r="AW55" s="231" t="s">
        <v>16</v>
      </c>
      <c r="AX55" s="231" t="s">
        <v>16</v>
      </c>
      <c r="AY55" s="231">
        <v>32</v>
      </c>
      <c r="AZ55" s="231">
        <v>32</v>
      </c>
      <c r="BA55" s="231">
        <v>32</v>
      </c>
      <c r="BB55" s="296">
        <v>32</v>
      </c>
      <c r="BC55" s="296">
        <v>33</v>
      </c>
      <c r="BD55" s="296">
        <v>33</v>
      </c>
      <c r="BE55" s="296">
        <v>33</v>
      </c>
      <c r="BF55" s="296">
        <v>33</v>
      </c>
      <c r="BG55" s="296">
        <v>33</v>
      </c>
      <c r="BH55" s="231" t="s">
        <v>52</v>
      </c>
      <c r="BI55" s="231" t="s">
        <v>47</v>
      </c>
      <c r="BJ55" s="231" t="s">
        <v>15</v>
      </c>
      <c r="BK55" s="231" t="s">
        <v>15</v>
      </c>
      <c r="BL55" s="231" t="s">
        <v>15</v>
      </c>
      <c r="BM55" s="231" t="s">
        <v>15</v>
      </c>
      <c r="BN55" s="231" t="s">
        <v>15</v>
      </c>
      <c r="BO55" s="231" t="s">
        <v>15</v>
      </c>
      <c r="BP55" s="296"/>
      <c r="BQ55" s="296"/>
      <c r="BR55" s="296"/>
      <c r="BS55" s="296"/>
      <c r="BT55" s="229"/>
      <c r="BU55" s="165">
        <f t="shared" si="3"/>
        <v>0.39583305555717241</v>
      </c>
    </row>
    <row r="56" spans="1:73" x14ac:dyDescent="0.25">
      <c r="A56" s="39"/>
      <c r="B56" s="139" t="str">
        <f>'Etat staff'!R52</f>
        <v xml:space="preserve"> FATOUMATA</v>
      </c>
      <c r="C56" s="161">
        <f>'Etat staff'!P52</f>
        <v>43595.524305555555</v>
      </c>
      <c r="D56" s="162">
        <f>IF('Etat staff'!Q52&lt;C56,'Etat staff'!Q52+1,'Etat staff'!Q52)</f>
        <v>43595.913194444445</v>
      </c>
      <c r="E56" s="203">
        <f t="shared" si="7"/>
        <v>5.2083333333333336E-2</v>
      </c>
      <c r="F56" s="44"/>
      <c r="G56" s="265"/>
      <c r="H56" s="227"/>
      <c r="I56" s="296"/>
      <c r="J56" s="296"/>
      <c r="K56" s="296"/>
      <c r="L56" s="296"/>
      <c r="M56" s="296"/>
      <c r="N56" s="296"/>
      <c r="O56" s="296"/>
      <c r="P56" s="296"/>
      <c r="Q56" s="296"/>
      <c r="R56" s="296"/>
      <c r="S56" s="296"/>
      <c r="T56" s="296"/>
      <c r="U56" s="296"/>
      <c r="V56" s="296"/>
      <c r="W56" s="296"/>
      <c r="X56" s="296"/>
      <c r="Y56" s="296"/>
      <c r="Z56" s="296"/>
      <c r="AA56" s="296"/>
      <c r="AB56" s="231"/>
      <c r="AC56" s="231"/>
      <c r="AD56" s="296"/>
      <c r="AE56" s="296">
        <v>1</v>
      </c>
      <c r="AF56" s="296">
        <v>1</v>
      </c>
      <c r="AG56" s="296">
        <v>1</v>
      </c>
      <c r="AH56" s="296">
        <v>1</v>
      </c>
      <c r="AI56" s="296">
        <v>1</v>
      </c>
      <c r="AJ56" s="296">
        <v>1</v>
      </c>
      <c r="AK56" s="296">
        <v>1</v>
      </c>
      <c r="AL56" s="296">
        <v>1</v>
      </c>
      <c r="AM56" s="296">
        <v>1</v>
      </c>
      <c r="AN56" s="296">
        <v>1</v>
      </c>
      <c r="AO56" s="296">
        <v>1</v>
      </c>
      <c r="AP56" s="296">
        <v>1</v>
      </c>
      <c r="AQ56" s="296" t="s">
        <v>15</v>
      </c>
      <c r="AR56" s="296" t="s">
        <v>6</v>
      </c>
      <c r="AS56" s="296" t="s">
        <v>6</v>
      </c>
      <c r="AT56" s="296" t="s">
        <v>6</v>
      </c>
      <c r="AU56" s="296" t="s">
        <v>55</v>
      </c>
      <c r="AV56" s="296" t="s">
        <v>55</v>
      </c>
      <c r="AW56" s="296" t="s">
        <v>55</v>
      </c>
      <c r="AX56" s="296" t="s">
        <v>55</v>
      </c>
      <c r="AY56" s="296" t="s">
        <v>55</v>
      </c>
      <c r="AZ56" s="296" t="s">
        <v>55</v>
      </c>
      <c r="BA56" s="296">
        <v>35</v>
      </c>
      <c r="BB56" s="296">
        <v>35</v>
      </c>
      <c r="BC56" s="296">
        <v>35</v>
      </c>
      <c r="BD56" s="296">
        <v>35</v>
      </c>
      <c r="BE56" s="296">
        <v>35</v>
      </c>
      <c r="BF56" s="296">
        <v>35</v>
      </c>
      <c r="BG56" s="296">
        <v>35</v>
      </c>
      <c r="BH56" s="231" t="s">
        <v>52</v>
      </c>
      <c r="BI56" s="231" t="s">
        <v>47</v>
      </c>
      <c r="BJ56" s="231" t="s">
        <v>15</v>
      </c>
      <c r="BK56" s="231" t="s">
        <v>15</v>
      </c>
      <c r="BL56" s="296"/>
      <c r="BM56" s="296"/>
      <c r="BN56" s="296"/>
      <c r="BO56" s="296"/>
      <c r="BP56" s="296"/>
      <c r="BQ56" s="296"/>
      <c r="BR56" s="296"/>
      <c r="BS56" s="296"/>
      <c r="BT56" s="229"/>
      <c r="BU56" s="165">
        <f t="shared" si="3"/>
        <v>0.39583305555717241</v>
      </c>
    </row>
    <row r="57" spans="1:73" x14ac:dyDescent="0.25">
      <c r="A57" s="39"/>
      <c r="B57" s="139" t="str">
        <f>'Etat staff'!R53</f>
        <v xml:space="preserve"> ERICKA</v>
      </c>
      <c r="C57" s="161">
        <f>'Etat staff'!P53</f>
        <v>43595.524305555555</v>
      </c>
      <c r="D57" s="162">
        <f>IF('Etat staff'!Q53&lt;C57,'Etat staff'!Q53+1,'Etat staff'!Q53)</f>
        <v>43595.913194444445</v>
      </c>
      <c r="E57" s="203">
        <f t="shared" si="7"/>
        <v>5.2083333333333336E-2</v>
      </c>
      <c r="F57" s="44"/>
      <c r="G57" s="265"/>
      <c r="H57" s="227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31"/>
      <c r="AC57" s="231"/>
      <c r="AD57" s="231"/>
      <c r="AE57" s="231">
        <v>32</v>
      </c>
      <c r="AF57" s="231">
        <v>32</v>
      </c>
      <c r="AG57" s="231">
        <v>32</v>
      </c>
      <c r="AH57" s="231">
        <v>32</v>
      </c>
      <c r="AI57" s="231">
        <v>32</v>
      </c>
      <c r="AJ57" s="231">
        <v>32</v>
      </c>
      <c r="AK57" s="231">
        <v>32</v>
      </c>
      <c r="AL57" s="231">
        <v>32</v>
      </c>
      <c r="AM57" s="231" t="s">
        <v>54</v>
      </c>
      <c r="AN57" s="231" t="s">
        <v>54</v>
      </c>
      <c r="AO57" s="231" t="s">
        <v>54</v>
      </c>
      <c r="AP57" s="231" t="s">
        <v>54</v>
      </c>
      <c r="AQ57" s="231" t="s">
        <v>54</v>
      </c>
      <c r="AR57" s="296" t="s">
        <v>6</v>
      </c>
      <c r="AS57" s="296" t="s">
        <v>6</v>
      </c>
      <c r="AT57" s="296" t="s">
        <v>6</v>
      </c>
      <c r="AU57" s="231">
        <v>38</v>
      </c>
      <c r="AV57" s="231">
        <v>38</v>
      </c>
      <c r="AW57" s="231">
        <v>38</v>
      </c>
      <c r="AX57" s="231">
        <v>38</v>
      </c>
      <c r="AY57" s="231">
        <v>38</v>
      </c>
      <c r="AZ57" s="231">
        <v>38</v>
      </c>
      <c r="BA57" s="231">
        <v>38</v>
      </c>
      <c r="BB57" s="231">
        <v>38</v>
      </c>
      <c r="BC57" s="231">
        <v>38</v>
      </c>
      <c r="BD57" s="231">
        <v>38</v>
      </c>
      <c r="BE57" s="231">
        <v>38</v>
      </c>
      <c r="BF57" s="231">
        <v>38</v>
      </c>
      <c r="BG57" s="231">
        <v>38</v>
      </c>
      <c r="BH57" s="231" t="s">
        <v>52</v>
      </c>
      <c r="BI57" s="231" t="s">
        <v>47</v>
      </c>
      <c r="BJ57" s="296" t="s">
        <v>15</v>
      </c>
      <c r="BK57" s="296" t="s">
        <v>15</v>
      </c>
      <c r="BL57" s="296" t="s">
        <v>15</v>
      </c>
      <c r="BM57" s="296" t="s">
        <v>15</v>
      </c>
      <c r="BN57" s="296"/>
      <c r="BO57" s="296"/>
      <c r="BP57" s="296"/>
      <c r="BQ57" s="296"/>
      <c r="BR57" s="296"/>
      <c r="BS57" s="296"/>
      <c r="BT57" s="229"/>
      <c r="BU57" s="165">
        <f t="shared" si="3"/>
        <v>0.39583305555717241</v>
      </c>
    </row>
    <row r="58" spans="1:73" x14ac:dyDescent="0.25">
      <c r="A58" s="39"/>
      <c r="B58" s="139" t="str">
        <f>'Etat staff'!R54</f>
        <v xml:space="preserve"> AUDE</v>
      </c>
      <c r="C58" s="161">
        <f>'Etat staff'!P54</f>
        <v>43595.524305555555</v>
      </c>
      <c r="D58" s="162">
        <f>IF('Etat staff'!Q54&lt;C58,'Etat staff'!Q54+1,'Etat staff'!Q54)</f>
        <v>43595.913194444445</v>
      </c>
      <c r="E58" s="203">
        <f t="shared" si="7"/>
        <v>5.2083333333333336E-2</v>
      </c>
      <c r="F58" s="44"/>
      <c r="G58" s="265"/>
      <c r="H58" s="227"/>
      <c r="I58" s="296"/>
      <c r="J58" s="296"/>
      <c r="K58" s="296"/>
      <c r="L58" s="296"/>
      <c r="M58" s="296"/>
      <c r="N58" s="296"/>
      <c r="O58" s="296"/>
      <c r="P58" s="296"/>
      <c r="Q58" s="296"/>
      <c r="R58" s="296"/>
      <c r="S58" s="296"/>
      <c r="T58" s="296"/>
      <c r="U58" s="296"/>
      <c r="V58" s="296"/>
      <c r="W58" s="296"/>
      <c r="X58" s="296"/>
      <c r="Y58" s="296"/>
      <c r="Z58" s="296"/>
      <c r="AA58" s="296"/>
      <c r="AB58" s="296"/>
      <c r="AC58" s="296"/>
      <c r="AD58" s="296"/>
      <c r="AE58" s="296"/>
      <c r="AF58" s="231"/>
      <c r="AG58" s="231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 t="s">
        <v>6</v>
      </c>
      <c r="AS58" s="296" t="s">
        <v>6</v>
      </c>
      <c r="AT58" s="296" t="s">
        <v>6</v>
      </c>
      <c r="AU58" s="296">
        <v>39</v>
      </c>
      <c r="AV58" s="296">
        <v>39</v>
      </c>
      <c r="AW58" s="296">
        <v>39</v>
      </c>
      <c r="AX58" s="296">
        <v>39</v>
      </c>
      <c r="AY58" s="296" t="s">
        <v>16</v>
      </c>
      <c r="AZ58" s="296" t="s">
        <v>16</v>
      </c>
      <c r="BA58" s="296" t="s">
        <v>16</v>
      </c>
      <c r="BB58" s="296" t="s">
        <v>16</v>
      </c>
      <c r="BC58" s="296" t="s">
        <v>16</v>
      </c>
      <c r="BD58" s="296" t="s">
        <v>16</v>
      </c>
      <c r="BE58" s="296" t="s">
        <v>16</v>
      </c>
      <c r="BF58" s="296" t="s">
        <v>16</v>
      </c>
      <c r="BG58" s="296" t="s">
        <v>16</v>
      </c>
      <c r="BH58" s="231" t="s">
        <v>52</v>
      </c>
      <c r="BI58" s="231" t="s">
        <v>47</v>
      </c>
      <c r="BJ58" s="231"/>
      <c r="BK58" s="231"/>
      <c r="BL58" s="231"/>
      <c r="BM58" s="231"/>
      <c r="BN58" s="231"/>
      <c r="BO58" s="231"/>
      <c r="BP58" s="296"/>
      <c r="BQ58" s="296"/>
      <c r="BR58" s="296"/>
      <c r="BS58" s="296"/>
      <c r="BT58" s="229"/>
      <c r="BU58" s="165">
        <f t="shared" si="3"/>
        <v>0.39583305555717241</v>
      </c>
    </row>
    <row r="59" spans="1:73" x14ac:dyDescent="0.25">
      <c r="A59" s="39"/>
      <c r="B59" s="139" t="str">
        <f>'Etat staff'!R55</f>
        <v xml:space="preserve"> LUCA</v>
      </c>
      <c r="C59" s="161">
        <f>'Etat staff'!P55</f>
        <v>43595.565972222219</v>
      </c>
      <c r="D59" s="162">
        <f>IF('Etat staff'!Q55&lt;C59,'Etat staff'!Q55+1,'Etat staff'!Q55)</f>
        <v>43595.75</v>
      </c>
      <c r="E59" s="203">
        <f t="shared" si="7"/>
        <v>1.0416666666666666E-2</v>
      </c>
      <c r="F59" s="44"/>
      <c r="G59" s="265"/>
      <c r="H59" s="227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>
        <v>2</v>
      </c>
      <c r="AF59" s="296">
        <v>2</v>
      </c>
      <c r="AG59" s="296">
        <v>2</v>
      </c>
      <c r="AH59" s="296">
        <v>2</v>
      </c>
      <c r="AI59" s="296">
        <v>2</v>
      </c>
      <c r="AJ59" s="296">
        <v>2</v>
      </c>
      <c r="AK59" s="296">
        <v>2</v>
      </c>
      <c r="AL59" s="296">
        <v>2</v>
      </c>
      <c r="AM59" s="296" t="s">
        <v>55</v>
      </c>
      <c r="AN59" s="296" t="s">
        <v>55</v>
      </c>
      <c r="AO59" s="296" t="s">
        <v>55</v>
      </c>
      <c r="AP59" s="296" t="s">
        <v>55</v>
      </c>
      <c r="AQ59" s="296" t="s">
        <v>55</v>
      </c>
      <c r="AR59" s="296" t="s">
        <v>6</v>
      </c>
      <c r="AS59" s="296" t="s">
        <v>6</v>
      </c>
      <c r="AT59" s="296" t="s">
        <v>6</v>
      </c>
      <c r="AU59" s="231">
        <v>37</v>
      </c>
      <c r="AV59" s="231">
        <v>37</v>
      </c>
      <c r="AW59" s="231">
        <v>37</v>
      </c>
      <c r="AX59" s="231">
        <v>37</v>
      </c>
      <c r="AY59" s="231">
        <v>37</v>
      </c>
      <c r="AZ59" s="231">
        <v>37</v>
      </c>
      <c r="BA59" s="231">
        <v>37</v>
      </c>
      <c r="BB59" s="231">
        <v>37</v>
      </c>
      <c r="BC59" s="231">
        <v>37</v>
      </c>
      <c r="BD59" s="231">
        <v>37</v>
      </c>
      <c r="BE59" s="296" t="s">
        <v>52</v>
      </c>
      <c r="BF59" s="296" t="s">
        <v>47</v>
      </c>
      <c r="BG59" s="296" t="s">
        <v>15</v>
      </c>
      <c r="BH59" s="231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29"/>
      <c r="BU59" s="165">
        <f t="shared" si="3"/>
        <v>0.1909719444476782</v>
      </c>
    </row>
    <row r="60" spans="1:73" x14ac:dyDescent="0.25">
      <c r="A60" s="39"/>
      <c r="B60" s="139" t="str">
        <f>'Etat staff'!R56</f>
        <v xml:space="preserve"> MAGALY MYRIAM</v>
      </c>
      <c r="C60" s="161">
        <f>'Etat staff'!P56</f>
        <v>43595.565972222219</v>
      </c>
      <c r="D60" s="162">
        <f>IF('Etat staff'!Q56&lt;C60,'Etat staff'!Q56+1,'Etat staff'!Q56)</f>
        <v>43595.788194444445</v>
      </c>
      <c r="E60" s="203">
        <f t="shared" si="7"/>
        <v>1.0416666666666666E-2</v>
      </c>
      <c r="F60" s="44"/>
      <c r="G60" s="265"/>
      <c r="H60" s="227"/>
      <c r="I60" s="296"/>
      <c r="J60" s="296"/>
      <c r="K60" s="296"/>
      <c r="L60" s="296"/>
      <c r="M60" s="296"/>
      <c r="N60" s="296"/>
      <c r="O60" s="296"/>
      <c r="P60" s="296"/>
      <c r="Q60" s="296"/>
      <c r="R60" s="296"/>
      <c r="S60" s="296"/>
      <c r="T60" s="296"/>
      <c r="U60" s="296"/>
      <c r="V60" s="296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>
        <v>37</v>
      </c>
      <c r="AS60" s="296">
        <v>37</v>
      </c>
      <c r="AT60" s="296">
        <v>37</v>
      </c>
      <c r="AU60" s="296" t="s">
        <v>15</v>
      </c>
      <c r="AV60" s="296" t="s">
        <v>6</v>
      </c>
      <c r="AW60" s="296" t="s">
        <v>6</v>
      </c>
      <c r="AX60" s="296" t="s">
        <v>6</v>
      </c>
      <c r="AY60" s="296" t="s">
        <v>15</v>
      </c>
      <c r="AZ60" s="296" t="s">
        <v>15</v>
      </c>
      <c r="BA60" s="296">
        <v>36</v>
      </c>
      <c r="BB60" s="296">
        <v>36</v>
      </c>
      <c r="BC60" s="296">
        <v>36</v>
      </c>
      <c r="BD60" s="296">
        <v>36</v>
      </c>
      <c r="BE60" s="296">
        <v>36</v>
      </c>
      <c r="BF60" s="296">
        <v>36</v>
      </c>
      <c r="BG60" s="296">
        <v>36</v>
      </c>
      <c r="BH60" s="231" t="s">
        <v>52</v>
      </c>
      <c r="BI60" s="296" t="s">
        <v>47</v>
      </c>
      <c r="BJ60" s="296" t="s">
        <v>15</v>
      </c>
      <c r="BK60" s="296" t="s">
        <v>15</v>
      </c>
      <c r="BL60" s="296" t="s">
        <v>15</v>
      </c>
      <c r="BM60" s="296" t="s">
        <v>15</v>
      </c>
      <c r="BN60" s="296" t="s">
        <v>15</v>
      </c>
      <c r="BO60" s="296" t="s">
        <v>15</v>
      </c>
      <c r="BP60" s="296"/>
      <c r="BQ60" s="296"/>
      <c r="BR60" s="296"/>
      <c r="BS60" s="296"/>
      <c r="BT60" s="229"/>
      <c r="BU60" s="165">
        <f t="shared" si="3"/>
        <v>0.22916638889293109</v>
      </c>
    </row>
    <row r="61" spans="1:73" x14ac:dyDescent="0.25">
      <c r="A61" s="39"/>
      <c r="B61" s="139" t="str">
        <f>'Etat staff'!R57</f>
        <v xml:space="preserve"> OPHELIE</v>
      </c>
      <c r="C61" s="161">
        <f>'Etat staff'!P57</f>
        <v>43595.586805555555</v>
      </c>
      <c r="D61" s="162">
        <f>IF('Etat staff'!Q57&lt;C61,'Etat staff'!Q57+1,'Etat staff'!Q57)</f>
        <v>43595.913194444445</v>
      </c>
      <c r="E61" s="203">
        <f t="shared" si="7"/>
        <v>4.1666666666666664E-2</v>
      </c>
      <c r="F61" s="44"/>
      <c r="G61" s="265"/>
      <c r="H61" s="227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31"/>
      <c r="AL61" s="231"/>
      <c r="AM61" s="231"/>
      <c r="AN61" s="231"/>
      <c r="AO61" s="231"/>
      <c r="AP61" s="231"/>
      <c r="AQ61" s="231">
        <v>38</v>
      </c>
      <c r="AR61" s="231">
        <v>38</v>
      </c>
      <c r="AS61" s="231">
        <v>38</v>
      </c>
      <c r="AT61" s="231">
        <v>38</v>
      </c>
      <c r="AU61" s="231" t="s">
        <v>15</v>
      </c>
      <c r="AV61" s="296" t="s">
        <v>6</v>
      </c>
      <c r="AW61" s="296" t="s">
        <v>6</v>
      </c>
      <c r="AX61" s="296" t="s">
        <v>6</v>
      </c>
      <c r="AY61" s="231">
        <v>39</v>
      </c>
      <c r="AZ61" s="231">
        <v>39</v>
      </c>
      <c r="BA61" s="231">
        <v>39</v>
      </c>
      <c r="BB61" s="231">
        <v>39</v>
      </c>
      <c r="BC61" s="231">
        <v>39</v>
      </c>
      <c r="BD61" s="231">
        <v>39</v>
      </c>
      <c r="BE61" s="231">
        <v>39</v>
      </c>
      <c r="BF61" s="231">
        <v>39</v>
      </c>
      <c r="BG61" s="231">
        <v>39</v>
      </c>
      <c r="BH61" s="231" t="s">
        <v>52</v>
      </c>
      <c r="BI61" s="296" t="s">
        <v>47</v>
      </c>
      <c r="BJ61" s="296" t="s">
        <v>15</v>
      </c>
      <c r="BK61" s="296" t="s">
        <v>15</v>
      </c>
      <c r="BL61" s="296" t="s">
        <v>15</v>
      </c>
      <c r="BM61" s="296" t="s">
        <v>15</v>
      </c>
      <c r="BN61" s="296" t="s">
        <v>15</v>
      </c>
      <c r="BO61" s="296" t="s">
        <v>15</v>
      </c>
      <c r="BP61" s="296"/>
      <c r="BQ61" s="296"/>
      <c r="BR61" s="296"/>
      <c r="BS61" s="296"/>
      <c r="BT61" s="229"/>
      <c r="BU61" s="165">
        <f t="shared" si="3"/>
        <v>0.33333305555717241</v>
      </c>
    </row>
    <row r="62" spans="1:73" x14ac:dyDescent="0.25">
      <c r="A62" s="39"/>
      <c r="B62" s="139" t="str">
        <f>'Etat staff'!R58</f>
        <v xml:space="preserve"> LAURA</v>
      </c>
      <c r="C62" s="161">
        <f>'Etat staff'!P58</f>
        <v>43595.586805555555</v>
      </c>
      <c r="D62" s="162">
        <f>IF('Etat staff'!Q58&lt;C62,'Etat staff'!Q58+1,'Etat staff'!Q58)</f>
        <v>43595.913194444445</v>
      </c>
      <c r="E62" s="203">
        <f t="shared" si="7"/>
        <v>4.1666666666666664E-2</v>
      </c>
      <c r="F62" s="44"/>
      <c r="G62" s="265"/>
      <c r="H62" s="227"/>
      <c r="I62" s="296"/>
      <c r="J62" s="296"/>
      <c r="K62" s="296"/>
      <c r="L62" s="296"/>
      <c r="M62" s="296"/>
      <c r="N62" s="296"/>
      <c r="O62" s="296"/>
      <c r="P62" s="296"/>
      <c r="Q62" s="296"/>
      <c r="R62" s="296"/>
      <c r="S62" s="296"/>
      <c r="T62" s="296"/>
      <c r="U62" s="296"/>
      <c r="V62" s="296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31" t="s">
        <v>53</v>
      </c>
      <c r="AN62" s="231" t="s">
        <v>53</v>
      </c>
      <c r="AO62" s="231" t="s">
        <v>53</v>
      </c>
      <c r="AP62" s="231" t="s">
        <v>53</v>
      </c>
      <c r="AQ62" s="231">
        <v>39</v>
      </c>
      <c r="AR62" s="231">
        <v>39</v>
      </c>
      <c r="AS62" s="231">
        <v>39</v>
      </c>
      <c r="AT62" s="231">
        <v>39</v>
      </c>
      <c r="AU62" s="231" t="s">
        <v>15</v>
      </c>
      <c r="AV62" s="296" t="s">
        <v>6</v>
      </c>
      <c r="AW62" s="296" t="s">
        <v>6</v>
      </c>
      <c r="AX62" s="296" t="s">
        <v>6</v>
      </c>
      <c r="AY62" s="231" t="s">
        <v>55</v>
      </c>
      <c r="AZ62" s="231" t="s">
        <v>55</v>
      </c>
      <c r="BA62" s="231" t="s">
        <v>55</v>
      </c>
      <c r="BB62" s="231" t="s">
        <v>55</v>
      </c>
      <c r="BC62" s="231">
        <v>1</v>
      </c>
      <c r="BD62" s="231">
        <v>1</v>
      </c>
      <c r="BE62" s="231">
        <v>1</v>
      </c>
      <c r="BF62" s="231">
        <v>1</v>
      </c>
      <c r="BG62" s="231">
        <v>1</v>
      </c>
      <c r="BH62" s="231" t="s">
        <v>52</v>
      </c>
      <c r="BI62" s="296" t="s">
        <v>47</v>
      </c>
      <c r="BJ62" s="296" t="s">
        <v>15</v>
      </c>
      <c r="BK62" s="296" t="s">
        <v>15</v>
      </c>
      <c r="BL62" s="296" t="s">
        <v>15</v>
      </c>
      <c r="BM62" s="296" t="s">
        <v>15</v>
      </c>
      <c r="BN62" s="296" t="s">
        <v>15</v>
      </c>
      <c r="BO62" s="296" t="s">
        <v>15</v>
      </c>
      <c r="BP62" s="296"/>
      <c r="BQ62" s="296"/>
      <c r="BR62" s="296"/>
      <c r="BS62" s="296"/>
      <c r="BT62" s="229"/>
      <c r="BU62" s="165">
        <f t="shared" si="3"/>
        <v>0.33333305555717241</v>
      </c>
    </row>
    <row r="63" spans="1:73" x14ac:dyDescent="0.25">
      <c r="A63" s="39"/>
      <c r="B63" s="139" t="str">
        <f>'Etat staff'!R59</f>
        <v xml:space="preserve"> ANAIS</v>
      </c>
      <c r="C63" s="161">
        <f>'Etat staff'!P59</f>
        <v>43595.670138888891</v>
      </c>
      <c r="D63" s="162">
        <f>IF('Etat staff'!Q59&lt;C63,'Etat staff'!Q59+1,'Etat staff'!Q59)</f>
        <v>43595.913194444445</v>
      </c>
      <c r="E63" s="203">
        <f t="shared" si="7"/>
        <v>2.0833333333333332E-2</v>
      </c>
      <c r="F63" s="44"/>
      <c r="G63" s="265"/>
      <c r="H63" s="227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31">
        <v>2</v>
      </c>
      <c r="AN63" s="231">
        <v>2</v>
      </c>
      <c r="AO63" s="231">
        <v>2</v>
      </c>
      <c r="AP63" s="231">
        <v>2</v>
      </c>
      <c r="AQ63" s="231">
        <v>1</v>
      </c>
      <c r="AR63" s="231">
        <v>1</v>
      </c>
      <c r="AS63" s="231">
        <v>1</v>
      </c>
      <c r="AT63" s="231">
        <v>1</v>
      </c>
      <c r="AU63" s="296" t="s">
        <v>15</v>
      </c>
      <c r="AV63" s="296" t="s">
        <v>6</v>
      </c>
      <c r="AW63" s="296" t="s">
        <v>6</v>
      </c>
      <c r="AX63" s="296" t="s">
        <v>6</v>
      </c>
      <c r="AY63" s="231" t="s">
        <v>55</v>
      </c>
      <c r="AZ63" s="231" t="s">
        <v>55</v>
      </c>
      <c r="BA63" s="231" t="s">
        <v>55</v>
      </c>
      <c r="BB63" s="231" t="s">
        <v>55</v>
      </c>
      <c r="BC63" s="231">
        <v>32</v>
      </c>
      <c r="BD63" s="231">
        <v>32</v>
      </c>
      <c r="BE63" s="231">
        <v>37</v>
      </c>
      <c r="BF63" s="231">
        <v>37</v>
      </c>
      <c r="BG63" s="231">
        <v>37</v>
      </c>
      <c r="BH63" s="231" t="s">
        <v>52</v>
      </c>
      <c r="BI63" s="296" t="s">
        <v>47</v>
      </c>
      <c r="BJ63" s="296" t="s">
        <v>15</v>
      </c>
      <c r="BK63" s="296" t="s">
        <v>15</v>
      </c>
      <c r="BL63" s="296" t="s">
        <v>15</v>
      </c>
      <c r="BM63" s="296" t="s">
        <v>15</v>
      </c>
      <c r="BN63" s="296" t="s">
        <v>15</v>
      </c>
      <c r="BO63" s="296" t="s">
        <v>15</v>
      </c>
      <c r="BP63" s="231"/>
      <c r="BQ63" s="231"/>
      <c r="BR63" s="231"/>
      <c r="BS63" s="231"/>
      <c r="BT63" s="229"/>
      <c r="BU63" s="165">
        <f t="shared" si="3"/>
        <v>0.24999972222141378</v>
      </c>
    </row>
    <row r="64" spans="1:73" x14ac:dyDescent="0.25">
      <c r="A64" s="39"/>
      <c r="B64" s="139" t="str">
        <f>'Etat staff'!R60</f>
        <v xml:space="preserve"> PHILIPPINE</v>
      </c>
      <c r="C64" s="161">
        <f>'Etat staff'!P60</f>
        <v>43595.670138888891</v>
      </c>
      <c r="D64" s="162">
        <f>IF('Etat staff'!Q60&lt;C64,'Etat staff'!Q60+1,'Etat staff'!Q60)</f>
        <v>43595.913194444445</v>
      </c>
      <c r="E64" s="203">
        <f t="shared" si="7"/>
        <v>2.0833333333333332E-2</v>
      </c>
      <c r="F64" s="44"/>
      <c r="G64" s="265"/>
      <c r="H64" s="227"/>
      <c r="I64" s="296"/>
      <c r="J64" s="296"/>
      <c r="K64" s="296"/>
      <c r="L64" s="296"/>
      <c r="M64" s="296"/>
      <c r="N64" s="296"/>
      <c r="O64" s="296"/>
      <c r="P64" s="296"/>
      <c r="Q64" s="296"/>
      <c r="R64" s="296"/>
      <c r="S64" s="296"/>
      <c r="T64" s="296"/>
      <c r="U64" s="296"/>
      <c r="V64" s="296"/>
      <c r="W64" s="296"/>
      <c r="X64" s="296"/>
      <c r="Y64" s="296"/>
      <c r="Z64" s="296"/>
      <c r="AA64" s="296"/>
      <c r="AB64" s="296"/>
      <c r="AC64" s="296"/>
      <c r="AD64" s="296"/>
      <c r="AE64" s="231"/>
      <c r="AF64" s="231"/>
      <c r="AG64" s="231"/>
      <c r="AH64" s="231"/>
      <c r="AI64" s="231"/>
      <c r="AJ64" s="231"/>
      <c r="AK64" s="231"/>
      <c r="AL64" s="231"/>
      <c r="AM64" s="231"/>
      <c r="AN64" s="231"/>
      <c r="AO64" s="231"/>
      <c r="AP64" s="231"/>
      <c r="AQ64" s="231"/>
      <c r="AR64" s="231"/>
      <c r="AS64" s="231"/>
      <c r="AT64" s="231"/>
      <c r="AU64" s="231"/>
      <c r="AV64" s="231" t="s">
        <v>6</v>
      </c>
      <c r="AW64" s="231" t="s">
        <v>6</v>
      </c>
      <c r="AX64" s="231" t="s">
        <v>6</v>
      </c>
      <c r="AY64" s="231">
        <v>2</v>
      </c>
      <c r="AZ64" s="231">
        <v>2</v>
      </c>
      <c r="BA64" s="231">
        <v>2</v>
      </c>
      <c r="BB64" s="231">
        <v>2</v>
      </c>
      <c r="BC64" s="231">
        <v>2</v>
      </c>
      <c r="BD64" s="231">
        <v>2</v>
      </c>
      <c r="BE64" s="231">
        <v>2</v>
      </c>
      <c r="BF64" s="231">
        <v>2</v>
      </c>
      <c r="BG64" s="231">
        <v>2</v>
      </c>
      <c r="BH64" s="231" t="s">
        <v>52</v>
      </c>
      <c r="BI64" s="296" t="s">
        <v>47</v>
      </c>
      <c r="BJ64" s="296" t="s">
        <v>15</v>
      </c>
      <c r="BK64" s="296" t="s">
        <v>15</v>
      </c>
      <c r="BL64" s="296" t="s">
        <v>15</v>
      </c>
      <c r="BM64" s="296" t="s">
        <v>15</v>
      </c>
      <c r="BN64" s="296" t="s">
        <v>15</v>
      </c>
      <c r="BO64" s="296" t="s">
        <v>15</v>
      </c>
      <c r="BP64" s="231"/>
      <c r="BQ64" s="231"/>
      <c r="BR64" s="231"/>
      <c r="BS64" s="231"/>
      <c r="BT64" s="229"/>
      <c r="BU64" s="165">
        <f t="shared" si="3"/>
        <v>0.24999972222141378</v>
      </c>
    </row>
    <row r="65" spans="1:73" x14ac:dyDescent="0.25">
      <c r="A65" s="39"/>
      <c r="B65" s="139" t="str">
        <f>'Etat staff'!R61</f>
        <v xml:space="preserve"> CLAIRE </v>
      </c>
      <c r="C65" s="161">
        <f>'Etat staff'!P61</f>
        <v>43595.586805555555</v>
      </c>
      <c r="D65" s="162">
        <f>IF('Etat staff'!Q61&lt;C65,'Etat staff'!Q61+1,'Etat staff'!Q61)</f>
        <v>43595.913194444445</v>
      </c>
      <c r="E65" s="203">
        <f t="shared" si="7"/>
        <v>4.1666666666666664E-2</v>
      </c>
      <c r="F65" s="44"/>
      <c r="G65" s="265"/>
      <c r="H65" s="227"/>
      <c r="I65" s="296"/>
      <c r="J65" s="296"/>
      <c r="K65" s="296"/>
      <c r="L65" s="296"/>
      <c r="M65" s="296"/>
      <c r="N65" s="296"/>
      <c r="O65" s="296"/>
      <c r="P65" s="296"/>
      <c r="Q65" s="296"/>
      <c r="R65" s="296"/>
      <c r="S65" s="296"/>
      <c r="T65" s="296"/>
      <c r="U65" s="296"/>
      <c r="V65" s="296"/>
      <c r="W65" s="296"/>
      <c r="X65" s="231"/>
      <c r="Y65" s="231"/>
      <c r="Z65" s="231"/>
      <c r="AA65" s="231"/>
      <c r="AB65" s="231"/>
      <c r="AC65" s="231"/>
      <c r="AD65" s="231"/>
      <c r="AE65" s="231"/>
      <c r="AF65" s="231"/>
      <c r="AG65" s="231"/>
      <c r="AH65" s="231"/>
      <c r="AI65" s="231"/>
      <c r="AJ65" s="231"/>
      <c r="AK65" s="231"/>
      <c r="AL65" s="231"/>
      <c r="AM65" s="231"/>
      <c r="AN65" s="231"/>
      <c r="AO65" s="231"/>
      <c r="AP65" s="231"/>
      <c r="AQ65" s="231"/>
      <c r="AR65" s="231"/>
      <c r="AS65" s="231"/>
      <c r="AT65" s="231"/>
      <c r="AU65" s="231"/>
      <c r="AV65" s="231"/>
      <c r="AW65" s="231"/>
      <c r="AX65" s="231" t="s">
        <v>68</v>
      </c>
      <c r="AY65" s="231" t="s">
        <v>68</v>
      </c>
      <c r="AZ65" s="231" t="s">
        <v>68</v>
      </c>
      <c r="BA65" s="231" t="s">
        <v>68</v>
      </c>
      <c r="BB65" s="231" t="s">
        <v>68</v>
      </c>
      <c r="BC65" s="231" t="s">
        <v>55</v>
      </c>
      <c r="BD65" s="231" t="s">
        <v>55</v>
      </c>
      <c r="BE65" s="231" t="s">
        <v>55</v>
      </c>
      <c r="BF65" s="231" t="s">
        <v>55</v>
      </c>
      <c r="BG65" s="231" t="s">
        <v>55</v>
      </c>
      <c r="BH65" s="231" t="s">
        <v>52</v>
      </c>
      <c r="BI65" s="296" t="s">
        <v>47</v>
      </c>
      <c r="BJ65" s="296" t="s">
        <v>15</v>
      </c>
      <c r="BK65" s="296" t="s">
        <v>15</v>
      </c>
      <c r="BL65" s="296" t="s">
        <v>15</v>
      </c>
      <c r="BM65" s="296" t="s">
        <v>15</v>
      </c>
      <c r="BN65" s="296" t="s">
        <v>15</v>
      </c>
      <c r="BO65" s="296" t="s">
        <v>15</v>
      </c>
      <c r="BP65" s="231"/>
      <c r="BQ65" s="231"/>
      <c r="BR65" s="231"/>
      <c r="BS65" s="231"/>
      <c r="BT65" s="229"/>
      <c r="BU65" s="165">
        <f t="shared" si="3"/>
        <v>0.33333305555717241</v>
      </c>
    </row>
    <row r="66" spans="1:73" x14ac:dyDescent="0.25">
      <c r="A66" s="39"/>
      <c r="B66" s="139">
        <f>'Etat staff'!R62</f>
        <v>0</v>
      </c>
      <c r="C66" s="161">
        <f>'Etat staff'!P62</f>
        <v>0</v>
      </c>
      <c r="D66" s="162">
        <f>IF('Etat staff'!Q62&lt;C66,'Etat staff'!Q62+1,'Etat staff'!Q62)</f>
        <v>0</v>
      </c>
      <c r="E66" s="203">
        <f t="shared" si="7"/>
        <v>1.0416666666666666E-2</v>
      </c>
      <c r="F66" s="44"/>
      <c r="G66" s="265"/>
      <c r="H66" s="227"/>
      <c r="I66" s="296"/>
      <c r="J66" s="296"/>
      <c r="K66" s="296"/>
      <c r="L66" s="296"/>
      <c r="M66" s="296"/>
      <c r="N66" s="296"/>
      <c r="O66" s="296"/>
      <c r="P66" s="296"/>
      <c r="Q66" s="296"/>
      <c r="R66" s="296"/>
      <c r="S66" s="296"/>
      <c r="T66" s="296"/>
      <c r="U66" s="296"/>
      <c r="V66" s="296"/>
      <c r="W66" s="296"/>
      <c r="X66" s="231"/>
      <c r="Y66" s="231"/>
      <c r="Z66" s="231"/>
      <c r="AA66" s="231"/>
      <c r="AB66" s="231"/>
      <c r="AC66" s="231"/>
      <c r="AD66" s="231"/>
      <c r="AE66" s="231"/>
      <c r="AF66" s="231"/>
      <c r="AG66" s="231"/>
      <c r="AH66" s="231"/>
      <c r="AI66" s="231"/>
      <c r="AJ66" s="231"/>
      <c r="AK66" s="231"/>
      <c r="AL66" s="231"/>
      <c r="AM66" s="231"/>
      <c r="AN66" s="231"/>
      <c r="AO66" s="231"/>
      <c r="AP66" s="231"/>
      <c r="AQ66" s="231"/>
      <c r="AR66" s="231"/>
      <c r="AS66" s="231"/>
      <c r="AT66" s="231"/>
      <c r="AU66" s="231"/>
      <c r="AV66" s="231"/>
      <c r="AW66" s="231"/>
      <c r="AX66" s="231"/>
      <c r="AY66" s="231"/>
      <c r="AZ66" s="231"/>
      <c r="BA66" s="231"/>
      <c r="BB66" s="231"/>
      <c r="BC66" s="231"/>
      <c r="BD66" s="231"/>
      <c r="BE66" s="231"/>
      <c r="BF66" s="231"/>
      <c r="BG66" s="231"/>
      <c r="BH66" s="231" t="s">
        <v>52</v>
      </c>
      <c r="BI66" s="296" t="s">
        <v>47</v>
      </c>
      <c r="BJ66" s="296" t="s">
        <v>15</v>
      </c>
      <c r="BK66" s="296" t="s">
        <v>15</v>
      </c>
      <c r="BL66" s="296" t="s">
        <v>15</v>
      </c>
      <c r="BM66" s="296" t="s">
        <v>15</v>
      </c>
      <c r="BN66" s="296" t="s">
        <v>15</v>
      </c>
      <c r="BO66" s="296" t="s">
        <v>15</v>
      </c>
      <c r="BP66" s="231"/>
      <c r="BQ66" s="231"/>
      <c r="BR66" s="231"/>
      <c r="BS66" s="231"/>
      <c r="BT66" s="229"/>
      <c r="BU66" s="165">
        <f t="shared" si="3"/>
        <v>6.9441666666666671E-3</v>
      </c>
    </row>
    <row r="67" spans="1:73" x14ac:dyDescent="0.25">
      <c r="A67" s="39"/>
      <c r="B67" s="266">
        <f>'Etat staff'!R63</f>
        <v>0</v>
      </c>
      <c r="C67" s="161">
        <f>'Etat staff'!P63</f>
        <v>0</v>
      </c>
      <c r="D67" s="162">
        <f>IF('Etat staff'!Q63&lt;C67,'Etat staff'!Q63+1,'Etat staff'!Q63)</f>
        <v>0</v>
      </c>
      <c r="E67" s="203">
        <f t="shared" si="7"/>
        <v>1.0416666666666666E-2</v>
      </c>
      <c r="F67" s="44"/>
      <c r="G67" s="265"/>
      <c r="H67" s="227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31"/>
      <c r="Y67" s="231"/>
      <c r="Z67" s="231"/>
      <c r="AA67" s="231"/>
      <c r="AB67" s="231"/>
      <c r="AC67" s="231"/>
      <c r="AD67" s="231"/>
      <c r="AE67" s="231"/>
      <c r="AF67" s="231"/>
      <c r="AG67" s="231"/>
      <c r="AH67" s="231"/>
      <c r="AI67" s="231"/>
      <c r="AJ67" s="231"/>
      <c r="AK67" s="231"/>
      <c r="AL67" s="231"/>
      <c r="AM67" s="231"/>
      <c r="AN67" s="231"/>
      <c r="AO67" s="231"/>
      <c r="AP67" s="231"/>
      <c r="AQ67" s="231"/>
      <c r="AR67" s="231"/>
      <c r="AS67" s="231"/>
      <c r="AT67" s="231"/>
      <c r="AU67" s="231"/>
      <c r="AV67" s="231"/>
      <c r="AW67" s="231"/>
      <c r="AX67" s="231"/>
      <c r="AY67" s="231"/>
      <c r="AZ67" s="231"/>
      <c r="BA67" s="231"/>
      <c r="BB67" s="231"/>
      <c r="BC67" s="231"/>
      <c r="BD67" s="231"/>
      <c r="BE67" s="231"/>
      <c r="BF67" s="231"/>
      <c r="BG67" s="231"/>
      <c r="BH67" s="231" t="s">
        <v>52</v>
      </c>
      <c r="BI67" s="296" t="s">
        <v>47</v>
      </c>
      <c r="BJ67" s="296" t="s">
        <v>15</v>
      </c>
      <c r="BK67" s="296" t="s">
        <v>15</v>
      </c>
      <c r="BL67" s="296" t="s">
        <v>15</v>
      </c>
      <c r="BM67" s="296" t="s">
        <v>15</v>
      </c>
      <c r="BN67" s="296" t="s">
        <v>15</v>
      </c>
      <c r="BO67" s="296" t="s">
        <v>15</v>
      </c>
      <c r="BP67" s="231"/>
      <c r="BQ67" s="231"/>
      <c r="BR67" s="231"/>
      <c r="BS67" s="231"/>
      <c r="BT67" s="229"/>
      <c r="BU67" s="165">
        <f t="shared" si="3"/>
        <v>6.9441666666666671E-3</v>
      </c>
    </row>
    <row r="68" spans="1:73" x14ac:dyDescent="0.25">
      <c r="A68" s="39"/>
      <c r="B68" s="266">
        <f>'Etat staff'!R64</f>
        <v>0</v>
      </c>
      <c r="C68" s="161">
        <f>'Etat staff'!P64</f>
        <v>0</v>
      </c>
      <c r="D68" s="162">
        <f>IF('Etat staff'!Q64&lt;C68,'Etat staff'!Q64+1,'Etat staff'!Q64)</f>
        <v>0</v>
      </c>
      <c r="E68" s="203">
        <f t="shared" si="7"/>
        <v>1.0416666666666666E-2</v>
      </c>
      <c r="F68" s="44"/>
      <c r="G68" s="265"/>
      <c r="H68" s="227"/>
      <c r="I68" s="296"/>
      <c r="J68" s="296"/>
      <c r="K68" s="296"/>
      <c r="L68" s="296"/>
      <c r="M68" s="296"/>
      <c r="N68" s="296"/>
      <c r="O68" s="296"/>
      <c r="P68" s="296"/>
      <c r="Q68" s="296"/>
      <c r="R68" s="296"/>
      <c r="S68" s="296"/>
      <c r="T68" s="296"/>
      <c r="U68" s="296"/>
      <c r="V68" s="296"/>
      <c r="W68" s="296"/>
      <c r="X68" s="231"/>
      <c r="Y68" s="231"/>
      <c r="Z68" s="231"/>
      <c r="AA68" s="231"/>
      <c r="AB68" s="231"/>
      <c r="AC68" s="231"/>
      <c r="AD68" s="231"/>
      <c r="AE68" s="231"/>
      <c r="AF68" s="231"/>
      <c r="AG68" s="231"/>
      <c r="AH68" s="231"/>
      <c r="AI68" s="231"/>
      <c r="AJ68" s="231"/>
      <c r="AK68" s="231"/>
      <c r="AL68" s="231"/>
      <c r="AM68" s="231"/>
      <c r="AN68" s="231"/>
      <c r="AO68" s="231"/>
      <c r="AP68" s="231"/>
      <c r="AQ68" s="231"/>
      <c r="AR68" s="231"/>
      <c r="AS68" s="231"/>
      <c r="AT68" s="231"/>
      <c r="AU68" s="231"/>
      <c r="AV68" s="231"/>
      <c r="AW68" s="231"/>
      <c r="AX68" s="231"/>
      <c r="AY68" s="231"/>
      <c r="AZ68" s="231"/>
      <c r="BA68" s="231"/>
      <c r="BB68" s="231"/>
      <c r="BC68" s="231"/>
      <c r="BD68" s="231"/>
      <c r="BE68" s="231"/>
      <c r="BF68" s="231"/>
      <c r="BG68" s="231"/>
      <c r="BH68" s="231" t="s">
        <v>52</v>
      </c>
      <c r="BI68" s="296" t="s">
        <v>47</v>
      </c>
      <c r="BJ68" s="296" t="s">
        <v>15</v>
      </c>
      <c r="BK68" s="296" t="s">
        <v>15</v>
      </c>
      <c r="BL68" s="296" t="s">
        <v>15</v>
      </c>
      <c r="BM68" s="296" t="s">
        <v>15</v>
      </c>
      <c r="BN68" s="296" t="s">
        <v>15</v>
      </c>
      <c r="BO68" s="296" t="s">
        <v>15</v>
      </c>
      <c r="BP68" s="231"/>
      <c r="BQ68" s="231"/>
      <c r="BR68" s="231"/>
      <c r="BS68" s="231"/>
      <c r="BT68" s="229"/>
      <c r="BU68" s="165">
        <f t="shared" si="3"/>
        <v>6.9441666666666671E-3</v>
      </c>
    </row>
    <row r="69" spans="1:73" x14ac:dyDescent="0.25">
      <c r="A69" s="39"/>
      <c r="B69" s="139">
        <f>'Etat staff'!R65</f>
        <v>0</v>
      </c>
      <c r="C69" s="161">
        <f>'Etat staff'!P65</f>
        <v>0</v>
      </c>
      <c r="D69" s="162">
        <f>IF('Etat staff'!Q65&lt;C69,'Etat staff'!Q65+1,'Etat staff'!Q65)</f>
        <v>0</v>
      </c>
      <c r="E69" s="203">
        <f t="shared" si="7"/>
        <v>1.0416666666666666E-2</v>
      </c>
      <c r="F69" s="44"/>
      <c r="G69" s="265"/>
      <c r="H69" s="227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31"/>
      <c r="Y69" s="231"/>
      <c r="Z69" s="231"/>
      <c r="AA69" s="231"/>
      <c r="AB69" s="231"/>
      <c r="AC69" s="231"/>
      <c r="AD69" s="231"/>
      <c r="AE69" s="231"/>
      <c r="AF69" s="231"/>
      <c r="AG69" s="231"/>
      <c r="AH69" s="231"/>
      <c r="AI69" s="231"/>
      <c r="AJ69" s="231"/>
      <c r="AK69" s="231"/>
      <c r="AL69" s="231"/>
      <c r="AM69" s="231"/>
      <c r="AN69" s="231"/>
      <c r="AO69" s="231"/>
      <c r="AP69" s="231"/>
      <c r="AQ69" s="231"/>
      <c r="AR69" s="231"/>
      <c r="AS69" s="231"/>
      <c r="AT69" s="231"/>
      <c r="AU69" s="231"/>
      <c r="AV69" s="231"/>
      <c r="AW69" s="231"/>
      <c r="AX69" s="231"/>
      <c r="AY69" s="231"/>
      <c r="AZ69" s="231"/>
      <c r="BA69" s="231"/>
      <c r="BB69" s="231"/>
      <c r="BC69" s="231"/>
      <c r="BD69" s="231"/>
      <c r="BE69" s="231"/>
      <c r="BF69" s="231"/>
      <c r="BG69" s="231"/>
      <c r="BH69" s="231"/>
      <c r="BI69" s="231"/>
      <c r="BJ69" s="231"/>
      <c r="BK69" s="231"/>
      <c r="BL69" s="231"/>
      <c r="BM69" s="231"/>
      <c r="BN69" s="231"/>
      <c r="BO69" s="231"/>
      <c r="BP69" s="231"/>
      <c r="BQ69" s="231"/>
      <c r="BR69" s="231"/>
      <c r="BS69" s="231"/>
      <c r="BT69" s="229"/>
      <c r="BU69" s="165">
        <f t="shared" si="3"/>
        <v>6.9441666666666671E-3</v>
      </c>
    </row>
    <row r="70" spans="1:73" x14ac:dyDescent="0.25">
      <c r="A70" s="39"/>
      <c r="B70" s="139">
        <f>'Etat staff'!R66</f>
        <v>0</v>
      </c>
      <c r="C70" s="161">
        <f>'Etat staff'!P66</f>
        <v>0</v>
      </c>
      <c r="D70" s="162">
        <f>IF('Etat staff'!Q66&lt;C70,'Etat staff'!Q66+1,'Etat staff'!Q66)</f>
        <v>0</v>
      </c>
      <c r="E70" s="203">
        <f t="shared" si="7"/>
        <v>1.0416666666666666E-2</v>
      </c>
      <c r="F70" s="44"/>
      <c r="G70" s="265"/>
      <c r="H70" s="227"/>
      <c r="I70" s="296"/>
      <c r="J70" s="296"/>
      <c r="K70" s="296"/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6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31"/>
      <c r="AJ70" s="231"/>
      <c r="AK70" s="231"/>
      <c r="AL70" s="231"/>
      <c r="AM70" s="231"/>
      <c r="AN70" s="231"/>
      <c r="AO70" s="231"/>
      <c r="AP70" s="231"/>
      <c r="AQ70" s="231"/>
      <c r="AR70" s="231"/>
      <c r="AS70" s="231"/>
      <c r="AT70" s="231"/>
      <c r="AU70" s="231"/>
      <c r="AV70" s="231"/>
      <c r="AW70" s="231"/>
      <c r="AX70" s="231"/>
      <c r="AY70" s="231"/>
      <c r="AZ70" s="231"/>
      <c r="BA70" s="231"/>
      <c r="BB70" s="231"/>
      <c r="BC70" s="231"/>
      <c r="BD70" s="231"/>
      <c r="BE70" s="231"/>
      <c r="BF70" s="231"/>
      <c r="BG70" s="231"/>
      <c r="BH70" s="231"/>
      <c r="BI70" s="231"/>
      <c r="BJ70" s="231"/>
      <c r="BK70" s="231"/>
      <c r="BL70" s="231"/>
      <c r="BM70" s="231"/>
      <c r="BN70" s="231"/>
      <c r="BO70" s="231"/>
      <c r="BP70" s="231"/>
      <c r="BQ70" s="231"/>
      <c r="BR70" s="231"/>
      <c r="BS70" s="231"/>
      <c r="BT70" s="229"/>
      <c r="BU70" s="165">
        <f t="shared" si="3"/>
        <v>6.9441666666666671E-3</v>
      </c>
    </row>
    <row r="71" spans="1:73" x14ac:dyDescent="0.25">
      <c r="A71" s="39"/>
      <c r="B71" s="139">
        <f>'Etat staff'!R67</f>
        <v>0</v>
      </c>
      <c r="C71" s="161">
        <f>'Etat staff'!P67</f>
        <v>0</v>
      </c>
      <c r="D71" s="162">
        <f>IF('Etat staff'!Q67&lt;C71,'Etat staff'!Q67+1,'Etat staff'!Q67)</f>
        <v>0</v>
      </c>
      <c r="E71" s="203">
        <f t="shared" si="7"/>
        <v>1.0416666666666666E-2</v>
      </c>
      <c r="F71" s="44"/>
      <c r="G71" s="265"/>
      <c r="H71" s="227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31"/>
      <c r="Y71" s="231"/>
      <c r="Z71" s="231"/>
      <c r="AA71" s="231"/>
      <c r="AB71" s="231"/>
      <c r="AC71" s="231"/>
      <c r="AD71" s="231"/>
      <c r="AE71" s="231"/>
      <c r="AF71" s="231"/>
      <c r="AG71" s="231"/>
      <c r="AH71" s="231"/>
      <c r="AI71" s="231"/>
      <c r="AJ71" s="231"/>
      <c r="AK71" s="231"/>
      <c r="AL71" s="231"/>
      <c r="AM71" s="231"/>
      <c r="AN71" s="231"/>
      <c r="AO71" s="231"/>
      <c r="AP71" s="231"/>
      <c r="AQ71" s="231"/>
      <c r="AR71" s="231"/>
      <c r="AS71" s="231"/>
      <c r="AT71" s="231"/>
      <c r="AU71" s="231"/>
      <c r="AV71" s="231"/>
      <c r="AW71" s="231"/>
      <c r="AX71" s="231"/>
      <c r="AY71" s="231"/>
      <c r="AZ71" s="231"/>
      <c r="BA71" s="231"/>
      <c r="BB71" s="231"/>
      <c r="BC71" s="231"/>
      <c r="BD71" s="231"/>
      <c r="BE71" s="231"/>
      <c r="BF71" s="231"/>
      <c r="BG71" s="231"/>
      <c r="BH71" s="231"/>
      <c r="BI71" s="231"/>
      <c r="BJ71" s="231"/>
      <c r="BK71" s="231"/>
      <c r="BL71" s="231"/>
      <c r="BM71" s="231"/>
      <c r="BN71" s="231"/>
      <c r="BO71" s="231"/>
      <c r="BP71" s="231"/>
      <c r="BQ71" s="231"/>
      <c r="BR71" s="231"/>
      <c r="BS71" s="231"/>
      <c r="BT71" s="229"/>
      <c r="BU71" s="165">
        <f t="shared" si="3"/>
        <v>6.9441666666666671E-3</v>
      </c>
    </row>
    <row r="72" spans="1:73" x14ac:dyDescent="0.25">
      <c r="A72" s="39"/>
      <c r="B72" s="139">
        <f>'Etat staff'!R68</f>
        <v>0</v>
      </c>
      <c r="C72" s="161">
        <f>'Etat staff'!P68</f>
        <v>0</v>
      </c>
      <c r="D72" s="162">
        <f>IF('Etat staff'!Q68&lt;C72,'Etat staff'!Q68+1,'Etat staff'!Q68)</f>
        <v>0</v>
      </c>
      <c r="E72" s="203">
        <f t="shared" si="7"/>
        <v>1.0416666666666666E-2</v>
      </c>
      <c r="F72" s="44"/>
      <c r="G72" s="265"/>
      <c r="H72" s="227"/>
      <c r="I72" s="296"/>
      <c r="J72" s="296"/>
      <c r="K72" s="296"/>
      <c r="L72" s="296"/>
      <c r="M72" s="296"/>
      <c r="N72" s="296"/>
      <c r="O72" s="296"/>
      <c r="P72" s="296"/>
      <c r="Q72" s="296"/>
      <c r="R72" s="296"/>
      <c r="S72" s="296"/>
      <c r="T72" s="296"/>
      <c r="U72" s="296"/>
      <c r="V72" s="296"/>
      <c r="W72" s="296"/>
      <c r="X72" s="231"/>
      <c r="Y72" s="231"/>
      <c r="Z72" s="231"/>
      <c r="AA72" s="231"/>
      <c r="AB72" s="231"/>
      <c r="AC72" s="231"/>
      <c r="AD72" s="231"/>
      <c r="AE72" s="231"/>
      <c r="AF72" s="231"/>
      <c r="AG72" s="231"/>
      <c r="AH72" s="231"/>
      <c r="AI72" s="231"/>
      <c r="AJ72" s="231"/>
      <c r="AK72" s="231"/>
      <c r="AL72" s="231"/>
      <c r="AM72" s="231"/>
      <c r="AN72" s="231"/>
      <c r="AO72" s="231"/>
      <c r="AP72" s="231"/>
      <c r="AQ72" s="231"/>
      <c r="AR72" s="231"/>
      <c r="AS72" s="231"/>
      <c r="AT72" s="231"/>
      <c r="AU72" s="231"/>
      <c r="AV72" s="231"/>
      <c r="AW72" s="231"/>
      <c r="AX72" s="231"/>
      <c r="AY72" s="231"/>
      <c r="AZ72" s="231"/>
      <c r="BA72" s="231"/>
      <c r="BB72" s="231"/>
      <c r="BC72" s="231"/>
      <c r="BD72" s="231"/>
      <c r="BE72" s="231"/>
      <c r="BF72" s="231"/>
      <c r="BG72" s="231"/>
      <c r="BH72" s="231"/>
      <c r="BI72" s="231"/>
      <c r="BJ72" s="231"/>
      <c r="BK72" s="231"/>
      <c r="BL72" s="231"/>
      <c r="BM72" s="231"/>
      <c r="BN72" s="231"/>
      <c r="BO72" s="231"/>
      <c r="BP72" s="231"/>
      <c r="BQ72" s="231"/>
      <c r="BR72" s="231"/>
      <c r="BS72" s="231"/>
      <c r="BT72" s="229"/>
      <c r="BU72" s="165">
        <f t="shared" si="3"/>
        <v>6.9441666666666671E-3</v>
      </c>
    </row>
    <row r="73" spans="1:73" x14ac:dyDescent="0.25">
      <c r="A73" s="39"/>
      <c r="B73" s="139">
        <f>'Etat staff'!R69</f>
        <v>0</v>
      </c>
      <c r="C73" s="161">
        <f>'Etat staff'!P69</f>
        <v>0</v>
      </c>
      <c r="D73" s="162">
        <f>IF('Etat staff'!Q69&lt;C73,'Etat staff'!Q69+1,'Etat staff'!Q69)</f>
        <v>0</v>
      </c>
      <c r="E73" s="203">
        <f t="shared" si="7"/>
        <v>1.0416666666666666E-2</v>
      </c>
      <c r="F73" s="44"/>
      <c r="G73" s="265"/>
      <c r="H73" s="227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31"/>
      <c r="Y73" s="231"/>
      <c r="Z73" s="231"/>
      <c r="AA73" s="231"/>
      <c r="AB73" s="231"/>
      <c r="AC73" s="231"/>
      <c r="AD73" s="231"/>
      <c r="AE73" s="231"/>
      <c r="AF73" s="231"/>
      <c r="AG73" s="231"/>
      <c r="AH73" s="231"/>
      <c r="AI73" s="231"/>
      <c r="AJ73" s="231"/>
      <c r="AK73" s="231"/>
      <c r="AL73" s="231"/>
      <c r="AM73" s="231"/>
      <c r="AN73" s="231"/>
      <c r="AO73" s="231"/>
      <c r="AP73" s="231"/>
      <c r="AQ73" s="231"/>
      <c r="AR73" s="231"/>
      <c r="AS73" s="231"/>
      <c r="AT73" s="231"/>
      <c r="AU73" s="231"/>
      <c r="AV73" s="231"/>
      <c r="AW73" s="231"/>
      <c r="AX73" s="231"/>
      <c r="AY73" s="231"/>
      <c r="AZ73" s="231"/>
      <c r="BA73" s="231"/>
      <c r="BB73" s="231"/>
      <c r="BC73" s="231"/>
      <c r="BD73" s="231"/>
      <c r="BE73" s="231"/>
      <c r="BF73" s="231"/>
      <c r="BG73" s="231"/>
      <c r="BH73" s="231"/>
      <c r="BI73" s="231"/>
      <c r="BJ73" s="231"/>
      <c r="BK73" s="231"/>
      <c r="BL73" s="231"/>
      <c r="BM73" s="231"/>
      <c r="BN73" s="231"/>
      <c r="BO73" s="231"/>
      <c r="BP73" s="231"/>
      <c r="BQ73" s="231"/>
      <c r="BR73" s="231"/>
      <c r="BS73" s="231"/>
      <c r="BT73" s="229"/>
      <c r="BU73" s="165">
        <f t="shared" si="3"/>
        <v>6.9441666666666671E-3</v>
      </c>
    </row>
    <row r="74" spans="1:73" x14ac:dyDescent="0.25">
      <c r="A74" s="39"/>
      <c r="B74" s="139">
        <f>'Etat staff'!R70</f>
        <v>0</v>
      </c>
      <c r="C74" s="161">
        <f>'Etat staff'!P70</f>
        <v>0</v>
      </c>
      <c r="D74" s="162">
        <f>IF('Etat staff'!Q70&lt;C74,'Etat staff'!Q70+1,'Etat staff'!Q70)</f>
        <v>0</v>
      </c>
      <c r="E74" s="203">
        <f t="shared" si="7"/>
        <v>1.0416666666666666E-2</v>
      </c>
      <c r="F74" s="44"/>
      <c r="G74" s="265"/>
      <c r="H74" s="227"/>
      <c r="I74" s="296"/>
      <c r="J74" s="296"/>
      <c r="K74" s="296"/>
      <c r="L74" s="296"/>
      <c r="M74" s="296"/>
      <c r="N74" s="296"/>
      <c r="O74" s="296"/>
      <c r="P74" s="296"/>
      <c r="Q74" s="296"/>
      <c r="R74" s="296"/>
      <c r="S74" s="296"/>
      <c r="T74" s="296"/>
      <c r="U74" s="296"/>
      <c r="V74" s="296"/>
      <c r="W74" s="296"/>
      <c r="X74" s="231"/>
      <c r="Y74" s="231"/>
      <c r="Z74" s="231"/>
      <c r="AA74" s="231"/>
      <c r="AB74" s="231"/>
      <c r="AC74" s="231"/>
      <c r="AD74" s="231"/>
      <c r="AE74" s="231"/>
      <c r="AF74" s="231"/>
      <c r="AG74" s="231"/>
      <c r="AH74" s="231"/>
      <c r="AI74" s="231"/>
      <c r="AJ74" s="231"/>
      <c r="AK74" s="231"/>
      <c r="AL74" s="231"/>
      <c r="AM74" s="231"/>
      <c r="AN74" s="231"/>
      <c r="AO74" s="231"/>
      <c r="AP74" s="231"/>
      <c r="AQ74" s="296"/>
      <c r="AR74" s="296"/>
      <c r="AS74" s="296"/>
      <c r="AT74" s="296"/>
      <c r="AU74" s="231"/>
      <c r="AV74" s="231"/>
      <c r="AW74" s="231"/>
      <c r="AX74" s="231"/>
      <c r="AY74" s="231"/>
      <c r="AZ74" s="231"/>
      <c r="BA74" s="231"/>
      <c r="BB74" s="231"/>
      <c r="BC74" s="231"/>
      <c r="BD74" s="231"/>
      <c r="BE74" s="231"/>
      <c r="BF74" s="231"/>
      <c r="BG74" s="231"/>
      <c r="BH74" s="231"/>
      <c r="BI74" s="231"/>
      <c r="BJ74" s="231"/>
      <c r="BK74" s="231"/>
      <c r="BL74" s="231"/>
      <c r="BM74" s="231"/>
      <c r="BN74" s="231"/>
      <c r="BO74" s="231"/>
      <c r="BP74" s="231"/>
      <c r="BQ74" s="231"/>
      <c r="BR74" s="231"/>
      <c r="BS74" s="231"/>
      <c r="BT74" s="229"/>
      <c r="BU74" s="165">
        <f t="shared" si="3"/>
        <v>6.9441666666666671E-3</v>
      </c>
    </row>
    <row r="75" spans="1:73" x14ac:dyDescent="0.25">
      <c r="A75" s="39"/>
      <c r="B75" s="139">
        <f>'Etat staff'!R71</f>
        <v>0</v>
      </c>
      <c r="C75" s="161">
        <f>'Etat staff'!P71</f>
        <v>0</v>
      </c>
      <c r="D75" s="162">
        <f>IF('Etat staff'!Q71&lt;C75,'Etat staff'!Q71+1,'Etat staff'!Q71)</f>
        <v>0</v>
      </c>
      <c r="E75" s="203">
        <f t="shared" si="7"/>
        <v>1.0416666666666666E-2</v>
      </c>
      <c r="F75" s="44"/>
      <c r="G75" s="265"/>
      <c r="H75" s="227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31"/>
      <c r="Y75" s="231"/>
      <c r="Z75" s="231"/>
      <c r="AA75" s="231"/>
      <c r="AB75" s="231"/>
      <c r="AC75" s="231"/>
      <c r="AD75" s="231"/>
      <c r="AE75" s="231"/>
      <c r="AF75" s="231"/>
      <c r="AG75" s="231"/>
      <c r="AH75" s="231"/>
      <c r="AI75" s="231"/>
      <c r="AJ75" s="231"/>
      <c r="AK75" s="231"/>
      <c r="AL75" s="231"/>
      <c r="AM75" s="231"/>
      <c r="AN75" s="231"/>
      <c r="AO75" s="231"/>
      <c r="AP75" s="231"/>
      <c r="AQ75" s="231"/>
      <c r="AR75" s="231"/>
      <c r="AS75" s="231"/>
      <c r="AT75" s="231"/>
      <c r="AU75" s="231"/>
      <c r="AV75" s="231"/>
      <c r="AW75" s="231"/>
      <c r="AX75" s="231"/>
      <c r="AY75" s="231"/>
      <c r="AZ75" s="231"/>
      <c r="BA75" s="231"/>
      <c r="BB75" s="231"/>
      <c r="BC75" s="231"/>
      <c r="BD75" s="231"/>
      <c r="BE75" s="231"/>
      <c r="BF75" s="231"/>
      <c r="BG75" s="231"/>
      <c r="BH75" s="231"/>
      <c r="BI75" s="231"/>
      <c r="BJ75" s="231"/>
      <c r="BK75" s="231"/>
      <c r="BL75" s="231"/>
      <c r="BM75" s="231"/>
      <c r="BN75" s="231"/>
      <c r="BO75" s="231"/>
      <c r="BP75" s="231"/>
      <c r="BQ75" s="231"/>
      <c r="BR75" s="231"/>
      <c r="BS75" s="231"/>
      <c r="BT75" s="229"/>
      <c r="BU75" s="165">
        <f t="shared" si="3"/>
        <v>6.9441666666666671E-3</v>
      </c>
    </row>
    <row r="76" spans="1:73" x14ac:dyDescent="0.25">
      <c r="A76" s="39"/>
      <c r="B76" s="139">
        <f>'Etat staff'!R72</f>
        <v>0</v>
      </c>
      <c r="C76" s="161">
        <f>'Etat staff'!P72</f>
        <v>0</v>
      </c>
      <c r="D76" s="162">
        <f>IF('Etat staff'!Q72&lt;C76,'Etat staff'!Q72+1,'Etat staff'!Q72)</f>
        <v>0</v>
      </c>
      <c r="E76" s="203">
        <f t="shared" si="7"/>
        <v>1.0416666666666666E-2</v>
      </c>
      <c r="F76" s="44"/>
      <c r="G76" s="265"/>
      <c r="H76" s="227"/>
      <c r="I76" s="296"/>
      <c r="J76" s="296"/>
      <c r="K76" s="296"/>
      <c r="L76" s="296"/>
      <c r="M76" s="296"/>
      <c r="N76" s="296"/>
      <c r="O76" s="296"/>
      <c r="P76" s="296"/>
      <c r="Q76" s="296"/>
      <c r="R76" s="296"/>
      <c r="S76" s="296"/>
      <c r="T76" s="296"/>
      <c r="U76" s="296"/>
      <c r="V76" s="296"/>
      <c r="W76" s="296"/>
      <c r="X76" s="231"/>
      <c r="Y76" s="231"/>
      <c r="Z76" s="231"/>
      <c r="AA76" s="231"/>
      <c r="AB76" s="231"/>
      <c r="AC76" s="231"/>
      <c r="AD76" s="231"/>
      <c r="AE76" s="231"/>
      <c r="AF76" s="231"/>
      <c r="AG76" s="231"/>
      <c r="AH76" s="231"/>
      <c r="AI76" s="231"/>
      <c r="AJ76" s="231"/>
      <c r="AK76" s="231"/>
      <c r="AL76" s="231"/>
      <c r="AM76" s="231"/>
      <c r="AN76" s="231"/>
      <c r="AO76" s="231"/>
      <c r="AP76" s="231"/>
      <c r="AQ76" s="231"/>
      <c r="AR76" s="231"/>
      <c r="AS76" s="231"/>
      <c r="AT76" s="231"/>
      <c r="AU76" s="231"/>
      <c r="AV76" s="231"/>
      <c r="AW76" s="231"/>
      <c r="AX76" s="231"/>
      <c r="AY76" s="231"/>
      <c r="AZ76" s="231"/>
      <c r="BA76" s="231"/>
      <c r="BB76" s="231"/>
      <c r="BC76" s="231"/>
      <c r="BD76" s="231"/>
      <c r="BE76" s="231"/>
      <c r="BF76" s="231"/>
      <c r="BG76" s="231"/>
      <c r="BH76" s="231"/>
      <c r="BI76" s="231"/>
      <c r="BJ76" s="231"/>
      <c r="BK76" s="231"/>
      <c r="BL76" s="231"/>
      <c r="BM76" s="231"/>
      <c r="BN76" s="231"/>
      <c r="BO76" s="231"/>
      <c r="BP76" s="231"/>
      <c r="BQ76" s="231"/>
      <c r="BR76" s="231"/>
      <c r="BS76" s="231"/>
      <c r="BT76" s="229"/>
      <c r="BU76" s="165">
        <f t="shared" si="3"/>
        <v>6.9441666666666671E-3</v>
      </c>
    </row>
    <row r="77" spans="1:73" x14ac:dyDescent="0.25">
      <c r="A77" s="39"/>
      <c r="B77" s="139">
        <f>'Etat staff'!R73</f>
        <v>0</v>
      </c>
      <c r="C77" s="161">
        <f>'Etat staff'!P73</f>
        <v>0</v>
      </c>
      <c r="D77" s="162">
        <f>IF('Etat staff'!Q73&lt;C77,'Etat staff'!Q73+1,'Etat staff'!Q73)</f>
        <v>0</v>
      </c>
      <c r="E77" s="203">
        <f t="shared" si="7"/>
        <v>1.0416666666666666E-2</v>
      </c>
      <c r="F77" s="44"/>
      <c r="G77" s="265"/>
      <c r="H77" s="227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6"/>
      <c r="T77" s="296"/>
      <c r="U77" s="296"/>
      <c r="V77" s="296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  <c r="AV77" s="231"/>
      <c r="AW77" s="231"/>
      <c r="AX77" s="231"/>
      <c r="AY77" s="231"/>
      <c r="AZ77" s="231"/>
      <c r="BA77" s="231"/>
      <c r="BB77" s="231"/>
      <c r="BC77" s="231"/>
      <c r="BD77" s="231"/>
      <c r="BE77" s="231"/>
      <c r="BF77" s="231"/>
      <c r="BG77" s="231"/>
      <c r="BH77" s="231"/>
      <c r="BI77" s="231"/>
      <c r="BJ77" s="231"/>
      <c r="BK77" s="231"/>
      <c r="BL77" s="231"/>
      <c r="BM77" s="231"/>
      <c r="BN77" s="231"/>
      <c r="BO77" s="231"/>
      <c r="BP77" s="296"/>
      <c r="BQ77" s="296"/>
      <c r="BR77" s="296"/>
      <c r="BS77" s="296"/>
      <c r="BT77" s="229"/>
      <c r="BU77" s="165">
        <f t="shared" si="3"/>
        <v>6.9441666666666671E-3</v>
      </c>
    </row>
    <row r="78" spans="1:73" x14ac:dyDescent="0.25">
      <c r="A78" s="39"/>
      <c r="B78" s="139">
        <f>'Etat staff'!R74</f>
        <v>0</v>
      </c>
      <c r="C78" s="161">
        <f>'Etat staff'!P74</f>
        <v>0</v>
      </c>
      <c r="D78" s="162">
        <f>IF('Etat staff'!Q74&lt;C78,'Etat staff'!Q74+1,'Etat staff'!Q74)</f>
        <v>0</v>
      </c>
      <c r="E78" s="203">
        <f t="shared" si="7"/>
        <v>1.0416666666666666E-2</v>
      </c>
      <c r="F78" s="44"/>
      <c r="G78" s="265"/>
      <c r="H78" s="227"/>
      <c r="I78" s="296"/>
      <c r="J78" s="296"/>
      <c r="K78" s="296"/>
      <c r="L78" s="296"/>
      <c r="M78" s="296"/>
      <c r="N78" s="296"/>
      <c r="O78" s="296"/>
      <c r="P78" s="296"/>
      <c r="Q78" s="296"/>
      <c r="R78" s="296"/>
      <c r="S78" s="296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31"/>
      <c r="AK78" s="231"/>
      <c r="AL78" s="231"/>
      <c r="AM78" s="231"/>
      <c r="AN78" s="296"/>
      <c r="AO78" s="296"/>
      <c r="AP78" s="296"/>
      <c r="AQ78" s="296"/>
      <c r="AR78" s="231"/>
      <c r="AS78" s="231"/>
      <c r="AT78" s="231"/>
      <c r="AU78" s="231"/>
      <c r="AV78" s="231"/>
      <c r="AW78" s="231"/>
      <c r="AX78" s="231"/>
      <c r="AY78" s="231"/>
      <c r="AZ78" s="296"/>
      <c r="BA78" s="296"/>
      <c r="BB78" s="296"/>
      <c r="BC78" s="296"/>
      <c r="BD78" s="231"/>
      <c r="BE78" s="231"/>
      <c r="BF78" s="231"/>
      <c r="BG78" s="231"/>
      <c r="BH78" s="231"/>
      <c r="BI78" s="231"/>
      <c r="BJ78" s="231"/>
      <c r="BK78" s="231"/>
      <c r="BL78" s="231"/>
      <c r="BM78" s="231"/>
      <c r="BN78" s="231"/>
      <c r="BO78" s="231"/>
      <c r="BP78" s="296"/>
      <c r="BQ78" s="296"/>
      <c r="BR78" s="296"/>
      <c r="BS78" s="296"/>
      <c r="BT78" s="229"/>
      <c r="BU78" s="165">
        <f t="shared" si="3"/>
        <v>6.9441666666666671E-3</v>
      </c>
    </row>
    <row r="79" spans="1:73" x14ac:dyDescent="0.25">
      <c r="A79" s="39"/>
      <c r="B79" s="139">
        <f>'Etat staff'!R75</f>
        <v>0</v>
      </c>
      <c r="C79" s="161">
        <f>'Etat staff'!P75</f>
        <v>0</v>
      </c>
      <c r="D79" s="162">
        <f>IF('Etat staff'!Q75&lt;C79,'Etat staff'!Q75+1,'Etat staff'!Q75)</f>
        <v>0</v>
      </c>
      <c r="E79" s="203">
        <f t="shared" si="7"/>
        <v>1.0416666666666666E-2</v>
      </c>
      <c r="F79" s="44"/>
      <c r="G79" s="265"/>
      <c r="H79" s="227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31"/>
      <c r="AK79" s="231"/>
      <c r="AL79" s="231"/>
      <c r="AM79" s="231"/>
      <c r="AN79" s="231"/>
      <c r="AO79" s="231"/>
      <c r="AP79" s="231"/>
      <c r="AQ79" s="231"/>
      <c r="AR79" s="231"/>
      <c r="AS79" s="231"/>
      <c r="AT79" s="231"/>
      <c r="AU79" s="231"/>
      <c r="AV79" s="231"/>
      <c r="AW79" s="231"/>
      <c r="AX79" s="231"/>
      <c r="AY79" s="231"/>
      <c r="AZ79" s="231"/>
      <c r="BA79" s="231"/>
      <c r="BB79" s="231"/>
      <c r="BC79" s="231"/>
      <c r="BD79" s="231"/>
      <c r="BE79" s="231"/>
      <c r="BF79" s="231"/>
      <c r="BG79" s="231"/>
      <c r="BH79" s="231"/>
      <c r="BI79" s="231"/>
      <c r="BJ79" s="231"/>
      <c r="BK79" s="231"/>
      <c r="BL79" s="231"/>
      <c r="BM79" s="231"/>
      <c r="BN79" s="231"/>
      <c r="BO79" s="231"/>
      <c r="BP79" s="296"/>
      <c r="BQ79" s="296"/>
      <c r="BR79" s="296"/>
      <c r="BS79" s="296"/>
      <c r="BT79" s="229"/>
      <c r="BU79" s="165">
        <f t="shared" si="3"/>
        <v>6.9441666666666671E-3</v>
      </c>
    </row>
    <row r="80" spans="1:73" x14ac:dyDescent="0.25">
      <c r="A80" s="39"/>
      <c r="B80" s="139">
        <f>'Etat staff'!R76</f>
        <v>0</v>
      </c>
      <c r="C80" s="161">
        <f>'Etat staff'!P76</f>
        <v>0</v>
      </c>
      <c r="D80" s="162">
        <f>IF('Etat staff'!Q76&lt;C80,'Etat staff'!Q76+1,'Etat staff'!Q76)</f>
        <v>0</v>
      </c>
      <c r="E80" s="203">
        <f t="shared" si="7"/>
        <v>1.0416666666666666E-2</v>
      </c>
      <c r="F80" s="44"/>
      <c r="G80" s="265"/>
      <c r="H80" s="227"/>
      <c r="I80" s="296"/>
      <c r="J80" s="296"/>
      <c r="K80" s="296"/>
      <c r="L80" s="296"/>
      <c r="M80" s="296"/>
      <c r="N80" s="296"/>
      <c r="O80" s="296"/>
      <c r="P80" s="296"/>
      <c r="Q80" s="296"/>
      <c r="R80" s="296"/>
      <c r="S80" s="296"/>
      <c r="T80" s="296"/>
      <c r="U80" s="296"/>
      <c r="V80" s="296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  <c r="AV80" s="231"/>
      <c r="AW80" s="231"/>
      <c r="AX80" s="231"/>
      <c r="AY80" s="231"/>
      <c r="AZ80" s="231"/>
      <c r="BA80" s="231"/>
      <c r="BB80" s="231"/>
      <c r="BC80" s="231"/>
      <c r="BD80" s="231"/>
      <c r="BE80" s="231"/>
      <c r="BF80" s="231"/>
      <c r="BG80" s="231"/>
      <c r="BH80" s="231"/>
      <c r="BI80" s="231"/>
      <c r="BJ80" s="231"/>
      <c r="BK80" s="231"/>
      <c r="BL80" s="231"/>
      <c r="BM80" s="231"/>
      <c r="BN80" s="231"/>
      <c r="BO80" s="231"/>
      <c r="BP80" s="296"/>
      <c r="BQ80" s="296"/>
      <c r="BR80" s="296"/>
      <c r="BS80" s="296"/>
      <c r="BT80" s="229"/>
      <c r="BU80" s="165">
        <f t="shared" si="3"/>
        <v>6.9441666666666671E-3</v>
      </c>
    </row>
    <row r="81" spans="1:73" x14ac:dyDescent="0.25">
      <c r="A81" s="39"/>
      <c r="B81" s="139">
        <f>'Etat staff'!R77</f>
        <v>0</v>
      </c>
      <c r="C81" s="161">
        <f>'Etat staff'!P77</f>
        <v>0</v>
      </c>
      <c r="D81" s="162">
        <f>IF('Etat staff'!Q77&lt;C81,'Etat staff'!Q77+1,'Etat staff'!Q77)</f>
        <v>0</v>
      </c>
      <c r="E81" s="203">
        <f t="shared" si="7"/>
        <v>1.0416666666666666E-2</v>
      </c>
      <c r="F81" s="44"/>
      <c r="G81" s="265"/>
      <c r="H81" s="227"/>
      <c r="I81" s="296"/>
      <c r="J81" s="296"/>
      <c r="K81" s="296"/>
      <c r="L81" s="296"/>
      <c r="M81" s="296"/>
      <c r="N81" s="296"/>
      <c r="O81" s="296"/>
      <c r="P81" s="296"/>
      <c r="Q81" s="296"/>
      <c r="R81" s="296"/>
      <c r="S81" s="296"/>
      <c r="T81" s="296"/>
      <c r="U81" s="296"/>
      <c r="V81" s="296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  <c r="AV81" s="231"/>
      <c r="AW81" s="231"/>
      <c r="AX81" s="231"/>
      <c r="AY81" s="231"/>
      <c r="AZ81" s="231"/>
      <c r="BA81" s="231"/>
      <c r="BB81" s="231"/>
      <c r="BC81" s="231"/>
      <c r="BD81" s="231"/>
      <c r="BE81" s="231"/>
      <c r="BF81" s="231"/>
      <c r="BG81" s="231"/>
      <c r="BH81" s="231"/>
      <c r="BI81" s="231"/>
      <c r="BJ81" s="231"/>
      <c r="BK81" s="231"/>
      <c r="BL81" s="231"/>
      <c r="BM81" s="231"/>
      <c r="BN81" s="231"/>
      <c r="BO81" s="231"/>
      <c r="BP81" s="296"/>
      <c r="BQ81" s="296"/>
      <c r="BR81" s="296"/>
      <c r="BS81" s="296"/>
      <c r="BT81" s="229"/>
      <c r="BU81" s="165">
        <f t="shared" si="3"/>
        <v>6.9441666666666671E-3</v>
      </c>
    </row>
    <row r="82" spans="1:73" x14ac:dyDescent="0.25">
      <c r="A82" s="39"/>
      <c r="B82" s="139">
        <f>'Etat staff'!R78</f>
        <v>0</v>
      </c>
      <c r="C82" s="161">
        <f>'Etat staff'!P78</f>
        <v>0</v>
      </c>
      <c r="D82" s="162">
        <f>IF('Etat staff'!Q78&lt;C82,'Etat staff'!Q78+1,'Etat staff'!Q78)</f>
        <v>0</v>
      </c>
      <c r="E82" s="203">
        <f t="shared" si="7"/>
        <v>1.0416666666666666E-2</v>
      </c>
      <c r="F82" s="44"/>
      <c r="G82" s="265"/>
      <c r="H82" s="227"/>
      <c r="I82" s="296"/>
      <c r="J82" s="296"/>
      <c r="K82" s="296"/>
      <c r="L82" s="296"/>
      <c r="M82" s="296"/>
      <c r="N82" s="296"/>
      <c r="O82" s="296"/>
      <c r="P82" s="296"/>
      <c r="Q82" s="296"/>
      <c r="R82" s="296"/>
      <c r="S82" s="296"/>
      <c r="T82" s="296"/>
      <c r="U82" s="296"/>
      <c r="V82" s="296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  <c r="AV82" s="231"/>
      <c r="AW82" s="231"/>
      <c r="AX82" s="231"/>
      <c r="AY82" s="231"/>
      <c r="AZ82" s="231"/>
      <c r="BA82" s="231"/>
      <c r="BB82" s="231"/>
      <c r="BC82" s="231"/>
      <c r="BD82" s="231"/>
      <c r="BE82" s="231"/>
      <c r="BF82" s="231"/>
      <c r="BG82" s="231"/>
      <c r="BH82" s="231"/>
      <c r="BI82" s="231"/>
      <c r="BJ82" s="231"/>
      <c r="BK82" s="231"/>
      <c r="BL82" s="231"/>
      <c r="BM82" s="231"/>
      <c r="BN82" s="231"/>
      <c r="BO82" s="231"/>
      <c r="BP82" s="296"/>
      <c r="BQ82" s="296"/>
      <c r="BR82" s="296"/>
      <c r="BS82" s="296"/>
      <c r="BT82" s="229"/>
      <c r="BU82" s="165">
        <f t="shared" si="3"/>
        <v>6.9441666666666671E-3</v>
      </c>
    </row>
    <row r="83" spans="1:73" x14ac:dyDescent="0.25">
      <c r="A83" s="39"/>
      <c r="B83" s="139">
        <f>'Etat staff'!R79</f>
        <v>0</v>
      </c>
      <c r="C83" s="161">
        <f>'Etat staff'!P79</f>
        <v>0</v>
      </c>
      <c r="D83" s="162">
        <f>IF('Etat staff'!Q79&lt;C83,'Etat staff'!Q79+1,'Etat staff'!Q79)</f>
        <v>0</v>
      </c>
      <c r="E83" s="203">
        <f t="shared" si="7"/>
        <v>1.0416666666666666E-2</v>
      </c>
      <c r="F83" s="44"/>
      <c r="G83" s="265"/>
      <c r="H83" s="227"/>
      <c r="I83" s="296"/>
      <c r="J83" s="296"/>
      <c r="K83" s="296"/>
      <c r="L83" s="296"/>
      <c r="M83" s="296"/>
      <c r="N83" s="296"/>
      <c r="O83" s="296"/>
      <c r="P83" s="296"/>
      <c r="Q83" s="296"/>
      <c r="R83" s="296"/>
      <c r="S83" s="296"/>
      <c r="T83" s="296"/>
      <c r="U83" s="296"/>
      <c r="V83" s="296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  <c r="AV83" s="231"/>
      <c r="AW83" s="231"/>
      <c r="AX83" s="231"/>
      <c r="AY83" s="231"/>
      <c r="AZ83" s="231"/>
      <c r="BA83" s="231"/>
      <c r="BB83" s="231"/>
      <c r="BC83" s="231"/>
      <c r="BD83" s="231"/>
      <c r="BE83" s="231"/>
      <c r="BF83" s="231"/>
      <c r="BG83" s="231"/>
      <c r="BH83" s="231"/>
      <c r="BI83" s="231"/>
      <c r="BJ83" s="231"/>
      <c r="BK83" s="231"/>
      <c r="BL83" s="231"/>
      <c r="BM83" s="231"/>
      <c r="BN83" s="231"/>
      <c r="BO83" s="231"/>
      <c r="BP83" s="296"/>
      <c r="BQ83" s="296"/>
      <c r="BR83" s="296"/>
      <c r="BS83" s="296"/>
      <c r="BT83" s="229"/>
      <c r="BU83" s="165">
        <f t="shared" si="3"/>
        <v>6.9441666666666671E-3</v>
      </c>
    </row>
    <row r="84" spans="1:73" x14ac:dyDescent="0.25">
      <c r="A84" s="39"/>
      <c r="B84" s="139">
        <f>'Etat staff'!R80</f>
        <v>0</v>
      </c>
      <c r="C84" s="161">
        <f>'Etat staff'!P80</f>
        <v>0</v>
      </c>
      <c r="D84" s="162">
        <f>IF('Etat staff'!Q80&lt;C84,'Etat staff'!Q80+1,'Etat staff'!Q80)</f>
        <v>0</v>
      </c>
      <c r="E84" s="203">
        <f t="shared" si="7"/>
        <v>1.0416666666666666E-2</v>
      </c>
      <c r="F84" s="44"/>
      <c r="G84" s="265"/>
      <c r="H84" s="227"/>
      <c r="I84" s="296"/>
      <c r="J84" s="296"/>
      <c r="K84" s="296"/>
      <c r="L84" s="296"/>
      <c r="M84" s="296"/>
      <c r="N84" s="296"/>
      <c r="O84" s="296"/>
      <c r="P84" s="296"/>
      <c r="Q84" s="296"/>
      <c r="R84" s="296"/>
      <c r="S84" s="296"/>
      <c r="T84" s="296"/>
      <c r="U84" s="296"/>
      <c r="V84" s="296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31"/>
      <c r="AK84" s="231"/>
      <c r="AL84" s="231"/>
      <c r="AM84" s="231"/>
      <c r="AN84" s="231"/>
      <c r="AO84" s="231"/>
      <c r="AP84" s="231"/>
      <c r="AQ84" s="231"/>
      <c r="AR84" s="231"/>
      <c r="AS84" s="231"/>
      <c r="AT84" s="231"/>
      <c r="AU84" s="231"/>
      <c r="AV84" s="231"/>
      <c r="AW84" s="231"/>
      <c r="AX84" s="231"/>
      <c r="AY84" s="231"/>
      <c r="AZ84" s="231"/>
      <c r="BA84" s="231"/>
      <c r="BB84" s="231"/>
      <c r="BC84" s="231"/>
      <c r="BD84" s="231"/>
      <c r="BE84" s="231"/>
      <c r="BF84" s="231"/>
      <c r="BG84" s="231"/>
      <c r="BH84" s="231"/>
      <c r="BI84" s="231"/>
      <c r="BJ84" s="231"/>
      <c r="BK84" s="231"/>
      <c r="BL84" s="231"/>
      <c r="BM84" s="231"/>
      <c r="BN84" s="231"/>
      <c r="BO84" s="231"/>
      <c r="BP84" s="296"/>
      <c r="BQ84" s="296"/>
      <c r="BR84" s="296"/>
      <c r="BS84" s="296"/>
      <c r="BT84" s="229"/>
      <c r="BU84" s="165">
        <f t="shared" si="3"/>
        <v>6.9441666666666671E-3</v>
      </c>
    </row>
    <row r="85" spans="1:73" x14ac:dyDescent="0.25">
      <c r="A85" s="39"/>
      <c r="B85" s="139">
        <f>'Etat staff'!R81</f>
        <v>0</v>
      </c>
      <c r="C85" s="161">
        <f>'Etat staff'!P81</f>
        <v>0</v>
      </c>
      <c r="D85" s="162">
        <f>IF('Etat staff'!Q81&lt;C85,'Etat staff'!Q81+1,'Etat staff'!Q81)</f>
        <v>0</v>
      </c>
      <c r="E85" s="203">
        <f t="shared" si="7"/>
        <v>1.0416666666666666E-2</v>
      </c>
      <c r="F85" s="44"/>
      <c r="G85" s="265"/>
      <c r="H85" s="227"/>
      <c r="I85" s="296"/>
      <c r="J85" s="296"/>
      <c r="K85" s="296"/>
      <c r="L85" s="296"/>
      <c r="M85" s="296"/>
      <c r="N85" s="296"/>
      <c r="O85" s="296"/>
      <c r="P85" s="296"/>
      <c r="Q85" s="296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  <c r="AV85" s="231"/>
      <c r="AW85" s="231"/>
      <c r="AX85" s="231"/>
      <c r="AY85" s="231"/>
      <c r="AZ85" s="231"/>
      <c r="BA85" s="231"/>
      <c r="BB85" s="231"/>
      <c r="BC85" s="231"/>
      <c r="BD85" s="231"/>
      <c r="BE85" s="231"/>
      <c r="BF85" s="231"/>
      <c r="BG85" s="231"/>
      <c r="BH85" s="231"/>
      <c r="BI85" s="231"/>
      <c r="BJ85" s="231"/>
      <c r="BK85" s="231"/>
      <c r="BL85" s="231"/>
      <c r="BM85" s="231"/>
      <c r="BN85" s="231"/>
      <c r="BO85" s="231"/>
      <c r="BP85" s="296"/>
      <c r="BQ85" s="296"/>
      <c r="BR85" s="296"/>
      <c r="BS85" s="296"/>
      <c r="BT85" s="229"/>
      <c r="BU85" s="165">
        <f t="shared" si="3"/>
        <v>6.9441666666666671E-3</v>
      </c>
    </row>
    <row r="86" spans="1:73" x14ac:dyDescent="0.25">
      <c r="A86" s="39"/>
      <c r="B86" s="139">
        <f>'Etat staff'!R82</f>
        <v>0</v>
      </c>
      <c r="C86" s="161">
        <f>'Etat staff'!P82</f>
        <v>0</v>
      </c>
      <c r="D86" s="162">
        <f>IF('Etat staff'!Q82&lt;C86,'Etat staff'!Q82+1,'Etat staff'!Q82)</f>
        <v>0</v>
      </c>
      <c r="E86" s="203">
        <f t="shared" si="7"/>
        <v>1.0416666666666666E-2</v>
      </c>
      <c r="F86" s="44"/>
      <c r="G86" s="265"/>
      <c r="H86" s="227"/>
      <c r="I86" s="296"/>
      <c r="J86" s="296"/>
      <c r="K86" s="296"/>
      <c r="L86" s="296"/>
      <c r="M86" s="296"/>
      <c r="N86" s="296"/>
      <c r="O86" s="296"/>
      <c r="P86" s="296"/>
      <c r="Q86" s="296"/>
      <c r="R86" s="296"/>
      <c r="S86" s="296"/>
      <c r="T86" s="296"/>
      <c r="U86" s="296"/>
      <c r="V86" s="296"/>
      <c r="W86" s="296"/>
      <c r="X86" s="231"/>
      <c r="Y86" s="231"/>
      <c r="Z86" s="231"/>
      <c r="AA86" s="231"/>
      <c r="AB86" s="231"/>
      <c r="AC86" s="231"/>
      <c r="AD86" s="231"/>
      <c r="AE86" s="231"/>
      <c r="AF86" s="231"/>
      <c r="AG86" s="231"/>
      <c r="AH86" s="231"/>
      <c r="AI86" s="231"/>
      <c r="AJ86" s="231"/>
      <c r="AK86" s="231"/>
      <c r="AL86" s="231"/>
      <c r="AM86" s="231"/>
      <c r="AN86" s="231"/>
      <c r="AO86" s="231"/>
      <c r="AP86" s="231"/>
      <c r="AQ86" s="231"/>
      <c r="AR86" s="231"/>
      <c r="AS86" s="231"/>
      <c r="AT86" s="231"/>
      <c r="AU86" s="231"/>
      <c r="AV86" s="231"/>
      <c r="AW86" s="231"/>
      <c r="AX86" s="231"/>
      <c r="AY86" s="231"/>
      <c r="AZ86" s="231"/>
      <c r="BA86" s="231"/>
      <c r="BB86" s="231"/>
      <c r="BC86" s="231"/>
      <c r="BD86" s="231"/>
      <c r="BE86" s="231"/>
      <c r="BF86" s="231"/>
      <c r="BG86" s="231"/>
      <c r="BH86" s="231"/>
      <c r="BI86" s="231"/>
      <c r="BJ86" s="231"/>
      <c r="BK86" s="231"/>
      <c r="BL86" s="231"/>
      <c r="BM86" s="231"/>
      <c r="BN86" s="231"/>
      <c r="BO86" s="231"/>
      <c r="BP86" s="231"/>
      <c r="BQ86" s="231"/>
      <c r="BR86" s="231"/>
      <c r="BS86" s="231"/>
      <c r="BT86" s="229"/>
      <c r="BU86" s="165">
        <f t="shared" si="3"/>
        <v>6.9441666666666671E-3</v>
      </c>
    </row>
    <row r="87" spans="1:73" x14ac:dyDescent="0.25">
      <c r="A87" s="39"/>
      <c r="B87" s="139">
        <f>'Etat staff'!R83</f>
        <v>0</v>
      </c>
      <c r="C87" s="161">
        <f>'Etat staff'!P83</f>
        <v>0</v>
      </c>
      <c r="D87" s="162">
        <f>IF('Etat staff'!Q83&lt;C87,'Etat staff'!Q83+1,'Etat staff'!Q83)</f>
        <v>0</v>
      </c>
      <c r="E87" s="203">
        <f t="shared" si="7"/>
        <v>1.0416666666666666E-2</v>
      </c>
      <c r="F87" s="44"/>
      <c r="G87" s="265"/>
      <c r="H87" s="227"/>
      <c r="I87" s="296"/>
      <c r="J87" s="296"/>
      <c r="K87" s="296"/>
      <c r="L87" s="296"/>
      <c r="M87" s="296"/>
      <c r="N87" s="296"/>
      <c r="O87" s="296"/>
      <c r="P87" s="296"/>
      <c r="Q87" s="296"/>
      <c r="R87" s="296"/>
      <c r="S87" s="296"/>
      <c r="T87" s="296"/>
      <c r="U87" s="296"/>
      <c r="V87" s="296"/>
      <c r="W87" s="296"/>
      <c r="X87" s="231"/>
      <c r="Y87" s="231"/>
      <c r="Z87" s="231"/>
      <c r="AA87" s="231"/>
      <c r="AB87" s="231"/>
      <c r="AC87" s="231"/>
      <c r="AD87" s="231"/>
      <c r="AE87" s="231"/>
      <c r="AF87" s="231"/>
      <c r="AG87" s="231"/>
      <c r="AH87" s="231"/>
      <c r="AI87" s="231"/>
      <c r="AJ87" s="231"/>
      <c r="AK87" s="231"/>
      <c r="AL87" s="231"/>
      <c r="AM87" s="231"/>
      <c r="AN87" s="231"/>
      <c r="AO87" s="231"/>
      <c r="AP87" s="231"/>
      <c r="AQ87" s="231"/>
      <c r="AR87" s="231"/>
      <c r="AS87" s="231"/>
      <c r="AT87" s="231"/>
      <c r="AU87" s="231"/>
      <c r="AV87" s="231"/>
      <c r="AW87" s="231"/>
      <c r="AX87" s="231"/>
      <c r="AY87" s="231"/>
      <c r="AZ87" s="231"/>
      <c r="BA87" s="231"/>
      <c r="BB87" s="231"/>
      <c r="BC87" s="231"/>
      <c r="BD87" s="231"/>
      <c r="BE87" s="231"/>
      <c r="BF87" s="231"/>
      <c r="BG87" s="231"/>
      <c r="BH87" s="231"/>
      <c r="BI87" s="231"/>
      <c r="BJ87" s="231"/>
      <c r="BK87" s="231"/>
      <c r="BL87" s="231"/>
      <c r="BM87" s="231"/>
      <c r="BN87" s="231"/>
      <c r="BO87" s="231"/>
      <c r="BP87" s="231"/>
      <c r="BQ87" s="231"/>
      <c r="BR87" s="231"/>
      <c r="BS87" s="231"/>
      <c r="BT87" s="229"/>
      <c r="BU87" s="165">
        <f t="shared" si="3"/>
        <v>6.9441666666666671E-3</v>
      </c>
    </row>
    <row r="88" spans="1:73" x14ac:dyDescent="0.25">
      <c r="A88" s="39"/>
      <c r="B88" s="139">
        <f>'Etat staff'!R84</f>
        <v>0</v>
      </c>
      <c r="C88" s="161">
        <f>'Etat staff'!P84</f>
        <v>0</v>
      </c>
      <c r="D88" s="162">
        <f>IF('Etat staff'!Q84&lt;C88,'Etat staff'!Q84+1,'Etat staff'!Q84)</f>
        <v>0</v>
      </c>
      <c r="E88" s="203">
        <f t="shared" si="7"/>
        <v>1.0416666666666666E-2</v>
      </c>
      <c r="F88" s="44"/>
      <c r="G88" s="265"/>
      <c r="H88" s="227"/>
      <c r="I88" s="296"/>
      <c r="J88" s="296"/>
      <c r="K88" s="296"/>
      <c r="L88" s="296"/>
      <c r="M88" s="296"/>
      <c r="N88" s="296"/>
      <c r="O88" s="296"/>
      <c r="P88" s="296"/>
      <c r="Q88" s="296"/>
      <c r="R88" s="296"/>
      <c r="S88" s="296"/>
      <c r="T88" s="296"/>
      <c r="U88" s="296"/>
      <c r="V88" s="296"/>
      <c r="W88" s="296"/>
      <c r="X88" s="231"/>
      <c r="Y88" s="231"/>
      <c r="Z88" s="231"/>
      <c r="AA88" s="231"/>
      <c r="AB88" s="231"/>
      <c r="AC88" s="231"/>
      <c r="AD88" s="231"/>
      <c r="AE88" s="231"/>
      <c r="AF88" s="231"/>
      <c r="AG88" s="231"/>
      <c r="AH88" s="231"/>
      <c r="AI88" s="231"/>
      <c r="AJ88" s="231"/>
      <c r="AK88" s="231"/>
      <c r="AL88" s="231"/>
      <c r="AM88" s="231"/>
      <c r="AN88" s="231"/>
      <c r="AO88" s="231"/>
      <c r="AP88" s="231"/>
      <c r="AQ88" s="231"/>
      <c r="AR88" s="231"/>
      <c r="AS88" s="231"/>
      <c r="AT88" s="231"/>
      <c r="AU88" s="231"/>
      <c r="AV88" s="231"/>
      <c r="AW88" s="231"/>
      <c r="AX88" s="231"/>
      <c r="AY88" s="231"/>
      <c r="AZ88" s="231"/>
      <c r="BA88" s="231"/>
      <c r="BB88" s="231"/>
      <c r="BC88" s="231"/>
      <c r="BD88" s="231"/>
      <c r="BE88" s="231"/>
      <c r="BF88" s="231"/>
      <c r="BG88" s="231"/>
      <c r="BH88" s="231"/>
      <c r="BI88" s="231"/>
      <c r="BJ88" s="231"/>
      <c r="BK88" s="231"/>
      <c r="BL88" s="231"/>
      <c r="BM88" s="231"/>
      <c r="BN88" s="231"/>
      <c r="BO88" s="231"/>
      <c r="BP88" s="231"/>
      <c r="BQ88" s="231"/>
      <c r="BR88" s="231"/>
      <c r="BS88" s="231"/>
      <c r="BT88" s="229"/>
      <c r="BU88" s="165">
        <f t="shared" si="3"/>
        <v>6.9441666666666671E-3</v>
      </c>
    </row>
    <row r="89" spans="1:73" x14ac:dyDescent="0.25">
      <c r="A89" s="39"/>
      <c r="B89" s="139">
        <f>'Etat staff'!R85</f>
        <v>0</v>
      </c>
      <c r="C89" s="161">
        <f>'Etat staff'!P85</f>
        <v>0</v>
      </c>
      <c r="D89" s="162">
        <f>IF('Etat staff'!Q85&lt;C89,'Etat staff'!Q85+1,'Etat staff'!Q85)</f>
        <v>0</v>
      </c>
      <c r="E89" s="203">
        <f t="shared" si="7"/>
        <v>1.0416666666666666E-2</v>
      </c>
      <c r="F89" s="44"/>
      <c r="G89" s="265"/>
      <c r="H89" s="227"/>
      <c r="I89" s="296"/>
      <c r="J89" s="296"/>
      <c r="K89" s="296"/>
      <c r="L89" s="296"/>
      <c r="M89" s="296"/>
      <c r="N89" s="296"/>
      <c r="O89" s="296"/>
      <c r="P89" s="296"/>
      <c r="Q89" s="296"/>
      <c r="R89" s="296"/>
      <c r="S89" s="296"/>
      <c r="T89" s="296"/>
      <c r="U89" s="296"/>
      <c r="V89" s="296"/>
      <c r="W89" s="296"/>
      <c r="X89" s="231"/>
      <c r="Y89" s="231"/>
      <c r="Z89" s="231"/>
      <c r="AA89" s="231"/>
      <c r="AB89" s="231"/>
      <c r="AC89" s="231"/>
      <c r="AD89" s="231"/>
      <c r="AE89" s="231"/>
      <c r="AF89" s="231"/>
      <c r="AG89" s="231"/>
      <c r="AH89" s="231"/>
      <c r="AI89" s="231"/>
      <c r="AJ89" s="231"/>
      <c r="AK89" s="231"/>
      <c r="AL89" s="231"/>
      <c r="AM89" s="231"/>
      <c r="AN89" s="231"/>
      <c r="AO89" s="231"/>
      <c r="AP89" s="231"/>
      <c r="AQ89" s="231"/>
      <c r="AR89" s="231"/>
      <c r="AS89" s="231"/>
      <c r="AT89" s="231"/>
      <c r="AU89" s="231"/>
      <c r="AV89" s="231"/>
      <c r="AW89" s="231"/>
      <c r="AX89" s="231"/>
      <c r="AY89" s="231"/>
      <c r="AZ89" s="231"/>
      <c r="BA89" s="231"/>
      <c r="BB89" s="231"/>
      <c r="BC89" s="231"/>
      <c r="BD89" s="231"/>
      <c r="BE89" s="231"/>
      <c r="BF89" s="231"/>
      <c r="BG89" s="231"/>
      <c r="BH89" s="231"/>
      <c r="BI89" s="231"/>
      <c r="BJ89" s="231"/>
      <c r="BK89" s="231"/>
      <c r="BL89" s="231"/>
      <c r="BM89" s="231"/>
      <c r="BN89" s="231"/>
      <c r="BO89" s="231"/>
      <c r="BP89" s="231"/>
      <c r="BQ89" s="231"/>
      <c r="BR89" s="231"/>
      <c r="BS89" s="231"/>
      <c r="BT89" s="229"/>
      <c r="BU89" s="165">
        <f t="shared" si="3"/>
        <v>6.9441666666666671E-3</v>
      </c>
    </row>
    <row r="90" spans="1:73" x14ac:dyDescent="0.25">
      <c r="A90" s="39"/>
      <c r="B90" s="139">
        <f>'Etat staff'!R86</f>
        <v>0</v>
      </c>
      <c r="C90" s="161">
        <f>'Etat staff'!P86</f>
        <v>0</v>
      </c>
      <c r="D90" s="162">
        <f>IF('Etat staff'!Q86&lt;C90,'Etat staff'!Q86+1,'Etat staff'!Q86)</f>
        <v>0</v>
      </c>
      <c r="E90" s="203">
        <f t="shared" si="7"/>
        <v>1.0416666666666666E-2</v>
      </c>
      <c r="F90" s="44"/>
      <c r="G90" s="265"/>
      <c r="H90" s="227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31"/>
      <c r="Y90" s="231"/>
      <c r="Z90" s="231"/>
      <c r="AA90" s="231"/>
      <c r="AB90" s="231"/>
      <c r="AC90" s="231"/>
      <c r="AD90" s="231"/>
      <c r="AE90" s="231"/>
      <c r="AF90" s="231"/>
      <c r="AG90" s="231"/>
      <c r="AH90" s="231"/>
      <c r="AI90" s="231"/>
      <c r="AJ90" s="231"/>
      <c r="AK90" s="231"/>
      <c r="AL90" s="231"/>
      <c r="AM90" s="231"/>
      <c r="AN90" s="231"/>
      <c r="AO90" s="231"/>
      <c r="AP90" s="231"/>
      <c r="AQ90" s="231"/>
      <c r="AR90" s="231"/>
      <c r="AS90" s="231"/>
      <c r="AT90" s="231"/>
      <c r="AU90" s="231"/>
      <c r="AV90" s="231"/>
      <c r="AW90" s="231"/>
      <c r="AX90" s="231"/>
      <c r="AY90" s="231"/>
      <c r="AZ90" s="231"/>
      <c r="BA90" s="231"/>
      <c r="BB90" s="231"/>
      <c r="BC90" s="231"/>
      <c r="BD90" s="231"/>
      <c r="BE90" s="231"/>
      <c r="BF90" s="231"/>
      <c r="BG90" s="231"/>
      <c r="BH90" s="231"/>
      <c r="BI90" s="231"/>
      <c r="BJ90" s="231"/>
      <c r="BK90" s="231"/>
      <c r="BL90" s="231"/>
      <c r="BM90" s="231"/>
      <c r="BN90" s="231"/>
      <c r="BO90" s="231"/>
      <c r="BP90" s="231"/>
      <c r="BQ90" s="231"/>
      <c r="BR90" s="231"/>
      <c r="BS90" s="231"/>
      <c r="BT90" s="229"/>
      <c r="BU90" s="165">
        <f t="shared" si="3"/>
        <v>6.9441666666666671E-3</v>
      </c>
    </row>
    <row r="91" spans="1:73" x14ac:dyDescent="0.25">
      <c r="A91" s="39"/>
      <c r="B91" s="139">
        <f>'Etat staff'!R87</f>
        <v>0</v>
      </c>
      <c r="C91" s="161">
        <f>'Etat staff'!P87</f>
        <v>0</v>
      </c>
      <c r="D91" s="162">
        <f>IF('Etat staff'!Q87&lt;C91,'Etat staff'!Q87+1,'Etat staff'!Q87)</f>
        <v>0</v>
      </c>
      <c r="E91" s="203">
        <f t="shared" si="7"/>
        <v>1.0416666666666666E-2</v>
      </c>
      <c r="F91" s="44"/>
      <c r="G91" s="265"/>
      <c r="H91" s="227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31"/>
      <c r="Y91" s="231"/>
      <c r="Z91" s="231"/>
      <c r="AA91" s="231"/>
      <c r="AB91" s="231"/>
      <c r="AC91" s="231"/>
      <c r="AD91" s="231"/>
      <c r="AE91" s="231"/>
      <c r="AF91" s="231"/>
      <c r="AG91" s="231"/>
      <c r="AH91" s="231"/>
      <c r="AI91" s="231"/>
      <c r="AJ91" s="231"/>
      <c r="AK91" s="231"/>
      <c r="AL91" s="231"/>
      <c r="AM91" s="231"/>
      <c r="AN91" s="231"/>
      <c r="AO91" s="231"/>
      <c r="AP91" s="231"/>
      <c r="AQ91" s="231"/>
      <c r="AR91" s="231"/>
      <c r="AS91" s="231"/>
      <c r="AT91" s="231"/>
      <c r="AU91" s="231"/>
      <c r="AV91" s="231"/>
      <c r="AW91" s="231"/>
      <c r="AX91" s="231"/>
      <c r="AY91" s="231"/>
      <c r="AZ91" s="231"/>
      <c r="BA91" s="231"/>
      <c r="BB91" s="231"/>
      <c r="BC91" s="231"/>
      <c r="BD91" s="231"/>
      <c r="BE91" s="231"/>
      <c r="BF91" s="231"/>
      <c r="BG91" s="231"/>
      <c r="BH91" s="231"/>
      <c r="BI91" s="231"/>
      <c r="BJ91" s="231"/>
      <c r="BK91" s="231"/>
      <c r="BL91" s="231"/>
      <c r="BM91" s="231"/>
      <c r="BN91" s="231"/>
      <c r="BO91" s="231"/>
      <c r="BP91" s="231"/>
      <c r="BQ91" s="231"/>
      <c r="BR91" s="231"/>
      <c r="BS91" s="231"/>
      <c r="BT91" s="229"/>
      <c r="BU91" s="165">
        <f t="shared" si="3"/>
        <v>6.9441666666666671E-3</v>
      </c>
    </row>
    <row r="92" spans="1:73" x14ac:dyDescent="0.25">
      <c r="A92" s="39"/>
      <c r="B92" s="139">
        <f>'Etat staff'!R88</f>
        <v>0</v>
      </c>
      <c r="C92" s="161">
        <f>'Etat staff'!P88</f>
        <v>0</v>
      </c>
      <c r="D92" s="162">
        <f>IF('Etat staff'!Q88&lt;C92,'Etat staff'!Q88+1,'Etat staff'!Q88)</f>
        <v>0</v>
      </c>
      <c r="E92" s="203">
        <f t="shared" si="7"/>
        <v>1.0416666666666666E-2</v>
      </c>
      <c r="F92" s="44"/>
      <c r="G92" s="265"/>
      <c r="H92" s="227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31"/>
      <c r="Y92" s="231"/>
      <c r="Z92" s="231"/>
      <c r="AA92" s="231"/>
      <c r="AB92" s="231"/>
      <c r="AC92" s="231"/>
      <c r="AD92" s="231"/>
      <c r="AE92" s="231"/>
      <c r="AF92" s="231"/>
      <c r="AG92" s="231"/>
      <c r="AH92" s="231"/>
      <c r="AI92" s="231"/>
      <c r="AJ92" s="231"/>
      <c r="AK92" s="231"/>
      <c r="AL92" s="231"/>
      <c r="AM92" s="231"/>
      <c r="AN92" s="231"/>
      <c r="AO92" s="231"/>
      <c r="AP92" s="231"/>
      <c r="AQ92" s="231"/>
      <c r="AR92" s="231"/>
      <c r="AS92" s="231"/>
      <c r="AT92" s="231"/>
      <c r="AU92" s="231"/>
      <c r="AV92" s="231"/>
      <c r="AW92" s="231"/>
      <c r="AX92" s="231"/>
      <c r="AY92" s="231"/>
      <c r="AZ92" s="231"/>
      <c r="BA92" s="231"/>
      <c r="BB92" s="231"/>
      <c r="BC92" s="231"/>
      <c r="BD92" s="231"/>
      <c r="BE92" s="231"/>
      <c r="BF92" s="231"/>
      <c r="BG92" s="231"/>
      <c r="BH92" s="231"/>
      <c r="BI92" s="231"/>
      <c r="BJ92" s="231"/>
      <c r="BK92" s="231"/>
      <c r="BL92" s="231"/>
      <c r="BM92" s="231"/>
      <c r="BN92" s="231"/>
      <c r="BO92" s="231"/>
      <c r="BP92" s="231"/>
      <c r="BQ92" s="231"/>
      <c r="BR92" s="231"/>
      <c r="BS92" s="231"/>
      <c r="BT92" s="229"/>
      <c r="BU92" s="165">
        <f t="shared" si="3"/>
        <v>6.9441666666666671E-3</v>
      </c>
    </row>
    <row r="93" spans="1:73" x14ac:dyDescent="0.25">
      <c r="A93" s="39"/>
      <c r="B93" s="139">
        <f>'Etat staff'!R89</f>
        <v>0</v>
      </c>
      <c r="C93" s="161">
        <f>'Etat staff'!P89</f>
        <v>0</v>
      </c>
      <c r="D93" s="162">
        <f>IF('Etat staff'!Q89&lt;C93,'Etat staff'!Q89+1,'Etat staff'!Q89)</f>
        <v>0</v>
      </c>
      <c r="E93" s="203">
        <f t="shared" si="7"/>
        <v>1.0416666666666666E-2</v>
      </c>
      <c r="F93" s="44"/>
      <c r="G93" s="265"/>
      <c r="H93" s="227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31"/>
      <c r="Y93" s="231"/>
      <c r="Z93" s="231"/>
      <c r="AA93" s="231"/>
      <c r="AB93" s="231"/>
      <c r="AC93" s="231"/>
      <c r="AD93" s="231"/>
      <c r="AE93" s="231"/>
      <c r="AF93" s="231"/>
      <c r="AG93" s="231"/>
      <c r="AH93" s="231"/>
      <c r="AI93" s="231"/>
      <c r="AJ93" s="231"/>
      <c r="AK93" s="231"/>
      <c r="AL93" s="231"/>
      <c r="AM93" s="231"/>
      <c r="AN93" s="231"/>
      <c r="AO93" s="231"/>
      <c r="AP93" s="231"/>
      <c r="AQ93" s="231"/>
      <c r="AR93" s="231"/>
      <c r="AS93" s="231"/>
      <c r="AT93" s="231"/>
      <c r="AU93" s="231"/>
      <c r="AV93" s="231"/>
      <c r="AW93" s="231"/>
      <c r="AX93" s="231"/>
      <c r="AY93" s="231"/>
      <c r="AZ93" s="231"/>
      <c r="BA93" s="231"/>
      <c r="BB93" s="231"/>
      <c r="BC93" s="231"/>
      <c r="BD93" s="231"/>
      <c r="BE93" s="231"/>
      <c r="BF93" s="231"/>
      <c r="BG93" s="231"/>
      <c r="BH93" s="231"/>
      <c r="BI93" s="231"/>
      <c r="BJ93" s="231"/>
      <c r="BK93" s="231"/>
      <c r="BL93" s="231"/>
      <c r="BM93" s="231"/>
      <c r="BN93" s="231"/>
      <c r="BO93" s="231"/>
      <c r="BP93" s="231"/>
      <c r="BQ93" s="231"/>
      <c r="BR93" s="231"/>
      <c r="BS93" s="231"/>
      <c r="BT93" s="229"/>
      <c r="BU93" s="165">
        <f t="shared" si="3"/>
        <v>6.9441666666666671E-3</v>
      </c>
    </row>
    <row r="94" spans="1:73" x14ac:dyDescent="0.25">
      <c r="A94" s="39"/>
      <c r="B94" s="139">
        <f>'Etat staff'!R90</f>
        <v>0</v>
      </c>
      <c r="C94" s="161">
        <f>'Etat staff'!P90</f>
        <v>0</v>
      </c>
      <c r="D94" s="162">
        <f>IF('Etat staff'!Q90&lt;C94,'Etat staff'!Q90+1,'Etat staff'!Q90)</f>
        <v>0</v>
      </c>
      <c r="E94" s="203">
        <f t="shared" si="7"/>
        <v>1.0416666666666666E-2</v>
      </c>
      <c r="F94" s="44"/>
      <c r="G94" s="265"/>
      <c r="H94" s="227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31"/>
      <c r="Y94" s="231"/>
      <c r="Z94" s="231"/>
      <c r="AA94" s="231"/>
      <c r="AB94" s="231"/>
      <c r="AC94" s="231"/>
      <c r="AD94" s="231"/>
      <c r="AE94" s="231"/>
      <c r="AF94" s="231"/>
      <c r="AG94" s="231"/>
      <c r="AH94" s="231"/>
      <c r="AI94" s="231"/>
      <c r="AJ94" s="231"/>
      <c r="AK94" s="231"/>
      <c r="AL94" s="231"/>
      <c r="AM94" s="231"/>
      <c r="AN94" s="231"/>
      <c r="AO94" s="231"/>
      <c r="AP94" s="231"/>
      <c r="AQ94" s="231"/>
      <c r="AR94" s="231"/>
      <c r="AS94" s="231"/>
      <c r="AT94" s="231"/>
      <c r="AU94" s="231"/>
      <c r="AV94" s="231"/>
      <c r="AW94" s="231"/>
      <c r="AX94" s="231"/>
      <c r="AY94" s="231"/>
      <c r="AZ94" s="231"/>
      <c r="BA94" s="231"/>
      <c r="BB94" s="231"/>
      <c r="BC94" s="231"/>
      <c r="BD94" s="231"/>
      <c r="BE94" s="231"/>
      <c r="BF94" s="231"/>
      <c r="BG94" s="231"/>
      <c r="BH94" s="231"/>
      <c r="BI94" s="231"/>
      <c r="BJ94" s="231"/>
      <c r="BK94" s="231"/>
      <c r="BL94" s="231"/>
      <c r="BM94" s="231"/>
      <c r="BN94" s="231"/>
      <c r="BO94" s="231"/>
      <c r="BP94" s="231"/>
      <c r="BQ94" s="231"/>
      <c r="BR94" s="231"/>
      <c r="BS94" s="231"/>
      <c r="BT94" s="229"/>
      <c r="BU94" s="165">
        <f t="shared" si="3"/>
        <v>6.9441666666666671E-3</v>
      </c>
    </row>
    <row r="95" spans="1:73" x14ac:dyDescent="0.25">
      <c r="A95" s="39"/>
      <c r="B95" s="139">
        <f>'Etat staff'!R91</f>
        <v>0</v>
      </c>
      <c r="C95" s="161">
        <f>'Etat staff'!P91</f>
        <v>0</v>
      </c>
      <c r="D95" s="162">
        <f>IF('Etat staff'!Q91&lt;C95,'Etat staff'!Q91+1,'Etat staff'!Q91)</f>
        <v>0</v>
      </c>
      <c r="E95" s="203">
        <f t="shared" si="7"/>
        <v>1.0416666666666666E-2</v>
      </c>
      <c r="F95" s="44"/>
      <c r="G95" s="265"/>
      <c r="H95" s="227"/>
      <c r="I95" s="296"/>
      <c r="J95" s="296"/>
      <c r="K95" s="296"/>
      <c r="L95" s="296"/>
      <c r="M95" s="296"/>
      <c r="N95" s="296"/>
      <c r="O95" s="296"/>
      <c r="P95" s="296"/>
      <c r="Q95" s="296"/>
      <c r="R95" s="296"/>
      <c r="S95" s="296"/>
      <c r="T95" s="296"/>
      <c r="U95" s="296"/>
      <c r="V95" s="296"/>
      <c r="W95" s="296"/>
      <c r="X95" s="231"/>
      <c r="Y95" s="231"/>
      <c r="Z95" s="231"/>
      <c r="AA95" s="231"/>
      <c r="AB95" s="231"/>
      <c r="AC95" s="231"/>
      <c r="AD95" s="231"/>
      <c r="AE95" s="231"/>
      <c r="AF95" s="231"/>
      <c r="AG95" s="231"/>
      <c r="AH95" s="231"/>
      <c r="AI95" s="231"/>
      <c r="AJ95" s="231"/>
      <c r="AK95" s="231"/>
      <c r="AL95" s="231"/>
      <c r="AM95" s="231"/>
      <c r="AN95" s="231"/>
      <c r="AO95" s="231"/>
      <c r="AP95" s="231"/>
      <c r="AQ95" s="231"/>
      <c r="AR95" s="231"/>
      <c r="AS95" s="231"/>
      <c r="AT95" s="231"/>
      <c r="AU95" s="231"/>
      <c r="AV95" s="231"/>
      <c r="AW95" s="231"/>
      <c r="AX95" s="231"/>
      <c r="AY95" s="231"/>
      <c r="AZ95" s="231"/>
      <c r="BA95" s="231"/>
      <c r="BB95" s="231"/>
      <c r="BC95" s="231"/>
      <c r="BD95" s="231"/>
      <c r="BE95" s="231"/>
      <c r="BF95" s="231"/>
      <c r="BG95" s="231"/>
      <c r="BH95" s="231"/>
      <c r="BI95" s="231"/>
      <c r="BJ95" s="231"/>
      <c r="BK95" s="231"/>
      <c r="BL95" s="231"/>
      <c r="BM95" s="231"/>
      <c r="BN95" s="231"/>
      <c r="BO95" s="231"/>
      <c r="BP95" s="231"/>
      <c r="BQ95" s="231"/>
      <c r="BR95" s="231"/>
      <c r="BS95" s="231"/>
      <c r="BT95" s="229"/>
      <c r="BU95" s="165">
        <f t="shared" si="3"/>
        <v>6.9441666666666671E-3</v>
      </c>
    </row>
    <row r="96" spans="1:73" x14ac:dyDescent="0.25">
      <c r="A96" s="39"/>
      <c r="B96" s="139">
        <f>'Etat staff'!R92</f>
        <v>0</v>
      </c>
      <c r="C96" s="161">
        <f>'Etat staff'!P92</f>
        <v>0</v>
      </c>
      <c r="D96" s="162">
        <f>IF('Etat staff'!Q92&lt;C96,'Etat staff'!Q92+1,'Etat staff'!Q92)</f>
        <v>0</v>
      </c>
      <c r="E96" s="203">
        <f t="shared" si="7"/>
        <v>1.0416666666666666E-2</v>
      </c>
      <c r="F96" s="44"/>
      <c r="G96" s="265"/>
      <c r="H96" s="227"/>
      <c r="I96" s="296"/>
      <c r="J96" s="296"/>
      <c r="K96" s="296"/>
      <c r="L96" s="296"/>
      <c r="M96" s="296"/>
      <c r="N96" s="296"/>
      <c r="O96" s="296"/>
      <c r="P96" s="296"/>
      <c r="Q96" s="296"/>
      <c r="R96" s="296"/>
      <c r="S96" s="296"/>
      <c r="T96" s="296"/>
      <c r="U96" s="296"/>
      <c r="V96" s="296"/>
      <c r="W96" s="296"/>
      <c r="X96" s="231"/>
      <c r="Y96" s="231"/>
      <c r="Z96" s="231"/>
      <c r="AA96" s="231"/>
      <c r="AB96" s="231"/>
      <c r="AC96" s="231"/>
      <c r="AD96" s="231"/>
      <c r="AE96" s="231"/>
      <c r="AF96" s="231"/>
      <c r="AG96" s="231"/>
      <c r="AH96" s="231"/>
      <c r="AI96" s="231"/>
      <c r="AJ96" s="231"/>
      <c r="AK96" s="231"/>
      <c r="AL96" s="231"/>
      <c r="AM96" s="231"/>
      <c r="AN96" s="231"/>
      <c r="AO96" s="231"/>
      <c r="AP96" s="231"/>
      <c r="AQ96" s="231"/>
      <c r="AR96" s="231"/>
      <c r="AS96" s="231"/>
      <c r="AT96" s="231"/>
      <c r="AU96" s="231"/>
      <c r="AV96" s="231"/>
      <c r="AW96" s="231"/>
      <c r="AX96" s="231"/>
      <c r="AY96" s="231"/>
      <c r="AZ96" s="231"/>
      <c r="BA96" s="231"/>
      <c r="BB96" s="231"/>
      <c r="BC96" s="231"/>
      <c r="BD96" s="231"/>
      <c r="BE96" s="231"/>
      <c r="BF96" s="231"/>
      <c r="BG96" s="231"/>
      <c r="BH96" s="231"/>
      <c r="BI96" s="231"/>
      <c r="BJ96" s="231"/>
      <c r="BK96" s="231"/>
      <c r="BL96" s="231"/>
      <c r="BM96" s="231"/>
      <c r="BN96" s="231"/>
      <c r="BO96" s="231"/>
      <c r="BP96" s="231"/>
      <c r="BQ96" s="231"/>
      <c r="BR96" s="231"/>
      <c r="BS96" s="231"/>
      <c r="BT96" s="229"/>
      <c r="BU96" s="165">
        <f t="shared" si="3"/>
        <v>6.9441666666666671E-3</v>
      </c>
    </row>
    <row r="97" spans="1:73" x14ac:dyDescent="0.25">
      <c r="A97" s="39"/>
      <c r="B97" s="139">
        <f>'Etat staff'!R93</f>
        <v>0</v>
      </c>
      <c r="C97" s="161">
        <f>'Etat staff'!P93</f>
        <v>0</v>
      </c>
      <c r="D97" s="162">
        <f>IF('Etat staff'!Q93&lt;C97,'Etat staff'!Q93+1,'Etat staff'!Q93)</f>
        <v>0</v>
      </c>
      <c r="E97" s="203">
        <f t="shared" si="7"/>
        <v>1.0416666666666666E-2</v>
      </c>
      <c r="F97" s="44"/>
      <c r="G97" s="265"/>
      <c r="H97" s="227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6"/>
      <c r="W97" s="296"/>
      <c r="X97" s="231"/>
      <c r="Y97" s="231"/>
      <c r="Z97" s="231"/>
      <c r="AA97" s="231"/>
      <c r="AB97" s="231"/>
      <c r="AC97" s="231"/>
      <c r="AD97" s="231"/>
      <c r="AE97" s="231"/>
      <c r="AF97" s="231"/>
      <c r="AG97" s="231"/>
      <c r="AH97" s="231"/>
      <c r="AI97" s="231"/>
      <c r="AJ97" s="231"/>
      <c r="AK97" s="231"/>
      <c r="AL97" s="231"/>
      <c r="AM97" s="231"/>
      <c r="AN97" s="231"/>
      <c r="AO97" s="231"/>
      <c r="AP97" s="231"/>
      <c r="AQ97" s="231"/>
      <c r="AR97" s="231"/>
      <c r="AS97" s="231"/>
      <c r="AT97" s="231"/>
      <c r="AU97" s="231"/>
      <c r="AV97" s="231"/>
      <c r="AW97" s="231"/>
      <c r="AX97" s="231"/>
      <c r="AY97" s="231"/>
      <c r="AZ97" s="231"/>
      <c r="BA97" s="231"/>
      <c r="BB97" s="231"/>
      <c r="BC97" s="231"/>
      <c r="BD97" s="231"/>
      <c r="BE97" s="231"/>
      <c r="BF97" s="231"/>
      <c r="BG97" s="231"/>
      <c r="BH97" s="231"/>
      <c r="BI97" s="231"/>
      <c r="BJ97" s="231"/>
      <c r="BK97" s="231"/>
      <c r="BL97" s="231"/>
      <c r="BM97" s="231"/>
      <c r="BN97" s="231"/>
      <c r="BO97" s="231"/>
      <c r="BP97" s="231"/>
      <c r="BQ97" s="231"/>
      <c r="BR97" s="231"/>
      <c r="BS97" s="231"/>
      <c r="BT97" s="229"/>
      <c r="BU97" s="165">
        <f t="shared" si="3"/>
        <v>6.9441666666666671E-3</v>
      </c>
    </row>
    <row r="98" spans="1:73" x14ac:dyDescent="0.25">
      <c r="A98" s="39"/>
      <c r="B98" s="139">
        <f>'Etat staff'!R94</f>
        <v>0</v>
      </c>
      <c r="C98" s="161">
        <f>'Etat staff'!P94</f>
        <v>0</v>
      </c>
      <c r="D98" s="162">
        <f>IF('Etat staff'!Q94&lt;C98,'Etat staff'!Q94+1,'Etat staff'!Q94)</f>
        <v>0</v>
      </c>
      <c r="E98" s="203">
        <f t="shared" si="7"/>
        <v>1.0416666666666666E-2</v>
      </c>
      <c r="F98" s="44"/>
      <c r="G98" s="265"/>
      <c r="H98" s="227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31"/>
      <c r="Y98" s="231"/>
      <c r="Z98" s="231"/>
      <c r="AA98" s="231"/>
      <c r="AB98" s="231"/>
      <c r="AC98" s="231"/>
      <c r="AD98" s="231"/>
      <c r="AE98" s="231"/>
      <c r="AF98" s="231"/>
      <c r="AG98" s="231"/>
      <c r="AH98" s="231"/>
      <c r="AI98" s="231"/>
      <c r="AJ98" s="231"/>
      <c r="AK98" s="231"/>
      <c r="AL98" s="231"/>
      <c r="AM98" s="231"/>
      <c r="AN98" s="231"/>
      <c r="AO98" s="231"/>
      <c r="AP98" s="231"/>
      <c r="AQ98" s="231"/>
      <c r="AR98" s="231"/>
      <c r="AS98" s="231"/>
      <c r="AT98" s="231"/>
      <c r="AU98" s="231"/>
      <c r="AV98" s="231"/>
      <c r="AW98" s="231"/>
      <c r="AX98" s="231"/>
      <c r="AY98" s="231"/>
      <c r="AZ98" s="231"/>
      <c r="BA98" s="231"/>
      <c r="BB98" s="231"/>
      <c r="BC98" s="231"/>
      <c r="BD98" s="231"/>
      <c r="BE98" s="231"/>
      <c r="BF98" s="231"/>
      <c r="BG98" s="231"/>
      <c r="BH98" s="231"/>
      <c r="BI98" s="231"/>
      <c r="BJ98" s="231"/>
      <c r="BK98" s="231"/>
      <c r="BL98" s="231"/>
      <c r="BM98" s="231"/>
      <c r="BN98" s="231"/>
      <c r="BO98" s="231"/>
      <c r="BP98" s="231"/>
      <c r="BQ98" s="231"/>
      <c r="BR98" s="231"/>
      <c r="BS98" s="231"/>
      <c r="BT98" s="229"/>
      <c r="BU98" s="165">
        <f t="shared" si="3"/>
        <v>6.9441666666666671E-3</v>
      </c>
    </row>
    <row r="99" spans="1:73" x14ac:dyDescent="0.25">
      <c r="A99" s="39"/>
      <c r="B99" s="139">
        <f>'Etat staff'!R95</f>
        <v>0</v>
      </c>
      <c r="C99" s="161">
        <f>'Etat staff'!P95</f>
        <v>0</v>
      </c>
      <c r="D99" s="162">
        <f>IF('Etat staff'!Q95&lt;C99,'Etat staff'!Q95+1,'Etat staff'!Q95)</f>
        <v>0</v>
      </c>
      <c r="E99" s="203">
        <f t="shared" si="7"/>
        <v>1.0416666666666666E-2</v>
      </c>
      <c r="F99" s="44"/>
      <c r="G99" s="265"/>
      <c r="H99" s="227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31"/>
      <c r="Y99" s="231"/>
      <c r="Z99" s="231"/>
      <c r="AA99" s="231"/>
      <c r="AB99" s="231"/>
      <c r="AC99" s="231"/>
      <c r="AD99" s="231"/>
      <c r="AE99" s="231"/>
      <c r="AF99" s="231"/>
      <c r="AG99" s="231"/>
      <c r="AH99" s="231"/>
      <c r="AI99" s="231"/>
      <c r="AJ99" s="231"/>
      <c r="AK99" s="231"/>
      <c r="AL99" s="231"/>
      <c r="AM99" s="231"/>
      <c r="AN99" s="231"/>
      <c r="AO99" s="231"/>
      <c r="AP99" s="231"/>
      <c r="AQ99" s="231"/>
      <c r="AR99" s="231"/>
      <c r="AS99" s="231"/>
      <c r="AT99" s="231"/>
      <c r="AU99" s="231"/>
      <c r="AV99" s="231"/>
      <c r="AW99" s="231"/>
      <c r="AX99" s="231"/>
      <c r="AY99" s="231"/>
      <c r="AZ99" s="231"/>
      <c r="BA99" s="231"/>
      <c r="BB99" s="231"/>
      <c r="BC99" s="231"/>
      <c r="BD99" s="231"/>
      <c r="BE99" s="231"/>
      <c r="BF99" s="231"/>
      <c r="BG99" s="231"/>
      <c r="BH99" s="231"/>
      <c r="BI99" s="231"/>
      <c r="BJ99" s="231"/>
      <c r="BK99" s="231"/>
      <c r="BL99" s="231"/>
      <c r="BM99" s="231"/>
      <c r="BN99" s="231"/>
      <c r="BO99" s="231"/>
      <c r="BP99" s="231"/>
      <c r="BQ99" s="231"/>
      <c r="BR99" s="231"/>
      <c r="BS99" s="231"/>
      <c r="BT99" s="229"/>
      <c r="BU99" s="165">
        <f t="shared" si="3"/>
        <v>6.9441666666666671E-3</v>
      </c>
    </row>
    <row r="100" spans="1:73" x14ac:dyDescent="0.25">
      <c r="A100" s="39"/>
      <c r="B100" s="139">
        <f>'Etat staff'!R96</f>
        <v>0</v>
      </c>
      <c r="C100" s="161">
        <f>'Etat staff'!P96</f>
        <v>0</v>
      </c>
      <c r="D100" s="162">
        <f>IF('Etat staff'!Q96&lt;C100,'Etat staff'!Q96+1,'Etat staff'!Q96)</f>
        <v>0</v>
      </c>
      <c r="E100" s="203">
        <f t="shared" ref="E100:E127" si="8">IF(BU100*24&lt;5.75,0.25/24,IF(BU100*24&lt;6.75,0.5/24,IF(BU100*24&lt;9,1/24,IF(BU100*24&lt;13.25,1.25/24,1.5/24))))</f>
        <v>1.0416666666666666E-2</v>
      </c>
      <c r="F100" s="44"/>
      <c r="G100" s="265"/>
      <c r="H100" s="227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231"/>
      <c r="AK100" s="231"/>
      <c r="AL100" s="231"/>
      <c r="AM100" s="231"/>
      <c r="AN100" s="231"/>
      <c r="AO100" s="231"/>
      <c r="AP100" s="231"/>
      <c r="AQ100" s="231"/>
      <c r="AR100" s="231"/>
      <c r="AS100" s="231"/>
      <c r="AT100" s="231"/>
      <c r="AU100" s="231"/>
      <c r="AV100" s="231"/>
      <c r="AW100" s="231"/>
      <c r="AX100" s="231"/>
      <c r="AY100" s="231"/>
      <c r="AZ100" s="231"/>
      <c r="BA100" s="231"/>
      <c r="BB100" s="231"/>
      <c r="BC100" s="231"/>
      <c r="BD100" s="231"/>
      <c r="BE100" s="231"/>
      <c r="BF100" s="231"/>
      <c r="BG100" s="231"/>
      <c r="BH100" s="231"/>
      <c r="BI100" s="231"/>
      <c r="BJ100" s="231"/>
      <c r="BK100" s="231"/>
      <c r="BL100" s="231"/>
      <c r="BM100" s="231"/>
      <c r="BN100" s="231"/>
      <c r="BO100" s="231"/>
      <c r="BP100" s="231"/>
      <c r="BQ100" s="231"/>
      <c r="BR100" s="231"/>
      <c r="BS100" s="231"/>
      <c r="BT100" s="229"/>
      <c r="BU100" s="165">
        <f t="shared" si="3"/>
        <v>6.9441666666666671E-3</v>
      </c>
    </row>
    <row r="101" spans="1:73" x14ac:dyDescent="0.25">
      <c r="A101" s="39"/>
      <c r="B101" s="139">
        <f>'Etat staff'!R97</f>
        <v>0</v>
      </c>
      <c r="C101" s="161">
        <f>'Etat staff'!P97</f>
        <v>0</v>
      </c>
      <c r="D101" s="162">
        <f>IF('Etat staff'!Q97&lt;C101,'Etat staff'!Q97+1,'Etat staff'!Q97)</f>
        <v>0</v>
      </c>
      <c r="E101" s="203">
        <f t="shared" si="8"/>
        <v>1.0416666666666666E-2</v>
      </c>
      <c r="F101" s="44"/>
      <c r="G101" s="265"/>
      <c r="H101" s="227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31"/>
      <c r="Y101" s="231"/>
      <c r="Z101" s="231"/>
      <c r="AA101" s="231"/>
      <c r="AB101" s="231"/>
      <c r="AC101" s="231"/>
      <c r="AD101" s="231"/>
      <c r="AE101" s="231"/>
      <c r="AF101" s="231"/>
      <c r="AG101" s="231"/>
      <c r="AH101" s="231"/>
      <c r="AI101" s="231"/>
      <c r="AJ101" s="231"/>
      <c r="AK101" s="231"/>
      <c r="AL101" s="231"/>
      <c r="AM101" s="231"/>
      <c r="AN101" s="231"/>
      <c r="AO101" s="231"/>
      <c r="AP101" s="231"/>
      <c r="AQ101" s="231"/>
      <c r="AR101" s="231"/>
      <c r="AS101" s="231"/>
      <c r="AT101" s="231"/>
      <c r="AU101" s="231"/>
      <c r="AV101" s="231"/>
      <c r="AW101" s="231"/>
      <c r="AX101" s="231"/>
      <c r="AY101" s="231"/>
      <c r="AZ101" s="231"/>
      <c r="BA101" s="231"/>
      <c r="BB101" s="231"/>
      <c r="BC101" s="231"/>
      <c r="BD101" s="231"/>
      <c r="BE101" s="231"/>
      <c r="BF101" s="231"/>
      <c r="BG101" s="231"/>
      <c r="BH101" s="231"/>
      <c r="BI101" s="231"/>
      <c r="BJ101" s="231"/>
      <c r="BK101" s="231"/>
      <c r="BL101" s="231"/>
      <c r="BM101" s="231"/>
      <c r="BN101" s="231"/>
      <c r="BO101" s="231"/>
      <c r="BP101" s="231"/>
      <c r="BQ101" s="231"/>
      <c r="BR101" s="231"/>
      <c r="BS101" s="231"/>
      <c r="BT101" s="229"/>
      <c r="BU101" s="165">
        <f t="shared" si="3"/>
        <v>6.9441666666666671E-3</v>
      </c>
    </row>
    <row r="102" spans="1:73" x14ac:dyDescent="0.25">
      <c r="A102" s="39"/>
      <c r="B102" s="139">
        <f>'Etat staff'!R98</f>
        <v>0</v>
      </c>
      <c r="C102" s="161">
        <f>'Etat staff'!P98</f>
        <v>0</v>
      </c>
      <c r="D102" s="162">
        <f>IF('Etat staff'!Q98&lt;C102,'Etat staff'!Q98+1,'Etat staff'!Q98)</f>
        <v>0</v>
      </c>
      <c r="E102" s="203">
        <f t="shared" si="8"/>
        <v>1.0416666666666666E-2</v>
      </c>
      <c r="F102" s="44"/>
      <c r="G102" s="265"/>
      <c r="H102" s="227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31"/>
      <c r="Y102" s="231"/>
      <c r="Z102" s="231"/>
      <c r="AA102" s="231"/>
      <c r="AB102" s="231"/>
      <c r="AC102" s="231"/>
      <c r="AD102" s="231"/>
      <c r="AE102" s="231"/>
      <c r="AF102" s="231"/>
      <c r="AG102" s="231"/>
      <c r="AH102" s="231"/>
      <c r="AI102" s="231"/>
      <c r="AJ102" s="231"/>
      <c r="AK102" s="231"/>
      <c r="AL102" s="231"/>
      <c r="AM102" s="231"/>
      <c r="AN102" s="231"/>
      <c r="AO102" s="231"/>
      <c r="AP102" s="231"/>
      <c r="AQ102" s="231"/>
      <c r="AR102" s="231"/>
      <c r="AS102" s="231"/>
      <c r="AT102" s="231"/>
      <c r="AU102" s="231"/>
      <c r="AV102" s="231"/>
      <c r="AW102" s="231"/>
      <c r="AX102" s="231"/>
      <c r="AY102" s="231"/>
      <c r="AZ102" s="231"/>
      <c r="BA102" s="231"/>
      <c r="BB102" s="231"/>
      <c r="BC102" s="231"/>
      <c r="BD102" s="231"/>
      <c r="BE102" s="231"/>
      <c r="BF102" s="231"/>
      <c r="BG102" s="231"/>
      <c r="BH102" s="231"/>
      <c r="BI102" s="231"/>
      <c r="BJ102" s="231"/>
      <c r="BK102" s="231"/>
      <c r="BL102" s="231"/>
      <c r="BM102" s="231"/>
      <c r="BN102" s="231"/>
      <c r="BO102" s="231"/>
      <c r="BP102" s="231"/>
      <c r="BQ102" s="231"/>
      <c r="BR102" s="231"/>
      <c r="BS102" s="231"/>
      <c r="BT102" s="229"/>
      <c r="BU102" s="165">
        <f t="shared" si="3"/>
        <v>6.9441666666666671E-3</v>
      </c>
    </row>
    <row r="103" spans="1:73" x14ac:dyDescent="0.25">
      <c r="A103" s="39"/>
      <c r="B103" s="139">
        <f>'Etat staff'!R99</f>
        <v>0</v>
      </c>
      <c r="C103" s="161">
        <f>'Etat staff'!P99</f>
        <v>0</v>
      </c>
      <c r="D103" s="162">
        <f>IF('Etat staff'!Q99&lt;C103,'Etat staff'!Q99+1,'Etat staff'!Q99)</f>
        <v>0</v>
      </c>
      <c r="E103" s="203">
        <f t="shared" si="8"/>
        <v>1.0416666666666666E-2</v>
      </c>
      <c r="F103" s="44"/>
      <c r="G103" s="265"/>
      <c r="H103" s="227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31"/>
      <c r="Y103" s="231"/>
      <c r="Z103" s="231"/>
      <c r="AA103" s="231"/>
      <c r="AB103" s="231"/>
      <c r="AC103" s="231"/>
      <c r="AD103" s="231"/>
      <c r="AE103" s="231"/>
      <c r="AF103" s="231"/>
      <c r="AG103" s="231"/>
      <c r="AH103" s="231"/>
      <c r="AI103" s="231"/>
      <c r="AJ103" s="231"/>
      <c r="AK103" s="231"/>
      <c r="AL103" s="231"/>
      <c r="AM103" s="231"/>
      <c r="AN103" s="231"/>
      <c r="AO103" s="231"/>
      <c r="AP103" s="231"/>
      <c r="AQ103" s="231"/>
      <c r="AR103" s="231"/>
      <c r="AS103" s="231"/>
      <c r="AT103" s="231"/>
      <c r="AU103" s="231"/>
      <c r="AV103" s="231"/>
      <c r="AW103" s="231"/>
      <c r="AX103" s="231"/>
      <c r="AY103" s="231"/>
      <c r="AZ103" s="231"/>
      <c r="BA103" s="231"/>
      <c r="BB103" s="231"/>
      <c r="BC103" s="231"/>
      <c r="BD103" s="231"/>
      <c r="BE103" s="231"/>
      <c r="BF103" s="231"/>
      <c r="BG103" s="231"/>
      <c r="BH103" s="231"/>
      <c r="BI103" s="231"/>
      <c r="BJ103" s="231"/>
      <c r="BK103" s="231"/>
      <c r="BL103" s="231"/>
      <c r="BM103" s="231"/>
      <c r="BN103" s="231"/>
      <c r="BO103" s="231"/>
      <c r="BP103" s="231"/>
      <c r="BQ103" s="231"/>
      <c r="BR103" s="231"/>
      <c r="BS103" s="231"/>
      <c r="BT103" s="229"/>
      <c r="BU103" s="165">
        <f t="shared" si="3"/>
        <v>6.9441666666666671E-3</v>
      </c>
    </row>
    <row r="104" spans="1:73" x14ac:dyDescent="0.25">
      <c r="A104" s="39"/>
      <c r="B104" s="139">
        <f>'Etat staff'!R100</f>
        <v>0</v>
      </c>
      <c r="C104" s="161">
        <f>'Etat staff'!P100</f>
        <v>0</v>
      </c>
      <c r="D104" s="162">
        <f>IF('Etat staff'!Q100&lt;C104,'Etat staff'!Q100+1,'Etat staff'!Q100)</f>
        <v>0</v>
      </c>
      <c r="E104" s="203">
        <f t="shared" si="8"/>
        <v>1.0416666666666666E-2</v>
      </c>
      <c r="F104" s="44"/>
      <c r="G104" s="265"/>
      <c r="H104" s="227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31"/>
      <c r="Y104" s="231"/>
      <c r="Z104" s="231"/>
      <c r="AA104" s="231"/>
      <c r="AB104" s="231"/>
      <c r="AC104" s="231"/>
      <c r="AD104" s="231"/>
      <c r="AE104" s="231"/>
      <c r="AF104" s="231"/>
      <c r="AG104" s="231"/>
      <c r="AH104" s="231"/>
      <c r="AI104" s="231"/>
      <c r="AJ104" s="231"/>
      <c r="AK104" s="231"/>
      <c r="AL104" s="231"/>
      <c r="AM104" s="231"/>
      <c r="AN104" s="231"/>
      <c r="AO104" s="231"/>
      <c r="AP104" s="231"/>
      <c r="AQ104" s="231"/>
      <c r="AR104" s="231"/>
      <c r="AS104" s="231"/>
      <c r="AT104" s="231"/>
      <c r="AU104" s="231"/>
      <c r="AV104" s="231"/>
      <c r="AW104" s="231"/>
      <c r="AX104" s="231"/>
      <c r="AY104" s="231"/>
      <c r="AZ104" s="231"/>
      <c r="BA104" s="231"/>
      <c r="BB104" s="231"/>
      <c r="BC104" s="231"/>
      <c r="BD104" s="231"/>
      <c r="BE104" s="231"/>
      <c r="BF104" s="231"/>
      <c r="BG104" s="231"/>
      <c r="BH104" s="231"/>
      <c r="BI104" s="231"/>
      <c r="BJ104" s="231"/>
      <c r="BK104" s="231"/>
      <c r="BL104" s="231"/>
      <c r="BM104" s="231"/>
      <c r="BN104" s="231"/>
      <c r="BO104" s="231"/>
      <c r="BP104" s="231"/>
      <c r="BQ104" s="231"/>
      <c r="BR104" s="231"/>
      <c r="BS104" s="231"/>
      <c r="BT104" s="229"/>
      <c r="BU104" s="165">
        <f t="shared" si="3"/>
        <v>6.9441666666666671E-3</v>
      </c>
    </row>
    <row r="105" spans="1:73" x14ac:dyDescent="0.25">
      <c r="A105" s="39"/>
      <c r="B105" s="139">
        <f>'Etat staff'!R101</f>
        <v>0</v>
      </c>
      <c r="C105" s="161">
        <f>'Etat staff'!P101</f>
        <v>0</v>
      </c>
      <c r="D105" s="162">
        <f>IF('Etat staff'!Q101&lt;C105,'Etat staff'!Q101+1,'Etat staff'!Q101)</f>
        <v>0</v>
      </c>
      <c r="E105" s="203">
        <f t="shared" si="8"/>
        <v>1.0416666666666666E-2</v>
      </c>
      <c r="F105" s="44"/>
      <c r="G105" s="265"/>
      <c r="H105" s="227"/>
      <c r="I105" s="296"/>
      <c r="J105" s="296"/>
      <c r="K105" s="296"/>
      <c r="L105" s="296"/>
      <c r="M105" s="296"/>
      <c r="N105" s="296"/>
      <c r="O105" s="296"/>
      <c r="P105" s="296"/>
      <c r="Q105" s="296"/>
      <c r="R105" s="296"/>
      <c r="S105" s="296"/>
      <c r="T105" s="296"/>
      <c r="U105" s="296"/>
      <c r="V105" s="296"/>
      <c r="W105" s="296"/>
      <c r="X105" s="231"/>
      <c r="Y105" s="231"/>
      <c r="Z105" s="231"/>
      <c r="AA105" s="231"/>
      <c r="AB105" s="231"/>
      <c r="AC105" s="231"/>
      <c r="AD105" s="231"/>
      <c r="AE105" s="231"/>
      <c r="AF105" s="231"/>
      <c r="AG105" s="231"/>
      <c r="AH105" s="231"/>
      <c r="AI105" s="231"/>
      <c r="AJ105" s="231"/>
      <c r="AK105" s="231"/>
      <c r="AL105" s="231"/>
      <c r="AM105" s="231"/>
      <c r="AN105" s="231"/>
      <c r="AO105" s="231"/>
      <c r="AP105" s="231"/>
      <c r="AQ105" s="231"/>
      <c r="AR105" s="231"/>
      <c r="AS105" s="231"/>
      <c r="AT105" s="231"/>
      <c r="AU105" s="231"/>
      <c r="AV105" s="231"/>
      <c r="AW105" s="231"/>
      <c r="AX105" s="231"/>
      <c r="AY105" s="231"/>
      <c r="AZ105" s="231"/>
      <c r="BA105" s="231"/>
      <c r="BB105" s="231"/>
      <c r="BC105" s="231"/>
      <c r="BD105" s="231"/>
      <c r="BE105" s="231"/>
      <c r="BF105" s="231"/>
      <c r="BG105" s="231"/>
      <c r="BH105" s="231"/>
      <c r="BI105" s="231"/>
      <c r="BJ105" s="231"/>
      <c r="BK105" s="231"/>
      <c r="BL105" s="231"/>
      <c r="BM105" s="231"/>
      <c r="BN105" s="231"/>
      <c r="BO105" s="231"/>
      <c r="BP105" s="231"/>
      <c r="BQ105" s="231"/>
      <c r="BR105" s="231"/>
      <c r="BS105" s="231"/>
      <c r="BT105" s="229"/>
      <c r="BU105" s="165">
        <f t="shared" si="3"/>
        <v>6.9441666666666671E-3</v>
      </c>
    </row>
    <row r="106" spans="1:73" x14ac:dyDescent="0.25">
      <c r="A106" s="39"/>
      <c r="B106" s="139">
        <f>'Etat staff'!R102</f>
        <v>0</v>
      </c>
      <c r="C106" s="161">
        <f>'Etat staff'!P102</f>
        <v>0</v>
      </c>
      <c r="D106" s="162">
        <f>IF('Etat staff'!Q102&lt;C106,'Etat staff'!Q102+1,'Etat staff'!Q102)</f>
        <v>0</v>
      </c>
      <c r="E106" s="203">
        <f t="shared" si="8"/>
        <v>1.0416666666666666E-2</v>
      </c>
      <c r="F106" s="44"/>
      <c r="G106" s="265"/>
      <c r="H106" s="227"/>
      <c r="I106" s="296"/>
      <c r="J106" s="296"/>
      <c r="K106" s="296"/>
      <c r="L106" s="296"/>
      <c r="M106" s="296"/>
      <c r="N106" s="296"/>
      <c r="O106" s="296"/>
      <c r="P106" s="296"/>
      <c r="Q106" s="296"/>
      <c r="R106" s="296"/>
      <c r="S106" s="296"/>
      <c r="T106" s="296"/>
      <c r="U106" s="296"/>
      <c r="V106" s="296"/>
      <c r="W106" s="296"/>
      <c r="X106" s="231"/>
      <c r="Y106" s="231"/>
      <c r="Z106" s="231"/>
      <c r="AA106" s="231"/>
      <c r="AB106" s="231"/>
      <c r="AC106" s="231"/>
      <c r="AD106" s="231"/>
      <c r="AE106" s="231"/>
      <c r="AF106" s="231"/>
      <c r="AG106" s="231"/>
      <c r="AH106" s="231"/>
      <c r="AI106" s="231"/>
      <c r="AJ106" s="231"/>
      <c r="AK106" s="231"/>
      <c r="AL106" s="231"/>
      <c r="AM106" s="231"/>
      <c r="AN106" s="231"/>
      <c r="AO106" s="231"/>
      <c r="AP106" s="231"/>
      <c r="AQ106" s="231"/>
      <c r="AR106" s="231"/>
      <c r="AS106" s="231"/>
      <c r="AT106" s="231"/>
      <c r="AU106" s="231"/>
      <c r="AV106" s="231"/>
      <c r="AW106" s="231"/>
      <c r="AX106" s="231"/>
      <c r="AY106" s="231"/>
      <c r="AZ106" s="231"/>
      <c r="BA106" s="231"/>
      <c r="BB106" s="231"/>
      <c r="BC106" s="231"/>
      <c r="BD106" s="231"/>
      <c r="BE106" s="231"/>
      <c r="BF106" s="231"/>
      <c r="BG106" s="231"/>
      <c r="BH106" s="231"/>
      <c r="BI106" s="231"/>
      <c r="BJ106" s="231"/>
      <c r="BK106" s="231"/>
      <c r="BL106" s="231"/>
      <c r="BM106" s="231"/>
      <c r="BN106" s="231"/>
      <c r="BO106" s="231"/>
      <c r="BP106" s="231"/>
      <c r="BQ106" s="231"/>
      <c r="BR106" s="231"/>
      <c r="BS106" s="231"/>
      <c r="BT106" s="229"/>
      <c r="BU106" s="165">
        <f t="shared" si="3"/>
        <v>6.9441666666666671E-3</v>
      </c>
    </row>
    <row r="107" spans="1:73" x14ac:dyDescent="0.25">
      <c r="A107" s="39"/>
      <c r="B107" s="139">
        <f>'Etat staff'!R103</f>
        <v>0</v>
      </c>
      <c r="C107" s="161">
        <f>'Etat staff'!P103</f>
        <v>0</v>
      </c>
      <c r="D107" s="162">
        <f>IF('Etat staff'!Q103&lt;C107,'Etat staff'!Q103+1,'Etat staff'!Q103)</f>
        <v>0</v>
      </c>
      <c r="E107" s="203">
        <f t="shared" si="8"/>
        <v>1.0416666666666666E-2</v>
      </c>
      <c r="F107" s="44"/>
      <c r="G107" s="265"/>
      <c r="H107" s="227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6"/>
      <c r="V107" s="296"/>
      <c r="W107" s="296"/>
      <c r="X107" s="231"/>
      <c r="Y107" s="231"/>
      <c r="Z107" s="231"/>
      <c r="AA107" s="231"/>
      <c r="AB107" s="231"/>
      <c r="AC107" s="231"/>
      <c r="AD107" s="231"/>
      <c r="AE107" s="231"/>
      <c r="AF107" s="231"/>
      <c r="AG107" s="231"/>
      <c r="AH107" s="231"/>
      <c r="AI107" s="231"/>
      <c r="AJ107" s="231"/>
      <c r="AK107" s="231"/>
      <c r="AL107" s="231"/>
      <c r="AM107" s="231"/>
      <c r="AN107" s="231"/>
      <c r="AO107" s="231"/>
      <c r="AP107" s="231"/>
      <c r="AQ107" s="231"/>
      <c r="AR107" s="231"/>
      <c r="AS107" s="231"/>
      <c r="AT107" s="231"/>
      <c r="AU107" s="231"/>
      <c r="AV107" s="231"/>
      <c r="AW107" s="231"/>
      <c r="AX107" s="231"/>
      <c r="AY107" s="231"/>
      <c r="AZ107" s="231"/>
      <c r="BA107" s="231"/>
      <c r="BB107" s="231"/>
      <c r="BC107" s="231"/>
      <c r="BD107" s="231"/>
      <c r="BE107" s="231"/>
      <c r="BF107" s="231"/>
      <c r="BG107" s="231"/>
      <c r="BH107" s="231"/>
      <c r="BI107" s="231"/>
      <c r="BJ107" s="231"/>
      <c r="BK107" s="231"/>
      <c r="BL107" s="231"/>
      <c r="BM107" s="231"/>
      <c r="BN107" s="231"/>
      <c r="BO107" s="231"/>
      <c r="BP107" s="231"/>
      <c r="BQ107" s="231"/>
      <c r="BR107" s="231"/>
      <c r="BS107" s="231"/>
      <c r="BT107" s="229"/>
      <c r="BU107" s="165">
        <f t="shared" si="3"/>
        <v>6.9441666666666671E-3</v>
      </c>
    </row>
    <row r="108" spans="1:73" x14ac:dyDescent="0.25">
      <c r="A108" s="39"/>
      <c r="B108" s="139">
        <f>'Etat staff'!R104</f>
        <v>0</v>
      </c>
      <c r="C108" s="161">
        <f>'Etat staff'!P104</f>
        <v>0</v>
      </c>
      <c r="D108" s="162">
        <f>IF('Etat staff'!Q104&lt;C108,'Etat staff'!Q104+1,'Etat staff'!Q104)</f>
        <v>0</v>
      </c>
      <c r="E108" s="203">
        <f t="shared" si="8"/>
        <v>1.0416666666666666E-2</v>
      </c>
      <c r="F108" s="44"/>
      <c r="G108" s="265"/>
      <c r="H108" s="227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6"/>
      <c r="U108" s="296"/>
      <c r="V108" s="296"/>
      <c r="W108" s="296"/>
      <c r="X108" s="231"/>
      <c r="Y108" s="231"/>
      <c r="Z108" s="231"/>
      <c r="AA108" s="231"/>
      <c r="AB108" s="231"/>
      <c r="AC108" s="231"/>
      <c r="AD108" s="231"/>
      <c r="AE108" s="231"/>
      <c r="AF108" s="231"/>
      <c r="AG108" s="231"/>
      <c r="AH108" s="231"/>
      <c r="AI108" s="231"/>
      <c r="AJ108" s="231"/>
      <c r="AK108" s="231"/>
      <c r="AL108" s="231"/>
      <c r="AM108" s="231"/>
      <c r="AN108" s="231"/>
      <c r="AO108" s="231"/>
      <c r="AP108" s="231"/>
      <c r="AQ108" s="231"/>
      <c r="AR108" s="231"/>
      <c r="AS108" s="231"/>
      <c r="AT108" s="231"/>
      <c r="AU108" s="231"/>
      <c r="AV108" s="231"/>
      <c r="AW108" s="231"/>
      <c r="AX108" s="231"/>
      <c r="AY108" s="231"/>
      <c r="AZ108" s="231"/>
      <c r="BA108" s="231"/>
      <c r="BB108" s="231"/>
      <c r="BC108" s="231"/>
      <c r="BD108" s="231"/>
      <c r="BE108" s="231"/>
      <c r="BF108" s="231"/>
      <c r="BG108" s="231"/>
      <c r="BH108" s="231"/>
      <c r="BI108" s="231"/>
      <c r="BJ108" s="231"/>
      <c r="BK108" s="231"/>
      <c r="BL108" s="231"/>
      <c r="BM108" s="231"/>
      <c r="BN108" s="231"/>
      <c r="BO108" s="231"/>
      <c r="BP108" s="231"/>
      <c r="BQ108" s="231"/>
      <c r="BR108" s="231"/>
      <c r="BS108" s="231"/>
      <c r="BT108" s="229"/>
      <c r="BU108" s="165">
        <f t="shared" si="3"/>
        <v>6.9441666666666671E-3</v>
      </c>
    </row>
    <row r="109" spans="1:73" x14ac:dyDescent="0.25">
      <c r="A109" s="39"/>
      <c r="B109" s="139">
        <f>'Etat staff'!R105</f>
        <v>0</v>
      </c>
      <c r="C109" s="161">
        <f>'Etat staff'!P105</f>
        <v>0</v>
      </c>
      <c r="D109" s="162">
        <f>IF('Etat staff'!Q105&lt;C109,'Etat staff'!Q105+1,'Etat staff'!Q105)</f>
        <v>0</v>
      </c>
      <c r="E109" s="203">
        <f t="shared" si="8"/>
        <v>1.0416666666666666E-2</v>
      </c>
      <c r="F109" s="44"/>
      <c r="G109" s="265"/>
      <c r="H109" s="227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1"/>
      <c r="AH109" s="231"/>
      <c r="AI109" s="231"/>
      <c r="AJ109" s="231"/>
      <c r="AK109" s="231"/>
      <c r="AL109" s="231"/>
      <c r="AM109" s="231"/>
      <c r="AN109" s="231"/>
      <c r="AO109" s="231"/>
      <c r="AP109" s="231"/>
      <c r="AQ109" s="231"/>
      <c r="AR109" s="231"/>
      <c r="AS109" s="231"/>
      <c r="AT109" s="231"/>
      <c r="AU109" s="231"/>
      <c r="AV109" s="231"/>
      <c r="AW109" s="231"/>
      <c r="AX109" s="231"/>
      <c r="AY109" s="231"/>
      <c r="AZ109" s="231"/>
      <c r="BA109" s="231"/>
      <c r="BB109" s="231"/>
      <c r="BC109" s="231"/>
      <c r="BD109" s="231"/>
      <c r="BE109" s="231"/>
      <c r="BF109" s="231"/>
      <c r="BG109" s="231"/>
      <c r="BH109" s="231"/>
      <c r="BI109" s="231"/>
      <c r="BJ109" s="231"/>
      <c r="BK109" s="231"/>
      <c r="BL109" s="231"/>
      <c r="BM109" s="231"/>
      <c r="BN109" s="231"/>
      <c r="BO109" s="231"/>
      <c r="BP109" s="231"/>
      <c r="BQ109" s="231"/>
      <c r="BR109" s="231"/>
      <c r="BS109" s="231"/>
      <c r="BT109" s="229"/>
      <c r="BU109" s="165">
        <f t="shared" si="3"/>
        <v>6.9441666666666671E-3</v>
      </c>
    </row>
    <row r="110" spans="1:73" x14ac:dyDescent="0.25">
      <c r="A110" s="39"/>
      <c r="B110" s="139">
        <f>'Etat staff'!R106</f>
        <v>0</v>
      </c>
      <c r="C110" s="161">
        <f>'Etat staff'!P106</f>
        <v>0</v>
      </c>
      <c r="D110" s="162">
        <f>IF('Etat staff'!Q106&lt;C110,'Etat staff'!Q106+1,'Etat staff'!Q106)</f>
        <v>0</v>
      </c>
      <c r="E110" s="203">
        <f t="shared" si="8"/>
        <v>1.0416666666666666E-2</v>
      </c>
      <c r="F110" s="44"/>
      <c r="G110" s="265"/>
      <c r="H110" s="227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31"/>
      <c r="AH110" s="231"/>
      <c r="AI110" s="231"/>
      <c r="AJ110" s="231"/>
      <c r="AK110" s="231"/>
      <c r="AL110" s="231"/>
      <c r="AM110" s="231"/>
      <c r="AN110" s="231"/>
      <c r="AO110" s="231"/>
      <c r="AP110" s="231"/>
      <c r="AQ110" s="231"/>
      <c r="AR110" s="231"/>
      <c r="AS110" s="231"/>
      <c r="AT110" s="231"/>
      <c r="AU110" s="231"/>
      <c r="AV110" s="231"/>
      <c r="AW110" s="231"/>
      <c r="AX110" s="231"/>
      <c r="AY110" s="231"/>
      <c r="AZ110" s="231"/>
      <c r="BA110" s="231"/>
      <c r="BB110" s="231"/>
      <c r="BC110" s="231"/>
      <c r="BD110" s="231"/>
      <c r="BE110" s="231"/>
      <c r="BF110" s="231"/>
      <c r="BG110" s="231"/>
      <c r="BH110" s="231"/>
      <c r="BI110" s="231"/>
      <c r="BJ110" s="231"/>
      <c r="BK110" s="231"/>
      <c r="BL110" s="231"/>
      <c r="BM110" s="231"/>
      <c r="BN110" s="231"/>
      <c r="BO110" s="231"/>
      <c r="BP110" s="231"/>
      <c r="BQ110" s="231"/>
      <c r="BR110" s="231"/>
      <c r="BS110" s="231"/>
      <c r="BT110" s="229"/>
      <c r="BU110" s="165">
        <f t="shared" si="3"/>
        <v>6.9441666666666671E-3</v>
      </c>
    </row>
    <row r="111" spans="1:73" x14ac:dyDescent="0.25">
      <c r="A111" s="39"/>
      <c r="B111" s="139">
        <f>'Etat staff'!R107</f>
        <v>0</v>
      </c>
      <c r="C111" s="161">
        <f>'Etat staff'!P107</f>
        <v>0</v>
      </c>
      <c r="D111" s="162">
        <f>IF('Etat staff'!Q107&lt;C111,'Etat staff'!Q107+1,'Etat staff'!Q107)</f>
        <v>0</v>
      </c>
      <c r="E111" s="203">
        <f t="shared" si="8"/>
        <v>1.0416666666666666E-2</v>
      </c>
      <c r="F111" s="44"/>
      <c r="G111" s="265"/>
      <c r="H111" s="227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31"/>
      <c r="Y111" s="231"/>
      <c r="Z111" s="231"/>
      <c r="AA111" s="231"/>
      <c r="AB111" s="231"/>
      <c r="AC111" s="231"/>
      <c r="AD111" s="231"/>
      <c r="AE111" s="231"/>
      <c r="AF111" s="231"/>
      <c r="AG111" s="231"/>
      <c r="AH111" s="231"/>
      <c r="AI111" s="231"/>
      <c r="AJ111" s="231"/>
      <c r="AK111" s="231"/>
      <c r="AL111" s="231"/>
      <c r="AM111" s="231"/>
      <c r="AN111" s="231"/>
      <c r="AO111" s="231"/>
      <c r="AP111" s="231"/>
      <c r="AQ111" s="231"/>
      <c r="AR111" s="231"/>
      <c r="AS111" s="231"/>
      <c r="AT111" s="231"/>
      <c r="AU111" s="231"/>
      <c r="AV111" s="231"/>
      <c r="AW111" s="231"/>
      <c r="AX111" s="231"/>
      <c r="AY111" s="231"/>
      <c r="AZ111" s="231"/>
      <c r="BA111" s="231"/>
      <c r="BB111" s="231"/>
      <c r="BC111" s="231"/>
      <c r="BD111" s="231"/>
      <c r="BE111" s="231"/>
      <c r="BF111" s="231"/>
      <c r="BG111" s="231"/>
      <c r="BH111" s="231"/>
      <c r="BI111" s="231"/>
      <c r="BJ111" s="231"/>
      <c r="BK111" s="231"/>
      <c r="BL111" s="231"/>
      <c r="BM111" s="231"/>
      <c r="BN111" s="231"/>
      <c r="BO111" s="231"/>
      <c r="BP111" s="231"/>
      <c r="BQ111" s="231"/>
      <c r="BR111" s="231"/>
      <c r="BS111" s="231"/>
      <c r="BT111" s="229"/>
      <c r="BU111" s="165">
        <f t="shared" si="3"/>
        <v>6.9441666666666671E-3</v>
      </c>
    </row>
    <row r="112" spans="1:73" x14ac:dyDescent="0.25">
      <c r="A112" s="39"/>
      <c r="B112" s="139">
        <f>'Etat staff'!R108</f>
        <v>0</v>
      </c>
      <c r="C112" s="161">
        <f>'Etat staff'!P108</f>
        <v>0</v>
      </c>
      <c r="D112" s="162">
        <f>IF('Etat staff'!Q108&lt;C112,'Etat staff'!Q108+1,'Etat staff'!Q108)</f>
        <v>0</v>
      </c>
      <c r="E112" s="203">
        <f t="shared" si="8"/>
        <v>1.0416666666666666E-2</v>
      </c>
      <c r="F112" s="44"/>
      <c r="G112" s="265"/>
      <c r="H112" s="227"/>
      <c r="I112" s="296"/>
      <c r="J112" s="296"/>
      <c r="K112" s="296"/>
      <c r="L112" s="296"/>
      <c r="M112" s="296"/>
      <c r="N112" s="296"/>
      <c r="O112" s="296"/>
      <c r="P112" s="296"/>
      <c r="Q112" s="296"/>
      <c r="R112" s="296"/>
      <c r="S112" s="296"/>
      <c r="T112" s="296"/>
      <c r="U112" s="296"/>
      <c r="V112" s="296"/>
      <c r="W112" s="296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1"/>
      <c r="AH112" s="231"/>
      <c r="AI112" s="231"/>
      <c r="AJ112" s="231"/>
      <c r="AK112" s="231"/>
      <c r="AL112" s="231"/>
      <c r="AM112" s="231"/>
      <c r="AN112" s="231"/>
      <c r="AO112" s="231"/>
      <c r="AP112" s="231"/>
      <c r="AQ112" s="231"/>
      <c r="AR112" s="231"/>
      <c r="AS112" s="231"/>
      <c r="AT112" s="231"/>
      <c r="AU112" s="231"/>
      <c r="AV112" s="231"/>
      <c r="AW112" s="231"/>
      <c r="AX112" s="231"/>
      <c r="AY112" s="231"/>
      <c r="AZ112" s="231"/>
      <c r="BA112" s="231"/>
      <c r="BB112" s="231"/>
      <c r="BC112" s="231"/>
      <c r="BD112" s="231"/>
      <c r="BE112" s="231"/>
      <c r="BF112" s="231"/>
      <c r="BG112" s="231"/>
      <c r="BH112" s="231"/>
      <c r="BI112" s="231"/>
      <c r="BJ112" s="231"/>
      <c r="BK112" s="231"/>
      <c r="BL112" s="231"/>
      <c r="BM112" s="231"/>
      <c r="BN112" s="231"/>
      <c r="BO112" s="231"/>
      <c r="BP112" s="231"/>
      <c r="BQ112" s="231"/>
      <c r="BR112" s="231"/>
      <c r="BS112" s="231"/>
      <c r="BT112" s="229"/>
      <c r="BU112" s="165">
        <f t="shared" si="3"/>
        <v>6.9441666666666671E-3</v>
      </c>
    </row>
    <row r="113" spans="1:73" x14ac:dyDescent="0.25">
      <c r="A113" s="39"/>
      <c r="B113" s="139">
        <f>'Etat staff'!R109</f>
        <v>0</v>
      </c>
      <c r="C113" s="161">
        <f>'Etat staff'!P109</f>
        <v>0</v>
      </c>
      <c r="D113" s="162">
        <f>IF('Etat staff'!Q109&lt;C113,'Etat staff'!Q109+1,'Etat staff'!Q109)</f>
        <v>0</v>
      </c>
      <c r="E113" s="203">
        <f t="shared" si="8"/>
        <v>1.0416666666666666E-2</v>
      </c>
      <c r="F113" s="44"/>
      <c r="G113" s="265"/>
      <c r="H113" s="227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6"/>
      <c r="U113" s="296"/>
      <c r="V113" s="296"/>
      <c r="W113" s="296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231"/>
      <c r="AK113" s="231"/>
      <c r="AL113" s="231"/>
      <c r="AM113" s="231"/>
      <c r="AN113" s="231"/>
      <c r="AO113" s="231"/>
      <c r="AP113" s="231"/>
      <c r="AQ113" s="231"/>
      <c r="AR113" s="231"/>
      <c r="AS113" s="231"/>
      <c r="AT113" s="231"/>
      <c r="AU113" s="231"/>
      <c r="AV113" s="231"/>
      <c r="AW113" s="231"/>
      <c r="AX113" s="231"/>
      <c r="AY113" s="231"/>
      <c r="AZ113" s="231"/>
      <c r="BA113" s="231"/>
      <c r="BB113" s="231"/>
      <c r="BC113" s="231"/>
      <c r="BD113" s="231"/>
      <c r="BE113" s="231"/>
      <c r="BF113" s="231"/>
      <c r="BG113" s="231"/>
      <c r="BH113" s="231"/>
      <c r="BI113" s="231"/>
      <c r="BJ113" s="231"/>
      <c r="BK113" s="231"/>
      <c r="BL113" s="231"/>
      <c r="BM113" s="231"/>
      <c r="BN113" s="231"/>
      <c r="BO113" s="231"/>
      <c r="BP113" s="231"/>
      <c r="BQ113" s="231"/>
      <c r="BR113" s="231"/>
      <c r="BS113" s="231"/>
      <c r="BT113" s="229"/>
      <c r="BU113" s="165">
        <f t="shared" si="3"/>
        <v>6.9441666666666671E-3</v>
      </c>
    </row>
    <row r="114" spans="1:73" x14ac:dyDescent="0.25">
      <c r="A114" s="39"/>
      <c r="B114" s="139">
        <f>'Etat staff'!R110</f>
        <v>0</v>
      </c>
      <c r="C114" s="161">
        <f>'Etat staff'!P110</f>
        <v>0</v>
      </c>
      <c r="D114" s="162">
        <f>IF('Etat staff'!Q110&lt;C114,'Etat staff'!Q110+1,'Etat staff'!Q110)</f>
        <v>0</v>
      </c>
      <c r="E114" s="203">
        <f t="shared" si="8"/>
        <v>1.0416666666666666E-2</v>
      </c>
      <c r="F114" s="44"/>
      <c r="G114" s="265"/>
      <c r="H114" s="227"/>
      <c r="I114" s="296"/>
      <c r="J114" s="296"/>
      <c r="K114" s="296"/>
      <c r="L114" s="296"/>
      <c r="M114" s="296"/>
      <c r="N114" s="296"/>
      <c r="O114" s="296"/>
      <c r="P114" s="296"/>
      <c r="Q114" s="296"/>
      <c r="R114" s="296"/>
      <c r="S114" s="296"/>
      <c r="T114" s="296"/>
      <c r="U114" s="296"/>
      <c r="V114" s="296"/>
      <c r="W114" s="296"/>
      <c r="X114" s="231"/>
      <c r="Y114" s="231"/>
      <c r="Z114" s="231"/>
      <c r="AA114" s="231"/>
      <c r="AB114" s="231"/>
      <c r="AC114" s="231"/>
      <c r="AD114" s="231"/>
      <c r="AE114" s="231"/>
      <c r="AF114" s="231"/>
      <c r="AG114" s="231"/>
      <c r="AH114" s="231"/>
      <c r="AI114" s="231"/>
      <c r="AJ114" s="231"/>
      <c r="AK114" s="231"/>
      <c r="AL114" s="231"/>
      <c r="AM114" s="231"/>
      <c r="AN114" s="231"/>
      <c r="AO114" s="231"/>
      <c r="AP114" s="231"/>
      <c r="AQ114" s="231"/>
      <c r="AR114" s="231"/>
      <c r="AS114" s="231"/>
      <c r="AT114" s="231"/>
      <c r="AU114" s="231"/>
      <c r="AV114" s="231"/>
      <c r="AW114" s="231"/>
      <c r="AX114" s="231"/>
      <c r="AY114" s="231"/>
      <c r="AZ114" s="231"/>
      <c r="BA114" s="231"/>
      <c r="BB114" s="231"/>
      <c r="BC114" s="231"/>
      <c r="BD114" s="231"/>
      <c r="BE114" s="231"/>
      <c r="BF114" s="231"/>
      <c r="BG114" s="231"/>
      <c r="BH114" s="231"/>
      <c r="BI114" s="231"/>
      <c r="BJ114" s="231"/>
      <c r="BK114" s="231"/>
      <c r="BL114" s="231"/>
      <c r="BM114" s="231"/>
      <c r="BN114" s="231"/>
      <c r="BO114" s="231"/>
      <c r="BP114" s="231"/>
      <c r="BQ114" s="231"/>
      <c r="BR114" s="231"/>
      <c r="BS114" s="231"/>
      <c r="BT114" s="229"/>
      <c r="BU114" s="165">
        <f t="shared" si="3"/>
        <v>6.9441666666666671E-3</v>
      </c>
    </row>
    <row r="115" spans="1:73" x14ac:dyDescent="0.25">
      <c r="A115" s="39"/>
      <c r="B115" s="139">
        <f>'Etat staff'!R111</f>
        <v>0</v>
      </c>
      <c r="C115" s="161">
        <f>'Etat staff'!P111</f>
        <v>0</v>
      </c>
      <c r="D115" s="162">
        <f>IF('Etat staff'!Q111&lt;C115,'Etat staff'!Q111+1,'Etat staff'!Q111)</f>
        <v>0</v>
      </c>
      <c r="E115" s="203">
        <f t="shared" si="8"/>
        <v>1.0416666666666666E-2</v>
      </c>
      <c r="F115" s="44"/>
      <c r="G115" s="265"/>
      <c r="H115" s="227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31"/>
      <c r="Y115" s="231"/>
      <c r="Z115" s="231"/>
      <c r="AA115" s="231"/>
      <c r="AB115" s="231"/>
      <c r="AC115" s="231"/>
      <c r="AD115" s="231"/>
      <c r="AE115" s="231"/>
      <c r="AF115" s="231"/>
      <c r="AG115" s="231"/>
      <c r="AH115" s="231"/>
      <c r="AI115" s="231"/>
      <c r="AJ115" s="231"/>
      <c r="AK115" s="231"/>
      <c r="AL115" s="231"/>
      <c r="AM115" s="231"/>
      <c r="AN115" s="231"/>
      <c r="AO115" s="231"/>
      <c r="AP115" s="231"/>
      <c r="AQ115" s="231"/>
      <c r="AR115" s="231"/>
      <c r="AS115" s="231"/>
      <c r="AT115" s="231"/>
      <c r="AU115" s="231"/>
      <c r="AV115" s="231"/>
      <c r="AW115" s="231"/>
      <c r="AX115" s="231"/>
      <c r="AY115" s="231"/>
      <c r="AZ115" s="231"/>
      <c r="BA115" s="231"/>
      <c r="BB115" s="231"/>
      <c r="BC115" s="231"/>
      <c r="BD115" s="231"/>
      <c r="BE115" s="231"/>
      <c r="BF115" s="231"/>
      <c r="BG115" s="231"/>
      <c r="BH115" s="231"/>
      <c r="BI115" s="231"/>
      <c r="BJ115" s="231"/>
      <c r="BK115" s="231"/>
      <c r="BL115" s="231"/>
      <c r="BM115" s="231"/>
      <c r="BN115" s="231"/>
      <c r="BO115" s="231"/>
      <c r="BP115" s="231"/>
      <c r="BQ115" s="231"/>
      <c r="BR115" s="231"/>
      <c r="BS115" s="231"/>
      <c r="BT115" s="229"/>
      <c r="BU115" s="165">
        <f t="shared" si="3"/>
        <v>6.9441666666666671E-3</v>
      </c>
    </row>
    <row r="116" spans="1:73" x14ac:dyDescent="0.25">
      <c r="A116" s="39"/>
      <c r="B116" s="139">
        <f>'Etat staff'!R112</f>
        <v>0</v>
      </c>
      <c r="C116" s="161">
        <f>'Etat staff'!P112</f>
        <v>0</v>
      </c>
      <c r="D116" s="162">
        <f>IF('Etat staff'!Q112&lt;C116,'Etat staff'!Q112+1,'Etat staff'!Q112)</f>
        <v>0</v>
      </c>
      <c r="E116" s="203">
        <f t="shared" si="8"/>
        <v>1.0416666666666666E-2</v>
      </c>
      <c r="F116" s="44"/>
      <c r="G116" s="265"/>
      <c r="H116" s="227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31"/>
      <c r="Y116" s="231"/>
      <c r="Z116" s="231"/>
      <c r="AA116" s="231"/>
      <c r="AB116" s="231"/>
      <c r="AC116" s="231"/>
      <c r="AD116" s="231"/>
      <c r="AE116" s="231"/>
      <c r="AF116" s="231"/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  <c r="AS116" s="231"/>
      <c r="AT116" s="231"/>
      <c r="AU116" s="231"/>
      <c r="AV116" s="231"/>
      <c r="AW116" s="231"/>
      <c r="AX116" s="231"/>
      <c r="AY116" s="231"/>
      <c r="AZ116" s="231"/>
      <c r="BA116" s="231"/>
      <c r="BB116" s="231"/>
      <c r="BC116" s="231"/>
      <c r="BD116" s="231"/>
      <c r="BE116" s="231"/>
      <c r="BF116" s="231"/>
      <c r="BG116" s="231"/>
      <c r="BH116" s="231"/>
      <c r="BI116" s="231"/>
      <c r="BJ116" s="231"/>
      <c r="BK116" s="231"/>
      <c r="BL116" s="231"/>
      <c r="BM116" s="231"/>
      <c r="BN116" s="231"/>
      <c r="BO116" s="231"/>
      <c r="BP116" s="231"/>
      <c r="BQ116" s="231"/>
      <c r="BR116" s="231"/>
      <c r="BS116" s="231"/>
      <c r="BT116" s="229"/>
      <c r="BU116" s="165">
        <f t="shared" si="3"/>
        <v>6.9441666666666671E-3</v>
      </c>
    </row>
    <row r="117" spans="1:73" x14ac:dyDescent="0.25">
      <c r="A117" s="39"/>
      <c r="B117" s="139">
        <f>'Etat staff'!R113</f>
        <v>0</v>
      </c>
      <c r="C117" s="161">
        <f>'Etat staff'!P113</f>
        <v>0</v>
      </c>
      <c r="D117" s="162">
        <f>IF('Etat staff'!Q113&lt;C117,'Etat staff'!Q113+1,'Etat staff'!Q113)</f>
        <v>0</v>
      </c>
      <c r="E117" s="203">
        <f t="shared" si="8"/>
        <v>1.0416666666666666E-2</v>
      </c>
      <c r="F117" s="44"/>
      <c r="G117" s="265"/>
      <c r="H117" s="227"/>
      <c r="I117" s="296"/>
      <c r="J117" s="296"/>
      <c r="K117" s="296"/>
      <c r="L117" s="296"/>
      <c r="M117" s="296"/>
      <c r="N117" s="296"/>
      <c r="O117" s="296"/>
      <c r="P117" s="296"/>
      <c r="Q117" s="296"/>
      <c r="R117" s="296"/>
      <c r="S117" s="296"/>
      <c r="T117" s="296"/>
      <c r="U117" s="296"/>
      <c r="V117" s="296"/>
      <c r="W117" s="296"/>
      <c r="X117" s="231"/>
      <c r="Y117" s="231"/>
      <c r="Z117" s="231"/>
      <c r="AA117" s="231"/>
      <c r="AB117" s="231"/>
      <c r="AC117" s="231"/>
      <c r="AD117" s="231"/>
      <c r="AE117" s="231"/>
      <c r="AF117" s="231"/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  <c r="AS117" s="231"/>
      <c r="AT117" s="231"/>
      <c r="AU117" s="231"/>
      <c r="AV117" s="231"/>
      <c r="AW117" s="231"/>
      <c r="AX117" s="231"/>
      <c r="AY117" s="231"/>
      <c r="AZ117" s="231"/>
      <c r="BA117" s="231"/>
      <c r="BB117" s="231"/>
      <c r="BC117" s="231"/>
      <c r="BD117" s="231"/>
      <c r="BE117" s="231"/>
      <c r="BF117" s="231"/>
      <c r="BG117" s="231"/>
      <c r="BH117" s="231"/>
      <c r="BI117" s="231"/>
      <c r="BJ117" s="231"/>
      <c r="BK117" s="231"/>
      <c r="BL117" s="231"/>
      <c r="BM117" s="231"/>
      <c r="BN117" s="231"/>
      <c r="BO117" s="231"/>
      <c r="BP117" s="231"/>
      <c r="BQ117" s="231"/>
      <c r="BR117" s="231"/>
      <c r="BS117" s="231"/>
      <c r="BT117" s="229"/>
      <c r="BU117" s="165">
        <f t="shared" si="3"/>
        <v>6.9441666666666671E-3</v>
      </c>
    </row>
    <row r="118" spans="1:73" x14ac:dyDescent="0.25">
      <c r="A118" s="39"/>
      <c r="B118" s="139">
        <f>'Etat staff'!R114</f>
        <v>0</v>
      </c>
      <c r="C118" s="161">
        <f>'Etat staff'!P114</f>
        <v>0</v>
      </c>
      <c r="D118" s="162">
        <f>IF('Etat staff'!Q114&lt;C118,'Etat staff'!Q114+1,'Etat staff'!Q114)</f>
        <v>0</v>
      </c>
      <c r="E118" s="203">
        <f t="shared" si="8"/>
        <v>1.0416666666666666E-2</v>
      </c>
      <c r="F118" s="44"/>
      <c r="G118" s="265"/>
      <c r="H118" s="227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31"/>
      <c r="Y118" s="231"/>
      <c r="Z118" s="231"/>
      <c r="AA118" s="231"/>
      <c r="AB118" s="231"/>
      <c r="AC118" s="231"/>
      <c r="AD118" s="231"/>
      <c r="AE118" s="231"/>
      <c r="AF118" s="231"/>
      <c r="AG118" s="231"/>
      <c r="AH118" s="231"/>
      <c r="AI118" s="231"/>
      <c r="AJ118" s="231"/>
      <c r="AK118" s="231"/>
      <c r="AL118" s="231"/>
      <c r="AM118" s="231"/>
      <c r="AN118" s="231"/>
      <c r="AO118" s="231"/>
      <c r="AP118" s="231"/>
      <c r="AQ118" s="231"/>
      <c r="AR118" s="231"/>
      <c r="AS118" s="231"/>
      <c r="AT118" s="231"/>
      <c r="AU118" s="231"/>
      <c r="AV118" s="231"/>
      <c r="AW118" s="231"/>
      <c r="AX118" s="231"/>
      <c r="AY118" s="231"/>
      <c r="AZ118" s="231"/>
      <c r="BA118" s="231"/>
      <c r="BB118" s="231"/>
      <c r="BC118" s="231"/>
      <c r="BD118" s="231"/>
      <c r="BE118" s="231"/>
      <c r="BF118" s="231"/>
      <c r="BG118" s="231"/>
      <c r="BH118" s="231"/>
      <c r="BI118" s="231"/>
      <c r="BJ118" s="231"/>
      <c r="BK118" s="231"/>
      <c r="BL118" s="231"/>
      <c r="BM118" s="231"/>
      <c r="BN118" s="231"/>
      <c r="BO118" s="231"/>
      <c r="BP118" s="231"/>
      <c r="BQ118" s="231"/>
      <c r="BR118" s="231"/>
      <c r="BS118" s="231"/>
      <c r="BT118" s="229"/>
      <c r="BU118" s="165">
        <f t="shared" si="3"/>
        <v>6.9441666666666671E-3</v>
      </c>
    </row>
    <row r="119" spans="1:73" x14ac:dyDescent="0.25">
      <c r="A119" s="39"/>
      <c r="B119" s="139">
        <f>'Etat staff'!R115</f>
        <v>0</v>
      </c>
      <c r="C119" s="161">
        <f>'Etat staff'!P115</f>
        <v>0</v>
      </c>
      <c r="D119" s="162">
        <f>IF('Etat staff'!Q115&lt;C119,'Etat staff'!Q115+1,'Etat staff'!Q115)</f>
        <v>0</v>
      </c>
      <c r="E119" s="203">
        <f t="shared" si="8"/>
        <v>1.0416666666666666E-2</v>
      </c>
      <c r="F119" s="44"/>
      <c r="G119" s="265"/>
      <c r="H119" s="227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31"/>
      <c r="AK119" s="231"/>
      <c r="AL119" s="231"/>
      <c r="AM119" s="231"/>
      <c r="AN119" s="231"/>
      <c r="AO119" s="231"/>
      <c r="AP119" s="231"/>
      <c r="AQ119" s="231"/>
      <c r="AR119" s="231"/>
      <c r="AS119" s="231"/>
      <c r="AT119" s="231"/>
      <c r="AU119" s="231"/>
      <c r="AV119" s="231"/>
      <c r="AW119" s="231"/>
      <c r="AX119" s="231"/>
      <c r="AY119" s="231"/>
      <c r="AZ119" s="231"/>
      <c r="BA119" s="231"/>
      <c r="BB119" s="231"/>
      <c r="BC119" s="231"/>
      <c r="BD119" s="231"/>
      <c r="BE119" s="231"/>
      <c r="BF119" s="231"/>
      <c r="BG119" s="231"/>
      <c r="BH119" s="231"/>
      <c r="BI119" s="231"/>
      <c r="BJ119" s="231"/>
      <c r="BK119" s="231"/>
      <c r="BL119" s="231"/>
      <c r="BM119" s="231"/>
      <c r="BN119" s="231"/>
      <c r="BO119" s="231"/>
      <c r="BP119" s="296"/>
      <c r="BQ119" s="296"/>
      <c r="BR119" s="296"/>
      <c r="BS119" s="296"/>
      <c r="BT119" s="229"/>
      <c r="BU119" s="165">
        <f t="shared" ref="BU119:BU127" si="9">D119-C119+0.16666/24</f>
        <v>6.9441666666666671E-3</v>
      </c>
    </row>
    <row r="120" spans="1:73" x14ac:dyDescent="0.25">
      <c r="A120" s="39"/>
      <c r="B120" s="139" t="str">
        <f>'Etat staff'!R116</f>
        <v xml:space="preserve"> HASSINA</v>
      </c>
      <c r="C120" s="161">
        <f>'Etat staff'!P116</f>
        <v>43595.493055555555</v>
      </c>
      <c r="D120" s="162">
        <f>IF('Etat staff'!Q116&lt;C120,'Etat staff'!Q116+1,'Etat staff'!Q116)</f>
        <v>43595.819444444445</v>
      </c>
      <c r="E120" s="203">
        <f t="shared" si="8"/>
        <v>4.1666666666666664E-2</v>
      </c>
      <c r="F120" s="45"/>
      <c r="G120" s="271"/>
      <c r="H120" s="227"/>
      <c r="I120" s="296"/>
      <c r="J120" s="296"/>
      <c r="K120" s="296"/>
      <c r="L120" s="296"/>
      <c r="M120" s="296"/>
      <c r="N120" s="296"/>
      <c r="O120" s="296"/>
      <c r="P120" s="296"/>
      <c r="Q120" s="296"/>
      <c r="R120" s="296"/>
      <c r="S120" s="296"/>
      <c r="T120" s="296"/>
      <c r="U120" s="296"/>
      <c r="V120" s="296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31"/>
      <c r="AK120" s="231"/>
      <c r="AL120" s="231"/>
      <c r="AM120" s="231"/>
      <c r="AN120" s="296"/>
      <c r="AO120" s="296"/>
      <c r="AP120" s="296"/>
      <c r="AQ120" s="231" t="s">
        <v>15</v>
      </c>
      <c r="AR120" s="231" t="s">
        <v>15</v>
      </c>
      <c r="AS120" s="231">
        <v>32</v>
      </c>
      <c r="AT120" s="231">
        <v>32</v>
      </c>
      <c r="AU120" s="231">
        <v>32</v>
      </c>
      <c r="AV120" s="231">
        <v>32</v>
      </c>
      <c r="AW120" s="231">
        <v>32</v>
      </c>
      <c r="AX120" s="231">
        <v>32</v>
      </c>
      <c r="AY120" s="231" t="s">
        <v>52</v>
      </c>
      <c r="AZ120" s="296" t="s">
        <v>47</v>
      </c>
      <c r="BA120" s="296" t="s">
        <v>53</v>
      </c>
      <c r="BB120" s="296" t="s">
        <v>53</v>
      </c>
      <c r="BC120" s="296"/>
      <c r="BD120" s="231"/>
      <c r="BE120" s="231"/>
      <c r="BF120" s="231"/>
      <c r="BG120" s="231"/>
      <c r="BH120" s="231"/>
      <c r="BI120" s="231"/>
      <c r="BJ120" s="231"/>
      <c r="BK120" s="231"/>
      <c r="BL120" s="231"/>
      <c r="BM120" s="231"/>
      <c r="BN120" s="231"/>
      <c r="BO120" s="231"/>
      <c r="BP120" s="296"/>
      <c r="BQ120" s="296"/>
      <c r="BR120" s="296"/>
      <c r="BS120" s="296"/>
      <c r="BT120" s="229"/>
      <c r="BU120" s="165">
        <f t="shared" si="9"/>
        <v>0.33333305555717241</v>
      </c>
    </row>
    <row r="121" spans="1:73" x14ac:dyDescent="0.25">
      <c r="A121" s="39"/>
      <c r="B121" s="139">
        <f>'Etat staff'!R117</f>
        <v>0</v>
      </c>
      <c r="C121" s="161">
        <f>'Etat staff'!P117</f>
        <v>0</v>
      </c>
      <c r="D121" s="162">
        <f>IF('Etat staff'!Q117&lt;C121,'Etat staff'!Q117+1,'Etat staff'!Q117)</f>
        <v>0</v>
      </c>
      <c r="E121" s="203">
        <f t="shared" si="8"/>
        <v>1.0416666666666666E-2</v>
      </c>
      <c r="F121" s="45"/>
      <c r="G121" s="271"/>
      <c r="H121" s="227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296"/>
      <c r="BQ121" s="296"/>
      <c r="BR121" s="296"/>
      <c r="BS121" s="296"/>
      <c r="BT121" s="229"/>
      <c r="BU121" s="165">
        <f t="shared" si="9"/>
        <v>6.9441666666666671E-3</v>
      </c>
    </row>
    <row r="122" spans="1:73" x14ac:dyDescent="0.25">
      <c r="A122" s="39"/>
      <c r="B122" s="139">
        <f>'Etat staff'!R118</f>
        <v>0</v>
      </c>
      <c r="C122" s="161">
        <f>'Etat staff'!P118</f>
        <v>0</v>
      </c>
      <c r="D122" s="162">
        <f>IF('Etat staff'!Q118&lt;C122,'Etat staff'!Q118+1,'Etat staff'!Q118)</f>
        <v>0</v>
      </c>
      <c r="E122" s="203">
        <f t="shared" si="8"/>
        <v>1.0416666666666666E-2</v>
      </c>
      <c r="F122" s="45"/>
      <c r="G122" s="271"/>
      <c r="H122" s="227"/>
      <c r="I122" s="296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296"/>
      <c r="BQ122" s="296"/>
      <c r="BR122" s="296"/>
      <c r="BS122" s="296"/>
      <c r="BT122" s="229"/>
      <c r="BU122" s="165">
        <f t="shared" si="9"/>
        <v>6.9441666666666671E-3</v>
      </c>
    </row>
    <row r="123" spans="1:73" x14ac:dyDescent="0.25">
      <c r="A123" s="39"/>
      <c r="B123" s="139">
        <f>'Etat staff'!R119</f>
        <v>0</v>
      </c>
      <c r="C123" s="161">
        <f>'Etat staff'!P119</f>
        <v>0</v>
      </c>
      <c r="D123" s="162">
        <f>IF('Etat staff'!Q119&lt;C123,'Etat staff'!Q119+1,'Etat staff'!Q119)</f>
        <v>0</v>
      </c>
      <c r="E123" s="203">
        <f t="shared" si="8"/>
        <v>1.0416666666666666E-2</v>
      </c>
      <c r="F123" s="45"/>
      <c r="G123" s="271"/>
      <c r="H123" s="227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296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296"/>
      <c r="BQ123" s="296"/>
      <c r="BR123" s="296"/>
      <c r="BS123" s="296"/>
      <c r="BT123" s="229"/>
      <c r="BU123" s="165">
        <f t="shared" si="9"/>
        <v>6.9441666666666671E-3</v>
      </c>
    </row>
    <row r="124" spans="1:73" x14ac:dyDescent="0.25">
      <c r="A124" s="39"/>
      <c r="B124" s="139">
        <f>'Etat staff'!R120</f>
        <v>0</v>
      </c>
      <c r="C124" s="161">
        <f>'Etat staff'!P120</f>
        <v>0</v>
      </c>
      <c r="D124" s="162">
        <f>IF('Etat staff'!Q120&lt;C124,'Etat staff'!Q120+1,'Etat staff'!Q120)</f>
        <v>0</v>
      </c>
      <c r="E124" s="203">
        <f t="shared" si="8"/>
        <v>1.0416666666666666E-2</v>
      </c>
      <c r="F124" s="44"/>
      <c r="G124" s="265"/>
      <c r="H124" s="227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296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296"/>
      <c r="BQ124" s="296"/>
      <c r="BR124" s="296"/>
      <c r="BS124" s="296"/>
      <c r="BT124" s="229"/>
      <c r="BU124" s="165">
        <f t="shared" si="9"/>
        <v>6.9441666666666671E-3</v>
      </c>
    </row>
    <row r="125" spans="1:73" x14ac:dyDescent="0.25">
      <c r="A125" s="39"/>
      <c r="B125" s="139">
        <f>'Etat staff'!R121</f>
        <v>0</v>
      </c>
      <c r="C125" s="161">
        <f>'Etat staff'!P121</f>
        <v>0</v>
      </c>
      <c r="D125" s="162">
        <f>IF('Etat staff'!Q121&lt;C125,'Etat staff'!Q121+1,'Etat staff'!Q121)</f>
        <v>0</v>
      </c>
      <c r="E125" s="203">
        <f t="shared" si="8"/>
        <v>1.0416666666666666E-2</v>
      </c>
      <c r="F125" s="44"/>
      <c r="G125" s="265"/>
      <c r="H125" s="227"/>
      <c r="I125" s="296"/>
      <c r="J125" s="296"/>
      <c r="K125" s="296"/>
      <c r="L125" s="296"/>
      <c r="M125" s="296"/>
      <c r="N125" s="296"/>
      <c r="O125" s="296"/>
      <c r="P125" s="296"/>
      <c r="Q125" s="296"/>
      <c r="R125" s="296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296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296"/>
      <c r="BQ125" s="296"/>
      <c r="BR125" s="296"/>
      <c r="BS125" s="296"/>
      <c r="BT125" s="229"/>
      <c r="BU125" s="165">
        <f t="shared" si="9"/>
        <v>6.9441666666666671E-3</v>
      </c>
    </row>
    <row r="126" spans="1:73" x14ac:dyDescent="0.25">
      <c r="A126" s="39"/>
      <c r="B126" s="139">
        <f>'Etat staff'!R122</f>
        <v>0</v>
      </c>
      <c r="C126" s="161">
        <f>'Etat staff'!P122</f>
        <v>0</v>
      </c>
      <c r="D126" s="162">
        <f>IF('Etat staff'!Q122&lt;C126,'Etat staff'!Q122+1,'Etat staff'!Q122)</f>
        <v>0</v>
      </c>
      <c r="E126" s="203">
        <f t="shared" si="8"/>
        <v>1.0416666666666666E-2</v>
      </c>
      <c r="F126" s="44"/>
      <c r="G126" s="265"/>
      <c r="H126" s="227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296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296"/>
      <c r="BQ126" s="296"/>
      <c r="BR126" s="296"/>
      <c r="BS126" s="296"/>
      <c r="BT126" s="229"/>
      <c r="BU126" s="165">
        <f t="shared" si="9"/>
        <v>6.9441666666666671E-3</v>
      </c>
    </row>
    <row r="127" spans="1:73" ht="15.75" thickBot="1" x14ac:dyDescent="0.3">
      <c r="A127" s="39"/>
      <c r="B127" s="139">
        <f>'Etat staff'!R123</f>
        <v>0</v>
      </c>
      <c r="C127" s="161">
        <f>'Etat staff'!P123</f>
        <v>0</v>
      </c>
      <c r="D127" s="162">
        <f>IF('Etat staff'!Q123&lt;C127,'Etat staff'!Q123+1,'Etat staff'!Q123)</f>
        <v>0</v>
      </c>
      <c r="E127" s="203">
        <f t="shared" si="8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9"/>
        <v>6.9441666666666671E-3</v>
      </c>
    </row>
    <row r="128" spans="1:73" ht="16.5" thickBot="1" x14ac:dyDescent="0.3">
      <c r="A128" s="3"/>
      <c r="B128" s="60" t="s">
        <v>8</v>
      </c>
      <c r="C128" s="79"/>
      <c r="D128" s="79"/>
      <c r="E128" s="202"/>
      <c r="F128" s="61"/>
      <c r="G128" s="61"/>
      <c r="H128" s="23">
        <f>COUNT(H29:H127)</f>
        <v>2</v>
      </c>
      <c r="I128" s="23">
        <f t="shared" ref="I128:K128" si="10">COUNT(I29:I127)</f>
        <v>2</v>
      </c>
      <c r="J128" s="23">
        <f t="shared" si="10"/>
        <v>3</v>
      </c>
      <c r="K128" s="23">
        <f t="shared" si="10"/>
        <v>6</v>
      </c>
      <c r="L128" s="23">
        <f>COUNT(L29:L127)</f>
        <v>6</v>
      </c>
      <c r="M128" s="23">
        <f t="shared" ref="M128:O128" si="11">COUNT(M29:M127)</f>
        <v>6</v>
      </c>
      <c r="N128" s="23">
        <f t="shared" si="11"/>
        <v>5</v>
      </c>
      <c r="O128" s="23">
        <f t="shared" si="11"/>
        <v>6</v>
      </c>
      <c r="P128" s="23">
        <f>COUNT(P29:P127)</f>
        <v>6</v>
      </c>
      <c r="Q128" s="23">
        <f t="shared" ref="Q128:S128" si="12">COUNT(Q29:Q127)</f>
        <v>6</v>
      </c>
      <c r="R128" s="23">
        <f t="shared" si="12"/>
        <v>6</v>
      </c>
      <c r="S128" s="23">
        <f t="shared" si="12"/>
        <v>6</v>
      </c>
      <c r="T128" s="23">
        <f>COUNT(T29:T127)</f>
        <v>6</v>
      </c>
      <c r="U128" s="23">
        <f t="shared" ref="U128:W128" si="13">COUNT(U29:U127)</f>
        <v>6</v>
      </c>
      <c r="V128" s="23">
        <f t="shared" si="13"/>
        <v>6</v>
      </c>
      <c r="W128" s="23">
        <f t="shared" si="13"/>
        <v>9</v>
      </c>
      <c r="X128" s="23">
        <f>COUNT(X29:X127)</f>
        <v>9</v>
      </c>
      <c r="Y128" s="23">
        <f t="shared" ref="Y128:BT128" si="14">COUNT(Y29:Y127)</f>
        <v>9</v>
      </c>
      <c r="Z128" s="23">
        <f t="shared" si="14"/>
        <v>9</v>
      </c>
      <c r="AA128" s="23">
        <f t="shared" si="14"/>
        <v>9</v>
      </c>
      <c r="AB128" s="23">
        <f t="shared" si="14"/>
        <v>9</v>
      </c>
      <c r="AC128" s="23">
        <f t="shared" si="14"/>
        <v>9</v>
      </c>
      <c r="AD128" s="23">
        <f t="shared" si="14"/>
        <v>9</v>
      </c>
      <c r="AE128" s="23">
        <f t="shared" si="14"/>
        <v>10</v>
      </c>
      <c r="AF128" s="23">
        <f t="shared" si="14"/>
        <v>10</v>
      </c>
      <c r="AG128" s="23">
        <f t="shared" si="14"/>
        <v>10</v>
      </c>
      <c r="AH128" s="23">
        <f t="shared" si="14"/>
        <v>10</v>
      </c>
      <c r="AI128" s="23">
        <f t="shared" si="14"/>
        <v>10</v>
      </c>
      <c r="AJ128" s="23">
        <f t="shared" si="14"/>
        <v>10</v>
      </c>
      <c r="AK128" s="23">
        <f t="shared" si="14"/>
        <v>10</v>
      </c>
      <c r="AL128" s="23">
        <f t="shared" si="14"/>
        <v>10</v>
      </c>
      <c r="AM128" s="23">
        <f t="shared" si="14"/>
        <v>10</v>
      </c>
      <c r="AN128" s="23">
        <f t="shared" si="14"/>
        <v>10</v>
      </c>
      <c r="AO128" s="23">
        <f t="shared" si="14"/>
        <v>10</v>
      </c>
      <c r="AP128" s="23">
        <f t="shared" si="14"/>
        <v>10</v>
      </c>
      <c r="AQ128" s="23">
        <f t="shared" si="14"/>
        <v>9</v>
      </c>
      <c r="AR128" s="23">
        <f t="shared" si="14"/>
        <v>9</v>
      </c>
      <c r="AS128" s="23">
        <f t="shared" si="14"/>
        <v>9</v>
      </c>
      <c r="AT128" s="23">
        <f t="shared" si="14"/>
        <v>9</v>
      </c>
      <c r="AU128" s="23">
        <f t="shared" si="14"/>
        <v>9</v>
      </c>
      <c r="AV128" s="23">
        <f t="shared" si="14"/>
        <v>9</v>
      </c>
      <c r="AW128" s="23">
        <f t="shared" si="14"/>
        <v>9</v>
      </c>
      <c r="AX128" s="23">
        <f t="shared" si="14"/>
        <v>9</v>
      </c>
      <c r="AY128" s="23">
        <f t="shared" si="14"/>
        <v>10</v>
      </c>
      <c r="AZ128" s="23">
        <f t="shared" si="14"/>
        <v>10</v>
      </c>
      <c r="BA128" s="23">
        <f t="shared" si="14"/>
        <v>10</v>
      </c>
      <c r="BB128" s="23">
        <f t="shared" si="14"/>
        <v>10</v>
      </c>
      <c r="BC128" s="23">
        <f t="shared" si="14"/>
        <v>10</v>
      </c>
      <c r="BD128" s="23">
        <f t="shared" si="14"/>
        <v>10</v>
      </c>
      <c r="BE128" s="23">
        <f t="shared" si="14"/>
        <v>9</v>
      </c>
      <c r="BF128" s="23">
        <f t="shared" si="14"/>
        <v>9</v>
      </c>
      <c r="BG128" s="23">
        <f t="shared" si="14"/>
        <v>9</v>
      </c>
      <c r="BH128" s="23">
        <f t="shared" si="14"/>
        <v>0</v>
      </c>
      <c r="BI128" s="23"/>
      <c r="BJ128" s="23"/>
      <c r="BK128" s="23"/>
      <c r="BL128" s="23">
        <f t="shared" si="14"/>
        <v>0</v>
      </c>
      <c r="BM128" s="23"/>
      <c r="BN128" s="23"/>
      <c r="BO128" s="23"/>
      <c r="BP128" s="23">
        <f t="shared" si="14"/>
        <v>0</v>
      </c>
      <c r="BQ128" s="23"/>
      <c r="BR128" s="23"/>
      <c r="BS128" s="23"/>
      <c r="BT128" s="23">
        <f t="shared" si="14"/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209"/>
      <c r="N130" s="209"/>
      <c r="O130" s="209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209"/>
      <c r="AH130" s="209"/>
      <c r="AI130" s="209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210"/>
      <c r="AT130" s="210"/>
      <c r="AU130" s="210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/>
      <c r="I131" s="13"/>
      <c r="J131" s="13"/>
      <c r="K131" s="13"/>
      <c r="L131" s="13"/>
      <c r="M131" s="13"/>
      <c r="N131" s="13"/>
      <c r="O131" s="13"/>
      <c r="P131" s="46"/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208"/>
      <c r="AT131" s="208"/>
      <c r="AU131" s="208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/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/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>COUNTIF(H29:H127,"30")</f>
        <v>0</v>
      </c>
      <c r="I135" s="28">
        <f t="shared" ref="I135:BP135" si="15">COUNTIF(I29:I127,"30")</f>
        <v>0</v>
      </c>
      <c r="J135" s="28">
        <f t="shared" si="15"/>
        <v>1</v>
      </c>
      <c r="K135" s="28">
        <f t="shared" si="15"/>
        <v>1</v>
      </c>
      <c r="L135" s="28">
        <f t="shared" si="15"/>
        <v>1</v>
      </c>
      <c r="M135" s="28">
        <f t="shared" si="15"/>
        <v>1</v>
      </c>
      <c r="N135" s="28">
        <f t="shared" si="15"/>
        <v>1</v>
      </c>
      <c r="O135" s="28">
        <f t="shared" si="15"/>
        <v>1</v>
      </c>
      <c r="P135" s="28">
        <f t="shared" si="15"/>
        <v>1</v>
      </c>
      <c r="Q135" s="28">
        <f t="shared" si="15"/>
        <v>1</v>
      </c>
      <c r="R135" s="28">
        <f t="shared" si="15"/>
        <v>1</v>
      </c>
      <c r="S135" s="28">
        <f t="shared" si="15"/>
        <v>1</v>
      </c>
      <c r="T135" s="28">
        <f t="shared" si="15"/>
        <v>1</v>
      </c>
      <c r="U135" s="28">
        <f t="shared" si="15"/>
        <v>1</v>
      </c>
      <c r="V135" s="28">
        <f t="shared" si="15"/>
        <v>1</v>
      </c>
      <c r="W135" s="28">
        <f t="shared" si="15"/>
        <v>1</v>
      </c>
      <c r="X135" s="28">
        <f t="shared" si="15"/>
        <v>1</v>
      </c>
      <c r="Y135" s="28">
        <f t="shared" si="15"/>
        <v>1</v>
      </c>
      <c r="Z135" s="28">
        <f t="shared" si="15"/>
        <v>1</v>
      </c>
      <c r="AA135" s="28">
        <f t="shared" si="15"/>
        <v>1</v>
      </c>
      <c r="AB135" s="28">
        <f t="shared" si="15"/>
        <v>1</v>
      </c>
      <c r="AC135" s="28">
        <f t="shared" si="15"/>
        <v>1</v>
      </c>
      <c r="AD135" s="28">
        <f t="shared" si="15"/>
        <v>1</v>
      </c>
      <c r="AE135" s="28">
        <f t="shared" si="15"/>
        <v>1</v>
      </c>
      <c r="AF135" s="28">
        <f t="shared" si="15"/>
        <v>1</v>
      </c>
      <c r="AG135" s="28">
        <f t="shared" si="15"/>
        <v>1</v>
      </c>
      <c r="AH135" s="28">
        <f t="shared" si="15"/>
        <v>1</v>
      </c>
      <c r="AI135" s="28">
        <f t="shared" si="15"/>
        <v>1</v>
      </c>
      <c r="AJ135" s="28">
        <f t="shared" si="15"/>
        <v>1</v>
      </c>
      <c r="AK135" s="28">
        <f t="shared" si="15"/>
        <v>1</v>
      </c>
      <c r="AL135" s="28">
        <f t="shared" si="15"/>
        <v>1</v>
      </c>
      <c r="AM135" s="28">
        <f t="shared" si="15"/>
        <v>1</v>
      </c>
      <c r="AN135" s="28">
        <f t="shared" si="15"/>
        <v>1</v>
      </c>
      <c r="AO135" s="28">
        <f t="shared" si="15"/>
        <v>1</v>
      </c>
      <c r="AP135" s="28">
        <f t="shared" si="15"/>
        <v>1</v>
      </c>
      <c r="AQ135" s="28">
        <f t="shared" si="15"/>
        <v>1</v>
      </c>
      <c r="AR135" s="28">
        <f t="shared" si="15"/>
        <v>1</v>
      </c>
      <c r="AS135" s="28">
        <f t="shared" si="15"/>
        <v>1</v>
      </c>
      <c r="AT135" s="28">
        <f t="shared" si="15"/>
        <v>1</v>
      </c>
      <c r="AU135" s="28">
        <f t="shared" si="15"/>
        <v>1</v>
      </c>
      <c r="AV135" s="28">
        <f t="shared" si="15"/>
        <v>1</v>
      </c>
      <c r="AW135" s="28">
        <f t="shared" si="15"/>
        <v>1</v>
      </c>
      <c r="AX135" s="28">
        <f t="shared" si="15"/>
        <v>1</v>
      </c>
      <c r="AY135" s="28">
        <f t="shared" si="15"/>
        <v>1</v>
      </c>
      <c r="AZ135" s="28">
        <f t="shared" si="15"/>
        <v>1</v>
      </c>
      <c r="BA135" s="28">
        <f t="shared" si="15"/>
        <v>1</v>
      </c>
      <c r="BB135" s="28">
        <f t="shared" si="15"/>
        <v>1</v>
      </c>
      <c r="BC135" s="28">
        <f t="shared" si="15"/>
        <v>1</v>
      </c>
      <c r="BD135" s="28">
        <f t="shared" si="15"/>
        <v>1</v>
      </c>
      <c r="BE135" s="28">
        <f t="shared" si="15"/>
        <v>1</v>
      </c>
      <c r="BF135" s="28">
        <f t="shared" si="15"/>
        <v>1</v>
      </c>
      <c r="BG135" s="28">
        <f t="shared" si="15"/>
        <v>1</v>
      </c>
      <c r="BH135" s="28">
        <f t="shared" si="15"/>
        <v>0</v>
      </c>
      <c r="BI135" s="28">
        <f t="shared" si="15"/>
        <v>0</v>
      </c>
      <c r="BJ135" s="28">
        <f t="shared" si="15"/>
        <v>0</v>
      </c>
      <c r="BK135" s="28">
        <f t="shared" si="15"/>
        <v>0</v>
      </c>
      <c r="BL135" s="28">
        <f t="shared" si="15"/>
        <v>0</v>
      </c>
      <c r="BM135" s="28">
        <f t="shared" si="15"/>
        <v>0</v>
      </c>
      <c r="BN135" s="28">
        <f t="shared" si="15"/>
        <v>0</v>
      </c>
      <c r="BO135" s="28">
        <f t="shared" si="15"/>
        <v>0</v>
      </c>
      <c r="BP135" s="28">
        <f t="shared" si="15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>COUNTIF(H29:H127,"31")</f>
        <v>0</v>
      </c>
      <c r="I136" s="27">
        <f t="shared" ref="I136:BP136" si="16">COUNTIF(I29:I127,"31")</f>
        <v>0</v>
      </c>
      <c r="J136" s="27">
        <f t="shared" si="16"/>
        <v>0</v>
      </c>
      <c r="K136" s="27">
        <f t="shared" si="16"/>
        <v>0</v>
      </c>
      <c r="L136" s="27">
        <f t="shared" si="16"/>
        <v>0</v>
      </c>
      <c r="M136" s="27">
        <f t="shared" si="16"/>
        <v>0</v>
      </c>
      <c r="N136" s="27">
        <f t="shared" si="16"/>
        <v>0</v>
      </c>
      <c r="O136" s="27">
        <f t="shared" si="16"/>
        <v>0</v>
      </c>
      <c r="P136" s="27">
        <f t="shared" si="16"/>
        <v>0</v>
      </c>
      <c r="Q136" s="27">
        <f t="shared" si="16"/>
        <v>0</v>
      </c>
      <c r="R136" s="27">
        <f t="shared" si="16"/>
        <v>0</v>
      </c>
      <c r="S136" s="27">
        <f t="shared" si="16"/>
        <v>0</v>
      </c>
      <c r="T136" s="27">
        <f t="shared" si="16"/>
        <v>0</v>
      </c>
      <c r="U136" s="27">
        <f t="shared" si="16"/>
        <v>0</v>
      </c>
      <c r="V136" s="27">
        <f t="shared" si="16"/>
        <v>0</v>
      </c>
      <c r="W136" s="27">
        <f t="shared" si="16"/>
        <v>0</v>
      </c>
      <c r="X136" s="27">
        <f t="shared" si="16"/>
        <v>0</v>
      </c>
      <c r="Y136" s="27">
        <f t="shared" si="16"/>
        <v>0</v>
      </c>
      <c r="Z136" s="27">
        <f t="shared" si="16"/>
        <v>0</v>
      </c>
      <c r="AA136" s="27">
        <f t="shared" si="16"/>
        <v>0</v>
      </c>
      <c r="AB136" s="27">
        <f t="shared" si="16"/>
        <v>0</v>
      </c>
      <c r="AC136" s="27">
        <f t="shared" si="16"/>
        <v>0</v>
      </c>
      <c r="AD136" s="27">
        <f t="shared" si="16"/>
        <v>0</v>
      </c>
      <c r="AE136" s="27">
        <f t="shared" si="16"/>
        <v>0</v>
      </c>
      <c r="AF136" s="27">
        <f t="shared" si="16"/>
        <v>0</v>
      </c>
      <c r="AG136" s="27">
        <f t="shared" si="16"/>
        <v>0</v>
      </c>
      <c r="AH136" s="27">
        <f t="shared" si="16"/>
        <v>0</v>
      </c>
      <c r="AI136" s="27">
        <f t="shared" si="16"/>
        <v>0</v>
      </c>
      <c r="AJ136" s="27">
        <f t="shared" si="16"/>
        <v>0</v>
      </c>
      <c r="AK136" s="27">
        <f t="shared" si="16"/>
        <v>0</v>
      </c>
      <c r="AL136" s="27">
        <f t="shared" si="16"/>
        <v>0</v>
      </c>
      <c r="AM136" s="27">
        <f t="shared" si="16"/>
        <v>0</v>
      </c>
      <c r="AN136" s="27">
        <f t="shared" si="16"/>
        <v>0</v>
      </c>
      <c r="AO136" s="27">
        <f t="shared" si="16"/>
        <v>0</v>
      </c>
      <c r="AP136" s="27">
        <f t="shared" si="16"/>
        <v>0</v>
      </c>
      <c r="AQ136" s="27">
        <f t="shared" si="16"/>
        <v>0</v>
      </c>
      <c r="AR136" s="27">
        <f t="shared" si="16"/>
        <v>0</v>
      </c>
      <c r="AS136" s="27">
        <f t="shared" si="16"/>
        <v>0</v>
      </c>
      <c r="AT136" s="27">
        <f t="shared" si="16"/>
        <v>0</v>
      </c>
      <c r="AU136" s="27">
        <f t="shared" si="16"/>
        <v>0</v>
      </c>
      <c r="AV136" s="27">
        <f t="shared" si="16"/>
        <v>0</v>
      </c>
      <c r="AW136" s="27">
        <f t="shared" si="16"/>
        <v>0</v>
      </c>
      <c r="AX136" s="27">
        <f t="shared" si="16"/>
        <v>0</v>
      </c>
      <c r="AY136" s="27">
        <f t="shared" si="16"/>
        <v>0</v>
      </c>
      <c r="AZ136" s="27">
        <f t="shared" si="16"/>
        <v>0</v>
      </c>
      <c r="BA136" s="27">
        <f t="shared" si="16"/>
        <v>0</v>
      </c>
      <c r="BB136" s="27">
        <f t="shared" si="16"/>
        <v>0</v>
      </c>
      <c r="BC136" s="27">
        <f t="shared" si="16"/>
        <v>0</v>
      </c>
      <c r="BD136" s="27">
        <f t="shared" si="16"/>
        <v>0</v>
      </c>
      <c r="BE136" s="27">
        <f t="shared" si="16"/>
        <v>0</v>
      </c>
      <c r="BF136" s="27">
        <f t="shared" si="16"/>
        <v>0</v>
      </c>
      <c r="BG136" s="27">
        <f t="shared" si="16"/>
        <v>0</v>
      </c>
      <c r="BH136" s="27">
        <f t="shared" si="16"/>
        <v>0</v>
      </c>
      <c r="BI136" s="27">
        <f t="shared" si="16"/>
        <v>0</v>
      </c>
      <c r="BJ136" s="27">
        <f t="shared" si="16"/>
        <v>0</v>
      </c>
      <c r="BK136" s="27">
        <f t="shared" si="16"/>
        <v>0</v>
      </c>
      <c r="BL136" s="27">
        <f t="shared" si="16"/>
        <v>0</v>
      </c>
      <c r="BM136" s="27">
        <f t="shared" si="16"/>
        <v>0</v>
      </c>
      <c r="BN136" s="27">
        <f t="shared" si="16"/>
        <v>0</v>
      </c>
      <c r="BO136" s="27">
        <f t="shared" si="16"/>
        <v>0</v>
      </c>
      <c r="BP136" s="27">
        <f t="shared" si="16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>COUNTIF(H29:H127,"32")</f>
        <v>0</v>
      </c>
      <c r="I137" s="27">
        <f t="shared" ref="I137:BP137" si="17">COUNTIF(I29:I127,"32")</f>
        <v>0</v>
      </c>
      <c r="J137" s="27">
        <f t="shared" si="17"/>
        <v>0</v>
      </c>
      <c r="K137" s="27">
        <f t="shared" si="17"/>
        <v>0</v>
      </c>
      <c r="L137" s="27">
        <f t="shared" si="17"/>
        <v>0</v>
      </c>
      <c r="M137" s="27">
        <f t="shared" si="17"/>
        <v>0</v>
      </c>
      <c r="N137" s="27">
        <f t="shared" si="17"/>
        <v>0</v>
      </c>
      <c r="O137" s="27">
        <f t="shared" si="17"/>
        <v>0</v>
      </c>
      <c r="P137" s="27">
        <f t="shared" si="17"/>
        <v>0</v>
      </c>
      <c r="Q137" s="27">
        <f t="shared" si="17"/>
        <v>0</v>
      </c>
      <c r="R137" s="27">
        <f t="shared" si="17"/>
        <v>0</v>
      </c>
      <c r="S137" s="27">
        <f t="shared" si="17"/>
        <v>0</v>
      </c>
      <c r="T137" s="27">
        <f t="shared" si="17"/>
        <v>0</v>
      </c>
      <c r="U137" s="27">
        <f t="shared" si="17"/>
        <v>0</v>
      </c>
      <c r="V137" s="27">
        <f t="shared" si="17"/>
        <v>0</v>
      </c>
      <c r="W137" s="27">
        <f t="shared" si="17"/>
        <v>1</v>
      </c>
      <c r="X137" s="27">
        <f t="shared" si="17"/>
        <v>1</v>
      </c>
      <c r="Y137" s="27">
        <f t="shared" si="17"/>
        <v>1</v>
      </c>
      <c r="Z137" s="27">
        <f t="shared" si="17"/>
        <v>1</v>
      </c>
      <c r="AA137" s="27">
        <f t="shared" si="17"/>
        <v>1</v>
      </c>
      <c r="AB137" s="27">
        <f t="shared" si="17"/>
        <v>1</v>
      </c>
      <c r="AC137" s="27">
        <f t="shared" si="17"/>
        <v>1</v>
      </c>
      <c r="AD137" s="27">
        <f t="shared" si="17"/>
        <v>1</v>
      </c>
      <c r="AE137" s="27">
        <f t="shared" si="17"/>
        <v>1</v>
      </c>
      <c r="AF137" s="27">
        <f t="shared" si="17"/>
        <v>1</v>
      </c>
      <c r="AG137" s="27">
        <f t="shared" si="17"/>
        <v>1</v>
      </c>
      <c r="AH137" s="27">
        <f t="shared" si="17"/>
        <v>1</v>
      </c>
      <c r="AI137" s="27">
        <f t="shared" si="17"/>
        <v>1</v>
      </c>
      <c r="AJ137" s="27">
        <f t="shared" si="17"/>
        <v>1</v>
      </c>
      <c r="AK137" s="27">
        <f t="shared" si="17"/>
        <v>1</v>
      </c>
      <c r="AL137" s="27">
        <f t="shared" si="17"/>
        <v>1</v>
      </c>
      <c r="AM137" s="27">
        <f t="shared" si="17"/>
        <v>1</v>
      </c>
      <c r="AN137" s="27">
        <f t="shared" si="17"/>
        <v>1</v>
      </c>
      <c r="AO137" s="27">
        <f t="shared" si="17"/>
        <v>1</v>
      </c>
      <c r="AP137" s="27">
        <f t="shared" si="17"/>
        <v>1</v>
      </c>
      <c r="AQ137" s="27">
        <f t="shared" si="17"/>
        <v>1</v>
      </c>
      <c r="AR137" s="27">
        <f t="shared" si="17"/>
        <v>1</v>
      </c>
      <c r="AS137" s="27">
        <f t="shared" si="17"/>
        <v>1</v>
      </c>
      <c r="AT137" s="27">
        <f t="shared" si="17"/>
        <v>1</v>
      </c>
      <c r="AU137" s="27">
        <f t="shared" si="17"/>
        <v>1</v>
      </c>
      <c r="AV137" s="27">
        <f t="shared" si="17"/>
        <v>1</v>
      </c>
      <c r="AW137" s="27">
        <f t="shared" si="17"/>
        <v>1</v>
      </c>
      <c r="AX137" s="27">
        <f t="shared" si="17"/>
        <v>1</v>
      </c>
      <c r="AY137" s="27">
        <f t="shared" si="17"/>
        <v>1</v>
      </c>
      <c r="AZ137" s="27">
        <f t="shared" si="17"/>
        <v>1</v>
      </c>
      <c r="BA137" s="27">
        <f t="shared" si="17"/>
        <v>1</v>
      </c>
      <c r="BB137" s="27">
        <f t="shared" si="17"/>
        <v>1</v>
      </c>
      <c r="BC137" s="27">
        <f t="shared" si="17"/>
        <v>1</v>
      </c>
      <c r="BD137" s="27">
        <f t="shared" si="17"/>
        <v>1</v>
      </c>
      <c r="BE137" s="27">
        <f t="shared" si="17"/>
        <v>0</v>
      </c>
      <c r="BF137" s="27">
        <f t="shared" si="17"/>
        <v>0</v>
      </c>
      <c r="BG137" s="27">
        <f t="shared" si="17"/>
        <v>0</v>
      </c>
      <c r="BH137" s="27">
        <f t="shared" si="17"/>
        <v>0</v>
      </c>
      <c r="BI137" s="27">
        <f t="shared" si="17"/>
        <v>0</v>
      </c>
      <c r="BJ137" s="27">
        <f t="shared" si="17"/>
        <v>0</v>
      </c>
      <c r="BK137" s="27">
        <f t="shared" si="17"/>
        <v>0</v>
      </c>
      <c r="BL137" s="27">
        <f t="shared" si="17"/>
        <v>0</v>
      </c>
      <c r="BM137" s="27">
        <f t="shared" si="17"/>
        <v>0</v>
      </c>
      <c r="BN137" s="27">
        <f t="shared" si="17"/>
        <v>0</v>
      </c>
      <c r="BO137" s="27">
        <f t="shared" si="17"/>
        <v>0</v>
      </c>
      <c r="BP137" s="27">
        <f t="shared" si="17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>COUNTIF(H29:H127,"33")</f>
        <v>1</v>
      </c>
      <c r="I138" s="28">
        <f t="shared" ref="I138:BP138" si="18">COUNTIF(I29:I127,"33")</f>
        <v>1</v>
      </c>
      <c r="J138" s="28">
        <f t="shared" si="18"/>
        <v>1</v>
      </c>
      <c r="K138" s="28">
        <f t="shared" si="18"/>
        <v>1</v>
      </c>
      <c r="L138" s="28">
        <f t="shared" si="18"/>
        <v>1</v>
      </c>
      <c r="M138" s="28">
        <f t="shared" si="18"/>
        <v>1</v>
      </c>
      <c r="N138" s="28">
        <f t="shared" si="18"/>
        <v>1</v>
      </c>
      <c r="O138" s="28">
        <f t="shared" si="18"/>
        <v>1</v>
      </c>
      <c r="P138" s="28">
        <f t="shared" si="18"/>
        <v>1</v>
      </c>
      <c r="Q138" s="28">
        <f t="shared" si="18"/>
        <v>1</v>
      </c>
      <c r="R138" s="28">
        <f t="shared" si="18"/>
        <v>1</v>
      </c>
      <c r="S138" s="28">
        <f t="shared" si="18"/>
        <v>1</v>
      </c>
      <c r="T138" s="28">
        <f t="shared" si="18"/>
        <v>1</v>
      </c>
      <c r="U138" s="28">
        <f t="shared" si="18"/>
        <v>1</v>
      </c>
      <c r="V138" s="28">
        <f t="shared" si="18"/>
        <v>1</v>
      </c>
      <c r="W138" s="28">
        <f t="shared" si="18"/>
        <v>1</v>
      </c>
      <c r="X138" s="28">
        <f t="shared" si="18"/>
        <v>1</v>
      </c>
      <c r="Y138" s="28">
        <f t="shared" si="18"/>
        <v>1</v>
      </c>
      <c r="Z138" s="28">
        <f t="shared" si="18"/>
        <v>1</v>
      </c>
      <c r="AA138" s="28">
        <f t="shared" si="18"/>
        <v>1</v>
      </c>
      <c r="AB138" s="28">
        <f t="shared" si="18"/>
        <v>1</v>
      </c>
      <c r="AC138" s="28">
        <f t="shared" si="18"/>
        <v>1</v>
      </c>
      <c r="AD138" s="28">
        <f t="shared" si="18"/>
        <v>1</v>
      </c>
      <c r="AE138" s="28">
        <f t="shared" si="18"/>
        <v>1</v>
      </c>
      <c r="AF138" s="28">
        <f t="shared" si="18"/>
        <v>1</v>
      </c>
      <c r="AG138" s="28">
        <f t="shared" si="18"/>
        <v>1</v>
      </c>
      <c r="AH138" s="28">
        <f t="shared" si="18"/>
        <v>1</v>
      </c>
      <c r="AI138" s="28">
        <f t="shared" si="18"/>
        <v>1</v>
      </c>
      <c r="AJ138" s="28">
        <f t="shared" si="18"/>
        <v>1</v>
      </c>
      <c r="AK138" s="28">
        <f t="shared" si="18"/>
        <v>1</v>
      </c>
      <c r="AL138" s="28">
        <f t="shared" si="18"/>
        <v>1</v>
      </c>
      <c r="AM138" s="28">
        <f t="shared" si="18"/>
        <v>1</v>
      </c>
      <c r="AN138" s="28">
        <f t="shared" si="18"/>
        <v>1</v>
      </c>
      <c r="AO138" s="28">
        <f t="shared" si="18"/>
        <v>1</v>
      </c>
      <c r="AP138" s="28">
        <f t="shared" si="18"/>
        <v>1</v>
      </c>
      <c r="AQ138" s="28">
        <f t="shared" si="18"/>
        <v>1</v>
      </c>
      <c r="AR138" s="28">
        <f t="shared" si="18"/>
        <v>1</v>
      </c>
      <c r="AS138" s="28">
        <f t="shared" si="18"/>
        <v>1</v>
      </c>
      <c r="AT138" s="28">
        <f t="shared" si="18"/>
        <v>1</v>
      </c>
      <c r="AU138" s="28">
        <f t="shared" si="18"/>
        <v>1</v>
      </c>
      <c r="AV138" s="28">
        <f t="shared" si="18"/>
        <v>1</v>
      </c>
      <c r="AW138" s="28">
        <f t="shared" si="18"/>
        <v>1</v>
      </c>
      <c r="AX138" s="28">
        <f t="shared" si="18"/>
        <v>1</v>
      </c>
      <c r="AY138" s="28">
        <f t="shared" si="18"/>
        <v>1</v>
      </c>
      <c r="AZ138" s="28">
        <f t="shared" si="18"/>
        <v>1</v>
      </c>
      <c r="BA138" s="28">
        <f t="shared" si="18"/>
        <v>1</v>
      </c>
      <c r="BB138" s="28">
        <f t="shared" si="18"/>
        <v>1</v>
      </c>
      <c r="BC138" s="28">
        <f t="shared" si="18"/>
        <v>1</v>
      </c>
      <c r="BD138" s="28">
        <f t="shared" si="18"/>
        <v>1</v>
      </c>
      <c r="BE138" s="28">
        <f t="shared" si="18"/>
        <v>1</v>
      </c>
      <c r="BF138" s="28">
        <f t="shared" si="18"/>
        <v>1</v>
      </c>
      <c r="BG138" s="28">
        <f t="shared" si="18"/>
        <v>1</v>
      </c>
      <c r="BH138" s="28">
        <f t="shared" si="18"/>
        <v>0</v>
      </c>
      <c r="BI138" s="28">
        <f t="shared" si="18"/>
        <v>0</v>
      </c>
      <c r="BJ138" s="28">
        <f t="shared" si="18"/>
        <v>0</v>
      </c>
      <c r="BK138" s="28">
        <f t="shared" si="18"/>
        <v>0</v>
      </c>
      <c r="BL138" s="28">
        <f t="shared" si="18"/>
        <v>0</v>
      </c>
      <c r="BM138" s="28">
        <f t="shared" si="18"/>
        <v>0</v>
      </c>
      <c r="BN138" s="28">
        <f t="shared" si="18"/>
        <v>0</v>
      </c>
      <c r="BO138" s="28">
        <f t="shared" si="18"/>
        <v>0</v>
      </c>
      <c r="BP138" s="28">
        <f t="shared" si="18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>COUNTIF(H29:H127,"35")</f>
        <v>0</v>
      </c>
      <c r="I139" s="27">
        <f t="shared" ref="I139:BP139" si="19">COUNTIF(I29:I127,"35")</f>
        <v>0</v>
      </c>
      <c r="J139" s="27">
        <f t="shared" si="19"/>
        <v>0</v>
      </c>
      <c r="K139" s="27">
        <f t="shared" si="19"/>
        <v>1</v>
      </c>
      <c r="L139" s="27">
        <f t="shared" si="19"/>
        <v>1</v>
      </c>
      <c r="M139" s="27">
        <f t="shared" si="19"/>
        <v>1</v>
      </c>
      <c r="N139" s="27">
        <f t="shared" si="19"/>
        <v>0</v>
      </c>
      <c r="O139" s="27">
        <f t="shared" si="19"/>
        <v>0</v>
      </c>
      <c r="P139" s="27">
        <f t="shared" si="19"/>
        <v>0</v>
      </c>
      <c r="Q139" s="27">
        <f t="shared" si="19"/>
        <v>0</v>
      </c>
      <c r="R139" s="27">
        <f t="shared" si="19"/>
        <v>0</v>
      </c>
      <c r="S139" s="27">
        <f t="shared" si="19"/>
        <v>0</v>
      </c>
      <c r="T139" s="27">
        <f t="shared" si="19"/>
        <v>0</v>
      </c>
      <c r="U139" s="27">
        <f t="shared" si="19"/>
        <v>0</v>
      </c>
      <c r="V139" s="27">
        <f t="shared" si="19"/>
        <v>0</v>
      </c>
      <c r="W139" s="27">
        <f t="shared" si="19"/>
        <v>1</v>
      </c>
      <c r="X139" s="27">
        <f t="shared" si="19"/>
        <v>1</v>
      </c>
      <c r="Y139" s="27">
        <f t="shared" si="19"/>
        <v>1</v>
      </c>
      <c r="Z139" s="27">
        <f t="shared" si="19"/>
        <v>1</v>
      </c>
      <c r="AA139" s="27">
        <f t="shared" si="19"/>
        <v>1</v>
      </c>
      <c r="AB139" s="27">
        <f t="shared" si="19"/>
        <v>1</v>
      </c>
      <c r="AC139" s="27">
        <f t="shared" si="19"/>
        <v>1</v>
      </c>
      <c r="AD139" s="27">
        <f t="shared" si="19"/>
        <v>1</v>
      </c>
      <c r="AE139" s="27">
        <f t="shared" si="19"/>
        <v>1</v>
      </c>
      <c r="AF139" s="27">
        <f t="shared" si="19"/>
        <v>1</v>
      </c>
      <c r="AG139" s="27">
        <f t="shared" si="19"/>
        <v>1</v>
      </c>
      <c r="AH139" s="27">
        <f t="shared" si="19"/>
        <v>1</v>
      </c>
      <c r="AI139" s="27">
        <f t="shared" si="19"/>
        <v>1</v>
      </c>
      <c r="AJ139" s="27">
        <f t="shared" si="19"/>
        <v>1</v>
      </c>
      <c r="AK139" s="27">
        <f t="shared" si="19"/>
        <v>1</v>
      </c>
      <c r="AL139" s="27">
        <f t="shared" si="19"/>
        <v>1</v>
      </c>
      <c r="AM139" s="27">
        <f t="shared" si="19"/>
        <v>1</v>
      </c>
      <c r="AN139" s="27">
        <f t="shared" si="19"/>
        <v>1</v>
      </c>
      <c r="AO139" s="27">
        <f t="shared" si="19"/>
        <v>1</v>
      </c>
      <c r="AP139" s="27">
        <f t="shared" si="19"/>
        <v>1</v>
      </c>
      <c r="AQ139" s="27">
        <f t="shared" si="19"/>
        <v>1</v>
      </c>
      <c r="AR139" s="27">
        <f t="shared" si="19"/>
        <v>1</v>
      </c>
      <c r="AS139" s="27">
        <f t="shared" si="19"/>
        <v>1</v>
      </c>
      <c r="AT139" s="27">
        <f t="shared" si="19"/>
        <v>1</v>
      </c>
      <c r="AU139" s="27">
        <f t="shared" si="19"/>
        <v>1</v>
      </c>
      <c r="AV139" s="27">
        <f t="shared" si="19"/>
        <v>1</v>
      </c>
      <c r="AW139" s="27">
        <f t="shared" si="19"/>
        <v>1</v>
      </c>
      <c r="AX139" s="27">
        <f t="shared" si="19"/>
        <v>1</v>
      </c>
      <c r="AY139" s="27">
        <f t="shared" si="19"/>
        <v>1</v>
      </c>
      <c r="AZ139" s="27">
        <f t="shared" si="19"/>
        <v>1</v>
      </c>
      <c r="BA139" s="27">
        <f t="shared" si="19"/>
        <v>1</v>
      </c>
      <c r="BB139" s="27">
        <f t="shared" si="19"/>
        <v>1</v>
      </c>
      <c r="BC139" s="27">
        <f t="shared" si="19"/>
        <v>1</v>
      </c>
      <c r="BD139" s="27">
        <f t="shared" si="19"/>
        <v>1</v>
      </c>
      <c r="BE139" s="27">
        <f t="shared" si="19"/>
        <v>1</v>
      </c>
      <c r="BF139" s="27">
        <f t="shared" si="19"/>
        <v>1</v>
      </c>
      <c r="BG139" s="27">
        <f t="shared" si="19"/>
        <v>1</v>
      </c>
      <c r="BH139" s="27">
        <f t="shared" si="19"/>
        <v>0</v>
      </c>
      <c r="BI139" s="27">
        <f t="shared" si="19"/>
        <v>0</v>
      </c>
      <c r="BJ139" s="27">
        <f t="shared" si="19"/>
        <v>0</v>
      </c>
      <c r="BK139" s="27">
        <f t="shared" si="19"/>
        <v>0</v>
      </c>
      <c r="BL139" s="27">
        <f t="shared" si="19"/>
        <v>0</v>
      </c>
      <c r="BM139" s="27">
        <f t="shared" si="19"/>
        <v>0</v>
      </c>
      <c r="BN139" s="27">
        <f t="shared" si="19"/>
        <v>0</v>
      </c>
      <c r="BO139" s="27">
        <f t="shared" si="19"/>
        <v>0</v>
      </c>
      <c r="BP139" s="27">
        <f t="shared" si="19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>COUNTIF(H29:H127,"36")</f>
        <v>0</v>
      </c>
      <c r="I140" s="27">
        <f t="shared" ref="I140:BP140" si="20">COUNTIF(I29:I127,"36")</f>
        <v>0</v>
      </c>
      <c r="J140" s="27">
        <f t="shared" si="20"/>
        <v>0</v>
      </c>
      <c r="K140" s="27">
        <f t="shared" si="20"/>
        <v>0</v>
      </c>
      <c r="L140" s="27">
        <f t="shared" si="20"/>
        <v>0</v>
      </c>
      <c r="M140" s="27">
        <f t="shared" si="20"/>
        <v>0</v>
      </c>
      <c r="N140" s="27">
        <f t="shared" si="20"/>
        <v>0</v>
      </c>
      <c r="O140" s="27">
        <f t="shared" si="20"/>
        <v>0</v>
      </c>
      <c r="P140" s="27">
        <f t="shared" si="20"/>
        <v>0</v>
      </c>
      <c r="Q140" s="27">
        <f t="shared" si="20"/>
        <v>0</v>
      </c>
      <c r="R140" s="27">
        <f t="shared" si="20"/>
        <v>0</v>
      </c>
      <c r="S140" s="27">
        <f t="shared" si="20"/>
        <v>0</v>
      </c>
      <c r="T140" s="27">
        <f t="shared" si="20"/>
        <v>0</v>
      </c>
      <c r="U140" s="27">
        <f t="shared" si="20"/>
        <v>0</v>
      </c>
      <c r="V140" s="27">
        <f t="shared" si="20"/>
        <v>0</v>
      </c>
      <c r="W140" s="27">
        <f t="shared" si="20"/>
        <v>1</v>
      </c>
      <c r="X140" s="27">
        <f t="shared" si="20"/>
        <v>1</v>
      </c>
      <c r="Y140" s="27">
        <f t="shared" si="20"/>
        <v>1</v>
      </c>
      <c r="Z140" s="27">
        <f t="shared" si="20"/>
        <v>1</v>
      </c>
      <c r="AA140" s="27">
        <f t="shared" si="20"/>
        <v>1</v>
      </c>
      <c r="AB140" s="27">
        <f t="shared" si="20"/>
        <v>1</v>
      </c>
      <c r="AC140" s="27">
        <f t="shared" si="20"/>
        <v>1</v>
      </c>
      <c r="AD140" s="27">
        <f t="shared" si="20"/>
        <v>1</v>
      </c>
      <c r="AE140" s="27">
        <f t="shared" si="20"/>
        <v>1</v>
      </c>
      <c r="AF140" s="27">
        <f t="shared" si="20"/>
        <v>1</v>
      </c>
      <c r="AG140" s="27">
        <f t="shared" si="20"/>
        <v>1</v>
      </c>
      <c r="AH140" s="27">
        <f t="shared" si="20"/>
        <v>1</v>
      </c>
      <c r="AI140" s="27">
        <f t="shared" si="20"/>
        <v>1</v>
      </c>
      <c r="AJ140" s="27">
        <f t="shared" si="20"/>
        <v>1</v>
      </c>
      <c r="AK140" s="27">
        <f t="shared" si="20"/>
        <v>1</v>
      </c>
      <c r="AL140" s="27">
        <f t="shared" si="20"/>
        <v>1</v>
      </c>
      <c r="AM140" s="27">
        <f t="shared" si="20"/>
        <v>1</v>
      </c>
      <c r="AN140" s="27">
        <f t="shared" si="20"/>
        <v>1</v>
      </c>
      <c r="AO140" s="27">
        <f t="shared" si="20"/>
        <v>1</v>
      </c>
      <c r="AP140" s="27">
        <f t="shared" si="20"/>
        <v>1</v>
      </c>
      <c r="AQ140" s="27">
        <f t="shared" si="20"/>
        <v>1</v>
      </c>
      <c r="AR140" s="27">
        <f t="shared" si="20"/>
        <v>1</v>
      </c>
      <c r="AS140" s="27">
        <f t="shared" si="20"/>
        <v>1</v>
      </c>
      <c r="AT140" s="27">
        <f t="shared" si="20"/>
        <v>1</v>
      </c>
      <c r="AU140" s="27">
        <f t="shared" si="20"/>
        <v>1</v>
      </c>
      <c r="AV140" s="27">
        <f t="shared" si="20"/>
        <v>1</v>
      </c>
      <c r="AW140" s="27">
        <f t="shared" si="20"/>
        <v>1</v>
      </c>
      <c r="AX140" s="27">
        <f t="shared" si="20"/>
        <v>1</v>
      </c>
      <c r="AY140" s="27">
        <f t="shared" si="20"/>
        <v>1</v>
      </c>
      <c r="AZ140" s="27">
        <f t="shared" si="20"/>
        <v>1</v>
      </c>
      <c r="BA140" s="27">
        <f t="shared" si="20"/>
        <v>1</v>
      </c>
      <c r="BB140" s="27">
        <f t="shared" si="20"/>
        <v>1</v>
      </c>
      <c r="BC140" s="27">
        <f t="shared" si="20"/>
        <v>1</v>
      </c>
      <c r="BD140" s="27">
        <f t="shared" si="20"/>
        <v>1</v>
      </c>
      <c r="BE140" s="27">
        <f t="shared" si="20"/>
        <v>1</v>
      </c>
      <c r="BF140" s="27">
        <f t="shared" si="20"/>
        <v>1</v>
      </c>
      <c r="BG140" s="27">
        <f t="shared" si="20"/>
        <v>1</v>
      </c>
      <c r="BH140" s="27">
        <f t="shared" si="20"/>
        <v>0</v>
      </c>
      <c r="BI140" s="27">
        <f t="shared" si="20"/>
        <v>0</v>
      </c>
      <c r="BJ140" s="27">
        <f t="shared" si="20"/>
        <v>0</v>
      </c>
      <c r="BK140" s="27">
        <f t="shared" si="20"/>
        <v>0</v>
      </c>
      <c r="BL140" s="27">
        <f t="shared" si="20"/>
        <v>0</v>
      </c>
      <c r="BM140" s="27">
        <f t="shared" si="20"/>
        <v>0</v>
      </c>
      <c r="BN140" s="27">
        <f t="shared" si="20"/>
        <v>0</v>
      </c>
      <c r="BO140" s="27">
        <f t="shared" si="20"/>
        <v>0</v>
      </c>
      <c r="BP140" s="27">
        <f t="shared" si="20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>COUNTIF(H29:H127,"37")</f>
        <v>0</v>
      </c>
      <c r="I141" s="27">
        <f t="shared" ref="I141:BP141" si="21">COUNTIF(I29:I127,"37")</f>
        <v>0</v>
      </c>
      <c r="J141" s="27">
        <f t="shared" si="21"/>
        <v>0</v>
      </c>
      <c r="K141" s="27">
        <f t="shared" si="21"/>
        <v>0</v>
      </c>
      <c r="L141" s="27">
        <f t="shared" si="21"/>
        <v>0</v>
      </c>
      <c r="M141" s="27">
        <f t="shared" si="21"/>
        <v>0</v>
      </c>
      <c r="N141" s="27">
        <f t="shared" si="21"/>
        <v>0</v>
      </c>
      <c r="O141" s="27">
        <f t="shared" si="21"/>
        <v>1</v>
      </c>
      <c r="P141" s="27">
        <f t="shared" si="21"/>
        <v>1</v>
      </c>
      <c r="Q141" s="27">
        <f t="shared" si="21"/>
        <v>1</v>
      </c>
      <c r="R141" s="27">
        <f t="shared" si="21"/>
        <v>1</v>
      </c>
      <c r="S141" s="27">
        <f t="shared" si="21"/>
        <v>1</v>
      </c>
      <c r="T141" s="27">
        <f t="shared" si="21"/>
        <v>1</v>
      </c>
      <c r="U141" s="27">
        <f t="shared" si="21"/>
        <v>1</v>
      </c>
      <c r="V141" s="27">
        <f t="shared" si="21"/>
        <v>1</v>
      </c>
      <c r="W141" s="27">
        <f t="shared" si="21"/>
        <v>1</v>
      </c>
      <c r="X141" s="27">
        <f t="shared" si="21"/>
        <v>1</v>
      </c>
      <c r="Y141" s="27">
        <f t="shared" si="21"/>
        <v>1</v>
      </c>
      <c r="Z141" s="27">
        <f t="shared" si="21"/>
        <v>1</v>
      </c>
      <c r="AA141" s="27">
        <f t="shared" si="21"/>
        <v>1</v>
      </c>
      <c r="AB141" s="27">
        <f t="shared" si="21"/>
        <v>1</v>
      </c>
      <c r="AC141" s="27">
        <f t="shared" si="21"/>
        <v>1</v>
      </c>
      <c r="AD141" s="27">
        <f t="shared" si="21"/>
        <v>1</v>
      </c>
      <c r="AE141" s="27">
        <f t="shared" si="21"/>
        <v>1</v>
      </c>
      <c r="AF141" s="27">
        <f t="shared" si="21"/>
        <v>1</v>
      </c>
      <c r="AG141" s="27">
        <f t="shared" si="21"/>
        <v>1</v>
      </c>
      <c r="AH141" s="27">
        <f t="shared" si="21"/>
        <v>1</v>
      </c>
      <c r="AI141" s="27">
        <f t="shared" si="21"/>
        <v>1</v>
      </c>
      <c r="AJ141" s="27">
        <f t="shared" si="21"/>
        <v>1</v>
      </c>
      <c r="AK141" s="27">
        <f t="shared" si="21"/>
        <v>1</v>
      </c>
      <c r="AL141" s="27">
        <f t="shared" si="21"/>
        <v>1</v>
      </c>
      <c r="AM141" s="27">
        <f t="shared" si="21"/>
        <v>1</v>
      </c>
      <c r="AN141" s="27">
        <f t="shared" si="21"/>
        <v>1</v>
      </c>
      <c r="AO141" s="27">
        <f t="shared" si="21"/>
        <v>1</v>
      </c>
      <c r="AP141" s="27">
        <f t="shared" si="21"/>
        <v>1</v>
      </c>
      <c r="AQ141" s="27">
        <f t="shared" si="21"/>
        <v>1</v>
      </c>
      <c r="AR141" s="27">
        <f t="shared" si="21"/>
        <v>1</v>
      </c>
      <c r="AS141" s="27">
        <f t="shared" si="21"/>
        <v>1</v>
      </c>
      <c r="AT141" s="27">
        <f t="shared" si="21"/>
        <v>1</v>
      </c>
      <c r="AU141" s="27">
        <f t="shared" si="21"/>
        <v>1</v>
      </c>
      <c r="AV141" s="27">
        <f t="shared" si="21"/>
        <v>1</v>
      </c>
      <c r="AW141" s="27">
        <f t="shared" si="21"/>
        <v>1</v>
      </c>
      <c r="AX141" s="27">
        <f t="shared" si="21"/>
        <v>1</v>
      </c>
      <c r="AY141" s="27">
        <f t="shared" si="21"/>
        <v>1</v>
      </c>
      <c r="AZ141" s="27">
        <f t="shared" si="21"/>
        <v>1</v>
      </c>
      <c r="BA141" s="27">
        <f t="shared" si="21"/>
        <v>1</v>
      </c>
      <c r="BB141" s="27">
        <f t="shared" si="21"/>
        <v>1</v>
      </c>
      <c r="BC141" s="27">
        <f t="shared" si="21"/>
        <v>1</v>
      </c>
      <c r="BD141" s="27">
        <f t="shared" si="21"/>
        <v>1</v>
      </c>
      <c r="BE141" s="27">
        <f t="shared" si="21"/>
        <v>1</v>
      </c>
      <c r="BF141" s="27">
        <f t="shared" si="21"/>
        <v>1</v>
      </c>
      <c r="BG141" s="27">
        <f t="shared" si="21"/>
        <v>1</v>
      </c>
      <c r="BH141" s="27">
        <f t="shared" si="21"/>
        <v>0</v>
      </c>
      <c r="BI141" s="27">
        <f t="shared" si="21"/>
        <v>0</v>
      </c>
      <c r="BJ141" s="27">
        <f t="shared" si="21"/>
        <v>0</v>
      </c>
      <c r="BK141" s="27">
        <f t="shared" si="21"/>
        <v>0</v>
      </c>
      <c r="BL141" s="27">
        <f t="shared" si="21"/>
        <v>0</v>
      </c>
      <c r="BM141" s="27">
        <f t="shared" si="21"/>
        <v>0</v>
      </c>
      <c r="BN141" s="27">
        <f t="shared" si="21"/>
        <v>0</v>
      </c>
      <c r="BO141" s="27">
        <f t="shared" si="21"/>
        <v>0</v>
      </c>
      <c r="BP141" s="27">
        <f t="shared" si="21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>COUNTIF(H29:H127,"38")</f>
        <v>0</v>
      </c>
      <c r="I142" s="27">
        <f t="shared" ref="I142:BP142" si="22">COUNTIF(I29:I127,"38")</f>
        <v>0</v>
      </c>
      <c r="J142" s="27">
        <f t="shared" si="22"/>
        <v>0</v>
      </c>
      <c r="K142" s="27">
        <f t="shared" si="22"/>
        <v>1</v>
      </c>
      <c r="L142" s="27">
        <f t="shared" si="22"/>
        <v>1</v>
      </c>
      <c r="M142" s="27">
        <f t="shared" si="22"/>
        <v>1</v>
      </c>
      <c r="N142" s="27">
        <f t="shared" si="22"/>
        <v>1</v>
      </c>
      <c r="O142" s="27">
        <f t="shared" si="22"/>
        <v>1</v>
      </c>
      <c r="P142" s="27">
        <f t="shared" si="22"/>
        <v>1</v>
      </c>
      <c r="Q142" s="27">
        <f t="shared" si="22"/>
        <v>1</v>
      </c>
      <c r="R142" s="27">
        <f t="shared" si="22"/>
        <v>1</v>
      </c>
      <c r="S142" s="27">
        <f t="shared" si="22"/>
        <v>1</v>
      </c>
      <c r="T142" s="27">
        <f t="shared" si="22"/>
        <v>1</v>
      </c>
      <c r="U142" s="27">
        <f t="shared" si="22"/>
        <v>1</v>
      </c>
      <c r="V142" s="27">
        <f t="shared" si="22"/>
        <v>1</v>
      </c>
      <c r="W142" s="27">
        <f t="shared" si="22"/>
        <v>1</v>
      </c>
      <c r="X142" s="27">
        <f t="shared" si="22"/>
        <v>1</v>
      </c>
      <c r="Y142" s="27">
        <f t="shared" si="22"/>
        <v>1</v>
      </c>
      <c r="Z142" s="27">
        <f t="shared" si="22"/>
        <v>1</v>
      </c>
      <c r="AA142" s="27">
        <f t="shared" si="22"/>
        <v>1</v>
      </c>
      <c r="AB142" s="27">
        <f t="shared" si="22"/>
        <v>1</v>
      </c>
      <c r="AC142" s="27">
        <f t="shared" si="22"/>
        <v>1</v>
      </c>
      <c r="AD142" s="27">
        <f t="shared" si="22"/>
        <v>1</v>
      </c>
      <c r="AE142" s="27">
        <f t="shared" si="22"/>
        <v>1</v>
      </c>
      <c r="AF142" s="27">
        <f t="shared" si="22"/>
        <v>1</v>
      </c>
      <c r="AG142" s="27">
        <f t="shared" si="22"/>
        <v>1</v>
      </c>
      <c r="AH142" s="27">
        <f t="shared" si="22"/>
        <v>1</v>
      </c>
      <c r="AI142" s="27">
        <f t="shared" si="22"/>
        <v>1</v>
      </c>
      <c r="AJ142" s="27">
        <f t="shared" si="22"/>
        <v>1</v>
      </c>
      <c r="AK142" s="27">
        <f t="shared" si="22"/>
        <v>1</v>
      </c>
      <c r="AL142" s="27">
        <f t="shared" si="22"/>
        <v>1</v>
      </c>
      <c r="AM142" s="27">
        <f t="shared" si="22"/>
        <v>1</v>
      </c>
      <c r="AN142" s="27">
        <f t="shared" si="22"/>
        <v>1</v>
      </c>
      <c r="AO142" s="27">
        <f t="shared" si="22"/>
        <v>1</v>
      </c>
      <c r="AP142" s="27">
        <f t="shared" si="22"/>
        <v>1</v>
      </c>
      <c r="AQ142" s="27">
        <f t="shared" si="22"/>
        <v>1</v>
      </c>
      <c r="AR142" s="27">
        <f t="shared" si="22"/>
        <v>1</v>
      </c>
      <c r="AS142" s="27">
        <f t="shared" si="22"/>
        <v>1</v>
      </c>
      <c r="AT142" s="27">
        <f t="shared" si="22"/>
        <v>1</v>
      </c>
      <c r="AU142" s="27">
        <f t="shared" si="22"/>
        <v>1</v>
      </c>
      <c r="AV142" s="27">
        <f t="shared" si="22"/>
        <v>1</v>
      </c>
      <c r="AW142" s="27">
        <f t="shared" si="22"/>
        <v>1</v>
      </c>
      <c r="AX142" s="27">
        <f t="shared" si="22"/>
        <v>1</v>
      </c>
      <c r="AY142" s="27">
        <f t="shared" si="22"/>
        <v>1</v>
      </c>
      <c r="AZ142" s="27">
        <f t="shared" si="22"/>
        <v>1</v>
      </c>
      <c r="BA142" s="27">
        <f t="shared" si="22"/>
        <v>1</v>
      </c>
      <c r="BB142" s="27">
        <f t="shared" si="22"/>
        <v>1</v>
      </c>
      <c r="BC142" s="27">
        <f t="shared" si="22"/>
        <v>1</v>
      </c>
      <c r="BD142" s="27">
        <f t="shared" si="22"/>
        <v>1</v>
      </c>
      <c r="BE142" s="27">
        <f t="shared" si="22"/>
        <v>1</v>
      </c>
      <c r="BF142" s="27">
        <f t="shared" si="22"/>
        <v>1</v>
      </c>
      <c r="BG142" s="27">
        <f t="shared" si="22"/>
        <v>1</v>
      </c>
      <c r="BH142" s="27">
        <f t="shared" si="22"/>
        <v>0</v>
      </c>
      <c r="BI142" s="27">
        <f t="shared" si="22"/>
        <v>0</v>
      </c>
      <c r="BJ142" s="27">
        <f t="shared" si="22"/>
        <v>0</v>
      </c>
      <c r="BK142" s="27">
        <f t="shared" si="22"/>
        <v>0</v>
      </c>
      <c r="BL142" s="27">
        <f t="shared" si="22"/>
        <v>0</v>
      </c>
      <c r="BM142" s="27">
        <f t="shared" si="22"/>
        <v>0</v>
      </c>
      <c r="BN142" s="27">
        <f t="shared" si="22"/>
        <v>0</v>
      </c>
      <c r="BO142" s="27">
        <f t="shared" si="22"/>
        <v>0</v>
      </c>
      <c r="BP142" s="27">
        <f t="shared" si="22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>COUNTIF(H29:H127,"39")</f>
        <v>0</v>
      </c>
      <c r="I143" s="27">
        <f t="shared" ref="I143:BP143" si="23">COUNTIF(I29:I127,"39")</f>
        <v>0</v>
      </c>
      <c r="J143" s="27">
        <f t="shared" si="23"/>
        <v>0</v>
      </c>
      <c r="K143" s="27">
        <f t="shared" si="23"/>
        <v>1</v>
      </c>
      <c r="L143" s="27">
        <f t="shared" si="23"/>
        <v>1</v>
      </c>
      <c r="M143" s="27">
        <f t="shared" si="23"/>
        <v>1</v>
      </c>
      <c r="N143" s="27">
        <f t="shared" si="23"/>
        <v>1</v>
      </c>
      <c r="O143" s="27">
        <f t="shared" si="23"/>
        <v>1</v>
      </c>
      <c r="P143" s="27">
        <f t="shared" si="23"/>
        <v>1</v>
      </c>
      <c r="Q143" s="27">
        <f t="shared" si="23"/>
        <v>1</v>
      </c>
      <c r="R143" s="27">
        <f t="shared" si="23"/>
        <v>1</v>
      </c>
      <c r="S143" s="27">
        <f t="shared" si="23"/>
        <v>1</v>
      </c>
      <c r="T143" s="27">
        <f t="shared" si="23"/>
        <v>1</v>
      </c>
      <c r="U143" s="27">
        <f t="shared" si="23"/>
        <v>1</v>
      </c>
      <c r="V143" s="27">
        <f t="shared" si="23"/>
        <v>1</v>
      </c>
      <c r="W143" s="27">
        <f t="shared" si="23"/>
        <v>1</v>
      </c>
      <c r="X143" s="27">
        <f t="shared" si="23"/>
        <v>1</v>
      </c>
      <c r="Y143" s="27">
        <f t="shared" si="23"/>
        <v>1</v>
      </c>
      <c r="Z143" s="27">
        <f t="shared" si="23"/>
        <v>1</v>
      </c>
      <c r="AA143" s="27">
        <f t="shared" si="23"/>
        <v>1</v>
      </c>
      <c r="AB143" s="27">
        <f t="shared" si="23"/>
        <v>1</v>
      </c>
      <c r="AC143" s="27">
        <f t="shared" si="23"/>
        <v>1</v>
      </c>
      <c r="AD143" s="27">
        <f t="shared" si="23"/>
        <v>1</v>
      </c>
      <c r="AE143" s="27">
        <f t="shared" si="23"/>
        <v>1</v>
      </c>
      <c r="AF143" s="27">
        <f t="shared" si="23"/>
        <v>1</v>
      </c>
      <c r="AG143" s="27">
        <f t="shared" si="23"/>
        <v>1</v>
      </c>
      <c r="AH143" s="27">
        <f t="shared" si="23"/>
        <v>1</v>
      </c>
      <c r="AI143" s="27">
        <f t="shared" si="23"/>
        <v>1</v>
      </c>
      <c r="AJ143" s="27">
        <f t="shared" si="23"/>
        <v>1</v>
      </c>
      <c r="AK143" s="27">
        <f t="shared" si="23"/>
        <v>1</v>
      </c>
      <c r="AL143" s="27">
        <f t="shared" si="23"/>
        <v>1</v>
      </c>
      <c r="AM143" s="27">
        <f t="shared" si="23"/>
        <v>1</v>
      </c>
      <c r="AN143" s="27">
        <f t="shared" si="23"/>
        <v>1</v>
      </c>
      <c r="AO143" s="27">
        <f t="shared" si="23"/>
        <v>1</v>
      </c>
      <c r="AP143" s="27">
        <f t="shared" si="23"/>
        <v>1</v>
      </c>
      <c r="AQ143" s="27">
        <f t="shared" si="23"/>
        <v>1</v>
      </c>
      <c r="AR143" s="27">
        <f t="shared" si="23"/>
        <v>1</v>
      </c>
      <c r="AS143" s="27">
        <f t="shared" si="23"/>
        <v>1</v>
      </c>
      <c r="AT143" s="27">
        <f t="shared" si="23"/>
        <v>1</v>
      </c>
      <c r="AU143" s="27">
        <f t="shared" si="23"/>
        <v>1</v>
      </c>
      <c r="AV143" s="27">
        <f t="shared" si="23"/>
        <v>1</v>
      </c>
      <c r="AW143" s="27">
        <f t="shared" si="23"/>
        <v>1</v>
      </c>
      <c r="AX143" s="27">
        <f t="shared" si="23"/>
        <v>1</v>
      </c>
      <c r="AY143" s="27">
        <f t="shared" si="23"/>
        <v>1</v>
      </c>
      <c r="AZ143" s="27">
        <f t="shared" si="23"/>
        <v>1</v>
      </c>
      <c r="BA143" s="27">
        <f t="shared" si="23"/>
        <v>1</v>
      </c>
      <c r="BB143" s="27">
        <f t="shared" si="23"/>
        <v>1</v>
      </c>
      <c r="BC143" s="27">
        <f t="shared" si="23"/>
        <v>1</v>
      </c>
      <c r="BD143" s="27">
        <f t="shared" si="23"/>
        <v>1</v>
      </c>
      <c r="BE143" s="27">
        <f t="shared" si="23"/>
        <v>1</v>
      </c>
      <c r="BF143" s="27">
        <f t="shared" si="23"/>
        <v>1</v>
      </c>
      <c r="BG143" s="27">
        <f t="shared" si="23"/>
        <v>1</v>
      </c>
      <c r="BH143" s="27">
        <f t="shared" si="23"/>
        <v>0</v>
      </c>
      <c r="BI143" s="27">
        <f t="shared" si="23"/>
        <v>0</v>
      </c>
      <c r="BJ143" s="27">
        <f t="shared" si="23"/>
        <v>0</v>
      </c>
      <c r="BK143" s="27">
        <f t="shared" si="23"/>
        <v>0</v>
      </c>
      <c r="BL143" s="27">
        <f t="shared" si="23"/>
        <v>0</v>
      </c>
      <c r="BM143" s="27">
        <f t="shared" si="23"/>
        <v>0</v>
      </c>
      <c r="BN143" s="27">
        <f t="shared" si="23"/>
        <v>0</v>
      </c>
      <c r="BO143" s="27">
        <f t="shared" si="23"/>
        <v>0</v>
      </c>
      <c r="BP143" s="27">
        <f t="shared" si="23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>COUNTIF(H29:H127,"1")</f>
        <v>1</v>
      </c>
      <c r="I144" s="28">
        <f t="shared" ref="I144:BP144" si="24">COUNTIF(I29:I127,"1")</f>
        <v>1</v>
      </c>
      <c r="J144" s="28">
        <f t="shared" si="24"/>
        <v>1</v>
      </c>
      <c r="K144" s="28">
        <f t="shared" si="24"/>
        <v>1</v>
      </c>
      <c r="L144" s="28">
        <f t="shared" si="24"/>
        <v>1</v>
      </c>
      <c r="M144" s="28">
        <f t="shared" si="24"/>
        <v>1</v>
      </c>
      <c r="N144" s="28">
        <f t="shared" si="24"/>
        <v>1</v>
      </c>
      <c r="O144" s="28">
        <f t="shared" si="24"/>
        <v>1</v>
      </c>
      <c r="P144" s="28">
        <f t="shared" si="24"/>
        <v>1</v>
      </c>
      <c r="Q144" s="28">
        <f t="shared" si="24"/>
        <v>1</v>
      </c>
      <c r="R144" s="28">
        <f t="shared" si="24"/>
        <v>1</v>
      </c>
      <c r="S144" s="28">
        <f t="shared" si="24"/>
        <v>1</v>
      </c>
      <c r="T144" s="28">
        <f t="shared" si="24"/>
        <v>1</v>
      </c>
      <c r="U144" s="28">
        <f t="shared" si="24"/>
        <v>1</v>
      </c>
      <c r="V144" s="28">
        <f t="shared" si="24"/>
        <v>1</v>
      </c>
      <c r="W144" s="28">
        <f t="shared" si="24"/>
        <v>1</v>
      </c>
      <c r="X144" s="28">
        <f t="shared" si="24"/>
        <v>1</v>
      </c>
      <c r="Y144" s="28">
        <f t="shared" si="24"/>
        <v>1</v>
      </c>
      <c r="Z144" s="28">
        <f t="shared" si="24"/>
        <v>1</v>
      </c>
      <c r="AA144" s="28">
        <f t="shared" si="24"/>
        <v>1</v>
      </c>
      <c r="AB144" s="28">
        <f t="shared" si="24"/>
        <v>1</v>
      </c>
      <c r="AC144" s="28">
        <f t="shared" si="24"/>
        <v>1</v>
      </c>
      <c r="AD144" s="28">
        <f t="shared" si="24"/>
        <v>1</v>
      </c>
      <c r="AE144" s="28">
        <f t="shared" si="24"/>
        <v>1</v>
      </c>
      <c r="AF144" s="28">
        <f t="shared" si="24"/>
        <v>1</v>
      </c>
      <c r="AG144" s="28">
        <f t="shared" si="24"/>
        <v>1</v>
      </c>
      <c r="AH144" s="28">
        <f t="shared" si="24"/>
        <v>1</v>
      </c>
      <c r="AI144" s="28">
        <f t="shared" si="24"/>
        <v>1</v>
      </c>
      <c r="AJ144" s="28">
        <f t="shared" si="24"/>
        <v>1</v>
      </c>
      <c r="AK144" s="28">
        <f t="shared" si="24"/>
        <v>1</v>
      </c>
      <c r="AL144" s="28">
        <f t="shared" si="24"/>
        <v>1</v>
      </c>
      <c r="AM144" s="28">
        <f t="shared" si="24"/>
        <v>1</v>
      </c>
      <c r="AN144" s="28">
        <f t="shared" si="24"/>
        <v>1</v>
      </c>
      <c r="AO144" s="28">
        <f t="shared" si="24"/>
        <v>1</v>
      </c>
      <c r="AP144" s="28">
        <f t="shared" si="24"/>
        <v>1</v>
      </c>
      <c r="AQ144" s="28">
        <f t="shared" si="24"/>
        <v>1</v>
      </c>
      <c r="AR144" s="28">
        <f t="shared" si="24"/>
        <v>1</v>
      </c>
      <c r="AS144" s="28">
        <f t="shared" si="24"/>
        <v>1</v>
      </c>
      <c r="AT144" s="28">
        <f t="shared" si="24"/>
        <v>1</v>
      </c>
      <c r="AU144" s="28">
        <f t="shared" si="24"/>
        <v>1</v>
      </c>
      <c r="AV144" s="28">
        <f t="shared" si="24"/>
        <v>1</v>
      </c>
      <c r="AW144" s="28">
        <f t="shared" si="24"/>
        <v>1</v>
      </c>
      <c r="AX144" s="28">
        <f t="shared" si="24"/>
        <v>1</v>
      </c>
      <c r="AY144" s="28">
        <f t="shared" si="24"/>
        <v>1</v>
      </c>
      <c r="AZ144" s="28">
        <f t="shared" si="24"/>
        <v>1</v>
      </c>
      <c r="BA144" s="28">
        <f t="shared" si="24"/>
        <v>1</v>
      </c>
      <c r="BB144" s="28">
        <f t="shared" si="24"/>
        <v>1</v>
      </c>
      <c r="BC144" s="28">
        <f t="shared" si="24"/>
        <v>1</v>
      </c>
      <c r="BD144" s="28">
        <f t="shared" si="24"/>
        <v>1</v>
      </c>
      <c r="BE144" s="28">
        <f t="shared" si="24"/>
        <v>1</v>
      </c>
      <c r="BF144" s="28">
        <f t="shared" si="24"/>
        <v>1</v>
      </c>
      <c r="BG144" s="28">
        <f t="shared" si="24"/>
        <v>1</v>
      </c>
      <c r="BH144" s="28">
        <f t="shared" si="24"/>
        <v>0</v>
      </c>
      <c r="BI144" s="28">
        <f t="shared" si="24"/>
        <v>0</v>
      </c>
      <c r="BJ144" s="28">
        <f t="shared" si="24"/>
        <v>0</v>
      </c>
      <c r="BK144" s="28">
        <f t="shared" si="24"/>
        <v>0</v>
      </c>
      <c r="BL144" s="28">
        <f t="shared" si="24"/>
        <v>0</v>
      </c>
      <c r="BM144" s="28">
        <f t="shared" si="24"/>
        <v>0</v>
      </c>
      <c r="BN144" s="28">
        <f t="shared" si="24"/>
        <v>0</v>
      </c>
      <c r="BO144" s="28">
        <f t="shared" si="24"/>
        <v>0</v>
      </c>
      <c r="BP144" s="28">
        <f t="shared" si="24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>COUNTIF(H29:H127,"2")</f>
        <v>0</v>
      </c>
      <c r="I145" s="27">
        <f t="shared" ref="I145:BP145" si="25">COUNTIF(I29:I127,"2")</f>
        <v>0</v>
      </c>
      <c r="J145" s="27">
        <f t="shared" si="25"/>
        <v>0</v>
      </c>
      <c r="K145" s="27">
        <f t="shared" si="25"/>
        <v>0</v>
      </c>
      <c r="L145" s="27">
        <f t="shared" si="25"/>
        <v>0</v>
      </c>
      <c r="M145" s="27">
        <f t="shared" si="25"/>
        <v>0</v>
      </c>
      <c r="N145" s="27">
        <f t="shared" si="25"/>
        <v>0</v>
      </c>
      <c r="O145" s="27">
        <f t="shared" si="25"/>
        <v>0</v>
      </c>
      <c r="P145" s="27">
        <f t="shared" si="25"/>
        <v>0</v>
      </c>
      <c r="Q145" s="27">
        <f t="shared" si="25"/>
        <v>0</v>
      </c>
      <c r="R145" s="27">
        <f t="shared" si="25"/>
        <v>0</v>
      </c>
      <c r="S145" s="27">
        <f t="shared" si="25"/>
        <v>0</v>
      </c>
      <c r="T145" s="27">
        <f t="shared" si="25"/>
        <v>0</v>
      </c>
      <c r="U145" s="27">
        <f t="shared" si="25"/>
        <v>0</v>
      </c>
      <c r="V145" s="27">
        <f t="shared" si="25"/>
        <v>0</v>
      </c>
      <c r="W145" s="27">
        <f t="shared" si="25"/>
        <v>0</v>
      </c>
      <c r="X145" s="27">
        <f t="shared" si="25"/>
        <v>0</v>
      </c>
      <c r="Y145" s="27">
        <f t="shared" si="25"/>
        <v>0</v>
      </c>
      <c r="Z145" s="27">
        <f t="shared" si="25"/>
        <v>0</v>
      </c>
      <c r="AA145" s="27">
        <f t="shared" si="25"/>
        <v>0</v>
      </c>
      <c r="AB145" s="27">
        <f t="shared" si="25"/>
        <v>0</v>
      </c>
      <c r="AC145" s="27">
        <f t="shared" si="25"/>
        <v>0</v>
      </c>
      <c r="AD145" s="27">
        <f t="shared" si="25"/>
        <v>0</v>
      </c>
      <c r="AE145" s="27">
        <f t="shared" si="25"/>
        <v>1</v>
      </c>
      <c r="AF145" s="27">
        <f t="shared" si="25"/>
        <v>1</v>
      </c>
      <c r="AG145" s="27">
        <f t="shared" si="25"/>
        <v>1</v>
      </c>
      <c r="AH145" s="27">
        <f t="shared" si="25"/>
        <v>1</v>
      </c>
      <c r="AI145" s="27">
        <f t="shared" si="25"/>
        <v>1</v>
      </c>
      <c r="AJ145" s="27">
        <f t="shared" si="25"/>
        <v>1</v>
      </c>
      <c r="AK145" s="27">
        <f t="shared" si="25"/>
        <v>1</v>
      </c>
      <c r="AL145" s="27">
        <f t="shared" si="25"/>
        <v>1</v>
      </c>
      <c r="AM145" s="27">
        <f t="shared" si="25"/>
        <v>1</v>
      </c>
      <c r="AN145" s="27">
        <f t="shared" si="25"/>
        <v>1</v>
      </c>
      <c r="AO145" s="27">
        <f t="shared" si="25"/>
        <v>1</v>
      </c>
      <c r="AP145" s="27">
        <f t="shared" si="25"/>
        <v>1</v>
      </c>
      <c r="AQ145" s="27">
        <f t="shared" si="25"/>
        <v>0</v>
      </c>
      <c r="AR145" s="27">
        <f t="shared" si="25"/>
        <v>0</v>
      </c>
      <c r="AS145" s="27">
        <f t="shared" si="25"/>
        <v>0</v>
      </c>
      <c r="AT145" s="27">
        <f t="shared" si="25"/>
        <v>0</v>
      </c>
      <c r="AU145" s="27">
        <f t="shared" si="25"/>
        <v>0</v>
      </c>
      <c r="AV145" s="27">
        <f t="shared" si="25"/>
        <v>0</v>
      </c>
      <c r="AW145" s="27">
        <f t="shared" si="25"/>
        <v>0</v>
      </c>
      <c r="AX145" s="27">
        <f t="shared" si="25"/>
        <v>0</v>
      </c>
      <c r="AY145" s="27">
        <f t="shared" si="25"/>
        <v>1</v>
      </c>
      <c r="AZ145" s="27">
        <f t="shared" si="25"/>
        <v>1</v>
      </c>
      <c r="BA145" s="27">
        <f t="shared" si="25"/>
        <v>1</v>
      </c>
      <c r="BB145" s="27">
        <f t="shared" si="25"/>
        <v>1</v>
      </c>
      <c r="BC145" s="27">
        <f t="shared" si="25"/>
        <v>1</v>
      </c>
      <c r="BD145" s="27">
        <f t="shared" si="25"/>
        <v>1</v>
      </c>
      <c r="BE145" s="27">
        <f t="shared" si="25"/>
        <v>1</v>
      </c>
      <c r="BF145" s="27">
        <f t="shared" si="25"/>
        <v>1</v>
      </c>
      <c r="BG145" s="27">
        <f t="shared" si="25"/>
        <v>1</v>
      </c>
      <c r="BH145" s="27">
        <f t="shared" si="25"/>
        <v>0</v>
      </c>
      <c r="BI145" s="27">
        <f t="shared" si="25"/>
        <v>0</v>
      </c>
      <c r="BJ145" s="27">
        <f t="shared" si="25"/>
        <v>0</v>
      </c>
      <c r="BK145" s="27">
        <f t="shared" si="25"/>
        <v>0</v>
      </c>
      <c r="BL145" s="27">
        <f t="shared" si="25"/>
        <v>0</v>
      </c>
      <c r="BM145" s="27">
        <f t="shared" si="25"/>
        <v>0</v>
      </c>
      <c r="BN145" s="27">
        <f t="shared" si="25"/>
        <v>0</v>
      </c>
      <c r="BO145" s="27">
        <f t="shared" si="25"/>
        <v>0</v>
      </c>
      <c r="BP145" s="27">
        <f t="shared" si="25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>COUNTIF(H28:H127,"cmo")</f>
        <v>0</v>
      </c>
      <c r="I146" s="27">
        <f t="shared" ref="I146:BP146" si="26">COUNTIF(I28:I127,"cmo")</f>
        <v>0</v>
      </c>
      <c r="J146" s="27">
        <f t="shared" si="26"/>
        <v>0</v>
      </c>
      <c r="K146" s="27">
        <f t="shared" si="26"/>
        <v>0</v>
      </c>
      <c r="L146" s="27">
        <f t="shared" si="26"/>
        <v>0</v>
      </c>
      <c r="M146" s="27">
        <f t="shared" si="26"/>
        <v>0</v>
      </c>
      <c r="N146" s="27">
        <f t="shared" si="26"/>
        <v>0</v>
      </c>
      <c r="O146" s="27">
        <f t="shared" si="26"/>
        <v>0</v>
      </c>
      <c r="P146" s="27">
        <f t="shared" si="26"/>
        <v>0</v>
      </c>
      <c r="Q146" s="27">
        <f t="shared" si="26"/>
        <v>0</v>
      </c>
      <c r="R146" s="27">
        <f t="shared" si="26"/>
        <v>0</v>
      </c>
      <c r="S146" s="27">
        <f t="shared" si="26"/>
        <v>0</v>
      </c>
      <c r="T146" s="27">
        <f t="shared" si="26"/>
        <v>0</v>
      </c>
      <c r="U146" s="27">
        <f t="shared" si="26"/>
        <v>0</v>
      </c>
      <c r="V146" s="27">
        <f t="shared" si="26"/>
        <v>0</v>
      </c>
      <c r="W146" s="27">
        <f t="shared" si="26"/>
        <v>0</v>
      </c>
      <c r="X146" s="27">
        <f t="shared" si="26"/>
        <v>0</v>
      </c>
      <c r="Y146" s="27">
        <f t="shared" si="26"/>
        <v>0</v>
      </c>
      <c r="Z146" s="27">
        <f t="shared" si="26"/>
        <v>0</v>
      </c>
      <c r="AA146" s="27">
        <f t="shared" si="26"/>
        <v>0</v>
      </c>
      <c r="AB146" s="27">
        <f t="shared" si="26"/>
        <v>0</v>
      </c>
      <c r="AC146" s="27">
        <f t="shared" si="26"/>
        <v>0</v>
      </c>
      <c r="AD146" s="27">
        <f t="shared" si="26"/>
        <v>0</v>
      </c>
      <c r="AE146" s="27">
        <f t="shared" si="26"/>
        <v>0</v>
      </c>
      <c r="AF146" s="27">
        <f t="shared" si="26"/>
        <v>0</v>
      </c>
      <c r="AG146" s="27">
        <f t="shared" si="26"/>
        <v>0</v>
      </c>
      <c r="AH146" s="27">
        <f t="shared" si="26"/>
        <v>0</v>
      </c>
      <c r="AI146" s="27">
        <f t="shared" si="26"/>
        <v>0</v>
      </c>
      <c r="AJ146" s="27">
        <f t="shared" si="26"/>
        <v>0</v>
      </c>
      <c r="AK146" s="27">
        <f t="shared" si="26"/>
        <v>0</v>
      </c>
      <c r="AL146" s="27">
        <f t="shared" si="26"/>
        <v>0</v>
      </c>
      <c r="AM146" s="27">
        <f t="shared" si="26"/>
        <v>0</v>
      </c>
      <c r="AN146" s="27">
        <f t="shared" si="26"/>
        <v>0</v>
      </c>
      <c r="AO146" s="27">
        <f t="shared" si="26"/>
        <v>0</v>
      </c>
      <c r="AP146" s="27">
        <f t="shared" si="26"/>
        <v>0</v>
      </c>
      <c r="AQ146" s="27">
        <f t="shared" si="26"/>
        <v>0</v>
      </c>
      <c r="AR146" s="27">
        <f t="shared" si="26"/>
        <v>0</v>
      </c>
      <c r="AS146" s="27">
        <f t="shared" si="26"/>
        <v>0</v>
      </c>
      <c r="AT146" s="27">
        <f t="shared" si="26"/>
        <v>0</v>
      </c>
      <c r="AU146" s="27">
        <f t="shared" si="26"/>
        <v>1</v>
      </c>
      <c r="AV146" s="27">
        <f t="shared" si="26"/>
        <v>1</v>
      </c>
      <c r="AW146" s="27">
        <f t="shared" si="26"/>
        <v>1</v>
      </c>
      <c r="AX146" s="27">
        <f t="shared" si="26"/>
        <v>1</v>
      </c>
      <c r="AY146" s="27">
        <f t="shared" si="26"/>
        <v>1</v>
      </c>
      <c r="AZ146" s="27">
        <f t="shared" si="26"/>
        <v>1</v>
      </c>
      <c r="BA146" s="27">
        <f t="shared" si="26"/>
        <v>1</v>
      </c>
      <c r="BB146" s="27">
        <f t="shared" si="26"/>
        <v>1</v>
      </c>
      <c r="BC146" s="27">
        <f t="shared" si="26"/>
        <v>1</v>
      </c>
      <c r="BD146" s="27">
        <f t="shared" si="26"/>
        <v>1</v>
      </c>
      <c r="BE146" s="27">
        <f t="shared" si="26"/>
        <v>1</v>
      </c>
      <c r="BF146" s="27">
        <f t="shared" si="26"/>
        <v>1</v>
      </c>
      <c r="BG146" s="27">
        <f t="shared" si="26"/>
        <v>1</v>
      </c>
      <c r="BH146" s="27">
        <f t="shared" si="26"/>
        <v>0</v>
      </c>
      <c r="BI146" s="27">
        <f t="shared" si="26"/>
        <v>0</v>
      </c>
      <c r="BJ146" s="27">
        <f t="shared" si="26"/>
        <v>0</v>
      </c>
      <c r="BK146" s="27">
        <f t="shared" si="26"/>
        <v>0</v>
      </c>
      <c r="BL146" s="27">
        <f t="shared" si="26"/>
        <v>0</v>
      </c>
      <c r="BM146" s="27">
        <f t="shared" si="26"/>
        <v>0</v>
      </c>
      <c r="BN146" s="27">
        <f t="shared" si="26"/>
        <v>0</v>
      </c>
      <c r="BO146" s="27">
        <f t="shared" si="26"/>
        <v>0</v>
      </c>
      <c r="BP146" s="27">
        <f t="shared" si="26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1</v>
      </c>
      <c r="I147" s="27">
        <f t="shared" ref="I147:BP147" si="27">COUNTIF(I29:I127,"F")</f>
        <v>1</v>
      </c>
      <c r="J147" s="27">
        <f t="shared" si="27"/>
        <v>0</v>
      </c>
      <c r="K147" s="27">
        <f t="shared" si="27"/>
        <v>0</v>
      </c>
      <c r="L147" s="27">
        <f t="shared" si="27"/>
        <v>0</v>
      </c>
      <c r="M147" s="27">
        <f t="shared" si="27"/>
        <v>0</v>
      </c>
      <c r="N147" s="27">
        <f t="shared" si="27"/>
        <v>1</v>
      </c>
      <c r="O147" s="27">
        <f t="shared" si="27"/>
        <v>1</v>
      </c>
      <c r="P147" s="27">
        <f t="shared" si="27"/>
        <v>0</v>
      </c>
      <c r="Q147" s="27">
        <f t="shared" si="27"/>
        <v>1</v>
      </c>
      <c r="R147" s="27">
        <f t="shared" si="27"/>
        <v>1</v>
      </c>
      <c r="S147" s="27">
        <f t="shared" si="27"/>
        <v>3</v>
      </c>
      <c r="T147" s="27">
        <f t="shared" si="27"/>
        <v>0</v>
      </c>
      <c r="U147" s="27">
        <f t="shared" si="27"/>
        <v>1</v>
      </c>
      <c r="V147" s="27">
        <f t="shared" si="27"/>
        <v>1</v>
      </c>
      <c r="W147" s="27">
        <f t="shared" si="27"/>
        <v>3</v>
      </c>
      <c r="X147" s="27">
        <f t="shared" si="27"/>
        <v>0</v>
      </c>
      <c r="Y147" s="27">
        <f t="shared" si="27"/>
        <v>0</v>
      </c>
      <c r="Z147" s="27">
        <f t="shared" si="27"/>
        <v>0</v>
      </c>
      <c r="AA147" s="27">
        <f t="shared" si="27"/>
        <v>1</v>
      </c>
      <c r="AB147" s="27">
        <f t="shared" si="27"/>
        <v>0</v>
      </c>
      <c r="AC147" s="27">
        <f t="shared" si="27"/>
        <v>0</v>
      </c>
      <c r="AD147" s="27">
        <f t="shared" si="27"/>
        <v>0</v>
      </c>
      <c r="AE147" s="27">
        <f t="shared" si="27"/>
        <v>2</v>
      </c>
      <c r="AF147" s="27">
        <f t="shared" si="27"/>
        <v>0</v>
      </c>
      <c r="AG147" s="27">
        <f t="shared" si="27"/>
        <v>0</v>
      </c>
      <c r="AH147" s="27">
        <f t="shared" si="27"/>
        <v>0</v>
      </c>
      <c r="AI147" s="27">
        <f t="shared" si="27"/>
        <v>4</v>
      </c>
      <c r="AJ147" s="27">
        <f t="shared" si="27"/>
        <v>0</v>
      </c>
      <c r="AK147" s="27">
        <f t="shared" si="27"/>
        <v>3</v>
      </c>
      <c r="AL147" s="27">
        <f t="shared" si="27"/>
        <v>3</v>
      </c>
      <c r="AM147" s="27">
        <f t="shared" si="27"/>
        <v>1</v>
      </c>
      <c r="AN147" s="27">
        <f t="shared" si="27"/>
        <v>0</v>
      </c>
      <c r="AO147" s="27">
        <f t="shared" si="27"/>
        <v>0</v>
      </c>
      <c r="AP147" s="27">
        <f t="shared" si="27"/>
        <v>0</v>
      </c>
      <c r="AQ147" s="27">
        <f t="shared" si="27"/>
        <v>4</v>
      </c>
      <c r="AR147" s="27">
        <f t="shared" si="27"/>
        <v>2</v>
      </c>
      <c r="AS147" s="27">
        <f t="shared" si="27"/>
        <v>1</v>
      </c>
      <c r="AT147" s="27">
        <f t="shared" si="27"/>
        <v>0</v>
      </c>
      <c r="AU147" s="27">
        <f t="shared" si="27"/>
        <v>5</v>
      </c>
      <c r="AV147" s="27">
        <f t="shared" si="27"/>
        <v>0</v>
      </c>
      <c r="AW147" s="27">
        <f t="shared" si="27"/>
        <v>0</v>
      </c>
      <c r="AX147" s="27">
        <f t="shared" si="27"/>
        <v>0</v>
      </c>
      <c r="AY147" s="27">
        <f t="shared" si="27"/>
        <v>1</v>
      </c>
      <c r="AZ147" s="27">
        <f t="shared" si="27"/>
        <v>1</v>
      </c>
      <c r="BA147" s="27">
        <f t="shared" si="27"/>
        <v>0</v>
      </c>
      <c r="BB147" s="27">
        <f t="shared" si="27"/>
        <v>0</v>
      </c>
      <c r="BC147" s="27">
        <f t="shared" si="27"/>
        <v>2</v>
      </c>
      <c r="BD147" s="27">
        <f t="shared" si="27"/>
        <v>2</v>
      </c>
      <c r="BE147" s="27">
        <f t="shared" si="27"/>
        <v>2</v>
      </c>
      <c r="BF147" s="27">
        <f t="shared" si="27"/>
        <v>0</v>
      </c>
      <c r="BG147" s="27">
        <f t="shared" si="27"/>
        <v>1</v>
      </c>
      <c r="BH147" s="27">
        <f t="shared" si="27"/>
        <v>0</v>
      </c>
      <c r="BI147" s="27">
        <f t="shared" si="27"/>
        <v>1</v>
      </c>
      <c r="BJ147" s="27">
        <f t="shared" si="27"/>
        <v>13</v>
      </c>
      <c r="BK147" s="27">
        <f t="shared" si="27"/>
        <v>13</v>
      </c>
      <c r="BL147" s="27">
        <f t="shared" si="27"/>
        <v>12</v>
      </c>
      <c r="BM147" s="27">
        <f t="shared" si="27"/>
        <v>12</v>
      </c>
      <c r="BN147" s="27">
        <f t="shared" si="27"/>
        <v>11</v>
      </c>
      <c r="BO147" s="27">
        <f t="shared" si="27"/>
        <v>11</v>
      </c>
      <c r="BP147" s="27">
        <f t="shared" si="27"/>
        <v>0</v>
      </c>
      <c r="BQ147" s="188"/>
      <c r="BR147" s="188"/>
      <c r="BS147" s="188"/>
    </row>
  </sheetData>
  <mergeCells count="149">
    <mergeCell ref="B130:E130"/>
    <mergeCell ref="R27:R28"/>
    <mergeCell ref="S27:S28"/>
    <mergeCell ref="T27:T28"/>
    <mergeCell ref="U27:U28"/>
    <mergeCell ref="V27:V28"/>
    <mergeCell ref="G6:G7"/>
    <mergeCell ref="H6:H7"/>
    <mergeCell ref="I6:I7"/>
    <mergeCell ref="F130:L130"/>
    <mergeCell ref="P130:AF130"/>
    <mergeCell ref="X6:X7"/>
    <mergeCell ref="B27:B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N27:N28"/>
    <mergeCell ref="O27:O28"/>
    <mergeCell ref="P27:P28"/>
    <mergeCell ref="Q27:Q28"/>
    <mergeCell ref="W27:W28"/>
    <mergeCell ref="X27:X28"/>
    <mergeCell ref="C27:C28"/>
    <mergeCell ref="A1:D2"/>
    <mergeCell ref="Y6:Y7"/>
    <mergeCell ref="Z6:Z7"/>
    <mergeCell ref="B6:B7"/>
    <mergeCell ref="C6:C7"/>
    <mergeCell ref="D6:D7"/>
    <mergeCell ref="E6:E7"/>
    <mergeCell ref="F6:F7"/>
    <mergeCell ref="J6:J7"/>
    <mergeCell ref="K6:K7"/>
    <mergeCell ref="L6:L7"/>
    <mergeCell ref="Y27:Y28"/>
    <mergeCell ref="Z27:Z28"/>
    <mergeCell ref="AA6:AA7"/>
    <mergeCell ref="AB6:AB7"/>
    <mergeCell ref="V6:V7"/>
    <mergeCell ref="W6:W7"/>
    <mergeCell ref="M6:M7"/>
    <mergeCell ref="N6:N7"/>
    <mergeCell ref="O6:O7"/>
    <mergeCell ref="P6:P7"/>
    <mergeCell ref="Q6:Q7"/>
    <mergeCell ref="R6:R7"/>
    <mergeCell ref="S6:S7"/>
    <mergeCell ref="T6:T7"/>
    <mergeCell ref="U6:U7"/>
    <mergeCell ref="AR6:AR7"/>
    <mergeCell ref="AH6:AH7"/>
    <mergeCell ref="AI6:AI7"/>
    <mergeCell ref="AJ6:AJ7"/>
    <mergeCell ref="AK6:AK7"/>
    <mergeCell ref="AL6:AL7"/>
    <mergeCell ref="AC6:AC7"/>
    <mergeCell ref="AD6:AD7"/>
    <mergeCell ref="AE6:AE7"/>
    <mergeCell ref="AF6:AF7"/>
    <mergeCell ref="AG6:AG7"/>
    <mergeCell ref="BC6:BC7"/>
    <mergeCell ref="BD6:BD7"/>
    <mergeCell ref="BE6:BE7"/>
    <mergeCell ref="BF6:BF7"/>
    <mergeCell ref="AW6:AW7"/>
    <mergeCell ref="AX6:AX7"/>
    <mergeCell ref="AY6:AY7"/>
    <mergeCell ref="AZ6:AZ7"/>
    <mergeCell ref="BA6:BA7"/>
    <mergeCell ref="AA27:AA28"/>
    <mergeCell ref="AB27:AB28"/>
    <mergeCell ref="AC27:AC28"/>
    <mergeCell ref="AD27:AD28"/>
    <mergeCell ref="AE27:AE28"/>
    <mergeCell ref="AF27:AF28"/>
    <mergeCell ref="AJ27:AJ28"/>
    <mergeCell ref="AG27:AG28"/>
    <mergeCell ref="AH27:AH28"/>
    <mergeCell ref="AI27:AI28"/>
    <mergeCell ref="BQ6:BQ7"/>
    <mergeCell ref="BR6:BR7"/>
    <mergeCell ref="BS6:BS7"/>
    <mergeCell ref="BT6:BT7"/>
    <mergeCell ref="AS6:AS7"/>
    <mergeCell ref="AT6:AT7"/>
    <mergeCell ref="AU6:AU7"/>
    <mergeCell ref="AV6:AV7"/>
    <mergeCell ref="AM6:AM7"/>
    <mergeCell ref="AN6:AN7"/>
    <mergeCell ref="AO6:AO7"/>
    <mergeCell ref="AP6:AP7"/>
    <mergeCell ref="AQ6:AQ7"/>
    <mergeCell ref="BL6:BL7"/>
    <mergeCell ref="BM6:BM7"/>
    <mergeCell ref="BN6:BN7"/>
    <mergeCell ref="BO6:BO7"/>
    <mergeCell ref="BP6:BP7"/>
    <mergeCell ref="BG6:BG7"/>
    <mergeCell ref="BH6:BH7"/>
    <mergeCell ref="BI6:BI7"/>
    <mergeCell ref="BJ6:BJ7"/>
    <mergeCell ref="BK6:BK7"/>
    <mergeCell ref="BB6:BB7"/>
    <mergeCell ref="AJ131:AR131"/>
    <mergeCell ref="BS27:BS28"/>
    <mergeCell ref="BT27:BT28"/>
    <mergeCell ref="AJ130:AR130"/>
    <mergeCell ref="AV130:BT130"/>
    <mergeCell ref="BN27:BN28"/>
    <mergeCell ref="BO27:BO28"/>
    <mergeCell ref="BP27:BP28"/>
    <mergeCell ref="BQ27:BQ28"/>
    <mergeCell ref="BR27:BR28"/>
    <mergeCell ref="BI27:BI28"/>
    <mergeCell ref="BJ27:BJ28"/>
    <mergeCell ref="BK27:BK28"/>
    <mergeCell ref="BL27:BL28"/>
    <mergeCell ref="BM27:BM28"/>
    <mergeCell ref="BD27:BD28"/>
    <mergeCell ref="BE27:BE28"/>
    <mergeCell ref="BF27:BF28"/>
    <mergeCell ref="AK27:AK28"/>
    <mergeCell ref="AL27:AL28"/>
    <mergeCell ref="AM27:AM28"/>
    <mergeCell ref="AN27:AN28"/>
    <mergeCell ref="BA27:BA28"/>
    <mergeCell ref="BB27:BB28"/>
    <mergeCell ref="BG27:BG28"/>
    <mergeCell ref="BH27:BH28"/>
    <mergeCell ref="AY27:AY28"/>
    <mergeCell ref="AZ27:AZ28"/>
    <mergeCell ref="AX27:AX28"/>
    <mergeCell ref="AO27:AO28"/>
    <mergeCell ref="AP27:AP28"/>
    <mergeCell ref="AQ27:AQ28"/>
    <mergeCell ref="AR27:AR28"/>
    <mergeCell ref="AS27:AS28"/>
    <mergeCell ref="BC27:BC28"/>
    <mergeCell ref="AT27:AT28"/>
    <mergeCell ref="AU27:AU28"/>
    <mergeCell ref="AV27:AV28"/>
    <mergeCell ref="AW27:AW28"/>
  </mergeCells>
  <conditionalFormatting sqref="H135:BT147">
    <cfRule type="cellIs" dxfId="37" priority="161" operator="greaterThan">
      <formula>1</formula>
    </cfRule>
    <cfRule type="cellIs" dxfId="36" priority="162" operator="equal">
      <formula>1</formula>
    </cfRule>
    <cfRule type="cellIs" dxfId="35" priority="163" operator="notEqual">
      <formula>1</formula>
    </cfRule>
  </conditionalFormatting>
  <conditionalFormatting sqref="H8:BT13">
    <cfRule type="cellIs" dxfId="34" priority="14" operator="equal">
      <formula>"L"</formula>
    </cfRule>
  </conditionalFormatting>
  <conditionalFormatting sqref="H8:BT13">
    <cfRule type="expression" dxfId="33" priority="15">
      <formula>AND(H$6&gt;=$C8,H$6&lt;=$D8)</formula>
    </cfRule>
    <cfRule type="notContainsBlanks" dxfId="32" priority="16">
      <formula>LEN(TRIM(H8))&gt;0</formula>
    </cfRule>
  </conditionalFormatting>
  <conditionalFormatting sqref="H16:BT25">
    <cfRule type="cellIs" dxfId="31" priority="11" operator="equal">
      <formula>"L"</formula>
    </cfRule>
  </conditionalFormatting>
  <conditionalFormatting sqref="H16:BT25">
    <cfRule type="expression" dxfId="30" priority="12">
      <formula>AND(H$6&gt;=$C16,H$6&lt;=$D16)</formula>
    </cfRule>
    <cfRule type="notContainsBlanks" dxfId="29" priority="13">
      <formula>LEN(TRIM(H16))&gt;0</formula>
    </cfRule>
  </conditionalFormatting>
  <conditionalFormatting sqref="H29:BT119 H121:BT127 H120:AP120 BC120:BT120">
    <cfRule type="cellIs" dxfId="28" priority="4" operator="equal">
      <formula>"L"</formula>
    </cfRule>
  </conditionalFormatting>
  <conditionalFormatting sqref="H42:AD42 AF42:BT42 H43:BT119 H29:BT41 H121:BT127 H120:AP120 BC120:BT120">
    <cfRule type="expression" dxfId="27" priority="5">
      <formula>AND(H$6&gt;=$C29,H$6&lt;=$D29)</formula>
    </cfRule>
    <cfRule type="notContainsBlanks" dxfId="26" priority="6">
      <formula>LEN(TRIM(H29))&gt;0</formula>
    </cfRule>
  </conditionalFormatting>
  <conditionalFormatting sqref="AE42:AO42">
    <cfRule type="expression" dxfId="25" priority="7">
      <formula>AND(AE$6&gt;=$C42,AE$6&lt;=$D42)</formula>
    </cfRule>
    <cfRule type="notContainsBlanks" dxfId="24" priority="8">
      <formula>LEN(TRIM(AE42))&gt;0</formula>
    </cfRule>
  </conditionalFormatting>
  <conditionalFormatting sqref="AE42:AO42">
    <cfRule type="expression" dxfId="23" priority="9">
      <formula>AND(AF$6&gt;=$C43,AF$6&lt;=$D43)</formula>
    </cfRule>
    <cfRule type="notContainsBlanks" dxfId="22" priority="10">
      <formula>LEN(TRIM(AE42))&gt;0</formula>
    </cfRule>
  </conditionalFormatting>
  <conditionalFormatting sqref="AQ120:BB120">
    <cfRule type="cellIs" dxfId="21" priority="1" operator="equal">
      <formula>"L"</formula>
    </cfRule>
  </conditionalFormatting>
  <conditionalFormatting sqref="AQ120:BB120">
    <cfRule type="expression" dxfId="20" priority="2">
      <formula>AND(AQ$6&gt;=$C120,AQ$6&lt;=$D120)</formula>
    </cfRule>
    <cfRule type="notContainsBlanks" dxfId="19" priority="3">
      <formula>LEN(TRIM(AQ120))&gt;0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20" r:id="rId4" name="Button 4">
              <controlPr defaultSize="0" print="0" autoFill="0" autoPict="0" macro="[0]!Bouton10_Cliquer">
                <anchor moveWithCells="1" sizeWithCells="1">
                  <from>
                    <xdr:col>0</xdr:col>
                    <xdr:colOff>752475</xdr:colOff>
                    <xdr:row>134</xdr:row>
                    <xdr:rowOff>161925</xdr:rowOff>
                  </from>
                  <to>
                    <xdr:col>1</xdr:col>
                    <xdr:colOff>1419225</xdr:colOff>
                    <xdr:row>138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5" name="Button 6">
              <controlPr defaultSize="0" print="0" autoFill="0" autoPict="0" macro="[0]!Bouton11_Cliquer">
                <anchor moveWithCells="1" sizeWithCells="1">
                  <from>
                    <xdr:col>0</xdr:col>
                    <xdr:colOff>752475</xdr:colOff>
                    <xdr:row>142</xdr:row>
                    <xdr:rowOff>104775</xdr:rowOff>
                  </from>
                  <to>
                    <xdr:col>1</xdr:col>
                    <xdr:colOff>1419225</xdr:colOff>
                    <xdr:row>146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9">
    <pageSetUpPr fitToPage="1"/>
  </sheetPr>
  <dimension ref="A1:BV147"/>
  <sheetViews>
    <sheetView showGridLines="0" topLeftCell="A4" zoomScaleNormal="100" zoomScaleSheetLayoutView="100" workbookViewId="0">
      <pane xSplit="7" topLeftCell="H1" activePane="topRight" state="frozen"/>
      <selection pane="topRight" activeCell="B17" sqref="B17:B23"/>
    </sheetView>
  </sheetViews>
  <sheetFormatPr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2" width="7.7109375" customWidth="1"/>
  </cols>
  <sheetData>
    <row r="1" spans="1:74" ht="20.25" customHeight="1" thickBot="1" x14ac:dyDescent="0.3">
      <c r="A1" s="375" t="str">
        <f>datesamedi</f>
        <v>11.05.2019</v>
      </c>
      <c r="B1" s="375"/>
      <c r="C1" s="375"/>
      <c r="D1" s="376"/>
      <c r="E1" s="2"/>
      <c r="F1" s="2"/>
      <c r="G1" s="2"/>
      <c r="H1" s="189">
        <f>DATE(YEAR($C$35),MONTH($C$35),DAY($C$35))+(8/24)</f>
        <v>43596.333333333336</v>
      </c>
      <c r="I1" s="189">
        <f>H$6+(15/24/60)</f>
        <v>43596.34375</v>
      </c>
      <c r="J1" s="189">
        <f t="shared" ref="J1:BT1" si="0">I$6+(15/24/60)</f>
        <v>43596.354166666664</v>
      </c>
      <c r="K1" s="189">
        <f t="shared" si="0"/>
        <v>43596.364583333328</v>
      </c>
      <c r="L1" s="189">
        <f t="shared" si="0"/>
        <v>43596.374999999993</v>
      </c>
      <c r="M1" s="189">
        <f t="shared" si="0"/>
        <v>43596.385416666657</v>
      </c>
      <c r="N1" s="189">
        <f t="shared" si="0"/>
        <v>43596.395833333321</v>
      </c>
      <c r="O1" s="189">
        <f t="shared" si="0"/>
        <v>43596.406249999985</v>
      </c>
      <c r="P1" s="189">
        <f t="shared" si="0"/>
        <v>43596.41666666665</v>
      </c>
      <c r="Q1" s="189">
        <f t="shared" si="0"/>
        <v>43596.427083333314</v>
      </c>
      <c r="R1" s="189">
        <f t="shared" si="0"/>
        <v>43596.437499999978</v>
      </c>
      <c r="S1" s="189">
        <f t="shared" si="0"/>
        <v>43596.447916666642</v>
      </c>
      <c r="T1" s="189">
        <f t="shared" si="0"/>
        <v>43596.458333333307</v>
      </c>
      <c r="U1" s="189">
        <f t="shared" si="0"/>
        <v>43596.468749999971</v>
      </c>
      <c r="V1" s="189">
        <f t="shared" si="0"/>
        <v>43596.479166666635</v>
      </c>
      <c r="W1" s="189">
        <f t="shared" si="0"/>
        <v>43596.489583333299</v>
      </c>
      <c r="X1" s="189">
        <f t="shared" si="0"/>
        <v>43596.499999999964</v>
      </c>
      <c r="Y1" s="189">
        <f t="shared" si="0"/>
        <v>43596.510416666628</v>
      </c>
      <c r="Z1" s="189">
        <f t="shared" si="0"/>
        <v>43596.520833333292</v>
      </c>
      <c r="AA1" s="189">
        <f t="shared" si="0"/>
        <v>43596.531249999956</v>
      </c>
      <c r="AB1" s="189">
        <f t="shared" si="0"/>
        <v>43596.541666666621</v>
      </c>
      <c r="AC1" s="189">
        <f t="shared" si="0"/>
        <v>43596.552083333285</v>
      </c>
      <c r="AD1" s="189">
        <f t="shared" si="0"/>
        <v>43596.562499999949</v>
      </c>
      <c r="AE1" s="189">
        <f t="shared" si="0"/>
        <v>43596.572916666613</v>
      </c>
      <c r="AF1" s="189">
        <f t="shared" si="0"/>
        <v>43596.583333333278</v>
      </c>
      <c r="AG1" s="189">
        <f t="shared" si="0"/>
        <v>43596.593749999942</v>
      </c>
      <c r="AH1" s="189">
        <f t="shared" si="0"/>
        <v>43596.604166666606</v>
      </c>
      <c r="AI1" s="189">
        <f t="shared" si="0"/>
        <v>43596.61458333327</v>
      </c>
      <c r="AJ1" s="189">
        <f t="shared" si="0"/>
        <v>43596.624999999935</v>
      </c>
      <c r="AK1" s="189">
        <f t="shared" si="0"/>
        <v>43596.635416666599</v>
      </c>
      <c r="AL1" s="189">
        <f t="shared" si="0"/>
        <v>43596.645833333263</v>
      </c>
      <c r="AM1" s="189">
        <f t="shared" si="0"/>
        <v>43596.656249999927</v>
      </c>
      <c r="AN1" s="189">
        <f t="shared" si="0"/>
        <v>43596.666666666591</v>
      </c>
      <c r="AO1" s="189">
        <f t="shared" si="0"/>
        <v>43596.677083333256</v>
      </c>
      <c r="AP1" s="189">
        <f t="shared" si="0"/>
        <v>43596.68749999992</v>
      </c>
      <c r="AQ1" s="189">
        <f t="shared" si="0"/>
        <v>43596.697916666584</v>
      </c>
      <c r="AR1" s="189">
        <f t="shared" si="0"/>
        <v>43596.708333333248</v>
      </c>
      <c r="AS1" s="189">
        <f t="shared" si="0"/>
        <v>43596.718749999913</v>
      </c>
      <c r="AT1" s="189">
        <f t="shared" si="0"/>
        <v>43596.729166666577</v>
      </c>
      <c r="AU1" s="189">
        <f t="shared" si="0"/>
        <v>43596.739583333241</v>
      </c>
      <c r="AV1" s="189">
        <f t="shared" si="0"/>
        <v>43596.749999999905</v>
      </c>
      <c r="AW1" s="189">
        <f t="shared" si="0"/>
        <v>43596.76041666657</v>
      </c>
      <c r="AX1" s="189">
        <f t="shared" si="0"/>
        <v>43596.770833333234</v>
      </c>
      <c r="AY1" s="189">
        <f t="shared" si="0"/>
        <v>43596.781249999898</v>
      </c>
      <c r="AZ1" s="189">
        <f t="shared" si="0"/>
        <v>43596.791666666562</v>
      </c>
      <c r="BA1" s="189">
        <f t="shared" si="0"/>
        <v>43596.802083333227</v>
      </c>
      <c r="BB1" s="189">
        <f t="shared" si="0"/>
        <v>43596.812499999891</v>
      </c>
      <c r="BC1" s="189">
        <f t="shared" si="0"/>
        <v>43596.822916666555</v>
      </c>
      <c r="BD1" s="189">
        <f t="shared" si="0"/>
        <v>43596.833333333219</v>
      </c>
      <c r="BE1" s="189">
        <f t="shared" si="0"/>
        <v>43596.843749999884</v>
      </c>
      <c r="BF1" s="189">
        <f t="shared" si="0"/>
        <v>43596.854166666548</v>
      </c>
      <c r="BG1" s="189">
        <f t="shared" si="0"/>
        <v>43596.864583333212</v>
      </c>
      <c r="BH1" s="189">
        <f t="shared" si="0"/>
        <v>43596.874999999876</v>
      </c>
      <c r="BI1" s="189">
        <f t="shared" si="0"/>
        <v>43596.885416666541</v>
      </c>
      <c r="BJ1" s="189">
        <f t="shared" si="0"/>
        <v>43596.895833333205</v>
      </c>
      <c r="BK1" s="189">
        <f t="shared" si="0"/>
        <v>43596.906249999869</v>
      </c>
      <c r="BL1" s="189">
        <f t="shared" si="0"/>
        <v>43596.916666666533</v>
      </c>
      <c r="BM1" s="189">
        <f t="shared" si="0"/>
        <v>43596.927083333198</v>
      </c>
      <c r="BN1" s="189">
        <f t="shared" si="0"/>
        <v>43596.937499999862</v>
      </c>
      <c r="BO1" s="189">
        <f t="shared" si="0"/>
        <v>43596.947916666526</v>
      </c>
      <c r="BP1" s="189">
        <f t="shared" si="0"/>
        <v>43596.95833333319</v>
      </c>
      <c r="BQ1" s="189">
        <f t="shared" si="0"/>
        <v>43596.968749999854</v>
      </c>
      <c r="BR1" s="189">
        <f t="shared" si="0"/>
        <v>43596.979166666519</v>
      </c>
      <c r="BS1" s="189">
        <f t="shared" si="0"/>
        <v>43596.989583333183</v>
      </c>
      <c r="BT1" s="189">
        <f t="shared" si="0"/>
        <v>43596.999999999847</v>
      </c>
    </row>
    <row r="2" spans="1:74" ht="15.75" customHeight="1" thickBot="1" x14ac:dyDescent="0.3">
      <c r="A2" s="377"/>
      <c r="B2" s="377"/>
      <c r="C2" s="377"/>
      <c r="D2" s="378"/>
      <c r="E2" s="2"/>
      <c r="F2" s="2"/>
      <c r="G2" s="2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3"/>
      <c r="V2" s="183"/>
      <c r="W2" s="18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</row>
    <row r="3" spans="1:74" ht="15.75" customHeight="1" thickBot="1" x14ac:dyDescent="0.3">
      <c r="A3" s="1"/>
      <c r="B3" s="220"/>
      <c r="F3" s="182"/>
      <c r="G3" s="182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</row>
    <row r="4" spans="1:74" ht="18" customHeight="1" thickBot="1" x14ac:dyDescent="0.55000000000000004">
      <c r="A4" s="185" t="s">
        <v>0</v>
      </c>
      <c r="B4" s="185" t="s">
        <v>1</v>
      </c>
      <c r="C4" s="186" t="s">
        <v>2</v>
      </c>
      <c r="F4" s="184"/>
      <c r="G4" s="184"/>
      <c r="H4" s="222"/>
      <c r="I4" s="222"/>
      <c r="J4" s="222"/>
      <c r="K4" s="222"/>
      <c r="L4" s="223"/>
      <c r="M4" s="223"/>
      <c r="N4" s="223"/>
      <c r="O4" s="223"/>
      <c r="P4" s="223"/>
      <c r="Q4" s="223"/>
      <c r="R4" s="223"/>
      <c r="S4" s="223"/>
      <c r="T4" s="223"/>
      <c r="U4" s="223"/>
      <c r="V4" s="223"/>
      <c r="W4" s="223"/>
      <c r="X4" s="223"/>
      <c r="Y4" s="223"/>
      <c r="Z4" s="223"/>
      <c r="AA4" s="223"/>
      <c r="AB4" s="223"/>
      <c r="AC4" s="223"/>
      <c r="AD4" s="223"/>
      <c r="AE4" s="223"/>
      <c r="AF4" s="223"/>
      <c r="AG4" s="223"/>
      <c r="AH4" s="223"/>
      <c r="AI4" s="223"/>
      <c r="AJ4" s="223"/>
      <c r="AK4" s="223"/>
      <c r="AL4" s="223"/>
      <c r="AM4" s="223"/>
      <c r="AN4" s="223"/>
      <c r="AO4" s="223"/>
      <c r="AP4" s="223"/>
      <c r="AQ4" s="223"/>
      <c r="AR4" s="223"/>
      <c r="AS4" s="223"/>
      <c r="AT4" s="223"/>
      <c r="AU4" s="22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</row>
    <row r="5" spans="1:74" ht="19.5" customHeight="1" thickBot="1" x14ac:dyDescent="0.55000000000000004">
      <c r="A5" s="36">
        <f xml:space="preserve"> FCTSAMEDI</f>
        <v>11.725694444459805</v>
      </c>
      <c r="B5" s="7">
        <f>REELSAMEDI</f>
        <v>298</v>
      </c>
      <c r="C5" s="8">
        <f>ECARTSAMEDI</f>
        <v>-0.69097222220686128</v>
      </c>
      <c r="D5" s="221"/>
      <c r="E5" s="221"/>
      <c r="F5" s="221"/>
      <c r="G5" s="221"/>
      <c r="H5" s="2"/>
      <c r="I5" s="2"/>
      <c r="J5" s="2"/>
      <c r="K5" s="2"/>
      <c r="L5" s="3"/>
      <c r="M5" s="3"/>
      <c r="N5" s="3"/>
      <c r="O5" s="3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</row>
    <row r="6" spans="1:74" ht="15" customHeight="1" x14ac:dyDescent="0.25">
      <c r="A6" s="3"/>
      <c r="B6" s="370" t="s">
        <v>28</v>
      </c>
      <c r="C6" s="342" t="s">
        <v>3</v>
      </c>
      <c r="D6" s="342" t="s">
        <v>3</v>
      </c>
      <c r="E6" s="388" t="s">
        <v>48</v>
      </c>
      <c r="F6" s="340" t="s">
        <v>4</v>
      </c>
      <c r="G6" s="340" t="s">
        <v>5</v>
      </c>
      <c r="H6" s="344">
        <f>DATE(YEAR($C$35),MONTH($C$35),DAY($C$35))+(8/24)</f>
        <v>43596.333333333336</v>
      </c>
      <c r="I6" s="344">
        <f>H$6+(15/24/60)</f>
        <v>43596.34375</v>
      </c>
      <c r="J6" s="344">
        <f t="shared" ref="J6:BT6" si="1">I$6+(15/24/60)</f>
        <v>43596.354166666664</v>
      </c>
      <c r="K6" s="344">
        <f t="shared" si="1"/>
        <v>43596.364583333328</v>
      </c>
      <c r="L6" s="344">
        <f t="shared" si="1"/>
        <v>43596.374999999993</v>
      </c>
      <c r="M6" s="344">
        <f t="shared" si="1"/>
        <v>43596.385416666657</v>
      </c>
      <c r="N6" s="344">
        <f t="shared" si="1"/>
        <v>43596.395833333321</v>
      </c>
      <c r="O6" s="344">
        <f t="shared" si="1"/>
        <v>43596.406249999985</v>
      </c>
      <c r="P6" s="344">
        <f t="shared" si="1"/>
        <v>43596.41666666665</v>
      </c>
      <c r="Q6" s="344">
        <f t="shared" si="1"/>
        <v>43596.427083333314</v>
      </c>
      <c r="R6" s="344">
        <f t="shared" si="1"/>
        <v>43596.437499999978</v>
      </c>
      <c r="S6" s="344">
        <f t="shared" si="1"/>
        <v>43596.447916666642</v>
      </c>
      <c r="T6" s="344">
        <f t="shared" si="1"/>
        <v>43596.458333333307</v>
      </c>
      <c r="U6" s="344">
        <f t="shared" si="1"/>
        <v>43596.468749999971</v>
      </c>
      <c r="V6" s="344">
        <f t="shared" si="1"/>
        <v>43596.479166666635</v>
      </c>
      <c r="W6" s="344">
        <f t="shared" si="1"/>
        <v>43596.489583333299</v>
      </c>
      <c r="X6" s="344">
        <f t="shared" si="1"/>
        <v>43596.499999999964</v>
      </c>
      <c r="Y6" s="344">
        <f t="shared" si="1"/>
        <v>43596.510416666628</v>
      </c>
      <c r="Z6" s="344">
        <f t="shared" si="1"/>
        <v>43596.520833333292</v>
      </c>
      <c r="AA6" s="344">
        <f t="shared" si="1"/>
        <v>43596.531249999956</v>
      </c>
      <c r="AB6" s="344">
        <f t="shared" si="1"/>
        <v>43596.541666666621</v>
      </c>
      <c r="AC6" s="344">
        <f t="shared" si="1"/>
        <v>43596.552083333285</v>
      </c>
      <c r="AD6" s="344">
        <f t="shared" si="1"/>
        <v>43596.562499999949</v>
      </c>
      <c r="AE6" s="344">
        <f t="shared" si="1"/>
        <v>43596.572916666613</v>
      </c>
      <c r="AF6" s="344">
        <f t="shared" si="1"/>
        <v>43596.583333333278</v>
      </c>
      <c r="AG6" s="344">
        <f t="shared" si="1"/>
        <v>43596.593749999942</v>
      </c>
      <c r="AH6" s="344">
        <f t="shared" si="1"/>
        <v>43596.604166666606</v>
      </c>
      <c r="AI6" s="344">
        <f t="shared" si="1"/>
        <v>43596.61458333327</v>
      </c>
      <c r="AJ6" s="344">
        <f t="shared" si="1"/>
        <v>43596.624999999935</v>
      </c>
      <c r="AK6" s="344">
        <f t="shared" si="1"/>
        <v>43596.635416666599</v>
      </c>
      <c r="AL6" s="344">
        <f t="shared" si="1"/>
        <v>43596.645833333263</v>
      </c>
      <c r="AM6" s="344">
        <f t="shared" si="1"/>
        <v>43596.656249999927</v>
      </c>
      <c r="AN6" s="344">
        <f t="shared" si="1"/>
        <v>43596.666666666591</v>
      </c>
      <c r="AO6" s="344">
        <f t="shared" si="1"/>
        <v>43596.677083333256</v>
      </c>
      <c r="AP6" s="344">
        <f t="shared" si="1"/>
        <v>43596.68749999992</v>
      </c>
      <c r="AQ6" s="344">
        <f t="shared" si="1"/>
        <v>43596.697916666584</v>
      </c>
      <c r="AR6" s="344">
        <f t="shared" si="1"/>
        <v>43596.708333333248</v>
      </c>
      <c r="AS6" s="344">
        <f t="shared" si="1"/>
        <v>43596.718749999913</v>
      </c>
      <c r="AT6" s="344">
        <f t="shared" si="1"/>
        <v>43596.729166666577</v>
      </c>
      <c r="AU6" s="344">
        <f t="shared" si="1"/>
        <v>43596.739583333241</v>
      </c>
      <c r="AV6" s="344">
        <f t="shared" si="1"/>
        <v>43596.749999999905</v>
      </c>
      <c r="AW6" s="344">
        <f t="shared" si="1"/>
        <v>43596.76041666657</v>
      </c>
      <c r="AX6" s="344">
        <f t="shared" si="1"/>
        <v>43596.770833333234</v>
      </c>
      <c r="AY6" s="344">
        <f t="shared" si="1"/>
        <v>43596.781249999898</v>
      </c>
      <c r="AZ6" s="344">
        <f t="shared" si="1"/>
        <v>43596.791666666562</v>
      </c>
      <c r="BA6" s="344">
        <f t="shared" si="1"/>
        <v>43596.802083333227</v>
      </c>
      <c r="BB6" s="344">
        <f t="shared" si="1"/>
        <v>43596.812499999891</v>
      </c>
      <c r="BC6" s="344">
        <f t="shared" si="1"/>
        <v>43596.822916666555</v>
      </c>
      <c r="BD6" s="344">
        <f t="shared" si="1"/>
        <v>43596.833333333219</v>
      </c>
      <c r="BE6" s="344">
        <f t="shared" si="1"/>
        <v>43596.843749999884</v>
      </c>
      <c r="BF6" s="344">
        <f t="shared" si="1"/>
        <v>43596.854166666548</v>
      </c>
      <c r="BG6" s="344">
        <f t="shared" si="1"/>
        <v>43596.864583333212</v>
      </c>
      <c r="BH6" s="344">
        <f t="shared" si="1"/>
        <v>43596.874999999876</v>
      </c>
      <c r="BI6" s="344">
        <f t="shared" si="1"/>
        <v>43596.885416666541</v>
      </c>
      <c r="BJ6" s="344">
        <f t="shared" si="1"/>
        <v>43596.895833333205</v>
      </c>
      <c r="BK6" s="344">
        <f t="shared" si="1"/>
        <v>43596.906249999869</v>
      </c>
      <c r="BL6" s="344">
        <f t="shared" si="1"/>
        <v>43596.916666666533</v>
      </c>
      <c r="BM6" s="344">
        <f t="shared" si="1"/>
        <v>43596.927083333198</v>
      </c>
      <c r="BN6" s="344">
        <f t="shared" si="1"/>
        <v>43596.937499999862</v>
      </c>
      <c r="BO6" s="344">
        <f t="shared" si="1"/>
        <v>43596.947916666526</v>
      </c>
      <c r="BP6" s="344">
        <f t="shared" si="1"/>
        <v>43596.95833333319</v>
      </c>
      <c r="BQ6" s="344">
        <f t="shared" si="1"/>
        <v>43596.968749999854</v>
      </c>
      <c r="BR6" s="344">
        <f t="shared" si="1"/>
        <v>43596.979166666519</v>
      </c>
      <c r="BS6" s="344">
        <f t="shared" si="1"/>
        <v>43596.989583333183</v>
      </c>
      <c r="BT6" s="344">
        <f t="shared" si="1"/>
        <v>43596.999999999847</v>
      </c>
    </row>
    <row r="7" spans="1:74" ht="15.75" thickBot="1" x14ac:dyDescent="0.3">
      <c r="A7" s="3"/>
      <c r="B7" s="371"/>
      <c r="C7" s="343"/>
      <c r="D7" s="343"/>
      <c r="E7" s="389"/>
      <c r="F7" s="374"/>
      <c r="G7" s="341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5"/>
      <c r="AK7" s="345"/>
      <c r="AL7" s="345"/>
      <c r="AM7" s="345"/>
      <c r="AN7" s="345"/>
      <c r="AO7" s="345"/>
      <c r="AP7" s="345"/>
      <c r="AQ7" s="345"/>
      <c r="AR7" s="345"/>
      <c r="AS7" s="345"/>
      <c r="AT7" s="345"/>
      <c r="AU7" s="345"/>
      <c r="AV7" s="345"/>
      <c r="AW7" s="345"/>
      <c r="AX7" s="345"/>
      <c r="AY7" s="345"/>
      <c r="AZ7" s="345"/>
      <c r="BA7" s="345"/>
      <c r="BB7" s="345"/>
      <c r="BC7" s="345"/>
      <c r="BD7" s="345"/>
      <c r="BE7" s="345"/>
      <c r="BF7" s="345"/>
      <c r="BG7" s="345"/>
      <c r="BH7" s="345"/>
      <c r="BI7" s="345"/>
      <c r="BJ7" s="345"/>
      <c r="BK7" s="345"/>
      <c r="BL7" s="345"/>
      <c r="BM7" s="345"/>
      <c r="BN7" s="345"/>
      <c r="BO7" s="345"/>
      <c r="BP7" s="345"/>
      <c r="BQ7" s="345"/>
      <c r="BR7" s="345"/>
      <c r="BS7" s="345"/>
      <c r="BT7" s="345"/>
    </row>
    <row r="8" spans="1:74" x14ac:dyDescent="0.25">
      <c r="A8" s="39"/>
      <c r="B8" s="70" t="str">
        <f>'Etat staff'!U15</f>
        <v xml:space="preserve"> ISARA</v>
      </c>
      <c r="C8" s="145">
        <f>'Etat staff'!S15</f>
        <v>43596.315972222219</v>
      </c>
      <c r="D8" s="240">
        <f>IF('Etat staff'!T15&lt;C8,'Etat staff'!T15+1,'Etat staff'!T15)</f>
        <v>43596.642361111109</v>
      </c>
      <c r="E8" s="261">
        <f>IF(BU8*24&lt;5.75,0.25/24,IF(BU8*24&lt;6.75,0.5/24,IF(BU8*24&lt;9,1/24,IF(BU8*24&lt;13.25,1.25/24,1.5/24))))</f>
        <v>4.1666666666666664E-2</v>
      </c>
      <c r="F8" s="207"/>
      <c r="G8" s="67"/>
      <c r="H8" s="250" t="s">
        <v>41</v>
      </c>
      <c r="I8" s="272" t="s">
        <v>41</v>
      </c>
      <c r="J8" s="272" t="s">
        <v>41</v>
      </c>
      <c r="K8" s="272" t="s">
        <v>41</v>
      </c>
      <c r="L8" s="272" t="s">
        <v>42</v>
      </c>
      <c r="M8" s="272" t="s">
        <v>42</v>
      </c>
      <c r="N8" s="272" t="s">
        <v>42</v>
      </c>
      <c r="O8" s="272" t="s">
        <v>42</v>
      </c>
      <c r="P8" s="272" t="s">
        <v>47</v>
      </c>
      <c r="Q8" s="272" t="s">
        <v>42</v>
      </c>
      <c r="R8" s="272" t="s">
        <v>42</v>
      </c>
      <c r="S8" s="272" t="s">
        <v>42</v>
      </c>
      <c r="T8" s="272" t="s">
        <v>42</v>
      </c>
      <c r="U8" s="272" t="s">
        <v>42</v>
      </c>
      <c r="V8" s="272" t="s">
        <v>42</v>
      </c>
      <c r="W8" s="272" t="s">
        <v>42</v>
      </c>
      <c r="X8" s="277" t="s">
        <v>6</v>
      </c>
      <c r="Y8" s="277" t="s">
        <v>6</v>
      </c>
      <c r="Z8" s="277" t="s">
        <v>6</v>
      </c>
      <c r="AA8" s="272" t="s">
        <v>42</v>
      </c>
      <c r="AB8" s="272" t="s">
        <v>42</v>
      </c>
      <c r="AC8" s="272" t="s">
        <v>42</v>
      </c>
      <c r="AD8" s="272" t="s">
        <v>42</v>
      </c>
      <c r="AE8" s="272" t="s">
        <v>42</v>
      </c>
      <c r="AF8" s="272" t="s">
        <v>42</v>
      </c>
      <c r="AG8" s="272" t="s">
        <v>42</v>
      </c>
      <c r="AH8" s="272" t="s">
        <v>42</v>
      </c>
      <c r="AI8" s="272" t="s">
        <v>42</v>
      </c>
      <c r="AJ8" s="272" t="s">
        <v>42</v>
      </c>
      <c r="AK8" s="272" t="s">
        <v>42</v>
      </c>
      <c r="AL8" s="226"/>
      <c r="AM8" s="226"/>
      <c r="AN8" s="226"/>
      <c r="AO8" s="226"/>
      <c r="AP8" s="226"/>
      <c r="AQ8" s="226"/>
      <c r="AR8" s="226"/>
      <c r="AS8" s="226"/>
      <c r="AT8" s="226"/>
      <c r="AU8" s="226"/>
      <c r="AV8" s="226"/>
      <c r="AW8" s="226"/>
      <c r="AX8" s="226"/>
      <c r="AY8" s="226"/>
      <c r="AZ8" s="226"/>
      <c r="BA8" s="226"/>
      <c r="BB8" s="226"/>
      <c r="BC8" s="226"/>
      <c r="BD8" s="226"/>
      <c r="BE8" s="226"/>
      <c r="BF8" s="226"/>
      <c r="BG8" s="226"/>
      <c r="BH8" s="226"/>
      <c r="BI8" s="226"/>
      <c r="BJ8" s="226"/>
      <c r="BK8" s="226"/>
      <c r="BL8" s="226"/>
      <c r="BM8" s="226"/>
      <c r="BN8" s="226"/>
      <c r="BO8" s="226"/>
      <c r="BP8" s="226"/>
      <c r="BQ8" s="226"/>
      <c r="BR8" s="226"/>
      <c r="BS8" s="226"/>
      <c r="BT8" s="251"/>
      <c r="BU8" s="165">
        <f>D8-C8+0.166666/24</f>
        <v>0.33333330555717244</v>
      </c>
      <c r="BV8" s="224"/>
    </row>
    <row r="9" spans="1:74" x14ac:dyDescent="0.25">
      <c r="A9" s="39"/>
      <c r="B9" s="71" t="str">
        <f>'Etat staff'!U16</f>
        <v xml:space="preserve"> OLYMPE</v>
      </c>
      <c r="C9" s="146">
        <f>'Etat staff'!S16</f>
        <v>43596.357638888891</v>
      </c>
      <c r="D9" s="241">
        <f>IF('Etat staff'!T16&lt;C9,'Etat staff'!T16+1,'Etat staff'!T16)</f>
        <v>43596.569444444445</v>
      </c>
      <c r="E9" s="262">
        <f t="shared" ref="E9:E13" si="2">IF(BU9*24&lt;5.75,0.25/24,IF(BU9*24&lt;6.75,0.5/24,IF(BU9*24&lt;9,1/24,IF(BU9*24&lt;13.25,1.25/24,1.5/24))))</f>
        <v>1.0416666666666666E-2</v>
      </c>
      <c r="F9" s="109"/>
      <c r="G9" s="68"/>
      <c r="H9" s="230" t="s">
        <v>7</v>
      </c>
      <c r="I9" s="231" t="s">
        <v>7</v>
      </c>
      <c r="J9" s="231" t="s">
        <v>7</v>
      </c>
      <c r="K9" s="231" t="s">
        <v>41</v>
      </c>
      <c r="L9" s="231" t="s">
        <v>41</v>
      </c>
      <c r="M9" s="231" t="s">
        <v>41</v>
      </c>
      <c r="N9" s="231" t="s">
        <v>41</v>
      </c>
      <c r="O9" s="231" t="s">
        <v>41</v>
      </c>
      <c r="P9" s="231" t="s">
        <v>41</v>
      </c>
      <c r="Q9" s="231" t="s">
        <v>41</v>
      </c>
      <c r="R9" s="231" t="s">
        <v>41</v>
      </c>
      <c r="S9" s="231" t="s">
        <v>41</v>
      </c>
      <c r="T9" s="231" t="s">
        <v>41</v>
      </c>
      <c r="U9" s="231" t="s">
        <v>42</v>
      </c>
      <c r="V9" s="231" t="s">
        <v>42</v>
      </c>
      <c r="W9" s="231" t="s">
        <v>42</v>
      </c>
      <c r="X9" s="231" t="s">
        <v>42</v>
      </c>
      <c r="Y9" s="231" t="s">
        <v>42</v>
      </c>
      <c r="Z9" s="231" t="s">
        <v>42</v>
      </c>
      <c r="AA9" s="231" t="s">
        <v>42</v>
      </c>
      <c r="AB9" s="278" t="s">
        <v>6</v>
      </c>
      <c r="AC9" s="278" t="s">
        <v>6</v>
      </c>
      <c r="AD9" s="278" t="s">
        <v>6</v>
      </c>
      <c r="AE9" s="231" t="s">
        <v>41</v>
      </c>
      <c r="AF9" s="231" t="s">
        <v>41</v>
      </c>
      <c r="AG9" s="231" t="s">
        <v>41</v>
      </c>
      <c r="AH9" s="231" t="s">
        <v>41</v>
      </c>
      <c r="AI9" s="231" t="s">
        <v>41</v>
      </c>
      <c r="AJ9" s="231" t="s">
        <v>42</v>
      </c>
      <c r="AK9" s="231" t="s">
        <v>42</v>
      </c>
      <c r="AL9" s="231" t="s">
        <v>42</v>
      </c>
      <c r="AM9" s="231" t="s">
        <v>42</v>
      </c>
      <c r="AN9" s="231"/>
      <c r="AO9" s="231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29"/>
      <c r="BU9" s="165">
        <f t="shared" ref="BU9:BU118" si="3">D9-C9+0.166666/24</f>
        <v>0.21874997222141379</v>
      </c>
    </row>
    <row r="10" spans="1:74" x14ac:dyDescent="0.25">
      <c r="A10" s="39"/>
      <c r="B10" s="71" t="str">
        <f>'Etat staff'!U17</f>
        <v xml:space="preserve"> FATOUMATA</v>
      </c>
      <c r="C10" s="146">
        <f>'Etat staff'!S17</f>
        <v>43596.482638888891</v>
      </c>
      <c r="D10" s="241">
        <f>IF('Etat staff'!T17&lt;C10,'Etat staff'!T17+1,'Etat staff'!T17)</f>
        <v>43596.829861111109</v>
      </c>
      <c r="E10" s="262">
        <f t="shared" si="2"/>
        <v>4.1666666666666664E-2</v>
      </c>
      <c r="F10" s="109"/>
      <c r="G10" s="68"/>
      <c r="H10" s="227"/>
      <c r="I10" s="296"/>
      <c r="J10" s="296"/>
      <c r="K10" s="296"/>
      <c r="L10" s="296"/>
      <c r="M10" s="296"/>
      <c r="N10" s="296"/>
      <c r="O10" s="296"/>
      <c r="P10" s="231"/>
      <c r="Q10" s="231"/>
      <c r="R10" s="231" t="s">
        <v>7</v>
      </c>
      <c r="S10" s="231" t="s">
        <v>7</v>
      </c>
      <c r="T10" s="231" t="s">
        <v>7</v>
      </c>
      <c r="U10" s="231" t="s">
        <v>7</v>
      </c>
      <c r="V10" s="231" t="s">
        <v>7</v>
      </c>
      <c r="W10" s="231" t="s">
        <v>41</v>
      </c>
      <c r="X10" s="231" t="s">
        <v>41</v>
      </c>
      <c r="Y10" s="231" t="s">
        <v>41</v>
      </c>
      <c r="Z10" s="231" t="s">
        <v>41</v>
      </c>
      <c r="AA10" s="231" t="s">
        <v>41</v>
      </c>
      <c r="AB10" s="231" t="s">
        <v>41</v>
      </c>
      <c r="AC10" s="231" t="s">
        <v>41</v>
      </c>
      <c r="AD10" s="231" t="s">
        <v>41</v>
      </c>
      <c r="AE10" s="231" t="s">
        <v>41</v>
      </c>
      <c r="AF10" s="278" t="s">
        <v>6</v>
      </c>
      <c r="AG10" s="278" t="s">
        <v>6</v>
      </c>
      <c r="AH10" s="278" t="s">
        <v>6</v>
      </c>
      <c r="AI10" s="231" t="s">
        <v>41</v>
      </c>
      <c r="AJ10" s="231" t="s">
        <v>41</v>
      </c>
      <c r="AK10" s="231" t="s">
        <v>41</v>
      </c>
      <c r="AL10" s="231" t="s">
        <v>41</v>
      </c>
      <c r="AM10" s="231" t="s">
        <v>41</v>
      </c>
      <c r="AN10" s="231" t="s">
        <v>41</v>
      </c>
      <c r="AO10" s="231" t="s">
        <v>41</v>
      </c>
      <c r="AP10" s="231" t="s">
        <v>41</v>
      </c>
      <c r="AQ10" s="231" t="s">
        <v>41</v>
      </c>
      <c r="AR10" s="231" t="s">
        <v>41</v>
      </c>
      <c r="AS10" s="231" t="s">
        <v>41</v>
      </c>
      <c r="AT10" s="231" t="s">
        <v>41</v>
      </c>
      <c r="AU10" s="231" t="s">
        <v>41</v>
      </c>
      <c r="AV10" s="231" t="s">
        <v>41</v>
      </c>
      <c r="AW10" s="231" t="s">
        <v>41</v>
      </c>
      <c r="AX10" s="231" t="s">
        <v>41</v>
      </c>
      <c r="AY10" s="231" t="s">
        <v>41</v>
      </c>
      <c r="AZ10" s="231" t="s">
        <v>42</v>
      </c>
      <c r="BA10" s="231" t="s">
        <v>42</v>
      </c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29"/>
      <c r="BU10" s="165">
        <f t="shared" si="3"/>
        <v>0.35416663888565514</v>
      </c>
    </row>
    <row r="11" spans="1:74" x14ac:dyDescent="0.25">
      <c r="A11" s="39"/>
      <c r="B11" s="71" t="str">
        <f>'Etat staff'!U18</f>
        <v xml:space="preserve"> ERICKA</v>
      </c>
      <c r="C11" s="146">
        <f>'Etat staff'!S18</f>
        <v>43596.565972222219</v>
      </c>
      <c r="D11" s="241">
        <f>IF('Etat staff'!T18&lt;C11,'Etat staff'!T18+1,'Etat staff'!T18)</f>
        <v>43596.954861111109</v>
      </c>
      <c r="E11" s="262">
        <f t="shared" si="2"/>
        <v>5.2083333333333336E-2</v>
      </c>
      <c r="F11" s="109"/>
      <c r="G11" s="68"/>
      <c r="H11" s="227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31"/>
      <c r="U11" s="231"/>
      <c r="V11" s="231"/>
      <c r="W11" s="231"/>
      <c r="X11" s="231"/>
      <c r="Y11" s="231"/>
      <c r="Z11" s="231"/>
      <c r="AA11" s="231"/>
      <c r="AB11" s="231"/>
      <c r="AC11" s="231"/>
      <c r="AD11" s="231"/>
      <c r="AE11" s="231"/>
      <c r="AF11" s="231"/>
      <c r="AG11" s="231"/>
      <c r="AH11" s="231" t="s">
        <v>7</v>
      </c>
      <c r="AI11" s="231" t="s">
        <v>7</v>
      </c>
      <c r="AJ11" s="231" t="s">
        <v>7</v>
      </c>
      <c r="AK11" s="231" t="s">
        <v>7</v>
      </c>
      <c r="AL11" s="231" t="s">
        <v>7</v>
      </c>
      <c r="AM11" s="231" t="s">
        <v>42</v>
      </c>
      <c r="AN11" s="231" t="s">
        <v>42</v>
      </c>
      <c r="AO11" s="231" t="s">
        <v>42</v>
      </c>
      <c r="AP11" s="231" t="s">
        <v>42</v>
      </c>
      <c r="AQ11" s="231" t="s">
        <v>42</v>
      </c>
      <c r="AR11" s="231" t="s">
        <v>42</v>
      </c>
      <c r="AS11" s="231" t="s">
        <v>42</v>
      </c>
      <c r="AT11" s="231" t="s">
        <v>42</v>
      </c>
      <c r="AU11" s="231" t="s">
        <v>42</v>
      </c>
      <c r="AV11" s="231" t="s">
        <v>6</v>
      </c>
      <c r="AW11" s="231" t="s">
        <v>6</v>
      </c>
      <c r="AX11" s="231" t="s">
        <v>6</v>
      </c>
      <c r="AY11" s="231" t="s">
        <v>41</v>
      </c>
      <c r="AZ11" s="231" t="s">
        <v>41</v>
      </c>
      <c r="BA11" s="231" t="s">
        <v>41</v>
      </c>
      <c r="BB11" s="231" t="s">
        <v>41</v>
      </c>
      <c r="BC11" s="231" t="s">
        <v>41</v>
      </c>
      <c r="BD11" s="231" t="s">
        <v>41</v>
      </c>
      <c r="BE11" s="231" t="s">
        <v>41</v>
      </c>
      <c r="BF11" s="231" t="s">
        <v>41</v>
      </c>
      <c r="BG11" s="231" t="s">
        <v>41</v>
      </c>
      <c r="BH11" s="231" t="s">
        <v>41</v>
      </c>
      <c r="BI11" s="231" t="s">
        <v>41</v>
      </c>
      <c r="BJ11" s="231" t="s">
        <v>41</v>
      </c>
      <c r="BK11" s="231" t="s">
        <v>41</v>
      </c>
      <c r="BL11" s="231" t="s">
        <v>41</v>
      </c>
      <c r="BM11" s="231" t="s">
        <v>41</v>
      </c>
      <c r="BN11" s="231" t="s">
        <v>41</v>
      </c>
      <c r="BO11" s="231" t="s">
        <v>41</v>
      </c>
      <c r="BP11" s="296"/>
      <c r="BQ11" s="296"/>
      <c r="BR11" s="296"/>
      <c r="BS11" s="296"/>
      <c r="BT11" s="229"/>
      <c r="BU11" s="165">
        <f t="shared" si="3"/>
        <v>0.39583330555717244</v>
      </c>
    </row>
    <row r="12" spans="1:74" x14ac:dyDescent="0.25">
      <c r="A12" s="39"/>
      <c r="B12" s="71">
        <f>'Etat staff'!U19</f>
        <v>0</v>
      </c>
      <c r="C12" s="146">
        <f>'Etat staff'!S19</f>
        <v>0</v>
      </c>
      <c r="D12" s="241">
        <f>IF('Etat staff'!T19&lt;C12,'Etat staff'!T19+1,'Etat staff'!T19)</f>
        <v>0</v>
      </c>
      <c r="E12" s="262">
        <f t="shared" si="2"/>
        <v>1.0416666666666666E-2</v>
      </c>
      <c r="F12" s="109"/>
      <c r="G12" s="68"/>
      <c r="H12" s="227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31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1"/>
      <c r="AL12" s="231"/>
      <c r="AM12" s="231"/>
      <c r="AN12" s="231"/>
      <c r="AO12" s="231"/>
      <c r="AP12" s="231"/>
      <c r="AQ12" s="231"/>
      <c r="AR12" s="231"/>
      <c r="AS12" s="231"/>
      <c r="AT12" s="231"/>
      <c r="AU12" s="231"/>
      <c r="AV12" s="231"/>
      <c r="AW12" s="231"/>
      <c r="AX12" s="231"/>
      <c r="AY12" s="231"/>
      <c r="AZ12" s="231"/>
      <c r="BA12" s="231"/>
      <c r="BB12" s="231"/>
      <c r="BC12" s="231"/>
      <c r="BD12" s="231"/>
      <c r="BE12" s="231"/>
      <c r="BF12" s="231"/>
      <c r="BG12" s="231"/>
      <c r="BH12" s="231"/>
      <c r="BI12" s="231"/>
      <c r="BJ12" s="231"/>
      <c r="BK12" s="231"/>
      <c r="BL12" s="296"/>
      <c r="BM12" s="296"/>
      <c r="BN12" s="296"/>
      <c r="BO12" s="296"/>
      <c r="BP12" s="296"/>
      <c r="BQ12" s="296"/>
      <c r="BR12" s="296"/>
      <c r="BS12" s="296"/>
      <c r="BT12" s="229"/>
      <c r="BU12" s="165">
        <f t="shared" si="3"/>
        <v>6.9444166666666673E-3</v>
      </c>
    </row>
    <row r="13" spans="1:74" ht="15.75" thickBot="1" x14ac:dyDescent="0.3">
      <c r="A13" s="39"/>
      <c r="B13" s="72">
        <f>'Etat staff'!U20</f>
        <v>0</v>
      </c>
      <c r="C13" s="146">
        <f>'Etat staff'!S20</f>
        <v>0</v>
      </c>
      <c r="D13" s="242">
        <f>IF('Etat staff'!T20&lt;C13,'Etat staff'!T20+1,'Etat staff'!T20)</f>
        <v>0</v>
      </c>
      <c r="E13" s="263">
        <f t="shared" si="2"/>
        <v>1.0416666666666666E-2</v>
      </c>
      <c r="F13" s="110"/>
      <c r="G13" s="69"/>
      <c r="H13" s="232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4"/>
      <c r="U13" s="234"/>
      <c r="V13" s="234"/>
      <c r="W13" s="234"/>
      <c r="X13" s="234"/>
      <c r="Y13" s="234"/>
      <c r="Z13" s="234"/>
      <c r="AA13" s="234"/>
      <c r="AB13" s="234"/>
      <c r="AC13" s="234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34"/>
      <c r="AO13" s="234"/>
      <c r="AP13" s="234"/>
      <c r="AQ13" s="234"/>
      <c r="AR13" s="234"/>
      <c r="AS13" s="234"/>
      <c r="AT13" s="234"/>
      <c r="AU13" s="234"/>
      <c r="AV13" s="234"/>
      <c r="AW13" s="234"/>
      <c r="AX13" s="234"/>
      <c r="AY13" s="234"/>
      <c r="AZ13" s="234"/>
      <c r="BA13" s="234"/>
      <c r="BB13" s="234"/>
      <c r="BC13" s="234"/>
      <c r="BD13" s="234"/>
      <c r="BE13" s="234"/>
      <c r="BF13" s="234"/>
      <c r="BG13" s="234"/>
      <c r="BH13" s="234"/>
      <c r="BI13" s="234"/>
      <c r="BJ13" s="234"/>
      <c r="BK13" s="234"/>
      <c r="BL13" s="233"/>
      <c r="BM13" s="233"/>
      <c r="BN13" s="233"/>
      <c r="BO13" s="233"/>
      <c r="BP13" s="233"/>
      <c r="BQ13" s="233"/>
      <c r="BR13" s="233"/>
      <c r="BS13" s="233"/>
      <c r="BT13" s="236"/>
      <c r="BU13" s="165">
        <f t="shared" si="3"/>
        <v>6.9444166666666673E-3</v>
      </c>
    </row>
    <row r="14" spans="1:74" ht="15" customHeight="1" thickBot="1" x14ac:dyDescent="0.3">
      <c r="A14" s="39"/>
      <c r="B14" s="40"/>
      <c r="C14" s="147"/>
      <c r="D14" s="148"/>
      <c r="E14" s="196"/>
      <c r="F14" s="33"/>
      <c r="G14" s="3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5"/>
      <c r="AS14" s="35"/>
      <c r="AT14" s="35"/>
      <c r="AU14" s="35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165"/>
    </row>
    <row r="15" spans="1:74" ht="30.75" thickBot="1" x14ac:dyDescent="0.3">
      <c r="A15" s="39"/>
      <c r="B15" s="73" t="s">
        <v>27</v>
      </c>
      <c r="C15" s="150" t="s">
        <v>3</v>
      </c>
      <c r="D15" s="150" t="s">
        <v>3</v>
      </c>
      <c r="E15" s="197" t="s">
        <v>48</v>
      </c>
      <c r="F15" s="216" t="s">
        <v>4</v>
      </c>
      <c r="G15" s="216" t="s">
        <v>5</v>
      </c>
      <c r="H15" s="282">
        <f>DATE(YEAR($C$35),MONTH($C$35),DAY($C$35))+(8/24)</f>
        <v>43596.333333333336</v>
      </c>
      <c r="I15" s="282">
        <f>H$6+(15/24/60)</f>
        <v>43596.34375</v>
      </c>
      <c r="J15" s="282">
        <f t="shared" ref="J15:BT15" si="4">I$6+(15/24/60)</f>
        <v>43596.354166666664</v>
      </c>
      <c r="K15" s="282">
        <f t="shared" si="4"/>
        <v>43596.364583333328</v>
      </c>
      <c r="L15" s="282">
        <f t="shared" si="4"/>
        <v>43596.374999999993</v>
      </c>
      <c r="M15" s="282">
        <f t="shared" si="4"/>
        <v>43596.385416666657</v>
      </c>
      <c r="N15" s="282">
        <f t="shared" si="4"/>
        <v>43596.395833333321</v>
      </c>
      <c r="O15" s="282">
        <f t="shared" si="4"/>
        <v>43596.406249999985</v>
      </c>
      <c r="P15" s="282">
        <f t="shared" si="4"/>
        <v>43596.41666666665</v>
      </c>
      <c r="Q15" s="282">
        <f t="shared" si="4"/>
        <v>43596.427083333314</v>
      </c>
      <c r="R15" s="282">
        <f t="shared" si="4"/>
        <v>43596.437499999978</v>
      </c>
      <c r="S15" s="282">
        <f t="shared" si="4"/>
        <v>43596.447916666642</v>
      </c>
      <c r="T15" s="282">
        <f t="shared" si="4"/>
        <v>43596.458333333307</v>
      </c>
      <c r="U15" s="282">
        <f t="shared" si="4"/>
        <v>43596.468749999971</v>
      </c>
      <c r="V15" s="282">
        <f t="shared" si="4"/>
        <v>43596.479166666635</v>
      </c>
      <c r="W15" s="282">
        <f t="shared" si="4"/>
        <v>43596.489583333299</v>
      </c>
      <c r="X15" s="282">
        <f t="shared" si="4"/>
        <v>43596.499999999964</v>
      </c>
      <c r="Y15" s="282">
        <f t="shared" si="4"/>
        <v>43596.510416666628</v>
      </c>
      <c r="Z15" s="282">
        <f t="shared" si="4"/>
        <v>43596.520833333292</v>
      </c>
      <c r="AA15" s="282">
        <f t="shared" si="4"/>
        <v>43596.531249999956</v>
      </c>
      <c r="AB15" s="282">
        <f t="shared" si="4"/>
        <v>43596.541666666621</v>
      </c>
      <c r="AC15" s="282">
        <f t="shared" si="4"/>
        <v>43596.552083333285</v>
      </c>
      <c r="AD15" s="282">
        <f t="shared" si="4"/>
        <v>43596.562499999949</v>
      </c>
      <c r="AE15" s="282">
        <f t="shared" si="4"/>
        <v>43596.572916666613</v>
      </c>
      <c r="AF15" s="282">
        <f t="shared" si="4"/>
        <v>43596.583333333278</v>
      </c>
      <c r="AG15" s="282">
        <f t="shared" si="4"/>
        <v>43596.593749999942</v>
      </c>
      <c r="AH15" s="282">
        <f t="shared" si="4"/>
        <v>43596.604166666606</v>
      </c>
      <c r="AI15" s="282">
        <f t="shared" si="4"/>
        <v>43596.61458333327</v>
      </c>
      <c r="AJ15" s="282">
        <f t="shared" si="4"/>
        <v>43596.624999999935</v>
      </c>
      <c r="AK15" s="282">
        <f t="shared" si="4"/>
        <v>43596.635416666599</v>
      </c>
      <c r="AL15" s="282">
        <f t="shared" si="4"/>
        <v>43596.645833333263</v>
      </c>
      <c r="AM15" s="282">
        <f t="shared" si="4"/>
        <v>43596.656249999927</v>
      </c>
      <c r="AN15" s="282">
        <f t="shared" si="4"/>
        <v>43596.666666666591</v>
      </c>
      <c r="AO15" s="282">
        <f t="shared" si="4"/>
        <v>43596.677083333256</v>
      </c>
      <c r="AP15" s="282">
        <f t="shared" si="4"/>
        <v>43596.68749999992</v>
      </c>
      <c r="AQ15" s="282">
        <f t="shared" si="4"/>
        <v>43596.697916666584</v>
      </c>
      <c r="AR15" s="282">
        <f t="shared" si="4"/>
        <v>43596.708333333248</v>
      </c>
      <c r="AS15" s="282">
        <f t="shared" si="4"/>
        <v>43596.718749999913</v>
      </c>
      <c r="AT15" s="282">
        <f t="shared" si="4"/>
        <v>43596.729166666577</v>
      </c>
      <c r="AU15" s="282">
        <f t="shared" si="4"/>
        <v>43596.739583333241</v>
      </c>
      <c r="AV15" s="282">
        <f t="shared" si="4"/>
        <v>43596.749999999905</v>
      </c>
      <c r="AW15" s="282">
        <f t="shared" si="4"/>
        <v>43596.76041666657</v>
      </c>
      <c r="AX15" s="282">
        <f t="shared" si="4"/>
        <v>43596.770833333234</v>
      </c>
      <c r="AY15" s="282">
        <f t="shared" si="4"/>
        <v>43596.781249999898</v>
      </c>
      <c r="AZ15" s="282">
        <f t="shared" si="4"/>
        <v>43596.791666666562</v>
      </c>
      <c r="BA15" s="282">
        <f t="shared" si="4"/>
        <v>43596.802083333227</v>
      </c>
      <c r="BB15" s="282">
        <f t="shared" si="4"/>
        <v>43596.812499999891</v>
      </c>
      <c r="BC15" s="282">
        <f t="shared" si="4"/>
        <v>43596.822916666555</v>
      </c>
      <c r="BD15" s="282">
        <f t="shared" si="4"/>
        <v>43596.833333333219</v>
      </c>
      <c r="BE15" s="282">
        <f t="shared" si="4"/>
        <v>43596.843749999884</v>
      </c>
      <c r="BF15" s="282">
        <f t="shared" si="4"/>
        <v>43596.854166666548</v>
      </c>
      <c r="BG15" s="282">
        <f t="shared" si="4"/>
        <v>43596.864583333212</v>
      </c>
      <c r="BH15" s="282">
        <f t="shared" si="4"/>
        <v>43596.874999999876</v>
      </c>
      <c r="BI15" s="282">
        <f t="shared" si="4"/>
        <v>43596.885416666541</v>
      </c>
      <c r="BJ15" s="282">
        <f t="shared" si="4"/>
        <v>43596.895833333205</v>
      </c>
      <c r="BK15" s="282">
        <f t="shared" si="4"/>
        <v>43596.906249999869</v>
      </c>
      <c r="BL15" s="282">
        <f t="shared" si="4"/>
        <v>43596.916666666533</v>
      </c>
      <c r="BM15" s="282">
        <f t="shared" si="4"/>
        <v>43596.927083333198</v>
      </c>
      <c r="BN15" s="282">
        <f t="shared" si="4"/>
        <v>43596.937499999862</v>
      </c>
      <c r="BO15" s="282">
        <f t="shared" si="4"/>
        <v>43596.947916666526</v>
      </c>
      <c r="BP15" s="282">
        <f t="shared" si="4"/>
        <v>43596.95833333319</v>
      </c>
      <c r="BQ15" s="282">
        <f t="shared" si="4"/>
        <v>43596.968749999854</v>
      </c>
      <c r="BR15" s="282">
        <f t="shared" si="4"/>
        <v>43596.979166666519</v>
      </c>
      <c r="BS15" s="282">
        <f t="shared" si="4"/>
        <v>43596.989583333183</v>
      </c>
      <c r="BT15" s="282">
        <f t="shared" si="4"/>
        <v>43596.999999999847</v>
      </c>
      <c r="BU15" s="165"/>
    </row>
    <row r="16" spans="1:74" x14ac:dyDescent="0.25">
      <c r="A16" s="39"/>
      <c r="B16" s="111" t="str">
        <f>'Etat staff'!U21</f>
        <v xml:space="preserve"> DAISY</v>
      </c>
      <c r="C16" s="151">
        <f>'Etat staff'!S21</f>
        <v>43596.440972222219</v>
      </c>
      <c r="D16" s="246">
        <f>IF('Etat staff'!T21&lt;C16,'Etat staff'!T21+1,'Etat staff'!T21)</f>
        <v>43596.767361111109</v>
      </c>
      <c r="E16" s="243">
        <f>IF(BU16*24&lt;5.75,0.25/24,IF(BU16*24&lt;6.75,0.5/24,IF(BU16*24&lt;9,1/24,IF(BU16*24&lt;13.25,1.25/24,1.5/24))))</f>
        <v>4.1666666666666664E-2</v>
      </c>
      <c r="F16" s="204"/>
      <c r="G16" s="166"/>
      <c r="H16" s="256" t="s">
        <v>7</v>
      </c>
      <c r="I16" s="256" t="s">
        <v>7</v>
      </c>
      <c r="J16" s="256" t="s">
        <v>7</v>
      </c>
      <c r="K16" s="252" t="s">
        <v>15</v>
      </c>
      <c r="L16" s="252" t="s">
        <v>15</v>
      </c>
      <c r="M16" s="252" t="s">
        <v>15</v>
      </c>
      <c r="N16" s="252" t="s">
        <v>15</v>
      </c>
      <c r="O16" s="252" t="s">
        <v>15</v>
      </c>
      <c r="P16" s="252" t="s">
        <v>39</v>
      </c>
      <c r="Q16" s="252" t="s">
        <v>39</v>
      </c>
      <c r="R16" s="252" t="s">
        <v>39</v>
      </c>
      <c r="S16" s="252" t="s">
        <v>39</v>
      </c>
      <c r="T16" s="252" t="s">
        <v>55</v>
      </c>
      <c r="U16" s="252" t="s">
        <v>55</v>
      </c>
      <c r="V16" s="252" t="s">
        <v>55</v>
      </c>
      <c r="W16" s="252" t="s">
        <v>55</v>
      </c>
      <c r="X16" s="281" t="s">
        <v>6</v>
      </c>
      <c r="Y16" s="281" t="s">
        <v>6</v>
      </c>
      <c r="Z16" s="281" t="s">
        <v>6</v>
      </c>
      <c r="AA16" s="252" t="s">
        <v>15</v>
      </c>
      <c r="AB16" s="231" t="s">
        <v>39</v>
      </c>
      <c r="AC16" s="231" t="s">
        <v>39</v>
      </c>
      <c r="AD16" s="231" t="s">
        <v>39</v>
      </c>
      <c r="AE16" s="231" t="s">
        <v>39</v>
      </c>
      <c r="AF16" s="231" t="s">
        <v>15</v>
      </c>
      <c r="AG16" s="231" t="s">
        <v>15</v>
      </c>
      <c r="AH16" s="231" t="s">
        <v>15</v>
      </c>
      <c r="AI16" s="231" t="s">
        <v>15</v>
      </c>
      <c r="AJ16" s="252" t="s">
        <v>47</v>
      </c>
      <c r="AK16" s="231" t="s">
        <v>46</v>
      </c>
      <c r="AL16" s="231" t="s">
        <v>46</v>
      </c>
      <c r="AM16" s="231" t="s">
        <v>46</v>
      </c>
      <c r="AN16" s="252" t="s">
        <v>46</v>
      </c>
      <c r="AO16" s="252" t="s">
        <v>46</v>
      </c>
      <c r="AP16" s="253" t="s">
        <v>15</v>
      </c>
      <c r="AQ16" s="253" t="s">
        <v>15</v>
      </c>
      <c r="AR16" s="253" t="s">
        <v>15</v>
      </c>
      <c r="AS16" s="253" t="s">
        <v>15</v>
      </c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4"/>
      <c r="BR16" s="254"/>
      <c r="BS16" s="254"/>
      <c r="BT16" s="255"/>
      <c r="BU16" s="165">
        <f t="shared" si="3"/>
        <v>0.33333330555717244</v>
      </c>
    </row>
    <row r="17" spans="1:73" ht="15" customHeight="1" x14ac:dyDescent="0.25">
      <c r="A17" s="39"/>
      <c r="B17" s="273" t="str">
        <f>'Etat staff'!U22</f>
        <v xml:space="preserve"> MIKE</v>
      </c>
      <c r="C17" s="152">
        <f>'Etat staff'!S22</f>
        <v>43596.440972222219</v>
      </c>
      <c r="D17" s="247">
        <f>IF('Etat staff'!T22&lt;C17,'Etat staff'!T22+1,'Etat staff'!T22)</f>
        <v>43596.767361111109</v>
      </c>
      <c r="E17" s="244">
        <f t="shared" ref="E17:E25" si="5">IF(BU17*24&lt;5.75,0.25/24,IF(BU17*24&lt;6.75,0.5/24,IF(BU17*24&lt;9,1/24,IF(BU17*24&lt;13.25,1.25/24,1.5/24))))</f>
        <v>4.1666666666666664E-2</v>
      </c>
      <c r="F17" s="205"/>
      <c r="G17" s="167"/>
      <c r="H17" s="227"/>
      <c r="I17" s="227"/>
      <c r="J17" s="227"/>
      <c r="K17" s="227" t="s">
        <v>7</v>
      </c>
      <c r="L17" s="227" t="s">
        <v>7</v>
      </c>
      <c r="M17" s="227" t="s">
        <v>7</v>
      </c>
      <c r="N17" s="227" t="s">
        <v>7</v>
      </c>
      <c r="O17" s="231" t="s">
        <v>15</v>
      </c>
      <c r="P17" s="231" t="s">
        <v>15</v>
      </c>
      <c r="Q17" s="231" t="s">
        <v>15</v>
      </c>
      <c r="R17" s="231" t="s">
        <v>15</v>
      </c>
      <c r="S17" s="231" t="s">
        <v>15</v>
      </c>
      <c r="T17" s="231" t="s">
        <v>39</v>
      </c>
      <c r="U17" s="231" t="s">
        <v>39</v>
      </c>
      <c r="V17" s="231" t="s">
        <v>39</v>
      </c>
      <c r="W17" s="231" t="s">
        <v>39</v>
      </c>
      <c r="X17" s="252" t="s">
        <v>15</v>
      </c>
      <c r="Y17" s="252" t="s">
        <v>15</v>
      </c>
      <c r="Z17" s="252" t="s">
        <v>15</v>
      </c>
      <c r="AA17" s="252" t="s">
        <v>15</v>
      </c>
      <c r="AB17" s="280" t="s">
        <v>6</v>
      </c>
      <c r="AC17" s="280" t="s">
        <v>6</v>
      </c>
      <c r="AD17" s="280" t="s">
        <v>6</v>
      </c>
      <c r="AE17" s="280" t="s">
        <v>15</v>
      </c>
      <c r="AF17" s="231" t="s">
        <v>39</v>
      </c>
      <c r="AG17" s="231" t="s">
        <v>39</v>
      </c>
      <c r="AH17" s="231" t="s">
        <v>39</v>
      </c>
      <c r="AI17" s="231" t="s">
        <v>39</v>
      </c>
      <c r="AJ17" s="231" t="s">
        <v>40</v>
      </c>
      <c r="AK17" s="231" t="s">
        <v>40</v>
      </c>
      <c r="AL17" s="231" t="s">
        <v>40</v>
      </c>
      <c r="AM17" s="231" t="s">
        <v>40</v>
      </c>
      <c r="AN17" s="231"/>
      <c r="AO17" s="231"/>
      <c r="AP17" s="231"/>
      <c r="AQ17" s="231"/>
      <c r="AR17" s="231"/>
      <c r="AS17" s="231"/>
      <c r="AT17" s="231"/>
      <c r="AU17" s="231"/>
      <c r="AV17" s="231"/>
      <c r="AW17" s="231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28"/>
      <c r="BR17" s="228"/>
      <c r="BS17" s="228"/>
      <c r="BT17" s="229"/>
      <c r="BU17" s="165">
        <f t="shared" si="3"/>
        <v>0.33333330555717244</v>
      </c>
    </row>
    <row r="18" spans="1:73" ht="18" customHeight="1" x14ac:dyDescent="0.25">
      <c r="A18" s="39"/>
      <c r="B18" s="65" t="str">
        <f>'Etat staff'!U23</f>
        <v xml:space="preserve"> PAGNA</v>
      </c>
      <c r="C18" s="152">
        <f>'Etat staff'!S23</f>
        <v>43596.482638888891</v>
      </c>
      <c r="D18" s="247">
        <f>IF('Etat staff'!T23&lt;C18,'Etat staff'!T23+1,'Etat staff'!T23)</f>
        <v>43596.715277777781</v>
      </c>
      <c r="E18" s="244">
        <f t="shared" si="5"/>
        <v>1.0416666666666666E-2</v>
      </c>
      <c r="F18" s="206"/>
      <c r="G18" s="168"/>
      <c r="H18" s="227"/>
      <c r="I18" s="264"/>
      <c r="J18" s="264"/>
      <c r="K18" s="264"/>
      <c r="L18" s="296"/>
      <c r="M18" s="296"/>
      <c r="N18" s="296"/>
      <c r="O18" s="296"/>
      <c r="P18" s="296" t="s">
        <v>7</v>
      </c>
      <c r="Q18" s="296" t="s">
        <v>7</v>
      </c>
      <c r="R18" s="296" t="s">
        <v>7</v>
      </c>
      <c r="S18" s="231" t="s">
        <v>15</v>
      </c>
      <c r="T18" s="231" t="s">
        <v>40</v>
      </c>
      <c r="U18" s="231" t="s">
        <v>40</v>
      </c>
      <c r="V18" s="231" t="s">
        <v>40</v>
      </c>
      <c r="W18" s="231" t="s">
        <v>40</v>
      </c>
      <c r="X18" s="231" t="s">
        <v>40</v>
      </c>
      <c r="Y18" s="231" t="s">
        <v>40</v>
      </c>
      <c r="Z18" s="231" t="s">
        <v>40</v>
      </c>
      <c r="AA18" s="231" t="s">
        <v>40</v>
      </c>
      <c r="AB18" s="231" t="s">
        <v>40</v>
      </c>
      <c r="AC18" s="231" t="s">
        <v>40</v>
      </c>
      <c r="AD18" s="231" t="s">
        <v>40</v>
      </c>
      <c r="AE18" s="231" t="s">
        <v>40</v>
      </c>
      <c r="AF18" s="280" t="s">
        <v>6</v>
      </c>
      <c r="AG18" s="280" t="s">
        <v>6</v>
      </c>
      <c r="AH18" s="280" t="s">
        <v>6</v>
      </c>
      <c r="AI18" s="231" t="s">
        <v>15</v>
      </c>
      <c r="AJ18" s="231" t="s">
        <v>39</v>
      </c>
      <c r="AK18" s="231" t="s">
        <v>39</v>
      </c>
      <c r="AL18" s="231" t="s">
        <v>39</v>
      </c>
      <c r="AM18" s="231" t="s">
        <v>39</v>
      </c>
      <c r="AN18" s="231" t="s">
        <v>15</v>
      </c>
      <c r="AO18" s="231" t="s">
        <v>15</v>
      </c>
      <c r="AP18" s="231" t="s">
        <v>15</v>
      </c>
      <c r="AQ18" s="231" t="s">
        <v>15</v>
      </c>
      <c r="AR18" s="231" t="s">
        <v>15</v>
      </c>
      <c r="AS18" s="231" t="s">
        <v>47</v>
      </c>
      <c r="AT18" s="231" t="s">
        <v>15</v>
      </c>
      <c r="AU18" s="231" t="s">
        <v>15</v>
      </c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28"/>
      <c r="BR18" s="228"/>
      <c r="BS18" s="228"/>
      <c r="BT18" s="229"/>
      <c r="BU18" s="165">
        <f t="shared" si="3"/>
        <v>0.23958330555717244</v>
      </c>
    </row>
    <row r="19" spans="1:73" ht="18" customHeight="1" x14ac:dyDescent="0.25">
      <c r="A19" s="39"/>
      <c r="B19" s="65" t="str">
        <f>'Etat staff'!U24</f>
        <v xml:space="preserve"> VIRGINIE</v>
      </c>
      <c r="C19" s="152">
        <f>'Etat staff'!S24</f>
        <v>43596.482638888891</v>
      </c>
      <c r="D19" s="247">
        <f>IF('Etat staff'!T24&lt;C19,'Etat staff'!T24+1,'Etat staff'!T24)</f>
        <v>43596.694444444445</v>
      </c>
      <c r="E19" s="244">
        <f t="shared" si="5"/>
        <v>1.0416666666666666E-2</v>
      </c>
      <c r="F19" s="206"/>
      <c r="G19" s="168"/>
      <c r="H19" s="227"/>
      <c r="I19" s="264"/>
      <c r="J19" s="264"/>
      <c r="K19" s="264"/>
      <c r="L19" s="296"/>
      <c r="M19" s="296"/>
      <c r="N19" s="296"/>
      <c r="O19" s="296"/>
      <c r="P19" s="296"/>
      <c r="Q19" s="296"/>
      <c r="R19" s="296"/>
      <c r="S19" s="296" t="s">
        <v>7</v>
      </c>
      <c r="T19" s="296" t="s">
        <v>7</v>
      </c>
      <c r="U19" s="296" t="s">
        <v>7</v>
      </c>
      <c r="V19" s="296" t="s">
        <v>7</v>
      </c>
      <c r="W19" s="231" t="s">
        <v>15</v>
      </c>
      <c r="X19" s="231" t="s">
        <v>39</v>
      </c>
      <c r="Y19" s="231" t="s">
        <v>39</v>
      </c>
      <c r="Z19" s="231" t="s">
        <v>39</v>
      </c>
      <c r="AA19" s="231" t="s">
        <v>39</v>
      </c>
      <c r="AB19" s="231" t="s">
        <v>15</v>
      </c>
      <c r="AC19" s="231" t="s">
        <v>15</v>
      </c>
      <c r="AD19" s="231" t="s">
        <v>15</v>
      </c>
      <c r="AE19" s="231" t="s">
        <v>15</v>
      </c>
      <c r="AF19" s="231" t="s">
        <v>15</v>
      </c>
      <c r="AG19" s="231" t="s">
        <v>15</v>
      </c>
      <c r="AH19" s="231" t="s">
        <v>15</v>
      </c>
      <c r="AI19" s="231" t="s">
        <v>15</v>
      </c>
      <c r="AJ19" s="280" t="s">
        <v>6</v>
      </c>
      <c r="AK19" s="280" t="s">
        <v>6</v>
      </c>
      <c r="AL19" s="280" t="s">
        <v>6</v>
      </c>
      <c r="AM19" s="231" t="s">
        <v>15</v>
      </c>
      <c r="AN19" s="231" t="s">
        <v>39</v>
      </c>
      <c r="AO19" s="231" t="s">
        <v>39</v>
      </c>
      <c r="AP19" s="231" t="s">
        <v>39</v>
      </c>
      <c r="AQ19" s="231" t="s">
        <v>39</v>
      </c>
      <c r="AR19" s="231" t="s">
        <v>47</v>
      </c>
      <c r="AS19" s="231" t="s">
        <v>15</v>
      </c>
      <c r="AT19" s="231" t="s">
        <v>15</v>
      </c>
      <c r="AU19" s="231" t="s">
        <v>15</v>
      </c>
      <c r="AV19" s="231"/>
      <c r="AW19" s="231"/>
      <c r="AX19" s="231"/>
      <c r="AY19" s="231"/>
      <c r="AZ19" s="231"/>
      <c r="BA19" s="231"/>
      <c r="BB19" s="231"/>
      <c r="BC19" s="231"/>
      <c r="BD19" s="231"/>
      <c r="BE19" s="231"/>
      <c r="BF19" s="296"/>
      <c r="BG19" s="296"/>
      <c r="BH19" s="296"/>
      <c r="BI19" s="296"/>
      <c r="BJ19" s="296"/>
      <c r="BK19" s="296"/>
      <c r="BL19" s="296"/>
      <c r="BM19" s="296"/>
      <c r="BN19" s="296"/>
      <c r="BO19" s="296"/>
      <c r="BP19" s="296"/>
      <c r="BQ19" s="228"/>
      <c r="BR19" s="228"/>
      <c r="BS19" s="228"/>
      <c r="BT19" s="229"/>
      <c r="BU19" s="165">
        <f t="shared" si="3"/>
        <v>0.21874997222141379</v>
      </c>
    </row>
    <row r="20" spans="1:73" ht="18" customHeight="1" x14ac:dyDescent="0.25">
      <c r="A20" s="39"/>
      <c r="B20" s="65" t="str">
        <f>'Etat staff'!U25</f>
        <v xml:space="preserve"> IRIS</v>
      </c>
      <c r="C20" s="152">
        <f>'Etat staff'!S25</f>
        <v>43596.482638888891</v>
      </c>
      <c r="D20" s="247">
        <f>IF('Etat staff'!T25&lt;C20,'Etat staff'!T25+1,'Etat staff'!T25)</f>
        <v>43596.850694444445</v>
      </c>
      <c r="E20" s="244">
        <f t="shared" si="5"/>
        <v>4.1666666666666664E-2</v>
      </c>
      <c r="F20" s="206"/>
      <c r="G20" s="168"/>
      <c r="H20" s="227"/>
      <c r="I20" s="264"/>
      <c r="J20" s="264"/>
      <c r="K20" s="264"/>
      <c r="L20" s="296"/>
      <c r="M20" s="296"/>
      <c r="N20" s="296"/>
      <c r="O20" s="296"/>
      <c r="P20" s="296"/>
      <c r="Q20" s="296"/>
      <c r="R20" s="296"/>
      <c r="S20" s="296"/>
      <c r="T20" s="296" t="s">
        <v>7</v>
      </c>
      <c r="U20" s="296" t="s">
        <v>7</v>
      </c>
      <c r="V20" s="296" t="s">
        <v>7</v>
      </c>
      <c r="W20" s="231" t="s">
        <v>15</v>
      </c>
      <c r="X20" s="231" t="s">
        <v>15</v>
      </c>
      <c r="Y20" s="231" t="s">
        <v>15</v>
      </c>
      <c r="Z20" s="231" t="s">
        <v>15</v>
      </c>
      <c r="AA20" s="231" t="s">
        <v>15</v>
      </c>
      <c r="AB20" s="231" t="s">
        <v>15</v>
      </c>
      <c r="AC20" s="231" t="s">
        <v>15</v>
      </c>
      <c r="AD20" s="231" t="s">
        <v>15</v>
      </c>
      <c r="AE20" s="231" t="s">
        <v>15</v>
      </c>
      <c r="AF20" s="231" t="s">
        <v>15</v>
      </c>
      <c r="AG20" s="231" t="s">
        <v>15</v>
      </c>
      <c r="AH20" s="231" t="s">
        <v>15</v>
      </c>
      <c r="AI20" s="231" t="s">
        <v>15</v>
      </c>
      <c r="AJ20" s="280" t="s">
        <v>6</v>
      </c>
      <c r="AK20" s="280" t="s">
        <v>6</v>
      </c>
      <c r="AL20" s="280" t="s">
        <v>6</v>
      </c>
      <c r="AM20" s="231" t="s">
        <v>15</v>
      </c>
      <c r="AN20" s="231" t="s">
        <v>15</v>
      </c>
      <c r="AO20" s="231" t="s">
        <v>15</v>
      </c>
      <c r="AP20" s="231" t="s">
        <v>15</v>
      </c>
      <c r="AQ20" s="231" t="s">
        <v>15</v>
      </c>
      <c r="AR20" s="231" t="s">
        <v>15</v>
      </c>
      <c r="AS20" s="231"/>
      <c r="AT20" s="231"/>
      <c r="AU20" s="231"/>
      <c r="AV20" s="231"/>
      <c r="AW20" s="231"/>
      <c r="AX20" s="231"/>
      <c r="AY20" s="231"/>
      <c r="AZ20" s="231"/>
      <c r="BA20" s="231"/>
      <c r="BB20" s="231"/>
      <c r="BC20" s="231"/>
      <c r="BD20" s="231"/>
      <c r="BE20" s="231"/>
      <c r="BF20" s="231"/>
      <c r="BG20" s="231"/>
      <c r="BH20" s="296"/>
      <c r="BI20" s="296"/>
      <c r="BJ20" s="296"/>
      <c r="BK20" s="296"/>
      <c r="BL20" s="296"/>
      <c r="BM20" s="296"/>
      <c r="BN20" s="296"/>
      <c r="BO20" s="296"/>
      <c r="BP20" s="296"/>
      <c r="BQ20" s="228"/>
      <c r="BR20" s="228"/>
      <c r="BS20" s="228"/>
      <c r="BT20" s="229"/>
      <c r="BU20" s="165">
        <f t="shared" si="3"/>
        <v>0.37499997222141379</v>
      </c>
    </row>
    <row r="21" spans="1:73" ht="18" customHeight="1" x14ac:dyDescent="0.25">
      <c r="A21" s="39"/>
      <c r="B21" s="65" t="str">
        <f>'Etat staff'!U26</f>
        <v xml:space="preserve"> PHILIPPINE</v>
      </c>
      <c r="C21" s="152">
        <f>'Etat staff'!S26</f>
        <v>43596.711805555555</v>
      </c>
      <c r="D21" s="247">
        <f>IF('Etat staff'!T26&lt;C21,'Etat staff'!T26+1,'Etat staff'!T26)</f>
        <v>43596.954861111109</v>
      </c>
      <c r="E21" s="244">
        <f t="shared" si="5"/>
        <v>2.0833333333333332E-2</v>
      </c>
      <c r="F21" s="206"/>
      <c r="G21" s="168"/>
      <c r="H21" s="227"/>
      <c r="I21" s="264"/>
      <c r="J21" s="264"/>
      <c r="K21" s="264"/>
      <c r="L21" s="296"/>
      <c r="M21" s="296"/>
      <c r="N21" s="296"/>
      <c r="O21" s="296"/>
      <c r="P21" s="296"/>
      <c r="Q21" s="296"/>
      <c r="R21" s="296"/>
      <c r="S21" s="296"/>
      <c r="T21" s="296"/>
      <c r="U21" s="296"/>
      <c r="V21" s="296"/>
      <c r="W21" s="296"/>
      <c r="X21" s="296"/>
      <c r="Y21" s="296"/>
      <c r="Z21" s="296" t="s">
        <v>7</v>
      </c>
      <c r="AA21" s="296" t="s">
        <v>7</v>
      </c>
      <c r="AB21" s="296" t="s">
        <v>7</v>
      </c>
      <c r="AC21" s="296" t="s">
        <v>7</v>
      </c>
      <c r="AD21" s="296" t="s">
        <v>7</v>
      </c>
      <c r="AE21" s="231" t="s">
        <v>15</v>
      </c>
      <c r="AF21" s="231" t="s">
        <v>15</v>
      </c>
      <c r="AG21" s="231" t="s">
        <v>15</v>
      </c>
      <c r="AH21" s="231" t="s">
        <v>15</v>
      </c>
      <c r="AI21" s="231" t="s">
        <v>15</v>
      </c>
      <c r="AJ21" s="231" t="s">
        <v>15</v>
      </c>
      <c r="AK21" s="231" t="s">
        <v>15</v>
      </c>
      <c r="AL21" s="231" t="s">
        <v>15</v>
      </c>
      <c r="AM21" s="231" t="s">
        <v>15</v>
      </c>
      <c r="AN21" s="280" t="s">
        <v>6</v>
      </c>
      <c r="AO21" s="280" t="s">
        <v>6</v>
      </c>
      <c r="AP21" s="280" t="s">
        <v>6</v>
      </c>
      <c r="AQ21" s="231" t="s">
        <v>15</v>
      </c>
      <c r="AR21" s="231" t="s">
        <v>15</v>
      </c>
      <c r="AS21" s="231" t="s">
        <v>15</v>
      </c>
      <c r="AT21" s="231" t="s">
        <v>15</v>
      </c>
      <c r="AU21" s="231" t="s">
        <v>15</v>
      </c>
      <c r="AV21" s="231" t="s">
        <v>39</v>
      </c>
      <c r="AW21" s="231" t="s">
        <v>39</v>
      </c>
      <c r="AX21" s="231" t="s">
        <v>39</v>
      </c>
      <c r="AY21" s="231" t="s">
        <v>39</v>
      </c>
      <c r="AZ21" s="231" t="s">
        <v>15</v>
      </c>
      <c r="BA21" s="231" t="s">
        <v>15</v>
      </c>
      <c r="BB21" s="231" t="s">
        <v>15</v>
      </c>
      <c r="BC21" s="231" t="s">
        <v>15</v>
      </c>
      <c r="BD21" s="231" t="s">
        <v>15</v>
      </c>
      <c r="BE21" s="231" t="s">
        <v>15</v>
      </c>
      <c r="BF21" s="231" t="s">
        <v>15</v>
      </c>
      <c r="BG21" s="231" t="s">
        <v>15</v>
      </c>
      <c r="BH21" s="231" t="s">
        <v>15</v>
      </c>
      <c r="BI21" s="231" t="s">
        <v>15</v>
      </c>
      <c r="BJ21" s="296"/>
      <c r="BK21" s="296"/>
      <c r="BL21" s="296"/>
      <c r="BM21" s="296"/>
      <c r="BN21" s="296"/>
      <c r="BO21" s="296"/>
      <c r="BP21" s="296"/>
      <c r="BQ21" s="228"/>
      <c r="BR21" s="228"/>
      <c r="BS21" s="228"/>
      <c r="BT21" s="229"/>
      <c r="BU21" s="165">
        <f t="shared" si="3"/>
        <v>0.24999997222141379</v>
      </c>
    </row>
    <row r="22" spans="1:73" ht="18" customHeight="1" x14ac:dyDescent="0.25">
      <c r="A22" s="39"/>
      <c r="B22" s="65" t="str">
        <f>'Etat staff'!U27</f>
        <v xml:space="preserve"> CAMILLE</v>
      </c>
      <c r="C22" s="152">
        <f>'Etat staff'!S27</f>
        <v>43596.711805555555</v>
      </c>
      <c r="D22" s="247">
        <f>IF('Etat staff'!T27&lt;C22,'Etat staff'!T27+1,'Etat staff'!T27)</f>
        <v>43596.954861111109</v>
      </c>
      <c r="E22" s="244">
        <f t="shared" si="5"/>
        <v>2.0833333333333332E-2</v>
      </c>
      <c r="F22" s="206"/>
      <c r="G22" s="168"/>
      <c r="H22" s="227"/>
      <c r="I22" s="264"/>
      <c r="J22" s="264"/>
      <c r="K22" s="264"/>
      <c r="L22" s="296"/>
      <c r="M22" s="296"/>
      <c r="N22" s="296"/>
      <c r="O22" s="296"/>
      <c r="P22" s="296"/>
      <c r="Q22" s="296"/>
      <c r="R22" s="296"/>
      <c r="S22" s="296"/>
      <c r="T22" s="296"/>
      <c r="U22" s="296"/>
      <c r="V22" s="296"/>
      <c r="W22" s="296"/>
      <c r="X22" s="296"/>
      <c r="Y22" s="296"/>
      <c r="Z22" s="296"/>
      <c r="AA22" s="296"/>
      <c r="AB22" s="296" t="s">
        <v>7</v>
      </c>
      <c r="AC22" s="296" t="s">
        <v>7</v>
      </c>
      <c r="AD22" s="296" t="s">
        <v>7</v>
      </c>
      <c r="AE22" s="296" t="s">
        <v>7</v>
      </c>
      <c r="AF22" s="296" t="s">
        <v>7</v>
      </c>
      <c r="AG22" s="231" t="s">
        <v>15</v>
      </c>
      <c r="AH22" s="231" t="s">
        <v>15</v>
      </c>
      <c r="AI22" s="231" t="s">
        <v>15</v>
      </c>
      <c r="AJ22" s="231" t="s">
        <v>15</v>
      </c>
      <c r="AK22" s="231" t="s">
        <v>15</v>
      </c>
      <c r="AL22" s="231" t="s">
        <v>15</v>
      </c>
      <c r="AM22" s="231" t="s">
        <v>15</v>
      </c>
      <c r="AN22" s="231" t="s">
        <v>15</v>
      </c>
      <c r="AO22" s="231" t="s">
        <v>15</v>
      </c>
      <c r="AP22" s="231" t="s">
        <v>15</v>
      </c>
      <c r="AQ22" s="231" t="s">
        <v>15</v>
      </c>
      <c r="AR22" s="231" t="s">
        <v>15</v>
      </c>
      <c r="AS22" s="231" t="s">
        <v>15</v>
      </c>
      <c r="AT22" s="231" t="s">
        <v>15</v>
      </c>
      <c r="AU22" s="231" t="s">
        <v>15</v>
      </c>
      <c r="AV22" s="231" t="s">
        <v>6</v>
      </c>
      <c r="AW22" s="231" t="s">
        <v>6</v>
      </c>
      <c r="AX22" s="231" t="s">
        <v>6</v>
      </c>
      <c r="AY22" s="231" t="s">
        <v>15</v>
      </c>
      <c r="AZ22" s="231" t="s">
        <v>39</v>
      </c>
      <c r="BA22" s="231" t="s">
        <v>39</v>
      </c>
      <c r="BB22" s="231" t="s">
        <v>39</v>
      </c>
      <c r="BC22" s="231" t="s">
        <v>39</v>
      </c>
      <c r="BD22" s="231" t="s">
        <v>15</v>
      </c>
      <c r="BE22" s="231" t="s">
        <v>15</v>
      </c>
      <c r="BF22" s="231" t="s">
        <v>15</v>
      </c>
      <c r="BG22" s="231" t="s">
        <v>15</v>
      </c>
      <c r="BH22" s="231" t="s">
        <v>15</v>
      </c>
      <c r="BI22" s="231" t="s">
        <v>15</v>
      </c>
      <c r="BJ22" s="231" t="s">
        <v>15</v>
      </c>
      <c r="BK22" s="231" t="s">
        <v>15</v>
      </c>
      <c r="BL22" s="231" t="s">
        <v>15</v>
      </c>
      <c r="BM22" s="231" t="s">
        <v>15</v>
      </c>
      <c r="BN22" s="231" t="s">
        <v>15</v>
      </c>
      <c r="BO22" s="231" t="s">
        <v>15</v>
      </c>
      <c r="BP22" s="296"/>
      <c r="BQ22" s="228"/>
      <c r="BR22" s="228"/>
      <c r="BS22" s="228"/>
      <c r="BT22" s="229"/>
      <c r="BU22" s="165">
        <f t="shared" si="3"/>
        <v>0.24999997222141379</v>
      </c>
    </row>
    <row r="23" spans="1:73" ht="18" customHeight="1" x14ac:dyDescent="0.25">
      <c r="A23" s="39"/>
      <c r="B23" s="273" t="str">
        <f>'Etat staff'!U28</f>
        <v xml:space="preserve"> MARINE</v>
      </c>
      <c r="C23" s="152">
        <f>'Etat staff'!S28</f>
        <v>43596.732638888891</v>
      </c>
      <c r="D23" s="247">
        <f>IF('Etat staff'!T28&lt;C23,'Etat staff'!T28+1,'Etat staff'!T28)</f>
        <v>43596.954861111109</v>
      </c>
      <c r="E23" s="244">
        <f t="shared" si="5"/>
        <v>1.0416666666666666E-2</v>
      </c>
      <c r="F23" s="206"/>
      <c r="G23" s="168"/>
      <c r="H23" s="227"/>
      <c r="I23" s="264"/>
      <c r="J23" s="264"/>
      <c r="K23" s="264"/>
      <c r="L23" s="296"/>
      <c r="M23" s="296"/>
      <c r="N23" s="296"/>
      <c r="O23" s="296"/>
      <c r="P23" s="296"/>
      <c r="Q23" s="296"/>
      <c r="R23" s="296"/>
      <c r="S23" s="296"/>
      <c r="T23" s="231"/>
      <c r="U23" s="231"/>
      <c r="V23" s="231"/>
      <c r="W23" s="231"/>
      <c r="X23" s="296"/>
      <c r="Y23" s="296"/>
      <c r="Z23" s="296"/>
      <c r="AA23" s="296"/>
      <c r="AB23" s="296"/>
      <c r="AC23" s="296"/>
      <c r="AD23" s="296"/>
      <c r="AE23" s="296"/>
      <c r="AF23" s="296" t="s">
        <v>7</v>
      </c>
      <c r="AG23" s="296" t="s">
        <v>7</v>
      </c>
      <c r="AH23" s="296" t="s">
        <v>7</v>
      </c>
      <c r="AI23" s="296" t="s">
        <v>7</v>
      </c>
      <c r="AJ23" s="296" t="s">
        <v>7</v>
      </c>
      <c r="AK23" s="231" t="s">
        <v>15</v>
      </c>
      <c r="AL23" s="231" t="s">
        <v>15</v>
      </c>
      <c r="AM23" s="231" t="s">
        <v>15</v>
      </c>
      <c r="AN23" s="231" t="s">
        <v>15</v>
      </c>
      <c r="AO23" s="231" t="s">
        <v>15</v>
      </c>
      <c r="AP23" s="231" t="s">
        <v>15</v>
      </c>
      <c r="AQ23" s="231" t="s">
        <v>15</v>
      </c>
      <c r="AR23" s="231" t="s">
        <v>15</v>
      </c>
      <c r="AS23" s="231" t="s">
        <v>15</v>
      </c>
      <c r="AT23" s="231" t="s">
        <v>15</v>
      </c>
      <c r="AU23" s="231" t="s">
        <v>15</v>
      </c>
      <c r="AV23" s="231" t="s">
        <v>6</v>
      </c>
      <c r="AW23" s="231" t="s">
        <v>6</v>
      </c>
      <c r="AX23" s="231" t="s">
        <v>6</v>
      </c>
      <c r="AY23" s="231" t="s">
        <v>15</v>
      </c>
      <c r="AZ23" s="231" t="s">
        <v>47</v>
      </c>
      <c r="BA23" s="231" t="s">
        <v>15</v>
      </c>
      <c r="BB23" s="231" t="s">
        <v>15</v>
      </c>
      <c r="BC23" s="231" t="s">
        <v>15</v>
      </c>
      <c r="BD23" s="231" t="s">
        <v>15</v>
      </c>
      <c r="BE23" s="231" t="s">
        <v>15</v>
      </c>
      <c r="BF23" s="231" t="s">
        <v>15</v>
      </c>
      <c r="BG23" s="231" t="s">
        <v>15</v>
      </c>
      <c r="BH23" s="231" t="s">
        <v>15</v>
      </c>
      <c r="BI23" s="231" t="s">
        <v>15</v>
      </c>
      <c r="BJ23" s="231" t="s">
        <v>15</v>
      </c>
      <c r="BK23" s="231" t="s">
        <v>15</v>
      </c>
      <c r="BL23" s="231" t="s">
        <v>15</v>
      </c>
      <c r="BM23" s="231" t="s">
        <v>15</v>
      </c>
      <c r="BN23" s="231" t="s">
        <v>15</v>
      </c>
      <c r="BO23" s="231" t="s">
        <v>15</v>
      </c>
      <c r="BP23" s="296"/>
      <c r="BQ23" s="228"/>
      <c r="BR23" s="228"/>
      <c r="BS23" s="228"/>
      <c r="BT23" s="229"/>
      <c r="BU23" s="165">
        <f t="shared" si="3"/>
        <v>0.22916663888565514</v>
      </c>
    </row>
    <row r="24" spans="1:73" x14ac:dyDescent="0.25">
      <c r="A24" s="39"/>
      <c r="B24" s="65">
        <f>'Etat staff'!U29</f>
        <v>0</v>
      </c>
      <c r="C24" s="152">
        <f>'Etat staff'!S29</f>
        <v>0</v>
      </c>
      <c r="D24" s="247">
        <f>IF('Etat staff'!T29&lt;C24,'Etat staff'!T29+1,'Etat staff'!T29)</f>
        <v>0</v>
      </c>
      <c r="E24" s="244">
        <f t="shared" si="5"/>
        <v>1.0416666666666666E-2</v>
      </c>
      <c r="F24" s="206"/>
      <c r="G24" s="168"/>
      <c r="H24" s="227"/>
      <c r="I24" s="264"/>
      <c r="J24" s="264"/>
      <c r="K24" s="264"/>
      <c r="L24" s="296"/>
      <c r="M24" s="296"/>
      <c r="N24" s="296"/>
      <c r="O24" s="296"/>
      <c r="P24" s="296"/>
      <c r="Q24" s="296"/>
      <c r="R24" s="296"/>
      <c r="S24" s="296"/>
      <c r="T24" s="231"/>
      <c r="U24" s="231"/>
      <c r="V24" s="231"/>
      <c r="W24" s="231"/>
      <c r="X24" s="296" t="s">
        <v>7</v>
      </c>
      <c r="Y24" s="296" t="s">
        <v>7</v>
      </c>
      <c r="Z24" s="296" t="s">
        <v>7</v>
      </c>
      <c r="AA24" s="296" t="s">
        <v>7</v>
      </c>
      <c r="AB24" s="296" t="s">
        <v>7</v>
      </c>
      <c r="AC24" s="296" t="s">
        <v>7</v>
      </c>
      <c r="AD24" s="296" t="s">
        <v>7</v>
      </c>
      <c r="AE24" s="296" t="s">
        <v>7</v>
      </c>
      <c r="AF24" s="296" t="s">
        <v>7</v>
      </c>
      <c r="AG24" s="296" t="s">
        <v>7</v>
      </c>
      <c r="AH24" s="296" t="s">
        <v>7</v>
      </c>
      <c r="AI24" s="296" t="s">
        <v>7</v>
      </c>
      <c r="AJ24" s="296" t="s">
        <v>7</v>
      </c>
      <c r="AK24" s="296" t="s">
        <v>7</v>
      </c>
      <c r="AL24" s="231" t="s">
        <v>15</v>
      </c>
      <c r="AM24" s="231" t="s">
        <v>15</v>
      </c>
      <c r="AN24" s="280" t="s">
        <v>6</v>
      </c>
      <c r="AO24" s="280" t="s">
        <v>6</v>
      </c>
      <c r="AP24" s="280" t="s">
        <v>6</v>
      </c>
      <c r="AQ24" s="231" t="s">
        <v>15</v>
      </c>
      <c r="AR24" s="231" t="s">
        <v>15</v>
      </c>
      <c r="AS24" s="231" t="s">
        <v>15</v>
      </c>
      <c r="AT24" s="231" t="s">
        <v>15</v>
      </c>
      <c r="AU24" s="231" t="s">
        <v>15</v>
      </c>
      <c r="AV24" s="231" t="s">
        <v>15</v>
      </c>
      <c r="AW24" s="231" t="s">
        <v>15</v>
      </c>
      <c r="AX24" s="231" t="s">
        <v>15</v>
      </c>
      <c r="AY24" s="231" t="s">
        <v>15</v>
      </c>
      <c r="AZ24" s="231" t="s">
        <v>47</v>
      </c>
      <c r="BA24" s="231" t="s">
        <v>15</v>
      </c>
      <c r="BB24" s="231" t="s">
        <v>15</v>
      </c>
      <c r="BC24" s="231" t="s">
        <v>15</v>
      </c>
      <c r="BD24" s="231" t="s">
        <v>15</v>
      </c>
      <c r="BE24" s="231" t="s">
        <v>15</v>
      </c>
      <c r="BF24" s="231" t="s">
        <v>15</v>
      </c>
      <c r="BG24" s="231" t="s">
        <v>15</v>
      </c>
      <c r="BH24" s="296"/>
      <c r="BI24" s="296"/>
      <c r="BJ24" s="296"/>
      <c r="BK24" s="296"/>
      <c r="BL24" s="296"/>
      <c r="BM24" s="296"/>
      <c r="BN24" s="296"/>
      <c r="BO24" s="296"/>
      <c r="BP24" s="296"/>
      <c r="BQ24" s="228"/>
      <c r="BR24" s="228"/>
      <c r="BS24" s="228"/>
      <c r="BT24" s="229"/>
      <c r="BU24" s="165">
        <f t="shared" si="3"/>
        <v>6.9444166666666673E-3</v>
      </c>
    </row>
    <row r="25" spans="1:73" ht="15.75" thickBot="1" x14ac:dyDescent="0.3">
      <c r="A25" s="39"/>
      <c r="B25" s="112">
        <f>'Etat staff'!U30</f>
        <v>0</v>
      </c>
      <c r="C25" s="153">
        <f>'Etat staff'!S30</f>
        <v>0</v>
      </c>
      <c r="D25" s="248">
        <f>IF('Etat staff'!T30&lt;C25,'Etat staff'!T30+1,'Etat staff'!T30)</f>
        <v>0</v>
      </c>
      <c r="E25" s="245">
        <f t="shared" si="5"/>
        <v>1.0416666666666666E-2</v>
      </c>
      <c r="F25" s="142"/>
      <c r="G25" s="169"/>
      <c r="H25" s="232"/>
      <c r="I25" s="279"/>
      <c r="J25" s="279"/>
      <c r="K25" s="279"/>
      <c r="L25" s="233"/>
      <c r="M25" s="233"/>
      <c r="N25" s="233"/>
      <c r="O25" s="233"/>
      <c r="P25" s="233"/>
      <c r="Q25" s="233"/>
      <c r="R25" s="233"/>
      <c r="S25" s="233"/>
      <c r="T25" s="234"/>
      <c r="U25" s="234"/>
      <c r="V25" s="234"/>
      <c r="W25" s="234"/>
      <c r="X25" s="234"/>
      <c r="Y25" s="234"/>
      <c r="Z25" s="234"/>
      <c r="AA25" s="234"/>
      <c r="AB25" s="234" t="s">
        <v>7</v>
      </c>
      <c r="AC25" s="234" t="s">
        <v>7</v>
      </c>
      <c r="AD25" s="234" t="s">
        <v>7</v>
      </c>
      <c r="AE25" s="234" t="s">
        <v>7</v>
      </c>
      <c r="AF25" s="234"/>
      <c r="AG25" s="234"/>
      <c r="AH25" s="234"/>
      <c r="AI25" s="234"/>
      <c r="AJ25" s="234"/>
      <c r="AK25" s="234"/>
      <c r="AL25" s="234"/>
      <c r="AM25" s="234"/>
      <c r="AN25" s="234"/>
      <c r="AO25" s="234"/>
      <c r="AP25" s="234"/>
      <c r="AQ25" s="234"/>
      <c r="AR25" s="234"/>
      <c r="AS25" s="234"/>
      <c r="AT25" s="234"/>
      <c r="AU25" s="234"/>
      <c r="AV25" s="234"/>
      <c r="AW25" s="234"/>
      <c r="AX25" s="234"/>
      <c r="AY25" s="234"/>
      <c r="AZ25" s="234"/>
      <c r="BA25" s="234"/>
      <c r="BB25" s="234"/>
      <c r="BC25" s="234"/>
      <c r="BD25" s="234"/>
      <c r="BE25" s="234"/>
      <c r="BF25" s="234"/>
      <c r="BG25" s="234"/>
      <c r="BH25" s="234"/>
      <c r="BI25" s="234"/>
      <c r="BJ25" s="234"/>
      <c r="BK25" s="234"/>
      <c r="BL25" s="233"/>
      <c r="BM25" s="233"/>
      <c r="BN25" s="233"/>
      <c r="BO25" s="233"/>
      <c r="BP25" s="233"/>
      <c r="BQ25" s="235"/>
      <c r="BR25" s="235"/>
      <c r="BS25" s="235"/>
      <c r="BT25" s="236"/>
      <c r="BU25" s="165">
        <f t="shared" si="3"/>
        <v>6.9444166666666673E-3</v>
      </c>
    </row>
    <row r="26" spans="1:73" ht="15.75" thickBot="1" x14ac:dyDescent="0.3">
      <c r="A26" s="39"/>
      <c r="B26" s="40"/>
      <c r="C26" s="147"/>
      <c r="D26" s="154"/>
      <c r="E26" s="198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3"/>
      <c r="AK26" s="35"/>
      <c r="AL26" s="35"/>
      <c r="AM26" s="35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165"/>
    </row>
    <row r="27" spans="1:73" ht="15" customHeight="1" x14ac:dyDescent="0.25">
      <c r="A27" s="3"/>
      <c r="B27" s="364"/>
      <c r="C27" s="362" t="s">
        <v>3</v>
      </c>
      <c r="D27" s="362" t="s">
        <v>3</v>
      </c>
      <c r="E27" s="366" t="s">
        <v>48</v>
      </c>
      <c r="F27" s="368" t="s">
        <v>4</v>
      </c>
      <c r="G27" s="368" t="s">
        <v>5</v>
      </c>
      <c r="H27" s="344">
        <f>DATE(YEAR($C$35),MONTH($C$35),DAY($C$35))+(8/24)</f>
        <v>43596.333333333336</v>
      </c>
      <c r="I27" s="344">
        <f>H$6+(15/24/60)</f>
        <v>43596.34375</v>
      </c>
      <c r="J27" s="344">
        <f t="shared" ref="J27:BT27" si="6">I$6+(15/24/60)</f>
        <v>43596.354166666664</v>
      </c>
      <c r="K27" s="344">
        <f t="shared" si="6"/>
        <v>43596.364583333328</v>
      </c>
      <c r="L27" s="344">
        <f t="shared" si="6"/>
        <v>43596.374999999993</v>
      </c>
      <c r="M27" s="344">
        <f t="shared" si="6"/>
        <v>43596.385416666657</v>
      </c>
      <c r="N27" s="344">
        <f t="shared" si="6"/>
        <v>43596.395833333321</v>
      </c>
      <c r="O27" s="344">
        <f t="shared" si="6"/>
        <v>43596.406249999985</v>
      </c>
      <c r="P27" s="344">
        <f t="shared" si="6"/>
        <v>43596.41666666665</v>
      </c>
      <c r="Q27" s="344">
        <f t="shared" si="6"/>
        <v>43596.427083333314</v>
      </c>
      <c r="R27" s="344">
        <f t="shared" si="6"/>
        <v>43596.437499999978</v>
      </c>
      <c r="S27" s="344">
        <f t="shared" si="6"/>
        <v>43596.447916666642</v>
      </c>
      <c r="T27" s="344">
        <f t="shared" si="6"/>
        <v>43596.458333333307</v>
      </c>
      <c r="U27" s="344">
        <f t="shared" si="6"/>
        <v>43596.468749999971</v>
      </c>
      <c r="V27" s="344">
        <f t="shared" si="6"/>
        <v>43596.479166666635</v>
      </c>
      <c r="W27" s="344">
        <f t="shared" si="6"/>
        <v>43596.489583333299</v>
      </c>
      <c r="X27" s="344">
        <f t="shared" si="6"/>
        <v>43596.499999999964</v>
      </c>
      <c r="Y27" s="344">
        <f t="shared" si="6"/>
        <v>43596.510416666628</v>
      </c>
      <c r="Z27" s="344">
        <f t="shared" si="6"/>
        <v>43596.520833333292</v>
      </c>
      <c r="AA27" s="344">
        <f t="shared" si="6"/>
        <v>43596.531249999956</v>
      </c>
      <c r="AB27" s="344">
        <f t="shared" si="6"/>
        <v>43596.541666666621</v>
      </c>
      <c r="AC27" s="344">
        <f t="shared" si="6"/>
        <v>43596.552083333285</v>
      </c>
      <c r="AD27" s="344">
        <f t="shared" si="6"/>
        <v>43596.562499999949</v>
      </c>
      <c r="AE27" s="344">
        <f t="shared" si="6"/>
        <v>43596.572916666613</v>
      </c>
      <c r="AF27" s="344">
        <f t="shared" si="6"/>
        <v>43596.583333333278</v>
      </c>
      <c r="AG27" s="344">
        <f t="shared" si="6"/>
        <v>43596.593749999942</v>
      </c>
      <c r="AH27" s="344">
        <f t="shared" si="6"/>
        <v>43596.604166666606</v>
      </c>
      <c r="AI27" s="344">
        <f t="shared" si="6"/>
        <v>43596.61458333327</v>
      </c>
      <c r="AJ27" s="344">
        <f t="shared" si="6"/>
        <v>43596.624999999935</v>
      </c>
      <c r="AK27" s="344">
        <f t="shared" si="6"/>
        <v>43596.635416666599</v>
      </c>
      <c r="AL27" s="344">
        <f t="shared" si="6"/>
        <v>43596.645833333263</v>
      </c>
      <c r="AM27" s="344">
        <f t="shared" si="6"/>
        <v>43596.656249999927</v>
      </c>
      <c r="AN27" s="344">
        <f t="shared" si="6"/>
        <v>43596.666666666591</v>
      </c>
      <c r="AO27" s="344">
        <f t="shared" si="6"/>
        <v>43596.677083333256</v>
      </c>
      <c r="AP27" s="344">
        <f t="shared" si="6"/>
        <v>43596.68749999992</v>
      </c>
      <c r="AQ27" s="344">
        <f t="shared" si="6"/>
        <v>43596.697916666584</v>
      </c>
      <c r="AR27" s="344">
        <f t="shared" si="6"/>
        <v>43596.708333333248</v>
      </c>
      <c r="AS27" s="344">
        <f t="shared" si="6"/>
        <v>43596.718749999913</v>
      </c>
      <c r="AT27" s="344">
        <f t="shared" si="6"/>
        <v>43596.729166666577</v>
      </c>
      <c r="AU27" s="344">
        <f t="shared" si="6"/>
        <v>43596.739583333241</v>
      </c>
      <c r="AV27" s="344">
        <f t="shared" si="6"/>
        <v>43596.749999999905</v>
      </c>
      <c r="AW27" s="344">
        <f t="shared" si="6"/>
        <v>43596.76041666657</v>
      </c>
      <c r="AX27" s="344">
        <f t="shared" si="6"/>
        <v>43596.770833333234</v>
      </c>
      <c r="AY27" s="344">
        <f t="shared" si="6"/>
        <v>43596.781249999898</v>
      </c>
      <c r="AZ27" s="344">
        <f t="shared" si="6"/>
        <v>43596.791666666562</v>
      </c>
      <c r="BA27" s="344">
        <f t="shared" si="6"/>
        <v>43596.802083333227</v>
      </c>
      <c r="BB27" s="344">
        <f t="shared" si="6"/>
        <v>43596.812499999891</v>
      </c>
      <c r="BC27" s="344">
        <f t="shared" si="6"/>
        <v>43596.822916666555</v>
      </c>
      <c r="BD27" s="344">
        <f t="shared" si="6"/>
        <v>43596.833333333219</v>
      </c>
      <c r="BE27" s="344">
        <f t="shared" si="6"/>
        <v>43596.843749999884</v>
      </c>
      <c r="BF27" s="344">
        <f t="shared" si="6"/>
        <v>43596.854166666548</v>
      </c>
      <c r="BG27" s="344">
        <f t="shared" si="6"/>
        <v>43596.864583333212</v>
      </c>
      <c r="BH27" s="344">
        <f t="shared" si="6"/>
        <v>43596.874999999876</v>
      </c>
      <c r="BI27" s="344">
        <f t="shared" si="6"/>
        <v>43596.885416666541</v>
      </c>
      <c r="BJ27" s="344">
        <f t="shared" si="6"/>
        <v>43596.895833333205</v>
      </c>
      <c r="BK27" s="344">
        <f t="shared" si="6"/>
        <v>43596.906249999869</v>
      </c>
      <c r="BL27" s="344">
        <f t="shared" si="6"/>
        <v>43596.916666666533</v>
      </c>
      <c r="BM27" s="344">
        <f t="shared" si="6"/>
        <v>43596.927083333198</v>
      </c>
      <c r="BN27" s="344">
        <f t="shared" si="6"/>
        <v>43596.937499999862</v>
      </c>
      <c r="BO27" s="344">
        <f t="shared" si="6"/>
        <v>43596.947916666526</v>
      </c>
      <c r="BP27" s="344">
        <f t="shared" si="6"/>
        <v>43596.95833333319</v>
      </c>
      <c r="BQ27" s="344">
        <f t="shared" si="6"/>
        <v>43596.968749999854</v>
      </c>
      <c r="BR27" s="344">
        <f t="shared" si="6"/>
        <v>43596.979166666519</v>
      </c>
      <c r="BS27" s="344">
        <f t="shared" si="6"/>
        <v>43596.989583333183</v>
      </c>
      <c r="BT27" s="344">
        <f t="shared" si="6"/>
        <v>43596.999999999847</v>
      </c>
      <c r="BU27" s="165"/>
    </row>
    <row r="28" spans="1:73" ht="15.75" customHeight="1" thickBot="1" x14ac:dyDescent="0.3">
      <c r="A28" s="3"/>
      <c r="B28" s="365"/>
      <c r="C28" s="363"/>
      <c r="D28" s="363"/>
      <c r="E28" s="390"/>
      <c r="F28" s="369"/>
      <c r="G28" s="369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5"/>
      <c r="BD28" s="345"/>
      <c r="BE28" s="345"/>
      <c r="BF28" s="345"/>
      <c r="BG28" s="345"/>
      <c r="BH28" s="345"/>
      <c r="BI28" s="345"/>
      <c r="BJ28" s="345"/>
      <c r="BK28" s="345"/>
      <c r="BL28" s="345"/>
      <c r="BM28" s="345"/>
      <c r="BN28" s="345"/>
      <c r="BO28" s="345"/>
      <c r="BP28" s="345"/>
      <c r="BQ28" s="345"/>
      <c r="BR28" s="345"/>
      <c r="BS28" s="345"/>
      <c r="BT28" s="345"/>
      <c r="BU28" s="165"/>
    </row>
    <row r="29" spans="1:73" x14ac:dyDescent="0.25">
      <c r="A29" s="3"/>
      <c r="B29" s="75">
        <f>'Etat staff'!U9</f>
        <v>0</v>
      </c>
      <c r="C29" s="155">
        <f>'Etat staff'!S9</f>
        <v>0</v>
      </c>
      <c r="D29" s="156">
        <f>IF('Etat staff'!T9&lt;C29,'Etat staff'!T9+1,'Etat staff'!T9)</f>
        <v>0</v>
      </c>
      <c r="E29" s="199" t="s">
        <v>34</v>
      </c>
      <c r="F29" s="63"/>
      <c r="G29" s="267"/>
      <c r="H29" s="250" t="s">
        <v>51</v>
      </c>
      <c r="I29" s="272" t="s">
        <v>51</v>
      </c>
      <c r="J29" s="272" t="s">
        <v>51</v>
      </c>
      <c r="K29" s="272" t="s">
        <v>51</v>
      </c>
      <c r="L29" s="272" t="s">
        <v>51</v>
      </c>
      <c r="M29" s="272" t="s">
        <v>51</v>
      </c>
      <c r="N29" s="272" t="s">
        <v>51</v>
      </c>
      <c r="O29" s="272" t="s">
        <v>51</v>
      </c>
      <c r="P29" s="272" t="s">
        <v>51</v>
      </c>
      <c r="Q29" s="272" t="s">
        <v>51</v>
      </c>
      <c r="R29" s="272" t="s">
        <v>51</v>
      </c>
      <c r="S29" s="272" t="s">
        <v>51</v>
      </c>
      <c r="T29" s="272" t="s">
        <v>6</v>
      </c>
      <c r="U29" s="272" t="s">
        <v>6</v>
      </c>
      <c r="V29" s="272" t="s">
        <v>6</v>
      </c>
      <c r="W29" s="272" t="s">
        <v>51</v>
      </c>
      <c r="X29" s="272" t="s">
        <v>51</v>
      </c>
      <c r="Y29" s="272" t="s">
        <v>51</v>
      </c>
      <c r="Z29" s="272" t="s">
        <v>51</v>
      </c>
      <c r="AA29" s="272" t="s">
        <v>51</v>
      </c>
      <c r="AB29" s="272" t="s">
        <v>51</v>
      </c>
      <c r="AC29" s="272" t="s">
        <v>51</v>
      </c>
      <c r="AD29" s="272" t="s">
        <v>51</v>
      </c>
      <c r="AE29" s="272" t="s">
        <v>51</v>
      </c>
      <c r="AF29" s="272" t="s">
        <v>51</v>
      </c>
      <c r="AG29" s="272" t="s">
        <v>51</v>
      </c>
      <c r="AH29" s="272" t="s">
        <v>51</v>
      </c>
      <c r="AI29" s="272" t="s">
        <v>51</v>
      </c>
      <c r="AJ29" s="272" t="s">
        <v>51</v>
      </c>
      <c r="AK29" s="272" t="s">
        <v>51</v>
      </c>
      <c r="AL29" s="272" t="s">
        <v>51</v>
      </c>
      <c r="AM29" s="272" t="s">
        <v>51</v>
      </c>
      <c r="AN29" s="226"/>
      <c r="AO29" s="226"/>
      <c r="AP29" s="226"/>
      <c r="AQ29" s="226"/>
      <c r="AR29" s="226"/>
      <c r="AS29" s="226"/>
      <c r="AT29" s="226"/>
      <c r="AU29" s="226"/>
      <c r="AV29" s="226"/>
      <c r="AW29" s="226"/>
      <c r="AX29" s="226"/>
      <c r="AY29" s="226"/>
      <c r="AZ29" s="226"/>
      <c r="BA29" s="226"/>
      <c r="BB29" s="226"/>
      <c r="BC29" s="226"/>
      <c r="BD29" s="226"/>
      <c r="BE29" s="226"/>
      <c r="BF29" s="226"/>
      <c r="BG29" s="226"/>
      <c r="BH29" s="226"/>
      <c r="BI29" s="226"/>
      <c r="BJ29" s="226"/>
      <c r="BK29" s="226"/>
      <c r="BL29" s="226"/>
      <c r="BM29" s="226"/>
      <c r="BN29" s="226"/>
      <c r="BO29" s="226"/>
      <c r="BP29" s="226"/>
      <c r="BQ29" s="226"/>
      <c r="BR29" s="226"/>
      <c r="BS29" s="226"/>
      <c r="BT29" s="251"/>
      <c r="BU29" s="165">
        <f t="shared" si="3"/>
        <v>6.9444166666666673E-3</v>
      </c>
    </row>
    <row r="30" spans="1:73" x14ac:dyDescent="0.25">
      <c r="A30" s="3"/>
      <c r="B30" s="76">
        <f>'Etat staff'!U10</f>
        <v>0</v>
      </c>
      <c r="C30" s="157">
        <f>'Etat staff'!S10</f>
        <v>0</v>
      </c>
      <c r="D30" s="158">
        <f>IF('Etat staff'!T10&lt;C30,'Etat staff'!T10+1,'Etat staff'!T10)</f>
        <v>0</v>
      </c>
      <c r="E30" s="200" t="s">
        <v>34</v>
      </c>
      <c r="F30" s="64"/>
      <c r="G30" s="268"/>
      <c r="H30" s="230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 t="s">
        <v>51</v>
      </c>
      <c r="U30" s="231" t="s">
        <v>51</v>
      </c>
      <c r="V30" s="231" t="s">
        <v>51</v>
      </c>
      <c r="W30" s="231" t="s">
        <v>51</v>
      </c>
      <c r="X30" s="231" t="s">
        <v>51</v>
      </c>
      <c r="Y30" s="231" t="s">
        <v>51</v>
      </c>
      <c r="Z30" s="231" t="s">
        <v>51</v>
      </c>
      <c r="AA30" s="231" t="s">
        <v>51</v>
      </c>
      <c r="AB30" s="231" t="s">
        <v>51</v>
      </c>
      <c r="AC30" s="231" t="s">
        <v>51</v>
      </c>
      <c r="AD30" s="231" t="s">
        <v>51</v>
      </c>
      <c r="AE30" s="231" t="s">
        <v>51</v>
      </c>
      <c r="AF30" s="231" t="s">
        <v>6</v>
      </c>
      <c r="AG30" s="231" t="s">
        <v>6</v>
      </c>
      <c r="AH30" s="231" t="s">
        <v>6</v>
      </c>
      <c r="AI30" s="231" t="s">
        <v>51</v>
      </c>
      <c r="AJ30" s="231" t="s">
        <v>51</v>
      </c>
      <c r="AK30" s="231" t="s">
        <v>51</v>
      </c>
      <c r="AL30" s="231" t="s">
        <v>51</v>
      </c>
      <c r="AM30" s="231" t="s">
        <v>51</v>
      </c>
      <c r="AN30" s="231" t="s">
        <v>51</v>
      </c>
      <c r="AO30" s="231" t="s">
        <v>51</v>
      </c>
      <c r="AP30" s="231" t="s">
        <v>51</v>
      </c>
      <c r="AQ30" s="231" t="s">
        <v>51</v>
      </c>
      <c r="AR30" s="231" t="s">
        <v>51</v>
      </c>
      <c r="AS30" s="231" t="s">
        <v>51</v>
      </c>
      <c r="AT30" s="231" t="s">
        <v>51</v>
      </c>
      <c r="AU30" s="231" t="s">
        <v>51</v>
      </c>
      <c r="AV30" s="231" t="s">
        <v>51</v>
      </c>
      <c r="AW30" s="231" t="s">
        <v>51</v>
      </c>
      <c r="AX30" s="231" t="s">
        <v>51</v>
      </c>
      <c r="AY30" s="231" t="s">
        <v>51</v>
      </c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29"/>
      <c r="BU30" s="165">
        <f t="shared" si="3"/>
        <v>6.9444166666666673E-3</v>
      </c>
    </row>
    <row r="31" spans="1:73" x14ac:dyDescent="0.25">
      <c r="A31" s="3"/>
      <c r="B31" s="76">
        <f>'Etat staff'!U11</f>
        <v>0</v>
      </c>
      <c r="C31" s="157">
        <f>'Etat staff'!S11</f>
        <v>0</v>
      </c>
      <c r="D31" s="158">
        <f>IF('Etat staff'!T11&lt;C31,'Etat staff'!T11+1,'Etat staff'!T11)</f>
        <v>0</v>
      </c>
      <c r="E31" s="200" t="s">
        <v>34</v>
      </c>
      <c r="F31" s="64"/>
      <c r="G31" s="268"/>
      <c r="H31" s="230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231" t="s">
        <v>51</v>
      </c>
      <c r="AA31" s="231" t="s">
        <v>51</v>
      </c>
      <c r="AB31" s="231" t="s">
        <v>51</v>
      </c>
      <c r="AC31" s="231" t="s">
        <v>51</v>
      </c>
      <c r="AD31" s="231" t="s">
        <v>51</v>
      </c>
      <c r="AE31" s="231" t="s">
        <v>51</v>
      </c>
      <c r="AF31" s="231" t="s">
        <v>51</v>
      </c>
      <c r="AG31" s="231" t="s">
        <v>51</v>
      </c>
      <c r="AH31" s="231" t="s">
        <v>51</v>
      </c>
      <c r="AI31" s="231" t="s">
        <v>51</v>
      </c>
      <c r="AJ31" s="231" t="s">
        <v>51</v>
      </c>
      <c r="AK31" s="231" t="s">
        <v>51</v>
      </c>
      <c r="AL31" s="231" t="s">
        <v>6</v>
      </c>
      <c r="AM31" s="231" t="s">
        <v>6</v>
      </c>
      <c r="AN31" s="231" t="s">
        <v>6</v>
      </c>
      <c r="AO31" s="231" t="s">
        <v>51</v>
      </c>
      <c r="AP31" s="231" t="s">
        <v>51</v>
      </c>
      <c r="AQ31" s="231" t="s">
        <v>51</v>
      </c>
      <c r="AR31" s="231" t="s">
        <v>51</v>
      </c>
      <c r="AS31" s="231" t="s">
        <v>51</v>
      </c>
      <c r="AT31" s="231" t="s">
        <v>51</v>
      </c>
      <c r="AU31" s="231" t="s">
        <v>51</v>
      </c>
      <c r="AV31" s="231" t="s">
        <v>51</v>
      </c>
      <c r="AW31" s="231" t="s">
        <v>51</v>
      </c>
      <c r="AX31" s="231" t="s">
        <v>51</v>
      </c>
      <c r="AY31" s="231" t="s">
        <v>51</v>
      </c>
      <c r="AZ31" s="231" t="s">
        <v>51</v>
      </c>
      <c r="BA31" s="231" t="s">
        <v>51</v>
      </c>
      <c r="BB31" s="231" t="s">
        <v>51</v>
      </c>
      <c r="BC31" s="231" t="s">
        <v>51</v>
      </c>
      <c r="BD31" s="231" t="s">
        <v>51</v>
      </c>
      <c r="BE31" s="231" t="s">
        <v>51</v>
      </c>
      <c r="BF31" s="231" t="s">
        <v>51</v>
      </c>
      <c r="BG31" s="296"/>
      <c r="BH31" s="296"/>
      <c r="BI31" s="296"/>
      <c r="BJ31" s="296"/>
      <c r="BK31" s="296"/>
      <c r="BL31" s="296"/>
      <c r="BM31" s="296"/>
      <c r="BN31" s="296"/>
      <c r="BO31" s="296"/>
      <c r="BP31" s="296"/>
      <c r="BQ31" s="296"/>
      <c r="BR31" s="296"/>
      <c r="BS31" s="296"/>
      <c r="BT31" s="229"/>
      <c r="BU31" s="165">
        <f t="shared" si="3"/>
        <v>6.9444166666666673E-3</v>
      </c>
    </row>
    <row r="32" spans="1:73" x14ac:dyDescent="0.25">
      <c r="A32" s="3"/>
      <c r="B32" s="76">
        <f>'Etat staff'!U12</f>
        <v>0</v>
      </c>
      <c r="C32" s="157">
        <f>'Etat staff'!S12</f>
        <v>0</v>
      </c>
      <c r="D32" s="158">
        <f>IF('Etat staff'!T12&lt;C32,'Etat staff'!T12+1,'Etat staff'!T12)</f>
        <v>0</v>
      </c>
      <c r="E32" s="200" t="s">
        <v>34</v>
      </c>
      <c r="F32" s="64"/>
      <c r="G32" s="268"/>
      <c r="H32" s="230"/>
      <c r="I32" s="231"/>
      <c r="J32" s="231"/>
      <c r="K32" s="231" t="s">
        <v>51</v>
      </c>
      <c r="L32" s="231" t="s">
        <v>51</v>
      </c>
      <c r="M32" s="231" t="s">
        <v>51</v>
      </c>
      <c r="N32" s="231" t="s">
        <v>51</v>
      </c>
      <c r="O32" s="231" t="s">
        <v>51</v>
      </c>
      <c r="P32" s="231" t="s">
        <v>51</v>
      </c>
      <c r="Q32" s="231" t="s">
        <v>51</v>
      </c>
      <c r="R32" s="231" t="s">
        <v>51</v>
      </c>
      <c r="S32" s="231" t="s">
        <v>51</v>
      </c>
      <c r="T32" s="231" t="s">
        <v>47</v>
      </c>
      <c r="U32" s="231" t="s">
        <v>51</v>
      </c>
      <c r="V32" s="231" t="s">
        <v>51</v>
      </c>
      <c r="W32" s="231" t="s">
        <v>51</v>
      </c>
      <c r="X32" s="231" t="s">
        <v>51</v>
      </c>
      <c r="Y32" s="231" t="s">
        <v>51</v>
      </c>
      <c r="Z32" s="231" t="s">
        <v>51</v>
      </c>
      <c r="AA32" s="231" t="s">
        <v>51</v>
      </c>
      <c r="AB32" s="231" t="s">
        <v>6</v>
      </c>
      <c r="AC32" s="231" t="s">
        <v>6</v>
      </c>
      <c r="AD32" s="231" t="s">
        <v>6</v>
      </c>
      <c r="AE32" s="231" t="s">
        <v>51</v>
      </c>
      <c r="AF32" s="231" t="s">
        <v>51</v>
      </c>
      <c r="AG32" s="231" t="s">
        <v>51</v>
      </c>
      <c r="AH32" s="231" t="s">
        <v>51</v>
      </c>
      <c r="AI32" s="231" t="s">
        <v>51</v>
      </c>
      <c r="AJ32" s="231" t="s">
        <v>51</v>
      </c>
      <c r="AK32" s="231" t="s">
        <v>51</v>
      </c>
      <c r="AL32" s="231" t="s">
        <v>51</v>
      </c>
      <c r="AM32" s="231" t="s">
        <v>51</v>
      </c>
      <c r="AN32" s="231" t="s">
        <v>51</v>
      </c>
      <c r="AO32" s="231" t="s">
        <v>47</v>
      </c>
      <c r="AP32" s="231" t="s">
        <v>51</v>
      </c>
      <c r="AQ32" s="231" t="s">
        <v>51</v>
      </c>
      <c r="AR32" s="231" t="s">
        <v>51</v>
      </c>
      <c r="AS32" s="231" t="s">
        <v>51</v>
      </c>
      <c r="AT32" s="231" t="s">
        <v>51</v>
      </c>
      <c r="AU32" s="231" t="s">
        <v>51</v>
      </c>
      <c r="AV32" s="231" t="s">
        <v>51</v>
      </c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29"/>
      <c r="BU32" s="165">
        <f t="shared" si="3"/>
        <v>6.9444166666666673E-3</v>
      </c>
    </row>
    <row r="33" spans="1:74" x14ac:dyDescent="0.25">
      <c r="A33" s="3"/>
      <c r="B33" s="76">
        <f>'Etat staff'!U13</f>
        <v>0</v>
      </c>
      <c r="C33" s="157">
        <f>'Etat staff'!S13</f>
        <v>0</v>
      </c>
      <c r="D33" s="158">
        <f>IF('Etat staff'!T13&lt;C33,'Etat staff'!T13+1,'Etat staff'!T13)</f>
        <v>0</v>
      </c>
      <c r="E33" s="200" t="s">
        <v>34</v>
      </c>
      <c r="F33" s="64"/>
      <c r="G33" s="268"/>
      <c r="H33" s="230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  <c r="U33" s="231"/>
      <c r="V33" s="231"/>
      <c r="W33" s="231"/>
      <c r="X33" s="231" t="s">
        <v>51</v>
      </c>
      <c r="Y33" s="231" t="s">
        <v>51</v>
      </c>
      <c r="Z33" s="231" t="s">
        <v>51</v>
      </c>
      <c r="AA33" s="231" t="s">
        <v>51</v>
      </c>
      <c r="AB33" s="231" t="s">
        <v>51</v>
      </c>
      <c r="AC33" s="231" t="s">
        <v>51</v>
      </c>
      <c r="AD33" s="231" t="s">
        <v>51</v>
      </c>
      <c r="AE33" s="231" t="s">
        <v>51</v>
      </c>
      <c r="AF33" s="231" t="s">
        <v>51</v>
      </c>
      <c r="AG33" s="231" t="s">
        <v>51</v>
      </c>
      <c r="AH33" s="231" t="s">
        <v>51</v>
      </c>
      <c r="AI33" s="231" t="s">
        <v>51</v>
      </c>
      <c r="AJ33" s="231" t="s">
        <v>47</v>
      </c>
      <c r="AK33" s="231" t="s">
        <v>51</v>
      </c>
      <c r="AL33" s="231" t="s">
        <v>51</v>
      </c>
      <c r="AM33" s="231" t="s">
        <v>51</v>
      </c>
      <c r="AN33" s="231" t="s">
        <v>51</v>
      </c>
      <c r="AO33" s="231" t="s">
        <v>51</v>
      </c>
      <c r="AP33" s="231" t="s">
        <v>51</v>
      </c>
      <c r="AQ33" s="231" t="s">
        <v>51</v>
      </c>
      <c r="AR33" s="231" t="s">
        <v>51</v>
      </c>
      <c r="AS33" s="231" t="s">
        <v>51</v>
      </c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29"/>
      <c r="BU33" s="165">
        <f t="shared" si="3"/>
        <v>6.9444166666666673E-3</v>
      </c>
    </row>
    <row r="34" spans="1:74" ht="15.75" thickBot="1" x14ac:dyDescent="0.3">
      <c r="A34" s="39"/>
      <c r="B34" s="138">
        <f>'Etat staff'!U14</f>
        <v>0</v>
      </c>
      <c r="C34" s="159">
        <f>'Etat staff'!S14</f>
        <v>0</v>
      </c>
      <c r="D34" s="160">
        <f>IF('Etat staff'!T14&lt;C34,'Etat staff'!T14+1,'Etat staff'!T14)</f>
        <v>0</v>
      </c>
      <c r="E34" s="201" t="s">
        <v>34</v>
      </c>
      <c r="F34" s="141"/>
      <c r="G34" s="269"/>
      <c r="H34" s="227"/>
      <c r="I34" s="296"/>
      <c r="J34" s="296"/>
      <c r="K34" s="296"/>
      <c r="L34" s="296"/>
      <c r="M34" s="296"/>
      <c r="N34" s="296"/>
      <c r="O34" s="296"/>
      <c r="P34" s="296"/>
      <c r="Q34" s="296"/>
      <c r="R34" s="296"/>
      <c r="S34" s="296"/>
      <c r="T34" s="296"/>
      <c r="U34" s="296"/>
      <c r="V34" s="296"/>
      <c r="W34" s="296"/>
      <c r="X34" s="296"/>
      <c r="Y34" s="296"/>
      <c r="Z34" s="296"/>
      <c r="AA34" s="296"/>
      <c r="AB34" s="231"/>
      <c r="AC34" s="231"/>
      <c r="AD34" s="231"/>
      <c r="AE34" s="231" t="s">
        <v>51</v>
      </c>
      <c r="AF34" s="231" t="s">
        <v>51</v>
      </c>
      <c r="AG34" s="231" t="s">
        <v>51</v>
      </c>
      <c r="AH34" s="231" t="s">
        <v>51</v>
      </c>
      <c r="AI34" s="231" t="s">
        <v>51</v>
      </c>
      <c r="AJ34" s="231" t="s">
        <v>51</v>
      </c>
      <c r="AK34" s="231" t="s">
        <v>51</v>
      </c>
      <c r="AL34" s="231" t="s">
        <v>51</v>
      </c>
      <c r="AM34" s="231" t="s">
        <v>51</v>
      </c>
      <c r="AN34" s="231" t="s">
        <v>51</v>
      </c>
      <c r="AO34" s="231" t="s">
        <v>51</v>
      </c>
      <c r="AP34" s="231" t="s">
        <v>51</v>
      </c>
      <c r="AQ34" s="231" t="s">
        <v>51</v>
      </c>
      <c r="AR34" s="231" t="s">
        <v>51</v>
      </c>
      <c r="AS34" s="231" t="s">
        <v>51</v>
      </c>
      <c r="AT34" s="231" t="s">
        <v>51</v>
      </c>
      <c r="AU34" s="231" t="s">
        <v>51</v>
      </c>
      <c r="AV34" s="231" t="s">
        <v>6</v>
      </c>
      <c r="AW34" s="231" t="s">
        <v>6</v>
      </c>
      <c r="AX34" s="231" t="s">
        <v>6</v>
      </c>
      <c r="AY34" s="231" t="s">
        <v>51</v>
      </c>
      <c r="AZ34" s="231" t="s">
        <v>51</v>
      </c>
      <c r="BA34" s="231" t="s">
        <v>51</v>
      </c>
      <c r="BB34" s="231" t="s">
        <v>51</v>
      </c>
      <c r="BC34" s="231" t="s">
        <v>51</v>
      </c>
      <c r="BD34" s="231" t="s">
        <v>51</v>
      </c>
      <c r="BE34" s="231" t="s">
        <v>51</v>
      </c>
      <c r="BF34" s="231" t="s">
        <v>51</v>
      </c>
      <c r="BG34" s="231" t="s">
        <v>51</v>
      </c>
      <c r="BH34" s="296" t="s">
        <v>47</v>
      </c>
      <c r="BI34" s="296" t="s">
        <v>15</v>
      </c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29"/>
      <c r="BU34" s="165">
        <f t="shared" si="3"/>
        <v>6.9444166666666673E-3</v>
      </c>
    </row>
    <row r="35" spans="1:74" x14ac:dyDescent="0.25">
      <c r="A35" s="39"/>
      <c r="B35" s="139" t="str">
        <f>'Etat staff'!U31</f>
        <v xml:space="preserve"> JULIE</v>
      </c>
      <c r="C35" s="161">
        <f>'Etat staff'!S31</f>
        <v>43596.326388888891</v>
      </c>
      <c r="D35" s="162">
        <f>IF('Etat staff'!T31&lt;C35,'Etat staff'!T31+1,'Etat staff'!T31)</f>
        <v>43596.652777777781</v>
      </c>
      <c r="E35" s="203">
        <f>IF(BU35*24&lt;5.75,0.25/24,IF(BU35*24&lt;6.75,0.5/24,IF(BU35*24&lt;9,1/24,IF(BU35*24&lt;13.25,1.25/24,1.5/24))))</f>
        <v>4.1666666666666664E-2</v>
      </c>
      <c r="F35" s="59"/>
      <c r="G35" s="270"/>
      <c r="H35" s="227" t="s">
        <v>15</v>
      </c>
      <c r="I35" s="296" t="s">
        <v>15</v>
      </c>
      <c r="J35" s="296">
        <v>30</v>
      </c>
      <c r="K35" s="296">
        <v>30</v>
      </c>
      <c r="L35" s="296">
        <v>30</v>
      </c>
      <c r="M35" s="296">
        <v>30</v>
      </c>
      <c r="N35" s="296" t="s">
        <v>15</v>
      </c>
      <c r="O35" s="296" t="s">
        <v>15</v>
      </c>
      <c r="P35" s="296" t="s">
        <v>47</v>
      </c>
      <c r="Q35" s="296" t="s">
        <v>15</v>
      </c>
      <c r="R35" s="296" t="s">
        <v>15</v>
      </c>
      <c r="S35" s="296">
        <v>1</v>
      </c>
      <c r="T35" s="296">
        <v>1</v>
      </c>
      <c r="U35" s="296">
        <v>1</v>
      </c>
      <c r="V35" s="296">
        <v>1</v>
      </c>
      <c r="W35" s="296" t="s">
        <v>15</v>
      </c>
      <c r="X35" s="231" t="s">
        <v>6</v>
      </c>
      <c r="Y35" s="231" t="s">
        <v>6</v>
      </c>
      <c r="Z35" s="231" t="s">
        <v>6</v>
      </c>
      <c r="AA35" s="296" t="s">
        <v>55</v>
      </c>
      <c r="AB35" s="296" t="s">
        <v>55</v>
      </c>
      <c r="AC35" s="296" t="s">
        <v>55</v>
      </c>
      <c r="AD35" s="296" t="s">
        <v>55</v>
      </c>
      <c r="AE35" s="296" t="s">
        <v>55</v>
      </c>
      <c r="AF35" s="296" t="s">
        <v>52</v>
      </c>
      <c r="AG35" s="296" t="s">
        <v>56</v>
      </c>
      <c r="AH35" s="296" t="s">
        <v>56</v>
      </c>
      <c r="AI35" s="296" t="s">
        <v>56</v>
      </c>
      <c r="AJ35" s="296" t="s">
        <v>56</v>
      </c>
      <c r="AK35" s="296" t="s">
        <v>15</v>
      </c>
      <c r="AL35" s="296" t="s">
        <v>15</v>
      </c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29"/>
      <c r="BU35" s="165">
        <f t="shared" si="3"/>
        <v>0.33333330555717244</v>
      </c>
    </row>
    <row r="36" spans="1:74" x14ac:dyDescent="0.25">
      <c r="A36" s="39"/>
      <c r="B36" s="139" t="str">
        <f>'Etat staff'!U32</f>
        <v xml:space="preserve"> CELIA</v>
      </c>
      <c r="C36" s="161">
        <f>'Etat staff'!S32</f>
        <v>43596.326388888891</v>
      </c>
      <c r="D36" s="162">
        <f>IF('Etat staff'!T32&lt;C36,'Etat staff'!T32+1,'Etat staff'!T32)</f>
        <v>43596.694444444445</v>
      </c>
      <c r="E36" s="203">
        <f t="shared" ref="E36:E99" si="7">IF(BU36*24&lt;5.75,0.25/24,IF(BU36*24&lt;6.75,0.5/24,IF(BU36*24&lt;9,1/24,IF(BU36*24&lt;13.25,1.25/24,1.5/24))))</f>
        <v>4.1666666666666664E-2</v>
      </c>
      <c r="F36" s="59"/>
      <c r="G36" s="270"/>
      <c r="H36" s="227">
        <v>33</v>
      </c>
      <c r="I36" s="296">
        <v>33</v>
      </c>
      <c r="J36" s="296">
        <v>33</v>
      </c>
      <c r="K36" s="296">
        <v>33</v>
      </c>
      <c r="L36" s="296">
        <v>33</v>
      </c>
      <c r="M36" s="296">
        <v>33</v>
      </c>
      <c r="N36" s="296">
        <v>33</v>
      </c>
      <c r="O36" s="296">
        <v>37</v>
      </c>
      <c r="P36" s="231">
        <v>37</v>
      </c>
      <c r="Q36" s="231">
        <v>37</v>
      </c>
      <c r="R36" s="231">
        <v>37</v>
      </c>
      <c r="S36" s="231" t="s">
        <v>15</v>
      </c>
      <c r="T36" s="231" t="s">
        <v>6</v>
      </c>
      <c r="U36" s="231" t="s">
        <v>6</v>
      </c>
      <c r="V36" s="231" t="s">
        <v>6</v>
      </c>
      <c r="W36" s="231">
        <v>38</v>
      </c>
      <c r="X36" s="231">
        <v>38</v>
      </c>
      <c r="Y36" s="231">
        <v>38</v>
      </c>
      <c r="Z36" s="231">
        <v>38</v>
      </c>
      <c r="AA36" s="231">
        <v>38</v>
      </c>
      <c r="AB36" s="231">
        <v>38</v>
      </c>
      <c r="AC36" s="231">
        <v>38</v>
      </c>
      <c r="AD36" s="231">
        <v>38</v>
      </c>
      <c r="AE36" s="231">
        <v>38</v>
      </c>
      <c r="AF36" s="231">
        <v>38</v>
      </c>
      <c r="AG36" s="231">
        <v>38</v>
      </c>
      <c r="AH36" s="231">
        <v>38</v>
      </c>
      <c r="AI36" s="231" t="s">
        <v>47</v>
      </c>
      <c r="AJ36" s="296" t="s">
        <v>52</v>
      </c>
      <c r="AK36" s="296" t="s">
        <v>15</v>
      </c>
      <c r="AL36" s="296" t="s">
        <v>15</v>
      </c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29"/>
      <c r="BU36" s="165">
        <f t="shared" si="3"/>
        <v>0.37499997222141379</v>
      </c>
    </row>
    <row r="37" spans="1:74" x14ac:dyDescent="0.25">
      <c r="A37" s="39"/>
      <c r="B37" s="139" t="str">
        <f>'Etat staff'!U33</f>
        <v xml:space="preserve"> SOAD</v>
      </c>
      <c r="C37" s="161">
        <f>'Etat staff'!S33</f>
        <v>43596.326388888891</v>
      </c>
      <c r="D37" s="162">
        <f>IF('Etat staff'!T33&lt;C37,'Etat staff'!T33+1,'Etat staff'!T33)</f>
        <v>43596.652777777781</v>
      </c>
      <c r="E37" s="203">
        <f t="shared" si="7"/>
        <v>4.1666666666666664E-2</v>
      </c>
      <c r="F37" s="59"/>
      <c r="G37" s="270"/>
      <c r="H37" s="227">
        <v>1</v>
      </c>
      <c r="I37" s="296">
        <v>1</v>
      </c>
      <c r="J37" s="231">
        <v>1</v>
      </c>
      <c r="K37" s="231">
        <v>1</v>
      </c>
      <c r="L37" s="231">
        <v>1</v>
      </c>
      <c r="M37" s="231">
        <v>1</v>
      </c>
      <c r="N37" s="231">
        <v>1</v>
      </c>
      <c r="O37" s="231">
        <v>1</v>
      </c>
      <c r="P37" s="231">
        <v>1</v>
      </c>
      <c r="Q37" s="231">
        <v>1</v>
      </c>
      <c r="R37" s="231">
        <v>1</v>
      </c>
      <c r="S37" s="231" t="s">
        <v>15</v>
      </c>
      <c r="T37" s="231" t="s">
        <v>6</v>
      </c>
      <c r="U37" s="231" t="s">
        <v>6</v>
      </c>
      <c r="V37" s="231" t="s">
        <v>6</v>
      </c>
      <c r="W37" s="231">
        <v>32</v>
      </c>
      <c r="X37" s="231">
        <v>32</v>
      </c>
      <c r="Y37" s="231">
        <v>32</v>
      </c>
      <c r="Z37" s="231">
        <v>32</v>
      </c>
      <c r="AA37" s="231">
        <v>32</v>
      </c>
      <c r="AB37" s="231">
        <v>32</v>
      </c>
      <c r="AC37" s="231">
        <v>32</v>
      </c>
      <c r="AD37" s="231">
        <v>32</v>
      </c>
      <c r="AE37" s="231">
        <v>39</v>
      </c>
      <c r="AF37" s="231">
        <v>39</v>
      </c>
      <c r="AG37" s="231">
        <v>39</v>
      </c>
      <c r="AH37" s="231">
        <v>39</v>
      </c>
      <c r="AI37" s="296" t="s">
        <v>47</v>
      </c>
      <c r="AJ37" s="296" t="s">
        <v>52</v>
      </c>
      <c r="AK37" s="296" t="s">
        <v>15</v>
      </c>
      <c r="AL37" s="296" t="s">
        <v>15</v>
      </c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29"/>
      <c r="BU37" s="165">
        <f t="shared" si="3"/>
        <v>0.33333330555717244</v>
      </c>
    </row>
    <row r="38" spans="1:74" x14ac:dyDescent="0.25">
      <c r="A38" s="39"/>
      <c r="B38" s="139" t="str">
        <f>'Etat staff'!U34</f>
        <v xml:space="preserve"> LANCELOT</v>
      </c>
      <c r="C38" s="161">
        <f>'Etat staff'!S34</f>
        <v>43596.357638888891</v>
      </c>
      <c r="D38" s="162">
        <f>IF('Etat staff'!T34&lt;C38,'Etat staff'!T34+1,'Etat staff'!T34)</f>
        <v>43596.777777777781</v>
      </c>
      <c r="E38" s="203">
        <f t="shared" si="7"/>
        <v>5.2083333333333336E-2</v>
      </c>
      <c r="F38" s="59"/>
      <c r="G38" s="270"/>
      <c r="H38" s="227"/>
      <c r="I38" s="296"/>
      <c r="J38" s="296"/>
      <c r="K38" s="296">
        <v>39</v>
      </c>
      <c r="L38" s="296">
        <v>39</v>
      </c>
      <c r="M38" s="296">
        <v>39</v>
      </c>
      <c r="N38" s="296">
        <v>39</v>
      </c>
      <c r="O38" s="296">
        <v>39</v>
      </c>
      <c r="P38" s="296">
        <v>39</v>
      </c>
      <c r="Q38" s="296">
        <v>39</v>
      </c>
      <c r="R38" s="296">
        <v>39</v>
      </c>
      <c r="S38" s="296" t="s">
        <v>15</v>
      </c>
      <c r="T38" s="296" t="s">
        <v>47</v>
      </c>
      <c r="U38" s="296" t="s">
        <v>15</v>
      </c>
      <c r="V38" s="296" t="s">
        <v>15</v>
      </c>
      <c r="W38" s="296">
        <v>30</v>
      </c>
      <c r="X38" s="296">
        <v>30</v>
      </c>
      <c r="Y38" s="296">
        <v>30</v>
      </c>
      <c r="Z38" s="296">
        <v>30</v>
      </c>
      <c r="AA38" s="296">
        <v>35</v>
      </c>
      <c r="AB38" s="296">
        <v>35</v>
      </c>
      <c r="AC38" s="296">
        <v>35</v>
      </c>
      <c r="AD38" s="296">
        <v>35</v>
      </c>
      <c r="AE38" s="296" t="s">
        <v>53</v>
      </c>
      <c r="AF38" s="296" t="s">
        <v>53</v>
      </c>
      <c r="AG38" s="296" t="s">
        <v>47</v>
      </c>
      <c r="AH38" s="296" t="s">
        <v>52</v>
      </c>
      <c r="AI38" s="296" t="s">
        <v>15</v>
      </c>
      <c r="AJ38" s="231"/>
      <c r="AK38" s="231"/>
      <c r="AL38" s="231"/>
      <c r="AM38" s="231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29"/>
      <c r="BU38" s="165">
        <f t="shared" si="3"/>
        <v>0.42708330555717244</v>
      </c>
    </row>
    <row r="39" spans="1:74" x14ac:dyDescent="0.25">
      <c r="A39" s="39"/>
      <c r="B39" s="139">
        <f>'Etat staff'!U35</f>
        <v>0</v>
      </c>
      <c r="C39" s="161">
        <f>'Etat staff'!S35</f>
        <v>0</v>
      </c>
      <c r="D39" s="162">
        <f>IF('Etat staff'!T35&lt;C39,'Etat staff'!T35+1,'Etat staff'!T35)</f>
        <v>0</v>
      </c>
      <c r="E39" s="203">
        <f t="shared" si="7"/>
        <v>1.0416666666666666E-2</v>
      </c>
      <c r="F39" s="59"/>
      <c r="G39" s="270"/>
      <c r="H39" s="227"/>
      <c r="I39" s="296"/>
      <c r="J39" s="296"/>
      <c r="K39" s="296"/>
      <c r="L39" s="296"/>
      <c r="M39" s="296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29"/>
      <c r="BU39" s="165">
        <f t="shared" si="3"/>
        <v>6.9444166666666673E-3</v>
      </c>
      <c r="BV39" s="190"/>
    </row>
    <row r="40" spans="1:74" x14ac:dyDescent="0.25">
      <c r="A40" s="39"/>
      <c r="B40" s="139">
        <f>'Etat staff'!U36</f>
        <v>0</v>
      </c>
      <c r="C40" s="161">
        <f>'Etat staff'!S36</f>
        <v>0</v>
      </c>
      <c r="D40" s="162">
        <f>IF('Etat staff'!T36&lt;C40,'Etat staff'!T36+1,'Etat staff'!T36)</f>
        <v>0</v>
      </c>
      <c r="E40" s="203">
        <f t="shared" si="7"/>
        <v>1.0416666666666666E-2</v>
      </c>
      <c r="F40" s="59"/>
      <c r="G40" s="270"/>
      <c r="H40" s="227"/>
      <c r="I40" s="296"/>
      <c r="J40" s="296"/>
      <c r="K40" s="296"/>
      <c r="L40" s="296"/>
      <c r="M40" s="296"/>
      <c r="N40" s="296"/>
      <c r="O40" s="296"/>
      <c r="P40" s="231"/>
      <c r="Q40" s="231"/>
      <c r="R40" s="231"/>
      <c r="S40" s="231"/>
      <c r="T40" s="231"/>
      <c r="U40" s="231"/>
      <c r="V40" s="231"/>
      <c r="W40" s="231"/>
      <c r="X40" s="231"/>
      <c r="Y40" s="231"/>
      <c r="Z40" s="231"/>
      <c r="AA40" s="231"/>
      <c r="AB40" s="231"/>
      <c r="AC40" s="231"/>
      <c r="AD40" s="231"/>
      <c r="AE40" s="231"/>
      <c r="AF40" s="231"/>
      <c r="AG40" s="231"/>
      <c r="AH40" s="231"/>
      <c r="AI40" s="231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29"/>
      <c r="BU40" s="165">
        <f t="shared" si="3"/>
        <v>6.9444166666666673E-3</v>
      </c>
    </row>
    <row r="41" spans="1:74" x14ac:dyDescent="0.25">
      <c r="A41" s="39"/>
      <c r="B41" s="139" t="str">
        <f>'Etat staff'!U37</f>
        <v xml:space="preserve"> ANTHONY</v>
      </c>
      <c r="C41" s="161">
        <f>'Etat staff'!S37</f>
        <v>43596.357638888891</v>
      </c>
      <c r="D41" s="162">
        <f>IF('Etat staff'!T37&lt;C41,'Etat staff'!T37+1,'Etat staff'!T37)</f>
        <v>43596.777777777781</v>
      </c>
      <c r="E41" s="203">
        <f t="shared" si="7"/>
        <v>5.2083333333333336E-2</v>
      </c>
      <c r="F41" s="59"/>
      <c r="G41" s="270"/>
      <c r="H41" s="227"/>
      <c r="I41" s="296"/>
      <c r="J41" s="296"/>
      <c r="K41" s="296">
        <v>35</v>
      </c>
      <c r="L41" s="296">
        <v>35</v>
      </c>
      <c r="M41" s="296">
        <v>35</v>
      </c>
      <c r="N41" s="296">
        <v>30</v>
      </c>
      <c r="O41" s="296">
        <v>30</v>
      </c>
      <c r="P41" s="296">
        <v>30</v>
      </c>
      <c r="Q41" s="296">
        <v>30</v>
      </c>
      <c r="R41" s="296">
        <v>30</v>
      </c>
      <c r="S41" s="296">
        <v>37</v>
      </c>
      <c r="T41" s="296">
        <v>37</v>
      </c>
      <c r="U41" s="296">
        <v>37</v>
      </c>
      <c r="V41" s="296">
        <v>37</v>
      </c>
      <c r="W41" s="296" t="s">
        <v>15</v>
      </c>
      <c r="X41" s="231" t="s">
        <v>6</v>
      </c>
      <c r="Y41" s="231" t="s">
        <v>6</v>
      </c>
      <c r="Z41" s="231" t="s">
        <v>6</v>
      </c>
      <c r="AA41" s="296">
        <v>30</v>
      </c>
      <c r="AB41" s="296">
        <v>30</v>
      </c>
      <c r="AC41" s="296">
        <v>30</v>
      </c>
      <c r="AD41" s="296">
        <v>30</v>
      </c>
      <c r="AE41" s="296">
        <v>30</v>
      </c>
      <c r="AF41" s="296">
        <v>30</v>
      </c>
      <c r="AG41" s="296">
        <v>30</v>
      </c>
      <c r="AH41" s="296">
        <v>30</v>
      </c>
      <c r="AI41" s="296">
        <v>30</v>
      </c>
      <c r="AJ41" s="296">
        <v>30</v>
      </c>
      <c r="AK41" s="296">
        <v>30</v>
      </c>
      <c r="AL41" s="296">
        <v>30</v>
      </c>
      <c r="AM41" s="296" t="s">
        <v>15</v>
      </c>
      <c r="AN41" s="296" t="s">
        <v>52</v>
      </c>
      <c r="AO41" s="231" t="s">
        <v>47</v>
      </c>
      <c r="AP41" s="231" t="s">
        <v>53</v>
      </c>
      <c r="AQ41" s="231" t="s">
        <v>53</v>
      </c>
      <c r="AR41" s="231" t="s">
        <v>53</v>
      </c>
      <c r="AS41" s="231" t="s">
        <v>53</v>
      </c>
      <c r="AT41" s="231" t="s">
        <v>53</v>
      </c>
      <c r="AU41" s="231" t="s">
        <v>53</v>
      </c>
      <c r="AV41" s="231" t="s">
        <v>53</v>
      </c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29"/>
      <c r="BU41" s="165">
        <f t="shared" si="3"/>
        <v>0.42708330555717244</v>
      </c>
    </row>
    <row r="42" spans="1:74" x14ac:dyDescent="0.25">
      <c r="A42" s="39"/>
      <c r="B42" s="139" t="str">
        <f>'Etat staff'!U38</f>
        <v xml:space="preserve"> ALEXANDRE</v>
      </c>
      <c r="C42" s="161">
        <f>'Etat staff'!S38</f>
        <v>43596.357638888891</v>
      </c>
      <c r="D42" s="162">
        <f>IF('Etat staff'!T38&lt;C42,'Etat staff'!T38+1,'Etat staff'!T38)</f>
        <v>43596.777777777781</v>
      </c>
      <c r="E42" s="203">
        <f t="shared" si="7"/>
        <v>5.2083333333333336E-2</v>
      </c>
      <c r="F42" s="44"/>
      <c r="G42" s="265"/>
      <c r="H42" s="227"/>
      <c r="I42" s="296"/>
      <c r="J42" s="296"/>
      <c r="K42" s="296">
        <v>38</v>
      </c>
      <c r="L42" s="296">
        <v>38</v>
      </c>
      <c r="M42" s="296">
        <v>38</v>
      </c>
      <c r="N42" s="296">
        <v>38</v>
      </c>
      <c r="O42" s="296">
        <v>38</v>
      </c>
      <c r="P42" s="296">
        <v>38</v>
      </c>
      <c r="Q42" s="296">
        <v>38</v>
      </c>
      <c r="R42" s="296">
        <v>38</v>
      </c>
      <c r="S42" s="296">
        <v>38</v>
      </c>
      <c r="T42" s="296">
        <v>38</v>
      </c>
      <c r="U42" s="296">
        <v>38</v>
      </c>
      <c r="V42" s="296">
        <v>38</v>
      </c>
      <c r="W42" s="296" t="s">
        <v>15</v>
      </c>
      <c r="X42" s="231" t="s">
        <v>6</v>
      </c>
      <c r="Y42" s="231" t="s">
        <v>6</v>
      </c>
      <c r="Z42" s="231" t="s">
        <v>6</v>
      </c>
      <c r="AA42" s="296"/>
      <c r="AB42" s="296"/>
      <c r="AC42" s="296"/>
      <c r="AD42" s="296"/>
      <c r="AE42" s="231">
        <v>35</v>
      </c>
      <c r="AF42" s="231">
        <v>35</v>
      </c>
      <c r="AG42" s="231">
        <v>35</v>
      </c>
      <c r="AH42" s="231">
        <v>35</v>
      </c>
      <c r="AI42" s="231">
        <v>35</v>
      </c>
      <c r="AJ42" s="231">
        <v>35</v>
      </c>
      <c r="AK42" s="231">
        <v>35</v>
      </c>
      <c r="AL42" s="231">
        <v>35</v>
      </c>
      <c r="AM42" s="231">
        <v>35</v>
      </c>
      <c r="AN42" s="231">
        <v>35</v>
      </c>
      <c r="AO42" s="231">
        <v>35</v>
      </c>
      <c r="AP42" s="231">
        <v>35</v>
      </c>
      <c r="AQ42" s="231">
        <v>35</v>
      </c>
      <c r="AR42" s="296"/>
      <c r="AS42" s="231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29"/>
      <c r="BU42" s="165">
        <f t="shared" si="3"/>
        <v>0.42708330555717244</v>
      </c>
    </row>
    <row r="43" spans="1:74" x14ac:dyDescent="0.25">
      <c r="A43" s="39"/>
      <c r="B43" s="139">
        <f>'Etat staff'!U39</f>
        <v>0</v>
      </c>
      <c r="C43" s="161">
        <f>'Etat staff'!S39</f>
        <v>0</v>
      </c>
      <c r="D43" s="162">
        <f>IF('Etat staff'!T39&lt;C43,'Etat staff'!T39+1,'Etat staff'!T39)</f>
        <v>0</v>
      </c>
      <c r="E43" s="203">
        <f t="shared" si="7"/>
        <v>1.0416666666666666E-2</v>
      </c>
      <c r="F43" s="44"/>
      <c r="G43" s="265"/>
      <c r="H43" s="227"/>
      <c r="I43" s="296"/>
      <c r="J43" s="296"/>
      <c r="K43" s="296"/>
      <c r="L43" s="296"/>
      <c r="M43" s="296"/>
      <c r="N43" s="296"/>
      <c r="O43" s="296"/>
      <c r="P43" s="296"/>
      <c r="Q43" s="296"/>
      <c r="R43" s="296"/>
      <c r="S43" s="296"/>
      <c r="T43" s="231"/>
      <c r="U43" s="231"/>
      <c r="V43" s="231"/>
      <c r="W43" s="231"/>
      <c r="X43" s="231"/>
      <c r="Y43" s="231"/>
      <c r="Z43" s="231"/>
      <c r="AA43" s="231"/>
      <c r="AB43" s="231"/>
      <c r="AC43" s="231"/>
      <c r="AD43" s="231"/>
      <c r="AE43" s="231"/>
      <c r="AF43" s="231"/>
      <c r="AG43" s="231"/>
      <c r="AH43" s="231"/>
      <c r="AI43" s="231"/>
      <c r="AJ43" s="231"/>
      <c r="AK43" s="231"/>
      <c r="AL43" s="231"/>
      <c r="AM43" s="231"/>
      <c r="AN43" s="231"/>
      <c r="AO43" s="231"/>
      <c r="AP43" s="231"/>
      <c r="AQ43" s="231"/>
      <c r="AR43" s="231"/>
      <c r="AS43" s="231"/>
      <c r="AT43" s="231"/>
      <c r="AU43" s="231"/>
      <c r="AV43" s="231"/>
      <c r="AW43" s="231"/>
      <c r="AX43" s="231"/>
      <c r="AY43" s="231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29"/>
      <c r="BU43" s="165">
        <f t="shared" si="3"/>
        <v>6.9444166666666673E-3</v>
      </c>
    </row>
    <row r="44" spans="1:74" x14ac:dyDescent="0.25">
      <c r="A44" s="39"/>
      <c r="B44" s="139" t="str">
        <f>'Etat staff'!U40</f>
        <v xml:space="preserve"> SIKE BEM</v>
      </c>
      <c r="C44" s="161">
        <f>'Etat staff'!S40</f>
        <v>43596.399305555555</v>
      </c>
      <c r="D44" s="162">
        <f>IF('Etat staff'!T40&lt;C44,'Etat staff'!T40+1,'Etat staff'!T40)</f>
        <v>43596.767361111109</v>
      </c>
      <c r="E44" s="203">
        <f t="shared" si="7"/>
        <v>4.1666666666666664E-2</v>
      </c>
      <c r="F44" s="44"/>
      <c r="G44" s="265"/>
      <c r="H44" s="227"/>
      <c r="I44" s="296"/>
      <c r="J44" s="296"/>
      <c r="K44" s="296"/>
      <c r="L44" s="296"/>
      <c r="M44" s="296"/>
      <c r="N44" s="296"/>
      <c r="O44" s="296">
        <v>33</v>
      </c>
      <c r="P44" s="296">
        <v>33</v>
      </c>
      <c r="Q44" s="296">
        <v>33</v>
      </c>
      <c r="R44" s="296">
        <v>33</v>
      </c>
      <c r="S44" s="296">
        <v>33</v>
      </c>
      <c r="T44" s="296">
        <v>33</v>
      </c>
      <c r="U44" s="296">
        <v>33</v>
      </c>
      <c r="V44" s="296">
        <v>33</v>
      </c>
      <c r="W44" s="296">
        <v>35</v>
      </c>
      <c r="X44" s="296">
        <v>35</v>
      </c>
      <c r="Y44" s="296">
        <v>35</v>
      </c>
      <c r="Z44" s="296">
        <v>35</v>
      </c>
      <c r="AA44" s="296" t="s">
        <v>15</v>
      </c>
      <c r="AB44" s="231" t="s">
        <v>6</v>
      </c>
      <c r="AC44" s="231" t="s">
        <v>6</v>
      </c>
      <c r="AD44" s="231" t="s">
        <v>6</v>
      </c>
      <c r="AE44" s="231"/>
      <c r="AF44" s="231"/>
      <c r="AG44" s="231"/>
      <c r="AH44" s="231"/>
      <c r="AI44" s="296">
        <v>33</v>
      </c>
      <c r="AJ44" s="296">
        <v>33</v>
      </c>
      <c r="AK44" s="296">
        <v>33</v>
      </c>
      <c r="AL44" s="296">
        <v>33</v>
      </c>
      <c r="AM44" s="296">
        <v>33</v>
      </c>
      <c r="AN44" s="296">
        <v>33</v>
      </c>
      <c r="AO44" s="296">
        <v>33</v>
      </c>
      <c r="AP44" s="231" t="s">
        <v>47</v>
      </c>
      <c r="AQ44" s="231" t="s">
        <v>52</v>
      </c>
      <c r="AR44" s="231" t="s">
        <v>15</v>
      </c>
      <c r="AS44" s="231" t="s">
        <v>15</v>
      </c>
      <c r="AT44" s="231"/>
      <c r="AU44" s="231"/>
      <c r="AV44" s="231"/>
      <c r="AW44" s="231"/>
      <c r="AX44" s="231"/>
      <c r="AY44" s="231"/>
      <c r="AZ44" s="231"/>
      <c r="BA44" s="231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29"/>
      <c r="BU44" s="165">
        <f t="shared" si="3"/>
        <v>0.37499997222141379</v>
      </c>
    </row>
    <row r="45" spans="1:74" x14ac:dyDescent="0.25">
      <c r="A45" s="39"/>
      <c r="B45" s="139" t="str">
        <f>'Etat staff'!U41</f>
        <v xml:space="preserve"> ALICE</v>
      </c>
      <c r="C45" s="161">
        <f>'Etat staff'!S41</f>
        <v>43596.440972222219</v>
      </c>
      <c r="D45" s="162">
        <f>IF('Etat staff'!T41&lt;C45,'Etat staff'!T41+1,'Etat staff'!T41)</f>
        <v>43596.861111111109</v>
      </c>
      <c r="E45" s="203">
        <f t="shared" si="7"/>
        <v>5.2083333333333336E-2</v>
      </c>
      <c r="F45" s="44"/>
      <c r="G45" s="265"/>
      <c r="H45" s="227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>
        <v>39</v>
      </c>
      <c r="T45" s="296">
        <v>39</v>
      </c>
      <c r="U45" s="296">
        <v>39</v>
      </c>
      <c r="V45" s="296">
        <v>39</v>
      </c>
      <c r="W45" s="296">
        <v>39</v>
      </c>
      <c r="X45" s="296">
        <v>39</v>
      </c>
      <c r="Y45" s="296">
        <v>39</v>
      </c>
      <c r="Z45" s="296">
        <v>39</v>
      </c>
      <c r="AA45" s="296">
        <v>39</v>
      </c>
      <c r="AB45" s="296">
        <v>39</v>
      </c>
      <c r="AC45" s="296">
        <v>39</v>
      </c>
      <c r="AD45" s="296">
        <v>39</v>
      </c>
      <c r="AE45" s="296" t="s">
        <v>15</v>
      </c>
      <c r="AF45" s="231" t="s">
        <v>6</v>
      </c>
      <c r="AG45" s="296" t="s">
        <v>6</v>
      </c>
      <c r="AH45" s="296" t="s">
        <v>6</v>
      </c>
      <c r="AI45" s="296">
        <v>37</v>
      </c>
      <c r="AJ45" s="296">
        <v>37</v>
      </c>
      <c r="AK45" s="296">
        <v>37</v>
      </c>
      <c r="AL45" s="296">
        <v>37</v>
      </c>
      <c r="AM45" s="296">
        <v>37</v>
      </c>
      <c r="AN45" s="296">
        <v>37</v>
      </c>
      <c r="AO45" s="296">
        <v>37</v>
      </c>
      <c r="AP45" s="296">
        <v>37</v>
      </c>
      <c r="AQ45" s="296">
        <v>37</v>
      </c>
      <c r="AR45" s="231">
        <v>35</v>
      </c>
      <c r="AS45" s="231">
        <v>35</v>
      </c>
      <c r="AT45" s="231">
        <v>35</v>
      </c>
      <c r="AU45" s="231">
        <v>35</v>
      </c>
      <c r="AV45" s="231">
        <v>35</v>
      </c>
      <c r="AW45" s="231">
        <v>35</v>
      </c>
      <c r="AX45" s="231">
        <v>35</v>
      </c>
      <c r="AY45" s="231">
        <v>35</v>
      </c>
      <c r="AZ45" s="231">
        <v>35</v>
      </c>
      <c r="BA45" s="296" t="s">
        <v>52</v>
      </c>
      <c r="BB45" s="296" t="s">
        <v>47</v>
      </c>
      <c r="BC45" s="296" t="s">
        <v>15</v>
      </c>
      <c r="BD45" s="296" t="s">
        <v>15</v>
      </c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29"/>
      <c r="BU45" s="165">
        <f t="shared" si="3"/>
        <v>0.42708330555717244</v>
      </c>
    </row>
    <row r="46" spans="1:74" x14ac:dyDescent="0.25">
      <c r="A46" s="39"/>
      <c r="B46" s="139" t="str">
        <f>'Etat staff'!U42</f>
        <v xml:space="preserve"> OLFA</v>
      </c>
      <c r="C46" s="161">
        <f>'Etat staff'!S42</f>
        <v>43596.440972222219</v>
      </c>
      <c r="D46" s="162">
        <f>IF('Etat staff'!T42&lt;C46,'Etat staff'!T42+1,'Etat staff'!T42)</f>
        <v>43596.767361111109</v>
      </c>
      <c r="E46" s="203">
        <f t="shared" si="7"/>
        <v>4.1666666666666664E-2</v>
      </c>
      <c r="F46" s="44"/>
      <c r="G46" s="265"/>
      <c r="H46" s="227"/>
      <c r="I46" s="296"/>
      <c r="J46" s="296"/>
      <c r="K46" s="296"/>
      <c r="L46" s="296"/>
      <c r="M46" s="296"/>
      <c r="N46" s="296"/>
      <c r="O46" s="296"/>
      <c r="P46" s="296"/>
      <c r="Q46" s="296"/>
      <c r="R46" s="296"/>
      <c r="S46" s="296">
        <v>30</v>
      </c>
      <c r="T46" s="296">
        <v>30</v>
      </c>
      <c r="U46" s="296">
        <v>30</v>
      </c>
      <c r="V46" s="296">
        <v>30</v>
      </c>
      <c r="W46" s="231">
        <v>1</v>
      </c>
      <c r="X46" s="231">
        <v>1</v>
      </c>
      <c r="Y46" s="231">
        <v>1</v>
      </c>
      <c r="Z46" s="231">
        <v>1</v>
      </c>
      <c r="AA46" s="231">
        <v>1</v>
      </c>
      <c r="AB46" s="231">
        <v>1</v>
      </c>
      <c r="AC46" s="231">
        <v>1</v>
      </c>
      <c r="AD46" s="231">
        <v>1</v>
      </c>
      <c r="AE46" s="231" t="s">
        <v>15</v>
      </c>
      <c r="AF46" s="231" t="s">
        <v>6</v>
      </c>
      <c r="AG46" s="296" t="s">
        <v>6</v>
      </c>
      <c r="AH46" s="296" t="s">
        <v>6</v>
      </c>
      <c r="AI46" s="296">
        <v>36</v>
      </c>
      <c r="AJ46" s="296">
        <v>36</v>
      </c>
      <c r="AK46" s="296">
        <v>36</v>
      </c>
      <c r="AL46" s="296">
        <v>36</v>
      </c>
      <c r="AM46" s="296">
        <v>36</v>
      </c>
      <c r="AN46" s="296">
        <v>36</v>
      </c>
      <c r="AO46" s="296">
        <v>36</v>
      </c>
      <c r="AP46" s="296">
        <v>36</v>
      </c>
      <c r="AQ46" s="296">
        <v>36</v>
      </c>
      <c r="AR46" s="296">
        <v>36</v>
      </c>
      <c r="AS46" s="296">
        <v>36</v>
      </c>
      <c r="AT46" s="296">
        <v>36</v>
      </c>
      <c r="AU46" s="296">
        <v>36</v>
      </c>
      <c r="AV46" s="296">
        <v>36</v>
      </c>
      <c r="AW46" s="296">
        <v>36</v>
      </c>
      <c r="AX46" s="296">
        <v>36</v>
      </c>
      <c r="AY46" s="296">
        <v>36</v>
      </c>
      <c r="AZ46" s="296">
        <v>36</v>
      </c>
      <c r="BA46" s="296" t="s">
        <v>52</v>
      </c>
      <c r="BB46" s="296" t="s">
        <v>47</v>
      </c>
      <c r="BC46" s="296" t="s">
        <v>15</v>
      </c>
      <c r="BD46" s="296" t="s">
        <v>15</v>
      </c>
      <c r="BE46" s="296" t="s">
        <v>15</v>
      </c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29"/>
      <c r="BU46" s="165">
        <f t="shared" si="3"/>
        <v>0.33333330555717244</v>
      </c>
    </row>
    <row r="47" spans="1:74" x14ac:dyDescent="0.25">
      <c r="A47" s="39"/>
      <c r="B47" s="139" t="str">
        <f>'Etat staff'!U43</f>
        <v xml:space="preserve"> AUDE</v>
      </c>
      <c r="C47" s="161">
        <f>'Etat staff'!S43</f>
        <v>43596.482638888891</v>
      </c>
      <c r="D47" s="162">
        <f>IF('Etat staff'!T43&lt;C47,'Etat staff'!T43+1,'Etat staff'!T43)</f>
        <v>43596.829861111109</v>
      </c>
      <c r="E47" s="203">
        <f t="shared" si="7"/>
        <v>4.1666666666666664E-2</v>
      </c>
      <c r="F47" s="44"/>
      <c r="G47" s="265"/>
      <c r="H47" s="227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31">
        <v>33</v>
      </c>
      <c r="X47" s="231">
        <v>33</v>
      </c>
      <c r="Y47" s="231">
        <v>33</v>
      </c>
      <c r="Z47" s="231">
        <v>33</v>
      </c>
      <c r="AA47" s="231">
        <v>33</v>
      </c>
      <c r="AB47" s="231">
        <v>33</v>
      </c>
      <c r="AC47" s="231">
        <v>33</v>
      </c>
      <c r="AD47" s="231">
        <v>33</v>
      </c>
      <c r="AE47" s="231">
        <v>33</v>
      </c>
      <c r="AF47" s="231">
        <v>33</v>
      </c>
      <c r="AG47" s="231">
        <v>33</v>
      </c>
      <c r="AH47" s="231">
        <v>33</v>
      </c>
      <c r="AI47" s="231" t="s">
        <v>15</v>
      </c>
      <c r="AJ47" s="231" t="s">
        <v>6</v>
      </c>
      <c r="AK47" s="231" t="s">
        <v>6</v>
      </c>
      <c r="AL47" s="296" t="s">
        <v>6</v>
      </c>
      <c r="AM47" s="296">
        <v>32</v>
      </c>
      <c r="AN47" s="296">
        <v>32</v>
      </c>
      <c r="AO47" s="296">
        <v>32</v>
      </c>
      <c r="AP47" s="296">
        <v>32</v>
      </c>
      <c r="AQ47" s="296">
        <v>32</v>
      </c>
      <c r="AR47" s="296">
        <v>32</v>
      </c>
      <c r="AS47" s="296" t="s">
        <v>52</v>
      </c>
      <c r="AT47" s="296" t="s">
        <v>47</v>
      </c>
      <c r="AU47" s="296" t="s">
        <v>15</v>
      </c>
      <c r="AV47" s="296"/>
      <c r="AW47" s="296"/>
      <c r="AX47" s="296"/>
      <c r="AY47" s="231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29"/>
      <c r="BU47" s="165">
        <f t="shared" si="3"/>
        <v>0.35416663888565514</v>
      </c>
    </row>
    <row r="48" spans="1:74" x14ac:dyDescent="0.25">
      <c r="A48" s="39"/>
      <c r="B48" s="139" t="str">
        <f>'Etat staff'!U44</f>
        <v xml:space="preserve"> LYDIE</v>
      </c>
      <c r="C48" s="161">
        <f>'Etat staff'!S44</f>
        <v>43596.482638888891</v>
      </c>
      <c r="D48" s="162">
        <f>IF('Etat staff'!T44&lt;C48,'Etat staff'!T44+1,'Etat staff'!T44)</f>
        <v>43596.704861111109</v>
      </c>
      <c r="E48" s="203">
        <f t="shared" si="7"/>
        <v>1.0416666666666666E-2</v>
      </c>
      <c r="F48" s="44"/>
      <c r="G48" s="265"/>
      <c r="H48" s="227"/>
      <c r="I48" s="296"/>
      <c r="J48" s="296"/>
      <c r="K48" s="296"/>
      <c r="L48" s="296"/>
      <c r="M48" s="296"/>
      <c r="N48" s="296"/>
      <c r="O48" s="296"/>
      <c r="P48" s="296"/>
      <c r="Q48" s="296"/>
      <c r="R48" s="296"/>
      <c r="S48" s="296"/>
      <c r="T48" s="296"/>
      <c r="U48" s="296"/>
      <c r="V48" s="296"/>
      <c r="W48" s="296">
        <v>36</v>
      </c>
      <c r="X48" s="296">
        <v>36</v>
      </c>
      <c r="Y48" s="296">
        <v>36</v>
      </c>
      <c r="Z48" s="296">
        <v>36</v>
      </c>
      <c r="AA48" s="296">
        <v>36</v>
      </c>
      <c r="AB48" s="296">
        <v>36</v>
      </c>
      <c r="AC48" s="296">
        <v>36</v>
      </c>
      <c r="AD48" s="296">
        <v>36</v>
      </c>
      <c r="AE48" s="296">
        <v>36</v>
      </c>
      <c r="AF48" s="296">
        <v>36</v>
      </c>
      <c r="AG48" s="296">
        <v>36</v>
      </c>
      <c r="AH48" s="296">
        <v>36</v>
      </c>
      <c r="AI48" s="296" t="s">
        <v>15</v>
      </c>
      <c r="AJ48" s="231" t="s">
        <v>6</v>
      </c>
      <c r="AK48" s="231" t="s">
        <v>6</v>
      </c>
      <c r="AL48" s="296" t="s">
        <v>6</v>
      </c>
      <c r="AM48" s="231">
        <v>30</v>
      </c>
      <c r="AN48" s="231">
        <v>30</v>
      </c>
      <c r="AO48" s="231">
        <v>30</v>
      </c>
      <c r="AP48" s="231">
        <v>30</v>
      </c>
      <c r="AQ48" s="231">
        <v>30</v>
      </c>
      <c r="AR48" s="231">
        <v>30</v>
      </c>
      <c r="AS48" s="231">
        <v>30</v>
      </c>
      <c r="AT48" s="231">
        <v>30</v>
      </c>
      <c r="AU48" s="231">
        <v>30</v>
      </c>
      <c r="AV48" s="231">
        <v>30</v>
      </c>
      <c r="AW48" s="231">
        <v>30</v>
      </c>
      <c r="AX48" s="231">
        <v>30</v>
      </c>
      <c r="AY48" s="231">
        <v>30</v>
      </c>
      <c r="AZ48" s="231">
        <v>30</v>
      </c>
      <c r="BA48" s="231">
        <v>30</v>
      </c>
      <c r="BB48" s="231">
        <v>30</v>
      </c>
      <c r="BC48" s="231" t="s">
        <v>52</v>
      </c>
      <c r="BD48" s="231" t="s">
        <v>47</v>
      </c>
      <c r="BE48" s="231" t="s">
        <v>53</v>
      </c>
      <c r="BF48" s="231" t="s">
        <v>53</v>
      </c>
      <c r="BG48" s="231" t="s">
        <v>53</v>
      </c>
      <c r="BH48" s="231" t="s">
        <v>53</v>
      </c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29"/>
      <c r="BU48" s="165">
        <f t="shared" si="3"/>
        <v>0.22916663888565514</v>
      </c>
    </row>
    <row r="49" spans="1:73" x14ac:dyDescent="0.25">
      <c r="A49" s="39"/>
      <c r="B49" s="266" t="str">
        <f>'Etat staff'!U45</f>
        <v xml:space="preserve"> MEGANE</v>
      </c>
      <c r="C49" s="161">
        <f>'Etat staff'!S45</f>
        <v>43596.482638888891</v>
      </c>
      <c r="D49" s="162">
        <f>IF('Etat staff'!T45&lt;C49,'Etat staff'!T45+1,'Etat staff'!T45)</f>
        <v>43596.871527777781</v>
      </c>
      <c r="E49" s="203">
        <f t="shared" si="7"/>
        <v>5.2083333333333336E-2</v>
      </c>
      <c r="F49" s="44"/>
      <c r="G49" s="265"/>
      <c r="H49" s="227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>
        <v>37</v>
      </c>
      <c r="X49" s="296">
        <v>37</v>
      </c>
      <c r="Y49" s="296">
        <v>37</v>
      </c>
      <c r="Z49" s="296">
        <v>37</v>
      </c>
      <c r="AA49" s="296">
        <v>37</v>
      </c>
      <c r="AB49" s="296">
        <v>37</v>
      </c>
      <c r="AC49" s="296">
        <v>37</v>
      </c>
      <c r="AD49" s="296">
        <v>37</v>
      </c>
      <c r="AE49" s="296">
        <v>37</v>
      </c>
      <c r="AF49" s="296">
        <v>37</v>
      </c>
      <c r="AG49" s="296">
        <v>37</v>
      </c>
      <c r="AH49" s="296">
        <v>37</v>
      </c>
      <c r="AI49" s="296" t="s">
        <v>15</v>
      </c>
      <c r="AJ49" s="231" t="s">
        <v>6</v>
      </c>
      <c r="AK49" s="231" t="s">
        <v>6</v>
      </c>
      <c r="AL49" s="296" t="s">
        <v>6</v>
      </c>
      <c r="AM49" s="231" t="s">
        <v>55</v>
      </c>
      <c r="AN49" s="231" t="s">
        <v>55</v>
      </c>
      <c r="AO49" s="231" t="s">
        <v>55</v>
      </c>
      <c r="AP49" s="296">
        <v>33</v>
      </c>
      <c r="AQ49" s="296">
        <v>33</v>
      </c>
      <c r="AR49" s="296">
        <v>33</v>
      </c>
      <c r="AS49" s="296">
        <v>33</v>
      </c>
      <c r="AT49" s="296">
        <v>33</v>
      </c>
      <c r="AU49" s="296">
        <v>33</v>
      </c>
      <c r="AV49" s="296">
        <v>33</v>
      </c>
      <c r="AW49" s="296">
        <v>33</v>
      </c>
      <c r="AX49" s="296">
        <v>33</v>
      </c>
      <c r="AY49" s="296">
        <v>33</v>
      </c>
      <c r="AZ49" s="296">
        <v>33</v>
      </c>
      <c r="BA49" s="296">
        <v>33</v>
      </c>
      <c r="BB49" s="296">
        <v>33</v>
      </c>
      <c r="BC49" s="296" t="s">
        <v>52</v>
      </c>
      <c r="BD49" s="296" t="s">
        <v>47</v>
      </c>
      <c r="BE49" s="296" t="s">
        <v>15</v>
      </c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29"/>
      <c r="BU49" s="165">
        <f t="shared" si="3"/>
        <v>0.39583330555717244</v>
      </c>
    </row>
    <row r="50" spans="1:73" x14ac:dyDescent="0.25">
      <c r="A50" s="39"/>
      <c r="B50" s="266">
        <f>'Etat staff'!U46</f>
        <v>0</v>
      </c>
      <c r="C50" s="161">
        <f>'Etat staff'!S46</f>
        <v>0</v>
      </c>
      <c r="D50" s="162">
        <f>IF('Etat staff'!T46&lt;C50,'Etat staff'!T46+1,'Etat staff'!T46)</f>
        <v>0</v>
      </c>
      <c r="E50" s="203">
        <f t="shared" si="7"/>
        <v>1.0416666666666666E-2</v>
      </c>
      <c r="F50" s="44"/>
      <c r="G50" s="265"/>
      <c r="H50" s="227"/>
      <c r="I50" s="296"/>
      <c r="J50" s="296"/>
      <c r="K50" s="296"/>
      <c r="L50" s="296"/>
      <c r="M50" s="296"/>
      <c r="N50" s="296"/>
      <c r="O50" s="296"/>
      <c r="P50" s="296"/>
      <c r="Q50" s="296"/>
      <c r="R50" s="296"/>
      <c r="S50" s="296"/>
      <c r="T50" s="231"/>
      <c r="U50" s="231"/>
      <c r="V50" s="231"/>
      <c r="W50" s="231"/>
      <c r="X50" s="231"/>
      <c r="Y50" s="231"/>
      <c r="Z50" s="231"/>
      <c r="AA50" s="231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31"/>
      <c r="BI50" s="231"/>
      <c r="BJ50" s="231"/>
      <c r="BK50" s="231"/>
      <c r="BL50" s="231"/>
      <c r="BM50" s="231"/>
      <c r="BN50" s="231"/>
      <c r="BO50" s="231"/>
      <c r="BP50" s="296"/>
      <c r="BQ50" s="296"/>
      <c r="BR50" s="296"/>
      <c r="BS50" s="296"/>
      <c r="BT50" s="229"/>
      <c r="BU50" s="165">
        <f t="shared" si="3"/>
        <v>6.9444166666666673E-3</v>
      </c>
    </row>
    <row r="51" spans="1:73" x14ac:dyDescent="0.25">
      <c r="A51" s="39"/>
      <c r="B51" s="139">
        <f>'Etat staff'!U47</f>
        <v>0</v>
      </c>
      <c r="C51" s="161">
        <f>'Etat staff'!S47</f>
        <v>0</v>
      </c>
      <c r="D51" s="162">
        <f>IF('Etat staff'!T47&lt;C51,'Etat staff'!T47+1,'Etat staff'!T47)</f>
        <v>0</v>
      </c>
      <c r="E51" s="203">
        <f t="shared" si="7"/>
        <v>1.0416666666666666E-2</v>
      </c>
      <c r="F51" s="44"/>
      <c r="G51" s="265"/>
      <c r="H51" s="227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31"/>
      <c r="U51" s="231"/>
      <c r="V51" s="231"/>
      <c r="W51" s="231"/>
      <c r="X51" s="231"/>
      <c r="Y51" s="231"/>
      <c r="Z51" s="231"/>
      <c r="AA51" s="231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31"/>
      <c r="BI51" s="231"/>
      <c r="BJ51" s="231"/>
      <c r="BK51" s="231"/>
      <c r="BL51" s="231"/>
      <c r="BM51" s="231"/>
      <c r="BN51" s="231"/>
      <c r="BO51" s="231"/>
      <c r="BP51" s="296"/>
      <c r="BQ51" s="296"/>
      <c r="BR51" s="296"/>
      <c r="BS51" s="296"/>
      <c r="BT51" s="229"/>
      <c r="BU51" s="165">
        <f t="shared" si="3"/>
        <v>6.9444166666666673E-3</v>
      </c>
    </row>
    <row r="52" spans="1:73" x14ac:dyDescent="0.25">
      <c r="A52" s="39"/>
      <c r="B52" s="139">
        <f>'Etat staff'!U48</f>
        <v>0</v>
      </c>
      <c r="C52" s="161">
        <f>'Etat staff'!S48</f>
        <v>0</v>
      </c>
      <c r="D52" s="162">
        <f>IF('Etat staff'!T48&lt;C52,'Etat staff'!T48+1,'Etat staff'!T48)</f>
        <v>0</v>
      </c>
      <c r="E52" s="203">
        <f t="shared" si="7"/>
        <v>1.0416666666666666E-2</v>
      </c>
      <c r="F52" s="44"/>
      <c r="G52" s="265"/>
      <c r="H52" s="227"/>
      <c r="I52" s="296"/>
      <c r="J52" s="296"/>
      <c r="K52" s="296"/>
      <c r="L52" s="296"/>
      <c r="M52" s="296"/>
      <c r="N52" s="296"/>
      <c r="O52" s="296"/>
      <c r="P52" s="296"/>
      <c r="Q52" s="296"/>
      <c r="R52" s="296"/>
      <c r="S52" s="296"/>
      <c r="T52" s="231"/>
      <c r="U52" s="231"/>
      <c r="V52" s="231"/>
      <c r="W52" s="231"/>
      <c r="X52" s="231"/>
      <c r="Y52" s="231"/>
      <c r="Z52" s="231"/>
      <c r="AA52" s="231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31"/>
      <c r="BI52" s="231"/>
      <c r="BJ52" s="231"/>
      <c r="BK52" s="231"/>
      <c r="BL52" s="231"/>
      <c r="BM52" s="231"/>
      <c r="BN52" s="231"/>
      <c r="BO52" s="231"/>
      <c r="BP52" s="296"/>
      <c r="BQ52" s="296"/>
      <c r="BR52" s="296"/>
      <c r="BS52" s="296"/>
      <c r="BT52" s="229"/>
      <c r="BU52" s="165">
        <f t="shared" si="3"/>
        <v>6.9444166666666673E-3</v>
      </c>
    </row>
    <row r="53" spans="1:73" x14ac:dyDescent="0.25">
      <c r="A53" s="39"/>
      <c r="B53" s="139">
        <f>'Etat staff'!U49</f>
        <v>0</v>
      </c>
      <c r="C53" s="161">
        <f>'Etat staff'!S49</f>
        <v>0</v>
      </c>
      <c r="D53" s="162">
        <f>IF('Etat staff'!T49&lt;C53,'Etat staff'!T49+1,'Etat staff'!T49)</f>
        <v>0</v>
      </c>
      <c r="E53" s="203">
        <f t="shared" si="7"/>
        <v>1.0416666666666666E-2</v>
      </c>
      <c r="F53" s="44"/>
      <c r="G53" s="265"/>
      <c r="H53" s="227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31"/>
      <c r="U53" s="231"/>
      <c r="V53" s="231"/>
      <c r="W53" s="231"/>
      <c r="X53" s="231"/>
      <c r="Y53" s="231"/>
      <c r="Z53" s="231"/>
      <c r="AA53" s="231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31"/>
      <c r="BI53" s="231"/>
      <c r="BJ53" s="231"/>
      <c r="BK53" s="231"/>
      <c r="BL53" s="231"/>
      <c r="BM53" s="231"/>
      <c r="BN53" s="231"/>
      <c r="BO53" s="231"/>
      <c r="BP53" s="296"/>
      <c r="BQ53" s="296"/>
      <c r="BR53" s="296"/>
      <c r="BS53" s="296"/>
      <c r="BT53" s="229"/>
      <c r="BU53" s="165">
        <f t="shared" si="3"/>
        <v>6.9444166666666673E-3</v>
      </c>
    </row>
    <row r="54" spans="1:73" x14ac:dyDescent="0.25">
      <c r="A54" s="39"/>
      <c r="B54" s="139" t="str">
        <f>'Etat staff'!U50</f>
        <v xml:space="preserve"> LOUISE</v>
      </c>
      <c r="C54" s="161">
        <f>'Etat staff'!S50</f>
        <v>43596.565972222219</v>
      </c>
      <c r="D54" s="162">
        <f>IF('Etat staff'!T50&lt;C54,'Etat staff'!T50+1,'Etat staff'!T50)</f>
        <v>43596.954861111109</v>
      </c>
      <c r="E54" s="203">
        <f t="shared" si="7"/>
        <v>5.2083333333333336E-2</v>
      </c>
      <c r="F54" s="44"/>
      <c r="G54" s="265"/>
      <c r="H54" s="227"/>
      <c r="I54" s="296"/>
      <c r="J54" s="296"/>
      <c r="K54" s="296"/>
      <c r="L54" s="296"/>
      <c r="M54" s="296"/>
      <c r="N54" s="296"/>
      <c r="O54" s="296"/>
      <c r="P54" s="296"/>
      <c r="Q54" s="296"/>
      <c r="R54" s="296"/>
      <c r="S54" s="296"/>
      <c r="T54" s="296"/>
      <c r="U54" s="296"/>
      <c r="V54" s="296"/>
      <c r="W54" s="296"/>
      <c r="X54" s="296"/>
      <c r="Y54" s="296"/>
      <c r="Z54" s="296"/>
      <c r="AA54" s="296"/>
      <c r="AB54" s="231"/>
      <c r="AC54" s="231"/>
      <c r="AD54" s="231" t="s">
        <v>53</v>
      </c>
      <c r="AE54" s="231" t="s">
        <v>53</v>
      </c>
      <c r="AF54" s="231" t="s">
        <v>53</v>
      </c>
      <c r="AG54" s="231" t="s">
        <v>53</v>
      </c>
      <c r="AH54" s="231" t="s">
        <v>53</v>
      </c>
      <c r="AI54" s="296">
        <v>38</v>
      </c>
      <c r="AJ54" s="296">
        <v>38</v>
      </c>
      <c r="AK54" s="296">
        <v>38</v>
      </c>
      <c r="AL54" s="296">
        <v>38</v>
      </c>
      <c r="AM54" s="296">
        <v>38</v>
      </c>
      <c r="AN54" s="296">
        <v>38</v>
      </c>
      <c r="AO54" s="296">
        <v>38</v>
      </c>
      <c r="AP54" s="296">
        <v>38</v>
      </c>
      <c r="AQ54" s="296" t="s">
        <v>15</v>
      </c>
      <c r="AR54" s="296" t="s">
        <v>6</v>
      </c>
      <c r="AS54" s="296" t="s">
        <v>6</v>
      </c>
      <c r="AT54" s="296" t="s">
        <v>6</v>
      </c>
      <c r="AU54" s="296">
        <v>1</v>
      </c>
      <c r="AV54" s="296">
        <v>1</v>
      </c>
      <c r="AW54" s="296">
        <v>1</v>
      </c>
      <c r="AX54" s="296">
        <v>1</v>
      </c>
      <c r="AY54" s="296">
        <v>1</v>
      </c>
      <c r="AZ54" s="296">
        <v>1</v>
      </c>
      <c r="BA54" s="296">
        <v>1</v>
      </c>
      <c r="BB54" s="296">
        <v>1</v>
      </c>
      <c r="BC54" s="296">
        <v>30</v>
      </c>
      <c r="BD54" s="296">
        <v>30</v>
      </c>
      <c r="BE54" s="296">
        <v>30</v>
      </c>
      <c r="BF54" s="296">
        <v>30</v>
      </c>
      <c r="BG54" s="296">
        <v>30</v>
      </c>
      <c r="BH54" s="231" t="s">
        <v>52</v>
      </c>
      <c r="BI54" s="231" t="s">
        <v>47</v>
      </c>
      <c r="BJ54" s="231" t="s">
        <v>15</v>
      </c>
      <c r="BK54" s="231" t="s">
        <v>15</v>
      </c>
      <c r="BL54" s="231" t="s">
        <v>15</v>
      </c>
      <c r="BM54" s="231" t="s">
        <v>15</v>
      </c>
      <c r="BN54" s="231" t="s">
        <v>15</v>
      </c>
      <c r="BO54" s="231" t="s">
        <v>15</v>
      </c>
      <c r="BP54" s="296"/>
      <c r="BQ54" s="296"/>
      <c r="BR54" s="296"/>
      <c r="BS54" s="296"/>
      <c r="BT54" s="229"/>
      <c r="BU54" s="165">
        <f t="shared" si="3"/>
        <v>0.39583330555717244</v>
      </c>
    </row>
    <row r="55" spans="1:73" x14ac:dyDescent="0.25">
      <c r="A55" s="39"/>
      <c r="B55" s="139" t="str">
        <f>'Etat staff'!U51</f>
        <v xml:space="preserve"> OPHELIE</v>
      </c>
      <c r="C55" s="161">
        <f>'Etat staff'!S51</f>
        <v>43596.565972222219</v>
      </c>
      <c r="D55" s="162">
        <f>IF('Etat staff'!T51&lt;C55,'Etat staff'!T51+1,'Etat staff'!T51)</f>
        <v>43596.892361111109</v>
      </c>
      <c r="E55" s="203">
        <f t="shared" si="7"/>
        <v>4.1666666666666664E-2</v>
      </c>
      <c r="F55" s="44"/>
      <c r="G55" s="265"/>
      <c r="H55" s="227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 t="s">
        <v>68</v>
      </c>
      <c r="AE55" s="296" t="s">
        <v>68</v>
      </c>
      <c r="AF55" s="296" t="s">
        <v>68</v>
      </c>
      <c r="AG55" s="296" t="s">
        <v>68</v>
      </c>
      <c r="AH55" s="296" t="s">
        <v>68</v>
      </c>
      <c r="AI55" s="296">
        <v>39</v>
      </c>
      <c r="AJ55" s="296">
        <v>39</v>
      </c>
      <c r="AK55" s="296">
        <v>39</v>
      </c>
      <c r="AL55" s="296">
        <v>39</v>
      </c>
      <c r="AM55" s="296">
        <v>39</v>
      </c>
      <c r="AN55" s="296">
        <v>39</v>
      </c>
      <c r="AO55" s="296">
        <v>39</v>
      </c>
      <c r="AP55" s="296">
        <v>39</v>
      </c>
      <c r="AQ55" s="296" t="s">
        <v>15</v>
      </c>
      <c r="AR55" s="296" t="s">
        <v>6</v>
      </c>
      <c r="AS55" s="296" t="s">
        <v>6</v>
      </c>
      <c r="AT55" s="296" t="s">
        <v>6</v>
      </c>
      <c r="AU55" s="231" t="s">
        <v>16</v>
      </c>
      <c r="AV55" s="231" t="s">
        <v>16</v>
      </c>
      <c r="AW55" s="231" t="s">
        <v>16</v>
      </c>
      <c r="AX55" s="231" t="s">
        <v>16</v>
      </c>
      <c r="AY55" s="231">
        <v>32</v>
      </c>
      <c r="AZ55" s="231">
        <v>32</v>
      </c>
      <c r="BA55" s="231">
        <v>32</v>
      </c>
      <c r="BB55" s="296">
        <v>32</v>
      </c>
      <c r="BC55" s="296">
        <v>33</v>
      </c>
      <c r="BD55" s="296">
        <v>33</v>
      </c>
      <c r="BE55" s="296">
        <v>33</v>
      </c>
      <c r="BF55" s="296">
        <v>33</v>
      </c>
      <c r="BG55" s="296">
        <v>33</v>
      </c>
      <c r="BH55" s="231" t="s">
        <v>52</v>
      </c>
      <c r="BI55" s="231" t="s">
        <v>47</v>
      </c>
      <c r="BJ55" s="231" t="s">
        <v>15</v>
      </c>
      <c r="BK55" s="231" t="s">
        <v>15</v>
      </c>
      <c r="BL55" s="231" t="s">
        <v>15</v>
      </c>
      <c r="BM55" s="231" t="s">
        <v>15</v>
      </c>
      <c r="BN55" s="231" t="s">
        <v>15</v>
      </c>
      <c r="BO55" s="231" t="s">
        <v>15</v>
      </c>
      <c r="BP55" s="296"/>
      <c r="BQ55" s="296"/>
      <c r="BR55" s="296"/>
      <c r="BS55" s="296"/>
      <c r="BT55" s="229"/>
      <c r="BU55" s="165">
        <f t="shared" si="3"/>
        <v>0.33333330555717244</v>
      </c>
    </row>
    <row r="56" spans="1:73" x14ac:dyDescent="0.25">
      <c r="A56" s="39"/>
      <c r="B56" s="139" t="str">
        <f>'Etat staff'!U52</f>
        <v xml:space="preserve"> JULIAN</v>
      </c>
      <c r="C56" s="161">
        <f>'Etat staff'!S52</f>
        <v>43596.565972222219</v>
      </c>
      <c r="D56" s="162">
        <f>IF('Etat staff'!T52&lt;C56,'Etat staff'!T52+1,'Etat staff'!T52)</f>
        <v>43596.954861111109</v>
      </c>
      <c r="E56" s="203">
        <f t="shared" si="7"/>
        <v>5.2083333333333336E-2</v>
      </c>
      <c r="F56" s="44"/>
      <c r="G56" s="265"/>
      <c r="H56" s="227"/>
      <c r="I56" s="296"/>
      <c r="J56" s="296"/>
      <c r="K56" s="296"/>
      <c r="L56" s="296"/>
      <c r="M56" s="296"/>
      <c r="N56" s="296"/>
      <c r="O56" s="296"/>
      <c r="P56" s="296"/>
      <c r="Q56" s="296"/>
      <c r="R56" s="296"/>
      <c r="S56" s="296"/>
      <c r="T56" s="296"/>
      <c r="U56" s="296"/>
      <c r="V56" s="296"/>
      <c r="W56" s="296"/>
      <c r="X56" s="296"/>
      <c r="Y56" s="296"/>
      <c r="Z56" s="296"/>
      <c r="AA56" s="296"/>
      <c r="AB56" s="231"/>
      <c r="AC56" s="231"/>
      <c r="AD56" s="296"/>
      <c r="AE56" s="296">
        <v>1</v>
      </c>
      <c r="AF56" s="296">
        <v>1</v>
      </c>
      <c r="AG56" s="296">
        <v>1</v>
      </c>
      <c r="AH56" s="296">
        <v>1</v>
      </c>
      <c r="AI56" s="296">
        <v>1</v>
      </c>
      <c r="AJ56" s="296">
        <v>1</v>
      </c>
      <c r="AK56" s="296">
        <v>1</v>
      </c>
      <c r="AL56" s="296">
        <v>1</v>
      </c>
      <c r="AM56" s="296">
        <v>1</v>
      </c>
      <c r="AN56" s="296">
        <v>1</v>
      </c>
      <c r="AO56" s="296">
        <v>1</v>
      </c>
      <c r="AP56" s="296">
        <v>1</v>
      </c>
      <c r="AQ56" s="296" t="s">
        <v>15</v>
      </c>
      <c r="AR56" s="296" t="s">
        <v>6</v>
      </c>
      <c r="AS56" s="296" t="s">
        <v>6</v>
      </c>
      <c r="AT56" s="296" t="s">
        <v>6</v>
      </c>
      <c r="AU56" s="296" t="s">
        <v>55</v>
      </c>
      <c r="AV56" s="296" t="s">
        <v>55</v>
      </c>
      <c r="AW56" s="296" t="s">
        <v>55</v>
      </c>
      <c r="AX56" s="296" t="s">
        <v>55</v>
      </c>
      <c r="AY56" s="296" t="s">
        <v>55</v>
      </c>
      <c r="AZ56" s="296" t="s">
        <v>55</v>
      </c>
      <c r="BA56" s="296">
        <v>35</v>
      </c>
      <c r="BB56" s="296">
        <v>35</v>
      </c>
      <c r="BC56" s="296">
        <v>35</v>
      </c>
      <c r="BD56" s="296">
        <v>35</v>
      </c>
      <c r="BE56" s="296">
        <v>35</v>
      </c>
      <c r="BF56" s="296">
        <v>35</v>
      </c>
      <c r="BG56" s="296">
        <v>35</v>
      </c>
      <c r="BH56" s="231" t="s">
        <v>52</v>
      </c>
      <c r="BI56" s="231" t="s">
        <v>47</v>
      </c>
      <c r="BJ56" s="231" t="s">
        <v>15</v>
      </c>
      <c r="BK56" s="231" t="s">
        <v>15</v>
      </c>
      <c r="BL56" s="296"/>
      <c r="BM56" s="296"/>
      <c r="BN56" s="296"/>
      <c r="BO56" s="296"/>
      <c r="BP56" s="296"/>
      <c r="BQ56" s="296"/>
      <c r="BR56" s="296"/>
      <c r="BS56" s="296"/>
      <c r="BT56" s="229"/>
      <c r="BU56" s="165">
        <f t="shared" si="3"/>
        <v>0.39583330555717244</v>
      </c>
    </row>
    <row r="57" spans="1:73" x14ac:dyDescent="0.25">
      <c r="A57" s="39"/>
      <c r="B57" s="139" t="str">
        <f>'Etat staff'!U53</f>
        <v xml:space="preserve"> MICHELA</v>
      </c>
      <c r="C57" s="161">
        <f>'Etat staff'!S53</f>
        <v>43596.565972222219</v>
      </c>
      <c r="D57" s="162">
        <f>IF('Etat staff'!T53&lt;C57,'Etat staff'!T53+1,'Etat staff'!T53)</f>
        <v>43596.892361111109</v>
      </c>
      <c r="E57" s="203">
        <f t="shared" si="7"/>
        <v>4.1666666666666664E-2</v>
      </c>
      <c r="F57" s="44"/>
      <c r="G57" s="265"/>
      <c r="H57" s="227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31"/>
      <c r="AC57" s="231"/>
      <c r="AD57" s="231"/>
      <c r="AE57" s="231">
        <v>32</v>
      </c>
      <c r="AF57" s="231">
        <v>32</v>
      </c>
      <c r="AG57" s="231">
        <v>32</v>
      </c>
      <c r="AH57" s="231">
        <v>32</v>
      </c>
      <c r="AI57" s="231">
        <v>32</v>
      </c>
      <c r="AJ57" s="231">
        <v>32</v>
      </c>
      <c r="AK57" s="231">
        <v>32</v>
      </c>
      <c r="AL57" s="231">
        <v>32</v>
      </c>
      <c r="AM57" s="231" t="s">
        <v>54</v>
      </c>
      <c r="AN57" s="231" t="s">
        <v>54</v>
      </c>
      <c r="AO57" s="231" t="s">
        <v>54</v>
      </c>
      <c r="AP57" s="231" t="s">
        <v>54</v>
      </c>
      <c r="AQ57" s="231" t="s">
        <v>54</v>
      </c>
      <c r="AR57" s="296" t="s">
        <v>6</v>
      </c>
      <c r="AS57" s="296" t="s">
        <v>6</v>
      </c>
      <c r="AT57" s="296" t="s">
        <v>6</v>
      </c>
      <c r="AU57" s="231">
        <v>38</v>
      </c>
      <c r="AV57" s="231">
        <v>38</v>
      </c>
      <c r="AW57" s="231">
        <v>38</v>
      </c>
      <c r="AX57" s="231">
        <v>38</v>
      </c>
      <c r="AY57" s="231">
        <v>38</v>
      </c>
      <c r="AZ57" s="231">
        <v>38</v>
      </c>
      <c r="BA57" s="231">
        <v>38</v>
      </c>
      <c r="BB57" s="231">
        <v>38</v>
      </c>
      <c r="BC57" s="231">
        <v>38</v>
      </c>
      <c r="BD57" s="231">
        <v>38</v>
      </c>
      <c r="BE57" s="231">
        <v>38</v>
      </c>
      <c r="BF57" s="231">
        <v>38</v>
      </c>
      <c r="BG57" s="231">
        <v>38</v>
      </c>
      <c r="BH57" s="231" t="s">
        <v>52</v>
      </c>
      <c r="BI57" s="231" t="s">
        <v>47</v>
      </c>
      <c r="BJ57" s="296" t="s">
        <v>15</v>
      </c>
      <c r="BK57" s="296" t="s">
        <v>15</v>
      </c>
      <c r="BL57" s="296" t="s">
        <v>15</v>
      </c>
      <c r="BM57" s="296" t="s">
        <v>15</v>
      </c>
      <c r="BN57" s="296"/>
      <c r="BO57" s="296"/>
      <c r="BP57" s="296"/>
      <c r="BQ57" s="296"/>
      <c r="BR57" s="296"/>
      <c r="BS57" s="296"/>
      <c r="BT57" s="229"/>
      <c r="BU57" s="165">
        <f t="shared" si="3"/>
        <v>0.33333330555717244</v>
      </c>
    </row>
    <row r="58" spans="1:73" x14ac:dyDescent="0.25">
      <c r="A58" s="39"/>
      <c r="B58" s="266" t="str">
        <f>'Etat staff'!U54</f>
        <v xml:space="preserve"> LAURA</v>
      </c>
      <c r="C58" s="161">
        <f>'Etat staff'!S54</f>
        <v>43596.565972222219</v>
      </c>
      <c r="D58" s="162">
        <f>IF('Etat staff'!T54&lt;C58,'Etat staff'!T54+1,'Etat staff'!T54)</f>
        <v>43596.892361111109</v>
      </c>
      <c r="E58" s="203">
        <f t="shared" si="7"/>
        <v>4.1666666666666664E-2</v>
      </c>
      <c r="F58" s="44"/>
      <c r="G58" s="265"/>
      <c r="H58" s="227"/>
      <c r="I58" s="296"/>
      <c r="J58" s="296"/>
      <c r="K58" s="296"/>
      <c r="L58" s="296"/>
      <c r="M58" s="296"/>
      <c r="N58" s="296"/>
      <c r="O58" s="296"/>
      <c r="P58" s="296"/>
      <c r="Q58" s="296"/>
      <c r="R58" s="296"/>
      <c r="S58" s="296"/>
      <c r="T58" s="296"/>
      <c r="U58" s="296"/>
      <c r="V58" s="296"/>
      <c r="W58" s="296"/>
      <c r="X58" s="296"/>
      <c r="Y58" s="296"/>
      <c r="Z58" s="296"/>
      <c r="AA58" s="296"/>
      <c r="AB58" s="296"/>
      <c r="AC58" s="296"/>
      <c r="AD58" s="296"/>
      <c r="AE58" s="296"/>
      <c r="AF58" s="231"/>
      <c r="AG58" s="231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 t="s">
        <v>6</v>
      </c>
      <c r="AS58" s="296" t="s">
        <v>6</v>
      </c>
      <c r="AT58" s="296" t="s">
        <v>6</v>
      </c>
      <c r="AU58" s="296">
        <v>39</v>
      </c>
      <c r="AV58" s="296">
        <v>39</v>
      </c>
      <c r="AW58" s="296">
        <v>39</v>
      </c>
      <c r="AX58" s="296">
        <v>39</v>
      </c>
      <c r="AY58" s="296" t="s">
        <v>16</v>
      </c>
      <c r="AZ58" s="296" t="s">
        <v>16</v>
      </c>
      <c r="BA58" s="296" t="s">
        <v>16</v>
      </c>
      <c r="BB58" s="296" t="s">
        <v>16</v>
      </c>
      <c r="BC58" s="296" t="s">
        <v>16</v>
      </c>
      <c r="BD58" s="296" t="s">
        <v>16</v>
      </c>
      <c r="BE58" s="296" t="s">
        <v>16</v>
      </c>
      <c r="BF58" s="296" t="s">
        <v>16</v>
      </c>
      <c r="BG58" s="296" t="s">
        <v>16</v>
      </c>
      <c r="BH58" s="231" t="s">
        <v>52</v>
      </c>
      <c r="BI58" s="231" t="s">
        <v>47</v>
      </c>
      <c r="BJ58" s="231"/>
      <c r="BK58" s="231"/>
      <c r="BL58" s="231"/>
      <c r="BM58" s="231"/>
      <c r="BN58" s="231"/>
      <c r="BO58" s="231"/>
      <c r="BP58" s="296"/>
      <c r="BQ58" s="296"/>
      <c r="BR58" s="296"/>
      <c r="BS58" s="296"/>
      <c r="BT58" s="229"/>
      <c r="BU58" s="165">
        <f t="shared" si="3"/>
        <v>0.33333330555717244</v>
      </c>
    </row>
    <row r="59" spans="1:73" x14ac:dyDescent="0.25">
      <c r="A59" s="39"/>
      <c r="B59" s="139" t="str">
        <f>'Etat staff'!U55</f>
        <v xml:space="preserve"> MAGALY MYRIAM</v>
      </c>
      <c r="C59" s="161">
        <f>'Etat staff'!S55</f>
        <v>43596.565972222219</v>
      </c>
      <c r="D59" s="162">
        <f>IF('Etat staff'!T55&lt;C59,'Etat staff'!T55+1,'Etat staff'!T55)</f>
        <v>43596.788194444445</v>
      </c>
      <c r="E59" s="203">
        <f t="shared" si="7"/>
        <v>1.0416666666666666E-2</v>
      </c>
      <c r="F59" s="44"/>
      <c r="G59" s="265"/>
      <c r="H59" s="227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>
        <v>2</v>
      </c>
      <c r="AF59" s="296">
        <v>2</v>
      </c>
      <c r="AG59" s="296">
        <v>2</v>
      </c>
      <c r="AH59" s="296">
        <v>2</v>
      </c>
      <c r="AI59" s="296">
        <v>2</v>
      </c>
      <c r="AJ59" s="296">
        <v>2</v>
      </c>
      <c r="AK59" s="296">
        <v>2</v>
      </c>
      <c r="AL59" s="296">
        <v>2</v>
      </c>
      <c r="AM59" s="296" t="s">
        <v>55</v>
      </c>
      <c r="AN59" s="296" t="s">
        <v>55</v>
      </c>
      <c r="AO59" s="296" t="s">
        <v>55</v>
      </c>
      <c r="AP59" s="296" t="s">
        <v>55</v>
      </c>
      <c r="AQ59" s="296" t="s">
        <v>55</v>
      </c>
      <c r="AR59" s="296" t="s">
        <v>6</v>
      </c>
      <c r="AS59" s="296" t="s">
        <v>6</v>
      </c>
      <c r="AT59" s="296" t="s">
        <v>6</v>
      </c>
      <c r="AU59" s="231">
        <v>37</v>
      </c>
      <c r="AV59" s="231">
        <v>37</v>
      </c>
      <c r="AW59" s="231">
        <v>37</v>
      </c>
      <c r="AX59" s="231">
        <v>37</v>
      </c>
      <c r="AY59" s="231">
        <v>37</v>
      </c>
      <c r="AZ59" s="231">
        <v>37</v>
      </c>
      <c r="BA59" s="231">
        <v>37</v>
      </c>
      <c r="BB59" s="231">
        <v>37</v>
      </c>
      <c r="BC59" s="231">
        <v>37</v>
      </c>
      <c r="BD59" s="231">
        <v>37</v>
      </c>
      <c r="BE59" s="296" t="s">
        <v>52</v>
      </c>
      <c r="BF59" s="296" t="s">
        <v>47</v>
      </c>
      <c r="BG59" s="296" t="s">
        <v>15</v>
      </c>
      <c r="BH59" s="231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29"/>
      <c r="BU59" s="165">
        <f t="shared" si="3"/>
        <v>0.2291666388929311</v>
      </c>
    </row>
    <row r="60" spans="1:73" x14ac:dyDescent="0.25">
      <c r="A60" s="39"/>
      <c r="B60" s="139" t="str">
        <f>'Etat staff'!U56</f>
        <v xml:space="preserve"> LUCA</v>
      </c>
      <c r="C60" s="161">
        <f>'Etat staff'!S56</f>
        <v>43596.565972222219</v>
      </c>
      <c r="D60" s="162">
        <f>IF('Etat staff'!T56&lt;C60,'Etat staff'!T56+1,'Etat staff'!T56)</f>
        <v>43596.815972222219</v>
      </c>
      <c r="E60" s="203">
        <f t="shared" si="7"/>
        <v>2.0833333333333332E-2</v>
      </c>
      <c r="F60" s="44"/>
      <c r="G60" s="265"/>
      <c r="H60" s="227"/>
      <c r="I60" s="296"/>
      <c r="J60" s="296"/>
      <c r="K60" s="296"/>
      <c r="L60" s="296"/>
      <c r="M60" s="296"/>
      <c r="N60" s="296"/>
      <c r="O60" s="296"/>
      <c r="P60" s="296"/>
      <c r="Q60" s="296"/>
      <c r="R60" s="296"/>
      <c r="S60" s="296"/>
      <c r="T60" s="296"/>
      <c r="U60" s="296"/>
      <c r="V60" s="296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>
        <v>37</v>
      </c>
      <c r="AS60" s="296">
        <v>37</v>
      </c>
      <c r="AT60" s="296">
        <v>37</v>
      </c>
      <c r="AU60" s="296" t="s">
        <v>15</v>
      </c>
      <c r="AV60" s="296" t="s">
        <v>6</v>
      </c>
      <c r="AW60" s="296" t="s">
        <v>6</v>
      </c>
      <c r="AX60" s="296" t="s">
        <v>6</v>
      </c>
      <c r="AY60" s="296" t="s">
        <v>15</v>
      </c>
      <c r="AZ60" s="296" t="s">
        <v>15</v>
      </c>
      <c r="BA60" s="296">
        <v>36</v>
      </c>
      <c r="BB60" s="296">
        <v>36</v>
      </c>
      <c r="BC60" s="296">
        <v>36</v>
      </c>
      <c r="BD60" s="296">
        <v>36</v>
      </c>
      <c r="BE60" s="296">
        <v>36</v>
      </c>
      <c r="BF60" s="296">
        <v>36</v>
      </c>
      <c r="BG60" s="296">
        <v>36</v>
      </c>
      <c r="BH60" s="231" t="s">
        <v>52</v>
      </c>
      <c r="BI60" s="296" t="s">
        <v>47</v>
      </c>
      <c r="BJ60" s="296" t="s">
        <v>15</v>
      </c>
      <c r="BK60" s="296" t="s">
        <v>15</v>
      </c>
      <c r="BL60" s="296" t="s">
        <v>15</v>
      </c>
      <c r="BM60" s="296" t="s">
        <v>15</v>
      </c>
      <c r="BN60" s="296" t="s">
        <v>15</v>
      </c>
      <c r="BO60" s="296" t="s">
        <v>15</v>
      </c>
      <c r="BP60" s="296"/>
      <c r="BQ60" s="296"/>
      <c r="BR60" s="296"/>
      <c r="BS60" s="296"/>
      <c r="BT60" s="229"/>
      <c r="BU60" s="165">
        <f t="shared" si="3"/>
        <v>0.25694441666666668</v>
      </c>
    </row>
    <row r="61" spans="1:73" x14ac:dyDescent="0.25">
      <c r="A61" s="39"/>
      <c r="B61" s="139" t="str">
        <f>'Etat staff'!U57</f>
        <v xml:space="preserve"> ALEXANDRE</v>
      </c>
      <c r="C61" s="161">
        <f>'Etat staff'!S57</f>
        <v>43596.586805555555</v>
      </c>
      <c r="D61" s="162">
        <f>IF('Etat staff'!T57&lt;C61,'Etat staff'!T57+1,'Etat staff'!T57)</f>
        <v>43596.954861111109</v>
      </c>
      <c r="E61" s="203">
        <f t="shared" si="7"/>
        <v>4.1666666666666664E-2</v>
      </c>
      <c r="F61" s="44"/>
      <c r="G61" s="265"/>
      <c r="H61" s="227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31"/>
      <c r="AL61" s="231"/>
      <c r="AM61" s="231"/>
      <c r="AN61" s="231"/>
      <c r="AO61" s="231"/>
      <c r="AP61" s="231"/>
      <c r="AQ61" s="231">
        <v>38</v>
      </c>
      <c r="AR61" s="231">
        <v>38</v>
      </c>
      <c r="AS61" s="231">
        <v>38</v>
      </c>
      <c r="AT61" s="231">
        <v>38</v>
      </c>
      <c r="AU61" s="231" t="s">
        <v>15</v>
      </c>
      <c r="AV61" s="296" t="s">
        <v>6</v>
      </c>
      <c r="AW61" s="296" t="s">
        <v>6</v>
      </c>
      <c r="AX61" s="296" t="s">
        <v>6</v>
      </c>
      <c r="AY61" s="231">
        <v>39</v>
      </c>
      <c r="AZ61" s="231">
        <v>39</v>
      </c>
      <c r="BA61" s="231">
        <v>39</v>
      </c>
      <c r="BB61" s="231">
        <v>39</v>
      </c>
      <c r="BC61" s="231">
        <v>39</v>
      </c>
      <c r="BD61" s="231">
        <v>39</v>
      </c>
      <c r="BE61" s="231">
        <v>39</v>
      </c>
      <c r="BF61" s="231">
        <v>39</v>
      </c>
      <c r="BG61" s="231">
        <v>39</v>
      </c>
      <c r="BH61" s="231" t="s">
        <v>52</v>
      </c>
      <c r="BI61" s="296" t="s">
        <v>47</v>
      </c>
      <c r="BJ61" s="296" t="s">
        <v>15</v>
      </c>
      <c r="BK61" s="296" t="s">
        <v>15</v>
      </c>
      <c r="BL61" s="296" t="s">
        <v>15</v>
      </c>
      <c r="BM61" s="296" t="s">
        <v>15</v>
      </c>
      <c r="BN61" s="296" t="s">
        <v>15</v>
      </c>
      <c r="BO61" s="296" t="s">
        <v>15</v>
      </c>
      <c r="BP61" s="296"/>
      <c r="BQ61" s="296"/>
      <c r="BR61" s="296"/>
      <c r="BS61" s="296"/>
      <c r="BT61" s="229"/>
      <c r="BU61" s="165">
        <f t="shared" si="3"/>
        <v>0.37499997222141379</v>
      </c>
    </row>
    <row r="62" spans="1:73" x14ac:dyDescent="0.25">
      <c r="A62" s="39"/>
      <c r="B62" s="139" t="str">
        <f>'Etat staff'!U58</f>
        <v xml:space="preserve"> AUDE</v>
      </c>
      <c r="C62" s="161">
        <f>'Etat staff'!S58</f>
        <v>43596.607638888891</v>
      </c>
      <c r="D62" s="162">
        <f>IF('Etat staff'!T58&lt;C62,'Etat staff'!T58+1,'Etat staff'!T58)</f>
        <v>43596.954861111109</v>
      </c>
      <c r="E62" s="203">
        <f t="shared" si="7"/>
        <v>4.1666666666666664E-2</v>
      </c>
      <c r="F62" s="44"/>
      <c r="G62" s="265"/>
      <c r="H62" s="227"/>
      <c r="I62" s="296"/>
      <c r="J62" s="296"/>
      <c r="K62" s="296"/>
      <c r="L62" s="296"/>
      <c r="M62" s="296"/>
      <c r="N62" s="296"/>
      <c r="O62" s="296"/>
      <c r="P62" s="296"/>
      <c r="Q62" s="296"/>
      <c r="R62" s="296"/>
      <c r="S62" s="296"/>
      <c r="T62" s="296"/>
      <c r="U62" s="296"/>
      <c r="V62" s="296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31" t="s">
        <v>53</v>
      </c>
      <c r="AN62" s="231" t="s">
        <v>53</v>
      </c>
      <c r="AO62" s="231" t="s">
        <v>53</v>
      </c>
      <c r="AP62" s="231" t="s">
        <v>53</v>
      </c>
      <c r="AQ62" s="231">
        <v>39</v>
      </c>
      <c r="AR62" s="231">
        <v>39</v>
      </c>
      <c r="AS62" s="231">
        <v>39</v>
      </c>
      <c r="AT62" s="231">
        <v>39</v>
      </c>
      <c r="AU62" s="231" t="s">
        <v>15</v>
      </c>
      <c r="AV62" s="296" t="s">
        <v>6</v>
      </c>
      <c r="AW62" s="296" t="s">
        <v>6</v>
      </c>
      <c r="AX62" s="296" t="s">
        <v>6</v>
      </c>
      <c r="AY62" s="231" t="s">
        <v>55</v>
      </c>
      <c r="AZ62" s="231" t="s">
        <v>55</v>
      </c>
      <c r="BA62" s="231" t="s">
        <v>55</v>
      </c>
      <c r="BB62" s="231" t="s">
        <v>55</v>
      </c>
      <c r="BC62" s="231">
        <v>1</v>
      </c>
      <c r="BD62" s="231">
        <v>1</v>
      </c>
      <c r="BE62" s="231">
        <v>1</v>
      </c>
      <c r="BF62" s="231">
        <v>1</v>
      </c>
      <c r="BG62" s="231">
        <v>1</v>
      </c>
      <c r="BH62" s="231" t="s">
        <v>52</v>
      </c>
      <c r="BI62" s="296" t="s">
        <v>47</v>
      </c>
      <c r="BJ62" s="296" t="s">
        <v>15</v>
      </c>
      <c r="BK62" s="296" t="s">
        <v>15</v>
      </c>
      <c r="BL62" s="296" t="s">
        <v>15</v>
      </c>
      <c r="BM62" s="296" t="s">
        <v>15</v>
      </c>
      <c r="BN62" s="296" t="s">
        <v>15</v>
      </c>
      <c r="BO62" s="296" t="s">
        <v>15</v>
      </c>
      <c r="BP62" s="296"/>
      <c r="BQ62" s="296"/>
      <c r="BR62" s="296"/>
      <c r="BS62" s="296"/>
      <c r="BT62" s="229"/>
      <c r="BU62" s="165">
        <f t="shared" si="3"/>
        <v>0.35416663888565514</v>
      </c>
    </row>
    <row r="63" spans="1:73" x14ac:dyDescent="0.25">
      <c r="A63" s="39"/>
      <c r="B63" s="139" t="str">
        <f>'Etat staff'!U59</f>
        <v xml:space="preserve"> CHARLENE</v>
      </c>
      <c r="C63" s="161">
        <f>'Etat staff'!S59</f>
        <v>43596.628472222219</v>
      </c>
      <c r="D63" s="162">
        <f>IF('Etat staff'!T59&lt;C63,'Etat staff'!T59+1,'Etat staff'!T59)</f>
        <v>43596.954861111109</v>
      </c>
      <c r="E63" s="203">
        <f t="shared" si="7"/>
        <v>4.1666666666666664E-2</v>
      </c>
      <c r="F63" s="44"/>
      <c r="G63" s="265"/>
      <c r="H63" s="227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31">
        <v>2</v>
      </c>
      <c r="AN63" s="231">
        <v>2</v>
      </c>
      <c r="AO63" s="231">
        <v>2</v>
      </c>
      <c r="AP63" s="231">
        <v>2</v>
      </c>
      <c r="AQ63" s="231">
        <v>1</v>
      </c>
      <c r="AR63" s="231">
        <v>1</v>
      </c>
      <c r="AS63" s="231">
        <v>1</v>
      </c>
      <c r="AT63" s="231">
        <v>1</v>
      </c>
      <c r="AU63" s="296" t="s">
        <v>15</v>
      </c>
      <c r="AV63" s="296" t="s">
        <v>6</v>
      </c>
      <c r="AW63" s="296" t="s">
        <v>6</v>
      </c>
      <c r="AX63" s="296" t="s">
        <v>6</v>
      </c>
      <c r="AY63" s="231" t="s">
        <v>55</v>
      </c>
      <c r="AZ63" s="231" t="s">
        <v>55</v>
      </c>
      <c r="BA63" s="231" t="s">
        <v>55</v>
      </c>
      <c r="BB63" s="231" t="s">
        <v>55</v>
      </c>
      <c r="BC63" s="231">
        <v>32</v>
      </c>
      <c r="BD63" s="231">
        <v>32</v>
      </c>
      <c r="BE63" s="231">
        <v>37</v>
      </c>
      <c r="BF63" s="231">
        <v>37</v>
      </c>
      <c r="BG63" s="231">
        <v>37</v>
      </c>
      <c r="BH63" s="231" t="s">
        <v>52</v>
      </c>
      <c r="BI63" s="296" t="s">
        <v>47</v>
      </c>
      <c r="BJ63" s="296" t="s">
        <v>15</v>
      </c>
      <c r="BK63" s="296" t="s">
        <v>15</v>
      </c>
      <c r="BL63" s="296" t="s">
        <v>15</v>
      </c>
      <c r="BM63" s="296" t="s">
        <v>15</v>
      </c>
      <c r="BN63" s="296" t="s">
        <v>15</v>
      </c>
      <c r="BO63" s="296" t="s">
        <v>15</v>
      </c>
      <c r="BP63" s="231"/>
      <c r="BQ63" s="231"/>
      <c r="BR63" s="231"/>
      <c r="BS63" s="231"/>
      <c r="BT63" s="229"/>
      <c r="BU63" s="165">
        <f t="shared" si="3"/>
        <v>0.33333330555717244</v>
      </c>
    </row>
    <row r="64" spans="1:73" x14ac:dyDescent="0.25">
      <c r="A64" s="39"/>
      <c r="B64" s="139" t="str">
        <f>'Etat staff'!U60</f>
        <v xml:space="preserve"> LAURA</v>
      </c>
      <c r="C64" s="161">
        <f>'Etat staff'!S60</f>
        <v>43596.628472222219</v>
      </c>
      <c r="D64" s="162">
        <f>IF('Etat staff'!T60&lt;C64,'Etat staff'!T60+1,'Etat staff'!T60)</f>
        <v>43596.954861111109</v>
      </c>
      <c r="E64" s="203">
        <f t="shared" si="7"/>
        <v>4.1666666666666664E-2</v>
      </c>
      <c r="F64" s="44"/>
      <c r="G64" s="265"/>
      <c r="H64" s="227"/>
      <c r="I64" s="296"/>
      <c r="J64" s="296"/>
      <c r="K64" s="296"/>
      <c r="L64" s="296"/>
      <c r="M64" s="296"/>
      <c r="N64" s="296"/>
      <c r="O64" s="296"/>
      <c r="P64" s="296"/>
      <c r="Q64" s="296"/>
      <c r="R64" s="296"/>
      <c r="S64" s="296"/>
      <c r="T64" s="296"/>
      <c r="U64" s="296"/>
      <c r="V64" s="296"/>
      <c r="W64" s="296"/>
      <c r="X64" s="296"/>
      <c r="Y64" s="296"/>
      <c r="Z64" s="296"/>
      <c r="AA64" s="296"/>
      <c r="AB64" s="296"/>
      <c r="AC64" s="296"/>
      <c r="AD64" s="296"/>
      <c r="AE64" s="231"/>
      <c r="AF64" s="231"/>
      <c r="AG64" s="231"/>
      <c r="AH64" s="231"/>
      <c r="AI64" s="231"/>
      <c r="AJ64" s="231"/>
      <c r="AK64" s="231"/>
      <c r="AL64" s="231"/>
      <c r="AM64" s="231"/>
      <c r="AN64" s="231"/>
      <c r="AO64" s="231"/>
      <c r="AP64" s="231"/>
      <c r="AQ64" s="231"/>
      <c r="AR64" s="231"/>
      <c r="AS64" s="231"/>
      <c r="AT64" s="231"/>
      <c r="AU64" s="231"/>
      <c r="AV64" s="231" t="s">
        <v>6</v>
      </c>
      <c r="AW64" s="231" t="s">
        <v>6</v>
      </c>
      <c r="AX64" s="231" t="s">
        <v>6</v>
      </c>
      <c r="AY64" s="231">
        <v>2</v>
      </c>
      <c r="AZ64" s="231">
        <v>2</v>
      </c>
      <c r="BA64" s="231">
        <v>2</v>
      </c>
      <c r="BB64" s="231">
        <v>2</v>
      </c>
      <c r="BC64" s="231">
        <v>2</v>
      </c>
      <c r="BD64" s="231">
        <v>2</v>
      </c>
      <c r="BE64" s="231">
        <v>2</v>
      </c>
      <c r="BF64" s="231">
        <v>2</v>
      </c>
      <c r="BG64" s="231">
        <v>2</v>
      </c>
      <c r="BH64" s="231" t="s">
        <v>52</v>
      </c>
      <c r="BI64" s="296" t="s">
        <v>47</v>
      </c>
      <c r="BJ64" s="296" t="s">
        <v>15</v>
      </c>
      <c r="BK64" s="296" t="s">
        <v>15</v>
      </c>
      <c r="BL64" s="296" t="s">
        <v>15</v>
      </c>
      <c r="BM64" s="296" t="s">
        <v>15</v>
      </c>
      <c r="BN64" s="296" t="s">
        <v>15</v>
      </c>
      <c r="BO64" s="296" t="s">
        <v>15</v>
      </c>
      <c r="BP64" s="231"/>
      <c r="BQ64" s="231"/>
      <c r="BR64" s="231"/>
      <c r="BS64" s="231"/>
      <c r="BT64" s="229"/>
      <c r="BU64" s="165">
        <f t="shared" si="3"/>
        <v>0.33333330555717244</v>
      </c>
    </row>
    <row r="65" spans="1:73" x14ac:dyDescent="0.25">
      <c r="A65" s="39"/>
      <c r="B65" s="139">
        <f>'Etat staff'!U61</f>
        <v>0</v>
      </c>
      <c r="C65" s="161">
        <f>'Etat staff'!S61</f>
        <v>0</v>
      </c>
      <c r="D65" s="162">
        <f>IF('Etat staff'!T61&lt;C65,'Etat staff'!T61+1,'Etat staff'!T61)</f>
        <v>0</v>
      </c>
      <c r="E65" s="203">
        <f t="shared" si="7"/>
        <v>1.0416666666666666E-2</v>
      </c>
      <c r="F65" s="44"/>
      <c r="G65" s="265"/>
      <c r="H65" s="227"/>
      <c r="I65" s="296"/>
      <c r="J65" s="296"/>
      <c r="K65" s="296"/>
      <c r="L65" s="296"/>
      <c r="M65" s="296"/>
      <c r="N65" s="296"/>
      <c r="O65" s="296"/>
      <c r="P65" s="296"/>
      <c r="Q65" s="296"/>
      <c r="R65" s="296"/>
      <c r="S65" s="296"/>
      <c r="T65" s="296"/>
      <c r="U65" s="296"/>
      <c r="V65" s="296"/>
      <c r="W65" s="296"/>
      <c r="X65" s="231"/>
      <c r="Y65" s="231"/>
      <c r="Z65" s="231"/>
      <c r="AA65" s="231"/>
      <c r="AB65" s="231"/>
      <c r="AC65" s="231"/>
      <c r="AD65" s="231"/>
      <c r="AE65" s="231"/>
      <c r="AF65" s="231"/>
      <c r="AG65" s="231"/>
      <c r="AH65" s="231"/>
      <c r="AI65" s="231"/>
      <c r="AJ65" s="231"/>
      <c r="AK65" s="231"/>
      <c r="AL65" s="231"/>
      <c r="AM65" s="231"/>
      <c r="AN65" s="231"/>
      <c r="AO65" s="231"/>
      <c r="AP65" s="231"/>
      <c r="AQ65" s="231"/>
      <c r="AR65" s="231"/>
      <c r="AS65" s="231"/>
      <c r="AT65" s="231"/>
      <c r="AU65" s="231"/>
      <c r="AV65" s="231"/>
      <c r="AW65" s="231"/>
      <c r="AX65" s="231" t="s">
        <v>68</v>
      </c>
      <c r="AY65" s="231" t="s">
        <v>68</v>
      </c>
      <c r="AZ65" s="231" t="s">
        <v>68</v>
      </c>
      <c r="BA65" s="231" t="s">
        <v>68</v>
      </c>
      <c r="BB65" s="231" t="s">
        <v>68</v>
      </c>
      <c r="BC65" s="231" t="s">
        <v>55</v>
      </c>
      <c r="BD65" s="231" t="s">
        <v>55</v>
      </c>
      <c r="BE65" s="231" t="s">
        <v>55</v>
      </c>
      <c r="BF65" s="231" t="s">
        <v>55</v>
      </c>
      <c r="BG65" s="231" t="s">
        <v>55</v>
      </c>
      <c r="BH65" s="231" t="s">
        <v>52</v>
      </c>
      <c r="BI65" s="296" t="s">
        <v>47</v>
      </c>
      <c r="BJ65" s="296" t="s">
        <v>15</v>
      </c>
      <c r="BK65" s="296" t="s">
        <v>15</v>
      </c>
      <c r="BL65" s="296" t="s">
        <v>15</v>
      </c>
      <c r="BM65" s="296" t="s">
        <v>15</v>
      </c>
      <c r="BN65" s="296" t="s">
        <v>15</v>
      </c>
      <c r="BO65" s="296" t="s">
        <v>15</v>
      </c>
      <c r="BP65" s="231"/>
      <c r="BQ65" s="231"/>
      <c r="BR65" s="231"/>
      <c r="BS65" s="231"/>
      <c r="BT65" s="229"/>
      <c r="BU65" s="165">
        <f t="shared" si="3"/>
        <v>6.9444166666666673E-3</v>
      </c>
    </row>
    <row r="66" spans="1:73" x14ac:dyDescent="0.25">
      <c r="A66" s="39"/>
      <c r="B66" s="266">
        <f>'Etat staff'!U62</f>
        <v>0</v>
      </c>
      <c r="C66" s="161">
        <f>'Etat staff'!S62</f>
        <v>0</v>
      </c>
      <c r="D66" s="162">
        <f>IF('Etat staff'!T62&lt;C66,'Etat staff'!T62+1,'Etat staff'!T62)</f>
        <v>0</v>
      </c>
      <c r="E66" s="203">
        <f t="shared" si="7"/>
        <v>1.0416666666666666E-2</v>
      </c>
      <c r="F66" s="44"/>
      <c r="G66" s="265"/>
      <c r="H66" s="227"/>
      <c r="I66" s="296"/>
      <c r="J66" s="296"/>
      <c r="K66" s="296"/>
      <c r="L66" s="296"/>
      <c r="M66" s="296"/>
      <c r="N66" s="296"/>
      <c r="O66" s="296"/>
      <c r="P66" s="296"/>
      <c r="Q66" s="296"/>
      <c r="R66" s="296"/>
      <c r="S66" s="296"/>
      <c r="T66" s="296"/>
      <c r="U66" s="296"/>
      <c r="V66" s="296"/>
      <c r="W66" s="296"/>
      <c r="X66" s="231"/>
      <c r="Y66" s="231"/>
      <c r="Z66" s="231"/>
      <c r="AA66" s="231"/>
      <c r="AB66" s="231"/>
      <c r="AC66" s="231"/>
      <c r="AD66" s="231"/>
      <c r="AE66" s="231"/>
      <c r="AF66" s="231"/>
      <c r="AG66" s="231"/>
      <c r="AH66" s="231"/>
      <c r="AI66" s="231"/>
      <c r="AJ66" s="231"/>
      <c r="AK66" s="231"/>
      <c r="AL66" s="231"/>
      <c r="AM66" s="231"/>
      <c r="AN66" s="231"/>
      <c r="AO66" s="231"/>
      <c r="AP66" s="231"/>
      <c r="AQ66" s="231"/>
      <c r="AR66" s="231"/>
      <c r="AS66" s="231"/>
      <c r="AT66" s="231"/>
      <c r="AU66" s="231"/>
      <c r="AV66" s="231"/>
      <c r="AW66" s="231"/>
      <c r="AX66" s="231"/>
      <c r="AY66" s="231"/>
      <c r="AZ66" s="231"/>
      <c r="BA66" s="231"/>
      <c r="BB66" s="231"/>
      <c r="BC66" s="231"/>
      <c r="BD66" s="231"/>
      <c r="BE66" s="231"/>
      <c r="BF66" s="231"/>
      <c r="BG66" s="231"/>
      <c r="BH66" s="231" t="s">
        <v>52</v>
      </c>
      <c r="BI66" s="296" t="s">
        <v>47</v>
      </c>
      <c r="BJ66" s="296" t="s">
        <v>15</v>
      </c>
      <c r="BK66" s="296" t="s">
        <v>15</v>
      </c>
      <c r="BL66" s="296" t="s">
        <v>15</v>
      </c>
      <c r="BM66" s="296" t="s">
        <v>15</v>
      </c>
      <c r="BN66" s="296" t="s">
        <v>15</v>
      </c>
      <c r="BO66" s="296" t="s">
        <v>15</v>
      </c>
      <c r="BP66" s="231"/>
      <c r="BQ66" s="231"/>
      <c r="BR66" s="231"/>
      <c r="BS66" s="231"/>
      <c r="BT66" s="229"/>
      <c r="BU66" s="165">
        <f t="shared" si="3"/>
        <v>6.9444166666666673E-3</v>
      </c>
    </row>
    <row r="67" spans="1:73" x14ac:dyDescent="0.25">
      <c r="A67" s="39"/>
      <c r="B67" s="139">
        <f>'Etat staff'!U63</f>
        <v>0</v>
      </c>
      <c r="C67" s="161">
        <f>'Etat staff'!S63</f>
        <v>0</v>
      </c>
      <c r="D67" s="162">
        <f>IF('Etat staff'!T63&lt;C67,'Etat staff'!T63+1,'Etat staff'!T63)</f>
        <v>0</v>
      </c>
      <c r="E67" s="203">
        <f t="shared" si="7"/>
        <v>1.0416666666666666E-2</v>
      </c>
      <c r="F67" s="44"/>
      <c r="G67" s="265"/>
      <c r="H67" s="227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31"/>
      <c r="Y67" s="231"/>
      <c r="Z67" s="231"/>
      <c r="AA67" s="231"/>
      <c r="AB67" s="231"/>
      <c r="AC67" s="231"/>
      <c r="AD67" s="231"/>
      <c r="AE67" s="231"/>
      <c r="AF67" s="231"/>
      <c r="AG67" s="231"/>
      <c r="AH67" s="231"/>
      <c r="AI67" s="231"/>
      <c r="AJ67" s="231"/>
      <c r="AK67" s="231"/>
      <c r="AL67" s="231"/>
      <c r="AM67" s="231"/>
      <c r="AN67" s="231"/>
      <c r="AO67" s="231"/>
      <c r="AP67" s="231"/>
      <c r="AQ67" s="231"/>
      <c r="AR67" s="231"/>
      <c r="AS67" s="231"/>
      <c r="AT67" s="231"/>
      <c r="AU67" s="231"/>
      <c r="AV67" s="231"/>
      <c r="AW67" s="231"/>
      <c r="AX67" s="231"/>
      <c r="AY67" s="231"/>
      <c r="AZ67" s="231"/>
      <c r="BA67" s="231"/>
      <c r="BB67" s="231"/>
      <c r="BC67" s="231"/>
      <c r="BD67" s="231"/>
      <c r="BE67" s="231"/>
      <c r="BF67" s="231"/>
      <c r="BG67" s="231"/>
      <c r="BH67" s="231" t="s">
        <v>52</v>
      </c>
      <c r="BI67" s="296" t="s">
        <v>47</v>
      </c>
      <c r="BJ67" s="296" t="s">
        <v>15</v>
      </c>
      <c r="BK67" s="296" t="s">
        <v>15</v>
      </c>
      <c r="BL67" s="296" t="s">
        <v>15</v>
      </c>
      <c r="BM67" s="296" t="s">
        <v>15</v>
      </c>
      <c r="BN67" s="296" t="s">
        <v>15</v>
      </c>
      <c r="BO67" s="296" t="s">
        <v>15</v>
      </c>
      <c r="BP67" s="231"/>
      <c r="BQ67" s="231"/>
      <c r="BR67" s="231"/>
      <c r="BS67" s="231"/>
      <c r="BT67" s="229"/>
      <c r="BU67" s="165">
        <f t="shared" si="3"/>
        <v>6.9444166666666673E-3</v>
      </c>
    </row>
    <row r="68" spans="1:73" x14ac:dyDescent="0.25">
      <c r="A68" s="39"/>
      <c r="B68" s="139">
        <f>'Etat staff'!U64</f>
        <v>0</v>
      </c>
      <c r="C68" s="161">
        <f>'Etat staff'!S64</f>
        <v>0</v>
      </c>
      <c r="D68" s="162">
        <f>IF('Etat staff'!T64&lt;C68,'Etat staff'!T64+1,'Etat staff'!T64)</f>
        <v>0</v>
      </c>
      <c r="E68" s="203">
        <f t="shared" si="7"/>
        <v>1.0416666666666666E-2</v>
      </c>
      <c r="F68" s="44"/>
      <c r="G68" s="265"/>
      <c r="H68" s="227"/>
      <c r="I68" s="296"/>
      <c r="J68" s="296"/>
      <c r="K68" s="296"/>
      <c r="L68" s="296"/>
      <c r="M68" s="296"/>
      <c r="N68" s="296"/>
      <c r="O68" s="296"/>
      <c r="P68" s="296"/>
      <c r="Q68" s="296"/>
      <c r="R68" s="296"/>
      <c r="S68" s="296"/>
      <c r="T68" s="296"/>
      <c r="U68" s="296"/>
      <c r="V68" s="296"/>
      <c r="W68" s="296"/>
      <c r="X68" s="231"/>
      <c r="Y68" s="231"/>
      <c r="Z68" s="231"/>
      <c r="AA68" s="231"/>
      <c r="AB68" s="231"/>
      <c r="AC68" s="231"/>
      <c r="AD68" s="231"/>
      <c r="AE68" s="231"/>
      <c r="AF68" s="231"/>
      <c r="AG68" s="231"/>
      <c r="AH68" s="231"/>
      <c r="AI68" s="231"/>
      <c r="AJ68" s="231"/>
      <c r="AK68" s="231"/>
      <c r="AL68" s="231"/>
      <c r="AM68" s="231"/>
      <c r="AN68" s="231"/>
      <c r="AO68" s="231"/>
      <c r="AP68" s="231"/>
      <c r="AQ68" s="231"/>
      <c r="AR68" s="231"/>
      <c r="AS68" s="231"/>
      <c r="AT68" s="231"/>
      <c r="AU68" s="231"/>
      <c r="AV68" s="231"/>
      <c r="AW68" s="231"/>
      <c r="AX68" s="231"/>
      <c r="AY68" s="231"/>
      <c r="AZ68" s="231"/>
      <c r="BA68" s="231"/>
      <c r="BB68" s="231"/>
      <c r="BC68" s="231"/>
      <c r="BD68" s="231"/>
      <c r="BE68" s="231"/>
      <c r="BF68" s="231"/>
      <c r="BG68" s="231"/>
      <c r="BH68" s="231" t="s">
        <v>52</v>
      </c>
      <c r="BI68" s="296" t="s">
        <v>47</v>
      </c>
      <c r="BJ68" s="296" t="s">
        <v>15</v>
      </c>
      <c r="BK68" s="296" t="s">
        <v>15</v>
      </c>
      <c r="BL68" s="296" t="s">
        <v>15</v>
      </c>
      <c r="BM68" s="296" t="s">
        <v>15</v>
      </c>
      <c r="BN68" s="296" t="s">
        <v>15</v>
      </c>
      <c r="BO68" s="296" t="s">
        <v>15</v>
      </c>
      <c r="BP68" s="231"/>
      <c r="BQ68" s="231"/>
      <c r="BR68" s="231"/>
      <c r="BS68" s="231"/>
      <c r="BT68" s="229"/>
      <c r="BU68" s="165">
        <f t="shared" si="3"/>
        <v>6.9444166666666673E-3</v>
      </c>
    </row>
    <row r="69" spans="1:73" x14ac:dyDescent="0.25">
      <c r="A69" s="39"/>
      <c r="B69" s="139">
        <f>'Etat staff'!U65</f>
        <v>0</v>
      </c>
      <c r="C69" s="161">
        <f>'Etat staff'!S65</f>
        <v>0</v>
      </c>
      <c r="D69" s="162">
        <f>IF('Etat staff'!T65&lt;C69,'Etat staff'!T65+1,'Etat staff'!T65)</f>
        <v>0</v>
      </c>
      <c r="E69" s="203">
        <f t="shared" si="7"/>
        <v>1.0416666666666666E-2</v>
      </c>
      <c r="F69" s="44"/>
      <c r="G69" s="265"/>
      <c r="H69" s="227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31"/>
      <c r="Y69" s="231"/>
      <c r="Z69" s="231"/>
      <c r="AA69" s="231"/>
      <c r="AB69" s="231"/>
      <c r="AC69" s="231"/>
      <c r="AD69" s="231"/>
      <c r="AE69" s="231"/>
      <c r="AF69" s="231"/>
      <c r="AG69" s="231"/>
      <c r="AH69" s="231"/>
      <c r="AI69" s="231"/>
      <c r="AJ69" s="231"/>
      <c r="AK69" s="231"/>
      <c r="AL69" s="231"/>
      <c r="AM69" s="231"/>
      <c r="AN69" s="231"/>
      <c r="AO69" s="231"/>
      <c r="AP69" s="231"/>
      <c r="AQ69" s="231"/>
      <c r="AR69" s="231"/>
      <c r="AS69" s="231"/>
      <c r="AT69" s="231"/>
      <c r="AU69" s="231"/>
      <c r="AV69" s="231"/>
      <c r="AW69" s="231"/>
      <c r="AX69" s="231"/>
      <c r="AY69" s="231"/>
      <c r="AZ69" s="231"/>
      <c r="BA69" s="231"/>
      <c r="BB69" s="231"/>
      <c r="BC69" s="231"/>
      <c r="BD69" s="231"/>
      <c r="BE69" s="231"/>
      <c r="BF69" s="231"/>
      <c r="BG69" s="231"/>
      <c r="BH69" s="231"/>
      <c r="BI69" s="231"/>
      <c r="BJ69" s="231"/>
      <c r="BK69" s="231"/>
      <c r="BL69" s="231"/>
      <c r="BM69" s="231"/>
      <c r="BN69" s="231"/>
      <c r="BO69" s="231"/>
      <c r="BP69" s="231"/>
      <c r="BQ69" s="231"/>
      <c r="BR69" s="231"/>
      <c r="BS69" s="231"/>
      <c r="BT69" s="229"/>
      <c r="BU69" s="165">
        <f t="shared" si="3"/>
        <v>6.9444166666666673E-3</v>
      </c>
    </row>
    <row r="70" spans="1:73" x14ac:dyDescent="0.25">
      <c r="A70" s="39"/>
      <c r="B70" s="139">
        <f>'Etat staff'!U66</f>
        <v>0</v>
      </c>
      <c r="C70" s="161">
        <f>'Etat staff'!S66</f>
        <v>0</v>
      </c>
      <c r="D70" s="162">
        <f>IF('Etat staff'!T66&lt;C70,'Etat staff'!T66+1,'Etat staff'!T66)</f>
        <v>0</v>
      </c>
      <c r="E70" s="203">
        <f t="shared" si="7"/>
        <v>1.0416666666666666E-2</v>
      </c>
      <c r="F70" s="44"/>
      <c r="G70" s="265"/>
      <c r="H70" s="227"/>
      <c r="I70" s="296"/>
      <c r="J70" s="296"/>
      <c r="K70" s="296"/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6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31"/>
      <c r="AJ70" s="231"/>
      <c r="AK70" s="231"/>
      <c r="AL70" s="231"/>
      <c r="AM70" s="231"/>
      <c r="AN70" s="231"/>
      <c r="AO70" s="231"/>
      <c r="AP70" s="231"/>
      <c r="AQ70" s="231"/>
      <c r="AR70" s="231"/>
      <c r="AS70" s="231"/>
      <c r="AT70" s="231"/>
      <c r="AU70" s="231"/>
      <c r="AV70" s="231"/>
      <c r="AW70" s="231"/>
      <c r="AX70" s="231"/>
      <c r="AY70" s="231"/>
      <c r="AZ70" s="231"/>
      <c r="BA70" s="231"/>
      <c r="BB70" s="231"/>
      <c r="BC70" s="231"/>
      <c r="BD70" s="231"/>
      <c r="BE70" s="231"/>
      <c r="BF70" s="231"/>
      <c r="BG70" s="231"/>
      <c r="BH70" s="231"/>
      <c r="BI70" s="231"/>
      <c r="BJ70" s="231"/>
      <c r="BK70" s="231"/>
      <c r="BL70" s="231"/>
      <c r="BM70" s="231"/>
      <c r="BN70" s="231"/>
      <c r="BO70" s="231"/>
      <c r="BP70" s="231"/>
      <c r="BQ70" s="231"/>
      <c r="BR70" s="231"/>
      <c r="BS70" s="231"/>
      <c r="BT70" s="229"/>
      <c r="BU70" s="165">
        <f t="shared" si="3"/>
        <v>6.9444166666666673E-3</v>
      </c>
    </row>
    <row r="71" spans="1:73" x14ac:dyDescent="0.25">
      <c r="A71" s="39"/>
      <c r="B71" s="139">
        <f>'Etat staff'!U67</f>
        <v>0</v>
      </c>
      <c r="C71" s="161">
        <f>'Etat staff'!S67</f>
        <v>0</v>
      </c>
      <c r="D71" s="162">
        <f>IF('Etat staff'!T67&lt;C71,'Etat staff'!T67+1,'Etat staff'!T67)</f>
        <v>0</v>
      </c>
      <c r="E71" s="203">
        <f t="shared" si="7"/>
        <v>1.0416666666666666E-2</v>
      </c>
      <c r="F71" s="44"/>
      <c r="G71" s="265"/>
      <c r="H71" s="227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31"/>
      <c r="Y71" s="231"/>
      <c r="Z71" s="231"/>
      <c r="AA71" s="231"/>
      <c r="AB71" s="231"/>
      <c r="AC71" s="231"/>
      <c r="AD71" s="231"/>
      <c r="AE71" s="231"/>
      <c r="AF71" s="231"/>
      <c r="AG71" s="231"/>
      <c r="AH71" s="231"/>
      <c r="AI71" s="231"/>
      <c r="AJ71" s="231"/>
      <c r="AK71" s="231"/>
      <c r="AL71" s="231"/>
      <c r="AM71" s="231"/>
      <c r="AN71" s="231"/>
      <c r="AO71" s="231"/>
      <c r="AP71" s="231"/>
      <c r="AQ71" s="231"/>
      <c r="AR71" s="231"/>
      <c r="AS71" s="231"/>
      <c r="AT71" s="231"/>
      <c r="AU71" s="231"/>
      <c r="AV71" s="231"/>
      <c r="AW71" s="231"/>
      <c r="AX71" s="231"/>
      <c r="AY71" s="231"/>
      <c r="AZ71" s="231"/>
      <c r="BA71" s="231"/>
      <c r="BB71" s="231"/>
      <c r="BC71" s="231"/>
      <c r="BD71" s="231"/>
      <c r="BE71" s="231"/>
      <c r="BF71" s="231"/>
      <c r="BG71" s="231"/>
      <c r="BH71" s="231"/>
      <c r="BI71" s="231"/>
      <c r="BJ71" s="231"/>
      <c r="BK71" s="231"/>
      <c r="BL71" s="231"/>
      <c r="BM71" s="231"/>
      <c r="BN71" s="231"/>
      <c r="BO71" s="231"/>
      <c r="BP71" s="231"/>
      <c r="BQ71" s="231"/>
      <c r="BR71" s="231"/>
      <c r="BS71" s="231"/>
      <c r="BT71" s="229"/>
      <c r="BU71" s="165">
        <f t="shared" si="3"/>
        <v>6.9444166666666673E-3</v>
      </c>
    </row>
    <row r="72" spans="1:73" x14ac:dyDescent="0.25">
      <c r="A72" s="39"/>
      <c r="B72" s="139">
        <f>'Etat staff'!U68</f>
        <v>0</v>
      </c>
      <c r="C72" s="161">
        <f>'Etat staff'!S68</f>
        <v>0</v>
      </c>
      <c r="D72" s="162">
        <f>IF('Etat staff'!T68&lt;C72,'Etat staff'!T68+1,'Etat staff'!T68)</f>
        <v>0</v>
      </c>
      <c r="E72" s="203">
        <f t="shared" si="7"/>
        <v>1.0416666666666666E-2</v>
      </c>
      <c r="F72" s="44"/>
      <c r="G72" s="265"/>
      <c r="H72" s="227"/>
      <c r="I72" s="296"/>
      <c r="J72" s="296"/>
      <c r="K72" s="296"/>
      <c r="L72" s="296"/>
      <c r="M72" s="296"/>
      <c r="N72" s="296"/>
      <c r="O72" s="296"/>
      <c r="P72" s="296"/>
      <c r="Q72" s="296"/>
      <c r="R72" s="296"/>
      <c r="S72" s="296"/>
      <c r="T72" s="296"/>
      <c r="U72" s="296"/>
      <c r="V72" s="296"/>
      <c r="W72" s="296"/>
      <c r="X72" s="231"/>
      <c r="Y72" s="231"/>
      <c r="Z72" s="231"/>
      <c r="AA72" s="231"/>
      <c r="AB72" s="231"/>
      <c r="AC72" s="231"/>
      <c r="AD72" s="231"/>
      <c r="AE72" s="231"/>
      <c r="AF72" s="231"/>
      <c r="AG72" s="231"/>
      <c r="AH72" s="231"/>
      <c r="AI72" s="231"/>
      <c r="AJ72" s="231"/>
      <c r="AK72" s="231"/>
      <c r="AL72" s="231"/>
      <c r="AM72" s="231"/>
      <c r="AN72" s="231"/>
      <c r="AO72" s="231"/>
      <c r="AP72" s="231"/>
      <c r="AQ72" s="231"/>
      <c r="AR72" s="231"/>
      <c r="AS72" s="231"/>
      <c r="AT72" s="231"/>
      <c r="AU72" s="231"/>
      <c r="AV72" s="231"/>
      <c r="AW72" s="231"/>
      <c r="AX72" s="231"/>
      <c r="AY72" s="231"/>
      <c r="AZ72" s="231"/>
      <c r="BA72" s="231"/>
      <c r="BB72" s="231"/>
      <c r="BC72" s="231"/>
      <c r="BD72" s="231"/>
      <c r="BE72" s="231"/>
      <c r="BF72" s="231"/>
      <c r="BG72" s="231"/>
      <c r="BH72" s="231"/>
      <c r="BI72" s="231"/>
      <c r="BJ72" s="231"/>
      <c r="BK72" s="231"/>
      <c r="BL72" s="231"/>
      <c r="BM72" s="231"/>
      <c r="BN72" s="231"/>
      <c r="BO72" s="231"/>
      <c r="BP72" s="231"/>
      <c r="BQ72" s="231"/>
      <c r="BR72" s="231"/>
      <c r="BS72" s="231"/>
      <c r="BT72" s="229"/>
      <c r="BU72" s="165">
        <f t="shared" si="3"/>
        <v>6.9444166666666673E-3</v>
      </c>
    </row>
    <row r="73" spans="1:73" x14ac:dyDescent="0.25">
      <c r="A73" s="39"/>
      <c r="B73" s="139">
        <f>'Etat staff'!U69</f>
        <v>0</v>
      </c>
      <c r="C73" s="161">
        <f>'Etat staff'!S69</f>
        <v>0</v>
      </c>
      <c r="D73" s="162">
        <f>IF('Etat staff'!T69&lt;C73,'Etat staff'!T69+1,'Etat staff'!T69)</f>
        <v>0</v>
      </c>
      <c r="E73" s="203">
        <f t="shared" si="7"/>
        <v>1.0416666666666666E-2</v>
      </c>
      <c r="F73" s="44"/>
      <c r="G73" s="265"/>
      <c r="H73" s="227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31"/>
      <c r="Y73" s="231"/>
      <c r="Z73" s="231"/>
      <c r="AA73" s="231"/>
      <c r="AB73" s="231"/>
      <c r="AC73" s="231"/>
      <c r="AD73" s="231"/>
      <c r="AE73" s="231"/>
      <c r="AF73" s="231"/>
      <c r="AG73" s="231"/>
      <c r="AH73" s="231"/>
      <c r="AI73" s="231"/>
      <c r="AJ73" s="231"/>
      <c r="AK73" s="231"/>
      <c r="AL73" s="231"/>
      <c r="AM73" s="231"/>
      <c r="AN73" s="231"/>
      <c r="AO73" s="231"/>
      <c r="AP73" s="231"/>
      <c r="AQ73" s="231"/>
      <c r="AR73" s="231"/>
      <c r="AS73" s="231"/>
      <c r="AT73" s="231"/>
      <c r="AU73" s="231"/>
      <c r="AV73" s="231"/>
      <c r="AW73" s="231"/>
      <c r="AX73" s="231"/>
      <c r="AY73" s="231"/>
      <c r="AZ73" s="231"/>
      <c r="BA73" s="231"/>
      <c r="BB73" s="231"/>
      <c r="BC73" s="231"/>
      <c r="BD73" s="231"/>
      <c r="BE73" s="231"/>
      <c r="BF73" s="231"/>
      <c r="BG73" s="231"/>
      <c r="BH73" s="231"/>
      <c r="BI73" s="231"/>
      <c r="BJ73" s="231"/>
      <c r="BK73" s="231"/>
      <c r="BL73" s="231"/>
      <c r="BM73" s="231"/>
      <c r="BN73" s="231"/>
      <c r="BO73" s="231"/>
      <c r="BP73" s="231"/>
      <c r="BQ73" s="231"/>
      <c r="BR73" s="231"/>
      <c r="BS73" s="231"/>
      <c r="BT73" s="229"/>
      <c r="BU73" s="165">
        <f t="shared" si="3"/>
        <v>6.9444166666666673E-3</v>
      </c>
    </row>
    <row r="74" spans="1:73" x14ac:dyDescent="0.25">
      <c r="A74" s="39"/>
      <c r="B74" s="139">
        <f>'Etat staff'!U70</f>
        <v>0</v>
      </c>
      <c r="C74" s="161">
        <f>'Etat staff'!S70</f>
        <v>0</v>
      </c>
      <c r="D74" s="162">
        <f>IF('Etat staff'!T70&lt;C74,'Etat staff'!T70+1,'Etat staff'!T70)</f>
        <v>0</v>
      </c>
      <c r="E74" s="203">
        <f t="shared" si="7"/>
        <v>1.0416666666666666E-2</v>
      </c>
      <c r="F74" s="44"/>
      <c r="G74" s="265"/>
      <c r="H74" s="227"/>
      <c r="I74" s="296"/>
      <c r="J74" s="296"/>
      <c r="K74" s="296"/>
      <c r="L74" s="296"/>
      <c r="M74" s="296"/>
      <c r="N74" s="296"/>
      <c r="O74" s="296"/>
      <c r="P74" s="296"/>
      <c r="Q74" s="296"/>
      <c r="R74" s="296"/>
      <c r="S74" s="296"/>
      <c r="T74" s="296"/>
      <c r="U74" s="296"/>
      <c r="V74" s="296"/>
      <c r="W74" s="296"/>
      <c r="X74" s="231"/>
      <c r="Y74" s="231"/>
      <c r="Z74" s="231"/>
      <c r="AA74" s="231"/>
      <c r="AB74" s="231"/>
      <c r="AC74" s="231"/>
      <c r="AD74" s="231"/>
      <c r="AE74" s="231"/>
      <c r="AF74" s="231"/>
      <c r="AG74" s="231"/>
      <c r="AH74" s="231"/>
      <c r="AI74" s="231"/>
      <c r="AJ74" s="231"/>
      <c r="AK74" s="231"/>
      <c r="AL74" s="231"/>
      <c r="AM74" s="231"/>
      <c r="AN74" s="231"/>
      <c r="AO74" s="231"/>
      <c r="AP74" s="231"/>
      <c r="AQ74" s="296"/>
      <c r="AR74" s="296"/>
      <c r="AS74" s="296"/>
      <c r="AT74" s="296"/>
      <c r="AU74" s="231"/>
      <c r="AV74" s="231"/>
      <c r="AW74" s="231"/>
      <c r="AX74" s="231"/>
      <c r="AY74" s="231"/>
      <c r="AZ74" s="231"/>
      <c r="BA74" s="231"/>
      <c r="BB74" s="231"/>
      <c r="BC74" s="231"/>
      <c r="BD74" s="231"/>
      <c r="BE74" s="231"/>
      <c r="BF74" s="231"/>
      <c r="BG74" s="231"/>
      <c r="BH74" s="231"/>
      <c r="BI74" s="231"/>
      <c r="BJ74" s="231"/>
      <c r="BK74" s="231"/>
      <c r="BL74" s="231"/>
      <c r="BM74" s="231"/>
      <c r="BN74" s="231"/>
      <c r="BO74" s="231"/>
      <c r="BP74" s="231"/>
      <c r="BQ74" s="231"/>
      <c r="BR74" s="231"/>
      <c r="BS74" s="231"/>
      <c r="BT74" s="229"/>
      <c r="BU74" s="165">
        <f t="shared" si="3"/>
        <v>6.9444166666666673E-3</v>
      </c>
    </row>
    <row r="75" spans="1:73" x14ac:dyDescent="0.25">
      <c r="A75" s="39"/>
      <c r="B75" s="139">
        <f>'Etat staff'!U71</f>
        <v>0</v>
      </c>
      <c r="C75" s="161">
        <f>'Etat staff'!S71</f>
        <v>0</v>
      </c>
      <c r="D75" s="162">
        <f>IF('Etat staff'!T71&lt;C75,'Etat staff'!T71+1,'Etat staff'!T71)</f>
        <v>0</v>
      </c>
      <c r="E75" s="203">
        <f t="shared" si="7"/>
        <v>1.0416666666666666E-2</v>
      </c>
      <c r="F75" s="44"/>
      <c r="G75" s="265"/>
      <c r="H75" s="227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31"/>
      <c r="Y75" s="231"/>
      <c r="Z75" s="231"/>
      <c r="AA75" s="231"/>
      <c r="AB75" s="231"/>
      <c r="AC75" s="231"/>
      <c r="AD75" s="231"/>
      <c r="AE75" s="231"/>
      <c r="AF75" s="231"/>
      <c r="AG75" s="231"/>
      <c r="AH75" s="231"/>
      <c r="AI75" s="231"/>
      <c r="AJ75" s="231"/>
      <c r="AK75" s="231"/>
      <c r="AL75" s="231"/>
      <c r="AM75" s="231"/>
      <c r="AN75" s="231"/>
      <c r="AO75" s="231"/>
      <c r="AP75" s="231"/>
      <c r="AQ75" s="231"/>
      <c r="AR75" s="231"/>
      <c r="AS75" s="231"/>
      <c r="AT75" s="231"/>
      <c r="AU75" s="231"/>
      <c r="AV75" s="231"/>
      <c r="AW75" s="231"/>
      <c r="AX75" s="231"/>
      <c r="AY75" s="231"/>
      <c r="AZ75" s="231"/>
      <c r="BA75" s="231"/>
      <c r="BB75" s="231"/>
      <c r="BC75" s="231"/>
      <c r="BD75" s="231"/>
      <c r="BE75" s="231"/>
      <c r="BF75" s="231"/>
      <c r="BG75" s="231"/>
      <c r="BH75" s="231"/>
      <c r="BI75" s="231"/>
      <c r="BJ75" s="231"/>
      <c r="BK75" s="231"/>
      <c r="BL75" s="231"/>
      <c r="BM75" s="231"/>
      <c r="BN75" s="231"/>
      <c r="BO75" s="231"/>
      <c r="BP75" s="231"/>
      <c r="BQ75" s="231"/>
      <c r="BR75" s="231"/>
      <c r="BS75" s="231"/>
      <c r="BT75" s="229"/>
      <c r="BU75" s="165">
        <f t="shared" si="3"/>
        <v>6.9444166666666673E-3</v>
      </c>
    </row>
    <row r="76" spans="1:73" x14ac:dyDescent="0.25">
      <c r="A76" s="39"/>
      <c r="B76" s="139">
        <f>'Etat staff'!U72</f>
        <v>0</v>
      </c>
      <c r="C76" s="161">
        <f>'Etat staff'!S72</f>
        <v>0</v>
      </c>
      <c r="D76" s="162">
        <f>IF('Etat staff'!T72&lt;C76,'Etat staff'!T72+1,'Etat staff'!T72)</f>
        <v>0</v>
      </c>
      <c r="E76" s="203">
        <f t="shared" si="7"/>
        <v>1.0416666666666666E-2</v>
      </c>
      <c r="F76" s="44"/>
      <c r="G76" s="265"/>
      <c r="H76" s="227"/>
      <c r="I76" s="296"/>
      <c r="J76" s="296"/>
      <c r="K76" s="296"/>
      <c r="L76" s="296"/>
      <c r="M76" s="296"/>
      <c r="N76" s="296"/>
      <c r="O76" s="296"/>
      <c r="P76" s="296"/>
      <c r="Q76" s="296"/>
      <c r="R76" s="296"/>
      <c r="S76" s="296"/>
      <c r="T76" s="296"/>
      <c r="U76" s="296"/>
      <c r="V76" s="296"/>
      <c r="W76" s="296"/>
      <c r="X76" s="231"/>
      <c r="Y76" s="231"/>
      <c r="Z76" s="231"/>
      <c r="AA76" s="231"/>
      <c r="AB76" s="231"/>
      <c r="AC76" s="231"/>
      <c r="AD76" s="231"/>
      <c r="AE76" s="231"/>
      <c r="AF76" s="231"/>
      <c r="AG76" s="231"/>
      <c r="AH76" s="231"/>
      <c r="AI76" s="231"/>
      <c r="AJ76" s="231"/>
      <c r="AK76" s="231"/>
      <c r="AL76" s="231"/>
      <c r="AM76" s="231"/>
      <c r="AN76" s="231"/>
      <c r="AO76" s="231"/>
      <c r="AP76" s="231"/>
      <c r="AQ76" s="231"/>
      <c r="AR76" s="231"/>
      <c r="AS76" s="231"/>
      <c r="AT76" s="231"/>
      <c r="AU76" s="231"/>
      <c r="AV76" s="231"/>
      <c r="AW76" s="231"/>
      <c r="AX76" s="231"/>
      <c r="AY76" s="231"/>
      <c r="AZ76" s="231"/>
      <c r="BA76" s="231"/>
      <c r="BB76" s="231"/>
      <c r="BC76" s="231"/>
      <c r="BD76" s="231"/>
      <c r="BE76" s="231"/>
      <c r="BF76" s="231"/>
      <c r="BG76" s="231"/>
      <c r="BH76" s="231"/>
      <c r="BI76" s="231"/>
      <c r="BJ76" s="231"/>
      <c r="BK76" s="231"/>
      <c r="BL76" s="231"/>
      <c r="BM76" s="231"/>
      <c r="BN76" s="231"/>
      <c r="BO76" s="231"/>
      <c r="BP76" s="231"/>
      <c r="BQ76" s="231"/>
      <c r="BR76" s="231"/>
      <c r="BS76" s="231"/>
      <c r="BT76" s="229"/>
      <c r="BU76" s="165">
        <f t="shared" si="3"/>
        <v>6.9444166666666673E-3</v>
      </c>
    </row>
    <row r="77" spans="1:73" x14ac:dyDescent="0.25">
      <c r="A77" s="39"/>
      <c r="B77" s="139">
        <f>'Etat staff'!U73</f>
        <v>0</v>
      </c>
      <c r="C77" s="161">
        <f>'Etat staff'!S73</f>
        <v>0</v>
      </c>
      <c r="D77" s="162">
        <f>IF('Etat staff'!T73&lt;C77,'Etat staff'!T73+1,'Etat staff'!T73)</f>
        <v>0</v>
      </c>
      <c r="E77" s="203">
        <f t="shared" si="7"/>
        <v>1.0416666666666666E-2</v>
      </c>
      <c r="F77" s="44"/>
      <c r="G77" s="265"/>
      <c r="H77" s="227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6"/>
      <c r="T77" s="296"/>
      <c r="U77" s="296"/>
      <c r="V77" s="296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  <c r="AV77" s="231"/>
      <c r="AW77" s="231"/>
      <c r="AX77" s="231"/>
      <c r="AY77" s="231"/>
      <c r="AZ77" s="231"/>
      <c r="BA77" s="231"/>
      <c r="BB77" s="231"/>
      <c r="BC77" s="231"/>
      <c r="BD77" s="231"/>
      <c r="BE77" s="231"/>
      <c r="BF77" s="231"/>
      <c r="BG77" s="231"/>
      <c r="BH77" s="231"/>
      <c r="BI77" s="231"/>
      <c r="BJ77" s="231"/>
      <c r="BK77" s="231"/>
      <c r="BL77" s="231"/>
      <c r="BM77" s="231"/>
      <c r="BN77" s="231"/>
      <c r="BO77" s="231"/>
      <c r="BP77" s="296"/>
      <c r="BQ77" s="296"/>
      <c r="BR77" s="296"/>
      <c r="BS77" s="296"/>
      <c r="BT77" s="229"/>
      <c r="BU77" s="165">
        <f t="shared" si="3"/>
        <v>6.9444166666666673E-3</v>
      </c>
    </row>
    <row r="78" spans="1:73" x14ac:dyDescent="0.25">
      <c r="A78" s="39"/>
      <c r="B78" s="139">
        <f>'Etat staff'!U74</f>
        <v>0</v>
      </c>
      <c r="C78" s="161">
        <f>'Etat staff'!S74</f>
        <v>0</v>
      </c>
      <c r="D78" s="162">
        <f>IF('Etat staff'!T74&lt;C78,'Etat staff'!T74+1,'Etat staff'!T74)</f>
        <v>0</v>
      </c>
      <c r="E78" s="203">
        <f t="shared" si="7"/>
        <v>1.0416666666666666E-2</v>
      </c>
      <c r="F78" s="44"/>
      <c r="G78" s="265"/>
      <c r="H78" s="227"/>
      <c r="I78" s="296"/>
      <c r="J78" s="296"/>
      <c r="K78" s="296"/>
      <c r="L78" s="296"/>
      <c r="M78" s="296"/>
      <c r="N78" s="296"/>
      <c r="O78" s="296"/>
      <c r="P78" s="296"/>
      <c r="Q78" s="296"/>
      <c r="R78" s="296"/>
      <c r="S78" s="296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31"/>
      <c r="AK78" s="231"/>
      <c r="AL78" s="231"/>
      <c r="AM78" s="231"/>
      <c r="AN78" s="296"/>
      <c r="AO78" s="296"/>
      <c r="AP78" s="296"/>
      <c r="AQ78" s="296"/>
      <c r="AR78" s="231"/>
      <c r="AS78" s="231"/>
      <c r="AT78" s="231"/>
      <c r="AU78" s="231"/>
      <c r="AV78" s="231"/>
      <c r="AW78" s="231"/>
      <c r="AX78" s="231"/>
      <c r="AY78" s="231"/>
      <c r="AZ78" s="296"/>
      <c r="BA78" s="296"/>
      <c r="BB78" s="296"/>
      <c r="BC78" s="296"/>
      <c r="BD78" s="231"/>
      <c r="BE78" s="231"/>
      <c r="BF78" s="231"/>
      <c r="BG78" s="231"/>
      <c r="BH78" s="231"/>
      <c r="BI78" s="231"/>
      <c r="BJ78" s="231"/>
      <c r="BK78" s="231"/>
      <c r="BL78" s="231"/>
      <c r="BM78" s="231"/>
      <c r="BN78" s="231"/>
      <c r="BO78" s="231"/>
      <c r="BP78" s="296"/>
      <c r="BQ78" s="296"/>
      <c r="BR78" s="296"/>
      <c r="BS78" s="296"/>
      <c r="BT78" s="229"/>
      <c r="BU78" s="165">
        <f t="shared" si="3"/>
        <v>6.9444166666666673E-3</v>
      </c>
    </row>
    <row r="79" spans="1:73" x14ac:dyDescent="0.25">
      <c r="A79" s="39"/>
      <c r="B79" s="139">
        <f>'Etat staff'!U75</f>
        <v>0</v>
      </c>
      <c r="C79" s="161">
        <f>'Etat staff'!S75</f>
        <v>0</v>
      </c>
      <c r="D79" s="162">
        <f>IF('Etat staff'!T75&lt;C79,'Etat staff'!T75+1,'Etat staff'!T75)</f>
        <v>0</v>
      </c>
      <c r="E79" s="203">
        <f t="shared" si="7"/>
        <v>1.0416666666666666E-2</v>
      </c>
      <c r="F79" s="44"/>
      <c r="G79" s="265"/>
      <c r="H79" s="227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31"/>
      <c r="AK79" s="231"/>
      <c r="AL79" s="231"/>
      <c r="AM79" s="231"/>
      <c r="AN79" s="231"/>
      <c r="AO79" s="231"/>
      <c r="AP79" s="231"/>
      <c r="AQ79" s="231"/>
      <c r="AR79" s="231"/>
      <c r="AS79" s="231"/>
      <c r="AT79" s="231"/>
      <c r="AU79" s="231"/>
      <c r="AV79" s="231"/>
      <c r="AW79" s="231"/>
      <c r="AX79" s="231"/>
      <c r="AY79" s="231"/>
      <c r="AZ79" s="231"/>
      <c r="BA79" s="231"/>
      <c r="BB79" s="231"/>
      <c r="BC79" s="231"/>
      <c r="BD79" s="231"/>
      <c r="BE79" s="231"/>
      <c r="BF79" s="231"/>
      <c r="BG79" s="231"/>
      <c r="BH79" s="231"/>
      <c r="BI79" s="231"/>
      <c r="BJ79" s="231"/>
      <c r="BK79" s="231"/>
      <c r="BL79" s="231"/>
      <c r="BM79" s="231"/>
      <c r="BN79" s="231"/>
      <c r="BO79" s="231"/>
      <c r="BP79" s="296"/>
      <c r="BQ79" s="296"/>
      <c r="BR79" s="296"/>
      <c r="BS79" s="296"/>
      <c r="BT79" s="229"/>
      <c r="BU79" s="165">
        <f t="shared" si="3"/>
        <v>6.9444166666666673E-3</v>
      </c>
    </row>
    <row r="80" spans="1:73" x14ac:dyDescent="0.25">
      <c r="A80" s="39"/>
      <c r="B80" s="139">
        <f>'Etat staff'!U76</f>
        <v>0</v>
      </c>
      <c r="C80" s="161">
        <f>'Etat staff'!S76</f>
        <v>0</v>
      </c>
      <c r="D80" s="162">
        <f>IF('Etat staff'!T76&lt;C80,'Etat staff'!T76+1,'Etat staff'!T76)</f>
        <v>0</v>
      </c>
      <c r="E80" s="203">
        <f t="shared" si="7"/>
        <v>1.0416666666666666E-2</v>
      </c>
      <c r="F80" s="44"/>
      <c r="G80" s="265"/>
      <c r="H80" s="227"/>
      <c r="I80" s="296"/>
      <c r="J80" s="296"/>
      <c r="K80" s="296"/>
      <c r="L80" s="296"/>
      <c r="M80" s="296"/>
      <c r="N80" s="296"/>
      <c r="O80" s="296"/>
      <c r="P80" s="296"/>
      <c r="Q80" s="296"/>
      <c r="R80" s="296"/>
      <c r="S80" s="296"/>
      <c r="T80" s="296"/>
      <c r="U80" s="296"/>
      <c r="V80" s="296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  <c r="AV80" s="231"/>
      <c r="AW80" s="231"/>
      <c r="AX80" s="231"/>
      <c r="AY80" s="231"/>
      <c r="AZ80" s="231"/>
      <c r="BA80" s="231"/>
      <c r="BB80" s="231"/>
      <c r="BC80" s="231"/>
      <c r="BD80" s="231"/>
      <c r="BE80" s="231"/>
      <c r="BF80" s="231"/>
      <c r="BG80" s="231"/>
      <c r="BH80" s="231"/>
      <c r="BI80" s="231"/>
      <c r="BJ80" s="231"/>
      <c r="BK80" s="231"/>
      <c r="BL80" s="231"/>
      <c r="BM80" s="231"/>
      <c r="BN80" s="231"/>
      <c r="BO80" s="231"/>
      <c r="BP80" s="296"/>
      <c r="BQ80" s="296"/>
      <c r="BR80" s="296"/>
      <c r="BS80" s="296"/>
      <c r="BT80" s="229"/>
      <c r="BU80" s="165">
        <f t="shared" si="3"/>
        <v>6.9444166666666673E-3</v>
      </c>
    </row>
    <row r="81" spans="1:73" x14ac:dyDescent="0.25">
      <c r="A81" s="39"/>
      <c r="B81" s="139">
        <f>'Etat staff'!U77</f>
        <v>0</v>
      </c>
      <c r="C81" s="161">
        <f>'Etat staff'!S77</f>
        <v>0</v>
      </c>
      <c r="D81" s="162">
        <f>IF('Etat staff'!T77&lt;C81,'Etat staff'!T77+1,'Etat staff'!T77)</f>
        <v>0</v>
      </c>
      <c r="E81" s="203">
        <f t="shared" si="7"/>
        <v>1.0416666666666666E-2</v>
      </c>
      <c r="F81" s="44"/>
      <c r="G81" s="265"/>
      <c r="H81" s="227"/>
      <c r="I81" s="296"/>
      <c r="J81" s="296"/>
      <c r="K81" s="296"/>
      <c r="L81" s="296"/>
      <c r="M81" s="296"/>
      <c r="N81" s="296"/>
      <c r="O81" s="296"/>
      <c r="P81" s="296"/>
      <c r="Q81" s="296"/>
      <c r="R81" s="296"/>
      <c r="S81" s="296"/>
      <c r="T81" s="296"/>
      <c r="U81" s="296"/>
      <c r="V81" s="296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  <c r="AV81" s="231"/>
      <c r="AW81" s="231"/>
      <c r="AX81" s="231"/>
      <c r="AY81" s="231"/>
      <c r="AZ81" s="231"/>
      <c r="BA81" s="231"/>
      <c r="BB81" s="231"/>
      <c r="BC81" s="231"/>
      <c r="BD81" s="231"/>
      <c r="BE81" s="231"/>
      <c r="BF81" s="231"/>
      <c r="BG81" s="231"/>
      <c r="BH81" s="231"/>
      <c r="BI81" s="231"/>
      <c r="BJ81" s="231"/>
      <c r="BK81" s="231"/>
      <c r="BL81" s="231"/>
      <c r="BM81" s="231"/>
      <c r="BN81" s="231"/>
      <c r="BO81" s="231"/>
      <c r="BP81" s="296"/>
      <c r="BQ81" s="296"/>
      <c r="BR81" s="296"/>
      <c r="BS81" s="296"/>
      <c r="BT81" s="229"/>
      <c r="BU81" s="165">
        <f t="shared" si="3"/>
        <v>6.9444166666666673E-3</v>
      </c>
    </row>
    <row r="82" spans="1:73" x14ac:dyDescent="0.25">
      <c r="A82" s="39"/>
      <c r="B82" s="139">
        <f>'Etat staff'!U78</f>
        <v>0</v>
      </c>
      <c r="C82" s="161">
        <f>'Etat staff'!S78</f>
        <v>0</v>
      </c>
      <c r="D82" s="162">
        <f>IF('Etat staff'!T78&lt;C82,'Etat staff'!T78+1,'Etat staff'!T78)</f>
        <v>0</v>
      </c>
      <c r="E82" s="203">
        <f t="shared" si="7"/>
        <v>1.0416666666666666E-2</v>
      </c>
      <c r="F82" s="44"/>
      <c r="G82" s="265"/>
      <c r="H82" s="227"/>
      <c r="I82" s="296"/>
      <c r="J82" s="296"/>
      <c r="K82" s="296"/>
      <c r="L82" s="296"/>
      <c r="M82" s="296"/>
      <c r="N82" s="296"/>
      <c r="O82" s="296"/>
      <c r="P82" s="296"/>
      <c r="Q82" s="296"/>
      <c r="R82" s="296"/>
      <c r="S82" s="296"/>
      <c r="T82" s="296"/>
      <c r="U82" s="296"/>
      <c r="V82" s="296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  <c r="AV82" s="231"/>
      <c r="AW82" s="231"/>
      <c r="AX82" s="231"/>
      <c r="AY82" s="231"/>
      <c r="AZ82" s="231"/>
      <c r="BA82" s="231"/>
      <c r="BB82" s="231"/>
      <c r="BC82" s="231"/>
      <c r="BD82" s="231"/>
      <c r="BE82" s="231"/>
      <c r="BF82" s="231"/>
      <c r="BG82" s="231"/>
      <c r="BH82" s="231"/>
      <c r="BI82" s="231"/>
      <c r="BJ82" s="231"/>
      <c r="BK82" s="231"/>
      <c r="BL82" s="231"/>
      <c r="BM82" s="231"/>
      <c r="BN82" s="231"/>
      <c r="BO82" s="231"/>
      <c r="BP82" s="296"/>
      <c r="BQ82" s="296"/>
      <c r="BR82" s="296"/>
      <c r="BS82" s="296"/>
      <c r="BT82" s="229"/>
      <c r="BU82" s="165">
        <f t="shared" si="3"/>
        <v>6.9444166666666673E-3</v>
      </c>
    </row>
    <row r="83" spans="1:73" x14ac:dyDescent="0.25">
      <c r="A83" s="39"/>
      <c r="B83" s="139">
        <f>'Etat staff'!U79</f>
        <v>0</v>
      </c>
      <c r="C83" s="161">
        <f>'Etat staff'!S79</f>
        <v>0</v>
      </c>
      <c r="D83" s="162">
        <f>IF('Etat staff'!T79&lt;C83,'Etat staff'!T79+1,'Etat staff'!T79)</f>
        <v>0</v>
      </c>
      <c r="E83" s="203">
        <f t="shared" si="7"/>
        <v>1.0416666666666666E-2</v>
      </c>
      <c r="F83" s="44"/>
      <c r="G83" s="265"/>
      <c r="H83" s="227"/>
      <c r="I83" s="296"/>
      <c r="J83" s="296"/>
      <c r="K83" s="296"/>
      <c r="L83" s="296"/>
      <c r="M83" s="296"/>
      <c r="N83" s="296"/>
      <c r="O83" s="296"/>
      <c r="P83" s="296"/>
      <c r="Q83" s="296"/>
      <c r="R83" s="296"/>
      <c r="S83" s="296"/>
      <c r="T83" s="296"/>
      <c r="U83" s="296"/>
      <c r="V83" s="296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  <c r="AV83" s="231"/>
      <c r="AW83" s="231"/>
      <c r="AX83" s="231"/>
      <c r="AY83" s="231"/>
      <c r="AZ83" s="231"/>
      <c r="BA83" s="231"/>
      <c r="BB83" s="231"/>
      <c r="BC83" s="231"/>
      <c r="BD83" s="231"/>
      <c r="BE83" s="231"/>
      <c r="BF83" s="231"/>
      <c r="BG83" s="231"/>
      <c r="BH83" s="231"/>
      <c r="BI83" s="231"/>
      <c r="BJ83" s="231"/>
      <c r="BK83" s="231"/>
      <c r="BL83" s="231"/>
      <c r="BM83" s="231"/>
      <c r="BN83" s="231"/>
      <c r="BO83" s="231"/>
      <c r="BP83" s="296"/>
      <c r="BQ83" s="296"/>
      <c r="BR83" s="296"/>
      <c r="BS83" s="296"/>
      <c r="BT83" s="229"/>
      <c r="BU83" s="165">
        <f t="shared" si="3"/>
        <v>6.9444166666666673E-3</v>
      </c>
    </row>
    <row r="84" spans="1:73" x14ac:dyDescent="0.25">
      <c r="A84" s="39"/>
      <c r="B84" s="139">
        <f>'Etat staff'!U80</f>
        <v>0</v>
      </c>
      <c r="C84" s="161">
        <f>'Etat staff'!S80</f>
        <v>0</v>
      </c>
      <c r="D84" s="162">
        <f>IF('Etat staff'!T80&lt;C84,'Etat staff'!T80+1,'Etat staff'!T80)</f>
        <v>0</v>
      </c>
      <c r="E84" s="203">
        <f t="shared" si="7"/>
        <v>1.0416666666666666E-2</v>
      </c>
      <c r="F84" s="44"/>
      <c r="G84" s="265"/>
      <c r="H84" s="227"/>
      <c r="I84" s="296"/>
      <c r="J84" s="296"/>
      <c r="K84" s="296"/>
      <c r="L84" s="296"/>
      <c r="M84" s="296"/>
      <c r="N84" s="296"/>
      <c r="O84" s="296"/>
      <c r="P84" s="296"/>
      <c r="Q84" s="296"/>
      <c r="R84" s="296"/>
      <c r="S84" s="296"/>
      <c r="T84" s="296"/>
      <c r="U84" s="296"/>
      <c r="V84" s="296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31"/>
      <c r="AK84" s="231"/>
      <c r="AL84" s="231"/>
      <c r="AM84" s="231"/>
      <c r="AN84" s="231"/>
      <c r="AO84" s="231"/>
      <c r="AP84" s="231"/>
      <c r="AQ84" s="231"/>
      <c r="AR84" s="231"/>
      <c r="AS84" s="231"/>
      <c r="AT84" s="231"/>
      <c r="AU84" s="231"/>
      <c r="AV84" s="231"/>
      <c r="AW84" s="231"/>
      <c r="AX84" s="231"/>
      <c r="AY84" s="231"/>
      <c r="AZ84" s="231"/>
      <c r="BA84" s="231"/>
      <c r="BB84" s="231"/>
      <c r="BC84" s="231"/>
      <c r="BD84" s="231"/>
      <c r="BE84" s="231"/>
      <c r="BF84" s="231"/>
      <c r="BG84" s="231"/>
      <c r="BH84" s="231"/>
      <c r="BI84" s="231"/>
      <c r="BJ84" s="231"/>
      <c r="BK84" s="231"/>
      <c r="BL84" s="231"/>
      <c r="BM84" s="231"/>
      <c r="BN84" s="231"/>
      <c r="BO84" s="231"/>
      <c r="BP84" s="296"/>
      <c r="BQ84" s="296"/>
      <c r="BR84" s="296"/>
      <c r="BS84" s="296"/>
      <c r="BT84" s="229"/>
      <c r="BU84" s="165">
        <f t="shared" si="3"/>
        <v>6.9444166666666673E-3</v>
      </c>
    </row>
    <row r="85" spans="1:73" x14ac:dyDescent="0.25">
      <c r="A85" s="39"/>
      <c r="B85" s="139">
        <f>'Etat staff'!U81</f>
        <v>0</v>
      </c>
      <c r="C85" s="161">
        <f>'Etat staff'!S81</f>
        <v>0</v>
      </c>
      <c r="D85" s="162">
        <f>IF('Etat staff'!T81&lt;C85,'Etat staff'!T81+1,'Etat staff'!T81)</f>
        <v>0</v>
      </c>
      <c r="E85" s="203">
        <f t="shared" si="7"/>
        <v>1.0416666666666666E-2</v>
      </c>
      <c r="F85" s="44"/>
      <c r="G85" s="265"/>
      <c r="H85" s="227"/>
      <c r="I85" s="296"/>
      <c r="J85" s="296"/>
      <c r="K85" s="296"/>
      <c r="L85" s="296"/>
      <c r="M85" s="296"/>
      <c r="N85" s="296"/>
      <c r="O85" s="296"/>
      <c r="P85" s="296"/>
      <c r="Q85" s="296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  <c r="AV85" s="231"/>
      <c r="AW85" s="231"/>
      <c r="AX85" s="231"/>
      <c r="AY85" s="231"/>
      <c r="AZ85" s="231"/>
      <c r="BA85" s="231"/>
      <c r="BB85" s="231"/>
      <c r="BC85" s="231"/>
      <c r="BD85" s="231"/>
      <c r="BE85" s="231"/>
      <c r="BF85" s="231"/>
      <c r="BG85" s="231"/>
      <c r="BH85" s="231"/>
      <c r="BI85" s="231"/>
      <c r="BJ85" s="231"/>
      <c r="BK85" s="231"/>
      <c r="BL85" s="231"/>
      <c r="BM85" s="231"/>
      <c r="BN85" s="231"/>
      <c r="BO85" s="231"/>
      <c r="BP85" s="296"/>
      <c r="BQ85" s="296"/>
      <c r="BR85" s="296"/>
      <c r="BS85" s="296"/>
      <c r="BT85" s="229"/>
      <c r="BU85" s="165">
        <f t="shared" si="3"/>
        <v>6.9444166666666673E-3</v>
      </c>
    </row>
    <row r="86" spans="1:73" x14ac:dyDescent="0.25">
      <c r="A86" s="39"/>
      <c r="B86" s="139">
        <f>'Etat staff'!U82</f>
        <v>0</v>
      </c>
      <c r="C86" s="161">
        <f>'Etat staff'!S82</f>
        <v>0</v>
      </c>
      <c r="D86" s="162">
        <f>IF('Etat staff'!T82&lt;C86,'Etat staff'!T82+1,'Etat staff'!T82)</f>
        <v>0</v>
      </c>
      <c r="E86" s="203">
        <f t="shared" si="7"/>
        <v>1.0416666666666666E-2</v>
      </c>
      <c r="F86" s="44"/>
      <c r="G86" s="265"/>
      <c r="H86" s="227"/>
      <c r="I86" s="296"/>
      <c r="J86" s="296"/>
      <c r="K86" s="296"/>
      <c r="L86" s="296"/>
      <c r="M86" s="296"/>
      <c r="N86" s="296"/>
      <c r="O86" s="296"/>
      <c r="P86" s="296"/>
      <c r="Q86" s="296"/>
      <c r="R86" s="296"/>
      <c r="S86" s="296"/>
      <c r="T86" s="296"/>
      <c r="U86" s="296"/>
      <c r="V86" s="296"/>
      <c r="W86" s="296"/>
      <c r="X86" s="231"/>
      <c r="Y86" s="231"/>
      <c r="Z86" s="231"/>
      <c r="AA86" s="231"/>
      <c r="AB86" s="231"/>
      <c r="AC86" s="231"/>
      <c r="AD86" s="231"/>
      <c r="AE86" s="231"/>
      <c r="AF86" s="231"/>
      <c r="AG86" s="231"/>
      <c r="AH86" s="231"/>
      <c r="AI86" s="231"/>
      <c r="AJ86" s="231"/>
      <c r="AK86" s="231"/>
      <c r="AL86" s="231"/>
      <c r="AM86" s="231"/>
      <c r="AN86" s="231"/>
      <c r="AO86" s="231"/>
      <c r="AP86" s="231"/>
      <c r="AQ86" s="231"/>
      <c r="AR86" s="231"/>
      <c r="AS86" s="231"/>
      <c r="AT86" s="231"/>
      <c r="AU86" s="231"/>
      <c r="AV86" s="231"/>
      <c r="AW86" s="231"/>
      <c r="AX86" s="231"/>
      <c r="AY86" s="231"/>
      <c r="AZ86" s="231"/>
      <c r="BA86" s="231"/>
      <c r="BB86" s="231"/>
      <c r="BC86" s="231"/>
      <c r="BD86" s="231"/>
      <c r="BE86" s="231"/>
      <c r="BF86" s="231"/>
      <c r="BG86" s="231"/>
      <c r="BH86" s="231"/>
      <c r="BI86" s="231"/>
      <c r="BJ86" s="231"/>
      <c r="BK86" s="231"/>
      <c r="BL86" s="231"/>
      <c r="BM86" s="231"/>
      <c r="BN86" s="231"/>
      <c r="BO86" s="231"/>
      <c r="BP86" s="231"/>
      <c r="BQ86" s="231"/>
      <c r="BR86" s="231"/>
      <c r="BS86" s="231"/>
      <c r="BT86" s="229"/>
      <c r="BU86" s="165">
        <f t="shared" si="3"/>
        <v>6.9444166666666673E-3</v>
      </c>
    </row>
    <row r="87" spans="1:73" x14ac:dyDescent="0.25">
      <c r="A87" s="39"/>
      <c r="B87" s="139">
        <f>'Etat staff'!U83</f>
        <v>0</v>
      </c>
      <c r="C87" s="161">
        <f>'Etat staff'!S83</f>
        <v>0</v>
      </c>
      <c r="D87" s="162">
        <f>IF('Etat staff'!T83&lt;C87,'Etat staff'!T83+1,'Etat staff'!T83)</f>
        <v>0</v>
      </c>
      <c r="E87" s="203">
        <f t="shared" si="7"/>
        <v>1.0416666666666666E-2</v>
      </c>
      <c r="F87" s="44"/>
      <c r="G87" s="265"/>
      <c r="H87" s="227"/>
      <c r="I87" s="296"/>
      <c r="J87" s="296"/>
      <c r="K87" s="296"/>
      <c r="L87" s="296"/>
      <c r="M87" s="296"/>
      <c r="N87" s="296"/>
      <c r="O87" s="296"/>
      <c r="P87" s="296"/>
      <c r="Q87" s="296"/>
      <c r="R87" s="296"/>
      <c r="S87" s="296"/>
      <c r="T87" s="296"/>
      <c r="U87" s="296"/>
      <c r="V87" s="296"/>
      <c r="W87" s="296"/>
      <c r="X87" s="231"/>
      <c r="Y87" s="231"/>
      <c r="Z87" s="231"/>
      <c r="AA87" s="231"/>
      <c r="AB87" s="231"/>
      <c r="AC87" s="231"/>
      <c r="AD87" s="231"/>
      <c r="AE87" s="231"/>
      <c r="AF87" s="231"/>
      <c r="AG87" s="231"/>
      <c r="AH87" s="231"/>
      <c r="AI87" s="231"/>
      <c r="AJ87" s="231"/>
      <c r="AK87" s="231"/>
      <c r="AL87" s="231"/>
      <c r="AM87" s="231"/>
      <c r="AN87" s="231"/>
      <c r="AO87" s="231"/>
      <c r="AP87" s="231"/>
      <c r="AQ87" s="231"/>
      <c r="AR87" s="231"/>
      <c r="AS87" s="231"/>
      <c r="AT87" s="231"/>
      <c r="AU87" s="231"/>
      <c r="AV87" s="231"/>
      <c r="AW87" s="231"/>
      <c r="AX87" s="231"/>
      <c r="AY87" s="231"/>
      <c r="AZ87" s="231"/>
      <c r="BA87" s="231"/>
      <c r="BB87" s="231"/>
      <c r="BC87" s="231"/>
      <c r="BD87" s="231"/>
      <c r="BE87" s="231"/>
      <c r="BF87" s="231"/>
      <c r="BG87" s="231"/>
      <c r="BH87" s="231"/>
      <c r="BI87" s="231"/>
      <c r="BJ87" s="231"/>
      <c r="BK87" s="231"/>
      <c r="BL87" s="231"/>
      <c r="BM87" s="231"/>
      <c r="BN87" s="231"/>
      <c r="BO87" s="231"/>
      <c r="BP87" s="231"/>
      <c r="BQ87" s="231"/>
      <c r="BR87" s="231"/>
      <c r="BS87" s="231"/>
      <c r="BT87" s="229"/>
      <c r="BU87" s="165">
        <f t="shared" si="3"/>
        <v>6.9444166666666673E-3</v>
      </c>
    </row>
    <row r="88" spans="1:73" x14ac:dyDescent="0.25">
      <c r="A88" s="39"/>
      <c r="B88" s="139">
        <f>'Etat staff'!U84</f>
        <v>0</v>
      </c>
      <c r="C88" s="161">
        <f>'Etat staff'!S84</f>
        <v>0</v>
      </c>
      <c r="D88" s="162">
        <f>IF('Etat staff'!T84&lt;C88,'Etat staff'!T84+1,'Etat staff'!T84)</f>
        <v>0</v>
      </c>
      <c r="E88" s="203">
        <f t="shared" si="7"/>
        <v>1.0416666666666666E-2</v>
      </c>
      <c r="F88" s="44"/>
      <c r="G88" s="265"/>
      <c r="H88" s="227"/>
      <c r="I88" s="296"/>
      <c r="J88" s="296"/>
      <c r="K88" s="296"/>
      <c r="L88" s="296"/>
      <c r="M88" s="296"/>
      <c r="N88" s="296"/>
      <c r="O88" s="296"/>
      <c r="P88" s="296"/>
      <c r="Q88" s="296"/>
      <c r="R88" s="296"/>
      <c r="S88" s="296"/>
      <c r="T88" s="296"/>
      <c r="U88" s="296"/>
      <c r="V88" s="296"/>
      <c r="W88" s="296"/>
      <c r="X88" s="231"/>
      <c r="Y88" s="231"/>
      <c r="Z88" s="231"/>
      <c r="AA88" s="231"/>
      <c r="AB88" s="231"/>
      <c r="AC88" s="231"/>
      <c r="AD88" s="231"/>
      <c r="AE88" s="231"/>
      <c r="AF88" s="231"/>
      <c r="AG88" s="231"/>
      <c r="AH88" s="231"/>
      <c r="AI88" s="231"/>
      <c r="AJ88" s="231"/>
      <c r="AK88" s="231"/>
      <c r="AL88" s="231"/>
      <c r="AM88" s="231"/>
      <c r="AN88" s="231"/>
      <c r="AO88" s="231"/>
      <c r="AP88" s="231"/>
      <c r="AQ88" s="231"/>
      <c r="AR88" s="231"/>
      <c r="AS88" s="231"/>
      <c r="AT88" s="231"/>
      <c r="AU88" s="231"/>
      <c r="AV88" s="231"/>
      <c r="AW88" s="231"/>
      <c r="AX88" s="231"/>
      <c r="AY88" s="231"/>
      <c r="AZ88" s="231"/>
      <c r="BA88" s="231"/>
      <c r="BB88" s="231"/>
      <c r="BC88" s="231"/>
      <c r="BD88" s="231"/>
      <c r="BE88" s="231"/>
      <c r="BF88" s="231"/>
      <c r="BG88" s="231"/>
      <c r="BH88" s="231"/>
      <c r="BI88" s="231"/>
      <c r="BJ88" s="231"/>
      <c r="BK88" s="231"/>
      <c r="BL88" s="231"/>
      <c r="BM88" s="231"/>
      <c r="BN88" s="231"/>
      <c r="BO88" s="231"/>
      <c r="BP88" s="231"/>
      <c r="BQ88" s="231"/>
      <c r="BR88" s="231"/>
      <c r="BS88" s="231"/>
      <c r="BT88" s="229"/>
      <c r="BU88" s="165">
        <f t="shared" si="3"/>
        <v>6.9444166666666673E-3</v>
      </c>
    </row>
    <row r="89" spans="1:73" x14ac:dyDescent="0.25">
      <c r="A89" s="39"/>
      <c r="B89" s="139">
        <f>'Etat staff'!U85</f>
        <v>0</v>
      </c>
      <c r="C89" s="161">
        <f>'Etat staff'!S85</f>
        <v>0</v>
      </c>
      <c r="D89" s="162">
        <f>IF('Etat staff'!T85&lt;C89,'Etat staff'!T85+1,'Etat staff'!T85)</f>
        <v>0</v>
      </c>
      <c r="E89" s="203">
        <f t="shared" si="7"/>
        <v>1.0416666666666666E-2</v>
      </c>
      <c r="F89" s="44"/>
      <c r="G89" s="265"/>
      <c r="H89" s="227"/>
      <c r="I89" s="296"/>
      <c r="J89" s="296"/>
      <c r="K89" s="296"/>
      <c r="L89" s="296"/>
      <c r="M89" s="296"/>
      <c r="N89" s="296"/>
      <c r="O89" s="296"/>
      <c r="P89" s="296"/>
      <c r="Q89" s="296"/>
      <c r="R89" s="296"/>
      <c r="S89" s="296"/>
      <c r="T89" s="296"/>
      <c r="U89" s="296"/>
      <c r="V89" s="296"/>
      <c r="W89" s="296"/>
      <c r="X89" s="231"/>
      <c r="Y89" s="231"/>
      <c r="Z89" s="231"/>
      <c r="AA89" s="231"/>
      <c r="AB89" s="231"/>
      <c r="AC89" s="231"/>
      <c r="AD89" s="231"/>
      <c r="AE89" s="231"/>
      <c r="AF89" s="231"/>
      <c r="AG89" s="231"/>
      <c r="AH89" s="231"/>
      <c r="AI89" s="231"/>
      <c r="AJ89" s="231"/>
      <c r="AK89" s="231"/>
      <c r="AL89" s="231"/>
      <c r="AM89" s="231"/>
      <c r="AN89" s="231"/>
      <c r="AO89" s="231"/>
      <c r="AP89" s="231"/>
      <c r="AQ89" s="231"/>
      <c r="AR89" s="231"/>
      <c r="AS89" s="231"/>
      <c r="AT89" s="231"/>
      <c r="AU89" s="231"/>
      <c r="AV89" s="231"/>
      <c r="AW89" s="231"/>
      <c r="AX89" s="231"/>
      <c r="AY89" s="231"/>
      <c r="AZ89" s="231"/>
      <c r="BA89" s="231"/>
      <c r="BB89" s="231"/>
      <c r="BC89" s="231"/>
      <c r="BD89" s="231"/>
      <c r="BE89" s="231"/>
      <c r="BF89" s="231"/>
      <c r="BG89" s="231"/>
      <c r="BH89" s="231"/>
      <c r="BI89" s="231"/>
      <c r="BJ89" s="231"/>
      <c r="BK89" s="231"/>
      <c r="BL89" s="231"/>
      <c r="BM89" s="231"/>
      <c r="BN89" s="231"/>
      <c r="BO89" s="231"/>
      <c r="BP89" s="231"/>
      <c r="BQ89" s="231"/>
      <c r="BR89" s="231"/>
      <c r="BS89" s="231"/>
      <c r="BT89" s="229"/>
      <c r="BU89" s="165">
        <f t="shared" si="3"/>
        <v>6.9444166666666673E-3</v>
      </c>
    </row>
    <row r="90" spans="1:73" x14ac:dyDescent="0.25">
      <c r="A90" s="39"/>
      <c r="B90" s="139">
        <f>'Etat staff'!U86</f>
        <v>0</v>
      </c>
      <c r="C90" s="161">
        <f>'Etat staff'!S86</f>
        <v>0</v>
      </c>
      <c r="D90" s="162">
        <f>IF('Etat staff'!T86&lt;C90,'Etat staff'!T86+1,'Etat staff'!T86)</f>
        <v>0</v>
      </c>
      <c r="E90" s="203">
        <f t="shared" si="7"/>
        <v>1.0416666666666666E-2</v>
      </c>
      <c r="F90" s="44"/>
      <c r="G90" s="265"/>
      <c r="H90" s="227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31"/>
      <c r="Y90" s="231"/>
      <c r="Z90" s="231"/>
      <c r="AA90" s="231"/>
      <c r="AB90" s="231"/>
      <c r="AC90" s="231"/>
      <c r="AD90" s="231"/>
      <c r="AE90" s="231"/>
      <c r="AF90" s="231"/>
      <c r="AG90" s="231"/>
      <c r="AH90" s="231"/>
      <c r="AI90" s="231"/>
      <c r="AJ90" s="231"/>
      <c r="AK90" s="231"/>
      <c r="AL90" s="231"/>
      <c r="AM90" s="231"/>
      <c r="AN90" s="231"/>
      <c r="AO90" s="231"/>
      <c r="AP90" s="231"/>
      <c r="AQ90" s="231"/>
      <c r="AR90" s="231"/>
      <c r="AS90" s="231"/>
      <c r="AT90" s="231"/>
      <c r="AU90" s="231"/>
      <c r="AV90" s="231"/>
      <c r="AW90" s="231"/>
      <c r="AX90" s="231"/>
      <c r="AY90" s="231"/>
      <c r="AZ90" s="231"/>
      <c r="BA90" s="231"/>
      <c r="BB90" s="231"/>
      <c r="BC90" s="231"/>
      <c r="BD90" s="231"/>
      <c r="BE90" s="231"/>
      <c r="BF90" s="231"/>
      <c r="BG90" s="231"/>
      <c r="BH90" s="231"/>
      <c r="BI90" s="231"/>
      <c r="BJ90" s="231"/>
      <c r="BK90" s="231"/>
      <c r="BL90" s="231"/>
      <c r="BM90" s="231"/>
      <c r="BN90" s="231"/>
      <c r="BO90" s="231"/>
      <c r="BP90" s="231"/>
      <c r="BQ90" s="231"/>
      <c r="BR90" s="231"/>
      <c r="BS90" s="231"/>
      <c r="BT90" s="229"/>
      <c r="BU90" s="165">
        <f t="shared" si="3"/>
        <v>6.9444166666666673E-3</v>
      </c>
    </row>
    <row r="91" spans="1:73" x14ac:dyDescent="0.25">
      <c r="A91" s="39"/>
      <c r="B91" s="139">
        <f>'Etat staff'!U87</f>
        <v>0</v>
      </c>
      <c r="C91" s="161">
        <f>'Etat staff'!S87</f>
        <v>0</v>
      </c>
      <c r="D91" s="162">
        <f>IF('Etat staff'!T87&lt;C91,'Etat staff'!T87+1,'Etat staff'!T87)</f>
        <v>0</v>
      </c>
      <c r="E91" s="203">
        <f t="shared" si="7"/>
        <v>1.0416666666666666E-2</v>
      </c>
      <c r="F91" s="44"/>
      <c r="G91" s="265"/>
      <c r="H91" s="227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31"/>
      <c r="Y91" s="231"/>
      <c r="Z91" s="231"/>
      <c r="AA91" s="231"/>
      <c r="AB91" s="231"/>
      <c r="AC91" s="231"/>
      <c r="AD91" s="231"/>
      <c r="AE91" s="231"/>
      <c r="AF91" s="231"/>
      <c r="AG91" s="231"/>
      <c r="AH91" s="231"/>
      <c r="AI91" s="231"/>
      <c r="AJ91" s="231"/>
      <c r="AK91" s="231"/>
      <c r="AL91" s="231"/>
      <c r="AM91" s="231"/>
      <c r="AN91" s="231"/>
      <c r="AO91" s="231"/>
      <c r="AP91" s="231"/>
      <c r="AQ91" s="231"/>
      <c r="AR91" s="231"/>
      <c r="AS91" s="231"/>
      <c r="AT91" s="231"/>
      <c r="AU91" s="231"/>
      <c r="AV91" s="231"/>
      <c r="AW91" s="231"/>
      <c r="AX91" s="231"/>
      <c r="AY91" s="231"/>
      <c r="AZ91" s="231"/>
      <c r="BA91" s="231"/>
      <c r="BB91" s="231"/>
      <c r="BC91" s="231"/>
      <c r="BD91" s="231"/>
      <c r="BE91" s="231"/>
      <c r="BF91" s="231"/>
      <c r="BG91" s="231"/>
      <c r="BH91" s="231"/>
      <c r="BI91" s="231"/>
      <c r="BJ91" s="231"/>
      <c r="BK91" s="231"/>
      <c r="BL91" s="231"/>
      <c r="BM91" s="231"/>
      <c r="BN91" s="231"/>
      <c r="BO91" s="231"/>
      <c r="BP91" s="231"/>
      <c r="BQ91" s="231"/>
      <c r="BR91" s="231"/>
      <c r="BS91" s="231"/>
      <c r="BT91" s="229"/>
      <c r="BU91" s="165">
        <f t="shared" si="3"/>
        <v>6.9444166666666673E-3</v>
      </c>
    </row>
    <row r="92" spans="1:73" x14ac:dyDescent="0.25">
      <c r="A92" s="39"/>
      <c r="B92" s="139">
        <f>'Etat staff'!U88</f>
        <v>0</v>
      </c>
      <c r="C92" s="161">
        <f>'Etat staff'!S88</f>
        <v>0</v>
      </c>
      <c r="D92" s="162">
        <f>IF('Etat staff'!T88&lt;C92,'Etat staff'!T88+1,'Etat staff'!T88)</f>
        <v>0</v>
      </c>
      <c r="E92" s="203">
        <f t="shared" si="7"/>
        <v>1.0416666666666666E-2</v>
      </c>
      <c r="F92" s="44"/>
      <c r="G92" s="265"/>
      <c r="H92" s="227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31"/>
      <c r="Y92" s="231"/>
      <c r="Z92" s="231"/>
      <c r="AA92" s="231"/>
      <c r="AB92" s="231"/>
      <c r="AC92" s="231"/>
      <c r="AD92" s="231"/>
      <c r="AE92" s="231"/>
      <c r="AF92" s="231"/>
      <c r="AG92" s="231"/>
      <c r="AH92" s="231"/>
      <c r="AI92" s="231"/>
      <c r="AJ92" s="231"/>
      <c r="AK92" s="231"/>
      <c r="AL92" s="231"/>
      <c r="AM92" s="231"/>
      <c r="AN92" s="231"/>
      <c r="AO92" s="231"/>
      <c r="AP92" s="231"/>
      <c r="AQ92" s="231"/>
      <c r="AR92" s="231"/>
      <c r="AS92" s="231"/>
      <c r="AT92" s="231"/>
      <c r="AU92" s="231"/>
      <c r="AV92" s="231"/>
      <c r="AW92" s="231"/>
      <c r="AX92" s="231"/>
      <c r="AY92" s="231"/>
      <c r="AZ92" s="231"/>
      <c r="BA92" s="231"/>
      <c r="BB92" s="231"/>
      <c r="BC92" s="231"/>
      <c r="BD92" s="231"/>
      <c r="BE92" s="231"/>
      <c r="BF92" s="231"/>
      <c r="BG92" s="231"/>
      <c r="BH92" s="231"/>
      <c r="BI92" s="231"/>
      <c r="BJ92" s="231"/>
      <c r="BK92" s="231"/>
      <c r="BL92" s="231"/>
      <c r="BM92" s="231"/>
      <c r="BN92" s="231"/>
      <c r="BO92" s="231"/>
      <c r="BP92" s="231"/>
      <c r="BQ92" s="231"/>
      <c r="BR92" s="231"/>
      <c r="BS92" s="231"/>
      <c r="BT92" s="229"/>
      <c r="BU92" s="165">
        <f t="shared" si="3"/>
        <v>6.9444166666666673E-3</v>
      </c>
    </row>
    <row r="93" spans="1:73" x14ac:dyDescent="0.25">
      <c r="A93" s="39"/>
      <c r="B93" s="139">
        <f>'Etat staff'!U89</f>
        <v>0</v>
      </c>
      <c r="C93" s="161">
        <f>'Etat staff'!S89</f>
        <v>0</v>
      </c>
      <c r="D93" s="162">
        <f>IF('Etat staff'!T89&lt;C93,'Etat staff'!T89+1,'Etat staff'!T89)</f>
        <v>0</v>
      </c>
      <c r="E93" s="203">
        <f t="shared" si="7"/>
        <v>1.0416666666666666E-2</v>
      </c>
      <c r="F93" s="44"/>
      <c r="G93" s="265"/>
      <c r="H93" s="227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31"/>
      <c r="Y93" s="231"/>
      <c r="Z93" s="231"/>
      <c r="AA93" s="231"/>
      <c r="AB93" s="231"/>
      <c r="AC93" s="231"/>
      <c r="AD93" s="231"/>
      <c r="AE93" s="231"/>
      <c r="AF93" s="231"/>
      <c r="AG93" s="231"/>
      <c r="AH93" s="231"/>
      <c r="AI93" s="231"/>
      <c r="AJ93" s="231"/>
      <c r="AK93" s="231"/>
      <c r="AL93" s="231"/>
      <c r="AM93" s="231"/>
      <c r="AN93" s="231"/>
      <c r="AO93" s="231"/>
      <c r="AP93" s="231"/>
      <c r="AQ93" s="231"/>
      <c r="AR93" s="231"/>
      <c r="AS93" s="231"/>
      <c r="AT93" s="231"/>
      <c r="AU93" s="231"/>
      <c r="AV93" s="231"/>
      <c r="AW93" s="231"/>
      <c r="AX93" s="231"/>
      <c r="AY93" s="231"/>
      <c r="AZ93" s="231"/>
      <c r="BA93" s="231"/>
      <c r="BB93" s="231"/>
      <c r="BC93" s="231"/>
      <c r="BD93" s="231"/>
      <c r="BE93" s="231"/>
      <c r="BF93" s="231"/>
      <c r="BG93" s="231"/>
      <c r="BH93" s="231"/>
      <c r="BI93" s="231"/>
      <c r="BJ93" s="231"/>
      <c r="BK93" s="231"/>
      <c r="BL93" s="231"/>
      <c r="BM93" s="231"/>
      <c r="BN93" s="231"/>
      <c r="BO93" s="231"/>
      <c r="BP93" s="231"/>
      <c r="BQ93" s="231"/>
      <c r="BR93" s="231"/>
      <c r="BS93" s="231"/>
      <c r="BT93" s="229"/>
      <c r="BU93" s="165">
        <f t="shared" si="3"/>
        <v>6.9444166666666673E-3</v>
      </c>
    </row>
    <row r="94" spans="1:73" x14ac:dyDescent="0.25">
      <c r="A94" s="39"/>
      <c r="B94" s="139">
        <f>'Etat staff'!U90</f>
        <v>0</v>
      </c>
      <c r="C94" s="161">
        <f>'Etat staff'!S90</f>
        <v>0</v>
      </c>
      <c r="D94" s="162">
        <f>IF('Etat staff'!T90&lt;C94,'Etat staff'!T90+1,'Etat staff'!T90)</f>
        <v>0</v>
      </c>
      <c r="E94" s="203">
        <f t="shared" si="7"/>
        <v>1.0416666666666666E-2</v>
      </c>
      <c r="F94" s="44"/>
      <c r="G94" s="265"/>
      <c r="H94" s="227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31"/>
      <c r="Y94" s="231"/>
      <c r="Z94" s="231"/>
      <c r="AA94" s="231"/>
      <c r="AB94" s="231"/>
      <c r="AC94" s="231"/>
      <c r="AD94" s="231"/>
      <c r="AE94" s="231"/>
      <c r="AF94" s="231"/>
      <c r="AG94" s="231"/>
      <c r="AH94" s="231"/>
      <c r="AI94" s="231"/>
      <c r="AJ94" s="231"/>
      <c r="AK94" s="231"/>
      <c r="AL94" s="231"/>
      <c r="AM94" s="231"/>
      <c r="AN94" s="231"/>
      <c r="AO94" s="231"/>
      <c r="AP94" s="231"/>
      <c r="AQ94" s="231"/>
      <c r="AR94" s="231"/>
      <c r="AS94" s="231"/>
      <c r="AT94" s="231"/>
      <c r="AU94" s="231"/>
      <c r="AV94" s="231"/>
      <c r="AW94" s="231"/>
      <c r="AX94" s="231"/>
      <c r="AY94" s="231"/>
      <c r="AZ94" s="231"/>
      <c r="BA94" s="231"/>
      <c r="BB94" s="231"/>
      <c r="BC94" s="231"/>
      <c r="BD94" s="231"/>
      <c r="BE94" s="231"/>
      <c r="BF94" s="231"/>
      <c r="BG94" s="231"/>
      <c r="BH94" s="231"/>
      <c r="BI94" s="231"/>
      <c r="BJ94" s="231"/>
      <c r="BK94" s="231"/>
      <c r="BL94" s="231"/>
      <c r="BM94" s="231"/>
      <c r="BN94" s="231"/>
      <c r="BO94" s="231"/>
      <c r="BP94" s="231"/>
      <c r="BQ94" s="231"/>
      <c r="BR94" s="231"/>
      <c r="BS94" s="231"/>
      <c r="BT94" s="229"/>
      <c r="BU94" s="165">
        <f t="shared" si="3"/>
        <v>6.9444166666666673E-3</v>
      </c>
    </row>
    <row r="95" spans="1:73" x14ac:dyDescent="0.25">
      <c r="A95" s="39"/>
      <c r="B95" s="139">
        <f>'Etat staff'!U91</f>
        <v>0</v>
      </c>
      <c r="C95" s="161">
        <f>'Etat staff'!S91</f>
        <v>0</v>
      </c>
      <c r="D95" s="162">
        <f>IF('Etat staff'!T91&lt;C95,'Etat staff'!T91+1,'Etat staff'!T91)</f>
        <v>0</v>
      </c>
      <c r="E95" s="203">
        <f t="shared" si="7"/>
        <v>1.0416666666666666E-2</v>
      </c>
      <c r="F95" s="44"/>
      <c r="G95" s="265"/>
      <c r="H95" s="227"/>
      <c r="I95" s="296"/>
      <c r="J95" s="296"/>
      <c r="K95" s="296"/>
      <c r="L95" s="296"/>
      <c r="M95" s="296"/>
      <c r="N95" s="296"/>
      <c r="O95" s="296"/>
      <c r="P95" s="296"/>
      <c r="Q95" s="296"/>
      <c r="R95" s="296"/>
      <c r="S95" s="296"/>
      <c r="T95" s="296"/>
      <c r="U95" s="296"/>
      <c r="V95" s="296"/>
      <c r="W95" s="296"/>
      <c r="X95" s="231"/>
      <c r="Y95" s="231"/>
      <c r="Z95" s="231"/>
      <c r="AA95" s="231"/>
      <c r="AB95" s="231"/>
      <c r="AC95" s="231"/>
      <c r="AD95" s="231"/>
      <c r="AE95" s="231"/>
      <c r="AF95" s="231"/>
      <c r="AG95" s="231"/>
      <c r="AH95" s="231"/>
      <c r="AI95" s="231"/>
      <c r="AJ95" s="231"/>
      <c r="AK95" s="231"/>
      <c r="AL95" s="231"/>
      <c r="AM95" s="231"/>
      <c r="AN95" s="231"/>
      <c r="AO95" s="231"/>
      <c r="AP95" s="231"/>
      <c r="AQ95" s="231"/>
      <c r="AR95" s="231"/>
      <c r="AS95" s="231"/>
      <c r="AT95" s="231"/>
      <c r="AU95" s="231"/>
      <c r="AV95" s="231"/>
      <c r="AW95" s="231"/>
      <c r="AX95" s="231"/>
      <c r="AY95" s="231"/>
      <c r="AZ95" s="231"/>
      <c r="BA95" s="231"/>
      <c r="BB95" s="231"/>
      <c r="BC95" s="231"/>
      <c r="BD95" s="231"/>
      <c r="BE95" s="231"/>
      <c r="BF95" s="231"/>
      <c r="BG95" s="231"/>
      <c r="BH95" s="231"/>
      <c r="BI95" s="231"/>
      <c r="BJ95" s="231"/>
      <c r="BK95" s="231"/>
      <c r="BL95" s="231"/>
      <c r="BM95" s="231"/>
      <c r="BN95" s="231"/>
      <c r="BO95" s="231"/>
      <c r="BP95" s="231"/>
      <c r="BQ95" s="231"/>
      <c r="BR95" s="231"/>
      <c r="BS95" s="231"/>
      <c r="BT95" s="229"/>
      <c r="BU95" s="165">
        <f t="shared" si="3"/>
        <v>6.9444166666666673E-3</v>
      </c>
    </row>
    <row r="96" spans="1:73" x14ac:dyDescent="0.25">
      <c r="A96" s="39"/>
      <c r="B96" s="139">
        <f>'Etat staff'!U92</f>
        <v>0</v>
      </c>
      <c r="C96" s="161">
        <f>'Etat staff'!S92</f>
        <v>0</v>
      </c>
      <c r="D96" s="162">
        <f>IF('Etat staff'!T92&lt;C96,'Etat staff'!T92+1,'Etat staff'!T92)</f>
        <v>0</v>
      </c>
      <c r="E96" s="203">
        <f t="shared" si="7"/>
        <v>1.0416666666666666E-2</v>
      </c>
      <c r="F96" s="44"/>
      <c r="G96" s="265"/>
      <c r="H96" s="227"/>
      <c r="I96" s="296"/>
      <c r="J96" s="296"/>
      <c r="K96" s="296"/>
      <c r="L96" s="296"/>
      <c r="M96" s="296"/>
      <c r="N96" s="296"/>
      <c r="O96" s="296"/>
      <c r="P96" s="296"/>
      <c r="Q96" s="296"/>
      <c r="R96" s="296"/>
      <c r="S96" s="296"/>
      <c r="T96" s="296"/>
      <c r="U96" s="296"/>
      <c r="V96" s="296"/>
      <c r="W96" s="296"/>
      <c r="X96" s="231"/>
      <c r="Y96" s="231"/>
      <c r="Z96" s="231"/>
      <c r="AA96" s="231"/>
      <c r="AB96" s="231"/>
      <c r="AC96" s="231"/>
      <c r="AD96" s="231"/>
      <c r="AE96" s="231"/>
      <c r="AF96" s="231"/>
      <c r="AG96" s="231"/>
      <c r="AH96" s="231"/>
      <c r="AI96" s="231"/>
      <c r="AJ96" s="231"/>
      <c r="AK96" s="231"/>
      <c r="AL96" s="231"/>
      <c r="AM96" s="231"/>
      <c r="AN96" s="231"/>
      <c r="AO96" s="231"/>
      <c r="AP96" s="231"/>
      <c r="AQ96" s="231"/>
      <c r="AR96" s="231"/>
      <c r="AS96" s="231"/>
      <c r="AT96" s="231"/>
      <c r="AU96" s="231"/>
      <c r="AV96" s="231"/>
      <c r="AW96" s="231"/>
      <c r="AX96" s="231"/>
      <c r="AY96" s="231"/>
      <c r="AZ96" s="231"/>
      <c r="BA96" s="231"/>
      <c r="BB96" s="231"/>
      <c r="BC96" s="231"/>
      <c r="BD96" s="231"/>
      <c r="BE96" s="231"/>
      <c r="BF96" s="231"/>
      <c r="BG96" s="231"/>
      <c r="BH96" s="231"/>
      <c r="BI96" s="231"/>
      <c r="BJ96" s="231"/>
      <c r="BK96" s="231"/>
      <c r="BL96" s="231"/>
      <c r="BM96" s="231"/>
      <c r="BN96" s="231"/>
      <c r="BO96" s="231"/>
      <c r="BP96" s="231"/>
      <c r="BQ96" s="231"/>
      <c r="BR96" s="231"/>
      <c r="BS96" s="231"/>
      <c r="BT96" s="229"/>
      <c r="BU96" s="165">
        <f t="shared" si="3"/>
        <v>6.9444166666666673E-3</v>
      </c>
    </row>
    <row r="97" spans="1:73" x14ac:dyDescent="0.25">
      <c r="A97" s="39"/>
      <c r="B97" s="139">
        <f>'Etat staff'!U93</f>
        <v>0</v>
      </c>
      <c r="C97" s="161">
        <f>'Etat staff'!S93</f>
        <v>0</v>
      </c>
      <c r="D97" s="162">
        <f>IF('Etat staff'!T93&lt;C97,'Etat staff'!T93+1,'Etat staff'!T93)</f>
        <v>0</v>
      </c>
      <c r="E97" s="203">
        <f t="shared" si="7"/>
        <v>1.0416666666666666E-2</v>
      </c>
      <c r="F97" s="44"/>
      <c r="G97" s="265"/>
      <c r="H97" s="227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6"/>
      <c r="W97" s="296"/>
      <c r="X97" s="231"/>
      <c r="Y97" s="231"/>
      <c r="Z97" s="231"/>
      <c r="AA97" s="231"/>
      <c r="AB97" s="231"/>
      <c r="AC97" s="231"/>
      <c r="AD97" s="231"/>
      <c r="AE97" s="231"/>
      <c r="AF97" s="231"/>
      <c r="AG97" s="231"/>
      <c r="AH97" s="231"/>
      <c r="AI97" s="231"/>
      <c r="AJ97" s="231"/>
      <c r="AK97" s="231"/>
      <c r="AL97" s="231"/>
      <c r="AM97" s="231"/>
      <c r="AN97" s="231"/>
      <c r="AO97" s="231"/>
      <c r="AP97" s="231"/>
      <c r="AQ97" s="231"/>
      <c r="AR97" s="231"/>
      <c r="AS97" s="231"/>
      <c r="AT97" s="231"/>
      <c r="AU97" s="231"/>
      <c r="AV97" s="231"/>
      <c r="AW97" s="231"/>
      <c r="AX97" s="231"/>
      <c r="AY97" s="231"/>
      <c r="AZ97" s="231"/>
      <c r="BA97" s="231"/>
      <c r="BB97" s="231"/>
      <c r="BC97" s="231"/>
      <c r="BD97" s="231"/>
      <c r="BE97" s="231"/>
      <c r="BF97" s="231"/>
      <c r="BG97" s="231"/>
      <c r="BH97" s="231"/>
      <c r="BI97" s="231"/>
      <c r="BJ97" s="231"/>
      <c r="BK97" s="231"/>
      <c r="BL97" s="231"/>
      <c r="BM97" s="231"/>
      <c r="BN97" s="231"/>
      <c r="BO97" s="231"/>
      <c r="BP97" s="231"/>
      <c r="BQ97" s="231"/>
      <c r="BR97" s="231"/>
      <c r="BS97" s="231"/>
      <c r="BT97" s="229"/>
      <c r="BU97" s="165">
        <f t="shared" si="3"/>
        <v>6.9444166666666673E-3</v>
      </c>
    </row>
    <row r="98" spans="1:73" x14ac:dyDescent="0.25">
      <c r="A98" s="39"/>
      <c r="B98" s="139">
        <f>'Etat staff'!U94</f>
        <v>0</v>
      </c>
      <c r="C98" s="161">
        <f>'Etat staff'!S94</f>
        <v>0</v>
      </c>
      <c r="D98" s="162">
        <f>IF('Etat staff'!T94&lt;C98,'Etat staff'!T94+1,'Etat staff'!T94)</f>
        <v>0</v>
      </c>
      <c r="E98" s="203">
        <f t="shared" si="7"/>
        <v>1.0416666666666666E-2</v>
      </c>
      <c r="F98" s="44"/>
      <c r="G98" s="265"/>
      <c r="H98" s="227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31"/>
      <c r="Y98" s="231"/>
      <c r="Z98" s="231"/>
      <c r="AA98" s="231"/>
      <c r="AB98" s="231"/>
      <c r="AC98" s="231"/>
      <c r="AD98" s="231"/>
      <c r="AE98" s="231"/>
      <c r="AF98" s="231"/>
      <c r="AG98" s="231"/>
      <c r="AH98" s="231"/>
      <c r="AI98" s="231"/>
      <c r="AJ98" s="231"/>
      <c r="AK98" s="231"/>
      <c r="AL98" s="231"/>
      <c r="AM98" s="231"/>
      <c r="AN98" s="231"/>
      <c r="AO98" s="231"/>
      <c r="AP98" s="231"/>
      <c r="AQ98" s="231"/>
      <c r="AR98" s="231"/>
      <c r="AS98" s="231"/>
      <c r="AT98" s="231"/>
      <c r="AU98" s="231"/>
      <c r="AV98" s="231"/>
      <c r="AW98" s="231"/>
      <c r="AX98" s="231"/>
      <c r="AY98" s="231"/>
      <c r="AZ98" s="231"/>
      <c r="BA98" s="231"/>
      <c r="BB98" s="231"/>
      <c r="BC98" s="231"/>
      <c r="BD98" s="231"/>
      <c r="BE98" s="231"/>
      <c r="BF98" s="231"/>
      <c r="BG98" s="231"/>
      <c r="BH98" s="231"/>
      <c r="BI98" s="231"/>
      <c r="BJ98" s="231"/>
      <c r="BK98" s="231"/>
      <c r="BL98" s="231"/>
      <c r="BM98" s="231"/>
      <c r="BN98" s="231"/>
      <c r="BO98" s="231"/>
      <c r="BP98" s="231"/>
      <c r="BQ98" s="231"/>
      <c r="BR98" s="231"/>
      <c r="BS98" s="231"/>
      <c r="BT98" s="229"/>
      <c r="BU98" s="165">
        <f t="shared" si="3"/>
        <v>6.9444166666666673E-3</v>
      </c>
    </row>
    <row r="99" spans="1:73" x14ac:dyDescent="0.25">
      <c r="A99" s="39"/>
      <c r="B99" s="139">
        <f>'Etat staff'!U95</f>
        <v>0</v>
      </c>
      <c r="C99" s="161">
        <f>'Etat staff'!S95</f>
        <v>0</v>
      </c>
      <c r="D99" s="162">
        <f>IF('Etat staff'!T95&lt;C99,'Etat staff'!T95+1,'Etat staff'!T95)</f>
        <v>0</v>
      </c>
      <c r="E99" s="203">
        <f t="shared" si="7"/>
        <v>1.0416666666666666E-2</v>
      </c>
      <c r="F99" s="44"/>
      <c r="G99" s="265"/>
      <c r="H99" s="227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31"/>
      <c r="Y99" s="231"/>
      <c r="Z99" s="231"/>
      <c r="AA99" s="231"/>
      <c r="AB99" s="231"/>
      <c r="AC99" s="231"/>
      <c r="AD99" s="231"/>
      <c r="AE99" s="231"/>
      <c r="AF99" s="231"/>
      <c r="AG99" s="231"/>
      <c r="AH99" s="231"/>
      <c r="AI99" s="231"/>
      <c r="AJ99" s="231"/>
      <c r="AK99" s="231"/>
      <c r="AL99" s="231"/>
      <c r="AM99" s="231"/>
      <c r="AN99" s="231"/>
      <c r="AO99" s="231"/>
      <c r="AP99" s="231"/>
      <c r="AQ99" s="231"/>
      <c r="AR99" s="231"/>
      <c r="AS99" s="231"/>
      <c r="AT99" s="231"/>
      <c r="AU99" s="231"/>
      <c r="AV99" s="231"/>
      <c r="AW99" s="231"/>
      <c r="AX99" s="231"/>
      <c r="AY99" s="231"/>
      <c r="AZ99" s="231"/>
      <c r="BA99" s="231"/>
      <c r="BB99" s="231"/>
      <c r="BC99" s="231"/>
      <c r="BD99" s="231"/>
      <c r="BE99" s="231"/>
      <c r="BF99" s="231"/>
      <c r="BG99" s="231"/>
      <c r="BH99" s="231"/>
      <c r="BI99" s="231"/>
      <c r="BJ99" s="231"/>
      <c r="BK99" s="231"/>
      <c r="BL99" s="231"/>
      <c r="BM99" s="231"/>
      <c r="BN99" s="231"/>
      <c r="BO99" s="231"/>
      <c r="BP99" s="231"/>
      <c r="BQ99" s="231"/>
      <c r="BR99" s="231"/>
      <c r="BS99" s="231"/>
      <c r="BT99" s="229"/>
      <c r="BU99" s="165">
        <f t="shared" si="3"/>
        <v>6.9444166666666673E-3</v>
      </c>
    </row>
    <row r="100" spans="1:73" x14ac:dyDescent="0.25">
      <c r="A100" s="39"/>
      <c r="B100" s="139">
        <f>'Etat staff'!U96</f>
        <v>0</v>
      </c>
      <c r="C100" s="161">
        <f>'Etat staff'!S96</f>
        <v>0</v>
      </c>
      <c r="D100" s="162">
        <f>IF('Etat staff'!T96&lt;C100,'Etat staff'!T96+1,'Etat staff'!T96)</f>
        <v>0</v>
      </c>
      <c r="E100" s="203">
        <f t="shared" ref="E100:E127" si="8">IF(BU100*24&lt;5.75,0.25/24,IF(BU100*24&lt;6.75,0.5/24,IF(BU100*24&lt;9,1/24,IF(BU100*24&lt;13.25,1.25/24,1.5/24))))</f>
        <v>1.0416666666666666E-2</v>
      </c>
      <c r="F100" s="44"/>
      <c r="G100" s="265"/>
      <c r="H100" s="227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231"/>
      <c r="AK100" s="231"/>
      <c r="AL100" s="231"/>
      <c r="AM100" s="231"/>
      <c r="AN100" s="231"/>
      <c r="AO100" s="231"/>
      <c r="AP100" s="231"/>
      <c r="AQ100" s="231"/>
      <c r="AR100" s="231"/>
      <c r="AS100" s="231"/>
      <c r="AT100" s="231"/>
      <c r="AU100" s="231"/>
      <c r="AV100" s="231"/>
      <c r="AW100" s="231"/>
      <c r="AX100" s="231"/>
      <c r="AY100" s="231"/>
      <c r="AZ100" s="231"/>
      <c r="BA100" s="231"/>
      <c r="BB100" s="231"/>
      <c r="BC100" s="231"/>
      <c r="BD100" s="231"/>
      <c r="BE100" s="231"/>
      <c r="BF100" s="231"/>
      <c r="BG100" s="231"/>
      <c r="BH100" s="231"/>
      <c r="BI100" s="231"/>
      <c r="BJ100" s="231"/>
      <c r="BK100" s="231"/>
      <c r="BL100" s="231"/>
      <c r="BM100" s="231"/>
      <c r="BN100" s="231"/>
      <c r="BO100" s="231"/>
      <c r="BP100" s="231"/>
      <c r="BQ100" s="231"/>
      <c r="BR100" s="231"/>
      <c r="BS100" s="231"/>
      <c r="BT100" s="229"/>
      <c r="BU100" s="165">
        <f t="shared" si="3"/>
        <v>6.9444166666666673E-3</v>
      </c>
    </row>
    <row r="101" spans="1:73" x14ac:dyDescent="0.25">
      <c r="A101" s="39"/>
      <c r="B101" s="139">
        <f>'Etat staff'!U97</f>
        <v>0</v>
      </c>
      <c r="C101" s="161">
        <f>'Etat staff'!S97</f>
        <v>0</v>
      </c>
      <c r="D101" s="162">
        <f>IF('Etat staff'!T97&lt;C101,'Etat staff'!T97+1,'Etat staff'!T97)</f>
        <v>0</v>
      </c>
      <c r="E101" s="203">
        <f t="shared" si="8"/>
        <v>1.0416666666666666E-2</v>
      </c>
      <c r="F101" s="44"/>
      <c r="G101" s="265"/>
      <c r="H101" s="227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31"/>
      <c r="Y101" s="231"/>
      <c r="Z101" s="231"/>
      <c r="AA101" s="231"/>
      <c r="AB101" s="231"/>
      <c r="AC101" s="231"/>
      <c r="AD101" s="231"/>
      <c r="AE101" s="231"/>
      <c r="AF101" s="231"/>
      <c r="AG101" s="231"/>
      <c r="AH101" s="231"/>
      <c r="AI101" s="231"/>
      <c r="AJ101" s="231"/>
      <c r="AK101" s="231"/>
      <c r="AL101" s="231"/>
      <c r="AM101" s="231"/>
      <c r="AN101" s="231"/>
      <c r="AO101" s="231"/>
      <c r="AP101" s="231"/>
      <c r="AQ101" s="231"/>
      <c r="AR101" s="231"/>
      <c r="AS101" s="231"/>
      <c r="AT101" s="231"/>
      <c r="AU101" s="231"/>
      <c r="AV101" s="231"/>
      <c r="AW101" s="231"/>
      <c r="AX101" s="231"/>
      <c r="AY101" s="231"/>
      <c r="AZ101" s="231"/>
      <c r="BA101" s="231"/>
      <c r="BB101" s="231"/>
      <c r="BC101" s="231"/>
      <c r="BD101" s="231"/>
      <c r="BE101" s="231"/>
      <c r="BF101" s="231"/>
      <c r="BG101" s="231"/>
      <c r="BH101" s="231"/>
      <c r="BI101" s="231"/>
      <c r="BJ101" s="231"/>
      <c r="BK101" s="231"/>
      <c r="BL101" s="231"/>
      <c r="BM101" s="231"/>
      <c r="BN101" s="231"/>
      <c r="BO101" s="231"/>
      <c r="BP101" s="231"/>
      <c r="BQ101" s="231"/>
      <c r="BR101" s="231"/>
      <c r="BS101" s="231"/>
      <c r="BT101" s="229"/>
      <c r="BU101" s="165">
        <f t="shared" si="3"/>
        <v>6.9444166666666673E-3</v>
      </c>
    </row>
    <row r="102" spans="1:73" x14ac:dyDescent="0.25">
      <c r="A102" s="39"/>
      <c r="B102" s="139">
        <f>'Etat staff'!U98</f>
        <v>0</v>
      </c>
      <c r="C102" s="161">
        <f>'Etat staff'!S98</f>
        <v>0</v>
      </c>
      <c r="D102" s="162">
        <f>IF('Etat staff'!T98&lt;C102,'Etat staff'!T98+1,'Etat staff'!T98)</f>
        <v>0</v>
      </c>
      <c r="E102" s="203">
        <f t="shared" si="8"/>
        <v>1.0416666666666666E-2</v>
      </c>
      <c r="F102" s="44"/>
      <c r="G102" s="265"/>
      <c r="H102" s="227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31"/>
      <c r="Y102" s="231"/>
      <c r="Z102" s="231"/>
      <c r="AA102" s="231"/>
      <c r="AB102" s="231"/>
      <c r="AC102" s="231"/>
      <c r="AD102" s="231"/>
      <c r="AE102" s="231"/>
      <c r="AF102" s="231"/>
      <c r="AG102" s="231"/>
      <c r="AH102" s="231"/>
      <c r="AI102" s="231"/>
      <c r="AJ102" s="231"/>
      <c r="AK102" s="231"/>
      <c r="AL102" s="231"/>
      <c r="AM102" s="231"/>
      <c r="AN102" s="231"/>
      <c r="AO102" s="231"/>
      <c r="AP102" s="231"/>
      <c r="AQ102" s="231"/>
      <c r="AR102" s="231"/>
      <c r="AS102" s="231"/>
      <c r="AT102" s="231"/>
      <c r="AU102" s="231"/>
      <c r="AV102" s="231"/>
      <c r="AW102" s="231"/>
      <c r="AX102" s="231"/>
      <c r="AY102" s="231"/>
      <c r="AZ102" s="231"/>
      <c r="BA102" s="231"/>
      <c r="BB102" s="231"/>
      <c r="BC102" s="231"/>
      <c r="BD102" s="231"/>
      <c r="BE102" s="231"/>
      <c r="BF102" s="231"/>
      <c r="BG102" s="231"/>
      <c r="BH102" s="231"/>
      <c r="BI102" s="231"/>
      <c r="BJ102" s="231"/>
      <c r="BK102" s="231"/>
      <c r="BL102" s="231"/>
      <c r="BM102" s="231"/>
      <c r="BN102" s="231"/>
      <c r="BO102" s="231"/>
      <c r="BP102" s="231"/>
      <c r="BQ102" s="231"/>
      <c r="BR102" s="231"/>
      <c r="BS102" s="231"/>
      <c r="BT102" s="229"/>
      <c r="BU102" s="165">
        <f t="shared" si="3"/>
        <v>6.9444166666666673E-3</v>
      </c>
    </row>
    <row r="103" spans="1:73" x14ac:dyDescent="0.25">
      <c r="A103" s="39"/>
      <c r="B103" s="139">
        <f>'Etat staff'!U99</f>
        <v>0</v>
      </c>
      <c r="C103" s="161">
        <f>'Etat staff'!S99</f>
        <v>0</v>
      </c>
      <c r="D103" s="162">
        <f>IF('Etat staff'!T99&lt;C103,'Etat staff'!T99+1,'Etat staff'!T99)</f>
        <v>0</v>
      </c>
      <c r="E103" s="203">
        <f t="shared" si="8"/>
        <v>1.0416666666666666E-2</v>
      </c>
      <c r="F103" s="44"/>
      <c r="G103" s="265"/>
      <c r="H103" s="227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31"/>
      <c r="Y103" s="231"/>
      <c r="Z103" s="231"/>
      <c r="AA103" s="231"/>
      <c r="AB103" s="231"/>
      <c r="AC103" s="231"/>
      <c r="AD103" s="231"/>
      <c r="AE103" s="231"/>
      <c r="AF103" s="231"/>
      <c r="AG103" s="231"/>
      <c r="AH103" s="231"/>
      <c r="AI103" s="231"/>
      <c r="AJ103" s="231"/>
      <c r="AK103" s="231"/>
      <c r="AL103" s="231"/>
      <c r="AM103" s="231"/>
      <c r="AN103" s="231"/>
      <c r="AO103" s="231"/>
      <c r="AP103" s="231"/>
      <c r="AQ103" s="231"/>
      <c r="AR103" s="231"/>
      <c r="AS103" s="231"/>
      <c r="AT103" s="231"/>
      <c r="AU103" s="231"/>
      <c r="AV103" s="231"/>
      <c r="AW103" s="231"/>
      <c r="AX103" s="231"/>
      <c r="AY103" s="231"/>
      <c r="AZ103" s="231"/>
      <c r="BA103" s="231"/>
      <c r="BB103" s="231"/>
      <c r="BC103" s="231"/>
      <c r="BD103" s="231"/>
      <c r="BE103" s="231"/>
      <c r="BF103" s="231"/>
      <c r="BG103" s="231"/>
      <c r="BH103" s="231"/>
      <c r="BI103" s="231"/>
      <c r="BJ103" s="231"/>
      <c r="BK103" s="231"/>
      <c r="BL103" s="231"/>
      <c r="BM103" s="231"/>
      <c r="BN103" s="231"/>
      <c r="BO103" s="231"/>
      <c r="BP103" s="231"/>
      <c r="BQ103" s="231"/>
      <c r="BR103" s="231"/>
      <c r="BS103" s="231"/>
      <c r="BT103" s="229"/>
      <c r="BU103" s="165">
        <f t="shared" si="3"/>
        <v>6.9444166666666673E-3</v>
      </c>
    </row>
    <row r="104" spans="1:73" x14ac:dyDescent="0.25">
      <c r="A104" s="39"/>
      <c r="B104" s="139">
        <f>'Etat staff'!U100</f>
        <v>0</v>
      </c>
      <c r="C104" s="161">
        <f>'Etat staff'!S100</f>
        <v>0</v>
      </c>
      <c r="D104" s="162">
        <f>IF('Etat staff'!T100&lt;C104,'Etat staff'!T100+1,'Etat staff'!T100)</f>
        <v>0</v>
      </c>
      <c r="E104" s="203">
        <f t="shared" si="8"/>
        <v>1.0416666666666666E-2</v>
      </c>
      <c r="F104" s="44"/>
      <c r="G104" s="265"/>
      <c r="H104" s="227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31"/>
      <c r="Y104" s="231"/>
      <c r="Z104" s="231"/>
      <c r="AA104" s="231"/>
      <c r="AB104" s="231"/>
      <c r="AC104" s="231"/>
      <c r="AD104" s="231"/>
      <c r="AE104" s="231"/>
      <c r="AF104" s="231"/>
      <c r="AG104" s="231"/>
      <c r="AH104" s="231"/>
      <c r="AI104" s="231"/>
      <c r="AJ104" s="231"/>
      <c r="AK104" s="231"/>
      <c r="AL104" s="231"/>
      <c r="AM104" s="231"/>
      <c r="AN104" s="231"/>
      <c r="AO104" s="231"/>
      <c r="AP104" s="231"/>
      <c r="AQ104" s="231"/>
      <c r="AR104" s="231"/>
      <c r="AS104" s="231"/>
      <c r="AT104" s="231"/>
      <c r="AU104" s="231"/>
      <c r="AV104" s="231"/>
      <c r="AW104" s="231"/>
      <c r="AX104" s="231"/>
      <c r="AY104" s="231"/>
      <c r="AZ104" s="231"/>
      <c r="BA104" s="231"/>
      <c r="BB104" s="231"/>
      <c r="BC104" s="231"/>
      <c r="BD104" s="231"/>
      <c r="BE104" s="231"/>
      <c r="BF104" s="231"/>
      <c r="BG104" s="231"/>
      <c r="BH104" s="231"/>
      <c r="BI104" s="231"/>
      <c r="BJ104" s="231"/>
      <c r="BK104" s="231"/>
      <c r="BL104" s="231"/>
      <c r="BM104" s="231"/>
      <c r="BN104" s="231"/>
      <c r="BO104" s="231"/>
      <c r="BP104" s="231"/>
      <c r="BQ104" s="231"/>
      <c r="BR104" s="231"/>
      <c r="BS104" s="231"/>
      <c r="BT104" s="229"/>
      <c r="BU104" s="165">
        <f t="shared" si="3"/>
        <v>6.9444166666666673E-3</v>
      </c>
    </row>
    <row r="105" spans="1:73" x14ac:dyDescent="0.25">
      <c r="A105" s="39"/>
      <c r="B105" s="139">
        <f>'Etat staff'!U101</f>
        <v>0</v>
      </c>
      <c r="C105" s="161">
        <f>'Etat staff'!S101</f>
        <v>0</v>
      </c>
      <c r="D105" s="162">
        <f>IF('Etat staff'!T101&lt;C105,'Etat staff'!T101+1,'Etat staff'!T101)</f>
        <v>0</v>
      </c>
      <c r="E105" s="203">
        <f t="shared" si="8"/>
        <v>1.0416666666666666E-2</v>
      </c>
      <c r="F105" s="44"/>
      <c r="G105" s="265"/>
      <c r="H105" s="227"/>
      <c r="I105" s="296"/>
      <c r="J105" s="296"/>
      <c r="K105" s="296"/>
      <c r="L105" s="296"/>
      <c r="M105" s="296"/>
      <c r="N105" s="296"/>
      <c r="O105" s="296"/>
      <c r="P105" s="296"/>
      <c r="Q105" s="296"/>
      <c r="R105" s="296"/>
      <c r="S105" s="296"/>
      <c r="T105" s="296"/>
      <c r="U105" s="296"/>
      <c r="V105" s="296"/>
      <c r="W105" s="296"/>
      <c r="X105" s="231"/>
      <c r="Y105" s="231"/>
      <c r="Z105" s="231"/>
      <c r="AA105" s="231"/>
      <c r="AB105" s="231"/>
      <c r="AC105" s="231"/>
      <c r="AD105" s="231"/>
      <c r="AE105" s="231"/>
      <c r="AF105" s="231"/>
      <c r="AG105" s="231"/>
      <c r="AH105" s="231"/>
      <c r="AI105" s="231"/>
      <c r="AJ105" s="231"/>
      <c r="AK105" s="231"/>
      <c r="AL105" s="231"/>
      <c r="AM105" s="231"/>
      <c r="AN105" s="231"/>
      <c r="AO105" s="231"/>
      <c r="AP105" s="231"/>
      <c r="AQ105" s="231"/>
      <c r="AR105" s="231"/>
      <c r="AS105" s="231"/>
      <c r="AT105" s="231"/>
      <c r="AU105" s="231"/>
      <c r="AV105" s="231"/>
      <c r="AW105" s="231"/>
      <c r="AX105" s="231"/>
      <c r="AY105" s="231"/>
      <c r="AZ105" s="231"/>
      <c r="BA105" s="231"/>
      <c r="BB105" s="231"/>
      <c r="BC105" s="231"/>
      <c r="BD105" s="231"/>
      <c r="BE105" s="231"/>
      <c r="BF105" s="231"/>
      <c r="BG105" s="231"/>
      <c r="BH105" s="231"/>
      <c r="BI105" s="231"/>
      <c r="BJ105" s="231"/>
      <c r="BK105" s="231"/>
      <c r="BL105" s="231"/>
      <c r="BM105" s="231"/>
      <c r="BN105" s="231"/>
      <c r="BO105" s="231"/>
      <c r="BP105" s="231"/>
      <c r="BQ105" s="231"/>
      <c r="BR105" s="231"/>
      <c r="BS105" s="231"/>
      <c r="BT105" s="229"/>
      <c r="BU105" s="165">
        <f t="shared" si="3"/>
        <v>6.9444166666666673E-3</v>
      </c>
    </row>
    <row r="106" spans="1:73" x14ac:dyDescent="0.25">
      <c r="A106" s="39"/>
      <c r="B106" s="139">
        <f>'Etat staff'!U102</f>
        <v>0</v>
      </c>
      <c r="C106" s="161">
        <f>'Etat staff'!S102</f>
        <v>0</v>
      </c>
      <c r="D106" s="162">
        <f>IF('Etat staff'!T102&lt;C106,'Etat staff'!T102+1,'Etat staff'!T102)</f>
        <v>0</v>
      </c>
      <c r="E106" s="203">
        <f t="shared" si="8"/>
        <v>1.0416666666666666E-2</v>
      </c>
      <c r="F106" s="44"/>
      <c r="G106" s="265"/>
      <c r="H106" s="227"/>
      <c r="I106" s="296"/>
      <c r="J106" s="296"/>
      <c r="K106" s="296"/>
      <c r="L106" s="296"/>
      <c r="M106" s="296"/>
      <c r="N106" s="296"/>
      <c r="O106" s="296"/>
      <c r="P106" s="296"/>
      <c r="Q106" s="296"/>
      <c r="R106" s="296"/>
      <c r="S106" s="296"/>
      <c r="T106" s="296"/>
      <c r="U106" s="296"/>
      <c r="V106" s="296"/>
      <c r="W106" s="296"/>
      <c r="X106" s="231"/>
      <c r="Y106" s="231"/>
      <c r="Z106" s="231"/>
      <c r="AA106" s="231"/>
      <c r="AB106" s="231"/>
      <c r="AC106" s="231"/>
      <c r="AD106" s="231"/>
      <c r="AE106" s="231"/>
      <c r="AF106" s="231"/>
      <c r="AG106" s="231"/>
      <c r="AH106" s="231"/>
      <c r="AI106" s="231"/>
      <c r="AJ106" s="231"/>
      <c r="AK106" s="231"/>
      <c r="AL106" s="231"/>
      <c r="AM106" s="231"/>
      <c r="AN106" s="231"/>
      <c r="AO106" s="231"/>
      <c r="AP106" s="231"/>
      <c r="AQ106" s="231"/>
      <c r="AR106" s="231"/>
      <c r="AS106" s="231"/>
      <c r="AT106" s="231"/>
      <c r="AU106" s="231"/>
      <c r="AV106" s="231"/>
      <c r="AW106" s="231"/>
      <c r="AX106" s="231"/>
      <c r="AY106" s="231"/>
      <c r="AZ106" s="231"/>
      <c r="BA106" s="231"/>
      <c r="BB106" s="231"/>
      <c r="BC106" s="231"/>
      <c r="BD106" s="231"/>
      <c r="BE106" s="231"/>
      <c r="BF106" s="231"/>
      <c r="BG106" s="231"/>
      <c r="BH106" s="231"/>
      <c r="BI106" s="231"/>
      <c r="BJ106" s="231"/>
      <c r="BK106" s="231"/>
      <c r="BL106" s="231"/>
      <c r="BM106" s="231"/>
      <c r="BN106" s="231"/>
      <c r="BO106" s="231"/>
      <c r="BP106" s="231"/>
      <c r="BQ106" s="231"/>
      <c r="BR106" s="231"/>
      <c r="BS106" s="231"/>
      <c r="BT106" s="229"/>
      <c r="BU106" s="165">
        <f t="shared" si="3"/>
        <v>6.9444166666666673E-3</v>
      </c>
    </row>
    <row r="107" spans="1:73" x14ac:dyDescent="0.25">
      <c r="A107" s="39"/>
      <c r="B107" s="139">
        <f>'Etat staff'!U103</f>
        <v>0</v>
      </c>
      <c r="C107" s="161">
        <f>'Etat staff'!S103</f>
        <v>0</v>
      </c>
      <c r="D107" s="162">
        <f>IF('Etat staff'!T103&lt;C107,'Etat staff'!T103+1,'Etat staff'!T103)</f>
        <v>0</v>
      </c>
      <c r="E107" s="203">
        <f t="shared" si="8"/>
        <v>1.0416666666666666E-2</v>
      </c>
      <c r="F107" s="44"/>
      <c r="G107" s="265"/>
      <c r="H107" s="227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6"/>
      <c r="V107" s="296"/>
      <c r="W107" s="296"/>
      <c r="X107" s="231"/>
      <c r="Y107" s="231"/>
      <c r="Z107" s="231"/>
      <c r="AA107" s="231"/>
      <c r="AB107" s="231"/>
      <c r="AC107" s="231"/>
      <c r="AD107" s="231"/>
      <c r="AE107" s="231"/>
      <c r="AF107" s="231"/>
      <c r="AG107" s="231"/>
      <c r="AH107" s="231"/>
      <c r="AI107" s="231"/>
      <c r="AJ107" s="231"/>
      <c r="AK107" s="231"/>
      <c r="AL107" s="231"/>
      <c r="AM107" s="231"/>
      <c r="AN107" s="231"/>
      <c r="AO107" s="231"/>
      <c r="AP107" s="231"/>
      <c r="AQ107" s="231"/>
      <c r="AR107" s="231"/>
      <c r="AS107" s="231"/>
      <c r="AT107" s="231"/>
      <c r="AU107" s="231"/>
      <c r="AV107" s="231"/>
      <c r="AW107" s="231"/>
      <c r="AX107" s="231"/>
      <c r="AY107" s="231"/>
      <c r="AZ107" s="231"/>
      <c r="BA107" s="231"/>
      <c r="BB107" s="231"/>
      <c r="BC107" s="231"/>
      <c r="BD107" s="231"/>
      <c r="BE107" s="231"/>
      <c r="BF107" s="231"/>
      <c r="BG107" s="231"/>
      <c r="BH107" s="231"/>
      <c r="BI107" s="231"/>
      <c r="BJ107" s="231"/>
      <c r="BK107" s="231"/>
      <c r="BL107" s="231"/>
      <c r="BM107" s="231"/>
      <c r="BN107" s="231"/>
      <c r="BO107" s="231"/>
      <c r="BP107" s="231"/>
      <c r="BQ107" s="231"/>
      <c r="BR107" s="231"/>
      <c r="BS107" s="231"/>
      <c r="BT107" s="229"/>
      <c r="BU107" s="165">
        <f t="shared" si="3"/>
        <v>6.9444166666666673E-3</v>
      </c>
    </row>
    <row r="108" spans="1:73" x14ac:dyDescent="0.25">
      <c r="A108" s="39"/>
      <c r="B108" s="139">
        <f>'Etat staff'!U104</f>
        <v>0</v>
      </c>
      <c r="C108" s="161">
        <f>'Etat staff'!S104</f>
        <v>0</v>
      </c>
      <c r="D108" s="162">
        <f>IF('Etat staff'!T104&lt;C108,'Etat staff'!T104+1,'Etat staff'!T104)</f>
        <v>0</v>
      </c>
      <c r="E108" s="203">
        <f t="shared" si="8"/>
        <v>1.0416666666666666E-2</v>
      </c>
      <c r="F108" s="44"/>
      <c r="G108" s="265"/>
      <c r="H108" s="227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6"/>
      <c r="U108" s="296"/>
      <c r="V108" s="296"/>
      <c r="W108" s="296"/>
      <c r="X108" s="231"/>
      <c r="Y108" s="231"/>
      <c r="Z108" s="231"/>
      <c r="AA108" s="231"/>
      <c r="AB108" s="231"/>
      <c r="AC108" s="231"/>
      <c r="AD108" s="231"/>
      <c r="AE108" s="231"/>
      <c r="AF108" s="231"/>
      <c r="AG108" s="231"/>
      <c r="AH108" s="231"/>
      <c r="AI108" s="231"/>
      <c r="AJ108" s="231"/>
      <c r="AK108" s="231"/>
      <c r="AL108" s="231"/>
      <c r="AM108" s="231"/>
      <c r="AN108" s="231"/>
      <c r="AO108" s="231"/>
      <c r="AP108" s="231"/>
      <c r="AQ108" s="231"/>
      <c r="AR108" s="231"/>
      <c r="AS108" s="231"/>
      <c r="AT108" s="231"/>
      <c r="AU108" s="231"/>
      <c r="AV108" s="231"/>
      <c r="AW108" s="231"/>
      <c r="AX108" s="231"/>
      <c r="AY108" s="231"/>
      <c r="AZ108" s="231"/>
      <c r="BA108" s="231"/>
      <c r="BB108" s="231"/>
      <c r="BC108" s="231"/>
      <c r="BD108" s="231"/>
      <c r="BE108" s="231"/>
      <c r="BF108" s="231"/>
      <c r="BG108" s="231"/>
      <c r="BH108" s="231"/>
      <c r="BI108" s="231"/>
      <c r="BJ108" s="231"/>
      <c r="BK108" s="231"/>
      <c r="BL108" s="231"/>
      <c r="BM108" s="231"/>
      <c r="BN108" s="231"/>
      <c r="BO108" s="231"/>
      <c r="BP108" s="231"/>
      <c r="BQ108" s="231"/>
      <c r="BR108" s="231"/>
      <c r="BS108" s="231"/>
      <c r="BT108" s="229"/>
      <c r="BU108" s="165">
        <f t="shared" si="3"/>
        <v>6.9444166666666673E-3</v>
      </c>
    </row>
    <row r="109" spans="1:73" x14ac:dyDescent="0.25">
      <c r="A109" s="39"/>
      <c r="B109" s="139">
        <f>'Etat staff'!U105</f>
        <v>0</v>
      </c>
      <c r="C109" s="161">
        <f>'Etat staff'!S105</f>
        <v>0</v>
      </c>
      <c r="D109" s="162">
        <f>IF('Etat staff'!T105&lt;C109,'Etat staff'!T105+1,'Etat staff'!T105)</f>
        <v>0</v>
      </c>
      <c r="E109" s="203">
        <f t="shared" si="8"/>
        <v>1.0416666666666666E-2</v>
      </c>
      <c r="F109" s="44"/>
      <c r="G109" s="265"/>
      <c r="H109" s="227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1"/>
      <c r="AH109" s="231"/>
      <c r="AI109" s="231"/>
      <c r="AJ109" s="231"/>
      <c r="AK109" s="231"/>
      <c r="AL109" s="231"/>
      <c r="AM109" s="231"/>
      <c r="AN109" s="231"/>
      <c r="AO109" s="231"/>
      <c r="AP109" s="231"/>
      <c r="AQ109" s="231"/>
      <c r="AR109" s="231"/>
      <c r="AS109" s="231"/>
      <c r="AT109" s="231"/>
      <c r="AU109" s="231"/>
      <c r="AV109" s="231"/>
      <c r="AW109" s="231"/>
      <c r="AX109" s="231"/>
      <c r="AY109" s="231"/>
      <c r="AZ109" s="231"/>
      <c r="BA109" s="231"/>
      <c r="BB109" s="231"/>
      <c r="BC109" s="231"/>
      <c r="BD109" s="231"/>
      <c r="BE109" s="231"/>
      <c r="BF109" s="231"/>
      <c r="BG109" s="231"/>
      <c r="BH109" s="231"/>
      <c r="BI109" s="231"/>
      <c r="BJ109" s="231"/>
      <c r="BK109" s="231"/>
      <c r="BL109" s="231"/>
      <c r="BM109" s="231"/>
      <c r="BN109" s="231"/>
      <c r="BO109" s="231"/>
      <c r="BP109" s="231"/>
      <c r="BQ109" s="231"/>
      <c r="BR109" s="231"/>
      <c r="BS109" s="231"/>
      <c r="BT109" s="229"/>
      <c r="BU109" s="165">
        <f t="shared" si="3"/>
        <v>6.9444166666666673E-3</v>
      </c>
    </row>
    <row r="110" spans="1:73" x14ac:dyDescent="0.25">
      <c r="A110" s="39"/>
      <c r="B110" s="139">
        <f>'Etat staff'!U106</f>
        <v>0</v>
      </c>
      <c r="C110" s="161">
        <f>'Etat staff'!S106</f>
        <v>0</v>
      </c>
      <c r="D110" s="162">
        <f>IF('Etat staff'!T106&lt;C110,'Etat staff'!T106+1,'Etat staff'!T106)</f>
        <v>0</v>
      </c>
      <c r="E110" s="203">
        <f t="shared" si="8"/>
        <v>1.0416666666666666E-2</v>
      </c>
      <c r="F110" s="44"/>
      <c r="G110" s="265"/>
      <c r="H110" s="227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31"/>
      <c r="AH110" s="231"/>
      <c r="AI110" s="231"/>
      <c r="AJ110" s="231"/>
      <c r="AK110" s="231"/>
      <c r="AL110" s="231"/>
      <c r="AM110" s="231"/>
      <c r="AN110" s="231"/>
      <c r="AO110" s="231"/>
      <c r="AP110" s="231"/>
      <c r="AQ110" s="231"/>
      <c r="AR110" s="231"/>
      <c r="AS110" s="231"/>
      <c r="AT110" s="231"/>
      <c r="AU110" s="231"/>
      <c r="AV110" s="231"/>
      <c r="AW110" s="231"/>
      <c r="AX110" s="231"/>
      <c r="AY110" s="231"/>
      <c r="AZ110" s="231"/>
      <c r="BA110" s="231"/>
      <c r="BB110" s="231"/>
      <c r="BC110" s="231"/>
      <c r="BD110" s="231"/>
      <c r="BE110" s="231"/>
      <c r="BF110" s="231"/>
      <c r="BG110" s="231"/>
      <c r="BH110" s="231"/>
      <c r="BI110" s="231"/>
      <c r="BJ110" s="231"/>
      <c r="BK110" s="231"/>
      <c r="BL110" s="231"/>
      <c r="BM110" s="231"/>
      <c r="BN110" s="231"/>
      <c r="BO110" s="231"/>
      <c r="BP110" s="231"/>
      <c r="BQ110" s="231"/>
      <c r="BR110" s="231"/>
      <c r="BS110" s="231"/>
      <c r="BT110" s="229"/>
      <c r="BU110" s="165">
        <f t="shared" si="3"/>
        <v>6.9444166666666673E-3</v>
      </c>
    </row>
    <row r="111" spans="1:73" x14ac:dyDescent="0.25">
      <c r="A111" s="39"/>
      <c r="B111" s="139">
        <f>'Etat staff'!U107</f>
        <v>0</v>
      </c>
      <c r="C111" s="161">
        <f>'Etat staff'!S107</f>
        <v>0</v>
      </c>
      <c r="D111" s="162">
        <f>IF('Etat staff'!T107&lt;C111,'Etat staff'!T107+1,'Etat staff'!T107)</f>
        <v>0</v>
      </c>
      <c r="E111" s="203">
        <f t="shared" si="8"/>
        <v>1.0416666666666666E-2</v>
      </c>
      <c r="F111" s="44"/>
      <c r="G111" s="265"/>
      <c r="H111" s="227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31"/>
      <c r="Y111" s="231"/>
      <c r="Z111" s="231"/>
      <c r="AA111" s="231"/>
      <c r="AB111" s="231"/>
      <c r="AC111" s="231"/>
      <c r="AD111" s="231"/>
      <c r="AE111" s="231"/>
      <c r="AF111" s="231"/>
      <c r="AG111" s="231"/>
      <c r="AH111" s="231"/>
      <c r="AI111" s="231"/>
      <c r="AJ111" s="231"/>
      <c r="AK111" s="231"/>
      <c r="AL111" s="231"/>
      <c r="AM111" s="231"/>
      <c r="AN111" s="231"/>
      <c r="AO111" s="231"/>
      <c r="AP111" s="231"/>
      <c r="AQ111" s="231"/>
      <c r="AR111" s="231"/>
      <c r="AS111" s="231"/>
      <c r="AT111" s="231"/>
      <c r="AU111" s="231"/>
      <c r="AV111" s="231"/>
      <c r="AW111" s="231"/>
      <c r="AX111" s="231"/>
      <c r="AY111" s="231"/>
      <c r="AZ111" s="231"/>
      <c r="BA111" s="231"/>
      <c r="BB111" s="231"/>
      <c r="BC111" s="231"/>
      <c r="BD111" s="231"/>
      <c r="BE111" s="231"/>
      <c r="BF111" s="231"/>
      <c r="BG111" s="231"/>
      <c r="BH111" s="231"/>
      <c r="BI111" s="231"/>
      <c r="BJ111" s="231"/>
      <c r="BK111" s="231"/>
      <c r="BL111" s="231"/>
      <c r="BM111" s="231"/>
      <c r="BN111" s="231"/>
      <c r="BO111" s="231"/>
      <c r="BP111" s="231"/>
      <c r="BQ111" s="231"/>
      <c r="BR111" s="231"/>
      <c r="BS111" s="231"/>
      <c r="BT111" s="229"/>
      <c r="BU111" s="165">
        <f t="shared" si="3"/>
        <v>6.9444166666666673E-3</v>
      </c>
    </row>
    <row r="112" spans="1:73" x14ac:dyDescent="0.25">
      <c r="A112" s="39"/>
      <c r="B112" s="139">
        <f>'Etat staff'!U108</f>
        <v>0</v>
      </c>
      <c r="C112" s="161">
        <f>'Etat staff'!S108</f>
        <v>0</v>
      </c>
      <c r="D112" s="162">
        <f>IF('Etat staff'!T108&lt;C112,'Etat staff'!T108+1,'Etat staff'!T108)</f>
        <v>0</v>
      </c>
      <c r="E112" s="203">
        <f t="shared" si="8"/>
        <v>1.0416666666666666E-2</v>
      </c>
      <c r="F112" s="44"/>
      <c r="G112" s="265"/>
      <c r="H112" s="227"/>
      <c r="I112" s="296"/>
      <c r="J112" s="296"/>
      <c r="K112" s="296"/>
      <c r="L112" s="296"/>
      <c r="M112" s="296"/>
      <c r="N112" s="296"/>
      <c r="O112" s="296"/>
      <c r="P112" s="296"/>
      <c r="Q112" s="296"/>
      <c r="R112" s="296"/>
      <c r="S112" s="296"/>
      <c r="T112" s="296"/>
      <c r="U112" s="296"/>
      <c r="V112" s="296"/>
      <c r="W112" s="296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1"/>
      <c r="AH112" s="231"/>
      <c r="AI112" s="231"/>
      <c r="AJ112" s="231"/>
      <c r="AK112" s="231"/>
      <c r="AL112" s="231"/>
      <c r="AM112" s="231"/>
      <c r="AN112" s="231"/>
      <c r="AO112" s="231"/>
      <c r="AP112" s="231"/>
      <c r="AQ112" s="231"/>
      <c r="AR112" s="231"/>
      <c r="AS112" s="231"/>
      <c r="AT112" s="231"/>
      <c r="AU112" s="231"/>
      <c r="AV112" s="231"/>
      <c r="AW112" s="231"/>
      <c r="AX112" s="231"/>
      <c r="AY112" s="231"/>
      <c r="AZ112" s="231"/>
      <c r="BA112" s="231"/>
      <c r="BB112" s="231"/>
      <c r="BC112" s="231"/>
      <c r="BD112" s="231"/>
      <c r="BE112" s="231"/>
      <c r="BF112" s="231"/>
      <c r="BG112" s="231"/>
      <c r="BH112" s="231"/>
      <c r="BI112" s="231"/>
      <c r="BJ112" s="231"/>
      <c r="BK112" s="231"/>
      <c r="BL112" s="231"/>
      <c r="BM112" s="231"/>
      <c r="BN112" s="231"/>
      <c r="BO112" s="231"/>
      <c r="BP112" s="231"/>
      <c r="BQ112" s="231"/>
      <c r="BR112" s="231"/>
      <c r="BS112" s="231"/>
      <c r="BT112" s="229"/>
      <c r="BU112" s="165">
        <f t="shared" si="3"/>
        <v>6.9444166666666673E-3</v>
      </c>
    </row>
    <row r="113" spans="1:73" x14ac:dyDescent="0.25">
      <c r="A113" s="39"/>
      <c r="B113" s="139">
        <f>'Etat staff'!U109</f>
        <v>0</v>
      </c>
      <c r="C113" s="161">
        <f>'Etat staff'!S109</f>
        <v>0</v>
      </c>
      <c r="D113" s="162">
        <f>IF('Etat staff'!T109&lt;C113,'Etat staff'!T109+1,'Etat staff'!T109)</f>
        <v>0</v>
      </c>
      <c r="E113" s="203">
        <f t="shared" si="8"/>
        <v>1.0416666666666666E-2</v>
      </c>
      <c r="F113" s="44"/>
      <c r="G113" s="265"/>
      <c r="H113" s="227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6"/>
      <c r="U113" s="296"/>
      <c r="V113" s="296"/>
      <c r="W113" s="296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231"/>
      <c r="AK113" s="231"/>
      <c r="AL113" s="231"/>
      <c r="AM113" s="231"/>
      <c r="AN113" s="231"/>
      <c r="AO113" s="231"/>
      <c r="AP113" s="231"/>
      <c r="AQ113" s="231"/>
      <c r="AR113" s="231"/>
      <c r="AS113" s="231"/>
      <c r="AT113" s="231"/>
      <c r="AU113" s="231"/>
      <c r="AV113" s="231"/>
      <c r="AW113" s="231"/>
      <c r="AX113" s="231"/>
      <c r="AY113" s="231"/>
      <c r="AZ113" s="231"/>
      <c r="BA113" s="231"/>
      <c r="BB113" s="231"/>
      <c r="BC113" s="231"/>
      <c r="BD113" s="231"/>
      <c r="BE113" s="231"/>
      <c r="BF113" s="231"/>
      <c r="BG113" s="231"/>
      <c r="BH113" s="231"/>
      <c r="BI113" s="231"/>
      <c r="BJ113" s="231"/>
      <c r="BK113" s="231"/>
      <c r="BL113" s="231"/>
      <c r="BM113" s="231"/>
      <c r="BN113" s="231"/>
      <c r="BO113" s="231"/>
      <c r="BP113" s="231"/>
      <c r="BQ113" s="231"/>
      <c r="BR113" s="231"/>
      <c r="BS113" s="231"/>
      <c r="BT113" s="229"/>
      <c r="BU113" s="165">
        <f t="shared" si="3"/>
        <v>6.9444166666666673E-3</v>
      </c>
    </row>
    <row r="114" spans="1:73" x14ac:dyDescent="0.25">
      <c r="A114" s="39"/>
      <c r="B114" s="139">
        <f>'Etat staff'!U110</f>
        <v>0</v>
      </c>
      <c r="C114" s="161">
        <f>'Etat staff'!S110</f>
        <v>0</v>
      </c>
      <c r="D114" s="162">
        <f>IF('Etat staff'!T110&lt;C114,'Etat staff'!T110+1,'Etat staff'!T110)</f>
        <v>0</v>
      </c>
      <c r="E114" s="203">
        <f t="shared" si="8"/>
        <v>1.0416666666666666E-2</v>
      </c>
      <c r="F114" s="44"/>
      <c r="G114" s="265"/>
      <c r="H114" s="227"/>
      <c r="I114" s="296"/>
      <c r="J114" s="296"/>
      <c r="K114" s="296"/>
      <c r="L114" s="296"/>
      <c r="M114" s="296"/>
      <c r="N114" s="296"/>
      <c r="O114" s="296"/>
      <c r="P114" s="296"/>
      <c r="Q114" s="296"/>
      <c r="R114" s="296"/>
      <c r="S114" s="296"/>
      <c r="T114" s="296"/>
      <c r="U114" s="296"/>
      <c r="V114" s="296"/>
      <c r="W114" s="296"/>
      <c r="X114" s="231"/>
      <c r="Y114" s="231"/>
      <c r="Z114" s="231"/>
      <c r="AA114" s="231"/>
      <c r="AB114" s="231"/>
      <c r="AC114" s="231"/>
      <c r="AD114" s="231"/>
      <c r="AE114" s="231"/>
      <c r="AF114" s="231"/>
      <c r="AG114" s="231"/>
      <c r="AH114" s="231"/>
      <c r="AI114" s="231"/>
      <c r="AJ114" s="231"/>
      <c r="AK114" s="231"/>
      <c r="AL114" s="231"/>
      <c r="AM114" s="231"/>
      <c r="AN114" s="231"/>
      <c r="AO114" s="231"/>
      <c r="AP114" s="231"/>
      <c r="AQ114" s="231"/>
      <c r="AR114" s="231"/>
      <c r="AS114" s="231"/>
      <c r="AT114" s="231"/>
      <c r="AU114" s="231"/>
      <c r="AV114" s="231"/>
      <c r="AW114" s="231"/>
      <c r="AX114" s="231"/>
      <c r="AY114" s="231"/>
      <c r="AZ114" s="231"/>
      <c r="BA114" s="231"/>
      <c r="BB114" s="231"/>
      <c r="BC114" s="231"/>
      <c r="BD114" s="231"/>
      <c r="BE114" s="231"/>
      <c r="BF114" s="231"/>
      <c r="BG114" s="231"/>
      <c r="BH114" s="231"/>
      <c r="BI114" s="231"/>
      <c r="BJ114" s="231"/>
      <c r="BK114" s="231"/>
      <c r="BL114" s="231"/>
      <c r="BM114" s="231"/>
      <c r="BN114" s="231"/>
      <c r="BO114" s="231"/>
      <c r="BP114" s="231"/>
      <c r="BQ114" s="231"/>
      <c r="BR114" s="231"/>
      <c r="BS114" s="231"/>
      <c r="BT114" s="229"/>
      <c r="BU114" s="165">
        <f t="shared" si="3"/>
        <v>6.9444166666666673E-3</v>
      </c>
    </row>
    <row r="115" spans="1:73" x14ac:dyDescent="0.25">
      <c r="A115" s="39"/>
      <c r="B115" s="139">
        <f>'Etat staff'!U111</f>
        <v>0</v>
      </c>
      <c r="C115" s="161">
        <f>'Etat staff'!S111</f>
        <v>0</v>
      </c>
      <c r="D115" s="162">
        <f>IF('Etat staff'!T111&lt;C115,'Etat staff'!T111+1,'Etat staff'!T111)</f>
        <v>0</v>
      </c>
      <c r="E115" s="203">
        <f t="shared" si="8"/>
        <v>1.0416666666666666E-2</v>
      </c>
      <c r="F115" s="44"/>
      <c r="G115" s="265"/>
      <c r="H115" s="227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31"/>
      <c r="Y115" s="231"/>
      <c r="Z115" s="231"/>
      <c r="AA115" s="231"/>
      <c r="AB115" s="231"/>
      <c r="AC115" s="231"/>
      <c r="AD115" s="231"/>
      <c r="AE115" s="231"/>
      <c r="AF115" s="231"/>
      <c r="AG115" s="231"/>
      <c r="AH115" s="231"/>
      <c r="AI115" s="231"/>
      <c r="AJ115" s="231"/>
      <c r="AK115" s="231"/>
      <c r="AL115" s="231"/>
      <c r="AM115" s="231"/>
      <c r="AN115" s="231"/>
      <c r="AO115" s="231"/>
      <c r="AP115" s="231"/>
      <c r="AQ115" s="231"/>
      <c r="AR115" s="231"/>
      <c r="AS115" s="231"/>
      <c r="AT115" s="231"/>
      <c r="AU115" s="231"/>
      <c r="AV115" s="231"/>
      <c r="AW115" s="231"/>
      <c r="AX115" s="231"/>
      <c r="AY115" s="231"/>
      <c r="AZ115" s="231"/>
      <c r="BA115" s="231"/>
      <c r="BB115" s="231"/>
      <c r="BC115" s="231"/>
      <c r="BD115" s="231"/>
      <c r="BE115" s="231"/>
      <c r="BF115" s="231"/>
      <c r="BG115" s="231"/>
      <c r="BH115" s="231"/>
      <c r="BI115" s="231"/>
      <c r="BJ115" s="231"/>
      <c r="BK115" s="231"/>
      <c r="BL115" s="231"/>
      <c r="BM115" s="231"/>
      <c r="BN115" s="231"/>
      <c r="BO115" s="231"/>
      <c r="BP115" s="231"/>
      <c r="BQ115" s="231"/>
      <c r="BR115" s="231"/>
      <c r="BS115" s="231"/>
      <c r="BT115" s="229"/>
      <c r="BU115" s="165">
        <f t="shared" si="3"/>
        <v>6.9444166666666673E-3</v>
      </c>
    </row>
    <row r="116" spans="1:73" x14ac:dyDescent="0.25">
      <c r="A116" s="39"/>
      <c r="B116" s="139">
        <f>'Etat staff'!U112</f>
        <v>0</v>
      </c>
      <c r="C116" s="161">
        <f>'Etat staff'!S112</f>
        <v>0</v>
      </c>
      <c r="D116" s="162">
        <f>IF('Etat staff'!T112&lt;C116,'Etat staff'!T112+1,'Etat staff'!T112)</f>
        <v>0</v>
      </c>
      <c r="E116" s="203">
        <f t="shared" si="8"/>
        <v>1.0416666666666666E-2</v>
      </c>
      <c r="F116" s="44"/>
      <c r="G116" s="265"/>
      <c r="H116" s="227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31"/>
      <c r="Y116" s="231"/>
      <c r="Z116" s="231"/>
      <c r="AA116" s="231"/>
      <c r="AB116" s="231"/>
      <c r="AC116" s="231"/>
      <c r="AD116" s="231"/>
      <c r="AE116" s="231"/>
      <c r="AF116" s="231"/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  <c r="AS116" s="231"/>
      <c r="AT116" s="231"/>
      <c r="AU116" s="231"/>
      <c r="AV116" s="231"/>
      <c r="AW116" s="231"/>
      <c r="AX116" s="231"/>
      <c r="AY116" s="231"/>
      <c r="AZ116" s="231"/>
      <c r="BA116" s="231"/>
      <c r="BB116" s="231"/>
      <c r="BC116" s="231"/>
      <c r="BD116" s="231"/>
      <c r="BE116" s="231"/>
      <c r="BF116" s="231"/>
      <c r="BG116" s="231"/>
      <c r="BH116" s="231"/>
      <c r="BI116" s="231"/>
      <c r="BJ116" s="231"/>
      <c r="BK116" s="231"/>
      <c r="BL116" s="231"/>
      <c r="BM116" s="231"/>
      <c r="BN116" s="231"/>
      <c r="BO116" s="231"/>
      <c r="BP116" s="231"/>
      <c r="BQ116" s="231"/>
      <c r="BR116" s="231"/>
      <c r="BS116" s="231"/>
      <c r="BT116" s="229"/>
      <c r="BU116" s="165">
        <f t="shared" si="3"/>
        <v>6.9444166666666673E-3</v>
      </c>
    </row>
    <row r="117" spans="1:73" x14ac:dyDescent="0.25">
      <c r="A117" s="39"/>
      <c r="B117" s="139">
        <f>'Etat staff'!U113</f>
        <v>0</v>
      </c>
      <c r="C117" s="161">
        <f>'Etat staff'!S113</f>
        <v>0</v>
      </c>
      <c r="D117" s="162">
        <f>IF('Etat staff'!T113&lt;C117,'Etat staff'!T113+1,'Etat staff'!T113)</f>
        <v>0</v>
      </c>
      <c r="E117" s="203">
        <f t="shared" si="8"/>
        <v>1.0416666666666666E-2</v>
      </c>
      <c r="F117" s="44"/>
      <c r="G117" s="265"/>
      <c r="H117" s="227"/>
      <c r="I117" s="296"/>
      <c r="J117" s="296"/>
      <c r="K117" s="296"/>
      <c r="L117" s="296"/>
      <c r="M117" s="296"/>
      <c r="N117" s="296"/>
      <c r="O117" s="296"/>
      <c r="P117" s="296"/>
      <c r="Q117" s="296"/>
      <c r="R117" s="296"/>
      <c r="S117" s="296"/>
      <c r="T117" s="296"/>
      <c r="U117" s="296"/>
      <c r="V117" s="296"/>
      <c r="W117" s="296"/>
      <c r="X117" s="231"/>
      <c r="Y117" s="231"/>
      <c r="Z117" s="231"/>
      <c r="AA117" s="231"/>
      <c r="AB117" s="231"/>
      <c r="AC117" s="231"/>
      <c r="AD117" s="231"/>
      <c r="AE117" s="231"/>
      <c r="AF117" s="231"/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  <c r="AS117" s="231"/>
      <c r="AT117" s="231"/>
      <c r="AU117" s="231"/>
      <c r="AV117" s="231"/>
      <c r="AW117" s="231"/>
      <c r="AX117" s="231"/>
      <c r="AY117" s="231"/>
      <c r="AZ117" s="231"/>
      <c r="BA117" s="231"/>
      <c r="BB117" s="231"/>
      <c r="BC117" s="231"/>
      <c r="BD117" s="231"/>
      <c r="BE117" s="231"/>
      <c r="BF117" s="231"/>
      <c r="BG117" s="231"/>
      <c r="BH117" s="231"/>
      <c r="BI117" s="231"/>
      <c r="BJ117" s="231"/>
      <c r="BK117" s="231"/>
      <c r="BL117" s="231"/>
      <c r="BM117" s="231"/>
      <c r="BN117" s="231"/>
      <c r="BO117" s="231"/>
      <c r="BP117" s="231"/>
      <c r="BQ117" s="231"/>
      <c r="BR117" s="231"/>
      <c r="BS117" s="231"/>
      <c r="BT117" s="229"/>
      <c r="BU117" s="165">
        <f t="shared" si="3"/>
        <v>6.9444166666666673E-3</v>
      </c>
    </row>
    <row r="118" spans="1:73" x14ac:dyDescent="0.25">
      <c r="A118" s="39"/>
      <c r="B118" s="139">
        <f>'Etat staff'!U114</f>
        <v>0</v>
      </c>
      <c r="C118" s="161">
        <f>'Etat staff'!S114</f>
        <v>0</v>
      </c>
      <c r="D118" s="162">
        <f>IF('Etat staff'!T114&lt;C118,'Etat staff'!T114+1,'Etat staff'!T114)</f>
        <v>0</v>
      </c>
      <c r="E118" s="203">
        <f t="shared" si="8"/>
        <v>1.0416666666666666E-2</v>
      </c>
      <c r="F118" s="44"/>
      <c r="G118" s="265"/>
      <c r="H118" s="227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31"/>
      <c r="Y118" s="231"/>
      <c r="Z118" s="231"/>
      <c r="AA118" s="231"/>
      <c r="AB118" s="231"/>
      <c r="AC118" s="231"/>
      <c r="AD118" s="231"/>
      <c r="AE118" s="231"/>
      <c r="AF118" s="231"/>
      <c r="AG118" s="231"/>
      <c r="AH118" s="231"/>
      <c r="AI118" s="231"/>
      <c r="AJ118" s="231"/>
      <c r="AK118" s="231"/>
      <c r="AL118" s="231"/>
      <c r="AM118" s="231"/>
      <c r="AN118" s="231"/>
      <c r="AO118" s="231"/>
      <c r="AP118" s="231"/>
      <c r="AQ118" s="231"/>
      <c r="AR118" s="231"/>
      <c r="AS118" s="231"/>
      <c r="AT118" s="231"/>
      <c r="AU118" s="231"/>
      <c r="AV118" s="231"/>
      <c r="AW118" s="231"/>
      <c r="AX118" s="231"/>
      <c r="AY118" s="231"/>
      <c r="AZ118" s="231"/>
      <c r="BA118" s="231"/>
      <c r="BB118" s="231"/>
      <c r="BC118" s="231"/>
      <c r="BD118" s="231"/>
      <c r="BE118" s="231"/>
      <c r="BF118" s="231"/>
      <c r="BG118" s="231"/>
      <c r="BH118" s="231"/>
      <c r="BI118" s="231"/>
      <c r="BJ118" s="231"/>
      <c r="BK118" s="231"/>
      <c r="BL118" s="231"/>
      <c r="BM118" s="231"/>
      <c r="BN118" s="231"/>
      <c r="BO118" s="231"/>
      <c r="BP118" s="231"/>
      <c r="BQ118" s="231"/>
      <c r="BR118" s="231"/>
      <c r="BS118" s="231"/>
      <c r="BT118" s="229"/>
      <c r="BU118" s="165">
        <f t="shared" si="3"/>
        <v>6.9444166666666673E-3</v>
      </c>
    </row>
    <row r="119" spans="1:73" x14ac:dyDescent="0.25">
      <c r="A119" s="39"/>
      <c r="B119" s="139">
        <f>'Etat staff'!U115</f>
        <v>0</v>
      </c>
      <c r="C119" s="161">
        <f>'Etat staff'!S115</f>
        <v>0</v>
      </c>
      <c r="D119" s="162">
        <f>IF('Etat staff'!T115&lt;C119,'Etat staff'!T115+1,'Etat staff'!T115)</f>
        <v>0</v>
      </c>
      <c r="E119" s="203">
        <f t="shared" si="8"/>
        <v>1.0416666666666666E-2</v>
      </c>
      <c r="F119" s="44"/>
      <c r="G119" s="265"/>
      <c r="H119" s="227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31"/>
      <c r="AK119" s="231"/>
      <c r="AL119" s="231"/>
      <c r="AM119" s="231"/>
      <c r="AN119" s="231"/>
      <c r="AO119" s="231"/>
      <c r="AP119" s="231"/>
      <c r="AQ119" s="231"/>
      <c r="AR119" s="231"/>
      <c r="AS119" s="231"/>
      <c r="AT119" s="231"/>
      <c r="AU119" s="231"/>
      <c r="AV119" s="231"/>
      <c r="AW119" s="231"/>
      <c r="AX119" s="231"/>
      <c r="AY119" s="231"/>
      <c r="AZ119" s="231"/>
      <c r="BA119" s="231"/>
      <c r="BB119" s="231"/>
      <c r="BC119" s="231"/>
      <c r="BD119" s="231"/>
      <c r="BE119" s="231"/>
      <c r="BF119" s="231"/>
      <c r="BG119" s="231"/>
      <c r="BH119" s="231"/>
      <c r="BI119" s="231"/>
      <c r="BJ119" s="231"/>
      <c r="BK119" s="231"/>
      <c r="BL119" s="231"/>
      <c r="BM119" s="231"/>
      <c r="BN119" s="231"/>
      <c r="BO119" s="231"/>
      <c r="BP119" s="296"/>
      <c r="BQ119" s="296"/>
      <c r="BR119" s="296"/>
      <c r="BS119" s="296"/>
      <c r="BT119" s="229"/>
      <c r="BU119" s="165">
        <f t="shared" ref="BU119:BU127" si="9">D119-C119+0.166666/24</f>
        <v>6.9444166666666673E-3</v>
      </c>
    </row>
    <row r="120" spans="1:73" x14ac:dyDescent="0.25">
      <c r="A120" s="39"/>
      <c r="B120" s="139" t="str">
        <f>'Etat staff'!U116</f>
        <v xml:space="preserve"> HASSINA</v>
      </c>
      <c r="C120" s="161">
        <f>'Etat staff'!S116</f>
        <v>43596.493055555555</v>
      </c>
      <c r="D120" s="162">
        <f>IF('Etat staff'!T116&lt;C120,'Etat staff'!T116+1,'Etat staff'!T116)</f>
        <v>43596.819444444445</v>
      </c>
      <c r="E120" s="203">
        <f t="shared" si="8"/>
        <v>4.1666666666666664E-2</v>
      </c>
      <c r="F120" s="45"/>
      <c r="G120" s="271"/>
      <c r="H120" s="227"/>
      <c r="I120" s="296"/>
      <c r="J120" s="296"/>
      <c r="K120" s="296"/>
      <c r="L120" s="296"/>
      <c r="M120" s="296"/>
      <c r="N120" s="296"/>
      <c r="O120" s="296"/>
      <c r="P120" s="296"/>
      <c r="Q120" s="296"/>
      <c r="R120" s="296"/>
      <c r="S120" s="296"/>
      <c r="T120" s="296"/>
      <c r="U120" s="296"/>
      <c r="V120" s="296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31"/>
      <c r="AK120" s="231"/>
      <c r="AL120" s="231"/>
      <c r="AM120" s="231"/>
      <c r="AN120" s="296"/>
      <c r="AO120" s="296"/>
      <c r="AP120" s="296"/>
      <c r="AQ120" s="231" t="s">
        <v>15</v>
      </c>
      <c r="AR120" s="231" t="s">
        <v>15</v>
      </c>
      <c r="AS120" s="231">
        <v>32</v>
      </c>
      <c r="AT120" s="231">
        <v>32</v>
      </c>
      <c r="AU120" s="231">
        <v>32</v>
      </c>
      <c r="AV120" s="231">
        <v>32</v>
      </c>
      <c r="AW120" s="231">
        <v>32</v>
      </c>
      <c r="AX120" s="231">
        <v>32</v>
      </c>
      <c r="AY120" s="231" t="s">
        <v>52</v>
      </c>
      <c r="AZ120" s="296" t="s">
        <v>47</v>
      </c>
      <c r="BA120" s="296" t="s">
        <v>53</v>
      </c>
      <c r="BB120" s="296" t="s">
        <v>53</v>
      </c>
      <c r="BC120" s="296"/>
      <c r="BD120" s="231"/>
      <c r="BE120" s="231"/>
      <c r="BF120" s="231"/>
      <c r="BG120" s="231"/>
      <c r="BH120" s="231"/>
      <c r="BI120" s="231"/>
      <c r="BJ120" s="231"/>
      <c r="BK120" s="231"/>
      <c r="BL120" s="231"/>
      <c r="BM120" s="231"/>
      <c r="BN120" s="231"/>
      <c r="BO120" s="231"/>
      <c r="BP120" s="296"/>
      <c r="BQ120" s="296"/>
      <c r="BR120" s="296"/>
      <c r="BS120" s="296"/>
      <c r="BT120" s="229"/>
      <c r="BU120" s="165">
        <f t="shared" si="9"/>
        <v>0.33333330555717244</v>
      </c>
    </row>
    <row r="121" spans="1:73" x14ac:dyDescent="0.25">
      <c r="A121" s="39"/>
      <c r="B121" s="139">
        <f>'Etat staff'!U117</f>
        <v>0</v>
      </c>
      <c r="C121" s="161">
        <f>'Etat staff'!S117</f>
        <v>0</v>
      </c>
      <c r="D121" s="162">
        <f>IF('Etat staff'!T117&lt;C121,'Etat staff'!T117+1,'Etat staff'!T117)</f>
        <v>0</v>
      </c>
      <c r="E121" s="203">
        <f t="shared" si="8"/>
        <v>1.0416666666666666E-2</v>
      </c>
      <c r="F121" s="45"/>
      <c r="G121" s="271"/>
      <c r="H121" s="227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31"/>
      <c r="AK121" s="231"/>
      <c r="AL121" s="231"/>
      <c r="AM121" s="231"/>
      <c r="AN121" s="231"/>
      <c r="AO121" s="231"/>
      <c r="AP121" s="231"/>
      <c r="AQ121" s="231"/>
      <c r="AR121" s="231"/>
      <c r="AS121" s="231"/>
      <c r="AT121" s="231"/>
      <c r="AU121" s="231"/>
      <c r="AV121" s="231"/>
      <c r="AW121" s="231"/>
      <c r="AX121" s="231"/>
      <c r="AY121" s="231"/>
      <c r="AZ121" s="231"/>
      <c r="BA121" s="231"/>
      <c r="BB121" s="231"/>
      <c r="BC121" s="231"/>
      <c r="BD121" s="231"/>
      <c r="BE121" s="231"/>
      <c r="BF121" s="231"/>
      <c r="BG121" s="231"/>
      <c r="BH121" s="231"/>
      <c r="BI121" s="231"/>
      <c r="BJ121" s="231"/>
      <c r="BK121" s="231"/>
      <c r="BL121" s="231"/>
      <c r="BM121" s="231"/>
      <c r="BN121" s="231"/>
      <c r="BO121" s="231"/>
      <c r="BP121" s="296"/>
      <c r="BQ121" s="296"/>
      <c r="BR121" s="296"/>
      <c r="BS121" s="296"/>
      <c r="BT121" s="229"/>
      <c r="BU121" s="165">
        <f t="shared" si="9"/>
        <v>6.9444166666666673E-3</v>
      </c>
    </row>
    <row r="122" spans="1:73" x14ac:dyDescent="0.25">
      <c r="A122" s="39"/>
      <c r="B122" s="139">
        <f>'Etat staff'!U118</f>
        <v>0</v>
      </c>
      <c r="C122" s="161">
        <f>'Etat staff'!S118</f>
        <v>0</v>
      </c>
      <c r="D122" s="162">
        <f>IF('Etat staff'!T118&lt;C122,'Etat staff'!T118+1,'Etat staff'!T118)</f>
        <v>0</v>
      </c>
      <c r="E122" s="203">
        <f t="shared" si="8"/>
        <v>1.0416666666666666E-2</v>
      </c>
      <c r="F122" s="45"/>
      <c r="G122" s="271"/>
      <c r="H122" s="227"/>
      <c r="I122" s="296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31"/>
      <c r="AK122" s="231"/>
      <c r="AL122" s="231"/>
      <c r="AM122" s="231"/>
      <c r="AN122" s="231"/>
      <c r="AO122" s="231"/>
      <c r="AP122" s="231"/>
      <c r="AQ122" s="231"/>
      <c r="AR122" s="231"/>
      <c r="AS122" s="231"/>
      <c r="AT122" s="231"/>
      <c r="AU122" s="231"/>
      <c r="AV122" s="231"/>
      <c r="AW122" s="231"/>
      <c r="AX122" s="231"/>
      <c r="AY122" s="231"/>
      <c r="AZ122" s="231"/>
      <c r="BA122" s="231"/>
      <c r="BB122" s="231"/>
      <c r="BC122" s="231"/>
      <c r="BD122" s="231"/>
      <c r="BE122" s="231"/>
      <c r="BF122" s="231"/>
      <c r="BG122" s="231"/>
      <c r="BH122" s="231"/>
      <c r="BI122" s="231"/>
      <c r="BJ122" s="231"/>
      <c r="BK122" s="231"/>
      <c r="BL122" s="231"/>
      <c r="BM122" s="231"/>
      <c r="BN122" s="231"/>
      <c r="BO122" s="231"/>
      <c r="BP122" s="296"/>
      <c r="BQ122" s="296"/>
      <c r="BR122" s="296"/>
      <c r="BS122" s="296"/>
      <c r="BT122" s="229"/>
      <c r="BU122" s="165">
        <f t="shared" si="9"/>
        <v>6.9444166666666673E-3</v>
      </c>
    </row>
    <row r="123" spans="1:73" x14ac:dyDescent="0.25">
      <c r="A123" s="39"/>
      <c r="B123" s="139">
        <f>'Etat staff'!U119</f>
        <v>0</v>
      </c>
      <c r="C123" s="161">
        <f>'Etat staff'!S119</f>
        <v>0</v>
      </c>
      <c r="D123" s="162">
        <f>IF('Etat staff'!T119&lt;C123,'Etat staff'!T119+1,'Etat staff'!T119)</f>
        <v>0</v>
      </c>
      <c r="E123" s="203">
        <f t="shared" si="8"/>
        <v>1.0416666666666666E-2</v>
      </c>
      <c r="F123" s="45"/>
      <c r="G123" s="271"/>
      <c r="H123" s="227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296"/>
      <c r="AJ123" s="231"/>
      <c r="AK123" s="231"/>
      <c r="AL123" s="231"/>
      <c r="AM123" s="231"/>
      <c r="AN123" s="231"/>
      <c r="AO123" s="231"/>
      <c r="AP123" s="231"/>
      <c r="AQ123" s="231"/>
      <c r="AR123" s="231"/>
      <c r="AS123" s="231"/>
      <c r="AT123" s="231"/>
      <c r="AU123" s="231"/>
      <c r="AV123" s="231"/>
      <c r="AW123" s="231"/>
      <c r="AX123" s="231"/>
      <c r="AY123" s="231"/>
      <c r="AZ123" s="231"/>
      <c r="BA123" s="231"/>
      <c r="BB123" s="231"/>
      <c r="BC123" s="231"/>
      <c r="BD123" s="231"/>
      <c r="BE123" s="231"/>
      <c r="BF123" s="231"/>
      <c r="BG123" s="231"/>
      <c r="BH123" s="231"/>
      <c r="BI123" s="231"/>
      <c r="BJ123" s="231"/>
      <c r="BK123" s="231"/>
      <c r="BL123" s="231"/>
      <c r="BM123" s="231"/>
      <c r="BN123" s="231"/>
      <c r="BO123" s="231"/>
      <c r="BP123" s="296"/>
      <c r="BQ123" s="296"/>
      <c r="BR123" s="296"/>
      <c r="BS123" s="296"/>
      <c r="BT123" s="229"/>
      <c r="BU123" s="165">
        <f t="shared" si="9"/>
        <v>6.9444166666666673E-3</v>
      </c>
    </row>
    <row r="124" spans="1:73" x14ac:dyDescent="0.25">
      <c r="A124" s="39"/>
      <c r="B124" s="139">
        <f>'Etat staff'!U120</f>
        <v>0</v>
      </c>
      <c r="C124" s="161">
        <f>'Etat staff'!S120</f>
        <v>0</v>
      </c>
      <c r="D124" s="162">
        <f>IF('Etat staff'!T120&lt;C124,'Etat staff'!T120+1,'Etat staff'!T120)</f>
        <v>0</v>
      </c>
      <c r="E124" s="203">
        <f t="shared" si="8"/>
        <v>1.0416666666666666E-2</v>
      </c>
      <c r="F124" s="44"/>
      <c r="G124" s="265"/>
      <c r="H124" s="227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296"/>
      <c r="AJ124" s="231"/>
      <c r="AK124" s="231"/>
      <c r="AL124" s="231"/>
      <c r="AM124" s="231"/>
      <c r="AN124" s="231"/>
      <c r="AO124" s="231"/>
      <c r="AP124" s="231"/>
      <c r="AQ124" s="231"/>
      <c r="AR124" s="231"/>
      <c r="AS124" s="231"/>
      <c r="AT124" s="231"/>
      <c r="AU124" s="231"/>
      <c r="AV124" s="231"/>
      <c r="AW124" s="231"/>
      <c r="AX124" s="231"/>
      <c r="AY124" s="231"/>
      <c r="AZ124" s="231"/>
      <c r="BA124" s="231"/>
      <c r="BB124" s="231"/>
      <c r="BC124" s="231"/>
      <c r="BD124" s="231"/>
      <c r="BE124" s="231"/>
      <c r="BF124" s="231"/>
      <c r="BG124" s="231"/>
      <c r="BH124" s="231"/>
      <c r="BI124" s="231"/>
      <c r="BJ124" s="231"/>
      <c r="BK124" s="231"/>
      <c r="BL124" s="231"/>
      <c r="BM124" s="231"/>
      <c r="BN124" s="231"/>
      <c r="BO124" s="231"/>
      <c r="BP124" s="296"/>
      <c r="BQ124" s="296"/>
      <c r="BR124" s="296"/>
      <c r="BS124" s="296"/>
      <c r="BT124" s="229"/>
      <c r="BU124" s="165">
        <f t="shared" si="9"/>
        <v>6.9444166666666673E-3</v>
      </c>
    </row>
    <row r="125" spans="1:73" x14ac:dyDescent="0.25">
      <c r="A125" s="39"/>
      <c r="B125" s="139">
        <f>'Etat staff'!U121</f>
        <v>0</v>
      </c>
      <c r="C125" s="161">
        <f>'Etat staff'!S121</f>
        <v>0</v>
      </c>
      <c r="D125" s="162">
        <f>IF('Etat staff'!T121&lt;C125,'Etat staff'!T121+1,'Etat staff'!T121)</f>
        <v>0</v>
      </c>
      <c r="E125" s="203">
        <f t="shared" si="8"/>
        <v>1.0416666666666666E-2</v>
      </c>
      <c r="F125" s="44"/>
      <c r="G125" s="265"/>
      <c r="H125" s="227"/>
      <c r="I125" s="296"/>
      <c r="J125" s="296"/>
      <c r="K125" s="296"/>
      <c r="L125" s="296"/>
      <c r="M125" s="296"/>
      <c r="N125" s="296"/>
      <c r="O125" s="296"/>
      <c r="P125" s="296"/>
      <c r="Q125" s="296"/>
      <c r="R125" s="296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296"/>
      <c r="AJ125" s="231"/>
      <c r="AK125" s="231"/>
      <c r="AL125" s="231"/>
      <c r="AM125" s="231"/>
      <c r="AN125" s="231"/>
      <c r="AO125" s="231"/>
      <c r="AP125" s="231"/>
      <c r="AQ125" s="231"/>
      <c r="AR125" s="231"/>
      <c r="AS125" s="231"/>
      <c r="AT125" s="231"/>
      <c r="AU125" s="231"/>
      <c r="AV125" s="231"/>
      <c r="AW125" s="231"/>
      <c r="AX125" s="231"/>
      <c r="AY125" s="231"/>
      <c r="AZ125" s="231"/>
      <c r="BA125" s="231"/>
      <c r="BB125" s="231"/>
      <c r="BC125" s="231"/>
      <c r="BD125" s="231"/>
      <c r="BE125" s="231"/>
      <c r="BF125" s="231"/>
      <c r="BG125" s="231"/>
      <c r="BH125" s="231"/>
      <c r="BI125" s="231"/>
      <c r="BJ125" s="231"/>
      <c r="BK125" s="231"/>
      <c r="BL125" s="231"/>
      <c r="BM125" s="231"/>
      <c r="BN125" s="231"/>
      <c r="BO125" s="231"/>
      <c r="BP125" s="296"/>
      <c r="BQ125" s="296"/>
      <c r="BR125" s="296"/>
      <c r="BS125" s="296"/>
      <c r="BT125" s="229"/>
      <c r="BU125" s="165">
        <f t="shared" si="9"/>
        <v>6.9444166666666673E-3</v>
      </c>
    </row>
    <row r="126" spans="1:73" x14ac:dyDescent="0.25">
      <c r="A126" s="39"/>
      <c r="B126" s="139">
        <f>'Etat staff'!U122</f>
        <v>0</v>
      </c>
      <c r="C126" s="161">
        <f>'Etat staff'!S122</f>
        <v>0</v>
      </c>
      <c r="D126" s="162">
        <f>IF('Etat staff'!T122&lt;C126,'Etat staff'!T122+1,'Etat staff'!T122)</f>
        <v>0</v>
      </c>
      <c r="E126" s="203">
        <f t="shared" si="8"/>
        <v>1.0416666666666666E-2</v>
      </c>
      <c r="F126" s="44"/>
      <c r="G126" s="265"/>
      <c r="H126" s="227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296"/>
      <c r="AJ126" s="231"/>
      <c r="AK126" s="231"/>
      <c r="AL126" s="231"/>
      <c r="AM126" s="231"/>
      <c r="AN126" s="231"/>
      <c r="AO126" s="231"/>
      <c r="AP126" s="231"/>
      <c r="AQ126" s="231"/>
      <c r="AR126" s="231"/>
      <c r="AS126" s="231"/>
      <c r="AT126" s="231"/>
      <c r="AU126" s="231"/>
      <c r="AV126" s="231"/>
      <c r="AW126" s="231"/>
      <c r="AX126" s="231"/>
      <c r="AY126" s="231"/>
      <c r="AZ126" s="231"/>
      <c r="BA126" s="231"/>
      <c r="BB126" s="231"/>
      <c r="BC126" s="231"/>
      <c r="BD126" s="231"/>
      <c r="BE126" s="231"/>
      <c r="BF126" s="231"/>
      <c r="BG126" s="231"/>
      <c r="BH126" s="231"/>
      <c r="BI126" s="231"/>
      <c r="BJ126" s="231"/>
      <c r="BK126" s="231"/>
      <c r="BL126" s="231"/>
      <c r="BM126" s="231"/>
      <c r="BN126" s="231"/>
      <c r="BO126" s="231"/>
      <c r="BP126" s="296"/>
      <c r="BQ126" s="296"/>
      <c r="BR126" s="296"/>
      <c r="BS126" s="296"/>
      <c r="BT126" s="229"/>
      <c r="BU126" s="165">
        <f t="shared" si="9"/>
        <v>6.9444166666666673E-3</v>
      </c>
    </row>
    <row r="127" spans="1:73" ht="15.75" thickBot="1" x14ac:dyDescent="0.3">
      <c r="A127" s="39"/>
      <c r="B127" s="139">
        <f>'Etat staff'!U123</f>
        <v>0</v>
      </c>
      <c r="C127" s="161">
        <f>'Etat staff'!S123</f>
        <v>0</v>
      </c>
      <c r="D127" s="162">
        <f>IF('Etat staff'!T123&lt;C127,'Etat staff'!T123+1,'Etat staff'!T123)</f>
        <v>0</v>
      </c>
      <c r="E127" s="203">
        <f t="shared" si="8"/>
        <v>1.0416666666666666E-2</v>
      </c>
      <c r="F127" s="44"/>
      <c r="G127" s="265"/>
      <c r="H127" s="232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4"/>
      <c r="AK127" s="234"/>
      <c r="AL127" s="234"/>
      <c r="AM127" s="234"/>
      <c r="AN127" s="234"/>
      <c r="AO127" s="234"/>
      <c r="AP127" s="234"/>
      <c r="AQ127" s="234"/>
      <c r="AR127" s="234"/>
      <c r="AS127" s="234"/>
      <c r="AT127" s="234"/>
      <c r="AU127" s="234"/>
      <c r="AV127" s="234"/>
      <c r="AW127" s="234"/>
      <c r="AX127" s="234"/>
      <c r="AY127" s="234"/>
      <c r="AZ127" s="234"/>
      <c r="BA127" s="234"/>
      <c r="BB127" s="234"/>
      <c r="BC127" s="234"/>
      <c r="BD127" s="234"/>
      <c r="BE127" s="234"/>
      <c r="BF127" s="234"/>
      <c r="BG127" s="234"/>
      <c r="BH127" s="234"/>
      <c r="BI127" s="234"/>
      <c r="BJ127" s="234"/>
      <c r="BK127" s="234"/>
      <c r="BL127" s="234"/>
      <c r="BM127" s="234"/>
      <c r="BN127" s="234"/>
      <c r="BO127" s="234"/>
      <c r="BP127" s="233"/>
      <c r="BQ127" s="233"/>
      <c r="BR127" s="233"/>
      <c r="BS127" s="233"/>
      <c r="BT127" s="236"/>
      <c r="BU127" s="165">
        <f t="shared" si="9"/>
        <v>6.9444166666666673E-3</v>
      </c>
    </row>
    <row r="128" spans="1:73" ht="16.5" thickBot="1" x14ac:dyDescent="0.3">
      <c r="A128" s="3"/>
      <c r="B128" s="60" t="s">
        <v>8</v>
      </c>
      <c r="C128" s="79"/>
      <c r="D128" s="79"/>
      <c r="E128" s="202"/>
      <c r="F128" s="61"/>
      <c r="G128" s="61"/>
      <c r="H128" s="23">
        <f>COUNT(H29:H127)</f>
        <v>2</v>
      </c>
      <c r="I128" s="23">
        <f t="shared" ref="I128:K128" si="10">COUNT(I29:I127)</f>
        <v>2</v>
      </c>
      <c r="J128" s="23">
        <f t="shared" si="10"/>
        <v>3</v>
      </c>
      <c r="K128" s="23">
        <f t="shared" si="10"/>
        <v>6</v>
      </c>
      <c r="L128" s="23">
        <f>COUNT(L29:L127)</f>
        <v>6</v>
      </c>
      <c r="M128" s="23">
        <f t="shared" ref="M128:O128" si="11">COUNT(M29:M127)</f>
        <v>6</v>
      </c>
      <c r="N128" s="23">
        <f t="shared" si="11"/>
        <v>5</v>
      </c>
      <c r="O128" s="23">
        <f t="shared" si="11"/>
        <v>6</v>
      </c>
      <c r="P128" s="23">
        <f>COUNT(P29:P127)</f>
        <v>6</v>
      </c>
      <c r="Q128" s="23">
        <f t="shared" ref="Q128:S128" si="12">COUNT(Q29:Q127)</f>
        <v>6</v>
      </c>
      <c r="R128" s="23">
        <f t="shared" si="12"/>
        <v>6</v>
      </c>
      <c r="S128" s="23">
        <f t="shared" si="12"/>
        <v>6</v>
      </c>
      <c r="T128" s="23">
        <f>COUNT(T29:T127)</f>
        <v>6</v>
      </c>
      <c r="U128" s="23">
        <f t="shared" ref="U128:W128" si="13">COUNT(U29:U127)</f>
        <v>6</v>
      </c>
      <c r="V128" s="23">
        <f t="shared" si="13"/>
        <v>6</v>
      </c>
      <c r="W128" s="23">
        <f t="shared" si="13"/>
        <v>9</v>
      </c>
      <c r="X128" s="23">
        <f>COUNT(X29:X127)</f>
        <v>9</v>
      </c>
      <c r="Y128" s="23">
        <f t="shared" ref="Y128:BT128" si="14">COUNT(Y29:Y127)</f>
        <v>9</v>
      </c>
      <c r="Z128" s="23">
        <f t="shared" si="14"/>
        <v>9</v>
      </c>
      <c r="AA128" s="23">
        <f t="shared" si="14"/>
        <v>9</v>
      </c>
      <c r="AB128" s="23">
        <f t="shared" si="14"/>
        <v>9</v>
      </c>
      <c r="AC128" s="23">
        <f t="shared" si="14"/>
        <v>9</v>
      </c>
      <c r="AD128" s="23">
        <f t="shared" si="14"/>
        <v>9</v>
      </c>
      <c r="AE128" s="23">
        <f t="shared" si="14"/>
        <v>10</v>
      </c>
      <c r="AF128" s="23">
        <f t="shared" si="14"/>
        <v>10</v>
      </c>
      <c r="AG128" s="23">
        <f t="shared" si="14"/>
        <v>10</v>
      </c>
      <c r="AH128" s="23">
        <f t="shared" si="14"/>
        <v>10</v>
      </c>
      <c r="AI128" s="23">
        <f t="shared" si="14"/>
        <v>10</v>
      </c>
      <c r="AJ128" s="23">
        <f t="shared" si="14"/>
        <v>10</v>
      </c>
      <c r="AK128" s="23">
        <f t="shared" si="14"/>
        <v>10</v>
      </c>
      <c r="AL128" s="23">
        <f t="shared" si="14"/>
        <v>10</v>
      </c>
      <c r="AM128" s="23">
        <f t="shared" si="14"/>
        <v>10</v>
      </c>
      <c r="AN128" s="23">
        <f t="shared" si="14"/>
        <v>10</v>
      </c>
      <c r="AO128" s="23">
        <f t="shared" si="14"/>
        <v>10</v>
      </c>
      <c r="AP128" s="23">
        <f t="shared" si="14"/>
        <v>10</v>
      </c>
      <c r="AQ128" s="23">
        <f t="shared" si="14"/>
        <v>9</v>
      </c>
      <c r="AR128" s="23">
        <f t="shared" si="14"/>
        <v>9</v>
      </c>
      <c r="AS128" s="23">
        <f t="shared" si="14"/>
        <v>9</v>
      </c>
      <c r="AT128" s="23">
        <f t="shared" si="14"/>
        <v>9</v>
      </c>
      <c r="AU128" s="23">
        <f t="shared" si="14"/>
        <v>9</v>
      </c>
      <c r="AV128" s="23">
        <f t="shared" si="14"/>
        <v>9</v>
      </c>
      <c r="AW128" s="23">
        <f t="shared" si="14"/>
        <v>9</v>
      </c>
      <c r="AX128" s="23">
        <f t="shared" si="14"/>
        <v>9</v>
      </c>
      <c r="AY128" s="23">
        <f t="shared" si="14"/>
        <v>10</v>
      </c>
      <c r="AZ128" s="23">
        <f t="shared" si="14"/>
        <v>10</v>
      </c>
      <c r="BA128" s="23">
        <f t="shared" si="14"/>
        <v>10</v>
      </c>
      <c r="BB128" s="23">
        <f t="shared" si="14"/>
        <v>10</v>
      </c>
      <c r="BC128" s="23">
        <f t="shared" si="14"/>
        <v>10</v>
      </c>
      <c r="BD128" s="23">
        <f t="shared" si="14"/>
        <v>10</v>
      </c>
      <c r="BE128" s="23">
        <f t="shared" si="14"/>
        <v>9</v>
      </c>
      <c r="BF128" s="23">
        <f t="shared" si="14"/>
        <v>9</v>
      </c>
      <c r="BG128" s="23">
        <f t="shared" si="14"/>
        <v>9</v>
      </c>
      <c r="BH128" s="23">
        <f t="shared" si="14"/>
        <v>0</v>
      </c>
      <c r="BI128" s="23"/>
      <c r="BJ128" s="23"/>
      <c r="BK128" s="23"/>
      <c r="BL128" s="23">
        <f t="shared" si="14"/>
        <v>0</v>
      </c>
      <c r="BM128" s="23"/>
      <c r="BN128" s="23"/>
      <c r="BO128" s="23"/>
      <c r="BP128" s="23">
        <f t="shared" si="14"/>
        <v>0</v>
      </c>
      <c r="BQ128" s="23"/>
      <c r="BR128" s="23"/>
      <c r="BS128" s="23"/>
      <c r="BT128" s="23">
        <f t="shared" si="14"/>
        <v>0</v>
      </c>
    </row>
    <row r="129" spans="1:72" ht="16.5" thickBot="1" x14ac:dyDescent="0.3">
      <c r="A129" s="3"/>
      <c r="B129" s="12"/>
      <c r="C129" s="12"/>
      <c r="D129" s="12"/>
      <c r="E129" s="12"/>
      <c r="F129" s="12"/>
      <c r="G129" s="12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</row>
    <row r="130" spans="1:72" ht="16.5" thickBot="1" x14ac:dyDescent="0.3">
      <c r="A130" s="3"/>
      <c r="B130" s="349" t="s">
        <v>9</v>
      </c>
      <c r="C130" s="350"/>
      <c r="D130" s="351"/>
      <c r="E130" s="352"/>
      <c r="F130" s="353" t="s">
        <v>10</v>
      </c>
      <c r="G130" s="354"/>
      <c r="H130" s="354"/>
      <c r="I130" s="354"/>
      <c r="J130" s="354"/>
      <c r="K130" s="354"/>
      <c r="L130" s="354"/>
      <c r="M130" s="218"/>
      <c r="N130" s="218"/>
      <c r="O130" s="218"/>
      <c r="P130" s="353" t="s">
        <v>11</v>
      </c>
      <c r="Q130" s="354"/>
      <c r="R130" s="354"/>
      <c r="S130" s="354"/>
      <c r="T130" s="354"/>
      <c r="U130" s="354"/>
      <c r="V130" s="354"/>
      <c r="W130" s="354"/>
      <c r="X130" s="354"/>
      <c r="Y130" s="354"/>
      <c r="Z130" s="354"/>
      <c r="AA130" s="354"/>
      <c r="AB130" s="354"/>
      <c r="AC130" s="354"/>
      <c r="AD130" s="354"/>
      <c r="AE130" s="354"/>
      <c r="AF130" s="355"/>
      <c r="AG130" s="218"/>
      <c r="AH130" s="218"/>
      <c r="AI130" s="218"/>
      <c r="AJ130" s="356" t="s">
        <v>12</v>
      </c>
      <c r="AK130" s="357"/>
      <c r="AL130" s="357"/>
      <c r="AM130" s="357"/>
      <c r="AN130" s="357"/>
      <c r="AO130" s="357"/>
      <c r="AP130" s="357"/>
      <c r="AQ130" s="357"/>
      <c r="AR130" s="358"/>
      <c r="AS130" s="219"/>
      <c r="AT130" s="219"/>
      <c r="AU130" s="219"/>
      <c r="AV130" s="359" t="s">
        <v>13</v>
      </c>
      <c r="AW130" s="360"/>
      <c r="AX130" s="360"/>
      <c r="AY130" s="360"/>
      <c r="AZ130" s="360"/>
      <c r="BA130" s="360"/>
      <c r="BB130" s="360"/>
      <c r="BC130" s="360"/>
      <c r="BD130" s="360"/>
      <c r="BE130" s="360"/>
      <c r="BF130" s="360"/>
      <c r="BG130" s="360"/>
      <c r="BH130" s="360"/>
      <c r="BI130" s="360"/>
      <c r="BJ130" s="360"/>
      <c r="BK130" s="360"/>
      <c r="BL130" s="360"/>
      <c r="BM130" s="360"/>
      <c r="BN130" s="360"/>
      <c r="BO130" s="360"/>
      <c r="BP130" s="360"/>
      <c r="BQ130" s="360"/>
      <c r="BR130" s="360"/>
      <c r="BS130" s="360"/>
      <c r="BT130" s="361"/>
    </row>
    <row r="131" spans="1:72" ht="15.75" x14ac:dyDescent="0.25">
      <c r="A131" s="39"/>
      <c r="B131" s="14"/>
      <c r="C131" s="15"/>
      <c r="D131" s="15"/>
      <c r="E131" s="16"/>
      <c r="F131" s="17"/>
      <c r="G131" s="12"/>
      <c r="H131" s="13"/>
      <c r="I131" s="13"/>
      <c r="J131" s="13"/>
      <c r="K131" s="13"/>
      <c r="L131" s="13"/>
      <c r="M131" s="13"/>
      <c r="N131" s="13"/>
      <c r="O131" s="13"/>
      <c r="P131" s="46"/>
      <c r="Q131" s="47"/>
      <c r="R131" s="47"/>
      <c r="S131" s="47"/>
      <c r="T131" s="47"/>
      <c r="U131" s="47"/>
      <c r="V131" s="47"/>
      <c r="W131" s="47"/>
      <c r="X131" s="13"/>
      <c r="Y131" s="13"/>
      <c r="Z131" s="13"/>
      <c r="AA131" s="13"/>
      <c r="AB131" s="13"/>
      <c r="AC131" s="13"/>
      <c r="AD131" s="13"/>
      <c r="AE131" s="13"/>
      <c r="AF131" s="18"/>
      <c r="AG131" s="13"/>
      <c r="AH131" s="13"/>
      <c r="AI131" s="13"/>
      <c r="AJ131" s="346"/>
      <c r="AK131" s="347"/>
      <c r="AL131" s="347"/>
      <c r="AM131" s="347"/>
      <c r="AN131" s="347"/>
      <c r="AO131" s="347"/>
      <c r="AP131" s="347"/>
      <c r="AQ131" s="347"/>
      <c r="AR131" s="348"/>
      <c r="AS131" s="217"/>
      <c r="AT131" s="217"/>
      <c r="AU131" s="217"/>
      <c r="AV131" s="48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50"/>
    </row>
    <row r="132" spans="1:72" ht="15.75" x14ac:dyDescent="0.25">
      <c r="A132" s="39"/>
      <c r="B132" s="51"/>
      <c r="C132" s="137"/>
      <c r="D132" s="12"/>
      <c r="E132" s="19"/>
      <c r="F132" s="17"/>
      <c r="G132" s="12"/>
      <c r="H132" s="13"/>
      <c r="I132" s="13"/>
      <c r="J132" s="13"/>
      <c r="K132" s="13"/>
      <c r="L132" s="13"/>
      <c r="M132" s="13"/>
      <c r="N132" s="13"/>
      <c r="O132" s="13"/>
      <c r="P132" s="17"/>
      <c r="Q132" s="12"/>
      <c r="R132" s="12"/>
      <c r="S132" s="12"/>
      <c r="T132" s="12"/>
      <c r="U132" s="12"/>
      <c r="V132" s="12"/>
      <c r="W132" s="12"/>
      <c r="X132" s="13"/>
      <c r="Y132" s="13"/>
      <c r="Z132" s="13"/>
      <c r="AA132" s="13"/>
      <c r="AB132" s="13"/>
      <c r="AC132" s="13"/>
      <c r="AD132" s="13"/>
      <c r="AE132" s="13"/>
      <c r="AF132" s="18"/>
      <c r="AG132" s="13"/>
      <c r="AH132" s="13"/>
      <c r="AI132" s="13"/>
      <c r="AJ132" s="20"/>
      <c r="AK132" s="13"/>
      <c r="AL132" s="13"/>
      <c r="AM132" s="13"/>
      <c r="AN132" s="13"/>
      <c r="AO132" s="13"/>
      <c r="AP132" s="13"/>
      <c r="AQ132" s="13"/>
      <c r="AR132" s="18"/>
      <c r="AS132" s="13"/>
      <c r="AT132" s="13"/>
      <c r="AU132" s="13"/>
      <c r="AV132" s="52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4"/>
    </row>
    <row r="133" spans="1:72" ht="16.5" thickBot="1" x14ac:dyDescent="0.3">
      <c r="A133" s="3"/>
      <c r="B133" s="10"/>
      <c r="C133" s="21"/>
      <c r="D133" s="21"/>
      <c r="E133" s="11"/>
      <c r="F133" s="10"/>
      <c r="G133" s="21"/>
      <c r="H133" s="22"/>
      <c r="I133" s="22"/>
      <c r="J133" s="22"/>
      <c r="K133" s="22"/>
      <c r="L133" s="22"/>
      <c r="M133" s="22"/>
      <c r="N133" s="22"/>
      <c r="O133" s="22"/>
      <c r="P133" s="10"/>
      <c r="Q133" s="21"/>
      <c r="R133" s="21"/>
      <c r="S133" s="21"/>
      <c r="T133" s="21"/>
      <c r="U133" s="21"/>
      <c r="V133" s="21"/>
      <c r="W133" s="21"/>
      <c r="X133" s="22"/>
      <c r="Y133" s="22"/>
      <c r="Z133" s="22"/>
      <c r="AA133" s="22"/>
      <c r="AB133" s="22"/>
      <c r="AC133" s="22"/>
      <c r="AD133" s="22"/>
      <c r="AE133" s="22"/>
      <c r="AF133" s="23"/>
      <c r="AG133" s="22"/>
      <c r="AH133" s="22"/>
      <c r="AI133" s="22"/>
      <c r="AJ133" s="24"/>
      <c r="AK133" s="22"/>
      <c r="AL133" s="22"/>
      <c r="AM133" s="22"/>
      <c r="AN133" s="22"/>
      <c r="AO133" s="22"/>
      <c r="AP133" s="22"/>
      <c r="AQ133" s="22"/>
      <c r="AR133" s="23"/>
      <c r="AS133" s="22"/>
      <c r="AT133" s="22"/>
      <c r="AU133" s="22"/>
      <c r="AV133" s="55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7"/>
    </row>
    <row r="134" spans="1:72" ht="15.75" x14ac:dyDescent="0.25">
      <c r="A134" s="3"/>
      <c r="B134" s="12"/>
      <c r="C134" s="12"/>
      <c r="D134" s="12"/>
      <c r="E134" s="12"/>
      <c r="F134" s="12"/>
      <c r="G134" s="12"/>
      <c r="H134" s="13"/>
      <c r="I134" s="13"/>
      <c r="J134" s="13"/>
      <c r="K134" s="13"/>
      <c r="L134" s="13"/>
      <c r="M134" s="13"/>
      <c r="N134" s="13"/>
      <c r="O134" s="13"/>
      <c r="P134" s="12"/>
      <c r="Q134" s="12"/>
      <c r="R134" s="12"/>
      <c r="S134" s="12"/>
      <c r="T134" s="12"/>
      <c r="U134" s="12"/>
      <c r="V134" s="12"/>
      <c r="W134" s="12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</row>
    <row r="135" spans="1:72" x14ac:dyDescent="0.25">
      <c r="B135" s="1"/>
      <c r="C135" s="1"/>
      <c r="D135" s="25">
        <v>30</v>
      </c>
      <c r="E135" s="25"/>
      <c r="F135" s="25"/>
      <c r="G135" s="25"/>
      <c r="H135" s="28">
        <f>COUNTIF(H29:H127,"30")</f>
        <v>0</v>
      </c>
      <c r="I135" s="28">
        <f t="shared" ref="I135:BP135" si="15">COUNTIF(I29:I127,"30")</f>
        <v>0</v>
      </c>
      <c r="J135" s="28">
        <f t="shared" si="15"/>
        <v>1</v>
      </c>
      <c r="K135" s="28">
        <f t="shared" si="15"/>
        <v>1</v>
      </c>
      <c r="L135" s="28">
        <f t="shared" si="15"/>
        <v>1</v>
      </c>
      <c r="M135" s="28">
        <f t="shared" si="15"/>
        <v>1</v>
      </c>
      <c r="N135" s="28">
        <f t="shared" si="15"/>
        <v>1</v>
      </c>
      <c r="O135" s="28">
        <f t="shared" si="15"/>
        <v>1</v>
      </c>
      <c r="P135" s="28">
        <f t="shared" si="15"/>
        <v>1</v>
      </c>
      <c r="Q135" s="28">
        <f t="shared" si="15"/>
        <v>1</v>
      </c>
      <c r="R135" s="28">
        <f t="shared" si="15"/>
        <v>1</v>
      </c>
      <c r="S135" s="28">
        <f t="shared" si="15"/>
        <v>1</v>
      </c>
      <c r="T135" s="28">
        <f t="shared" si="15"/>
        <v>1</v>
      </c>
      <c r="U135" s="28">
        <f t="shared" si="15"/>
        <v>1</v>
      </c>
      <c r="V135" s="28">
        <f t="shared" si="15"/>
        <v>1</v>
      </c>
      <c r="W135" s="28">
        <f t="shared" si="15"/>
        <v>1</v>
      </c>
      <c r="X135" s="28">
        <f t="shared" si="15"/>
        <v>1</v>
      </c>
      <c r="Y135" s="28">
        <f t="shared" si="15"/>
        <v>1</v>
      </c>
      <c r="Z135" s="28">
        <f t="shared" si="15"/>
        <v>1</v>
      </c>
      <c r="AA135" s="28">
        <f t="shared" si="15"/>
        <v>1</v>
      </c>
      <c r="AB135" s="28">
        <f t="shared" si="15"/>
        <v>1</v>
      </c>
      <c r="AC135" s="28">
        <f t="shared" si="15"/>
        <v>1</v>
      </c>
      <c r="AD135" s="28">
        <f t="shared" si="15"/>
        <v>1</v>
      </c>
      <c r="AE135" s="28">
        <f t="shared" si="15"/>
        <v>1</v>
      </c>
      <c r="AF135" s="28">
        <f t="shared" si="15"/>
        <v>1</v>
      </c>
      <c r="AG135" s="28">
        <f t="shared" si="15"/>
        <v>1</v>
      </c>
      <c r="AH135" s="28">
        <f t="shared" si="15"/>
        <v>1</v>
      </c>
      <c r="AI135" s="28">
        <f t="shared" si="15"/>
        <v>1</v>
      </c>
      <c r="AJ135" s="28">
        <f t="shared" si="15"/>
        <v>1</v>
      </c>
      <c r="AK135" s="28">
        <f t="shared" si="15"/>
        <v>1</v>
      </c>
      <c r="AL135" s="28">
        <f t="shared" si="15"/>
        <v>1</v>
      </c>
      <c r="AM135" s="28">
        <f t="shared" si="15"/>
        <v>1</v>
      </c>
      <c r="AN135" s="28">
        <f t="shared" si="15"/>
        <v>1</v>
      </c>
      <c r="AO135" s="28">
        <f t="shared" si="15"/>
        <v>1</v>
      </c>
      <c r="AP135" s="28">
        <f t="shared" si="15"/>
        <v>1</v>
      </c>
      <c r="AQ135" s="28">
        <f t="shared" si="15"/>
        <v>1</v>
      </c>
      <c r="AR135" s="28">
        <f t="shared" si="15"/>
        <v>1</v>
      </c>
      <c r="AS135" s="28">
        <f t="shared" si="15"/>
        <v>1</v>
      </c>
      <c r="AT135" s="28">
        <f t="shared" si="15"/>
        <v>1</v>
      </c>
      <c r="AU135" s="28">
        <f t="shared" si="15"/>
        <v>1</v>
      </c>
      <c r="AV135" s="28">
        <f t="shared" si="15"/>
        <v>1</v>
      </c>
      <c r="AW135" s="28">
        <f t="shared" si="15"/>
        <v>1</v>
      </c>
      <c r="AX135" s="28">
        <f t="shared" si="15"/>
        <v>1</v>
      </c>
      <c r="AY135" s="28">
        <f t="shared" si="15"/>
        <v>1</v>
      </c>
      <c r="AZ135" s="28">
        <f t="shared" si="15"/>
        <v>1</v>
      </c>
      <c r="BA135" s="28">
        <f t="shared" si="15"/>
        <v>1</v>
      </c>
      <c r="BB135" s="28">
        <f t="shared" si="15"/>
        <v>1</v>
      </c>
      <c r="BC135" s="28">
        <f t="shared" si="15"/>
        <v>1</v>
      </c>
      <c r="BD135" s="28">
        <f t="shared" si="15"/>
        <v>1</v>
      </c>
      <c r="BE135" s="28">
        <f t="shared" si="15"/>
        <v>1</v>
      </c>
      <c r="BF135" s="28">
        <f t="shared" si="15"/>
        <v>1</v>
      </c>
      <c r="BG135" s="28">
        <f t="shared" si="15"/>
        <v>1</v>
      </c>
      <c r="BH135" s="28">
        <f t="shared" si="15"/>
        <v>0</v>
      </c>
      <c r="BI135" s="28">
        <f t="shared" si="15"/>
        <v>0</v>
      </c>
      <c r="BJ135" s="28">
        <f t="shared" si="15"/>
        <v>0</v>
      </c>
      <c r="BK135" s="28">
        <f t="shared" si="15"/>
        <v>0</v>
      </c>
      <c r="BL135" s="28">
        <f t="shared" si="15"/>
        <v>0</v>
      </c>
      <c r="BM135" s="28">
        <f t="shared" si="15"/>
        <v>0</v>
      </c>
      <c r="BN135" s="28">
        <f t="shared" si="15"/>
        <v>0</v>
      </c>
      <c r="BO135" s="28">
        <f t="shared" si="15"/>
        <v>0</v>
      </c>
      <c r="BP135" s="28">
        <f t="shared" si="15"/>
        <v>0</v>
      </c>
      <c r="BQ135" s="187"/>
      <c r="BR135" s="187"/>
      <c r="BS135" s="187"/>
    </row>
    <row r="136" spans="1:72" x14ac:dyDescent="0.25">
      <c r="B136" s="1" t="s">
        <v>14</v>
      </c>
      <c r="C136" s="1"/>
      <c r="D136" s="26">
        <v>31</v>
      </c>
      <c r="E136" s="26"/>
      <c r="F136" s="26"/>
      <c r="G136" s="26"/>
      <c r="H136" s="27">
        <f>COUNTIF(H29:H127,"31")</f>
        <v>0</v>
      </c>
      <c r="I136" s="27">
        <f t="shared" ref="I136:BP136" si="16">COUNTIF(I29:I127,"31")</f>
        <v>0</v>
      </c>
      <c r="J136" s="27">
        <f t="shared" si="16"/>
        <v>0</v>
      </c>
      <c r="K136" s="27">
        <f t="shared" si="16"/>
        <v>0</v>
      </c>
      <c r="L136" s="27">
        <f t="shared" si="16"/>
        <v>0</v>
      </c>
      <c r="M136" s="27">
        <f t="shared" si="16"/>
        <v>0</v>
      </c>
      <c r="N136" s="27">
        <f t="shared" si="16"/>
        <v>0</v>
      </c>
      <c r="O136" s="27">
        <f t="shared" si="16"/>
        <v>0</v>
      </c>
      <c r="P136" s="27">
        <f t="shared" si="16"/>
        <v>0</v>
      </c>
      <c r="Q136" s="27">
        <f t="shared" si="16"/>
        <v>0</v>
      </c>
      <c r="R136" s="27">
        <f t="shared" si="16"/>
        <v>0</v>
      </c>
      <c r="S136" s="27">
        <f t="shared" si="16"/>
        <v>0</v>
      </c>
      <c r="T136" s="27">
        <f t="shared" si="16"/>
        <v>0</v>
      </c>
      <c r="U136" s="27">
        <f t="shared" si="16"/>
        <v>0</v>
      </c>
      <c r="V136" s="27">
        <f t="shared" si="16"/>
        <v>0</v>
      </c>
      <c r="W136" s="27">
        <f t="shared" si="16"/>
        <v>0</v>
      </c>
      <c r="X136" s="27">
        <f t="shared" si="16"/>
        <v>0</v>
      </c>
      <c r="Y136" s="27">
        <f t="shared" si="16"/>
        <v>0</v>
      </c>
      <c r="Z136" s="27">
        <f t="shared" si="16"/>
        <v>0</v>
      </c>
      <c r="AA136" s="27">
        <f t="shared" si="16"/>
        <v>0</v>
      </c>
      <c r="AB136" s="27">
        <f t="shared" si="16"/>
        <v>0</v>
      </c>
      <c r="AC136" s="27">
        <f t="shared" si="16"/>
        <v>0</v>
      </c>
      <c r="AD136" s="27">
        <f t="shared" si="16"/>
        <v>0</v>
      </c>
      <c r="AE136" s="27">
        <f t="shared" si="16"/>
        <v>0</v>
      </c>
      <c r="AF136" s="27">
        <f t="shared" si="16"/>
        <v>0</v>
      </c>
      <c r="AG136" s="27">
        <f t="shared" si="16"/>
        <v>0</v>
      </c>
      <c r="AH136" s="27">
        <f t="shared" si="16"/>
        <v>0</v>
      </c>
      <c r="AI136" s="27">
        <f t="shared" si="16"/>
        <v>0</v>
      </c>
      <c r="AJ136" s="27">
        <f t="shared" si="16"/>
        <v>0</v>
      </c>
      <c r="AK136" s="27">
        <f t="shared" si="16"/>
        <v>0</v>
      </c>
      <c r="AL136" s="27">
        <f t="shared" si="16"/>
        <v>0</v>
      </c>
      <c r="AM136" s="27">
        <f t="shared" si="16"/>
        <v>0</v>
      </c>
      <c r="AN136" s="27">
        <f t="shared" si="16"/>
        <v>0</v>
      </c>
      <c r="AO136" s="27">
        <f t="shared" si="16"/>
        <v>0</v>
      </c>
      <c r="AP136" s="27">
        <f t="shared" si="16"/>
        <v>0</v>
      </c>
      <c r="AQ136" s="27">
        <f t="shared" si="16"/>
        <v>0</v>
      </c>
      <c r="AR136" s="27">
        <f t="shared" si="16"/>
        <v>0</v>
      </c>
      <c r="AS136" s="27">
        <f t="shared" si="16"/>
        <v>0</v>
      </c>
      <c r="AT136" s="27">
        <f t="shared" si="16"/>
        <v>0</v>
      </c>
      <c r="AU136" s="27">
        <f t="shared" si="16"/>
        <v>0</v>
      </c>
      <c r="AV136" s="27">
        <f t="shared" si="16"/>
        <v>0</v>
      </c>
      <c r="AW136" s="27">
        <f t="shared" si="16"/>
        <v>0</v>
      </c>
      <c r="AX136" s="27">
        <f t="shared" si="16"/>
        <v>0</v>
      </c>
      <c r="AY136" s="27">
        <f t="shared" si="16"/>
        <v>0</v>
      </c>
      <c r="AZ136" s="27">
        <f t="shared" si="16"/>
        <v>0</v>
      </c>
      <c r="BA136" s="27">
        <f t="shared" si="16"/>
        <v>0</v>
      </c>
      <c r="BB136" s="27">
        <f t="shared" si="16"/>
        <v>0</v>
      </c>
      <c r="BC136" s="27">
        <f t="shared" si="16"/>
        <v>0</v>
      </c>
      <c r="BD136" s="27">
        <f t="shared" si="16"/>
        <v>0</v>
      </c>
      <c r="BE136" s="27">
        <f t="shared" si="16"/>
        <v>0</v>
      </c>
      <c r="BF136" s="27">
        <f t="shared" si="16"/>
        <v>0</v>
      </c>
      <c r="BG136" s="27">
        <f t="shared" si="16"/>
        <v>0</v>
      </c>
      <c r="BH136" s="27">
        <f t="shared" si="16"/>
        <v>0</v>
      </c>
      <c r="BI136" s="27">
        <f t="shared" si="16"/>
        <v>0</v>
      </c>
      <c r="BJ136" s="27">
        <f t="shared" si="16"/>
        <v>0</v>
      </c>
      <c r="BK136" s="27">
        <f t="shared" si="16"/>
        <v>0</v>
      </c>
      <c r="BL136" s="27">
        <f t="shared" si="16"/>
        <v>0</v>
      </c>
      <c r="BM136" s="27">
        <f t="shared" si="16"/>
        <v>0</v>
      </c>
      <c r="BN136" s="27">
        <f t="shared" si="16"/>
        <v>0</v>
      </c>
      <c r="BO136" s="27">
        <f t="shared" si="16"/>
        <v>0</v>
      </c>
      <c r="BP136" s="27">
        <f t="shared" si="16"/>
        <v>0</v>
      </c>
      <c r="BQ136" s="188"/>
      <c r="BR136" s="188"/>
      <c r="BS136" s="188"/>
    </row>
    <row r="137" spans="1:72" x14ac:dyDescent="0.25">
      <c r="B137" s="1"/>
      <c r="C137" s="1"/>
      <c r="D137" s="26">
        <v>32</v>
      </c>
      <c r="E137" s="26"/>
      <c r="F137" s="26"/>
      <c r="G137" s="26"/>
      <c r="H137" s="27">
        <f>COUNTIF(H29:H127,"32")</f>
        <v>0</v>
      </c>
      <c r="I137" s="27">
        <f t="shared" ref="I137:BP137" si="17">COUNTIF(I29:I127,"32")</f>
        <v>0</v>
      </c>
      <c r="J137" s="27">
        <f t="shared" si="17"/>
        <v>0</v>
      </c>
      <c r="K137" s="27">
        <f t="shared" si="17"/>
        <v>0</v>
      </c>
      <c r="L137" s="27">
        <f t="shared" si="17"/>
        <v>0</v>
      </c>
      <c r="M137" s="27">
        <f t="shared" si="17"/>
        <v>0</v>
      </c>
      <c r="N137" s="27">
        <f t="shared" si="17"/>
        <v>0</v>
      </c>
      <c r="O137" s="27">
        <f t="shared" si="17"/>
        <v>0</v>
      </c>
      <c r="P137" s="27">
        <f t="shared" si="17"/>
        <v>0</v>
      </c>
      <c r="Q137" s="27">
        <f t="shared" si="17"/>
        <v>0</v>
      </c>
      <c r="R137" s="27">
        <f t="shared" si="17"/>
        <v>0</v>
      </c>
      <c r="S137" s="27">
        <f t="shared" si="17"/>
        <v>0</v>
      </c>
      <c r="T137" s="27">
        <f t="shared" si="17"/>
        <v>0</v>
      </c>
      <c r="U137" s="27">
        <f t="shared" si="17"/>
        <v>0</v>
      </c>
      <c r="V137" s="27">
        <f t="shared" si="17"/>
        <v>0</v>
      </c>
      <c r="W137" s="27">
        <f t="shared" si="17"/>
        <v>1</v>
      </c>
      <c r="X137" s="27">
        <f t="shared" si="17"/>
        <v>1</v>
      </c>
      <c r="Y137" s="27">
        <f t="shared" si="17"/>
        <v>1</v>
      </c>
      <c r="Z137" s="27">
        <f t="shared" si="17"/>
        <v>1</v>
      </c>
      <c r="AA137" s="27">
        <f t="shared" si="17"/>
        <v>1</v>
      </c>
      <c r="AB137" s="27">
        <f t="shared" si="17"/>
        <v>1</v>
      </c>
      <c r="AC137" s="27">
        <f t="shared" si="17"/>
        <v>1</v>
      </c>
      <c r="AD137" s="27">
        <f t="shared" si="17"/>
        <v>1</v>
      </c>
      <c r="AE137" s="27">
        <f t="shared" si="17"/>
        <v>1</v>
      </c>
      <c r="AF137" s="27">
        <f t="shared" si="17"/>
        <v>1</v>
      </c>
      <c r="AG137" s="27">
        <f t="shared" si="17"/>
        <v>1</v>
      </c>
      <c r="AH137" s="27">
        <f t="shared" si="17"/>
        <v>1</v>
      </c>
      <c r="AI137" s="27">
        <f t="shared" si="17"/>
        <v>1</v>
      </c>
      <c r="AJ137" s="27">
        <f t="shared" si="17"/>
        <v>1</v>
      </c>
      <c r="AK137" s="27">
        <f t="shared" si="17"/>
        <v>1</v>
      </c>
      <c r="AL137" s="27">
        <f t="shared" si="17"/>
        <v>1</v>
      </c>
      <c r="AM137" s="27">
        <f t="shared" si="17"/>
        <v>1</v>
      </c>
      <c r="AN137" s="27">
        <f t="shared" si="17"/>
        <v>1</v>
      </c>
      <c r="AO137" s="27">
        <f t="shared" si="17"/>
        <v>1</v>
      </c>
      <c r="AP137" s="27">
        <f t="shared" si="17"/>
        <v>1</v>
      </c>
      <c r="AQ137" s="27">
        <f t="shared" si="17"/>
        <v>1</v>
      </c>
      <c r="AR137" s="27">
        <f t="shared" si="17"/>
        <v>1</v>
      </c>
      <c r="AS137" s="27">
        <f t="shared" si="17"/>
        <v>1</v>
      </c>
      <c r="AT137" s="27">
        <f t="shared" si="17"/>
        <v>1</v>
      </c>
      <c r="AU137" s="27">
        <f t="shared" si="17"/>
        <v>1</v>
      </c>
      <c r="AV137" s="27">
        <f t="shared" si="17"/>
        <v>1</v>
      </c>
      <c r="AW137" s="27">
        <f t="shared" si="17"/>
        <v>1</v>
      </c>
      <c r="AX137" s="27">
        <f t="shared" si="17"/>
        <v>1</v>
      </c>
      <c r="AY137" s="27">
        <f t="shared" si="17"/>
        <v>1</v>
      </c>
      <c r="AZ137" s="27">
        <f t="shared" si="17"/>
        <v>1</v>
      </c>
      <c r="BA137" s="27">
        <f t="shared" si="17"/>
        <v>1</v>
      </c>
      <c r="BB137" s="27">
        <f t="shared" si="17"/>
        <v>1</v>
      </c>
      <c r="BC137" s="27">
        <f t="shared" si="17"/>
        <v>1</v>
      </c>
      <c r="BD137" s="27">
        <f t="shared" si="17"/>
        <v>1</v>
      </c>
      <c r="BE137" s="27">
        <f t="shared" si="17"/>
        <v>0</v>
      </c>
      <c r="BF137" s="27">
        <f t="shared" si="17"/>
        <v>0</v>
      </c>
      <c r="BG137" s="27">
        <f t="shared" si="17"/>
        <v>0</v>
      </c>
      <c r="BH137" s="27">
        <f t="shared" si="17"/>
        <v>0</v>
      </c>
      <c r="BI137" s="27">
        <f t="shared" si="17"/>
        <v>0</v>
      </c>
      <c r="BJ137" s="27">
        <f t="shared" si="17"/>
        <v>0</v>
      </c>
      <c r="BK137" s="27">
        <f t="shared" si="17"/>
        <v>0</v>
      </c>
      <c r="BL137" s="27">
        <f t="shared" si="17"/>
        <v>0</v>
      </c>
      <c r="BM137" s="27">
        <f t="shared" si="17"/>
        <v>0</v>
      </c>
      <c r="BN137" s="27">
        <f t="shared" si="17"/>
        <v>0</v>
      </c>
      <c r="BO137" s="27">
        <f t="shared" si="17"/>
        <v>0</v>
      </c>
      <c r="BP137" s="27">
        <f t="shared" si="17"/>
        <v>0</v>
      </c>
      <c r="BQ137" s="188"/>
      <c r="BR137" s="188"/>
      <c r="BS137" s="188"/>
    </row>
    <row r="138" spans="1:72" x14ac:dyDescent="0.25">
      <c r="B138" s="1"/>
      <c r="C138" s="1"/>
      <c r="D138" s="28">
        <v>33</v>
      </c>
      <c r="E138" s="28"/>
      <c r="F138" s="28"/>
      <c r="G138" s="28"/>
      <c r="H138" s="28">
        <f>COUNTIF(H29:H127,"33")</f>
        <v>1</v>
      </c>
      <c r="I138" s="28">
        <f t="shared" ref="I138:BP138" si="18">COUNTIF(I29:I127,"33")</f>
        <v>1</v>
      </c>
      <c r="J138" s="28">
        <f t="shared" si="18"/>
        <v>1</v>
      </c>
      <c r="K138" s="28">
        <f t="shared" si="18"/>
        <v>1</v>
      </c>
      <c r="L138" s="28">
        <f t="shared" si="18"/>
        <v>1</v>
      </c>
      <c r="M138" s="28">
        <f t="shared" si="18"/>
        <v>1</v>
      </c>
      <c r="N138" s="28">
        <f t="shared" si="18"/>
        <v>1</v>
      </c>
      <c r="O138" s="28">
        <f t="shared" si="18"/>
        <v>1</v>
      </c>
      <c r="P138" s="28">
        <f t="shared" si="18"/>
        <v>1</v>
      </c>
      <c r="Q138" s="28">
        <f t="shared" si="18"/>
        <v>1</v>
      </c>
      <c r="R138" s="28">
        <f t="shared" si="18"/>
        <v>1</v>
      </c>
      <c r="S138" s="28">
        <f t="shared" si="18"/>
        <v>1</v>
      </c>
      <c r="T138" s="28">
        <f t="shared" si="18"/>
        <v>1</v>
      </c>
      <c r="U138" s="28">
        <f t="shared" si="18"/>
        <v>1</v>
      </c>
      <c r="V138" s="28">
        <f t="shared" si="18"/>
        <v>1</v>
      </c>
      <c r="W138" s="28">
        <f t="shared" si="18"/>
        <v>1</v>
      </c>
      <c r="X138" s="28">
        <f t="shared" si="18"/>
        <v>1</v>
      </c>
      <c r="Y138" s="28">
        <f t="shared" si="18"/>
        <v>1</v>
      </c>
      <c r="Z138" s="28">
        <f t="shared" si="18"/>
        <v>1</v>
      </c>
      <c r="AA138" s="28">
        <f t="shared" si="18"/>
        <v>1</v>
      </c>
      <c r="AB138" s="28">
        <f t="shared" si="18"/>
        <v>1</v>
      </c>
      <c r="AC138" s="28">
        <f t="shared" si="18"/>
        <v>1</v>
      </c>
      <c r="AD138" s="28">
        <f t="shared" si="18"/>
        <v>1</v>
      </c>
      <c r="AE138" s="28">
        <f t="shared" si="18"/>
        <v>1</v>
      </c>
      <c r="AF138" s="28">
        <f t="shared" si="18"/>
        <v>1</v>
      </c>
      <c r="AG138" s="28">
        <f t="shared" si="18"/>
        <v>1</v>
      </c>
      <c r="AH138" s="28">
        <f t="shared" si="18"/>
        <v>1</v>
      </c>
      <c r="AI138" s="28">
        <f t="shared" si="18"/>
        <v>1</v>
      </c>
      <c r="AJ138" s="28">
        <f t="shared" si="18"/>
        <v>1</v>
      </c>
      <c r="AK138" s="28">
        <f t="shared" si="18"/>
        <v>1</v>
      </c>
      <c r="AL138" s="28">
        <f t="shared" si="18"/>
        <v>1</v>
      </c>
      <c r="AM138" s="28">
        <f t="shared" si="18"/>
        <v>1</v>
      </c>
      <c r="AN138" s="28">
        <f t="shared" si="18"/>
        <v>1</v>
      </c>
      <c r="AO138" s="28">
        <f t="shared" si="18"/>
        <v>1</v>
      </c>
      <c r="AP138" s="28">
        <f t="shared" si="18"/>
        <v>1</v>
      </c>
      <c r="AQ138" s="28">
        <f t="shared" si="18"/>
        <v>1</v>
      </c>
      <c r="AR138" s="28">
        <f t="shared" si="18"/>
        <v>1</v>
      </c>
      <c r="AS138" s="28">
        <f t="shared" si="18"/>
        <v>1</v>
      </c>
      <c r="AT138" s="28">
        <f t="shared" si="18"/>
        <v>1</v>
      </c>
      <c r="AU138" s="28">
        <f t="shared" si="18"/>
        <v>1</v>
      </c>
      <c r="AV138" s="28">
        <f t="shared" si="18"/>
        <v>1</v>
      </c>
      <c r="AW138" s="28">
        <f t="shared" si="18"/>
        <v>1</v>
      </c>
      <c r="AX138" s="28">
        <f t="shared" si="18"/>
        <v>1</v>
      </c>
      <c r="AY138" s="28">
        <f t="shared" si="18"/>
        <v>1</v>
      </c>
      <c r="AZ138" s="28">
        <f t="shared" si="18"/>
        <v>1</v>
      </c>
      <c r="BA138" s="28">
        <f t="shared" si="18"/>
        <v>1</v>
      </c>
      <c r="BB138" s="28">
        <f t="shared" si="18"/>
        <v>1</v>
      </c>
      <c r="BC138" s="28">
        <f t="shared" si="18"/>
        <v>1</v>
      </c>
      <c r="BD138" s="28">
        <f t="shared" si="18"/>
        <v>1</v>
      </c>
      <c r="BE138" s="28">
        <f t="shared" si="18"/>
        <v>1</v>
      </c>
      <c r="BF138" s="28">
        <f t="shared" si="18"/>
        <v>1</v>
      </c>
      <c r="BG138" s="28">
        <f t="shared" si="18"/>
        <v>1</v>
      </c>
      <c r="BH138" s="28">
        <f t="shared" si="18"/>
        <v>0</v>
      </c>
      <c r="BI138" s="28">
        <f t="shared" si="18"/>
        <v>0</v>
      </c>
      <c r="BJ138" s="28">
        <f t="shared" si="18"/>
        <v>0</v>
      </c>
      <c r="BK138" s="28">
        <f t="shared" si="18"/>
        <v>0</v>
      </c>
      <c r="BL138" s="28">
        <f t="shared" si="18"/>
        <v>0</v>
      </c>
      <c r="BM138" s="28">
        <f t="shared" si="18"/>
        <v>0</v>
      </c>
      <c r="BN138" s="28">
        <f t="shared" si="18"/>
        <v>0</v>
      </c>
      <c r="BO138" s="28">
        <f t="shared" si="18"/>
        <v>0</v>
      </c>
      <c r="BP138" s="28">
        <f t="shared" si="18"/>
        <v>0</v>
      </c>
      <c r="BQ138" s="187"/>
      <c r="BR138" s="187"/>
      <c r="BS138" s="187"/>
    </row>
    <row r="139" spans="1:72" x14ac:dyDescent="0.25">
      <c r="D139" s="26">
        <v>35</v>
      </c>
      <c r="E139" s="26"/>
      <c r="F139" s="26"/>
      <c r="G139" s="26"/>
      <c r="H139" s="27">
        <f>COUNTIF(H29:H127,"35")</f>
        <v>0</v>
      </c>
      <c r="I139" s="27">
        <f t="shared" ref="I139:BP139" si="19">COUNTIF(I29:I127,"35")</f>
        <v>0</v>
      </c>
      <c r="J139" s="27">
        <f t="shared" si="19"/>
        <v>0</v>
      </c>
      <c r="K139" s="27">
        <f t="shared" si="19"/>
        <v>1</v>
      </c>
      <c r="L139" s="27">
        <f t="shared" si="19"/>
        <v>1</v>
      </c>
      <c r="M139" s="27">
        <f t="shared" si="19"/>
        <v>1</v>
      </c>
      <c r="N139" s="27">
        <f t="shared" si="19"/>
        <v>0</v>
      </c>
      <c r="O139" s="27">
        <f t="shared" si="19"/>
        <v>0</v>
      </c>
      <c r="P139" s="27">
        <f t="shared" si="19"/>
        <v>0</v>
      </c>
      <c r="Q139" s="27">
        <f t="shared" si="19"/>
        <v>0</v>
      </c>
      <c r="R139" s="27">
        <f t="shared" si="19"/>
        <v>0</v>
      </c>
      <c r="S139" s="27">
        <f t="shared" si="19"/>
        <v>0</v>
      </c>
      <c r="T139" s="27">
        <f t="shared" si="19"/>
        <v>0</v>
      </c>
      <c r="U139" s="27">
        <f t="shared" si="19"/>
        <v>0</v>
      </c>
      <c r="V139" s="27">
        <f t="shared" si="19"/>
        <v>0</v>
      </c>
      <c r="W139" s="27">
        <f t="shared" si="19"/>
        <v>1</v>
      </c>
      <c r="X139" s="27">
        <f t="shared" si="19"/>
        <v>1</v>
      </c>
      <c r="Y139" s="27">
        <f t="shared" si="19"/>
        <v>1</v>
      </c>
      <c r="Z139" s="27">
        <f t="shared" si="19"/>
        <v>1</v>
      </c>
      <c r="AA139" s="27">
        <f t="shared" si="19"/>
        <v>1</v>
      </c>
      <c r="AB139" s="27">
        <f t="shared" si="19"/>
        <v>1</v>
      </c>
      <c r="AC139" s="27">
        <f t="shared" si="19"/>
        <v>1</v>
      </c>
      <c r="AD139" s="27">
        <f t="shared" si="19"/>
        <v>1</v>
      </c>
      <c r="AE139" s="27">
        <f t="shared" si="19"/>
        <v>1</v>
      </c>
      <c r="AF139" s="27">
        <f t="shared" si="19"/>
        <v>1</v>
      </c>
      <c r="AG139" s="27">
        <f t="shared" si="19"/>
        <v>1</v>
      </c>
      <c r="AH139" s="27">
        <f t="shared" si="19"/>
        <v>1</v>
      </c>
      <c r="AI139" s="27">
        <f t="shared" si="19"/>
        <v>1</v>
      </c>
      <c r="AJ139" s="27">
        <f t="shared" si="19"/>
        <v>1</v>
      </c>
      <c r="AK139" s="27">
        <f t="shared" si="19"/>
        <v>1</v>
      </c>
      <c r="AL139" s="27">
        <f t="shared" si="19"/>
        <v>1</v>
      </c>
      <c r="AM139" s="27">
        <f t="shared" si="19"/>
        <v>1</v>
      </c>
      <c r="AN139" s="27">
        <f t="shared" si="19"/>
        <v>1</v>
      </c>
      <c r="AO139" s="27">
        <f t="shared" si="19"/>
        <v>1</v>
      </c>
      <c r="AP139" s="27">
        <f t="shared" si="19"/>
        <v>1</v>
      </c>
      <c r="AQ139" s="27">
        <f t="shared" si="19"/>
        <v>1</v>
      </c>
      <c r="AR139" s="27">
        <f t="shared" si="19"/>
        <v>1</v>
      </c>
      <c r="AS139" s="27">
        <f t="shared" si="19"/>
        <v>1</v>
      </c>
      <c r="AT139" s="27">
        <f t="shared" si="19"/>
        <v>1</v>
      </c>
      <c r="AU139" s="27">
        <f t="shared" si="19"/>
        <v>1</v>
      </c>
      <c r="AV139" s="27">
        <f t="shared" si="19"/>
        <v>1</v>
      </c>
      <c r="AW139" s="27">
        <f t="shared" si="19"/>
        <v>1</v>
      </c>
      <c r="AX139" s="27">
        <f t="shared" si="19"/>
        <v>1</v>
      </c>
      <c r="AY139" s="27">
        <f t="shared" si="19"/>
        <v>1</v>
      </c>
      <c r="AZ139" s="27">
        <f t="shared" si="19"/>
        <v>1</v>
      </c>
      <c r="BA139" s="27">
        <f t="shared" si="19"/>
        <v>1</v>
      </c>
      <c r="BB139" s="27">
        <f t="shared" si="19"/>
        <v>1</v>
      </c>
      <c r="BC139" s="27">
        <f t="shared" si="19"/>
        <v>1</v>
      </c>
      <c r="BD139" s="27">
        <f t="shared" si="19"/>
        <v>1</v>
      </c>
      <c r="BE139" s="27">
        <f t="shared" si="19"/>
        <v>1</v>
      </c>
      <c r="BF139" s="27">
        <f t="shared" si="19"/>
        <v>1</v>
      </c>
      <c r="BG139" s="27">
        <f t="shared" si="19"/>
        <v>1</v>
      </c>
      <c r="BH139" s="27">
        <f t="shared" si="19"/>
        <v>0</v>
      </c>
      <c r="BI139" s="27">
        <f t="shared" si="19"/>
        <v>0</v>
      </c>
      <c r="BJ139" s="27">
        <f t="shared" si="19"/>
        <v>0</v>
      </c>
      <c r="BK139" s="27">
        <f t="shared" si="19"/>
        <v>0</v>
      </c>
      <c r="BL139" s="27">
        <f t="shared" si="19"/>
        <v>0</v>
      </c>
      <c r="BM139" s="27">
        <f t="shared" si="19"/>
        <v>0</v>
      </c>
      <c r="BN139" s="27">
        <f t="shared" si="19"/>
        <v>0</v>
      </c>
      <c r="BO139" s="27">
        <f t="shared" si="19"/>
        <v>0</v>
      </c>
      <c r="BP139" s="27">
        <f t="shared" si="19"/>
        <v>0</v>
      </c>
      <c r="BQ139" s="188"/>
      <c r="BR139" s="188"/>
      <c r="BS139" s="188"/>
    </row>
    <row r="140" spans="1:72" x14ac:dyDescent="0.25">
      <c r="D140" s="26">
        <v>36</v>
      </c>
      <c r="E140" s="26"/>
      <c r="F140" s="26"/>
      <c r="G140" s="26"/>
      <c r="H140" s="27">
        <f>COUNTIF(H29:H127,"36")</f>
        <v>0</v>
      </c>
      <c r="I140" s="27">
        <f t="shared" ref="I140:BP140" si="20">COUNTIF(I29:I127,"36")</f>
        <v>0</v>
      </c>
      <c r="J140" s="27">
        <f t="shared" si="20"/>
        <v>0</v>
      </c>
      <c r="K140" s="27">
        <f t="shared" si="20"/>
        <v>0</v>
      </c>
      <c r="L140" s="27">
        <f t="shared" si="20"/>
        <v>0</v>
      </c>
      <c r="M140" s="27">
        <f t="shared" si="20"/>
        <v>0</v>
      </c>
      <c r="N140" s="27">
        <f t="shared" si="20"/>
        <v>0</v>
      </c>
      <c r="O140" s="27">
        <f t="shared" si="20"/>
        <v>0</v>
      </c>
      <c r="P140" s="27">
        <f t="shared" si="20"/>
        <v>0</v>
      </c>
      <c r="Q140" s="27">
        <f t="shared" si="20"/>
        <v>0</v>
      </c>
      <c r="R140" s="27">
        <f t="shared" si="20"/>
        <v>0</v>
      </c>
      <c r="S140" s="27">
        <f t="shared" si="20"/>
        <v>0</v>
      </c>
      <c r="T140" s="27">
        <f t="shared" si="20"/>
        <v>0</v>
      </c>
      <c r="U140" s="27">
        <f t="shared" si="20"/>
        <v>0</v>
      </c>
      <c r="V140" s="27">
        <f t="shared" si="20"/>
        <v>0</v>
      </c>
      <c r="W140" s="27">
        <f t="shared" si="20"/>
        <v>1</v>
      </c>
      <c r="X140" s="27">
        <f t="shared" si="20"/>
        <v>1</v>
      </c>
      <c r="Y140" s="27">
        <f t="shared" si="20"/>
        <v>1</v>
      </c>
      <c r="Z140" s="27">
        <f t="shared" si="20"/>
        <v>1</v>
      </c>
      <c r="AA140" s="27">
        <f t="shared" si="20"/>
        <v>1</v>
      </c>
      <c r="AB140" s="27">
        <f t="shared" si="20"/>
        <v>1</v>
      </c>
      <c r="AC140" s="27">
        <f t="shared" si="20"/>
        <v>1</v>
      </c>
      <c r="AD140" s="27">
        <f t="shared" si="20"/>
        <v>1</v>
      </c>
      <c r="AE140" s="27">
        <f t="shared" si="20"/>
        <v>1</v>
      </c>
      <c r="AF140" s="27">
        <f t="shared" si="20"/>
        <v>1</v>
      </c>
      <c r="AG140" s="27">
        <f t="shared" si="20"/>
        <v>1</v>
      </c>
      <c r="AH140" s="27">
        <f t="shared" si="20"/>
        <v>1</v>
      </c>
      <c r="AI140" s="27">
        <f t="shared" si="20"/>
        <v>1</v>
      </c>
      <c r="AJ140" s="27">
        <f t="shared" si="20"/>
        <v>1</v>
      </c>
      <c r="AK140" s="27">
        <f t="shared" si="20"/>
        <v>1</v>
      </c>
      <c r="AL140" s="27">
        <f t="shared" si="20"/>
        <v>1</v>
      </c>
      <c r="AM140" s="27">
        <f t="shared" si="20"/>
        <v>1</v>
      </c>
      <c r="AN140" s="27">
        <f t="shared" si="20"/>
        <v>1</v>
      </c>
      <c r="AO140" s="27">
        <f t="shared" si="20"/>
        <v>1</v>
      </c>
      <c r="AP140" s="27">
        <f t="shared" si="20"/>
        <v>1</v>
      </c>
      <c r="AQ140" s="27">
        <f t="shared" si="20"/>
        <v>1</v>
      </c>
      <c r="AR140" s="27">
        <f t="shared" si="20"/>
        <v>1</v>
      </c>
      <c r="AS140" s="27">
        <f t="shared" si="20"/>
        <v>1</v>
      </c>
      <c r="AT140" s="27">
        <f t="shared" si="20"/>
        <v>1</v>
      </c>
      <c r="AU140" s="27">
        <f t="shared" si="20"/>
        <v>1</v>
      </c>
      <c r="AV140" s="27">
        <f t="shared" si="20"/>
        <v>1</v>
      </c>
      <c r="AW140" s="27">
        <f t="shared" si="20"/>
        <v>1</v>
      </c>
      <c r="AX140" s="27">
        <f t="shared" si="20"/>
        <v>1</v>
      </c>
      <c r="AY140" s="27">
        <f t="shared" si="20"/>
        <v>1</v>
      </c>
      <c r="AZ140" s="27">
        <f t="shared" si="20"/>
        <v>1</v>
      </c>
      <c r="BA140" s="27">
        <f t="shared" si="20"/>
        <v>1</v>
      </c>
      <c r="BB140" s="27">
        <f t="shared" si="20"/>
        <v>1</v>
      </c>
      <c r="BC140" s="27">
        <f t="shared" si="20"/>
        <v>1</v>
      </c>
      <c r="BD140" s="27">
        <f t="shared" si="20"/>
        <v>1</v>
      </c>
      <c r="BE140" s="27">
        <f t="shared" si="20"/>
        <v>1</v>
      </c>
      <c r="BF140" s="27">
        <f t="shared" si="20"/>
        <v>1</v>
      </c>
      <c r="BG140" s="27">
        <f t="shared" si="20"/>
        <v>1</v>
      </c>
      <c r="BH140" s="27">
        <f t="shared" si="20"/>
        <v>0</v>
      </c>
      <c r="BI140" s="27">
        <f t="shared" si="20"/>
        <v>0</v>
      </c>
      <c r="BJ140" s="27">
        <f t="shared" si="20"/>
        <v>0</v>
      </c>
      <c r="BK140" s="27">
        <f t="shared" si="20"/>
        <v>0</v>
      </c>
      <c r="BL140" s="27">
        <f t="shared" si="20"/>
        <v>0</v>
      </c>
      <c r="BM140" s="27">
        <f t="shared" si="20"/>
        <v>0</v>
      </c>
      <c r="BN140" s="27">
        <f t="shared" si="20"/>
        <v>0</v>
      </c>
      <c r="BO140" s="27">
        <f t="shared" si="20"/>
        <v>0</v>
      </c>
      <c r="BP140" s="27">
        <f t="shared" si="20"/>
        <v>0</v>
      </c>
      <c r="BQ140" s="188"/>
      <c r="BR140" s="188"/>
      <c r="BS140" s="188"/>
    </row>
    <row r="141" spans="1:72" x14ac:dyDescent="0.25">
      <c r="D141" s="26">
        <v>37</v>
      </c>
      <c r="E141" s="26"/>
      <c r="F141" s="26"/>
      <c r="G141" s="26"/>
      <c r="H141" s="27">
        <f>COUNTIF(H29:H127,"37")</f>
        <v>0</v>
      </c>
      <c r="I141" s="27">
        <f t="shared" ref="I141:BP141" si="21">COUNTIF(I29:I127,"37")</f>
        <v>0</v>
      </c>
      <c r="J141" s="27">
        <f t="shared" si="21"/>
        <v>0</v>
      </c>
      <c r="K141" s="27">
        <f t="shared" si="21"/>
        <v>0</v>
      </c>
      <c r="L141" s="27">
        <f t="shared" si="21"/>
        <v>0</v>
      </c>
      <c r="M141" s="27">
        <f t="shared" si="21"/>
        <v>0</v>
      </c>
      <c r="N141" s="27">
        <f t="shared" si="21"/>
        <v>0</v>
      </c>
      <c r="O141" s="27">
        <f t="shared" si="21"/>
        <v>1</v>
      </c>
      <c r="P141" s="27">
        <f t="shared" si="21"/>
        <v>1</v>
      </c>
      <c r="Q141" s="27">
        <f t="shared" si="21"/>
        <v>1</v>
      </c>
      <c r="R141" s="27">
        <f t="shared" si="21"/>
        <v>1</v>
      </c>
      <c r="S141" s="27">
        <f t="shared" si="21"/>
        <v>1</v>
      </c>
      <c r="T141" s="27">
        <f t="shared" si="21"/>
        <v>1</v>
      </c>
      <c r="U141" s="27">
        <f t="shared" si="21"/>
        <v>1</v>
      </c>
      <c r="V141" s="27">
        <f t="shared" si="21"/>
        <v>1</v>
      </c>
      <c r="W141" s="27">
        <f t="shared" si="21"/>
        <v>1</v>
      </c>
      <c r="X141" s="27">
        <f t="shared" si="21"/>
        <v>1</v>
      </c>
      <c r="Y141" s="27">
        <f t="shared" si="21"/>
        <v>1</v>
      </c>
      <c r="Z141" s="27">
        <f t="shared" si="21"/>
        <v>1</v>
      </c>
      <c r="AA141" s="27">
        <f t="shared" si="21"/>
        <v>1</v>
      </c>
      <c r="AB141" s="27">
        <f t="shared" si="21"/>
        <v>1</v>
      </c>
      <c r="AC141" s="27">
        <f t="shared" si="21"/>
        <v>1</v>
      </c>
      <c r="AD141" s="27">
        <f t="shared" si="21"/>
        <v>1</v>
      </c>
      <c r="AE141" s="27">
        <f t="shared" si="21"/>
        <v>1</v>
      </c>
      <c r="AF141" s="27">
        <f t="shared" si="21"/>
        <v>1</v>
      </c>
      <c r="AG141" s="27">
        <f t="shared" si="21"/>
        <v>1</v>
      </c>
      <c r="AH141" s="27">
        <f t="shared" si="21"/>
        <v>1</v>
      </c>
      <c r="AI141" s="27">
        <f t="shared" si="21"/>
        <v>1</v>
      </c>
      <c r="AJ141" s="27">
        <f t="shared" si="21"/>
        <v>1</v>
      </c>
      <c r="AK141" s="27">
        <f t="shared" si="21"/>
        <v>1</v>
      </c>
      <c r="AL141" s="27">
        <f t="shared" si="21"/>
        <v>1</v>
      </c>
      <c r="AM141" s="27">
        <f t="shared" si="21"/>
        <v>1</v>
      </c>
      <c r="AN141" s="27">
        <f t="shared" si="21"/>
        <v>1</v>
      </c>
      <c r="AO141" s="27">
        <f t="shared" si="21"/>
        <v>1</v>
      </c>
      <c r="AP141" s="27">
        <f t="shared" si="21"/>
        <v>1</v>
      </c>
      <c r="AQ141" s="27">
        <f t="shared" si="21"/>
        <v>1</v>
      </c>
      <c r="AR141" s="27">
        <f t="shared" si="21"/>
        <v>1</v>
      </c>
      <c r="AS141" s="27">
        <f t="shared" si="21"/>
        <v>1</v>
      </c>
      <c r="AT141" s="27">
        <f t="shared" si="21"/>
        <v>1</v>
      </c>
      <c r="AU141" s="27">
        <f t="shared" si="21"/>
        <v>1</v>
      </c>
      <c r="AV141" s="27">
        <f t="shared" si="21"/>
        <v>1</v>
      </c>
      <c r="AW141" s="27">
        <f t="shared" si="21"/>
        <v>1</v>
      </c>
      <c r="AX141" s="27">
        <f t="shared" si="21"/>
        <v>1</v>
      </c>
      <c r="AY141" s="27">
        <f t="shared" si="21"/>
        <v>1</v>
      </c>
      <c r="AZ141" s="27">
        <f t="shared" si="21"/>
        <v>1</v>
      </c>
      <c r="BA141" s="27">
        <f t="shared" si="21"/>
        <v>1</v>
      </c>
      <c r="BB141" s="27">
        <f t="shared" si="21"/>
        <v>1</v>
      </c>
      <c r="BC141" s="27">
        <f t="shared" si="21"/>
        <v>1</v>
      </c>
      <c r="BD141" s="27">
        <f t="shared" si="21"/>
        <v>1</v>
      </c>
      <c r="BE141" s="27">
        <f t="shared" si="21"/>
        <v>1</v>
      </c>
      <c r="BF141" s="27">
        <f t="shared" si="21"/>
        <v>1</v>
      </c>
      <c r="BG141" s="27">
        <f t="shared" si="21"/>
        <v>1</v>
      </c>
      <c r="BH141" s="27">
        <f t="shared" si="21"/>
        <v>0</v>
      </c>
      <c r="BI141" s="27">
        <f t="shared" si="21"/>
        <v>0</v>
      </c>
      <c r="BJ141" s="27">
        <f t="shared" si="21"/>
        <v>0</v>
      </c>
      <c r="BK141" s="27">
        <f t="shared" si="21"/>
        <v>0</v>
      </c>
      <c r="BL141" s="27">
        <f t="shared" si="21"/>
        <v>0</v>
      </c>
      <c r="BM141" s="27">
        <f t="shared" si="21"/>
        <v>0</v>
      </c>
      <c r="BN141" s="27">
        <f t="shared" si="21"/>
        <v>0</v>
      </c>
      <c r="BO141" s="27">
        <f t="shared" si="21"/>
        <v>0</v>
      </c>
      <c r="BP141" s="27">
        <f t="shared" si="21"/>
        <v>0</v>
      </c>
      <c r="BQ141" s="188"/>
      <c r="BR141" s="188"/>
      <c r="BS141" s="188"/>
    </row>
    <row r="142" spans="1:72" x14ac:dyDescent="0.25">
      <c r="D142" s="26">
        <v>38</v>
      </c>
      <c r="E142" s="26"/>
      <c r="F142" s="26"/>
      <c r="G142" s="26"/>
      <c r="H142" s="27">
        <f>COUNTIF(H29:H127,"38")</f>
        <v>0</v>
      </c>
      <c r="I142" s="27">
        <f t="shared" ref="I142:BP142" si="22">COUNTIF(I29:I127,"38")</f>
        <v>0</v>
      </c>
      <c r="J142" s="27">
        <f t="shared" si="22"/>
        <v>0</v>
      </c>
      <c r="K142" s="27">
        <f t="shared" si="22"/>
        <v>1</v>
      </c>
      <c r="L142" s="27">
        <f t="shared" si="22"/>
        <v>1</v>
      </c>
      <c r="M142" s="27">
        <f t="shared" si="22"/>
        <v>1</v>
      </c>
      <c r="N142" s="27">
        <f t="shared" si="22"/>
        <v>1</v>
      </c>
      <c r="O142" s="27">
        <f t="shared" si="22"/>
        <v>1</v>
      </c>
      <c r="P142" s="27">
        <f t="shared" si="22"/>
        <v>1</v>
      </c>
      <c r="Q142" s="27">
        <f t="shared" si="22"/>
        <v>1</v>
      </c>
      <c r="R142" s="27">
        <f t="shared" si="22"/>
        <v>1</v>
      </c>
      <c r="S142" s="27">
        <f t="shared" si="22"/>
        <v>1</v>
      </c>
      <c r="T142" s="27">
        <f t="shared" si="22"/>
        <v>1</v>
      </c>
      <c r="U142" s="27">
        <f t="shared" si="22"/>
        <v>1</v>
      </c>
      <c r="V142" s="27">
        <f t="shared" si="22"/>
        <v>1</v>
      </c>
      <c r="W142" s="27">
        <f t="shared" si="22"/>
        <v>1</v>
      </c>
      <c r="X142" s="27">
        <f t="shared" si="22"/>
        <v>1</v>
      </c>
      <c r="Y142" s="27">
        <f t="shared" si="22"/>
        <v>1</v>
      </c>
      <c r="Z142" s="27">
        <f t="shared" si="22"/>
        <v>1</v>
      </c>
      <c r="AA142" s="27">
        <f t="shared" si="22"/>
        <v>1</v>
      </c>
      <c r="AB142" s="27">
        <f t="shared" si="22"/>
        <v>1</v>
      </c>
      <c r="AC142" s="27">
        <f t="shared" si="22"/>
        <v>1</v>
      </c>
      <c r="AD142" s="27">
        <f t="shared" si="22"/>
        <v>1</v>
      </c>
      <c r="AE142" s="27">
        <f t="shared" si="22"/>
        <v>1</v>
      </c>
      <c r="AF142" s="27">
        <f t="shared" si="22"/>
        <v>1</v>
      </c>
      <c r="AG142" s="27">
        <f t="shared" si="22"/>
        <v>1</v>
      </c>
      <c r="AH142" s="27">
        <f t="shared" si="22"/>
        <v>1</v>
      </c>
      <c r="AI142" s="27">
        <f t="shared" si="22"/>
        <v>1</v>
      </c>
      <c r="AJ142" s="27">
        <f t="shared" si="22"/>
        <v>1</v>
      </c>
      <c r="AK142" s="27">
        <f t="shared" si="22"/>
        <v>1</v>
      </c>
      <c r="AL142" s="27">
        <f t="shared" si="22"/>
        <v>1</v>
      </c>
      <c r="AM142" s="27">
        <f t="shared" si="22"/>
        <v>1</v>
      </c>
      <c r="AN142" s="27">
        <f t="shared" si="22"/>
        <v>1</v>
      </c>
      <c r="AO142" s="27">
        <f t="shared" si="22"/>
        <v>1</v>
      </c>
      <c r="AP142" s="27">
        <f t="shared" si="22"/>
        <v>1</v>
      </c>
      <c r="AQ142" s="27">
        <f t="shared" si="22"/>
        <v>1</v>
      </c>
      <c r="AR142" s="27">
        <f t="shared" si="22"/>
        <v>1</v>
      </c>
      <c r="AS142" s="27">
        <f t="shared" si="22"/>
        <v>1</v>
      </c>
      <c r="AT142" s="27">
        <f t="shared" si="22"/>
        <v>1</v>
      </c>
      <c r="AU142" s="27">
        <f t="shared" si="22"/>
        <v>1</v>
      </c>
      <c r="AV142" s="27">
        <f t="shared" si="22"/>
        <v>1</v>
      </c>
      <c r="AW142" s="27">
        <f t="shared" si="22"/>
        <v>1</v>
      </c>
      <c r="AX142" s="27">
        <f t="shared" si="22"/>
        <v>1</v>
      </c>
      <c r="AY142" s="27">
        <f t="shared" si="22"/>
        <v>1</v>
      </c>
      <c r="AZ142" s="27">
        <f t="shared" si="22"/>
        <v>1</v>
      </c>
      <c r="BA142" s="27">
        <f t="shared" si="22"/>
        <v>1</v>
      </c>
      <c r="BB142" s="27">
        <f t="shared" si="22"/>
        <v>1</v>
      </c>
      <c r="BC142" s="27">
        <f t="shared" si="22"/>
        <v>1</v>
      </c>
      <c r="BD142" s="27">
        <f t="shared" si="22"/>
        <v>1</v>
      </c>
      <c r="BE142" s="27">
        <f t="shared" si="22"/>
        <v>1</v>
      </c>
      <c r="BF142" s="27">
        <f t="shared" si="22"/>
        <v>1</v>
      </c>
      <c r="BG142" s="27">
        <f t="shared" si="22"/>
        <v>1</v>
      </c>
      <c r="BH142" s="27">
        <f t="shared" si="22"/>
        <v>0</v>
      </c>
      <c r="BI142" s="27">
        <f t="shared" si="22"/>
        <v>0</v>
      </c>
      <c r="BJ142" s="27">
        <f t="shared" si="22"/>
        <v>0</v>
      </c>
      <c r="BK142" s="27">
        <f t="shared" si="22"/>
        <v>0</v>
      </c>
      <c r="BL142" s="27">
        <f t="shared" si="22"/>
        <v>0</v>
      </c>
      <c r="BM142" s="27">
        <f t="shared" si="22"/>
        <v>0</v>
      </c>
      <c r="BN142" s="27">
        <f t="shared" si="22"/>
        <v>0</v>
      </c>
      <c r="BO142" s="27">
        <f t="shared" si="22"/>
        <v>0</v>
      </c>
      <c r="BP142" s="27">
        <f t="shared" si="22"/>
        <v>0</v>
      </c>
      <c r="BQ142" s="188"/>
      <c r="BR142" s="188"/>
      <c r="BS142" s="188"/>
    </row>
    <row r="143" spans="1:72" x14ac:dyDescent="0.25">
      <c r="D143" s="30">
        <v>39</v>
      </c>
      <c r="E143" s="30"/>
      <c r="F143" s="30"/>
      <c r="G143" s="30"/>
      <c r="H143" s="27">
        <f>COUNTIF(H29:H127,"39")</f>
        <v>0</v>
      </c>
      <c r="I143" s="27">
        <f t="shared" ref="I143:BP143" si="23">COUNTIF(I29:I127,"39")</f>
        <v>0</v>
      </c>
      <c r="J143" s="27">
        <f t="shared" si="23"/>
        <v>0</v>
      </c>
      <c r="K143" s="27">
        <f t="shared" si="23"/>
        <v>1</v>
      </c>
      <c r="L143" s="27">
        <f t="shared" si="23"/>
        <v>1</v>
      </c>
      <c r="M143" s="27">
        <f t="shared" si="23"/>
        <v>1</v>
      </c>
      <c r="N143" s="27">
        <f t="shared" si="23"/>
        <v>1</v>
      </c>
      <c r="O143" s="27">
        <f t="shared" si="23"/>
        <v>1</v>
      </c>
      <c r="P143" s="27">
        <f t="shared" si="23"/>
        <v>1</v>
      </c>
      <c r="Q143" s="27">
        <f t="shared" si="23"/>
        <v>1</v>
      </c>
      <c r="R143" s="27">
        <f t="shared" si="23"/>
        <v>1</v>
      </c>
      <c r="S143" s="27">
        <f t="shared" si="23"/>
        <v>1</v>
      </c>
      <c r="T143" s="27">
        <f t="shared" si="23"/>
        <v>1</v>
      </c>
      <c r="U143" s="27">
        <f t="shared" si="23"/>
        <v>1</v>
      </c>
      <c r="V143" s="27">
        <f t="shared" si="23"/>
        <v>1</v>
      </c>
      <c r="W143" s="27">
        <f t="shared" si="23"/>
        <v>1</v>
      </c>
      <c r="X143" s="27">
        <f t="shared" si="23"/>
        <v>1</v>
      </c>
      <c r="Y143" s="27">
        <f t="shared" si="23"/>
        <v>1</v>
      </c>
      <c r="Z143" s="27">
        <f t="shared" si="23"/>
        <v>1</v>
      </c>
      <c r="AA143" s="27">
        <f t="shared" si="23"/>
        <v>1</v>
      </c>
      <c r="AB143" s="27">
        <f t="shared" si="23"/>
        <v>1</v>
      </c>
      <c r="AC143" s="27">
        <f t="shared" si="23"/>
        <v>1</v>
      </c>
      <c r="AD143" s="27">
        <f t="shared" si="23"/>
        <v>1</v>
      </c>
      <c r="AE143" s="27">
        <f t="shared" si="23"/>
        <v>1</v>
      </c>
      <c r="AF143" s="27">
        <f t="shared" si="23"/>
        <v>1</v>
      </c>
      <c r="AG143" s="27">
        <f t="shared" si="23"/>
        <v>1</v>
      </c>
      <c r="AH143" s="27">
        <f t="shared" si="23"/>
        <v>1</v>
      </c>
      <c r="AI143" s="27">
        <f t="shared" si="23"/>
        <v>1</v>
      </c>
      <c r="AJ143" s="27">
        <f t="shared" si="23"/>
        <v>1</v>
      </c>
      <c r="AK143" s="27">
        <f t="shared" si="23"/>
        <v>1</v>
      </c>
      <c r="AL143" s="27">
        <f t="shared" si="23"/>
        <v>1</v>
      </c>
      <c r="AM143" s="27">
        <f t="shared" si="23"/>
        <v>1</v>
      </c>
      <c r="AN143" s="27">
        <f t="shared" si="23"/>
        <v>1</v>
      </c>
      <c r="AO143" s="27">
        <f t="shared" si="23"/>
        <v>1</v>
      </c>
      <c r="AP143" s="27">
        <f t="shared" si="23"/>
        <v>1</v>
      </c>
      <c r="AQ143" s="27">
        <f t="shared" si="23"/>
        <v>1</v>
      </c>
      <c r="AR143" s="27">
        <f t="shared" si="23"/>
        <v>1</v>
      </c>
      <c r="AS143" s="27">
        <f t="shared" si="23"/>
        <v>1</v>
      </c>
      <c r="AT143" s="27">
        <f t="shared" si="23"/>
        <v>1</v>
      </c>
      <c r="AU143" s="27">
        <f t="shared" si="23"/>
        <v>1</v>
      </c>
      <c r="AV143" s="27">
        <f t="shared" si="23"/>
        <v>1</v>
      </c>
      <c r="AW143" s="27">
        <f t="shared" si="23"/>
        <v>1</v>
      </c>
      <c r="AX143" s="27">
        <f t="shared" si="23"/>
        <v>1</v>
      </c>
      <c r="AY143" s="27">
        <f t="shared" si="23"/>
        <v>1</v>
      </c>
      <c r="AZ143" s="27">
        <f t="shared" si="23"/>
        <v>1</v>
      </c>
      <c r="BA143" s="27">
        <f t="shared" si="23"/>
        <v>1</v>
      </c>
      <c r="BB143" s="27">
        <f t="shared" si="23"/>
        <v>1</v>
      </c>
      <c r="BC143" s="27">
        <f t="shared" si="23"/>
        <v>1</v>
      </c>
      <c r="BD143" s="27">
        <f t="shared" si="23"/>
        <v>1</v>
      </c>
      <c r="BE143" s="27">
        <f t="shared" si="23"/>
        <v>1</v>
      </c>
      <c r="BF143" s="27">
        <f t="shared" si="23"/>
        <v>1</v>
      </c>
      <c r="BG143" s="27">
        <f t="shared" si="23"/>
        <v>1</v>
      </c>
      <c r="BH143" s="27">
        <f t="shared" si="23"/>
        <v>0</v>
      </c>
      <c r="BI143" s="27">
        <f t="shared" si="23"/>
        <v>0</v>
      </c>
      <c r="BJ143" s="27">
        <f t="shared" si="23"/>
        <v>0</v>
      </c>
      <c r="BK143" s="27">
        <f t="shared" si="23"/>
        <v>0</v>
      </c>
      <c r="BL143" s="27">
        <f t="shared" si="23"/>
        <v>0</v>
      </c>
      <c r="BM143" s="27">
        <f t="shared" si="23"/>
        <v>0</v>
      </c>
      <c r="BN143" s="27">
        <f t="shared" si="23"/>
        <v>0</v>
      </c>
      <c r="BO143" s="27">
        <f t="shared" si="23"/>
        <v>0</v>
      </c>
      <c r="BP143" s="27">
        <f t="shared" si="23"/>
        <v>0</v>
      </c>
      <c r="BQ143" s="188"/>
      <c r="BR143" s="188"/>
      <c r="BS143" s="188"/>
    </row>
    <row r="144" spans="1:72" x14ac:dyDescent="0.25">
      <c r="D144" s="58">
        <v>1</v>
      </c>
      <c r="E144" s="58"/>
      <c r="F144" s="58"/>
      <c r="G144" s="58"/>
      <c r="H144" s="28">
        <f>COUNTIF(H29:H127,"1")</f>
        <v>1</v>
      </c>
      <c r="I144" s="28">
        <f t="shared" ref="I144:BP144" si="24">COUNTIF(I29:I127,"1")</f>
        <v>1</v>
      </c>
      <c r="J144" s="28">
        <f t="shared" si="24"/>
        <v>1</v>
      </c>
      <c r="K144" s="28">
        <f t="shared" si="24"/>
        <v>1</v>
      </c>
      <c r="L144" s="28">
        <f t="shared" si="24"/>
        <v>1</v>
      </c>
      <c r="M144" s="28">
        <f t="shared" si="24"/>
        <v>1</v>
      </c>
      <c r="N144" s="28">
        <f t="shared" si="24"/>
        <v>1</v>
      </c>
      <c r="O144" s="28">
        <f t="shared" si="24"/>
        <v>1</v>
      </c>
      <c r="P144" s="28">
        <f t="shared" si="24"/>
        <v>1</v>
      </c>
      <c r="Q144" s="28">
        <f t="shared" si="24"/>
        <v>1</v>
      </c>
      <c r="R144" s="28">
        <f t="shared" si="24"/>
        <v>1</v>
      </c>
      <c r="S144" s="28">
        <f t="shared" si="24"/>
        <v>1</v>
      </c>
      <c r="T144" s="28">
        <f t="shared" si="24"/>
        <v>1</v>
      </c>
      <c r="U144" s="28">
        <f t="shared" si="24"/>
        <v>1</v>
      </c>
      <c r="V144" s="28">
        <f t="shared" si="24"/>
        <v>1</v>
      </c>
      <c r="W144" s="28">
        <f t="shared" si="24"/>
        <v>1</v>
      </c>
      <c r="X144" s="28">
        <f t="shared" si="24"/>
        <v>1</v>
      </c>
      <c r="Y144" s="28">
        <f t="shared" si="24"/>
        <v>1</v>
      </c>
      <c r="Z144" s="28">
        <f t="shared" si="24"/>
        <v>1</v>
      </c>
      <c r="AA144" s="28">
        <f t="shared" si="24"/>
        <v>1</v>
      </c>
      <c r="AB144" s="28">
        <f t="shared" si="24"/>
        <v>1</v>
      </c>
      <c r="AC144" s="28">
        <f t="shared" si="24"/>
        <v>1</v>
      </c>
      <c r="AD144" s="28">
        <f t="shared" si="24"/>
        <v>1</v>
      </c>
      <c r="AE144" s="28">
        <f t="shared" si="24"/>
        <v>1</v>
      </c>
      <c r="AF144" s="28">
        <f t="shared" si="24"/>
        <v>1</v>
      </c>
      <c r="AG144" s="28">
        <f t="shared" si="24"/>
        <v>1</v>
      </c>
      <c r="AH144" s="28">
        <f t="shared" si="24"/>
        <v>1</v>
      </c>
      <c r="AI144" s="28">
        <f t="shared" si="24"/>
        <v>1</v>
      </c>
      <c r="AJ144" s="28">
        <f t="shared" si="24"/>
        <v>1</v>
      </c>
      <c r="AK144" s="28">
        <f t="shared" si="24"/>
        <v>1</v>
      </c>
      <c r="AL144" s="28">
        <f t="shared" si="24"/>
        <v>1</v>
      </c>
      <c r="AM144" s="28">
        <f t="shared" si="24"/>
        <v>1</v>
      </c>
      <c r="AN144" s="28">
        <f t="shared" si="24"/>
        <v>1</v>
      </c>
      <c r="AO144" s="28">
        <f t="shared" si="24"/>
        <v>1</v>
      </c>
      <c r="AP144" s="28">
        <f t="shared" si="24"/>
        <v>1</v>
      </c>
      <c r="AQ144" s="28">
        <f t="shared" si="24"/>
        <v>1</v>
      </c>
      <c r="AR144" s="28">
        <f t="shared" si="24"/>
        <v>1</v>
      </c>
      <c r="AS144" s="28">
        <f t="shared" si="24"/>
        <v>1</v>
      </c>
      <c r="AT144" s="28">
        <f t="shared" si="24"/>
        <v>1</v>
      </c>
      <c r="AU144" s="28">
        <f t="shared" si="24"/>
        <v>1</v>
      </c>
      <c r="AV144" s="28">
        <f t="shared" si="24"/>
        <v>1</v>
      </c>
      <c r="AW144" s="28">
        <f t="shared" si="24"/>
        <v>1</v>
      </c>
      <c r="AX144" s="28">
        <f t="shared" si="24"/>
        <v>1</v>
      </c>
      <c r="AY144" s="28">
        <f t="shared" si="24"/>
        <v>1</v>
      </c>
      <c r="AZ144" s="28">
        <f t="shared" si="24"/>
        <v>1</v>
      </c>
      <c r="BA144" s="28">
        <f t="shared" si="24"/>
        <v>1</v>
      </c>
      <c r="BB144" s="28">
        <f t="shared" si="24"/>
        <v>1</v>
      </c>
      <c r="BC144" s="28">
        <f t="shared" si="24"/>
        <v>1</v>
      </c>
      <c r="BD144" s="28">
        <f t="shared" si="24"/>
        <v>1</v>
      </c>
      <c r="BE144" s="28">
        <f t="shared" si="24"/>
        <v>1</v>
      </c>
      <c r="BF144" s="28">
        <f t="shared" si="24"/>
        <v>1</v>
      </c>
      <c r="BG144" s="28">
        <f t="shared" si="24"/>
        <v>1</v>
      </c>
      <c r="BH144" s="28">
        <f t="shared" si="24"/>
        <v>0</v>
      </c>
      <c r="BI144" s="28">
        <f t="shared" si="24"/>
        <v>0</v>
      </c>
      <c r="BJ144" s="28">
        <f t="shared" si="24"/>
        <v>0</v>
      </c>
      <c r="BK144" s="28">
        <f t="shared" si="24"/>
        <v>0</v>
      </c>
      <c r="BL144" s="28">
        <f t="shared" si="24"/>
        <v>0</v>
      </c>
      <c r="BM144" s="28">
        <f t="shared" si="24"/>
        <v>0</v>
      </c>
      <c r="BN144" s="28">
        <f t="shared" si="24"/>
        <v>0</v>
      </c>
      <c r="BO144" s="28">
        <f t="shared" si="24"/>
        <v>0</v>
      </c>
      <c r="BP144" s="28">
        <f t="shared" si="24"/>
        <v>0</v>
      </c>
      <c r="BQ144" s="187"/>
      <c r="BR144" s="187"/>
      <c r="BS144" s="187"/>
    </row>
    <row r="145" spans="4:71" x14ac:dyDescent="0.25">
      <c r="D145" s="58">
        <v>2</v>
      </c>
      <c r="E145" s="58"/>
      <c r="F145" s="58"/>
      <c r="G145" s="58"/>
      <c r="H145" s="27">
        <f>COUNTIF(H29:H127,"2")</f>
        <v>0</v>
      </c>
      <c r="I145" s="27">
        <f t="shared" ref="I145:BP145" si="25">COUNTIF(I29:I127,"2")</f>
        <v>0</v>
      </c>
      <c r="J145" s="27">
        <f t="shared" si="25"/>
        <v>0</v>
      </c>
      <c r="K145" s="27">
        <f t="shared" si="25"/>
        <v>0</v>
      </c>
      <c r="L145" s="27">
        <f t="shared" si="25"/>
        <v>0</v>
      </c>
      <c r="M145" s="27">
        <f t="shared" si="25"/>
        <v>0</v>
      </c>
      <c r="N145" s="27">
        <f t="shared" si="25"/>
        <v>0</v>
      </c>
      <c r="O145" s="27">
        <f t="shared" si="25"/>
        <v>0</v>
      </c>
      <c r="P145" s="27">
        <f t="shared" si="25"/>
        <v>0</v>
      </c>
      <c r="Q145" s="27">
        <f t="shared" si="25"/>
        <v>0</v>
      </c>
      <c r="R145" s="27">
        <f t="shared" si="25"/>
        <v>0</v>
      </c>
      <c r="S145" s="27">
        <f t="shared" si="25"/>
        <v>0</v>
      </c>
      <c r="T145" s="27">
        <f t="shared" si="25"/>
        <v>0</v>
      </c>
      <c r="U145" s="27">
        <f t="shared" si="25"/>
        <v>0</v>
      </c>
      <c r="V145" s="27">
        <f t="shared" si="25"/>
        <v>0</v>
      </c>
      <c r="W145" s="27">
        <f t="shared" si="25"/>
        <v>0</v>
      </c>
      <c r="X145" s="27">
        <f t="shared" si="25"/>
        <v>0</v>
      </c>
      <c r="Y145" s="27">
        <f t="shared" si="25"/>
        <v>0</v>
      </c>
      <c r="Z145" s="27">
        <f t="shared" si="25"/>
        <v>0</v>
      </c>
      <c r="AA145" s="27">
        <f t="shared" si="25"/>
        <v>0</v>
      </c>
      <c r="AB145" s="27">
        <f t="shared" si="25"/>
        <v>0</v>
      </c>
      <c r="AC145" s="27">
        <f t="shared" si="25"/>
        <v>0</v>
      </c>
      <c r="AD145" s="27">
        <f t="shared" si="25"/>
        <v>0</v>
      </c>
      <c r="AE145" s="27">
        <f t="shared" si="25"/>
        <v>1</v>
      </c>
      <c r="AF145" s="27">
        <f t="shared" si="25"/>
        <v>1</v>
      </c>
      <c r="AG145" s="27">
        <f t="shared" si="25"/>
        <v>1</v>
      </c>
      <c r="AH145" s="27">
        <f t="shared" si="25"/>
        <v>1</v>
      </c>
      <c r="AI145" s="27">
        <f t="shared" si="25"/>
        <v>1</v>
      </c>
      <c r="AJ145" s="27">
        <f t="shared" si="25"/>
        <v>1</v>
      </c>
      <c r="AK145" s="27">
        <f t="shared" si="25"/>
        <v>1</v>
      </c>
      <c r="AL145" s="27">
        <f t="shared" si="25"/>
        <v>1</v>
      </c>
      <c r="AM145" s="27">
        <f t="shared" si="25"/>
        <v>1</v>
      </c>
      <c r="AN145" s="27">
        <f t="shared" si="25"/>
        <v>1</v>
      </c>
      <c r="AO145" s="27">
        <f t="shared" si="25"/>
        <v>1</v>
      </c>
      <c r="AP145" s="27">
        <f t="shared" si="25"/>
        <v>1</v>
      </c>
      <c r="AQ145" s="27">
        <f t="shared" si="25"/>
        <v>0</v>
      </c>
      <c r="AR145" s="27">
        <f t="shared" si="25"/>
        <v>0</v>
      </c>
      <c r="AS145" s="27">
        <f t="shared" si="25"/>
        <v>0</v>
      </c>
      <c r="AT145" s="27">
        <f t="shared" si="25"/>
        <v>0</v>
      </c>
      <c r="AU145" s="27">
        <f t="shared" si="25"/>
        <v>0</v>
      </c>
      <c r="AV145" s="27">
        <f t="shared" si="25"/>
        <v>0</v>
      </c>
      <c r="AW145" s="27">
        <f t="shared" si="25"/>
        <v>0</v>
      </c>
      <c r="AX145" s="27">
        <f t="shared" si="25"/>
        <v>0</v>
      </c>
      <c r="AY145" s="27">
        <f t="shared" si="25"/>
        <v>1</v>
      </c>
      <c r="AZ145" s="27">
        <f t="shared" si="25"/>
        <v>1</v>
      </c>
      <c r="BA145" s="27">
        <f t="shared" si="25"/>
        <v>1</v>
      </c>
      <c r="BB145" s="27">
        <f t="shared" si="25"/>
        <v>1</v>
      </c>
      <c r="BC145" s="27">
        <f t="shared" si="25"/>
        <v>1</v>
      </c>
      <c r="BD145" s="27">
        <f t="shared" si="25"/>
        <v>1</v>
      </c>
      <c r="BE145" s="27">
        <f t="shared" si="25"/>
        <v>1</v>
      </c>
      <c r="BF145" s="27">
        <f t="shared" si="25"/>
        <v>1</v>
      </c>
      <c r="BG145" s="27">
        <f t="shared" si="25"/>
        <v>1</v>
      </c>
      <c r="BH145" s="27">
        <f t="shared" si="25"/>
        <v>0</v>
      </c>
      <c r="BI145" s="27">
        <f t="shared" si="25"/>
        <v>0</v>
      </c>
      <c r="BJ145" s="27">
        <f t="shared" si="25"/>
        <v>0</v>
      </c>
      <c r="BK145" s="27">
        <f t="shared" si="25"/>
        <v>0</v>
      </c>
      <c r="BL145" s="27">
        <f t="shared" si="25"/>
        <v>0</v>
      </c>
      <c r="BM145" s="27">
        <f t="shared" si="25"/>
        <v>0</v>
      </c>
      <c r="BN145" s="27">
        <f t="shared" si="25"/>
        <v>0</v>
      </c>
      <c r="BO145" s="27">
        <f t="shared" si="25"/>
        <v>0</v>
      </c>
      <c r="BP145" s="27">
        <f t="shared" si="25"/>
        <v>0</v>
      </c>
      <c r="BQ145" s="188"/>
      <c r="BR145" s="188"/>
      <c r="BS145" s="188"/>
    </row>
    <row r="146" spans="4:71" x14ac:dyDescent="0.25">
      <c r="D146" s="29" t="s">
        <v>16</v>
      </c>
      <c r="E146" s="29"/>
      <c r="F146" s="29"/>
      <c r="G146" s="29"/>
      <c r="H146" s="27">
        <f>COUNTIF(H28:H127,"cmo")</f>
        <v>0</v>
      </c>
      <c r="I146" s="27">
        <f t="shared" ref="I146:BP146" si="26">COUNTIF(I28:I127,"cmo")</f>
        <v>0</v>
      </c>
      <c r="J146" s="27">
        <f t="shared" si="26"/>
        <v>0</v>
      </c>
      <c r="K146" s="27">
        <f t="shared" si="26"/>
        <v>0</v>
      </c>
      <c r="L146" s="27">
        <f t="shared" si="26"/>
        <v>0</v>
      </c>
      <c r="M146" s="27">
        <f t="shared" si="26"/>
        <v>0</v>
      </c>
      <c r="N146" s="27">
        <f t="shared" si="26"/>
        <v>0</v>
      </c>
      <c r="O146" s="27">
        <f t="shared" si="26"/>
        <v>0</v>
      </c>
      <c r="P146" s="27">
        <f t="shared" si="26"/>
        <v>0</v>
      </c>
      <c r="Q146" s="27">
        <f t="shared" si="26"/>
        <v>0</v>
      </c>
      <c r="R146" s="27">
        <f t="shared" si="26"/>
        <v>0</v>
      </c>
      <c r="S146" s="27">
        <f t="shared" si="26"/>
        <v>0</v>
      </c>
      <c r="T146" s="27">
        <f t="shared" si="26"/>
        <v>0</v>
      </c>
      <c r="U146" s="27">
        <f t="shared" si="26"/>
        <v>0</v>
      </c>
      <c r="V146" s="27">
        <f t="shared" si="26"/>
        <v>0</v>
      </c>
      <c r="W146" s="27">
        <f t="shared" si="26"/>
        <v>0</v>
      </c>
      <c r="X146" s="27">
        <f t="shared" si="26"/>
        <v>0</v>
      </c>
      <c r="Y146" s="27">
        <f t="shared" si="26"/>
        <v>0</v>
      </c>
      <c r="Z146" s="27">
        <f t="shared" si="26"/>
        <v>0</v>
      </c>
      <c r="AA146" s="27">
        <f t="shared" si="26"/>
        <v>0</v>
      </c>
      <c r="AB146" s="27">
        <f t="shared" si="26"/>
        <v>0</v>
      </c>
      <c r="AC146" s="27">
        <f t="shared" si="26"/>
        <v>0</v>
      </c>
      <c r="AD146" s="27">
        <f t="shared" si="26"/>
        <v>0</v>
      </c>
      <c r="AE146" s="27">
        <f t="shared" si="26"/>
        <v>0</v>
      </c>
      <c r="AF146" s="27">
        <f t="shared" si="26"/>
        <v>0</v>
      </c>
      <c r="AG146" s="27">
        <f t="shared" si="26"/>
        <v>0</v>
      </c>
      <c r="AH146" s="27">
        <f t="shared" si="26"/>
        <v>0</v>
      </c>
      <c r="AI146" s="27">
        <f t="shared" si="26"/>
        <v>0</v>
      </c>
      <c r="AJ146" s="27">
        <f t="shared" si="26"/>
        <v>0</v>
      </c>
      <c r="AK146" s="27">
        <f t="shared" si="26"/>
        <v>0</v>
      </c>
      <c r="AL146" s="27">
        <f t="shared" si="26"/>
        <v>0</v>
      </c>
      <c r="AM146" s="27">
        <f t="shared" si="26"/>
        <v>0</v>
      </c>
      <c r="AN146" s="27">
        <f t="shared" si="26"/>
        <v>0</v>
      </c>
      <c r="AO146" s="27">
        <f t="shared" si="26"/>
        <v>0</v>
      </c>
      <c r="AP146" s="27">
        <f t="shared" si="26"/>
        <v>0</v>
      </c>
      <c r="AQ146" s="27">
        <f t="shared" si="26"/>
        <v>0</v>
      </c>
      <c r="AR146" s="27">
        <f t="shared" si="26"/>
        <v>0</v>
      </c>
      <c r="AS146" s="27">
        <f t="shared" si="26"/>
        <v>0</v>
      </c>
      <c r="AT146" s="27">
        <f t="shared" si="26"/>
        <v>0</v>
      </c>
      <c r="AU146" s="27">
        <f t="shared" si="26"/>
        <v>1</v>
      </c>
      <c r="AV146" s="27">
        <f t="shared" si="26"/>
        <v>1</v>
      </c>
      <c r="AW146" s="27">
        <f t="shared" si="26"/>
        <v>1</v>
      </c>
      <c r="AX146" s="27">
        <f t="shared" si="26"/>
        <v>1</v>
      </c>
      <c r="AY146" s="27">
        <f t="shared" si="26"/>
        <v>1</v>
      </c>
      <c r="AZ146" s="27">
        <f t="shared" si="26"/>
        <v>1</v>
      </c>
      <c r="BA146" s="27">
        <f t="shared" si="26"/>
        <v>1</v>
      </c>
      <c r="BB146" s="27">
        <f t="shared" si="26"/>
        <v>1</v>
      </c>
      <c r="BC146" s="27">
        <f t="shared" si="26"/>
        <v>1</v>
      </c>
      <c r="BD146" s="27">
        <f t="shared" si="26"/>
        <v>1</v>
      </c>
      <c r="BE146" s="27">
        <f t="shared" si="26"/>
        <v>1</v>
      </c>
      <c r="BF146" s="27">
        <f t="shared" si="26"/>
        <v>1</v>
      </c>
      <c r="BG146" s="27">
        <f t="shared" si="26"/>
        <v>1</v>
      </c>
      <c r="BH146" s="27">
        <f t="shared" si="26"/>
        <v>0</v>
      </c>
      <c r="BI146" s="27">
        <f t="shared" si="26"/>
        <v>0</v>
      </c>
      <c r="BJ146" s="27">
        <f t="shared" si="26"/>
        <v>0</v>
      </c>
      <c r="BK146" s="27">
        <f t="shared" si="26"/>
        <v>0</v>
      </c>
      <c r="BL146" s="27">
        <f t="shared" si="26"/>
        <v>0</v>
      </c>
      <c r="BM146" s="27">
        <f t="shared" si="26"/>
        <v>0</v>
      </c>
      <c r="BN146" s="27">
        <f t="shared" si="26"/>
        <v>0</v>
      </c>
      <c r="BO146" s="27">
        <f t="shared" si="26"/>
        <v>0</v>
      </c>
      <c r="BP146" s="27">
        <f t="shared" si="26"/>
        <v>0</v>
      </c>
      <c r="BQ146" s="188"/>
      <c r="BR146" s="188"/>
      <c r="BS146" s="188"/>
    </row>
    <row r="147" spans="4:71" x14ac:dyDescent="0.25">
      <c r="D147" s="29" t="s">
        <v>15</v>
      </c>
      <c r="E147" s="29"/>
      <c r="F147" s="29"/>
      <c r="G147" s="29"/>
      <c r="H147" s="27">
        <f>COUNTIF(H29:H127,"F")</f>
        <v>1</v>
      </c>
      <c r="I147" s="27">
        <f t="shared" ref="I147:BP147" si="27">COUNTIF(I29:I127,"F")</f>
        <v>1</v>
      </c>
      <c r="J147" s="27">
        <f t="shared" si="27"/>
        <v>0</v>
      </c>
      <c r="K147" s="27">
        <f t="shared" si="27"/>
        <v>0</v>
      </c>
      <c r="L147" s="27">
        <f t="shared" si="27"/>
        <v>0</v>
      </c>
      <c r="M147" s="27">
        <f t="shared" si="27"/>
        <v>0</v>
      </c>
      <c r="N147" s="27">
        <f t="shared" si="27"/>
        <v>1</v>
      </c>
      <c r="O147" s="27">
        <f t="shared" si="27"/>
        <v>1</v>
      </c>
      <c r="P147" s="27">
        <f t="shared" si="27"/>
        <v>0</v>
      </c>
      <c r="Q147" s="27">
        <f t="shared" si="27"/>
        <v>1</v>
      </c>
      <c r="R147" s="27">
        <f t="shared" si="27"/>
        <v>1</v>
      </c>
      <c r="S147" s="27">
        <f t="shared" si="27"/>
        <v>3</v>
      </c>
      <c r="T147" s="27">
        <f t="shared" si="27"/>
        <v>0</v>
      </c>
      <c r="U147" s="27">
        <f t="shared" si="27"/>
        <v>1</v>
      </c>
      <c r="V147" s="27">
        <f t="shared" si="27"/>
        <v>1</v>
      </c>
      <c r="W147" s="27">
        <f t="shared" si="27"/>
        <v>3</v>
      </c>
      <c r="X147" s="27">
        <f t="shared" si="27"/>
        <v>0</v>
      </c>
      <c r="Y147" s="27">
        <f t="shared" si="27"/>
        <v>0</v>
      </c>
      <c r="Z147" s="27">
        <f t="shared" si="27"/>
        <v>0</v>
      </c>
      <c r="AA147" s="27">
        <f t="shared" si="27"/>
        <v>1</v>
      </c>
      <c r="AB147" s="27">
        <f t="shared" si="27"/>
        <v>0</v>
      </c>
      <c r="AC147" s="27">
        <f t="shared" si="27"/>
        <v>0</v>
      </c>
      <c r="AD147" s="27">
        <f t="shared" si="27"/>
        <v>0</v>
      </c>
      <c r="AE147" s="27">
        <f t="shared" si="27"/>
        <v>2</v>
      </c>
      <c r="AF147" s="27">
        <f t="shared" si="27"/>
        <v>0</v>
      </c>
      <c r="AG147" s="27">
        <f t="shared" si="27"/>
        <v>0</v>
      </c>
      <c r="AH147" s="27">
        <f t="shared" si="27"/>
        <v>0</v>
      </c>
      <c r="AI147" s="27">
        <f t="shared" si="27"/>
        <v>4</v>
      </c>
      <c r="AJ147" s="27">
        <f t="shared" si="27"/>
        <v>0</v>
      </c>
      <c r="AK147" s="27">
        <f t="shared" si="27"/>
        <v>3</v>
      </c>
      <c r="AL147" s="27">
        <f t="shared" si="27"/>
        <v>3</v>
      </c>
      <c r="AM147" s="27">
        <f t="shared" si="27"/>
        <v>1</v>
      </c>
      <c r="AN147" s="27">
        <f t="shared" si="27"/>
        <v>0</v>
      </c>
      <c r="AO147" s="27">
        <f t="shared" si="27"/>
        <v>0</v>
      </c>
      <c r="AP147" s="27">
        <f t="shared" si="27"/>
        <v>0</v>
      </c>
      <c r="AQ147" s="27">
        <f t="shared" si="27"/>
        <v>4</v>
      </c>
      <c r="AR147" s="27">
        <f t="shared" si="27"/>
        <v>2</v>
      </c>
      <c r="AS147" s="27">
        <f t="shared" si="27"/>
        <v>1</v>
      </c>
      <c r="AT147" s="27">
        <f t="shared" si="27"/>
        <v>0</v>
      </c>
      <c r="AU147" s="27">
        <f t="shared" si="27"/>
        <v>5</v>
      </c>
      <c r="AV147" s="27">
        <f t="shared" si="27"/>
        <v>0</v>
      </c>
      <c r="AW147" s="27">
        <f t="shared" si="27"/>
        <v>0</v>
      </c>
      <c r="AX147" s="27">
        <f t="shared" si="27"/>
        <v>0</v>
      </c>
      <c r="AY147" s="27">
        <f t="shared" si="27"/>
        <v>1</v>
      </c>
      <c r="AZ147" s="27">
        <f t="shared" si="27"/>
        <v>1</v>
      </c>
      <c r="BA147" s="27">
        <f t="shared" si="27"/>
        <v>0</v>
      </c>
      <c r="BB147" s="27">
        <f t="shared" si="27"/>
        <v>0</v>
      </c>
      <c r="BC147" s="27">
        <f t="shared" si="27"/>
        <v>2</v>
      </c>
      <c r="BD147" s="27">
        <f t="shared" si="27"/>
        <v>2</v>
      </c>
      <c r="BE147" s="27">
        <f t="shared" si="27"/>
        <v>2</v>
      </c>
      <c r="BF147" s="27">
        <f t="shared" si="27"/>
        <v>0</v>
      </c>
      <c r="BG147" s="27">
        <f t="shared" si="27"/>
        <v>1</v>
      </c>
      <c r="BH147" s="27">
        <f t="shared" si="27"/>
        <v>0</v>
      </c>
      <c r="BI147" s="27">
        <f t="shared" si="27"/>
        <v>1</v>
      </c>
      <c r="BJ147" s="27">
        <f t="shared" si="27"/>
        <v>13</v>
      </c>
      <c r="BK147" s="27">
        <f t="shared" si="27"/>
        <v>13</v>
      </c>
      <c r="BL147" s="27">
        <f t="shared" si="27"/>
        <v>12</v>
      </c>
      <c r="BM147" s="27">
        <f t="shared" si="27"/>
        <v>12</v>
      </c>
      <c r="BN147" s="27">
        <f t="shared" si="27"/>
        <v>11</v>
      </c>
      <c r="BO147" s="27">
        <f t="shared" si="27"/>
        <v>11</v>
      </c>
      <c r="BP147" s="27">
        <f t="shared" si="27"/>
        <v>0</v>
      </c>
      <c r="BQ147" s="188"/>
      <c r="BR147" s="188"/>
      <c r="BS147" s="188"/>
    </row>
  </sheetData>
  <mergeCells count="149">
    <mergeCell ref="BT27:BT28"/>
    <mergeCell ref="F130:L130"/>
    <mergeCell ref="P130:AF130"/>
    <mergeCell ref="AJ130:AR130"/>
    <mergeCell ref="AV130:BT130"/>
    <mergeCell ref="BN27:BN28"/>
    <mergeCell ref="BO27:BO28"/>
    <mergeCell ref="BP27:BP28"/>
    <mergeCell ref="BQ27:BQ28"/>
    <mergeCell ref="BR27:BR28"/>
    <mergeCell ref="BI27:BI28"/>
    <mergeCell ref="BJ27:BJ28"/>
    <mergeCell ref="BK27:BK28"/>
    <mergeCell ref="BL27:BL28"/>
    <mergeCell ref="BM27:BM28"/>
    <mergeCell ref="BD27:BD28"/>
    <mergeCell ref="BE27:BE28"/>
    <mergeCell ref="BF27:BF28"/>
    <mergeCell ref="BG27:BG28"/>
    <mergeCell ref="BH27:BH28"/>
    <mergeCell ref="AY27:AY28"/>
    <mergeCell ref="AZ27:AZ28"/>
    <mergeCell ref="AW27:AW28"/>
    <mergeCell ref="AX27:AX28"/>
    <mergeCell ref="AO27:AO28"/>
    <mergeCell ref="AP27:AP28"/>
    <mergeCell ref="AQ27:AQ28"/>
    <mergeCell ref="AR27:AR28"/>
    <mergeCell ref="AS27:AS28"/>
    <mergeCell ref="AJ131:AR131"/>
    <mergeCell ref="BS27:BS28"/>
    <mergeCell ref="AJ27:AJ28"/>
    <mergeCell ref="AK27:AK28"/>
    <mergeCell ref="AL27:AL28"/>
    <mergeCell ref="AM27:AM28"/>
    <mergeCell ref="AN27:AN28"/>
    <mergeCell ref="BA27:BA28"/>
    <mergeCell ref="BB27:BB28"/>
    <mergeCell ref="BC27:BC28"/>
    <mergeCell ref="AT27:AT28"/>
    <mergeCell ref="AU27:AU28"/>
    <mergeCell ref="AV27:AV28"/>
    <mergeCell ref="BQ6:BQ7"/>
    <mergeCell ref="BR6:BR7"/>
    <mergeCell ref="BS6:BS7"/>
    <mergeCell ref="BT6:BT7"/>
    <mergeCell ref="AS6:AS7"/>
    <mergeCell ref="AT6:AT7"/>
    <mergeCell ref="AU6:AU7"/>
    <mergeCell ref="AV6:AV7"/>
    <mergeCell ref="AM6:AM7"/>
    <mergeCell ref="AN6:AN7"/>
    <mergeCell ref="AO6:AO7"/>
    <mergeCell ref="AP6:AP7"/>
    <mergeCell ref="AQ6:AQ7"/>
    <mergeCell ref="C27:C28"/>
    <mergeCell ref="Y27:Y28"/>
    <mergeCell ref="Z27:Z28"/>
    <mergeCell ref="AA27:AA28"/>
    <mergeCell ref="AB27:AB28"/>
    <mergeCell ref="AC27:AC28"/>
    <mergeCell ref="AD27:AD28"/>
    <mergeCell ref="AE27:AE28"/>
    <mergeCell ref="AF27:AF28"/>
    <mergeCell ref="M27:M28"/>
    <mergeCell ref="N27:N28"/>
    <mergeCell ref="O27:O28"/>
    <mergeCell ref="P27:P28"/>
    <mergeCell ref="Q27:Q28"/>
    <mergeCell ref="AG27:AG28"/>
    <mergeCell ref="AH27:AH28"/>
    <mergeCell ref="AI27:AI28"/>
    <mergeCell ref="BL6:BL7"/>
    <mergeCell ref="BM6:BM7"/>
    <mergeCell ref="BN6:BN7"/>
    <mergeCell ref="BO6:BO7"/>
    <mergeCell ref="BP6:BP7"/>
    <mergeCell ref="BG6:BG7"/>
    <mergeCell ref="BH6:BH7"/>
    <mergeCell ref="BI6:BI7"/>
    <mergeCell ref="BJ6:BJ7"/>
    <mergeCell ref="BK6:BK7"/>
    <mergeCell ref="BB6:BB7"/>
    <mergeCell ref="BC6:BC7"/>
    <mergeCell ref="BD6:BD7"/>
    <mergeCell ref="BE6:BE7"/>
    <mergeCell ref="BF6:BF7"/>
    <mergeCell ref="AW6:AW7"/>
    <mergeCell ref="AX6:AX7"/>
    <mergeCell ref="AY6:AY7"/>
    <mergeCell ref="AZ6:AZ7"/>
    <mergeCell ref="BA6:BA7"/>
    <mergeCell ref="AR6:AR7"/>
    <mergeCell ref="AH6:AH7"/>
    <mergeCell ref="AI6:AI7"/>
    <mergeCell ref="AJ6:AJ7"/>
    <mergeCell ref="AK6:AK7"/>
    <mergeCell ref="AL6:AL7"/>
    <mergeCell ref="AC6:AC7"/>
    <mergeCell ref="AD6:AD7"/>
    <mergeCell ref="AE6:AE7"/>
    <mergeCell ref="AF6:AF7"/>
    <mergeCell ref="AG6:AG7"/>
    <mergeCell ref="A1:D2"/>
    <mergeCell ref="Y6:Y7"/>
    <mergeCell ref="Z6:Z7"/>
    <mergeCell ref="AA6:AA7"/>
    <mergeCell ref="AB6:AB7"/>
    <mergeCell ref="W27:W28"/>
    <mergeCell ref="X27:X28"/>
    <mergeCell ref="B130:E130"/>
    <mergeCell ref="R27:R28"/>
    <mergeCell ref="S27:S28"/>
    <mergeCell ref="T27:T28"/>
    <mergeCell ref="U27:U28"/>
    <mergeCell ref="V27:V28"/>
    <mergeCell ref="X6:X7"/>
    <mergeCell ref="B27:B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B6:B7"/>
    <mergeCell ref="C6:C7"/>
    <mergeCell ref="D6:D7"/>
    <mergeCell ref="E6:E7"/>
    <mergeCell ref="F6:F7"/>
    <mergeCell ref="J6:J7"/>
    <mergeCell ref="K6:K7"/>
    <mergeCell ref="L6:L7"/>
    <mergeCell ref="G6:G7"/>
    <mergeCell ref="H6:H7"/>
    <mergeCell ref="I6:I7"/>
    <mergeCell ref="V6:V7"/>
    <mergeCell ref="W6:W7"/>
    <mergeCell ref="M6:M7"/>
    <mergeCell ref="N6:N7"/>
    <mergeCell ref="O6:O7"/>
    <mergeCell ref="P6:P7"/>
    <mergeCell ref="Q6:Q7"/>
    <mergeCell ref="R6:R7"/>
    <mergeCell ref="S6:S7"/>
    <mergeCell ref="T6:T7"/>
    <mergeCell ref="U6:U7"/>
  </mergeCells>
  <conditionalFormatting sqref="H135:BT147">
    <cfRule type="cellIs" dxfId="18" priority="97" operator="greaterThan">
      <formula>1</formula>
    </cfRule>
    <cfRule type="cellIs" dxfId="17" priority="98" operator="equal">
      <formula>1</formula>
    </cfRule>
    <cfRule type="cellIs" dxfId="16" priority="99" operator="notEqual">
      <formula>1</formula>
    </cfRule>
  </conditionalFormatting>
  <conditionalFormatting sqref="H8:BT13">
    <cfRule type="cellIs" dxfId="15" priority="14" operator="equal">
      <formula>"L"</formula>
    </cfRule>
  </conditionalFormatting>
  <conditionalFormatting sqref="H8:BT13">
    <cfRule type="expression" dxfId="14" priority="15">
      <formula>AND(H$6&gt;=$C8,H$6&lt;=$D8)</formula>
    </cfRule>
    <cfRule type="notContainsBlanks" dxfId="13" priority="16">
      <formula>LEN(TRIM(H8))&gt;0</formula>
    </cfRule>
  </conditionalFormatting>
  <conditionalFormatting sqref="H16:BT25">
    <cfRule type="cellIs" dxfId="12" priority="11" operator="equal">
      <formula>"L"</formula>
    </cfRule>
  </conditionalFormatting>
  <conditionalFormatting sqref="H16:BT25">
    <cfRule type="expression" dxfId="11" priority="12">
      <formula>AND(H$6&gt;=$C16,H$6&lt;=$D16)</formula>
    </cfRule>
    <cfRule type="notContainsBlanks" dxfId="10" priority="13">
      <formula>LEN(TRIM(H16))&gt;0</formula>
    </cfRule>
  </conditionalFormatting>
  <conditionalFormatting sqref="H29:BT119 H121:BT127 H120:AP120 BC120:BT120">
    <cfRule type="cellIs" dxfId="9" priority="4" operator="equal">
      <formula>"L"</formula>
    </cfRule>
  </conditionalFormatting>
  <conditionalFormatting sqref="H42:AD42 AF42:BT42 H43:BT119 H29:BT41 H121:BT127 H120:AP120 BC120:BT120">
    <cfRule type="expression" dxfId="8" priority="5">
      <formula>AND(H$6&gt;=$C29,H$6&lt;=$D29)</formula>
    </cfRule>
    <cfRule type="notContainsBlanks" dxfId="7" priority="6">
      <formula>LEN(TRIM(H29))&gt;0</formula>
    </cfRule>
  </conditionalFormatting>
  <conditionalFormatting sqref="AE42:AO42">
    <cfRule type="expression" dxfId="6" priority="7">
      <formula>AND(AE$6&gt;=$C42,AE$6&lt;=$D42)</formula>
    </cfRule>
    <cfRule type="notContainsBlanks" dxfId="5" priority="8">
      <formula>LEN(TRIM(AE42))&gt;0</formula>
    </cfRule>
  </conditionalFormatting>
  <conditionalFormatting sqref="AE42:AO42">
    <cfRule type="expression" dxfId="4" priority="9">
      <formula>AND(AF$6&gt;=$C43,AF$6&lt;=$D43)</formula>
    </cfRule>
    <cfRule type="notContainsBlanks" dxfId="3" priority="10">
      <formula>LEN(TRIM(AE42))&gt;0</formula>
    </cfRule>
  </conditionalFormatting>
  <conditionalFormatting sqref="AQ120:BB120">
    <cfRule type="cellIs" dxfId="2" priority="1" operator="equal">
      <formula>"L"</formula>
    </cfRule>
  </conditionalFormatting>
  <conditionalFormatting sqref="AQ120:BB120">
    <cfRule type="expression" dxfId="1" priority="2">
      <formula>AND(AQ$6&gt;=$C120,AQ$6&lt;=$D120)</formula>
    </cfRule>
    <cfRule type="notContainsBlanks" dxfId="0" priority="3">
      <formula>LEN(TRIM(AQ120))&gt;0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4" r:id="rId4" name="Button 4">
              <controlPr defaultSize="0" print="0" autoFill="0" autoPict="0" macro="[0]!Bouton10_Cliquer">
                <anchor moveWithCells="1" sizeWithCells="1">
                  <from>
                    <xdr:col>1</xdr:col>
                    <xdr:colOff>123825</xdr:colOff>
                    <xdr:row>134</xdr:row>
                    <xdr:rowOff>104775</xdr:rowOff>
                  </from>
                  <to>
                    <xdr:col>2</xdr:col>
                    <xdr:colOff>28575</xdr:colOff>
                    <xdr:row>138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5" name="Button 6">
              <controlPr defaultSize="0" print="0" autoFill="0" autoPict="0" macro="[0]!Bouton11_Cliquer">
                <anchor moveWithCells="1" sizeWithCells="1">
                  <from>
                    <xdr:col>1</xdr:col>
                    <xdr:colOff>123825</xdr:colOff>
                    <xdr:row>142</xdr:row>
                    <xdr:rowOff>66675</xdr:rowOff>
                  </from>
                  <to>
                    <xdr:col>2</xdr:col>
                    <xdr:colOff>28575</xdr:colOff>
                    <xdr:row>146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35</vt:i4>
      </vt:variant>
    </vt:vector>
  </HeadingPairs>
  <TitlesOfParts>
    <vt:vector size="36" baseType="lpstr">
      <vt:lpstr>Etat staff</vt:lpstr>
      <vt:lpstr>datedimanche</vt:lpstr>
      <vt:lpstr>datejeudi</vt:lpstr>
      <vt:lpstr>datelundi</vt:lpstr>
      <vt:lpstr>datemardi</vt:lpstr>
      <vt:lpstr>datemercredi</vt:lpstr>
      <vt:lpstr>datesamedi</vt:lpstr>
      <vt:lpstr>datevendredi</vt:lpstr>
      <vt:lpstr>ECARTDIMANCHE</vt:lpstr>
      <vt:lpstr>ECARTJEUDI</vt:lpstr>
      <vt:lpstr>ECARTLUNDI</vt:lpstr>
      <vt:lpstr>ECARTMARDI</vt:lpstr>
      <vt:lpstr>ECARTMERCREDI</vt:lpstr>
      <vt:lpstr>ECARTSAMEDI</vt:lpstr>
      <vt:lpstr>ECARTVENDREDI</vt:lpstr>
      <vt:lpstr>fctdimanche</vt:lpstr>
      <vt:lpstr>FCTJEUDI</vt:lpstr>
      <vt:lpstr>FCTLUNDI</vt:lpstr>
      <vt:lpstr>FCTMARDI</vt:lpstr>
      <vt:lpstr>FCTMERCREDI</vt:lpstr>
      <vt:lpstr>FCTSAMEDI</vt:lpstr>
      <vt:lpstr>FCTVENDREDI</vt:lpstr>
      <vt:lpstr>dimanche!Print_Area</vt:lpstr>
      <vt:lpstr>jeudi!Print_Area</vt:lpstr>
      <vt:lpstr>lundi!Print_Area</vt:lpstr>
      <vt:lpstr>mardi!Print_Area</vt:lpstr>
      <vt:lpstr>mercredi!Print_Area</vt:lpstr>
      <vt:lpstr>samedi!Print_Area</vt:lpstr>
      <vt:lpstr>vendredi!Print_Area</vt:lpstr>
      <vt:lpstr>REELDIMANCHE</vt:lpstr>
      <vt:lpstr>REELJEUDI</vt:lpstr>
      <vt:lpstr>REELLUNDI</vt:lpstr>
      <vt:lpstr>REELMARDI</vt:lpstr>
      <vt:lpstr>REELMERCREDI</vt:lpstr>
      <vt:lpstr>REELSAMEDI</vt:lpstr>
      <vt:lpstr>REELVENDREDI</vt:lpstr>
    </vt:vector>
  </TitlesOfParts>
  <Company>EuroDisney Associés 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DLP WDS HOLLYWOOD LEGENDS</dc:creator>
  <cp:lastModifiedBy>VERFAILLIE, MAXIME</cp:lastModifiedBy>
  <cp:lastPrinted>2019-04-15T12:55:35Z</cp:lastPrinted>
  <dcterms:created xsi:type="dcterms:W3CDTF">2017-09-13T08:37:53Z</dcterms:created>
  <dcterms:modified xsi:type="dcterms:W3CDTF">2019-04-23T14:49:14Z</dcterms:modified>
</cp:coreProperties>
</file>