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625"/>
  <workbookPr filterPrivacy="1" defaultThemeVersion="166925"/>
  <bookViews>
    <workbookView xWindow="0" yWindow="0" windowWidth="24000" windowHeight="9705" activeTab="2"/>
  </bookViews>
  <sheets>
    <sheet name="TVA sur les encaissements" sheetId="1" r:id="rId1"/>
    <sheet name="Application P 64" sheetId="2" r:id="rId2"/>
    <sheet name="Avril" sheetId="4" r:id="rId3"/>
    <sheet name="Mai" sheetId="9" r:id="rId4"/>
    <sheet name="Juin" sheetId="10" r:id="rId5"/>
    <sheet name="Feuil3" sheetId="11" r:id="rId6"/>
  </sheets>
  <definedNames>
    <definedName name="_xlnm.Print_Area" localSheetId="1">'Application P 64'!$A$1:$J$17</definedName>
    <definedName name="_xlnm.Print_Area" localSheetId="2">Avril!$A$1:$J$38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2" i="10" l="1"/>
  <c r="I31" i="10"/>
  <c r="I117" i="9"/>
  <c r="I40" i="9"/>
  <c r="I114" i="4"/>
  <c r="J37" i="4"/>
  <c r="I37" i="4"/>
  <c r="I111" i="4" l="1"/>
  <c r="J111" i="4"/>
  <c r="C144" i="4"/>
  <c r="I145" i="4"/>
  <c r="J145" i="4"/>
  <c r="I146" i="4"/>
  <c r="I147" i="4"/>
  <c r="J148" i="4"/>
  <c r="I149" i="4"/>
  <c r="I109" i="9"/>
  <c r="J109" i="9"/>
  <c r="C144" i="9"/>
  <c r="I145" i="9"/>
  <c r="J145" i="9"/>
  <c r="I146" i="9"/>
  <c r="J147" i="9"/>
  <c r="J148" i="9"/>
  <c r="I114" i="10"/>
  <c r="J114" i="10"/>
  <c r="C146" i="10"/>
  <c r="I147" i="10"/>
  <c r="J147" i="10"/>
  <c r="I148" i="10"/>
  <c r="J149" i="10"/>
  <c r="J150" i="10"/>
  <c r="I151" i="10"/>
  <c r="I98" i="4"/>
  <c r="J98" i="4"/>
  <c r="C134" i="4"/>
  <c r="I135" i="4"/>
  <c r="J135" i="4"/>
  <c r="I136" i="4"/>
  <c r="J137" i="4"/>
  <c r="I138" i="4"/>
  <c r="I139" i="4"/>
  <c r="I140" i="4"/>
  <c r="I141" i="4"/>
  <c r="J142" i="4"/>
  <c r="I94" i="9"/>
  <c r="J94" i="9"/>
  <c r="C133" i="9"/>
  <c r="I134" i="9"/>
  <c r="J134" i="9"/>
  <c r="I135" i="9"/>
  <c r="I136" i="9"/>
  <c r="I137" i="9"/>
  <c r="J138" i="9"/>
  <c r="I139" i="9"/>
  <c r="I140" i="9"/>
  <c r="I141" i="9"/>
  <c r="J142" i="9"/>
  <c r="I99" i="10"/>
  <c r="J99" i="10"/>
  <c r="C137" i="10"/>
  <c r="I138" i="10"/>
  <c r="J138" i="10"/>
  <c r="I139" i="10"/>
  <c r="I140" i="10"/>
  <c r="J141" i="10"/>
  <c r="J142" i="10"/>
  <c r="I143" i="10"/>
  <c r="I144" i="10"/>
  <c r="J135" i="10"/>
  <c r="J134" i="10"/>
  <c r="J133" i="10"/>
  <c r="J132" i="10"/>
  <c r="I131" i="10"/>
  <c r="I130" i="10"/>
  <c r="C129" i="10"/>
  <c r="J75" i="10"/>
  <c r="I75" i="10"/>
  <c r="I72" i="9"/>
  <c r="J72" i="9"/>
  <c r="C125" i="9"/>
  <c r="I126" i="9"/>
  <c r="I127" i="9"/>
  <c r="J128" i="9"/>
  <c r="J129" i="9"/>
  <c r="J130" i="9"/>
  <c r="J131" i="9"/>
  <c r="I75" i="4"/>
  <c r="J75" i="4"/>
  <c r="C126" i="4"/>
  <c r="I127" i="4"/>
  <c r="I128" i="4"/>
  <c r="J129" i="4"/>
  <c r="J130" i="4"/>
  <c r="J131" i="4"/>
  <c r="J132" i="4"/>
  <c r="J123" i="9"/>
  <c r="J122" i="9"/>
  <c r="J121" i="9"/>
  <c r="I120" i="9"/>
  <c r="I119" i="9"/>
  <c r="I118" i="9"/>
  <c r="I116" i="9"/>
  <c r="I115" i="9"/>
  <c r="I114" i="9"/>
  <c r="I113" i="9"/>
  <c r="I112" i="9"/>
  <c r="C111" i="9"/>
  <c r="J40" i="9"/>
  <c r="J127" i="10"/>
  <c r="J126" i="10"/>
  <c r="J125" i="10"/>
  <c r="I124" i="10"/>
  <c r="I123" i="10"/>
  <c r="I121" i="10"/>
  <c r="I120" i="10"/>
  <c r="I119" i="10"/>
  <c r="I118" i="10"/>
  <c r="I117" i="10"/>
  <c r="C116" i="10"/>
  <c r="J31" i="10"/>
  <c r="J145" i="10" l="1"/>
  <c r="J152" i="10"/>
  <c r="I152" i="10"/>
  <c r="J149" i="9"/>
  <c r="J143" i="9"/>
  <c r="I149" i="9"/>
  <c r="J150" i="4"/>
  <c r="I150" i="4"/>
  <c r="J143" i="4"/>
  <c r="I143" i="4"/>
  <c r="I133" i="4"/>
  <c r="I143" i="9"/>
  <c r="I132" i="9"/>
  <c r="J128" i="10"/>
  <c r="I145" i="10"/>
  <c r="J133" i="4"/>
  <c r="J132" i="9"/>
  <c r="J124" i="9"/>
  <c r="I136" i="10"/>
  <c r="J136" i="10"/>
  <c r="I128" i="10"/>
  <c r="I124" i="9"/>
  <c r="C113" i="4"/>
  <c r="J124" i="4"/>
  <c r="J123" i="4"/>
  <c r="J122" i="4"/>
  <c r="I121" i="4"/>
  <c r="I120" i="4"/>
  <c r="I119" i="4"/>
  <c r="I118" i="4"/>
  <c r="I117" i="4"/>
  <c r="I116" i="4"/>
  <c r="I115" i="4"/>
  <c r="J125" i="4" l="1"/>
  <c r="I125" i="4"/>
  <c r="H95" i="1"/>
  <c r="G95" i="1"/>
  <c r="F84" i="1"/>
  <c r="H73" i="1"/>
  <c r="G73" i="1"/>
  <c r="H67" i="1"/>
  <c r="G67" i="1"/>
  <c r="H58" i="1"/>
  <c r="G58" i="1"/>
  <c r="H52" i="1"/>
  <c r="G52" i="1"/>
  <c r="H44" i="1"/>
  <c r="G44" i="1"/>
  <c r="H36" i="1"/>
  <c r="G36" i="1"/>
  <c r="H29" i="1"/>
  <c r="G29" i="1"/>
  <c r="H21" i="1"/>
  <c r="G21" i="1"/>
</calcChain>
</file>

<file path=xl/sharedStrings.xml><?xml version="1.0" encoding="utf-8"?>
<sst xmlns="http://schemas.openxmlformats.org/spreadsheetml/2006/main" count="965" uniqueCount="187">
  <si>
    <t>LA TVA SUR LES ENCAISSEMENTS</t>
  </si>
  <si>
    <r>
      <rPr>
        <b/>
        <sz val="10"/>
        <color theme="1"/>
        <rFont val="Arial"/>
        <family val="2"/>
      </rPr>
      <t>La T.V.A. due à raison des prestations de services est exigible non pas lors de l'exécution du service mais au moment de l'encaissement des acomptes, du prix ou de la rémunération.</t>
    </r>
    <r>
      <rPr>
        <sz val="10"/>
        <color theme="1"/>
        <rFont val="Arial"/>
        <family val="2"/>
      </rPr>
      <t xml:space="preserve">
L'expression "prestations de services" recouvre toutes les opérations qui ne sont pas des livraisons de biens.
L'encaissement est constitué par le paiement en espèces, la remise d'un chèque, le virement ou l'inscription des sommes au crédit d'un compte dont le redevable a la disposition. </t>
    </r>
    <r>
      <rPr>
        <b/>
        <sz val="10"/>
        <color theme="1"/>
        <rFont val="Arial"/>
        <family val="2"/>
      </rPr>
      <t>En cas de règlement par traite, la TVA est exigible à la date d’échéance de l'effet, même en cas d'escompte d'un effet de commerce.</t>
    </r>
    <r>
      <rPr>
        <sz val="10"/>
        <color theme="1"/>
        <rFont val="Arial"/>
        <family val="2"/>
      </rPr>
      <t xml:space="preserve">
En cas de cession de créances professionnelles (loi Dailly) la TVA est dûe à la date de mise à disposition des fonds avancés par la Banque, et non pas à la date d’échéance prévue pour le client.
</t>
    </r>
    <r>
      <rPr>
        <b/>
        <sz val="10"/>
        <color theme="1"/>
        <rFont val="Arial"/>
        <family val="2"/>
      </rPr>
      <t>En application du principe qui veut que le droit à déduction prend naissance lorsque la taxe devient exigible chez le redevable, le client ne peut déduire sa TVA que lors des paiements effectués.</t>
    </r>
  </si>
  <si>
    <t>Toutes les sommes perçues, à quelque titre que ce soit (avances, provisions, acomptes, règlement pour solde), constituent des encaissements imposables.</t>
  </si>
  <si>
    <t>POSSIBILITE D'OPTION</t>
  </si>
  <si>
    <t>Les redevables qui effectuent des opérations pour lesquelles la TVA est exigible lors de l'encaissement peuvent être autorisés à acquitter la taxe d'après leurs débits. Le débit coincide généralement avec la facturation.</t>
  </si>
  <si>
    <t>OBLIGATIONS DES REDEVABLES SOUHAITANT BENEFICIER DE L'OPTION</t>
  </si>
  <si>
    <r>
      <rPr>
        <b/>
        <sz val="10"/>
        <color theme="1"/>
        <rFont val="Arial"/>
        <family val="2"/>
      </rPr>
      <t>Nécessité d'une autorisation</t>
    </r>
    <r>
      <rPr>
        <sz val="10"/>
        <color theme="1"/>
        <rFont val="Arial"/>
        <family val="2"/>
      </rPr>
      <t xml:space="preserve">
La demande d'autorisation doit être adressée par les contribuables au service des impôts dont ils relèvent pour le paiement. Elle reste valable tant que les intéressés ne demandent pas, par écrit, à revenir au régime du paiement d'après les encaissements. Elle prend effet à compter du mois suivant celui de l'autorisation.
</t>
    </r>
    <r>
      <rPr>
        <b/>
        <sz val="10"/>
        <color theme="1"/>
        <rFont val="Arial"/>
        <family val="2"/>
      </rPr>
      <t>Mention sur les factures</t>
    </r>
    <r>
      <rPr>
        <sz val="10"/>
        <color theme="1"/>
        <rFont val="Arial"/>
        <family val="2"/>
      </rPr>
      <t xml:space="preserve">
Les redevables doivent mentionner sur leurs factures qu'ils sont autorisés à acquitter la TVA sur leurs débits.
</t>
    </r>
    <r>
      <rPr>
        <b/>
        <sz val="10"/>
        <color rgb="FFFF0000"/>
        <rFont val="Arial"/>
        <family val="2"/>
      </rPr>
      <t>Remarque importante :
La taxe est cependant exigible lors de l'encaissement quand celui-ci précède la facturation : ceux qui ont opté pour les débits doivent donc, sans attendre l'établissement d'une facture définitive, comprendre dans leurs déclarations le montant des acomptes perçus par eux au cours de la période considérée.</t>
    </r>
  </si>
  <si>
    <t>INTERET DE L'OPTION</t>
  </si>
  <si>
    <t>La comptabilité donne immédiatement les montants facturés aux clients, alors que des pointages, parfois délicats, sont souvent nécessaires pour retrouver la TVA effectivement encaissée.
Lorsqu'une entreprise réalise des opérations entrant dans la catégorie des livraisons de biens et des opérations entrant dans la catégorie des prestations de services, il est plus aisé pour elle de n'avoir qu'une seule règle d'exigibilité.</t>
  </si>
  <si>
    <t>TRAITEMENT COMPTABLE</t>
  </si>
  <si>
    <r>
      <rPr>
        <b/>
        <sz val="10"/>
        <color theme="1"/>
        <rFont val="Arial"/>
        <family val="2"/>
      </rPr>
      <t>Le Conseil National de la Comptabilité n’a prévu aucun compte particulier pour suivre la TVA sur les encaissements.
Les entreprises concernées doivent néanmoins prévoir une organisation afin de faciliter ce suivi.</t>
    </r>
    <r>
      <rPr>
        <sz val="10"/>
        <color theme="1"/>
        <rFont val="Arial"/>
        <family val="2"/>
      </rPr>
      <t xml:space="preserve">
En travaillant sur l’exercice qui accompagne ce thème, vous prendrez connaissance d’un type d’organisation. Il ne s’agit que d’une des nombreuses possibilités. Vous pourrez découvrir d’autres possibilités en consultant la documentation professionnelle.</t>
    </r>
  </si>
  <si>
    <t>PRINCIPES ORGANISATIONNELS</t>
  </si>
  <si>
    <r>
      <t xml:space="preserve">Le suivi de la TVA sur encaissements pose un problème organisationnel. En effet, il y a souvent un décalage entre la TVA à comptabiliser sur les documents (factures d’achat et de vente) et la TVA réellement à prendre en compte pour la déclaration, c’est-à-dire celle qui est effectivement encaissée ou payée.
</t>
    </r>
    <r>
      <rPr>
        <b/>
        <sz val="10"/>
        <color theme="1"/>
        <rFont val="Arial"/>
        <family val="2"/>
      </rPr>
      <t>Exemple d’organisation possible :</t>
    </r>
  </si>
  <si>
    <t>Débit</t>
  </si>
  <si>
    <t>Crédit</t>
  </si>
  <si>
    <t>Fact N° ... ...</t>
  </si>
  <si>
    <t>Totaux</t>
  </si>
  <si>
    <r>
      <t xml:space="preserve">ACTIVITE : TRAVAUX COMPTABLES COURANTS
Etape : Etablir et comptabiliser les déclarations de TVA
Séance 3 – 2 : Etablir les déclarations de TVA
Item 4 : La TVA sur encaissements
OBJECTIFS :
</t>
    </r>
    <r>
      <rPr>
        <b/>
        <sz val="10"/>
        <color theme="1"/>
        <rFont val="Arial"/>
        <family val="2"/>
      </rPr>
      <t>"SAVOIR" : Etre capable d'indiquer la règle particulière de l'exigibilité de la TVA sur les encaissements
"SAVOIR FAIRE " : Etre capable à partir de journaux divisionnaires d’établir un décompte de TVA, une déclaration de TVA, et de contrôler les calculs.
"SAVOIR ETRE" : Etre capable de s’adapter à des procédures existantes</t>
    </r>
  </si>
  <si>
    <t>Client STERVIENT</t>
  </si>
  <si>
    <t>Prestations de services</t>
  </si>
  <si>
    <t>Taxes sur le chiffre d'affaires sur factures à établir</t>
  </si>
  <si>
    <r>
      <t xml:space="preserve">A – Utilisation du compte d’attente de TVA «4458 – Taxe sur le chiffre d'affaires  regulariser ou en attente»
</t>
    </r>
    <r>
      <rPr>
        <sz val="10"/>
        <color theme="1"/>
        <rFont val="Arial"/>
        <family val="2"/>
      </rPr>
      <t>44581 - Acomptes - Régime simplifié d'imposition
44582 - Acomptes - Régime du forfait
44583 - Remboursement de taxes sur le chiffre d'affaires demandé
44584 - TVA récupérée d'avance
44586 - Taxes surle chiffre d'affaires sur factures non parvenues
44587 - Taxes sur le chiffre d'affaires sur factures à établir</t>
    </r>
  </si>
  <si>
    <t>Banques</t>
  </si>
  <si>
    <t>TVA collectée</t>
  </si>
  <si>
    <t>Encaissement Client STERVIENT</t>
  </si>
  <si>
    <t>Comptabilisation de l'encaissement</t>
  </si>
  <si>
    <t>Comptabilisation de la facture de vente de prestation</t>
  </si>
  <si>
    <t>Fournisseur LE PUBLICITAIRE</t>
  </si>
  <si>
    <t>TVA sur autres biens et services</t>
  </si>
  <si>
    <t>Publicité, publications, relations publiques</t>
  </si>
  <si>
    <t>Comptabilisation du règlement</t>
  </si>
  <si>
    <t>Taxes surle chiffre d'affaires sur factures non parvenues</t>
  </si>
  <si>
    <t>Chèque N° ... ... LE PUBLICITAIRE</t>
  </si>
  <si>
    <t>Comptabilisation de la facture de charges éventuelles</t>
  </si>
  <si>
    <t>Concernant les LCR remises à l’encaissement ou à l’escompte, la date d’exigibilité est la date d’échéance et non la date de remise à l’escompte des effets à la banque.</t>
  </si>
  <si>
    <r>
      <rPr>
        <b/>
        <sz val="12"/>
        <color theme="1"/>
        <rFont val="Arial"/>
        <family val="2"/>
      </rPr>
      <t>Exemple :</t>
    </r>
    <r>
      <rPr>
        <sz val="10"/>
        <color theme="1"/>
        <rFont val="Arial"/>
        <family val="2"/>
      </rPr>
      <t xml:space="preserve">
Le 20-04-(N) l’entreprise facture une prestation pour 5 000,00 €uros H.T.
La facture est payable par LCR au 30/06/(N) émise le 25/04/(N) non envoyée à l’acceptation
Le 10/05/(N) l’entreprise escompte la LCR.</t>
    </r>
  </si>
  <si>
    <t>Emission de la facture</t>
  </si>
  <si>
    <t>Client BIENBON</t>
  </si>
  <si>
    <t>Emission de la LCR</t>
  </si>
  <si>
    <t>Clients - Effets à recevoir - Juin</t>
  </si>
  <si>
    <t>Effet au 30/6</t>
  </si>
  <si>
    <t>Remise de la LCR à l'escompte</t>
  </si>
  <si>
    <t>Services bancaires et assimilés</t>
  </si>
  <si>
    <t>Intérêts bancaires et sur opérations de financiement (escompte ...)</t>
  </si>
  <si>
    <t>Escompte effet</t>
  </si>
  <si>
    <t>A l'échéance</t>
  </si>
  <si>
    <t>Régularisation TVA - Échéance Juin</t>
  </si>
  <si>
    <t>TVA déductible</t>
  </si>
  <si>
    <t>TVA non concernées par la déclaration</t>
  </si>
  <si>
    <t xml:space="preserve">Montants </t>
  </si>
  <si>
    <t xml:space="preserve">Poste clients en début de période </t>
  </si>
  <si>
    <t xml:space="preserve">+ Facturation de la période </t>
  </si>
  <si>
    <t xml:space="preserve">- Règlements de la période (chèques, espèces) </t>
  </si>
  <si>
    <t xml:space="preserve">= Solde du poste clients en fin de période (1) </t>
  </si>
  <si>
    <t xml:space="preserve">Désignation </t>
  </si>
  <si>
    <t>Exemple de contrôle :</t>
  </si>
  <si>
    <r>
      <t xml:space="preserve">Cette organisation permet de déclarer les sommes figurant dans les comptes de :
- TVA collectée (44571)
- TVA déductible (44562 et 44566)
celles figurant dans le compte d’attente (44586 et 44587) ne sont pas concernées par la déclaration.
</t>
    </r>
    <r>
      <rPr>
        <b/>
        <sz val="10"/>
        <color theme="1"/>
        <rFont val="Arial"/>
        <family val="2"/>
      </rPr>
      <t>Il convient d’effectuer des contrôles pour s’assurer de la cohérence des calculs par le biais du compte d’attente.</t>
    </r>
  </si>
  <si>
    <r>
      <t xml:space="preserve">Compte 4458706 </t>
    </r>
    <r>
      <rPr>
        <b/>
        <sz val="10"/>
        <color theme="1"/>
        <rFont val="Arial"/>
        <family val="2"/>
      </rPr>
      <t>(2)</t>
    </r>
    <r>
      <rPr>
        <sz val="10"/>
        <color theme="1"/>
        <rFont val="Arial"/>
        <family val="2"/>
      </rPr>
      <t xml:space="preserve"> solde créditeur </t>
    </r>
  </si>
  <si>
    <r>
      <rPr>
        <b/>
        <i/>
        <sz val="9"/>
        <color theme="1"/>
        <rFont val="Arial"/>
        <family val="2"/>
      </rPr>
      <t xml:space="preserve">(1) </t>
    </r>
    <r>
      <rPr>
        <i/>
        <sz val="9"/>
        <color theme="1"/>
        <rFont val="Arial"/>
        <family val="2"/>
      </rPr>
      <t xml:space="preserve">Montant à vérifier avec le total de la balance
</t>
    </r>
    <r>
      <rPr>
        <b/>
        <i/>
        <sz val="9"/>
        <color theme="1"/>
        <rFont val="Arial"/>
        <family val="2"/>
      </rPr>
      <t xml:space="preserve">(2) </t>
    </r>
    <r>
      <rPr>
        <i/>
        <sz val="9"/>
        <color theme="1"/>
        <rFont val="Arial"/>
        <family val="2"/>
      </rPr>
      <t xml:space="preserve">Montant à vérifier après la comptabilisation de la déclaration de TVA. Dans cet exemple le taux de TVA est de 20 % : 
</t>
    </r>
    <r>
      <rPr>
        <i/>
        <u/>
        <sz val="9"/>
        <color theme="1"/>
        <rFont val="Arial"/>
        <family val="2"/>
      </rPr>
      <t>37 985,66 * 20% = 6 330.93</t>
    </r>
    <r>
      <rPr>
        <i/>
        <sz val="9"/>
        <color theme="1"/>
        <rFont val="Arial"/>
        <family val="2"/>
      </rPr>
      <t xml:space="preserve">
1,20</t>
    </r>
  </si>
  <si>
    <r>
      <t xml:space="preserve">B – Subdivision des comptes de TVA par échéance
</t>
    </r>
    <r>
      <rPr>
        <b/>
        <sz val="12"/>
        <color theme="1"/>
        <rFont val="Arial"/>
        <family val="2"/>
      </rPr>
      <t>Exemple :</t>
    </r>
    <r>
      <rPr>
        <sz val="10"/>
        <color theme="1"/>
        <rFont val="Arial"/>
        <family val="2"/>
      </rPr>
      <t xml:space="preserve"> 4457103 – TVA collectée échéance Mars
4457104 – TVA collectée échéance Avril
4456603 – TVA déductible s/abs échéance Mars
4456604 – TVA déductible s/abs échéance Avril
Cette méthode permet de reprendre les comptes correspondant au mois de la déclaration.
</t>
    </r>
    <r>
      <rPr>
        <b/>
        <sz val="12"/>
        <color theme="1"/>
        <rFont val="Arial"/>
        <family val="2"/>
      </rPr>
      <t xml:space="preserve">Exemple : </t>
    </r>
    <r>
      <rPr>
        <sz val="10"/>
        <color theme="1"/>
        <rFont val="Arial"/>
        <family val="2"/>
      </rPr>
      <t>Pour la déclaration de mars :
TVA à payer = TVA collectée de mars (4457103)
- TVA déductible s/immob de mars (4456203)
- TVA déductible s/abs de mars (4456603)</t>
    </r>
  </si>
  <si>
    <t>En reprenant l’exemple précédent, on aurait donc :</t>
  </si>
  <si>
    <t>Facture N° ... ...</t>
  </si>
  <si>
    <t>TVA collectée - Juin</t>
  </si>
  <si>
    <r>
      <t xml:space="preserve">C – Subdivision des comptes de tiers (clients-fournisseurs)
en activité de biens ou de services avec pointage des journaux de trésorerie
</t>
    </r>
    <r>
      <rPr>
        <sz val="10"/>
        <color theme="1"/>
        <rFont val="Arial"/>
        <family val="2"/>
      </rPr>
      <t>La description ainsi qu’une démonstration pour une application de cette méthode est exposée dans le TP suivant.</t>
    </r>
  </si>
  <si>
    <r>
      <rPr>
        <b/>
        <sz val="12"/>
        <color theme="1"/>
        <rFont val="Arial"/>
        <family val="2"/>
      </rPr>
      <t>T.P. TVA SUR LES ENCAISSEMENTS</t>
    </r>
    <r>
      <rPr>
        <sz val="10"/>
        <color theme="1"/>
        <rFont val="Arial"/>
        <family val="2"/>
      </rPr>
      <t xml:space="preserve">
L’entreprise ELECTRIC’S S.A. a pour activité la vente et la réparation de matériels électriques.
L'entreprise utilise un logiciel de gestion comptable qui fournit en fin de journal comptable une centralisation des comptes mouvementés.
</t>
    </r>
    <r>
      <rPr>
        <b/>
        <u/>
        <sz val="10"/>
        <color theme="1"/>
        <rFont val="Arial"/>
        <family val="2"/>
      </rPr>
      <t>Extrait du plan comptable de l’entreprise :</t>
    </r>
  </si>
  <si>
    <t>TVA déductible sur biens</t>
  </si>
  <si>
    <t>TVA déductible sur prestations de services</t>
  </si>
  <si>
    <t>TVA déductible sur immobilisations</t>
  </si>
  <si>
    <t>TVA collectée sur biens</t>
  </si>
  <si>
    <t>TVA collectée sur prestations de services</t>
  </si>
  <si>
    <t>Achats de marchandises</t>
  </si>
  <si>
    <t>Fournisseurs de biens</t>
  </si>
  <si>
    <t>Fournisseurs - Prestations de services</t>
  </si>
  <si>
    <t>Ventes de marchandises</t>
  </si>
  <si>
    <t>Clients - Biens</t>
  </si>
  <si>
    <t>Clients - Prestations de services</t>
  </si>
  <si>
    <r>
      <rPr>
        <b/>
        <u/>
        <sz val="10"/>
        <color theme="1"/>
        <rFont val="Arial"/>
        <family val="2"/>
      </rPr>
      <t>DOSSIER JOINT :</t>
    </r>
    <r>
      <rPr>
        <sz val="10"/>
        <color theme="1"/>
        <rFont val="Arial"/>
        <family val="2"/>
      </rPr>
      <t xml:space="preserve">
Journaux divisionnaires des mois d'avril, de mai et de juin
- Factures-Fournisseurs
- Ventes
- Banque
- CCP
La fiche de préparation pour la TVA d'avril
La comptabilisation de la TVA
Le contrôle de la TVA</t>
    </r>
  </si>
  <si>
    <r>
      <rPr>
        <b/>
        <u/>
        <sz val="10"/>
        <color theme="1"/>
        <rFont val="Arial"/>
        <family val="2"/>
      </rPr>
      <t>TRAVAIL A FAIRE :</t>
    </r>
    <r>
      <rPr>
        <sz val="10"/>
        <color theme="1"/>
        <rFont val="Arial"/>
        <family val="2"/>
      </rPr>
      <t xml:space="preserve">
Vous devez suivre les procédures utilisées par l'entreprise pour le calcul et le contrôle du calcul de la TVA.
</t>
    </r>
    <r>
      <rPr>
        <b/>
        <sz val="10"/>
        <color theme="1"/>
        <rFont val="Arial"/>
        <family val="2"/>
      </rPr>
      <t>Pour le mois de mai :</t>
    </r>
    <r>
      <rPr>
        <sz val="10"/>
        <color theme="1"/>
        <rFont val="Arial"/>
        <family val="2"/>
      </rPr>
      <t xml:space="preserve">
- Etablir la fiche de préparation
- Comptabiliser
- Contrôler les calculs
</t>
    </r>
    <r>
      <rPr>
        <b/>
        <sz val="10"/>
        <color theme="1"/>
        <rFont val="Arial"/>
        <family val="2"/>
      </rPr>
      <t>Pour le mois de juin :</t>
    </r>
    <r>
      <rPr>
        <sz val="10"/>
        <color theme="1"/>
        <rFont val="Arial"/>
        <family val="2"/>
      </rPr>
      <t xml:space="preserve">
- Etablir la fiche de préparation
- Comptabiliser
- Contrôler
- Etablir le CA3</t>
    </r>
  </si>
  <si>
    <t>Matériel industriel</t>
  </si>
  <si>
    <t>Fournisseurs d'immobilisations</t>
  </si>
  <si>
    <t>Fournitures de bureau</t>
  </si>
  <si>
    <t>Entretien et réparations</t>
  </si>
  <si>
    <t>PICARD et Cie</t>
  </si>
  <si>
    <t>GRUNDIG</t>
  </si>
  <si>
    <t>TELEFUNKEN AEG</t>
  </si>
  <si>
    <t>PHILIPS</t>
  </si>
  <si>
    <t>Transp. GONDRAND</t>
  </si>
  <si>
    <t>FOLK et ROUSSELLE</t>
  </si>
  <si>
    <t>BIGATON</t>
  </si>
  <si>
    <t>SAKAL</t>
  </si>
  <si>
    <t>PATHE MARCONI</t>
  </si>
  <si>
    <t>TOTAL :</t>
  </si>
  <si>
    <t>Ecriture</t>
  </si>
  <si>
    <t>Date</t>
  </si>
  <si>
    <t>Compte</t>
  </si>
  <si>
    <t>Désignation</t>
  </si>
  <si>
    <t>Libellé</t>
  </si>
  <si>
    <t>ELECTRIC'S S.A.</t>
  </si>
  <si>
    <t>Journal des Factures FOURNISSEURS</t>
  </si>
  <si>
    <t>Avril</t>
  </si>
  <si>
    <t>Code dossier :</t>
  </si>
  <si>
    <t>Mai</t>
  </si>
  <si>
    <t>Fournisseurs d'immibilisations</t>
  </si>
  <si>
    <t>DUAL</t>
  </si>
  <si>
    <t>LE FIGARO (F 235/Annonce)</t>
  </si>
  <si>
    <t>PEUGEOT SIAP</t>
  </si>
  <si>
    <t>NORMER Réparation Copieur</t>
  </si>
  <si>
    <t>SACI Fournitures de bureau</t>
  </si>
  <si>
    <t>Juin</t>
  </si>
  <si>
    <t>Fournitures non stockables (eau, énergie ...)</t>
  </si>
  <si>
    <t>Matériel de bureau et matériel informatique</t>
  </si>
  <si>
    <t>Cie des EAUX</t>
  </si>
  <si>
    <t>Garage de l'EST (Rép Camion)</t>
  </si>
  <si>
    <t>MON BUREAU</t>
  </si>
  <si>
    <t>LAMBERT</t>
  </si>
  <si>
    <t>BENOIST</t>
  </si>
  <si>
    <t>DUBOST</t>
  </si>
  <si>
    <t>TIHY Réparations</t>
  </si>
  <si>
    <t>SOMUA</t>
  </si>
  <si>
    <t>ROUSSEL</t>
  </si>
  <si>
    <t>FRIO Réparations</t>
  </si>
  <si>
    <t>HIFI TELE DUMAS</t>
  </si>
  <si>
    <t>HELIO Réparations</t>
  </si>
  <si>
    <t>RIGAUD et Cie</t>
  </si>
  <si>
    <t>Ets. GUILLET</t>
  </si>
  <si>
    <t>Le SON MAGNETIQUE</t>
  </si>
  <si>
    <t>HEPAR Reparations</t>
  </si>
  <si>
    <t>Ets. RENUCCI</t>
  </si>
  <si>
    <t>IMME Réparations</t>
  </si>
  <si>
    <t>SIMONET et Cie</t>
  </si>
  <si>
    <t>S.O.M.V.A.</t>
  </si>
  <si>
    <t>RIGOUD et Cie</t>
  </si>
  <si>
    <t>Le SON MATNETIQUE</t>
  </si>
  <si>
    <t>MAT Réparations</t>
  </si>
  <si>
    <t>HORST Réparations</t>
  </si>
  <si>
    <t>COLIN et GILBERT</t>
  </si>
  <si>
    <t>SOCO Réparations</t>
  </si>
  <si>
    <t>SELF RADIO</t>
  </si>
  <si>
    <t>Journal de BANQUE</t>
  </si>
  <si>
    <t>Journal des Factures de VENTES</t>
  </si>
  <si>
    <t>Clients - Effets à recevoir</t>
  </si>
  <si>
    <t>TVA à décaisser</t>
  </si>
  <si>
    <t>Revenus des autres créances</t>
  </si>
  <si>
    <t>Personnel - Rémunérations dues</t>
  </si>
  <si>
    <t>Agios</t>
  </si>
  <si>
    <t>Encaissement Effets</t>
  </si>
  <si>
    <t>EDF Prélèvement</t>
  </si>
  <si>
    <t>Intérêts compte bloqué</t>
  </si>
  <si>
    <t>Commissions</t>
  </si>
  <si>
    <t>Salaires virement</t>
  </si>
  <si>
    <t>LAMBERT Règlement</t>
  </si>
  <si>
    <t>HEPAR Règlement</t>
  </si>
  <si>
    <t>FIGARO Virement</t>
  </si>
  <si>
    <t>BENOIST Règlement</t>
  </si>
  <si>
    <t>Cie des EAUX Prélèvement</t>
  </si>
  <si>
    <t>SOMUA Règlement</t>
  </si>
  <si>
    <t>Journal de CCP</t>
  </si>
  <si>
    <t>Chèques postaux</t>
  </si>
  <si>
    <t>Frais postaux et de télécommunications</t>
  </si>
  <si>
    <t>TIHY Virement</t>
  </si>
  <si>
    <t>Matériel de Transp.</t>
  </si>
  <si>
    <t>Transp. DUMAS</t>
  </si>
  <si>
    <t>PHILIPS Ch7014</t>
  </si>
  <si>
    <t>PICARD Ch7015</t>
  </si>
  <si>
    <t>GRUNDIG, Ch7011</t>
  </si>
  <si>
    <t>FOLK Ch7016</t>
  </si>
  <si>
    <t>TVA Ch7017</t>
  </si>
  <si>
    <t>GRUNDIG Ch7019</t>
  </si>
  <si>
    <t>TVA Ch7012</t>
  </si>
  <si>
    <t>NORMER Ch7018</t>
  </si>
  <si>
    <t>PHILIPS Ch7020</t>
  </si>
  <si>
    <t>SAKAL Ch7021</t>
  </si>
  <si>
    <t>SACI Ch27179</t>
  </si>
  <si>
    <t>Timbres poste Ch27180</t>
  </si>
  <si>
    <t>Transp. GONDRAND Ch27181</t>
  </si>
  <si>
    <t>HELIO Versement</t>
  </si>
  <si>
    <t>SICLI Ch27182</t>
  </si>
  <si>
    <t>Transport DUMAS Ch27183</t>
  </si>
  <si>
    <t>FRIO Virement</t>
  </si>
  <si>
    <t>DUBOST Versement</t>
  </si>
  <si>
    <t>Timbres poste Ch27184</t>
  </si>
  <si>
    <t>SACI Ch27185</t>
  </si>
  <si>
    <t>ROUSSEL Virement</t>
  </si>
  <si>
    <t>BENOIST Virement</t>
  </si>
  <si>
    <t>SOCI Versement</t>
  </si>
  <si>
    <t>SICLI Révision Extincteurs</t>
  </si>
  <si>
    <t>Transp. de biens et du personnel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</si>
</sst>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40C]d\-mmm;@"/>
    <numFmt numFmtId="165" formatCode="#,##0.00_ ;[Red]\-#,##0.00\ "/>
  </numFmts>
  <fonts count="17" x14ac:knownFonts="1">
    <font>
      <sz val="10"/>
      <color theme="1"/>
      <name val="Arial"/>
      <family val="2"/>
    </font>
    <font>
      <sz val="10"/>
      <color theme="1"/>
      <name val="Arial"/>
      <family val="2"/>
    </font>
    <font>
      <b/>
      <sz val="10"/>
      <color theme="1"/>
      <name val="Arial"/>
      <family val="2"/>
    </font>
    <font>
      <b/>
      <sz val="12"/>
      <color theme="1"/>
      <name val="Arial"/>
      <family val="2"/>
    </font>
    <font>
      <b/>
      <sz val="10"/>
      <color rgb="FFFF0000"/>
      <name val="Arial"/>
      <family val="2"/>
    </font>
    <font>
      <b/>
      <u/>
      <sz val="10"/>
      <color theme="1"/>
      <name val="Arial"/>
      <family val="2"/>
    </font>
    <font>
      <b/>
      <i/>
      <sz val="10"/>
      <color theme="1"/>
      <name val="Arial"/>
      <family val="2"/>
    </font>
    <font>
      <sz val="12"/>
      <color theme="1"/>
      <name val="Calibri"/>
      <family val="2"/>
      <scheme val="minor"/>
    </font>
    <font>
      <sz val="10"/>
      <color theme="1"/>
      <name val="Calibri"/>
      <family val="2"/>
      <scheme val="minor"/>
    </font>
    <font>
      <b/>
      <sz val="10"/>
      <color theme="1"/>
      <name val="Arial Narrow"/>
      <family val="2"/>
    </font>
    <font>
      <b/>
      <i/>
      <sz val="9"/>
      <color theme="1"/>
      <name val="Calibri"/>
      <family val="2"/>
      <scheme val="minor"/>
    </font>
    <font>
      <b/>
      <sz val="11"/>
      <color theme="1"/>
      <name val="Calibri"/>
      <family val="2"/>
      <scheme val="minor"/>
    </font>
    <font>
      <i/>
      <sz val="9"/>
      <color theme="1"/>
      <name val="Arial"/>
      <family val="2"/>
    </font>
    <font>
      <b/>
      <i/>
      <sz val="9"/>
      <color theme="1"/>
      <name val="Arial"/>
      <family val="2"/>
    </font>
    <font>
      <i/>
      <u/>
      <sz val="9"/>
      <color theme="1"/>
      <name val="Arial"/>
      <family val="2"/>
    </font>
    <font>
      <sz val="9"/>
      <color theme="1"/>
      <name val="Arial"/>
      <family val="2"/>
    </font>
    <font>
      <sz val="8"/>
      <color theme="1"/>
      <name val="Arial"/>
      <family val="2"/>
    </font>
  </fonts>
  <fills count="12">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5" tint="-0.249977111117893"/>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7" tint="0.39997558519241921"/>
        <bgColor indexed="64"/>
      </patternFill>
    </fill>
    <fill>
      <gradientFill type="path">
        <stop position="0">
          <color rgb="FF7030A0"/>
        </stop>
        <stop position="1">
          <color theme="8" tint="0.80001220740379042"/>
        </stop>
      </gradientFill>
    </fill>
    <fill>
      <gradientFill type="path">
        <stop position="0">
          <color theme="2" tint="-0.49803155613879818"/>
        </stop>
        <stop position="1">
          <color theme="8" tint="0.80001220740379042"/>
        </stop>
      </gradientFill>
    </fill>
  </fills>
  <borders count="26">
    <border>
      <left/>
      <right/>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7" fillId="0" borderId="0"/>
    <xf numFmtId="44" fontId="7" fillId="0" borderId="0" applyFont="0" applyFill="0" applyBorder="0" applyAlignment="0" applyProtection="0"/>
  </cellStyleXfs>
  <cellXfs count="186">
    <xf numFmtId="0" fontId="0" fillId="0" borderId="0" xfId="0"/>
    <xf numFmtId="0" fontId="3" fillId="0" borderId="0" xfId="0" applyFont="1"/>
    <xf numFmtId="0" fontId="2" fillId="0" borderId="0" xfId="0" applyFont="1" applyAlignment="1">
      <alignment horizontal="left"/>
    </xf>
    <xf numFmtId="0" fontId="0" fillId="0" borderId="0" xfId="0" applyAlignment="1">
      <alignment horizontal="center" vertical="center"/>
    </xf>
    <xf numFmtId="0" fontId="8" fillId="0" borderId="2" xfId="2" applyFont="1" applyBorder="1" applyAlignment="1"/>
    <xf numFmtId="16" fontId="8" fillId="0" borderId="3" xfId="2" applyNumberFormat="1" applyFont="1" applyBorder="1" applyAlignment="1">
      <alignment horizontal="right"/>
    </xf>
    <xf numFmtId="164" fontId="9" fillId="0" borderId="4" xfId="2" applyNumberFormat="1" applyFont="1" applyBorder="1" applyAlignment="1">
      <alignment horizontal="right" vertical="center"/>
    </xf>
    <xf numFmtId="0" fontId="7" fillId="0" borderId="0" xfId="2" applyAlignment="1"/>
    <xf numFmtId="0" fontId="8" fillId="0" borderId="5" xfId="2" applyFont="1" applyBorder="1" applyAlignment="1">
      <alignment horizontal="left"/>
    </xf>
    <xf numFmtId="4" fontId="8" fillId="0" borderId="5" xfId="3" applyNumberFormat="1" applyFont="1" applyBorder="1" applyAlignment="1">
      <alignment horizontal="right" vertical="center"/>
    </xf>
    <xf numFmtId="4" fontId="8" fillId="0" borderId="5" xfId="2" applyNumberFormat="1" applyFont="1" applyBorder="1" applyAlignment="1">
      <alignment horizontal="right" vertical="center"/>
    </xf>
    <xf numFmtId="0" fontId="8" fillId="0" borderId="5" xfId="2" applyFont="1" applyBorder="1" applyAlignment="1">
      <alignment horizontal="right"/>
    </xf>
    <xf numFmtId="0" fontId="11" fillId="0" borderId="2" xfId="2" applyFont="1" applyBorder="1" applyAlignment="1">
      <alignment horizontal="center" vertical="center"/>
    </xf>
    <xf numFmtId="4" fontId="11" fillId="0" borderId="2" xfId="3" applyNumberFormat="1" applyFont="1" applyBorder="1" applyAlignment="1">
      <alignment horizontal="right" vertical="center"/>
    </xf>
    <xf numFmtId="0" fontId="0" fillId="0" borderId="0" xfId="0" applyFont="1" applyAlignment="1">
      <alignment horizontal="left" vertical="top"/>
    </xf>
    <xf numFmtId="4" fontId="10" fillId="0" borderId="4" xfId="3" applyNumberFormat="1" applyFont="1" applyBorder="1" applyAlignment="1">
      <alignment horizontal="center" vertical="center"/>
    </xf>
    <xf numFmtId="4" fontId="10" fillId="0" borderId="4" xfId="2" applyNumberFormat="1" applyFont="1" applyBorder="1" applyAlignment="1">
      <alignment horizontal="center" vertical="center"/>
    </xf>
    <xf numFmtId="0" fontId="2" fillId="0" borderId="3" xfId="0" applyFont="1" applyBorder="1"/>
    <xf numFmtId="0" fontId="2" fillId="0" borderId="12" xfId="0" applyFont="1" applyBorder="1" applyAlignment="1">
      <alignment horizontal="center" vertical="center"/>
    </xf>
    <xf numFmtId="0" fontId="0" fillId="0" borderId="11" xfId="0" applyBorder="1"/>
    <xf numFmtId="0" fontId="0" fillId="0" borderId="0" xfId="0" applyBorder="1"/>
    <xf numFmtId="44" fontId="0" fillId="0" borderId="12" xfId="1" applyFont="1" applyBorder="1"/>
    <xf numFmtId="0" fontId="0" fillId="0" borderId="11" xfId="0" quotePrefix="1" applyBorder="1"/>
    <xf numFmtId="0" fontId="2" fillId="0" borderId="13" xfId="0" quotePrefix="1" applyFont="1" applyBorder="1"/>
    <xf numFmtId="44" fontId="2" fillId="0" borderId="14" xfId="1" applyFont="1" applyBorder="1"/>
    <xf numFmtId="0" fontId="0" fillId="0" borderId="15" xfId="0" applyBorder="1"/>
    <xf numFmtId="0" fontId="0" fillId="0" borderId="16" xfId="0" applyBorder="1"/>
    <xf numFmtId="44" fontId="0" fillId="0" borderId="17" xfId="1" applyFont="1" applyBorder="1"/>
    <xf numFmtId="0" fontId="0" fillId="0" borderId="2" xfId="0" applyBorder="1"/>
    <xf numFmtId="0" fontId="0" fillId="0" borderId="5" xfId="0" applyBorder="1"/>
    <xf numFmtId="0" fontId="0" fillId="0" borderId="3" xfId="0" applyBorder="1"/>
    <xf numFmtId="0" fontId="0" fillId="0" borderId="20" xfId="0" applyBorder="1"/>
    <xf numFmtId="0" fontId="0" fillId="0" borderId="7" xfId="0" applyBorder="1"/>
    <xf numFmtId="0" fontId="0" fillId="6" borderId="2" xfId="0" applyFill="1" applyBorder="1"/>
    <xf numFmtId="0" fontId="0" fillId="6" borderId="5" xfId="0" applyFill="1" applyBorder="1"/>
    <xf numFmtId="0" fontId="0" fillId="6" borderId="18" xfId="0" applyFill="1" applyBorder="1"/>
    <xf numFmtId="0" fontId="0" fillId="6" borderId="19" xfId="0" applyFill="1" applyBorder="1"/>
    <xf numFmtId="0" fontId="0" fillId="6" borderId="3" xfId="0" applyFill="1" applyBorder="1"/>
    <xf numFmtId="0" fontId="0" fillId="6" borderId="20" xfId="0" applyFill="1" applyBorder="1"/>
    <xf numFmtId="0" fontId="0" fillId="6" borderId="6" xfId="0" applyFill="1" applyBorder="1"/>
    <xf numFmtId="0" fontId="0" fillId="6" borderId="0" xfId="0" applyFill="1" applyBorder="1"/>
    <xf numFmtId="0" fontId="0" fillId="6" borderId="7" xfId="0" applyFill="1" applyBorder="1"/>
    <xf numFmtId="0" fontId="0" fillId="6" borderId="21" xfId="0" applyFill="1" applyBorder="1"/>
    <xf numFmtId="0" fontId="0" fillId="6" borderId="1" xfId="0" applyFill="1" applyBorder="1"/>
    <xf numFmtId="0" fontId="0" fillId="6" borderId="22" xfId="0" applyFill="1" applyBorder="1"/>
    <xf numFmtId="0" fontId="0" fillId="0" borderId="0" xfId="0" applyFill="1" applyAlignment="1">
      <alignment horizontal="left" vertical="top"/>
    </xf>
    <xf numFmtId="0" fontId="15" fillId="0" borderId="0" xfId="0" applyFont="1"/>
    <xf numFmtId="0" fontId="16" fillId="0" borderId="0" xfId="0" applyFont="1"/>
    <xf numFmtId="165" fontId="0" fillId="0" borderId="2" xfId="0" applyNumberFormat="1" applyBorder="1"/>
    <xf numFmtId="165" fontId="0" fillId="0" borderId="5" xfId="0" applyNumberFormat="1" applyBorder="1"/>
    <xf numFmtId="0" fontId="16" fillId="0" borderId="19" xfId="0" applyFont="1" applyBorder="1"/>
    <xf numFmtId="0" fontId="16" fillId="0" borderId="6" xfId="0" applyFont="1" applyBorder="1"/>
    <xf numFmtId="0" fontId="6" fillId="0" borderId="2" xfId="0" applyFont="1" applyBorder="1" applyAlignment="1">
      <alignment horizontal="center"/>
    </xf>
    <xf numFmtId="16" fontId="6" fillId="0" borderId="2" xfId="0" applyNumberFormat="1" applyFont="1" applyBorder="1" applyAlignment="1">
      <alignment horizontal="center"/>
    </xf>
    <xf numFmtId="0" fontId="6" fillId="0" borderId="5" xfId="0" applyFont="1" applyBorder="1" applyAlignment="1">
      <alignment horizontal="center"/>
    </xf>
    <xf numFmtId="16" fontId="6" fillId="0" borderId="5" xfId="0" applyNumberFormat="1" applyFont="1" applyBorder="1" applyAlignment="1">
      <alignment horizontal="center"/>
    </xf>
    <xf numFmtId="0" fontId="2" fillId="7" borderId="4" xfId="0" applyFont="1" applyFill="1" applyBorder="1" applyAlignment="1">
      <alignment horizontal="center" vertical="center" wrapText="1"/>
    </xf>
    <xf numFmtId="165" fontId="2" fillId="8" borderId="4" xfId="0" applyNumberFormat="1" applyFont="1" applyFill="1" applyBorder="1"/>
    <xf numFmtId="0" fontId="6" fillId="0" borderId="6" xfId="0" applyFont="1" applyBorder="1" applyAlignment="1">
      <alignment horizontal="center"/>
    </xf>
    <xf numFmtId="0" fontId="3" fillId="8" borderId="4" xfId="0" applyFont="1" applyFill="1" applyBorder="1" applyAlignment="1">
      <alignment horizontal="center" vertical="center" wrapText="1"/>
    </xf>
    <xf numFmtId="0" fontId="2" fillId="9" borderId="4" xfId="0" applyFont="1" applyFill="1" applyBorder="1" applyAlignment="1">
      <alignment horizontal="center" vertical="center" wrapText="1"/>
    </xf>
    <xf numFmtId="165" fontId="2" fillId="9" borderId="4" xfId="0" applyNumberFormat="1" applyFont="1" applyFill="1" applyBorder="1"/>
    <xf numFmtId="0" fontId="2" fillId="10" borderId="4" xfId="0" applyFont="1" applyFill="1" applyBorder="1" applyAlignment="1">
      <alignment horizontal="center" vertical="center" wrapText="1"/>
    </xf>
    <xf numFmtId="165" fontId="2" fillId="10" borderId="4" xfId="0" applyNumberFormat="1" applyFont="1" applyFill="1" applyBorder="1"/>
    <xf numFmtId="0" fontId="6" fillId="0" borderId="5" xfId="0" applyFont="1" applyFill="1" applyBorder="1" applyAlignment="1">
      <alignment horizontal="center"/>
    </xf>
    <xf numFmtId="0" fontId="2" fillId="11" borderId="4" xfId="0" applyFont="1" applyFill="1" applyBorder="1" applyAlignment="1">
      <alignment horizontal="center" vertical="center" wrapText="1"/>
    </xf>
    <xf numFmtId="165" fontId="2" fillId="11" borderId="4" xfId="0" applyNumberFormat="1" applyFont="1" applyFill="1" applyBorder="1"/>
    <xf numFmtId="0" fontId="15" fillId="0" borderId="19" xfId="0" applyFont="1" applyBorder="1"/>
    <xf numFmtId="0" fontId="15" fillId="0" borderId="6" xfId="0" applyFont="1" applyBorder="1"/>
    <xf numFmtId="0" fontId="15" fillId="0" borderId="6" xfId="0" applyFont="1" applyFill="1" applyBorder="1"/>
    <xf numFmtId="0" fontId="15" fillId="0" borderId="3" xfId="0" applyFont="1" applyBorder="1"/>
    <xf numFmtId="0" fontId="15" fillId="0" borderId="0" xfId="0" applyFont="1" applyBorder="1"/>
    <xf numFmtId="0" fontId="16" fillId="0" borderId="3" xfId="0" applyFont="1" applyBorder="1"/>
    <xf numFmtId="0" fontId="16" fillId="0" borderId="0" xfId="0" applyFont="1" applyBorder="1"/>
    <xf numFmtId="16" fontId="10" fillId="2" borderId="6" xfId="2" applyNumberFormat="1" applyFont="1" applyFill="1" applyBorder="1" applyAlignment="1">
      <alignment horizontal="left" vertical="top" wrapText="1"/>
    </xf>
    <xf numFmtId="16" fontId="10" fillId="2" borderId="0" xfId="2" applyNumberFormat="1" applyFont="1" applyFill="1" applyBorder="1" applyAlignment="1">
      <alignment horizontal="left" vertical="top" wrapText="1"/>
    </xf>
    <xf numFmtId="16" fontId="10" fillId="2" borderId="7" xfId="2" applyNumberFormat="1" applyFont="1" applyFill="1" applyBorder="1" applyAlignment="1">
      <alignment horizontal="left" vertical="top" wrapText="1"/>
    </xf>
    <xf numFmtId="0" fontId="5" fillId="0" borderId="0" xfId="0" applyFont="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left"/>
    </xf>
    <xf numFmtId="0" fontId="6" fillId="2" borderId="1" xfId="0" applyFont="1" applyFill="1" applyBorder="1" applyAlignment="1">
      <alignment horizontal="center" vertical="top" wrapText="1"/>
    </xf>
    <xf numFmtId="16" fontId="8" fillId="0" borderId="6" xfId="2" applyNumberFormat="1" applyFont="1" applyBorder="1" applyAlignment="1">
      <alignment horizontal="left"/>
    </xf>
    <xf numFmtId="16" fontId="8" fillId="0" borderId="0" xfId="2" applyNumberFormat="1" applyFont="1" applyBorder="1" applyAlignment="1">
      <alignment horizontal="left"/>
    </xf>
    <xf numFmtId="16" fontId="8" fillId="0" borderId="7" xfId="2" applyNumberFormat="1" applyFont="1" applyBorder="1" applyAlignment="1">
      <alignment horizontal="left"/>
    </xf>
    <xf numFmtId="16" fontId="8" fillId="0" borderId="6" xfId="2" applyNumberFormat="1" applyFont="1" applyBorder="1" applyAlignment="1">
      <alignment horizontal="center" wrapText="1"/>
    </xf>
    <xf numFmtId="16" fontId="8" fillId="0" borderId="0" xfId="2" applyNumberFormat="1" applyFont="1" applyBorder="1" applyAlignment="1">
      <alignment horizontal="center" wrapText="1"/>
    </xf>
    <xf numFmtId="16" fontId="8" fillId="0" borderId="7" xfId="2" applyNumberFormat="1" applyFont="1" applyBorder="1" applyAlignment="1">
      <alignment horizontal="center" wrapText="1"/>
    </xf>
    <xf numFmtId="16" fontId="10" fillId="3" borderId="6" xfId="2" applyNumberFormat="1" applyFont="1" applyFill="1" applyBorder="1" applyAlignment="1">
      <alignment horizontal="left" vertical="top" wrapText="1"/>
    </xf>
    <xf numFmtId="16" fontId="10" fillId="3" borderId="0" xfId="2" applyNumberFormat="1" applyFont="1" applyFill="1" applyBorder="1" applyAlignment="1">
      <alignment horizontal="left" vertical="top" wrapText="1"/>
    </xf>
    <xf numFmtId="16" fontId="10" fillId="3" borderId="7" xfId="2" applyNumberFormat="1" applyFont="1" applyFill="1" applyBorder="1" applyAlignment="1">
      <alignment horizontal="left" vertical="top" wrapText="1"/>
    </xf>
    <xf numFmtId="0" fontId="0" fillId="0" borderId="0" xfId="0" applyAlignment="1">
      <alignment horizontal="left" vertical="top" wrapText="1"/>
    </xf>
    <xf numFmtId="0" fontId="2" fillId="0" borderId="11" xfId="0" applyFont="1" applyBorder="1" applyAlignment="1">
      <alignment horizontal="center"/>
    </xf>
    <xf numFmtId="0" fontId="2" fillId="0" borderId="0" xfId="0" applyFont="1" applyBorder="1" applyAlignment="1">
      <alignment horizontal="center"/>
    </xf>
    <xf numFmtId="0" fontId="2" fillId="3" borderId="8" xfId="0" applyFont="1" applyFill="1" applyBorder="1" applyAlignment="1">
      <alignment horizontal="center"/>
    </xf>
    <xf numFmtId="0" fontId="2" fillId="3" borderId="9" xfId="0" applyFont="1" applyFill="1" applyBorder="1" applyAlignment="1">
      <alignment horizontal="center"/>
    </xf>
    <xf numFmtId="0" fontId="2" fillId="3" borderId="10" xfId="0" applyFont="1" applyFill="1" applyBorder="1" applyAlignment="1">
      <alignment horizontal="center"/>
    </xf>
    <xf numFmtId="0" fontId="12" fillId="4" borderId="9" xfId="0" applyFont="1" applyFill="1" applyBorder="1" applyAlignment="1">
      <alignment horizontal="center" vertical="center" wrapText="1"/>
    </xf>
    <xf numFmtId="0" fontId="6" fillId="3" borderId="1" xfId="0" applyFont="1" applyFill="1" applyBorder="1" applyAlignment="1">
      <alignment horizontal="center" vertical="top" wrapText="1"/>
    </xf>
    <xf numFmtId="16" fontId="8" fillId="0" borderId="6" xfId="2" applyNumberFormat="1" applyFont="1" applyBorder="1" applyAlignment="1">
      <alignment horizontal="left" wrapText="1"/>
    </xf>
    <xf numFmtId="16" fontId="8" fillId="0" borderId="0" xfId="2" applyNumberFormat="1" applyFont="1" applyBorder="1" applyAlignment="1">
      <alignment horizontal="left" wrapText="1"/>
    </xf>
    <xf numFmtId="16" fontId="8" fillId="0" borderId="7" xfId="2" applyNumberFormat="1" applyFont="1" applyBorder="1" applyAlignment="1">
      <alignment horizontal="left" wrapText="1"/>
    </xf>
    <xf numFmtId="0" fontId="0" fillId="0" borderId="0" xfId="0" applyFont="1" applyAlignment="1">
      <alignment horizontal="left" vertical="top" wrapText="1"/>
    </xf>
    <xf numFmtId="0" fontId="2" fillId="2" borderId="0" xfId="0" applyFont="1" applyFill="1" applyAlignment="1">
      <alignment horizontal="left" vertical="center" wrapText="1"/>
    </xf>
    <xf numFmtId="16" fontId="8" fillId="0" borderId="6" xfId="2" applyNumberFormat="1" applyFont="1" applyBorder="1" applyAlignment="1">
      <alignment horizontal="center" vertical="center"/>
    </xf>
    <xf numFmtId="16" fontId="8" fillId="0" borderId="0" xfId="2" applyNumberFormat="1" applyFont="1" applyBorder="1" applyAlignment="1">
      <alignment horizontal="center" vertical="center"/>
    </xf>
    <xf numFmtId="16" fontId="8" fillId="0" borderId="7" xfId="2" applyNumberFormat="1" applyFont="1" applyBorder="1" applyAlignment="1">
      <alignment horizontal="center" vertical="center"/>
    </xf>
    <xf numFmtId="0" fontId="0" fillId="2" borderId="0" xfId="0" applyFill="1" applyAlignment="1">
      <alignment horizontal="center" vertical="center" wrapText="1"/>
    </xf>
    <xf numFmtId="0" fontId="3" fillId="2" borderId="0" xfId="0" applyFont="1" applyFill="1" applyAlignment="1">
      <alignment horizontal="center" vertical="center" wrapText="1"/>
    </xf>
    <xf numFmtId="0" fontId="4" fillId="0" borderId="0" xfId="0" applyFont="1" applyAlignment="1">
      <alignment horizontal="center" vertical="center" wrapText="1"/>
    </xf>
    <xf numFmtId="0" fontId="0" fillId="5" borderId="0" xfId="0" applyFill="1" applyAlignment="1">
      <alignment horizontal="center" vertical="center" wrapText="1"/>
    </xf>
    <xf numFmtId="0" fontId="0" fillId="0" borderId="0" xfId="0" applyFill="1" applyAlignment="1">
      <alignment horizontal="left" vertical="top" wrapText="1"/>
    </xf>
    <xf numFmtId="0" fontId="2" fillId="8" borderId="23" xfId="0" applyFont="1" applyFill="1" applyBorder="1" applyAlignment="1">
      <alignment horizontal="center" vertical="center" wrapText="1"/>
    </xf>
    <xf numFmtId="0" fontId="2" fillId="8" borderId="25" xfId="0" applyFont="1" applyFill="1" applyBorder="1" applyAlignment="1">
      <alignment horizontal="center" vertical="center" wrapText="1"/>
    </xf>
    <xf numFmtId="0" fontId="3" fillId="11" borderId="23" xfId="0" applyFont="1" applyFill="1" applyBorder="1" applyAlignment="1">
      <alignment horizontal="center" vertical="center" wrapText="1"/>
    </xf>
    <xf numFmtId="0" fontId="3" fillId="11" borderId="24" xfId="0" applyFont="1" applyFill="1" applyBorder="1" applyAlignment="1">
      <alignment horizontal="center" vertical="center" wrapText="1"/>
    </xf>
    <xf numFmtId="0" fontId="2" fillId="11" borderId="2" xfId="0" applyFont="1" applyFill="1" applyBorder="1" applyAlignment="1">
      <alignment horizontal="center" vertical="center"/>
    </xf>
    <xf numFmtId="0" fontId="2" fillId="11" borderId="18" xfId="0" applyFont="1" applyFill="1" applyBorder="1" applyAlignment="1">
      <alignment horizontal="center" vertical="center"/>
    </xf>
    <xf numFmtId="0" fontId="2" fillId="11" borderId="19" xfId="0" applyFont="1" applyFill="1" applyBorder="1" applyAlignment="1">
      <alignment horizontal="center" vertical="center"/>
    </xf>
    <xf numFmtId="0" fontId="2" fillId="11" borderId="3" xfId="0" applyFont="1" applyFill="1" applyBorder="1" applyAlignment="1">
      <alignment horizontal="center" vertical="center"/>
    </xf>
    <xf numFmtId="0" fontId="2" fillId="11" borderId="20" xfId="0" applyFont="1" applyFill="1" applyBorder="1" applyAlignment="1">
      <alignment horizontal="center" vertical="center"/>
    </xf>
    <xf numFmtId="0" fontId="2" fillId="11" borderId="21" xfId="0" applyFont="1" applyFill="1" applyBorder="1" applyAlignment="1">
      <alignment horizontal="center" vertical="center"/>
    </xf>
    <xf numFmtId="0" fontId="2" fillId="11" borderId="1" xfId="0" applyFont="1" applyFill="1" applyBorder="1" applyAlignment="1">
      <alignment horizontal="center" vertical="center"/>
    </xf>
    <xf numFmtId="0" fontId="2" fillId="11" borderId="22" xfId="0" applyFont="1" applyFill="1" applyBorder="1" applyAlignment="1">
      <alignment horizontal="center" vertical="center"/>
    </xf>
    <xf numFmtId="0" fontId="2" fillId="10" borderId="4" xfId="0" applyFont="1" applyFill="1" applyBorder="1" applyAlignment="1">
      <alignment horizontal="right" indent="2"/>
    </xf>
    <xf numFmtId="0" fontId="2" fillId="10" borderId="23" xfId="0" applyFont="1" applyFill="1" applyBorder="1" applyAlignment="1">
      <alignment horizontal="right" indent="2"/>
    </xf>
    <xf numFmtId="0" fontId="2" fillId="10" borderId="24" xfId="0" applyFont="1" applyFill="1" applyBorder="1" applyAlignment="1">
      <alignment horizontal="right" indent="2"/>
    </xf>
    <xf numFmtId="0" fontId="2" fillId="10" borderId="25" xfId="0" applyFont="1" applyFill="1" applyBorder="1" applyAlignment="1">
      <alignment horizontal="right" indent="2"/>
    </xf>
    <xf numFmtId="0" fontId="2" fillId="10" borderId="23" xfId="0" applyFont="1" applyFill="1" applyBorder="1" applyAlignment="1">
      <alignment horizontal="center"/>
    </xf>
    <xf numFmtId="0" fontId="2" fillId="10" borderId="24" xfId="0" applyFont="1" applyFill="1" applyBorder="1" applyAlignment="1">
      <alignment horizontal="center"/>
    </xf>
    <xf numFmtId="0" fontId="2" fillId="10" borderId="25" xfId="0" applyFont="1" applyFill="1" applyBorder="1" applyAlignment="1">
      <alignment horizontal="center"/>
    </xf>
    <xf numFmtId="0" fontId="2" fillId="11" borderId="4" xfId="0" applyFont="1" applyFill="1" applyBorder="1" applyAlignment="1">
      <alignment horizontal="right" indent="2"/>
    </xf>
    <xf numFmtId="0" fontId="2" fillId="11" borderId="23" xfId="0" applyFont="1" applyFill="1" applyBorder="1" applyAlignment="1">
      <alignment horizontal="right" indent="2"/>
    </xf>
    <xf numFmtId="0" fontId="2" fillId="11" borderId="24" xfId="0" applyFont="1" applyFill="1" applyBorder="1" applyAlignment="1">
      <alignment horizontal="right" indent="2"/>
    </xf>
    <xf numFmtId="0" fontId="2" fillId="11" borderId="25" xfId="0" applyFont="1" applyFill="1" applyBorder="1" applyAlignment="1">
      <alignment horizontal="right" indent="2"/>
    </xf>
    <xf numFmtId="0" fontId="2" fillId="11" borderId="23" xfId="0" applyFont="1" applyFill="1" applyBorder="1" applyAlignment="1">
      <alignment horizontal="center"/>
    </xf>
    <xf numFmtId="0" fontId="2" fillId="11" borderId="24" xfId="0" applyFont="1" applyFill="1" applyBorder="1" applyAlignment="1">
      <alignment horizontal="center"/>
    </xf>
    <xf numFmtId="0" fontId="2" fillId="11" borderId="25" xfId="0" applyFont="1" applyFill="1" applyBorder="1" applyAlignment="1">
      <alignment horizontal="center"/>
    </xf>
    <xf numFmtId="0" fontId="2" fillId="9" borderId="2" xfId="0" applyFont="1" applyFill="1" applyBorder="1" applyAlignment="1">
      <alignment horizontal="center" vertical="center"/>
    </xf>
    <xf numFmtId="0" fontId="2" fillId="9" borderId="18" xfId="0" applyFont="1" applyFill="1" applyBorder="1" applyAlignment="1">
      <alignment horizontal="center" vertical="center"/>
    </xf>
    <xf numFmtId="0" fontId="2" fillId="9" borderId="4" xfId="0" applyFont="1" applyFill="1" applyBorder="1" applyAlignment="1">
      <alignment horizontal="right" indent="2"/>
    </xf>
    <xf numFmtId="0" fontId="2" fillId="9" borderId="23" xfId="0" applyFont="1" applyFill="1" applyBorder="1" applyAlignment="1">
      <alignment horizontal="right" indent="2"/>
    </xf>
    <xf numFmtId="0" fontId="2" fillId="9" borderId="24" xfId="0" applyFont="1" applyFill="1" applyBorder="1" applyAlignment="1">
      <alignment horizontal="right" indent="2"/>
    </xf>
    <xf numFmtId="0" fontId="2" fillId="9" borderId="25" xfId="0" applyFont="1" applyFill="1" applyBorder="1" applyAlignment="1">
      <alignment horizontal="right" indent="2"/>
    </xf>
    <xf numFmtId="0" fontId="2" fillId="9" borderId="23" xfId="0" applyFont="1" applyFill="1" applyBorder="1" applyAlignment="1">
      <alignment horizontal="center"/>
    </xf>
    <xf numFmtId="0" fontId="2" fillId="9" borderId="24" xfId="0" applyFont="1" applyFill="1" applyBorder="1" applyAlignment="1">
      <alignment horizontal="center"/>
    </xf>
    <xf numFmtId="0" fontId="2" fillId="9" borderId="25" xfId="0" applyFont="1" applyFill="1" applyBorder="1" applyAlignment="1">
      <alignment horizontal="center"/>
    </xf>
    <xf numFmtId="0" fontId="2" fillId="10" borderId="2" xfId="0" applyFont="1" applyFill="1" applyBorder="1" applyAlignment="1">
      <alignment horizontal="center" vertical="center"/>
    </xf>
    <xf numFmtId="0" fontId="2" fillId="10" borderId="18" xfId="0" applyFont="1" applyFill="1" applyBorder="1" applyAlignment="1">
      <alignment horizontal="center" vertical="center"/>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wrapText="1"/>
    </xf>
    <xf numFmtId="0" fontId="3" fillId="9" borderId="23" xfId="0" applyFont="1" applyFill="1" applyBorder="1" applyAlignment="1">
      <alignment horizontal="center" vertical="center" wrapText="1"/>
    </xf>
    <xf numFmtId="0" fontId="3" fillId="9" borderId="24" xfId="0" applyFont="1" applyFill="1" applyBorder="1" applyAlignment="1">
      <alignment horizontal="center" vertical="center" wrapText="1"/>
    </xf>
    <xf numFmtId="0" fontId="2" fillId="9" borderId="19" xfId="0" applyFont="1" applyFill="1" applyBorder="1" applyAlignment="1">
      <alignment horizontal="center" vertical="center"/>
    </xf>
    <xf numFmtId="0" fontId="2" fillId="9" borderId="3" xfId="0" applyFont="1" applyFill="1" applyBorder="1" applyAlignment="1">
      <alignment horizontal="center" vertical="center"/>
    </xf>
    <xf numFmtId="0" fontId="2" fillId="9" borderId="20" xfId="0" applyFont="1" applyFill="1" applyBorder="1" applyAlignment="1">
      <alignment horizontal="center" vertical="center"/>
    </xf>
    <xf numFmtId="0" fontId="2" fillId="9" borderId="21" xfId="0" applyFont="1" applyFill="1" applyBorder="1" applyAlignment="1">
      <alignment horizontal="center" vertical="center"/>
    </xf>
    <xf numFmtId="0" fontId="2" fillId="9" borderId="1" xfId="0" applyFont="1" applyFill="1" applyBorder="1" applyAlignment="1">
      <alignment horizontal="center" vertical="center"/>
    </xf>
    <xf numFmtId="0" fontId="2" fillId="9" borderId="22" xfId="0" applyFont="1" applyFill="1" applyBorder="1" applyAlignment="1">
      <alignment horizontal="center" vertical="center"/>
    </xf>
    <xf numFmtId="0" fontId="2" fillId="10" borderId="19" xfId="0" applyFont="1" applyFill="1" applyBorder="1" applyAlignment="1">
      <alignment horizontal="center" vertical="center"/>
    </xf>
    <xf numFmtId="0" fontId="2" fillId="10" borderId="3" xfId="0" applyFont="1" applyFill="1" applyBorder="1" applyAlignment="1">
      <alignment horizontal="center" vertical="center"/>
    </xf>
    <xf numFmtId="0" fontId="2" fillId="10" borderId="20" xfId="0" applyFont="1" applyFill="1" applyBorder="1" applyAlignment="1">
      <alignment horizontal="center" vertical="center"/>
    </xf>
    <xf numFmtId="0" fontId="2" fillId="10" borderId="21" xfId="0" applyFont="1" applyFill="1" applyBorder="1" applyAlignment="1">
      <alignment horizontal="center" vertical="center"/>
    </xf>
    <xf numFmtId="0" fontId="2" fillId="10" borderId="1" xfId="0" applyFont="1" applyFill="1" applyBorder="1" applyAlignment="1">
      <alignment horizontal="center" vertical="center"/>
    </xf>
    <xf numFmtId="0" fontId="2" fillId="10" borderId="22" xfId="0" applyFont="1" applyFill="1" applyBorder="1" applyAlignment="1">
      <alignment horizontal="center" vertical="center"/>
    </xf>
    <xf numFmtId="0" fontId="2" fillId="8" borderId="4" xfId="0" applyFont="1" applyFill="1" applyBorder="1" applyAlignment="1">
      <alignment horizontal="right" indent="2"/>
    </xf>
    <xf numFmtId="0" fontId="2" fillId="8" borderId="23" xfId="0" applyFont="1" applyFill="1" applyBorder="1" applyAlignment="1">
      <alignment horizontal="center"/>
    </xf>
    <xf numFmtId="0" fontId="2" fillId="8" borderId="24" xfId="0" applyFont="1" applyFill="1" applyBorder="1" applyAlignment="1">
      <alignment horizontal="center"/>
    </xf>
    <xf numFmtId="0" fontId="2" fillId="8" borderId="25" xfId="0" applyFont="1" applyFill="1" applyBorder="1" applyAlignment="1">
      <alignment horizontal="center"/>
    </xf>
    <xf numFmtId="0" fontId="2" fillId="8" borderId="23" xfId="0" applyFont="1" applyFill="1" applyBorder="1" applyAlignment="1">
      <alignment horizontal="right" indent="2"/>
    </xf>
    <xf numFmtId="0" fontId="2" fillId="8" borderId="24" xfId="0" applyFont="1" applyFill="1" applyBorder="1" applyAlignment="1">
      <alignment horizontal="right" indent="2"/>
    </xf>
    <xf numFmtId="0" fontId="2" fillId="8" borderId="25" xfId="0" applyFont="1" applyFill="1" applyBorder="1" applyAlignment="1">
      <alignment horizontal="right" indent="2"/>
    </xf>
    <xf numFmtId="0" fontId="2" fillId="7" borderId="2" xfId="0" applyFont="1" applyFill="1" applyBorder="1" applyAlignment="1">
      <alignment horizontal="center" vertical="center"/>
    </xf>
    <xf numFmtId="0" fontId="2" fillId="7" borderId="18" xfId="0" applyFont="1" applyFill="1" applyBorder="1" applyAlignment="1">
      <alignment horizontal="center" vertical="center"/>
    </xf>
    <xf numFmtId="0" fontId="2" fillId="7" borderId="19" xfId="0" applyFont="1" applyFill="1" applyBorder="1" applyAlignment="1">
      <alignment horizontal="center" vertical="center"/>
    </xf>
    <xf numFmtId="0" fontId="2" fillId="7" borderId="20" xfId="0" applyFont="1" applyFill="1" applyBorder="1" applyAlignment="1">
      <alignment horizontal="center" vertical="center"/>
    </xf>
    <xf numFmtId="0" fontId="2" fillId="7" borderId="21" xfId="0" applyFont="1" applyFill="1" applyBorder="1" applyAlignment="1">
      <alignment horizontal="center" vertical="center"/>
    </xf>
    <xf numFmtId="0" fontId="2" fillId="7" borderId="22"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 xfId="0" applyFont="1" applyFill="1" applyBorder="1" applyAlignment="1">
      <alignment horizontal="center" vertical="center"/>
    </xf>
    <xf numFmtId="0" fontId="3" fillId="7" borderId="23"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2" fillId="0" borderId="0" xfId="0" applyFont="1"/>
    <xf numFmtId="0" fontId="3" fillId="11" borderId="25"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3" fillId="9" borderId="25" xfId="0" applyFont="1" applyFill="1" applyBorder="1" applyAlignment="1">
      <alignment horizontal="center" vertical="center" wrapText="1"/>
    </xf>
    <xf numFmtId="0" fontId="3" fillId="7" borderId="25" xfId="0" applyFont="1" applyFill="1" applyBorder="1" applyAlignment="1">
      <alignment horizontal="center" vertical="center" wrapText="1"/>
    </xf>
  </cellXfs>
  <cellStyles count="4">
    <cellStyle name="Monétaire" xfId="1" builtinId="4"/>
    <cellStyle name="Monétaire 2" xfId="3"/>
    <cellStyle name="Normal" xfId="0" builtinId="0"/>
    <cellStyle name="Normal 2 2" xfId="2"/>
  </cellStyles>
  <dxfs count="19">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gradientFill degree="90">
          <stop position="0">
            <color theme="0" tint="-0.34900967436750391"/>
          </stop>
          <stop position="1">
            <color theme="8" tint="0.40000610370189521"/>
          </stop>
        </gradientFill>
      </fill>
    </dxf>
    <dxf>
      <fill>
        <gradientFill degree="90">
          <stop position="0">
            <color theme="8" tint="0.59999389629810485"/>
          </stop>
          <stop position="1">
            <color theme="9" tint="0.40000610370189521"/>
          </stop>
        </gradientFill>
      </fill>
    </dxf>
    <dxf>
      <fill>
        <gradientFill degree="90">
          <stop position="0">
            <color theme="7" tint="0.59999389629810485"/>
          </stop>
          <stop position="1">
            <color rgb="FF9751CB"/>
          </stop>
        </gradient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gradientFill degree="90">
          <stop position="0">
            <color theme="4"/>
          </stop>
          <stop position="1">
            <color theme="8" tint="0.40000610370189521"/>
          </stop>
        </gradientFill>
      </fill>
    </dxf>
    <dxf>
      <fill>
        <gradientFill degree="90">
          <stop position="0">
            <color rgb="FF7030A0"/>
          </stop>
          <stop position="1">
            <color theme="8" tint="0.59999389629810485"/>
          </stop>
        </gradientFill>
      </fill>
    </dxf>
    <dxf>
      <fill>
        <gradientFill degree="90">
          <stop position="0">
            <color theme="2" tint="-0.74901577806939912"/>
          </stop>
          <stop position="1">
            <color theme="4" tint="0.80001220740379042"/>
          </stop>
        </gradient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gradientFill degree="90">
          <stop position="0">
            <color theme="4"/>
          </stop>
          <stop position="1">
            <color theme="8" tint="0.40000610370189521"/>
          </stop>
        </gradientFill>
      </fill>
    </dxf>
    <dxf>
      <fill>
        <gradientFill degree="90">
          <stop position="0">
            <color rgb="FF7030A0"/>
          </stop>
          <stop position="1">
            <color theme="8" tint="0.59999389629810485"/>
          </stop>
        </gradientFill>
      </fill>
    </dxf>
    <dxf>
      <fill>
        <gradientFill degree="90">
          <stop position="0">
            <color theme="2" tint="-0.74901577806939912"/>
          </stop>
          <stop position="1">
            <color theme="4" tint="0.80001220740379042"/>
          </stop>
        </gradientFill>
      </fill>
    </dxf>
    <dxf>
      <font>
        <color rgb="FF9C0006"/>
      </font>
      <fill>
        <patternFill>
          <bgColor rgb="FFFFC7CE"/>
        </patternFill>
      </fill>
    </dxf>
  </dxfs>
  <tableStyles count="0" defaultTableStyle="TableStyleMedium2" defaultPivotStyle="PivotStyleLight16"/>
  <colors>
    <mruColors>
      <color rgb="FF9751C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7"/>
  <sheetViews>
    <sheetView workbookViewId="0">
      <selection activeCell="B34" sqref="B34:B35"/>
    </sheetView>
  </sheetViews>
  <sheetFormatPr baseColWidth="10" defaultRowHeight="12.75" x14ac:dyDescent="0.2"/>
  <cols>
    <col min="6" max="6" width="11.85546875" bestFit="1" customWidth="1"/>
  </cols>
  <sheetData>
    <row r="1" spans="1:10" ht="147" customHeight="1" x14ac:dyDescent="0.2">
      <c r="A1" s="106" t="s">
        <v>17</v>
      </c>
      <c r="B1" s="106"/>
      <c r="C1" s="106"/>
      <c r="D1" s="106"/>
      <c r="E1" s="106"/>
      <c r="F1" s="106"/>
      <c r="G1" s="106"/>
      <c r="H1" s="106"/>
      <c r="I1" s="106"/>
      <c r="J1" s="106"/>
    </row>
    <row r="2" spans="1:10" s="1" customFormat="1" ht="15.75" x14ac:dyDescent="0.25">
      <c r="A2" s="107" t="s">
        <v>0</v>
      </c>
      <c r="B2" s="107"/>
      <c r="C2" s="107"/>
      <c r="D2" s="107"/>
      <c r="E2" s="107"/>
      <c r="F2" s="107"/>
      <c r="G2" s="107"/>
      <c r="H2" s="107"/>
      <c r="I2" s="107"/>
      <c r="J2" s="107"/>
    </row>
    <row r="3" spans="1:10" ht="132.75" customHeight="1" x14ac:dyDescent="0.2">
      <c r="A3" s="90" t="s">
        <v>1</v>
      </c>
      <c r="B3" s="90"/>
      <c r="C3" s="90"/>
      <c r="D3" s="90"/>
      <c r="E3" s="90"/>
      <c r="F3" s="90"/>
      <c r="G3" s="90"/>
      <c r="H3" s="90"/>
      <c r="I3" s="90"/>
      <c r="J3" s="90"/>
    </row>
    <row r="4" spans="1:10" ht="29.25" customHeight="1" x14ac:dyDescent="0.2">
      <c r="A4" s="108" t="s">
        <v>2</v>
      </c>
      <c r="B4" s="108"/>
      <c r="C4" s="108"/>
      <c r="D4" s="108"/>
      <c r="E4" s="108"/>
      <c r="F4" s="108"/>
      <c r="G4" s="108"/>
      <c r="H4" s="108"/>
      <c r="I4" s="108"/>
      <c r="J4" s="108"/>
    </row>
    <row r="5" spans="1:10" s="2" customFormat="1" x14ac:dyDescent="0.2">
      <c r="A5" s="102" t="s">
        <v>3</v>
      </c>
      <c r="B5" s="102"/>
      <c r="C5" s="102"/>
      <c r="D5" s="102"/>
      <c r="E5" s="102"/>
      <c r="F5" s="102"/>
      <c r="G5" s="102"/>
      <c r="H5" s="102"/>
      <c r="I5" s="102"/>
      <c r="J5" s="102"/>
    </row>
    <row r="6" spans="1:10" ht="33" customHeight="1" x14ac:dyDescent="0.2">
      <c r="A6" s="90" t="s">
        <v>4</v>
      </c>
      <c r="B6" s="90"/>
      <c r="C6" s="90"/>
      <c r="D6" s="90"/>
      <c r="E6" s="90"/>
      <c r="F6" s="90"/>
      <c r="G6" s="90"/>
      <c r="H6" s="90"/>
      <c r="I6" s="90"/>
      <c r="J6" s="90"/>
    </row>
    <row r="7" spans="1:10" s="2" customFormat="1" x14ac:dyDescent="0.2">
      <c r="A7" s="102" t="s">
        <v>5</v>
      </c>
      <c r="B7" s="102"/>
      <c r="C7" s="102"/>
      <c r="D7" s="102"/>
      <c r="E7" s="102"/>
      <c r="F7" s="102"/>
      <c r="G7" s="102"/>
      <c r="H7" s="102"/>
      <c r="I7" s="102"/>
      <c r="J7" s="102"/>
    </row>
    <row r="8" spans="1:10" ht="159.75" customHeight="1" x14ac:dyDescent="0.2">
      <c r="A8" s="90" t="s">
        <v>6</v>
      </c>
      <c r="B8" s="90"/>
      <c r="C8" s="90"/>
      <c r="D8" s="90"/>
      <c r="E8" s="90"/>
      <c r="F8" s="90"/>
      <c r="G8" s="90"/>
      <c r="H8" s="90"/>
      <c r="I8" s="90"/>
      <c r="J8" s="90"/>
    </row>
    <row r="9" spans="1:10" s="2" customFormat="1" x14ac:dyDescent="0.2">
      <c r="A9" s="102" t="s">
        <v>7</v>
      </c>
      <c r="B9" s="102"/>
      <c r="C9" s="102"/>
      <c r="D9" s="102"/>
      <c r="E9" s="102"/>
      <c r="F9" s="102"/>
      <c r="G9" s="102"/>
      <c r="H9" s="102"/>
      <c r="I9" s="102"/>
      <c r="J9" s="102"/>
    </row>
    <row r="10" spans="1:10" ht="57.75" customHeight="1" x14ac:dyDescent="0.2">
      <c r="A10" s="90" t="s">
        <v>8</v>
      </c>
      <c r="B10" s="90"/>
      <c r="C10" s="90"/>
      <c r="D10" s="90"/>
      <c r="E10" s="90"/>
      <c r="F10" s="90"/>
      <c r="G10" s="90"/>
      <c r="H10" s="90"/>
      <c r="I10" s="90"/>
      <c r="J10" s="90"/>
    </row>
    <row r="11" spans="1:10" s="2" customFormat="1" x14ac:dyDescent="0.2">
      <c r="A11" s="102" t="s">
        <v>9</v>
      </c>
      <c r="B11" s="102"/>
      <c r="C11" s="102"/>
      <c r="D11" s="102"/>
      <c r="E11" s="102"/>
      <c r="F11" s="102"/>
      <c r="G11" s="102"/>
      <c r="H11" s="102"/>
      <c r="I11" s="102"/>
      <c r="J11" s="102"/>
    </row>
    <row r="12" spans="1:10" ht="60.75" customHeight="1" x14ac:dyDescent="0.2">
      <c r="A12" s="90" t="s">
        <v>10</v>
      </c>
      <c r="B12" s="90"/>
      <c r="C12" s="90"/>
      <c r="D12" s="90"/>
      <c r="E12" s="90"/>
      <c r="F12" s="90"/>
      <c r="G12" s="90"/>
      <c r="H12" s="90"/>
      <c r="I12" s="90"/>
      <c r="J12" s="90"/>
    </row>
    <row r="13" spans="1:10" s="2" customFormat="1" x14ac:dyDescent="0.2">
      <c r="A13" s="102" t="s">
        <v>11</v>
      </c>
      <c r="B13" s="102"/>
      <c r="C13" s="102"/>
      <c r="D13" s="102"/>
      <c r="E13" s="102"/>
      <c r="F13" s="102"/>
      <c r="G13" s="102"/>
      <c r="H13" s="102"/>
      <c r="I13" s="102"/>
      <c r="J13" s="102"/>
    </row>
    <row r="14" spans="1:10" ht="72.75" customHeight="1" x14ac:dyDescent="0.2">
      <c r="A14" s="90" t="s">
        <v>12</v>
      </c>
      <c r="B14" s="90"/>
      <c r="C14" s="90"/>
      <c r="D14" s="90"/>
      <c r="E14" s="90"/>
      <c r="F14" s="90"/>
      <c r="G14" s="90"/>
      <c r="H14" s="90"/>
      <c r="I14" s="90"/>
      <c r="J14" s="90"/>
    </row>
    <row r="15" spans="1:10" s="3" customFormat="1" ht="119.25" customHeight="1" x14ac:dyDescent="0.2">
      <c r="A15" s="77" t="s">
        <v>21</v>
      </c>
      <c r="B15" s="78"/>
      <c r="C15" s="78"/>
      <c r="D15" s="78"/>
      <c r="E15" s="78"/>
      <c r="F15" s="78"/>
      <c r="G15" s="78"/>
      <c r="H15" s="78"/>
      <c r="I15" s="78"/>
      <c r="J15" s="78"/>
    </row>
    <row r="16" spans="1:10" ht="12.75" customHeight="1" x14ac:dyDescent="0.2">
      <c r="A16" s="80" t="s">
        <v>26</v>
      </c>
      <c r="B16" s="80"/>
      <c r="C16" s="80"/>
      <c r="D16" s="80"/>
      <c r="E16" s="80"/>
    </row>
    <row r="17" spans="1:13" s="7" customFormat="1" ht="15.75" x14ac:dyDescent="0.25">
      <c r="A17" s="4"/>
      <c r="B17" s="5"/>
      <c r="C17" s="5"/>
      <c r="D17" s="5"/>
      <c r="E17" s="5"/>
      <c r="F17" s="6">
        <v>42804</v>
      </c>
      <c r="G17" s="15" t="s">
        <v>13</v>
      </c>
      <c r="H17" s="16" t="s">
        <v>14</v>
      </c>
    </row>
    <row r="18" spans="1:13" s="7" customFormat="1" ht="15.75" x14ac:dyDescent="0.25">
      <c r="A18" s="8">
        <v>411005</v>
      </c>
      <c r="B18" s="81" t="s">
        <v>18</v>
      </c>
      <c r="C18" s="82"/>
      <c r="D18" s="82"/>
      <c r="E18" s="82"/>
      <c r="F18" s="83"/>
      <c r="G18" s="9">
        <v>2400</v>
      </c>
      <c r="H18" s="10"/>
      <c r="I18" t="s">
        <v>23</v>
      </c>
      <c r="J18"/>
      <c r="K18"/>
      <c r="L18">
        <v>44571</v>
      </c>
      <c r="M18"/>
    </row>
    <row r="19" spans="1:13" s="7" customFormat="1" ht="15.75" x14ac:dyDescent="0.25">
      <c r="A19" s="11">
        <v>706000</v>
      </c>
      <c r="B19" s="103" t="s">
        <v>19</v>
      </c>
      <c r="C19" s="104"/>
      <c r="D19" s="104"/>
      <c r="E19" s="104"/>
      <c r="F19" s="105"/>
      <c r="G19" s="9"/>
      <c r="H19" s="10">
        <v>2000</v>
      </c>
      <c r="I19" t="s">
        <v>47</v>
      </c>
      <c r="J19"/>
      <c r="K19"/>
      <c r="L19">
        <v>44562</v>
      </c>
      <c r="M19">
        <v>44566</v>
      </c>
    </row>
    <row r="20" spans="1:13" s="7" customFormat="1" ht="15.75" x14ac:dyDescent="0.25">
      <c r="A20" s="11">
        <v>44587</v>
      </c>
      <c r="B20" s="84" t="s">
        <v>20</v>
      </c>
      <c r="C20" s="85"/>
      <c r="D20" s="85"/>
      <c r="E20" s="85"/>
      <c r="F20" s="86"/>
      <c r="G20" s="9"/>
      <c r="H20" s="10">
        <v>400</v>
      </c>
      <c r="I20" t="s">
        <v>48</v>
      </c>
      <c r="J20"/>
      <c r="K20"/>
      <c r="L20">
        <v>44586</v>
      </c>
      <c r="M20">
        <v>44587</v>
      </c>
    </row>
    <row r="21" spans="1:13" s="7" customFormat="1" ht="15.75" customHeight="1" x14ac:dyDescent="0.25">
      <c r="A21" s="8"/>
      <c r="B21" s="74" t="s">
        <v>15</v>
      </c>
      <c r="C21" s="75"/>
      <c r="D21" s="75"/>
      <c r="E21" s="76"/>
      <c r="F21" s="12" t="s">
        <v>16</v>
      </c>
      <c r="G21" s="13">
        <f>SUM(G17:G20)</f>
        <v>2400</v>
      </c>
      <c r="H21" s="13">
        <f>SUM(H17:H20)</f>
        <v>2400</v>
      </c>
    </row>
    <row r="22" spans="1:13" ht="15.75" customHeight="1" x14ac:dyDescent="0.2"/>
    <row r="23" spans="1:13" ht="12.75" customHeight="1" x14ac:dyDescent="0.2">
      <c r="A23" s="97" t="s">
        <v>25</v>
      </c>
      <c r="B23" s="97"/>
      <c r="C23" s="97"/>
      <c r="D23" s="97"/>
      <c r="E23" s="97"/>
    </row>
    <row r="24" spans="1:13" s="7" customFormat="1" ht="15.75" x14ac:dyDescent="0.25">
      <c r="A24" s="4"/>
      <c r="B24" s="5"/>
      <c r="C24" s="5"/>
      <c r="D24" s="5"/>
      <c r="E24" s="5"/>
      <c r="F24" s="6">
        <v>42865</v>
      </c>
      <c r="G24" s="15" t="s">
        <v>13</v>
      </c>
      <c r="H24" s="16" t="s">
        <v>14</v>
      </c>
    </row>
    <row r="25" spans="1:13" s="7" customFormat="1" ht="15.75" x14ac:dyDescent="0.25">
      <c r="A25" s="8">
        <v>512000</v>
      </c>
      <c r="B25" s="81" t="s">
        <v>22</v>
      </c>
      <c r="C25" s="82"/>
      <c r="D25" s="82"/>
      <c r="E25" s="82"/>
      <c r="F25" s="83"/>
      <c r="G25" s="9">
        <v>2400</v>
      </c>
      <c r="H25" s="10"/>
    </row>
    <row r="26" spans="1:13" s="7" customFormat="1" ht="15.75" x14ac:dyDescent="0.25">
      <c r="A26" s="8">
        <v>44587</v>
      </c>
      <c r="B26" s="81" t="s">
        <v>20</v>
      </c>
      <c r="C26" s="82"/>
      <c r="D26" s="82"/>
      <c r="E26" s="82"/>
      <c r="F26" s="83"/>
      <c r="G26" s="9">
        <v>400</v>
      </c>
      <c r="H26" s="10"/>
    </row>
    <row r="27" spans="1:13" s="7" customFormat="1" ht="15.75" x14ac:dyDescent="0.25">
      <c r="A27" s="11">
        <v>411005</v>
      </c>
      <c r="B27" s="84" t="s">
        <v>18</v>
      </c>
      <c r="C27" s="85"/>
      <c r="D27" s="85"/>
      <c r="E27" s="85"/>
      <c r="F27" s="86"/>
      <c r="G27" s="9"/>
      <c r="H27" s="10">
        <v>2400</v>
      </c>
    </row>
    <row r="28" spans="1:13" s="7" customFormat="1" ht="15.75" x14ac:dyDescent="0.25">
      <c r="A28" s="11">
        <v>44571</v>
      </c>
      <c r="B28" s="84" t="s">
        <v>23</v>
      </c>
      <c r="C28" s="85"/>
      <c r="D28" s="85"/>
      <c r="E28" s="85"/>
      <c r="F28" s="86"/>
      <c r="G28" s="9"/>
      <c r="H28" s="10">
        <v>400</v>
      </c>
    </row>
    <row r="29" spans="1:13" s="7" customFormat="1" ht="15.75" customHeight="1" x14ac:dyDescent="0.25">
      <c r="A29" s="8"/>
      <c r="B29" s="87" t="s">
        <v>24</v>
      </c>
      <c r="C29" s="88"/>
      <c r="D29" s="88"/>
      <c r="E29" s="89"/>
      <c r="F29" s="12" t="s">
        <v>16</v>
      </c>
      <c r="G29" s="13">
        <f>SUM(G24:G28)</f>
        <v>2800</v>
      </c>
      <c r="H29" s="13">
        <f>SUM(H24:H28)</f>
        <v>2800</v>
      </c>
    </row>
    <row r="31" spans="1:13" ht="12.75" customHeight="1" x14ac:dyDescent="0.2">
      <c r="A31" s="80" t="s">
        <v>33</v>
      </c>
      <c r="B31" s="80"/>
      <c r="C31" s="80"/>
      <c r="D31" s="80"/>
      <c r="E31" s="80"/>
    </row>
    <row r="32" spans="1:13" s="7" customFormat="1" ht="15.75" x14ac:dyDescent="0.25">
      <c r="A32" s="4"/>
      <c r="B32" s="5"/>
      <c r="C32" s="5"/>
      <c r="D32" s="5"/>
      <c r="E32" s="5"/>
      <c r="F32" s="6">
        <v>42809</v>
      </c>
      <c r="G32" s="15" t="s">
        <v>13</v>
      </c>
      <c r="H32" s="16" t="s">
        <v>14</v>
      </c>
    </row>
    <row r="33" spans="1:10" s="7" customFormat="1" ht="15.75" x14ac:dyDescent="0.25">
      <c r="A33" s="8">
        <v>623000</v>
      </c>
      <c r="B33" s="81" t="s">
        <v>29</v>
      </c>
      <c r="C33" s="82"/>
      <c r="D33" s="82"/>
      <c r="E33" s="82"/>
      <c r="F33" s="83"/>
      <c r="G33" s="9">
        <v>800</v>
      </c>
      <c r="H33" s="10"/>
    </row>
    <row r="34" spans="1:10" s="7" customFormat="1" ht="15.75" x14ac:dyDescent="0.25">
      <c r="A34" s="8">
        <v>44566</v>
      </c>
      <c r="B34" s="81" t="s">
        <v>28</v>
      </c>
      <c r="C34" s="82"/>
      <c r="D34" s="82"/>
      <c r="E34" s="82"/>
      <c r="F34" s="83"/>
      <c r="G34" s="9">
        <v>160</v>
      </c>
      <c r="H34" s="10"/>
    </row>
    <row r="35" spans="1:10" s="7" customFormat="1" ht="15.75" x14ac:dyDescent="0.25">
      <c r="A35" s="11">
        <v>401010</v>
      </c>
      <c r="B35" s="84" t="s">
        <v>27</v>
      </c>
      <c r="C35" s="85"/>
      <c r="D35" s="85"/>
      <c r="E35" s="85"/>
      <c r="F35" s="86"/>
      <c r="G35" s="9"/>
      <c r="H35" s="10">
        <v>960</v>
      </c>
    </row>
    <row r="36" spans="1:10" s="7" customFormat="1" ht="15.75" customHeight="1" x14ac:dyDescent="0.25">
      <c r="A36" s="8"/>
      <c r="B36" s="74" t="s">
        <v>15</v>
      </c>
      <c r="C36" s="75"/>
      <c r="D36" s="75"/>
      <c r="E36" s="76"/>
      <c r="F36" s="12" t="s">
        <v>16</v>
      </c>
      <c r="G36" s="13">
        <f>SUM(G32:G35)</f>
        <v>960</v>
      </c>
      <c r="H36" s="13">
        <f>SUM(H32:H35)</f>
        <v>960</v>
      </c>
    </row>
    <row r="38" spans="1:10" ht="12.75" customHeight="1" x14ac:dyDescent="0.2">
      <c r="A38" s="97" t="s">
        <v>30</v>
      </c>
      <c r="B38" s="97"/>
      <c r="C38" s="97"/>
      <c r="D38" s="97"/>
      <c r="E38" s="97"/>
    </row>
    <row r="39" spans="1:10" s="7" customFormat="1" ht="15.75" x14ac:dyDescent="0.25">
      <c r="A39" s="4"/>
      <c r="B39" s="5"/>
      <c r="C39" s="5"/>
      <c r="D39" s="5"/>
      <c r="E39" s="5"/>
      <c r="F39" s="6">
        <v>42865</v>
      </c>
      <c r="G39" s="15" t="s">
        <v>13</v>
      </c>
      <c r="H39" s="16" t="s">
        <v>14</v>
      </c>
    </row>
    <row r="40" spans="1:10" s="7" customFormat="1" ht="15.75" x14ac:dyDescent="0.25">
      <c r="A40" s="8">
        <v>401010</v>
      </c>
      <c r="B40" s="81" t="s">
        <v>27</v>
      </c>
      <c r="C40" s="82"/>
      <c r="D40" s="82"/>
      <c r="E40" s="82"/>
      <c r="F40" s="83"/>
      <c r="G40" s="9">
        <v>960</v>
      </c>
      <c r="H40" s="10"/>
    </row>
    <row r="41" spans="1:10" s="7" customFormat="1" ht="15.75" x14ac:dyDescent="0.25">
      <c r="A41" s="8">
        <v>44566</v>
      </c>
      <c r="B41" s="81" t="s">
        <v>28</v>
      </c>
      <c r="C41" s="82"/>
      <c r="D41" s="82"/>
      <c r="E41" s="82"/>
      <c r="F41" s="83"/>
      <c r="G41" s="9">
        <v>160</v>
      </c>
      <c r="H41" s="10"/>
    </row>
    <row r="42" spans="1:10" s="7" customFormat="1" ht="15.75" x14ac:dyDescent="0.25">
      <c r="A42" s="11">
        <v>512000</v>
      </c>
      <c r="B42" s="84" t="s">
        <v>22</v>
      </c>
      <c r="C42" s="85"/>
      <c r="D42" s="85"/>
      <c r="E42" s="85"/>
      <c r="F42" s="86"/>
      <c r="G42" s="9"/>
      <c r="H42" s="10">
        <v>960</v>
      </c>
    </row>
    <row r="43" spans="1:10" s="7" customFormat="1" ht="15.75" x14ac:dyDescent="0.25">
      <c r="A43" s="11">
        <v>44586</v>
      </c>
      <c r="B43" s="84" t="s">
        <v>31</v>
      </c>
      <c r="C43" s="85"/>
      <c r="D43" s="85"/>
      <c r="E43" s="85"/>
      <c r="F43" s="86"/>
      <c r="G43" s="9"/>
      <c r="H43" s="10">
        <v>160</v>
      </c>
    </row>
    <row r="44" spans="1:10" s="7" customFormat="1" ht="15.75" customHeight="1" x14ac:dyDescent="0.25">
      <c r="A44" s="8"/>
      <c r="B44" s="87" t="s">
        <v>32</v>
      </c>
      <c r="C44" s="88"/>
      <c r="D44" s="88"/>
      <c r="E44" s="89"/>
      <c r="F44" s="12" t="s">
        <v>16</v>
      </c>
      <c r="G44" s="13">
        <f>SUM(G39:G43)</f>
        <v>1120</v>
      </c>
      <c r="H44" s="13">
        <f>SUM(H39:H43)</f>
        <v>1120</v>
      </c>
    </row>
    <row r="45" spans="1:10" s="3" customFormat="1" ht="63.75" customHeight="1" x14ac:dyDescent="0.2">
      <c r="A45" s="77" t="s">
        <v>34</v>
      </c>
      <c r="B45" s="78"/>
      <c r="C45" s="78"/>
      <c r="D45" s="78"/>
      <c r="E45" s="78"/>
      <c r="F45" s="78"/>
      <c r="G45" s="78"/>
      <c r="H45" s="78"/>
      <c r="I45" s="78"/>
      <c r="J45" s="78"/>
    </row>
    <row r="46" spans="1:10" s="14" customFormat="1" ht="63.75" customHeight="1" x14ac:dyDescent="0.2">
      <c r="A46" s="101" t="s">
        <v>35</v>
      </c>
      <c r="B46" s="101"/>
      <c r="C46" s="101"/>
      <c r="D46" s="101"/>
      <c r="E46" s="101"/>
      <c r="F46" s="101"/>
      <c r="G46" s="101"/>
      <c r="H46" s="101"/>
      <c r="I46" s="101"/>
      <c r="J46" s="101"/>
    </row>
    <row r="47" spans="1:10" ht="12.75" customHeight="1" x14ac:dyDescent="0.2">
      <c r="A47" s="80" t="s">
        <v>36</v>
      </c>
      <c r="B47" s="80"/>
      <c r="C47" s="80"/>
      <c r="D47" s="80"/>
      <c r="E47" s="80"/>
    </row>
    <row r="48" spans="1:10" s="7" customFormat="1" ht="15.75" x14ac:dyDescent="0.25">
      <c r="A48" s="4"/>
      <c r="B48" s="5"/>
      <c r="C48" s="5"/>
      <c r="D48" s="5"/>
      <c r="E48" s="5"/>
      <c r="F48" s="6">
        <v>42845</v>
      </c>
      <c r="G48" s="15" t="s">
        <v>13</v>
      </c>
      <c r="H48" s="16" t="s">
        <v>14</v>
      </c>
    </row>
    <row r="49" spans="1:8" s="7" customFormat="1" ht="15.75" x14ac:dyDescent="0.25">
      <c r="A49" s="8">
        <v>411064</v>
      </c>
      <c r="B49" s="81" t="s">
        <v>37</v>
      </c>
      <c r="C49" s="82"/>
      <c r="D49" s="82"/>
      <c r="E49" s="82"/>
      <c r="F49" s="83"/>
      <c r="G49" s="9">
        <v>6000</v>
      </c>
      <c r="H49" s="10"/>
    </row>
    <row r="50" spans="1:8" s="7" customFormat="1" ht="15.75" x14ac:dyDescent="0.25">
      <c r="A50" s="11">
        <v>706000</v>
      </c>
      <c r="B50" s="84" t="s">
        <v>19</v>
      </c>
      <c r="C50" s="85"/>
      <c r="D50" s="85"/>
      <c r="E50" s="85"/>
      <c r="F50" s="86"/>
      <c r="G50" s="9"/>
      <c r="H50" s="10">
        <v>5000</v>
      </c>
    </row>
    <row r="51" spans="1:8" s="7" customFormat="1" ht="15.75" x14ac:dyDescent="0.25">
      <c r="A51" s="11">
        <v>44587</v>
      </c>
      <c r="B51" s="84" t="s">
        <v>20</v>
      </c>
      <c r="C51" s="85"/>
      <c r="D51" s="85"/>
      <c r="E51" s="85"/>
      <c r="F51" s="86"/>
      <c r="G51" s="9"/>
      <c r="H51" s="10">
        <v>1000</v>
      </c>
    </row>
    <row r="52" spans="1:8" s="7" customFormat="1" ht="15.75" customHeight="1" x14ac:dyDescent="0.25">
      <c r="A52" s="8"/>
      <c r="B52" s="74" t="s">
        <v>15</v>
      </c>
      <c r="C52" s="75"/>
      <c r="D52" s="75"/>
      <c r="E52" s="76"/>
      <c r="F52" s="12" t="s">
        <v>16</v>
      </c>
      <c r="G52" s="13">
        <f>SUM(G48:G51)</f>
        <v>6000</v>
      </c>
      <c r="H52" s="13">
        <f>SUM(H48:H51)</f>
        <v>6000</v>
      </c>
    </row>
    <row r="54" spans="1:8" ht="12.75" customHeight="1" x14ac:dyDescent="0.2">
      <c r="A54" s="97" t="s">
        <v>38</v>
      </c>
      <c r="B54" s="97"/>
      <c r="C54" s="97"/>
      <c r="D54" s="97"/>
      <c r="E54" s="97"/>
    </row>
    <row r="55" spans="1:8" s="7" customFormat="1" ht="15.75" x14ac:dyDescent="0.25">
      <c r="A55" s="4"/>
      <c r="B55" s="5"/>
      <c r="C55" s="5"/>
      <c r="D55" s="5"/>
      <c r="E55" s="5"/>
      <c r="F55" s="6">
        <v>42850</v>
      </c>
      <c r="G55" s="15" t="s">
        <v>13</v>
      </c>
      <c r="H55" s="16" t="s">
        <v>14</v>
      </c>
    </row>
    <row r="56" spans="1:8" s="7" customFormat="1" ht="15.75" x14ac:dyDescent="0.25">
      <c r="A56" s="8">
        <v>413006</v>
      </c>
      <c r="B56" s="81" t="s">
        <v>39</v>
      </c>
      <c r="C56" s="82"/>
      <c r="D56" s="82"/>
      <c r="E56" s="82"/>
      <c r="F56" s="83"/>
      <c r="G56" s="9">
        <v>6000</v>
      </c>
      <c r="H56" s="10"/>
    </row>
    <row r="57" spans="1:8" s="7" customFormat="1" ht="15.75" x14ac:dyDescent="0.25">
      <c r="A57" s="11">
        <v>411064</v>
      </c>
      <c r="B57" s="84" t="s">
        <v>37</v>
      </c>
      <c r="C57" s="85"/>
      <c r="D57" s="85"/>
      <c r="E57" s="85"/>
      <c r="F57" s="86"/>
      <c r="G57" s="9"/>
      <c r="H57" s="10">
        <v>6000</v>
      </c>
    </row>
    <row r="58" spans="1:8" s="7" customFormat="1" ht="15.75" customHeight="1" x14ac:dyDescent="0.25">
      <c r="A58" s="8"/>
      <c r="B58" s="87" t="s">
        <v>40</v>
      </c>
      <c r="C58" s="88"/>
      <c r="D58" s="88"/>
      <c r="E58" s="89"/>
      <c r="F58" s="12" t="s">
        <v>16</v>
      </c>
      <c r="G58" s="13">
        <f>SUM(G55:G57)</f>
        <v>6000</v>
      </c>
      <c r="H58" s="13">
        <f>SUM(H55:H57)</f>
        <v>6000</v>
      </c>
    </row>
    <row r="60" spans="1:8" ht="12.75" customHeight="1" x14ac:dyDescent="0.2">
      <c r="A60" s="80" t="s">
        <v>41</v>
      </c>
      <c r="B60" s="80"/>
      <c r="C60" s="80"/>
      <c r="D60" s="80"/>
      <c r="E60" s="80"/>
    </row>
    <row r="61" spans="1:8" s="7" customFormat="1" ht="15.75" x14ac:dyDescent="0.25">
      <c r="A61" s="4"/>
      <c r="B61" s="5"/>
      <c r="C61" s="5"/>
      <c r="D61" s="5"/>
      <c r="E61" s="5"/>
      <c r="F61" s="6">
        <v>42865</v>
      </c>
      <c r="G61" s="15" t="s">
        <v>13</v>
      </c>
      <c r="H61" s="16" t="s">
        <v>14</v>
      </c>
    </row>
    <row r="62" spans="1:8" s="7" customFormat="1" ht="15.75" x14ac:dyDescent="0.25">
      <c r="A62" s="8">
        <v>512000</v>
      </c>
      <c r="B62" s="81" t="s">
        <v>22</v>
      </c>
      <c r="C62" s="82"/>
      <c r="D62" s="82"/>
      <c r="E62" s="82"/>
      <c r="F62" s="83"/>
      <c r="G62" s="9">
        <v>5950.8</v>
      </c>
      <c r="H62" s="10"/>
    </row>
    <row r="63" spans="1:8" s="7" customFormat="1" ht="15.75" x14ac:dyDescent="0.25">
      <c r="A63" s="8">
        <v>627000</v>
      </c>
      <c r="B63" s="81" t="s">
        <v>42</v>
      </c>
      <c r="C63" s="82"/>
      <c r="D63" s="82"/>
      <c r="E63" s="82"/>
      <c r="F63" s="83"/>
      <c r="G63" s="9">
        <v>3</v>
      </c>
      <c r="H63" s="10"/>
    </row>
    <row r="64" spans="1:8" s="7" customFormat="1" ht="15.75" x14ac:dyDescent="0.25">
      <c r="A64" s="8">
        <v>661600</v>
      </c>
      <c r="B64" s="81" t="s">
        <v>43</v>
      </c>
      <c r="C64" s="82"/>
      <c r="D64" s="82"/>
      <c r="E64" s="82"/>
      <c r="F64" s="83"/>
      <c r="G64" s="9">
        <v>45.6</v>
      </c>
      <c r="H64" s="10"/>
    </row>
    <row r="65" spans="1:10" s="7" customFormat="1" ht="15.75" x14ac:dyDescent="0.25">
      <c r="A65" s="8">
        <v>44566</v>
      </c>
      <c r="B65" s="81" t="s">
        <v>28</v>
      </c>
      <c r="C65" s="82"/>
      <c r="D65" s="82"/>
      <c r="E65" s="82"/>
      <c r="F65" s="83"/>
      <c r="G65" s="9">
        <v>0.6</v>
      </c>
      <c r="H65" s="10"/>
    </row>
    <row r="66" spans="1:10" s="7" customFormat="1" ht="15.75" x14ac:dyDescent="0.25">
      <c r="A66" s="11">
        <v>413006</v>
      </c>
      <c r="B66" s="84" t="s">
        <v>39</v>
      </c>
      <c r="C66" s="85"/>
      <c r="D66" s="85"/>
      <c r="E66" s="85"/>
      <c r="F66" s="86"/>
      <c r="G66" s="9"/>
      <c r="H66" s="10">
        <v>6000</v>
      </c>
    </row>
    <row r="67" spans="1:10" s="7" customFormat="1" ht="15.75" customHeight="1" x14ac:dyDescent="0.25">
      <c r="A67" s="8"/>
      <c r="B67" s="74" t="s">
        <v>44</v>
      </c>
      <c r="C67" s="75"/>
      <c r="D67" s="75"/>
      <c r="E67" s="76"/>
      <c r="F67" s="12" t="s">
        <v>16</v>
      </c>
      <c r="G67" s="13">
        <f>SUM(G61:G66)</f>
        <v>6000.0000000000009</v>
      </c>
      <c r="H67" s="13">
        <f>SUM(H61:H66)</f>
        <v>6000</v>
      </c>
    </row>
    <row r="69" spans="1:10" ht="12.75" customHeight="1" x14ac:dyDescent="0.2">
      <c r="A69" s="97" t="s">
        <v>45</v>
      </c>
      <c r="B69" s="97"/>
      <c r="C69" s="97"/>
      <c r="D69" s="97"/>
      <c r="E69" s="97"/>
    </row>
    <row r="70" spans="1:10" s="7" customFormat="1" ht="15.75" x14ac:dyDescent="0.25">
      <c r="A70" s="4"/>
      <c r="B70" s="5"/>
      <c r="C70" s="5"/>
      <c r="D70" s="5"/>
      <c r="E70" s="5"/>
      <c r="F70" s="6">
        <v>42916</v>
      </c>
      <c r="G70" s="15" t="s">
        <v>13</v>
      </c>
      <c r="H70" s="16" t="s">
        <v>14</v>
      </c>
    </row>
    <row r="71" spans="1:10" s="7" customFormat="1" ht="15.75" x14ac:dyDescent="0.25">
      <c r="A71" s="8">
        <v>44587</v>
      </c>
      <c r="B71" s="98" t="s">
        <v>20</v>
      </c>
      <c r="C71" s="99"/>
      <c r="D71" s="99"/>
      <c r="E71" s="99"/>
      <c r="F71" s="100"/>
      <c r="G71" s="9">
        <v>5950.8</v>
      </c>
      <c r="H71" s="10"/>
    </row>
    <row r="72" spans="1:10" s="7" customFormat="1" ht="15.75" customHeight="1" x14ac:dyDescent="0.25">
      <c r="A72" s="11">
        <v>44571</v>
      </c>
      <c r="B72" s="84" t="s">
        <v>23</v>
      </c>
      <c r="C72" s="85"/>
      <c r="D72" s="85"/>
      <c r="E72" s="85"/>
      <c r="F72" s="86"/>
      <c r="G72" s="9"/>
      <c r="H72" s="10">
        <v>6000</v>
      </c>
    </row>
    <row r="73" spans="1:10" s="7" customFormat="1" ht="15.75" customHeight="1" x14ac:dyDescent="0.25">
      <c r="A73" s="8"/>
      <c r="B73" s="87" t="s">
        <v>46</v>
      </c>
      <c r="C73" s="88"/>
      <c r="D73" s="88"/>
      <c r="E73" s="89"/>
      <c r="F73" s="12" t="s">
        <v>16</v>
      </c>
      <c r="G73" s="13">
        <f>SUM(G70:G72)</f>
        <v>5950.8</v>
      </c>
      <c r="H73" s="13">
        <f>SUM(H70:H72)</f>
        <v>6000</v>
      </c>
    </row>
    <row r="74" spans="1:10" ht="81" customHeight="1" x14ac:dyDescent="0.2">
      <c r="A74" s="90" t="s">
        <v>56</v>
      </c>
      <c r="B74" s="90"/>
      <c r="C74" s="90"/>
      <c r="D74" s="90"/>
      <c r="E74" s="90"/>
      <c r="F74" s="90"/>
      <c r="G74" s="90"/>
      <c r="H74" s="90"/>
      <c r="I74" s="90"/>
      <c r="J74" s="90"/>
    </row>
    <row r="75" spans="1:10" x14ac:dyDescent="0.2">
      <c r="C75" t="s">
        <v>23</v>
      </c>
      <c r="F75">
        <v>44571</v>
      </c>
    </row>
    <row r="76" spans="1:10" x14ac:dyDescent="0.2">
      <c r="C76" t="s">
        <v>47</v>
      </c>
      <c r="F76">
        <v>44562</v>
      </c>
      <c r="G76">
        <v>44566</v>
      </c>
    </row>
    <row r="77" spans="1:10" x14ac:dyDescent="0.2">
      <c r="C77" t="s">
        <v>48</v>
      </c>
      <c r="F77">
        <v>44586</v>
      </c>
      <c r="G77">
        <v>44587</v>
      </c>
    </row>
    <row r="78" spans="1:10" ht="13.5" thickBot="1" x14ac:dyDescent="0.25"/>
    <row r="79" spans="1:10" x14ac:dyDescent="0.2">
      <c r="B79" s="93" t="s">
        <v>55</v>
      </c>
      <c r="C79" s="94"/>
      <c r="D79" s="94"/>
      <c r="E79" s="94"/>
      <c r="F79" s="95"/>
    </row>
    <row r="80" spans="1:10" x14ac:dyDescent="0.2">
      <c r="B80" s="91" t="s">
        <v>54</v>
      </c>
      <c r="C80" s="92"/>
      <c r="D80" s="92"/>
      <c r="E80" s="92"/>
      <c r="F80" s="18" t="s">
        <v>49</v>
      </c>
    </row>
    <row r="81" spans="1:10" x14ac:dyDescent="0.2">
      <c r="B81" s="19" t="s">
        <v>50</v>
      </c>
      <c r="C81" s="20"/>
      <c r="D81" s="20"/>
      <c r="E81" s="20"/>
      <c r="F81" s="21">
        <v>35874.559999999998</v>
      </c>
    </row>
    <row r="82" spans="1:10" x14ac:dyDescent="0.2">
      <c r="B82" s="22" t="s">
        <v>51</v>
      </c>
      <c r="C82" s="20"/>
      <c r="D82" s="20"/>
      <c r="E82" s="20"/>
      <c r="F82" s="21">
        <v>48698.35</v>
      </c>
    </row>
    <row r="83" spans="1:10" x14ac:dyDescent="0.2">
      <c r="B83" s="22" t="s">
        <v>52</v>
      </c>
      <c r="C83" s="20"/>
      <c r="D83" s="20"/>
      <c r="E83" s="20"/>
      <c r="F83" s="21">
        <v>-46587.25</v>
      </c>
    </row>
    <row r="84" spans="1:10" x14ac:dyDescent="0.2">
      <c r="B84" s="23" t="s">
        <v>53</v>
      </c>
      <c r="C84" s="17"/>
      <c r="D84" s="17"/>
      <c r="E84" s="17"/>
      <c r="F84" s="24">
        <f>SUM(F81:F83)</f>
        <v>37985.660000000003</v>
      </c>
    </row>
    <row r="85" spans="1:10" ht="13.5" thickBot="1" x14ac:dyDescent="0.25">
      <c r="B85" s="25" t="s">
        <v>57</v>
      </c>
      <c r="C85" s="26"/>
      <c r="D85" s="26"/>
      <c r="E85" s="26"/>
      <c r="F85" s="27">
        <v>6330.93</v>
      </c>
    </row>
    <row r="86" spans="1:10" ht="74.25" customHeight="1" x14ac:dyDescent="0.2">
      <c r="B86" s="96" t="s">
        <v>58</v>
      </c>
      <c r="C86" s="96"/>
      <c r="D86" s="96"/>
      <c r="E86" s="96"/>
      <c r="F86" s="96"/>
    </row>
    <row r="88" spans="1:10" s="3" customFormat="1" ht="165.75" customHeight="1" x14ac:dyDescent="0.2">
      <c r="A88" s="77" t="s">
        <v>59</v>
      </c>
      <c r="B88" s="78"/>
      <c r="C88" s="78"/>
      <c r="D88" s="78"/>
      <c r="E88" s="78"/>
      <c r="F88" s="78"/>
      <c r="G88" s="78"/>
      <c r="H88" s="78"/>
      <c r="I88" s="78"/>
      <c r="J88" s="78"/>
    </row>
    <row r="89" spans="1:10" ht="15.75" x14ac:dyDescent="0.25">
      <c r="A89" s="79" t="s">
        <v>60</v>
      </c>
      <c r="B89" s="79"/>
      <c r="C89" s="79"/>
      <c r="D89" s="79"/>
      <c r="E89" s="79"/>
      <c r="F89" s="79"/>
      <c r="G89" s="79"/>
      <c r="H89" s="79"/>
      <c r="I89" s="79"/>
      <c r="J89" s="79"/>
    </row>
    <row r="90" spans="1:10" ht="12.75" customHeight="1" x14ac:dyDescent="0.2">
      <c r="A90" s="80" t="s">
        <v>26</v>
      </c>
      <c r="B90" s="80"/>
      <c r="C90" s="80"/>
      <c r="D90" s="80"/>
      <c r="E90" s="80"/>
    </row>
    <row r="91" spans="1:10" s="7" customFormat="1" ht="15.75" x14ac:dyDescent="0.25">
      <c r="A91" s="4"/>
      <c r="B91" s="5"/>
      <c r="C91" s="5"/>
      <c r="D91" s="5"/>
      <c r="E91" s="5"/>
      <c r="F91" s="6">
        <v>42845</v>
      </c>
      <c r="G91" s="15" t="s">
        <v>13</v>
      </c>
      <c r="H91" s="16" t="s">
        <v>14</v>
      </c>
    </row>
    <row r="92" spans="1:10" s="7" customFormat="1" ht="15.75" x14ac:dyDescent="0.25">
      <c r="A92" s="8">
        <v>411064</v>
      </c>
      <c r="B92" s="81" t="s">
        <v>37</v>
      </c>
      <c r="C92" s="82"/>
      <c r="D92" s="82"/>
      <c r="E92" s="82"/>
      <c r="F92" s="83"/>
      <c r="G92" s="9">
        <v>6000</v>
      </c>
      <c r="H92" s="10"/>
    </row>
    <row r="93" spans="1:10" s="7" customFormat="1" ht="15.75" customHeight="1" x14ac:dyDescent="0.25">
      <c r="A93" s="11">
        <v>706000</v>
      </c>
      <c r="B93" s="84" t="s">
        <v>19</v>
      </c>
      <c r="C93" s="85"/>
      <c r="D93" s="85"/>
      <c r="E93" s="85"/>
      <c r="F93" s="86"/>
      <c r="G93" s="9"/>
      <c r="H93" s="10">
        <v>5000</v>
      </c>
    </row>
    <row r="94" spans="1:10" s="7" customFormat="1" ht="15.75" x14ac:dyDescent="0.25">
      <c r="A94" s="11">
        <v>4457106</v>
      </c>
      <c r="B94" s="84" t="s">
        <v>62</v>
      </c>
      <c r="C94" s="85"/>
      <c r="D94" s="85"/>
      <c r="E94" s="85"/>
      <c r="F94" s="86"/>
      <c r="G94" s="9"/>
      <c r="H94" s="10">
        <v>1000</v>
      </c>
    </row>
    <row r="95" spans="1:10" s="7" customFormat="1" ht="15.75" customHeight="1" x14ac:dyDescent="0.25">
      <c r="A95" s="8"/>
      <c r="B95" s="74" t="s">
        <v>61</v>
      </c>
      <c r="C95" s="75"/>
      <c r="D95" s="75"/>
      <c r="E95" s="76"/>
      <c r="F95" s="12" t="s">
        <v>16</v>
      </c>
      <c r="G95" s="13">
        <f>SUM(G91:G94)</f>
        <v>6000</v>
      </c>
      <c r="H95" s="13">
        <f>SUM(H91:H94)</f>
        <v>6000</v>
      </c>
    </row>
    <row r="97" spans="1:10" s="3" customFormat="1" ht="86.25" customHeight="1" x14ac:dyDescent="0.2">
      <c r="A97" s="77" t="s">
        <v>63</v>
      </c>
      <c r="B97" s="78"/>
      <c r="C97" s="78"/>
      <c r="D97" s="78"/>
      <c r="E97" s="78"/>
      <c r="F97" s="78"/>
      <c r="G97" s="78"/>
      <c r="H97" s="78"/>
      <c r="I97" s="78"/>
      <c r="J97" s="78"/>
    </row>
  </sheetData>
  <mergeCells count="71">
    <mergeCell ref="A12:J12"/>
    <mergeCell ref="A1:J1"/>
    <mergeCell ref="A2:J2"/>
    <mergeCell ref="A3:J3"/>
    <mergeCell ref="A4:J4"/>
    <mergeCell ref="A6:J6"/>
    <mergeCell ref="A5:J5"/>
    <mergeCell ref="A7:J7"/>
    <mergeCell ref="A8:J8"/>
    <mergeCell ref="A9:J9"/>
    <mergeCell ref="A10:J10"/>
    <mergeCell ref="A11:J11"/>
    <mergeCell ref="A13:J13"/>
    <mergeCell ref="A14:J14"/>
    <mergeCell ref="A15:J15"/>
    <mergeCell ref="B18:F18"/>
    <mergeCell ref="B19:F19"/>
    <mergeCell ref="A16:E16"/>
    <mergeCell ref="A31:E31"/>
    <mergeCell ref="B20:F20"/>
    <mergeCell ref="B21:E21"/>
    <mergeCell ref="B25:F25"/>
    <mergeCell ref="B26:F26"/>
    <mergeCell ref="B28:F28"/>
    <mergeCell ref="B29:E29"/>
    <mergeCell ref="B27:F27"/>
    <mergeCell ref="A23:E23"/>
    <mergeCell ref="A45:J45"/>
    <mergeCell ref="B33:F33"/>
    <mergeCell ref="B34:F34"/>
    <mergeCell ref="B35:F35"/>
    <mergeCell ref="B36:E36"/>
    <mergeCell ref="A38:E38"/>
    <mergeCell ref="B40:F40"/>
    <mergeCell ref="B41:F41"/>
    <mergeCell ref="B42:F42"/>
    <mergeCell ref="B43:F43"/>
    <mergeCell ref="B44:E44"/>
    <mergeCell ref="A54:E54"/>
    <mergeCell ref="B56:F56"/>
    <mergeCell ref="B57:F57"/>
    <mergeCell ref="B58:E58"/>
    <mergeCell ref="A46:J46"/>
    <mergeCell ref="A47:E47"/>
    <mergeCell ref="B49:F49"/>
    <mergeCell ref="B50:F50"/>
    <mergeCell ref="B51:F51"/>
    <mergeCell ref="B52:E52"/>
    <mergeCell ref="A69:E69"/>
    <mergeCell ref="B71:F71"/>
    <mergeCell ref="B72:F72"/>
    <mergeCell ref="A60:E60"/>
    <mergeCell ref="B62:F62"/>
    <mergeCell ref="B63:F63"/>
    <mergeCell ref="B66:F66"/>
    <mergeCell ref="B67:E67"/>
    <mergeCell ref="B64:F64"/>
    <mergeCell ref="B65:F65"/>
    <mergeCell ref="B73:E73"/>
    <mergeCell ref="A74:J74"/>
    <mergeCell ref="B80:E80"/>
    <mergeCell ref="B79:F79"/>
    <mergeCell ref="B86:F86"/>
    <mergeCell ref="B95:E95"/>
    <mergeCell ref="A97:J97"/>
    <mergeCell ref="A88:J88"/>
    <mergeCell ref="A89:J89"/>
    <mergeCell ref="A90:E90"/>
    <mergeCell ref="B92:F92"/>
    <mergeCell ref="B93:F93"/>
    <mergeCell ref="B94:F94"/>
  </mergeCells>
  <printOptions horizontalCentered="1" verticalCentered="1"/>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7"/>
  <sheetViews>
    <sheetView zoomScale="90" zoomScaleNormal="90" workbookViewId="0">
      <selection activeCell="B34" sqref="B34:B35"/>
    </sheetView>
  </sheetViews>
  <sheetFormatPr baseColWidth="10" defaultRowHeight="12.75" x14ac:dyDescent="0.2"/>
  <cols>
    <col min="8" max="8" width="14.7109375" customWidth="1"/>
  </cols>
  <sheetData>
    <row r="1" spans="1:10" ht="69" customHeight="1" x14ac:dyDescent="0.2">
      <c r="A1" s="109" t="s">
        <v>64</v>
      </c>
      <c r="B1" s="109"/>
      <c r="C1" s="109"/>
      <c r="D1" s="109"/>
      <c r="E1" s="109"/>
      <c r="F1" s="109"/>
      <c r="G1" s="109"/>
      <c r="H1" s="109"/>
      <c r="I1" s="109"/>
      <c r="J1" s="109"/>
    </row>
    <row r="3" spans="1:10" x14ac:dyDescent="0.2">
      <c r="B3" s="33">
        <v>445661</v>
      </c>
      <c r="C3" s="36" t="s">
        <v>65</v>
      </c>
      <c r="D3" s="37"/>
      <c r="E3" s="37"/>
      <c r="F3" s="38"/>
    </row>
    <row r="4" spans="1:10" x14ac:dyDescent="0.2">
      <c r="B4" s="34">
        <v>445620</v>
      </c>
      <c r="C4" s="39" t="s">
        <v>67</v>
      </c>
      <c r="D4" s="40"/>
      <c r="E4" s="40"/>
      <c r="F4" s="41"/>
    </row>
    <row r="5" spans="1:10" x14ac:dyDescent="0.2">
      <c r="B5" s="34"/>
      <c r="C5" s="39"/>
      <c r="D5" s="40"/>
      <c r="E5" s="40"/>
      <c r="F5" s="41"/>
    </row>
    <row r="6" spans="1:10" x14ac:dyDescent="0.2">
      <c r="B6" s="34">
        <v>445711</v>
      </c>
      <c r="C6" s="39" t="s">
        <v>68</v>
      </c>
      <c r="D6" s="40"/>
      <c r="E6" s="40"/>
      <c r="F6" s="41"/>
    </row>
    <row r="7" spans="1:10" x14ac:dyDescent="0.2">
      <c r="B7" s="34">
        <v>445712</v>
      </c>
      <c r="C7" s="39" t="s">
        <v>69</v>
      </c>
      <c r="D7" s="40"/>
      <c r="E7" s="40"/>
      <c r="F7" s="41"/>
    </row>
    <row r="8" spans="1:10" x14ac:dyDescent="0.2">
      <c r="B8" s="34"/>
      <c r="C8" s="39"/>
      <c r="D8" s="40"/>
      <c r="E8" s="40"/>
      <c r="F8" s="41"/>
    </row>
    <row r="9" spans="1:10" x14ac:dyDescent="0.2">
      <c r="B9" s="34">
        <v>607000</v>
      </c>
      <c r="C9" s="39" t="s">
        <v>70</v>
      </c>
      <c r="D9" s="40"/>
      <c r="E9" s="40"/>
      <c r="F9" s="41"/>
    </row>
    <row r="10" spans="1:10" x14ac:dyDescent="0.2">
      <c r="B10" s="34">
        <v>401100</v>
      </c>
      <c r="C10" s="39" t="s">
        <v>71</v>
      </c>
      <c r="D10" s="40"/>
      <c r="E10" s="40"/>
      <c r="F10" s="41"/>
    </row>
    <row r="11" spans="1:10" x14ac:dyDescent="0.2">
      <c r="B11" s="34">
        <v>401200</v>
      </c>
      <c r="C11" s="39" t="s">
        <v>72</v>
      </c>
      <c r="D11" s="40"/>
      <c r="E11" s="40"/>
      <c r="F11" s="41"/>
    </row>
    <row r="12" spans="1:10" x14ac:dyDescent="0.2">
      <c r="B12" s="34"/>
      <c r="C12" s="39"/>
      <c r="D12" s="40"/>
      <c r="E12" s="40"/>
      <c r="F12" s="41"/>
    </row>
    <row r="13" spans="1:10" x14ac:dyDescent="0.2">
      <c r="B13" s="34">
        <v>707000</v>
      </c>
      <c r="C13" s="39" t="s">
        <v>73</v>
      </c>
      <c r="D13" s="40"/>
      <c r="E13" s="40"/>
      <c r="F13" s="41"/>
    </row>
    <row r="14" spans="1:10" x14ac:dyDescent="0.2">
      <c r="B14" s="34">
        <v>706000</v>
      </c>
      <c r="C14" s="39" t="s">
        <v>19</v>
      </c>
      <c r="D14" s="40"/>
      <c r="E14" s="40"/>
      <c r="F14" s="41"/>
    </row>
    <row r="15" spans="1:10" x14ac:dyDescent="0.2">
      <c r="B15" s="34">
        <v>411100</v>
      </c>
      <c r="C15" s="39" t="s">
        <v>74</v>
      </c>
      <c r="D15" s="40"/>
      <c r="E15" s="40"/>
      <c r="F15" s="41"/>
    </row>
    <row r="16" spans="1:10" x14ac:dyDescent="0.2">
      <c r="B16" s="35">
        <v>411200</v>
      </c>
      <c r="C16" s="42" t="s">
        <v>75</v>
      </c>
      <c r="D16" s="43"/>
      <c r="E16" s="43"/>
      <c r="F16" s="44"/>
    </row>
    <row r="17" spans="1:10" s="45" customFormat="1" ht="162.75" customHeight="1" x14ac:dyDescent="0.2">
      <c r="A17" s="110" t="s">
        <v>76</v>
      </c>
      <c r="B17" s="110"/>
      <c r="C17" s="110"/>
      <c r="D17" s="110"/>
      <c r="E17" s="110"/>
      <c r="F17" s="110" t="s">
        <v>77</v>
      </c>
      <c r="G17" s="110"/>
      <c r="H17" s="110"/>
      <c r="I17" s="110"/>
      <c r="J17" s="110"/>
    </row>
  </sheetData>
  <mergeCells count="3">
    <mergeCell ref="A1:J1"/>
    <mergeCell ref="F17:J17"/>
    <mergeCell ref="A17:E17"/>
  </mergeCells>
  <printOptions horizontalCentered="1" verticalCentered="1"/>
  <pageMargins left="0.25" right="0.25" top="0.75" bottom="0.75" header="0.3" footer="0.3"/>
  <pageSetup paperSize="9" scale="86"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M150"/>
  <sheetViews>
    <sheetView tabSelected="1" zoomScale="90" zoomScaleNormal="90" workbookViewId="0">
      <selection activeCell="P29" sqref="P29"/>
    </sheetView>
  </sheetViews>
  <sheetFormatPr baseColWidth="10" defaultRowHeight="12.75" x14ac:dyDescent="0.2"/>
  <cols>
    <col min="7" max="7" width="22" style="47" bestFit="1" customWidth="1"/>
    <col min="8" max="8" width="6.140625" bestFit="1" customWidth="1"/>
  </cols>
  <sheetData>
    <row r="1" spans="1:13" s="45" customFormat="1" ht="25.5" customHeight="1" x14ac:dyDescent="0.2">
      <c r="A1" s="111" t="s">
        <v>97</v>
      </c>
      <c r="B1" s="112"/>
      <c r="C1" s="179" t="s">
        <v>98</v>
      </c>
      <c r="D1" s="180"/>
      <c r="E1" s="180"/>
      <c r="F1" s="180"/>
      <c r="G1" s="180"/>
      <c r="H1" s="59" t="s">
        <v>99</v>
      </c>
      <c r="I1" s="56" t="s">
        <v>100</v>
      </c>
      <c r="J1" s="56">
        <v>94</v>
      </c>
    </row>
    <row r="2" spans="1:13" x14ac:dyDescent="0.2">
      <c r="A2" s="171" t="s">
        <v>92</v>
      </c>
      <c r="B2" s="171" t="s">
        <v>93</v>
      </c>
      <c r="C2" s="171" t="s">
        <v>94</v>
      </c>
      <c r="D2" s="173" t="s">
        <v>95</v>
      </c>
      <c r="E2" s="177"/>
      <c r="F2" s="174"/>
      <c r="G2" s="173" t="s">
        <v>96</v>
      </c>
      <c r="H2" s="174"/>
      <c r="I2" s="171" t="s">
        <v>13</v>
      </c>
      <c r="J2" s="171" t="s">
        <v>14</v>
      </c>
      <c r="L2">
        <v>445510</v>
      </c>
      <c r="M2" t="s">
        <v>141</v>
      </c>
    </row>
    <row r="3" spans="1:13" x14ac:dyDescent="0.2">
      <c r="A3" s="172"/>
      <c r="B3" s="172"/>
      <c r="C3" s="172"/>
      <c r="D3" s="175"/>
      <c r="E3" s="178"/>
      <c r="F3" s="176"/>
      <c r="G3" s="175"/>
      <c r="H3" s="176"/>
      <c r="I3" s="172"/>
      <c r="J3" s="172"/>
      <c r="L3" s="181">
        <v>445711</v>
      </c>
      <c r="M3" t="s">
        <v>68</v>
      </c>
    </row>
    <row r="4" spans="1:13" x14ac:dyDescent="0.2">
      <c r="A4" s="54">
        <v>1</v>
      </c>
      <c r="B4" s="55">
        <v>42828</v>
      </c>
      <c r="C4" s="54">
        <v>215400</v>
      </c>
      <c r="D4" s="51" t="s">
        <v>78</v>
      </c>
      <c r="E4" s="20"/>
      <c r="F4" s="32"/>
      <c r="G4" s="51" t="s">
        <v>82</v>
      </c>
      <c r="H4" s="32"/>
      <c r="I4" s="49">
        <v>2310</v>
      </c>
      <c r="J4" s="49"/>
      <c r="L4" s="181">
        <v>445712</v>
      </c>
      <c r="M4" t="s">
        <v>69</v>
      </c>
    </row>
    <row r="5" spans="1:13" x14ac:dyDescent="0.2">
      <c r="A5" s="54">
        <v>2</v>
      </c>
      <c r="B5" s="55">
        <v>42828</v>
      </c>
      <c r="C5" s="54">
        <v>445620</v>
      </c>
      <c r="D5" s="51" t="s">
        <v>67</v>
      </c>
      <c r="E5" s="20"/>
      <c r="F5" s="32"/>
      <c r="G5" s="51" t="s">
        <v>82</v>
      </c>
      <c r="H5" s="32"/>
      <c r="I5" s="49">
        <v>462</v>
      </c>
      <c r="J5" s="49"/>
      <c r="L5" s="181">
        <v>445661</v>
      </c>
      <c r="M5" t="s">
        <v>65</v>
      </c>
    </row>
    <row r="6" spans="1:13" x14ac:dyDescent="0.2">
      <c r="A6" s="54">
        <v>3</v>
      </c>
      <c r="B6" s="55">
        <v>42828</v>
      </c>
      <c r="C6" s="54">
        <v>404000</v>
      </c>
      <c r="D6" s="51" t="s">
        <v>79</v>
      </c>
      <c r="E6" s="20"/>
      <c r="F6" s="32"/>
      <c r="G6" s="51" t="s">
        <v>82</v>
      </c>
      <c r="H6" s="32"/>
      <c r="I6" s="49"/>
      <c r="J6" s="49">
        <v>2772</v>
      </c>
      <c r="L6" s="181">
        <v>445620</v>
      </c>
      <c r="M6" t="s">
        <v>67</v>
      </c>
    </row>
    <row r="7" spans="1:13" x14ac:dyDescent="0.2">
      <c r="A7" s="54">
        <v>4</v>
      </c>
      <c r="B7" s="55">
        <v>42829</v>
      </c>
      <c r="C7" s="54">
        <v>607000</v>
      </c>
      <c r="D7" s="51" t="s">
        <v>70</v>
      </c>
      <c r="E7" s="20"/>
      <c r="F7" s="32"/>
      <c r="G7" s="51" t="s">
        <v>83</v>
      </c>
      <c r="H7" s="32"/>
      <c r="I7" s="49">
        <v>13000</v>
      </c>
      <c r="J7" s="49"/>
      <c r="L7" s="181">
        <v>445662</v>
      </c>
      <c r="M7" t="s">
        <v>66</v>
      </c>
    </row>
    <row r="8" spans="1:13" x14ac:dyDescent="0.2">
      <c r="A8" s="54">
        <v>5</v>
      </c>
      <c r="B8" s="55">
        <v>42829</v>
      </c>
      <c r="C8" s="54">
        <v>445661</v>
      </c>
      <c r="D8" s="51" t="s">
        <v>65</v>
      </c>
      <c r="E8" s="20"/>
      <c r="F8" s="32"/>
      <c r="G8" s="51" t="s">
        <v>83</v>
      </c>
      <c r="H8" s="32"/>
      <c r="I8" s="49">
        <v>2600</v>
      </c>
      <c r="J8" s="49"/>
    </row>
    <row r="9" spans="1:13" x14ac:dyDescent="0.2">
      <c r="A9" s="54">
        <v>6</v>
      </c>
      <c r="B9" s="55">
        <v>42829</v>
      </c>
      <c r="C9" s="54">
        <v>401100</v>
      </c>
      <c r="D9" s="51" t="s">
        <v>71</v>
      </c>
      <c r="E9" s="20"/>
      <c r="F9" s="32"/>
      <c r="G9" s="51" t="s">
        <v>83</v>
      </c>
      <c r="H9" s="32"/>
      <c r="I9" s="49"/>
      <c r="J9" s="49">
        <v>15600</v>
      </c>
    </row>
    <row r="10" spans="1:13" x14ac:dyDescent="0.2">
      <c r="A10" s="54">
        <v>7</v>
      </c>
      <c r="B10" s="55">
        <v>42830</v>
      </c>
      <c r="C10" s="54">
        <v>602250</v>
      </c>
      <c r="D10" s="51" t="s">
        <v>80</v>
      </c>
      <c r="E10" s="20"/>
      <c r="F10" s="32"/>
      <c r="G10" s="51" t="s">
        <v>107</v>
      </c>
      <c r="H10" s="32"/>
      <c r="I10" s="49">
        <v>250</v>
      </c>
      <c r="J10" s="49"/>
    </row>
    <row r="11" spans="1:13" x14ac:dyDescent="0.2">
      <c r="A11" s="54">
        <v>8</v>
      </c>
      <c r="B11" s="55">
        <v>42830</v>
      </c>
      <c r="C11" s="54">
        <v>445661</v>
      </c>
      <c r="D11" s="51" t="s">
        <v>65</v>
      </c>
      <c r="E11" s="20"/>
      <c r="F11" s="32"/>
      <c r="G11" s="51" t="s">
        <v>107</v>
      </c>
      <c r="H11" s="32"/>
      <c r="I11" s="49">
        <v>50</v>
      </c>
      <c r="J11" s="49"/>
    </row>
    <row r="12" spans="1:13" x14ac:dyDescent="0.2">
      <c r="A12" s="54">
        <v>9</v>
      </c>
      <c r="B12" s="55">
        <v>42830</v>
      </c>
      <c r="C12" s="54">
        <v>401100</v>
      </c>
      <c r="D12" s="51" t="s">
        <v>71</v>
      </c>
      <c r="E12" s="20"/>
      <c r="F12" s="32"/>
      <c r="G12" s="51" t="s">
        <v>107</v>
      </c>
      <c r="H12" s="32"/>
      <c r="I12" s="49"/>
      <c r="J12" s="49">
        <v>300</v>
      </c>
    </row>
    <row r="13" spans="1:13" x14ac:dyDescent="0.2">
      <c r="A13" s="54">
        <v>10</v>
      </c>
      <c r="B13" s="55">
        <v>42834</v>
      </c>
      <c r="C13" s="54">
        <v>607000</v>
      </c>
      <c r="D13" s="51" t="s">
        <v>70</v>
      </c>
      <c r="E13" s="20"/>
      <c r="F13" s="32"/>
      <c r="G13" s="51" t="s">
        <v>84</v>
      </c>
      <c r="H13" s="32"/>
      <c r="I13" s="49">
        <v>1592.42</v>
      </c>
      <c r="J13" s="49"/>
    </row>
    <row r="14" spans="1:13" x14ac:dyDescent="0.2">
      <c r="A14" s="54">
        <v>11</v>
      </c>
      <c r="B14" s="55">
        <v>42834</v>
      </c>
      <c r="C14" s="54">
        <v>445661</v>
      </c>
      <c r="D14" s="51" t="s">
        <v>65</v>
      </c>
      <c r="E14" s="20"/>
      <c r="F14" s="32"/>
      <c r="G14" s="51" t="s">
        <v>84</v>
      </c>
      <c r="H14" s="32"/>
      <c r="I14" s="49">
        <v>318.48</v>
      </c>
      <c r="J14" s="49"/>
    </row>
    <row r="15" spans="1:13" x14ac:dyDescent="0.2">
      <c r="A15" s="54">
        <v>12</v>
      </c>
      <c r="B15" s="55">
        <v>42834</v>
      </c>
      <c r="C15" s="54">
        <v>401100</v>
      </c>
      <c r="D15" s="51" t="s">
        <v>71</v>
      </c>
      <c r="E15" s="20"/>
      <c r="F15" s="32"/>
      <c r="G15" s="51" t="s">
        <v>84</v>
      </c>
      <c r="H15" s="32"/>
      <c r="I15" s="49"/>
      <c r="J15" s="49">
        <v>1910.9</v>
      </c>
    </row>
    <row r="16" spans="1:13" x14ac:dyDescent="0.2">
      <c r="A16" s="54">
        <v>13</v>
      </c>
      <c r="B16" s="55">
        <v>42835</v>
      </c>
      <c r="C16" s="54">
        <v>607000</v>
      </c>
      <c r="D16" s="51" t="s">
        <v>70</v>
      </c>
      <c r="E16" s="20"/>
      <c r="F16" s="32"/>
      <c r="G16" s="51" t="s">
        <v>85</v>
      </c>
      <c r="H16" s="32"/>
      <c r="I16" s="49">
        <v>8379.15</v>
      </c>
      <c r="J16" s="49"/>
    </row>
    <row r="17" spans="1:10" x14ac:dyDescent="0.2">
      <c r="A17" s="54">
        <v>14</v>
      </c>
      <c r="B17" s="55">
        <v>42835</v>
      </c>
      <c r="C17" s="54">
        <v>445661</v>
      </c>
      <c r="D17" s="51" t="s">
        <v>65</v>
      </c>
      <c r="E17" s="20"/>
      <c r="F17" s="32"/>
      <c r="G17" s="51" t="s">
        <v>85</v>
      </c>
      <c r="H17" s="32"/>
      <c r="I17" s="49">
        <v>1675.83</v>
      </c>
      <c r="J17" s="49"/>
    </row>
    <row r="18" spans="1:10" x14ac:dyDescent="0.2">
      <c r="A18" s="54">
        <v>15</v>
      </c>
      <c r="B18" s="55">
        <v>42835</v>
      </c>
      <c r="C18" s="54">
        <v>401100</v>
      </c>
      <c r="D18" s="51" t="s">
        <v>71</v>
      </c>
      <c r="E18" s="20"/>
      <c r="F18" s="32"/>
      <c r="G18" s="51" t="s">
        <v>85</v>
      </c>
      <c r="H18" s="32"/>
      <c r="I18" s="49"/>
      <c r="J18" s="49">
        <v>10054.98</v>
      </c>
    </row>
    <row r="19" spans="1:10" x14ac:dyDescent="0.2">
      <c r="A19" s="54">
        <v>16</v>
      </c>
      <c r="B19" s="55">
        <v>42840</v>
      </c>
      <c r="C19" s="54">
        <v>624000</v>
      </c>
      <c r="D19" s="51" t="s">
        <v>186</v>
      </c>
      <c r="E19" s="20"/>
      <c r="F19" s="32"/>
      <c r="G19" s="51" t="s">
        <v>86</v>
      </c>
      <c r="H19" s="32"/>
      <c r="I19" s="49">
        <v>1450</v>
      </c>
      <c r="J19" s="49"/>
    </row>
    <row r="20" spans="1:10" x14ac:dyDescent="0.2">
      <c r="A20" s="54">
        <v>17</v>
      </c>
      <c r="B20" s="55">
        <v>42840</v>
      </c>
      <c r="C20" s="54">
        <v>445662</v>
      </c>
      <c r="D20" s="51" t="s">
        <v>66</v>
      </c>
      <c r="E20" s="20"/>
      <c r="F20" s="32"/>
      <c r="G20" s="51" t="s">
        <v>86</v>
      </c>
      <c r="H20" s="32"/>
      <c r="I20" s="49">
        <v>290</v>
      </c>
      <c r="J20" s="49"/>
    </row>
    <row r="21" spans="1:10" x14ac:dyDescent="0.2">
      <c r="A21" s="54">
        <v>18</v>
      </c>
      <c r="B21" s="55">
        <v>42840</v>
      </c>
      <c r="C21" s="54">
        <v>401200</v>
      </c>
      <c r="D21" s="51" t="s">
        <v>72</v>
      </c>
      <c r="E21" s="20"/>
      <c r="F21" s="32"/>
      <c r="G21" s="51" t="s">
        <v>86</v>
      </c>
      <c r="H21" s="32"/>
      <c r="I21" s="49"/>
      <c r="J21" s="49">
        <v>1740</v>
      </c>
    </row>
    <row r="22" spans="1:10" x14ac:dyDescent="0.2">
      <c r="A22" s="54">
        <v>19</v>
      </c>
      <c r="B22" s="55">
        <v>42843</v>
      </c>
      <c r="C22" s="54">
        <v>607000</v>
      </c>
      <c r="D22" s="51" t="s">
        <v>70</v>
      </c>
      <c r="E22" s="20"/>
      <c r="F22" s="32"/>
      <c r="G22" s="51" t="s">
        <v>87</v>
      </c>
      <c r="H22" s="32"/>
      <c r="I22" s="49">
        <v>473.93</v>
      </c>
      <c r="J22" s="49"/>
    </row>
    <row r="23" spans="1:10" x14ac:dyDescent="0.2">
      <c r="A23" s="54">
        <v>20</v>
      </c>
      <c r="B23" s="55">
        <v>42843</v>
      </c>
      <c r="C23" s="54">
        <v>445661</v>
      </c>
      <c r="D23" s="51" t="s">
        <v>65</v>
      </c>
      <c r="E23" s="20"/>
      <c r="F23" s="32"/>
      <c r="G23" s="51" t="s">
        <v>87</v>
      </c>
      <c r="H23" s="32"/>
      <c r="I23" s="49">
        <v>94.79</v>
      </c>
      <c r="J23" s="49"/>
    </row>
    <row r="24" spans="1:10" x14ac:dyDescent="0.2">
      <c r="A24" s="54">
        <v>21</v>
      </c>
      <c r="B24" s="55">
        <v>42843</v>
      </c>
      <c r="C24" s="54">
        <v>401100</v>
      </c>
      <c r="D24" s="51" t="s">
        <v>71</v>
      </c>
      <c r="E24" s="20"/>
      <c r="F24" s="32"/>
      <c r="G24" s="51" t="s">
        <v>87</v>
      </c>
      <c r="H24" s="32"/>
      <c r="I24" s="49"/>
      <c r="J24" s="49">
        <v>568.72</v>
      </c>
    </row>
    <row r="25" spans="1:10" x14ac:dyDescent="0.2">
      <c r="A25" s="54">
        <v>22</v>
      </c>
      <c r="B25" s="55">
        <v>42844</v>
      </c>
      <c r="C25" s="54">
        <v>607000</v>
      </c>
      <c r="D25" s="51" t="s">
        <v>70</v>
      </c>
      <c r="E25" s="20"/>
      <c r="F25" s="32"/>
      <c r="G25" s="51" t="s">
        <v>88</v>
      </c>
      <c r="H25" s="32"/>
      <c r="I25" s="49">
        <v>568.72</v>
      </c>
      <c r="J25" s="49"/>
    </row>
    <row r="26" spans="1:10" x14ac:dyDescent="0.2">
      <c r="A26" s="54">
        <v>23</v>
      </c>
      <c r="B26" s="55">
        <v>42844</v>
      </c>
      <c r="C26" s="54">
        <v>445661</v>
      </c>
      <c r="D26" s="51" t="s">
        <v>65</v>
      </c>
      <c r="E26" s="20"/>
      <c r="F26" s="32"/>
      <c r="G26" s="51" t="s">
        <v>88</v>
      </c>
      <c r="H26" s="32"/>
      <c r="I26" s="49">
        <v>113.74</v>
      </c>
      <c r="J26" s="49"/>
    </row>
    <row r="27" spans="1:10" x14ac:dyDescent="0.2">
      <c r="A27" s="54">
        <v>24</v>
      </c>
      <c r="B27" s="55">
        <v>42844</v>
      </c>
      <c r="C27" s="54">
        <v>401100</v>
      </c>
      <c r="D27" s="51" t="s">
        <v>71</v>
      </c>
      <c r="E27" s="20"/>
      <c r="F27" s="32"/>
      <c r="G27" s="51" t="s">
        <v>88</v>
      </c>
      <c r="H27" s="32"/>
      <c r="I27" s="49"/>
      <c r="J27" s="49">
        <v>682.46</v>
      </c>
    </row>
    <row r="28" spans="1:10" x14ac:dyDescent="0.2">
      <c r="A28" s="54">
        <v>25</v>
      </c>
      <c r="B28" s="55">
        <v>42849</v>
      </c>
      <c r="C28" s="54">
        <v>607000</v>
      </c>
      <c r="D28" s="51" t="s">
        <v>70</v>
      </c>
      <c r="E28" s="20"/>
      <c r="F28" s="32"/>
      <c r="G28" s="51" t="s">
        <v>89</v>
      </c>
      <c r="H28" s="32"/>
      <c r="I28" s="49">
        <v>606.64</v>
      </c>
      <c r="J28" s="49"/>
    </row>
    <row r="29" spans="1:10" x14ac:dyDescent="0.2">
      <c r="A29" s="54">
        <v>26</v>
      </c>
      <c r="B29" s="55">
        <v>42849</v>
      </c>
      <c r="C29" s="54">
        <v>445661</v>
      </c>
      <c r="D29" s="51" t="s">
        <v>65</v>
      </c>
      <c r="E29" s="20"/>
      <c r="F29" s="32"/>
      <c r="G29" s="51" t="s">
        <v>89</v>
      </c>
      <c r="H29" s="32"/>
      <c r="I29" s="49">
        <v>121.33</v>
      </c>
      <c r="J29" s="49"/>
    </row>
    <row r="30" spans="1:10" x14ac:dyDescent="0.2">
      <c r="A30" s="54">
        <v>27</v>
      </c>
      <c r="B30" s="55">
        <v>42849</v>
      </c>
      <c r="C30" s="54">
        <v>401100</v>
      </c>
      <c r="D30" s="51" t="s">
        <v>71</v>
      </c>
      <c r="E30" s="20"/>
      <c r="F30" s="32"/>
      <c r="G30" s="51" t="s">
        <v>89</v>
      </c>
      <c r="H30" s="32"/>
      <c r="I30" s="49"/>
      <c r="J30" s="49">
        <v>727.97</v>
      </c>
    </row>
    <row r="31" spans="1:10" x14ac:dyDescent="0.2">
      <c r="A31" s="54">
        <v>28</v>
      </c>
      <c r="B31" s="55">
        <v>42853</v>
      </c>
      <c r="C31" s="54">
        <v>607000</v>
      </c>
      <c r="D31" s="51" t="s">
        <v>70</v>
      </c>
      <c r="E31" s="20"/>
      <c r="F31" s="32"/>
      <c r="G31" s="51" t="s">
        <v>90</v>
      </c>
      <c r="H31" s="32"/>
      <c r="I31" s="49">
        <v>16820</v>
      </c>
      <c r="J31" s="49"/>
    </row>
    <row r="32" spans="1:10" x14ac:dyDescent="0.2">
      <c r="A32" s="54">
        <v>29</v>
      </c>
      <c r="B32" s="55">
        <v>42853</v>
      </c>
      <c r="C32" s="54">
        <v>445661</v>
      </c>
      <c r="D32" s="51" t="s">
        <v>65</v>
      </c>
      <c r="E32" s="20"/>
      <c r="F32" s="32"/>
      <c r="G32" s="51" t="s">
        <v>90</v>
      </c>
      <c r="H32" s="32"/>
      <c r="I32" s="49">
        <v>3364</v>
      </c>
      <c r="J32" s="49"/>
    </row>
    <row r="33" spans="1:10" x14ac:dyDescent="0.2">
      <c r="A33" s="54">
        <v>30</v>
      </c>
      <c r="B33" s="55">
        <v>42853</v>
      </c>
      <c r="C33" s="54">
        <v>401100</v>
      </c>
      <c r="D33" s="51" t="s">
        <v>71</v>
      </c>
      <c r="E33" s="20"/>
      <c r="F33" s="32"/>
      <c r="G33" s="51" t="s">
        <v>90</v>
      </c>
      <c r="H33" s="32"/>
      <c r="I33" s="49"/>
      <c r="J33" s="49">
        <v>20184</v>
      </c>
    </row>
    <row r="34" spans="1:10" x14ac:dyDescent="0.2">
      <c r="A34" s="54">
        <v>31</v>
      </c>
      <c r="B34" s="55">
        <v>42855</v>
      </c>
      <c r="C34" s="54">
        <v>615000</v>
      </c>
      <c r="D34" s="51" t="s">
        <v>81</v>
      </c>
      <c r="E34" s="20"/>
      <c r="F34" s="32"/>
      <c r="G34" s="51" t="s">
        <v>185</v>
      </c>
      <c r="H34" s="32"/>
      <c r="I34" s="49">
        <v>144.19999999999999</v>
      </c>
      <c r="J34" s="49"/>
    </row>
    <row r="35" spans="1:10" x14ac:dyDescent="0.2">
      <c r="A35" s="54">
        <v>32</v>
      </c>
      <c r="B35" s="55">
        <v>42855</v>
      </c>
      <c r="C35" s="54">
        <v>445662</v>
      </c>
      <c r="D35" s="51" t="s">
        <v>66</v>
      </c>
      <c r="E35" s="20"/>
      <c r="F35" s="32"/>
      <c r="G35" s="51" t="s">
        <v>185</v>
      </c>
      <c r="H35" s="32"/>
      <c r="I35" s="49">
        <v>28.84</v>
      </c>
      <c r="J35" s="49"/>
    </row>
    <row r="36" spans="1:10" x14ac:dyDescent="0.2">
      <c r="A36" s="54">
        <v>33</v>
      </c>
      <c r="B36" s="55">
        <v>42855</v>
      </c>
      <c r="C36" s="54">
        <v>401200</v>
      </c>
      <c r="D36" s="51" t="s">
        <v>72</v>
      </c>
      <c r="E36" s="20"/>
      <c r="F36" s="32"/>
      <c r="G36" s="51" t="s">
        <v>185</v>
      </c>
      <c r="H36" s="32"/>
      <c r="I36" s="49"/>
      <c r="J36" s="49">
        <v>173.04</v>
      </c>
    </row>
    <row r="37" spans="1:10" x14ac:dyDescent="0.2">
      <c r="A37" s="168" t="s">
        <v>91</v>
      </c>
      <c r="B37" s="169"/>
      <c r="C37" s="169"/>
      <c r="D37" s="169"/>
      <c r="E37" s="169"/>
      <c r="F37" s="169"/>
      <c r="G37" s="169"/>
      <c r="H37" s="170"/>
      <c r="I37" s="57">
        <f>SUM(I4:I36)</f>
        <v>54714.069999999992</v>
      </c>
      <c r="J37" s="57">
        <f>SUM(J4:J36)</f>
        <v>54714.07</v>
      </c>
    </row>
    <row r="39" spans="1:10" s="45" customFormat="1" ht="25.5" customHeight="1" x14ac:dyDescent="0.2">
      <c r="A39" s="111" t="s">
        <v>97</v>
      </c>
      <c r="B39" s="112"/>
      <c r="C39" s="150" t="s">
        <v>139</v>
      </c>
      <c r="D39" s="151"/>
      <c r="E39" s="151"/>
      <c r="F39" s="151"/>
      <c r="G39" s="151"/>
      <c r="H39" s="59" t="s">
        <v>99</v>
      </c>
      <c r="I39" s="60" t="s">
        <v>100</v>
      </c>
      <c r="J39" s="60">
        <v>94</v>
      </c>
    </row>
    <row r="40" spans="1:10" x14ac:dyDescent="0.2">
      <c r="A40" s="137" t="s">
        <v>92</v>
      </c>
      <c r="B40" s="137" t="s">
        <v>93</v>
      </c>
      <c r="C40" s="137" t="s">
        <v>94</v>
      </c>
      <c r="D40" s="152" t="s">
        <v>95</v>
      </c>
      <c r="E40" s="153"/>
      <c r="F40" s="154"/>
      <c r="G40" s="152" t="s">
        <v>96</v>
      </c>
      <c r="H40" s="154"/>
      <c r="I40" s="137" t="s">
        <v>13</v>
      </c>
      <c r="J40" s="137" t="s">
        <v>14</v>
      </c>
    </row>
    <row r="41" spans="1:10" x14ac:dyDescent="0.2">
      <c r="A41" s="138"/>
      <c r="B41" s="138"/>
      <c r="C41" s="138"/>
      <c r="D41" s="155"/>
      <c r="E41" s="156"/>
      <c r="F41" s="157"/>
      <c r="G41" s="155"/>
      <c r="H41" s="157"/>
      <c r="I41" s="138"/>
      <c r="J41" s="138"/>
    </row>
    <row r="42" spans="1:10" x14ac:dyDescent="0.2">
      <c r="A42" s="52">
        <v>1</v>
      </c>
      <c r="B42" s="53">
        <v>42826</v>
      </c>
      <c r="C42" s="52">
        <v>411100</v>
      </c>
      <c r="D42" s="50" t="s">
        <v>74</v>
      </c>
      <c r="E42" s="30"/>
      <c r="F42" s="31"/>
      <c r="G42" s="67" t="s">
        <v>114</v>
      </c>
      <c r="H42" s="31"/>
      <c r="I42" s="48">
        <v>7765.87</v>
      </c>
      <c r="J42" s="48"/>
    </row>
    <row r="43" spans="1:10" x14ac:dyDescent="0.2">
      <c r="A43" s="54">
        <v>2</v>
      </c>
      <c r="B43" s="55">
        <v>42826</v>
      </c>
      <c r="C43" s="54">
        <v>445711</v>
      </c>
      <c r="D43" s="51" t="s">
        <v>68</v>
      </c>
      <c r="E43" s="20"/>
      <c r="F43" s="32"/>
      <c r="G43" s="68" t="s">
        <v>114</v>
      </c>
      <c r="H43" s="32"/>
      <c r="I43" s="49"/>
      <c r="J43" s="49">
        <v>1294.31</v>
      </c>
    </row>
    <row r="44" spans="1:10" x14ac:dyDescent="0.2">
      <c r="A44" s="54">
        <v>3</v>
      </c>
      <c r="B44" s="55">
        <v>42826</v>
      </c>
      <c r="C44" s="54">
        <v>707000</v>
      </c>
      <c r="D44" s="51" t="s">
        <v>73</v>
      </c>
      <c r="E44" s="20"/>
      <c r="F44" s="32"/>
      <c r="G44" s="68" t="s">
        <v>114</v>
      </c>
      <c r="H44" s="32"/>
      <c r="I44" s="49"/>
      <c r="J44" s="49">
        <v>6471.56</v>
      </c>
    </row>
    <row r="45" spans="1:10" x14ac:dyDescent="0.2">
      <c r="A45" s="54">
        <v>4</v>
      </c>
      <c r="B45" s="55">
        <v>42831</v>
      </c>
      <c r="C45" s="54">
        <v>411100</v>
      </c>
      <c r="D45" s="51" t="s">
        <v>74</v>
      </c>
      <c r="E45" s="20"/>
      <c r="F45" s="32"/>
      <c r="G45" s="68" t="s">
        <v>115</v>
      </c>
      <c r="H45" s="32"/>
      <c r="I45" s="49">
        <v>1455.92</v>
      </c>
      <c r="J45" s="49"/>
    </row>
    <row r="46" spans="1:10" x14ac:dyDescent="0.2">
      <c r="A46" s="54">
        <v>5</v>
      </c>
      <c r="B46" s="55">
        <v>42831</v>
      </c>
      <c r="C46" s="54">
        <v>445711</v>
      </c>
      <c r="D46" s="51" t="s">
        <v>68</v>
      </c>
      <c r="E46" s="20"/>
      <c r="F46" s="32"/>
      <c r="G46" s="68" t="s">
        <v>115</v>
      </c>
      <c r="H46" s="32"/>
      <c r="I46" s="49"/>
      <c r="J46" s="49">
        <v>242.65</v>
      </c>
    </row>
    <row r="47" spans="1:10" x14ac:dyDescent="0.2">
      <c r="A47" s="54">
        <v>6</v>
      </c>
      <c r="B47" s="55">
        <v>42831</v>
      </c>
      <c r="C47" s="54">
        <v>707000</v>
      </c>
      <c r="D47" s="51" t="s">
        <v>73</v>
      </c>
      <c r="E47" s="20"/>
      <c r="F47" s="32"/>
      <c r="G47" s="68" t="s">
        <v>115</v>
      </c>
      <c r="H47" s="32"/>
      <c r="I47" s="49"/>
      <c r="J47" s="49">
        <v>1213.27</v>
      </c>
    </row>
    <row r="48" spans="1:10" x14ac:dyDescent="0.2">
      <c r="A48" s="54">
        <v>7</v>
      </c>
      <c r="B48" s="55">
        <v>42834</v>
      </c>
      <c r="C48" s="54">
        <v>411100</v>
      </c>
      <c r="D48" s="51" t="s">
        <v>74</v>
      </c>
      <c r="E48" s="20"/>
      <c r="F48" s="32"/>
      <c r="G48" s="68" t="s">
        <v>116</v>
      </c>
      <c r="H48" s="32"/>
      <c r="I48" s="49">
        <v>630</v>
      </c>
      <c r="J48" s="49"/>
    </row>
    <row r="49" spans="1:10" x14ac:dyDescent="0.2">
      <c r="A49" s="54">
        <v>8</v>
      </c>
      <c r="B49" s="55">
        <v>42834</v>
      </c>
      <c r="C49" s="54">
        <v>445711</v>
      </c>
      <c r="D49" s="51" t="s">
        <v>68</v>
      </c>
      <c r="E49" s="20"/>
      <c r="F49" s="32"/>
      <c r="G49" s="68" t="s">
        <v>116</v>
      </c>
      <c r="H49" s="32"/>
      <c r="I49" s="49"/>
      <c r="J49" s="49">
        <v>105</v>
      </c>
    </row>
    <row r="50" spans="1:10" x14ac:dyDescent="0.2">
      <c r="A50" s="54">
        <v>9</v>
      </c>
      <c r="B50" s="55">
        <v>42834</v>
      </c>
      <c r="C50" s="54">
        <v>707000</v>
      </c>
      <c r="D50" s="51" t="s">
        <v>73</v>
      </c>
      <c r="E50" s="20"/>
      <c r="F50" s="32"/>
      <c r="G50" s="68" t="s">
        <v>116</v>
      </c>
      <c r="H50" s="32"/>
      <c r="I50" s="49"/>
      <c r="J50" s="49">
        <v>525</v>
      </c>
    </row>
    <row r="51" spans="1:10" x14ac:dyDescent="0.2">
      <c r="A51" s="54">
        <v>10</v>
      </c>
      <c r="B51" s="55">
        <v>42834</v>
      </c>
      <c r="C51" s="54">
        <v>411200</v>
      </c>
      <c r="D51" s="51" t="s">
        <v>75</v>
      </c>
      <c r="E51" s="20"/>
      <c r="F51" s="32"/>
      <c r="G51" s="68" t="s">
        <v>117</v>
      </c>
      <c r="H51" s="32"/>
      <c r="I51" s="49">
        <v>960</v>
      </c>
      <c r="J51" s="49"/>
    </row>
    <row r="52" spans="1:10" x14ac:dyDescent="0.2">
      <c r="A52" s="54">
        <v>11</v>
      </c>
      <c r="B52" s="55">
        <v>42834</v>
      </c>
      <c r="C52" s="54">
        <v>445712</v>
      </c>
      <c r="D52" s="51" t="s">
        <v>69</v>
      </c>
      <c r="E52" s="20"/>
      <c r="F52" s="32"/>
      <c r="G52" s="68" t="s">
        <v>117</v>
      </c>
      <c r="H52" s="32"/>
      <c r="I52" s="49"/>
      <c r="J52" s="49">
        <v>160</v>
      </c>
    </row>
    <row r="53" spans="1:10" x14ac:dyDescent="0.2">
      <c r="A53" s="54">
        <v>12</v>
      </c>
      <c r="B53" s="55">
        <v>42834</v>
      </c>
      <c r="C53" s="54">
        <v>706000</v>
      </c>
      <c r="D53" s="51" t="s">
        <v>19</v>
      </c>
      <c r="E53" s="20"/>
      <c r="F53" s="32"/>
      <c r="G53" s="68" t="s">
        <v>117</v>
      </c>
      <c r="H53" s="32"/>
      <c r="I53" s="49"/>
      <c r="J53" s="49">
        <v>800</v>
      </c>
    </row>
    <row r="54" spans="1:10" x14ac:dyDescent="0.2">
      <c r="A54" s="54">
        <v>13</v>
      </c>
      <c r="B54" s="55">
        <v>42838</v>
      </c>
      <c r="C54" s="54">
        <v>411100</v>
      </c>
      <c r="D54" s="51" t="s">
        <v>74</v>
      </c>
      <c r="E54" s="20"/>
      <c r="F54" s="32"/>
      <c r="G54" s="68" t="s">
        <v>118</v>
      </c>
      <c r="H54" s="32"/>
      <c r="I54" s="49">
        <v>19571.66</v>
      </c>
      <c r="J54" s="49"/>
    </row>
    <row r="55" spans="1:10" x14ac:dyDescent="0.2">
      <c r="A55" s="54">
        <v>14</v>
      </c>
      <c r="B55" s="55">
        <v>42838</v>
      </c>
      <c r="C55" s="54">
        <v>445711</v>
      </c>
      <c r="D55" s="51" t="s">
        <v>68</v>
      </c>
      <c r="E55" s="20"/>
      <c r="F55" s="32"/>
      <c r="G55" s="68" t="s">
        <v>118</v>
      </c>
      <c r="H55" s="32"/>
      <c r="I55" s="49"/>
      <c r="J55" s="49">
        <v>3261.94</v>
      </c>
    </row>
    <row r="56" spans="1:10" x14ac:dyDescent="0.2">
      <c r="A56" s="54">
        <v>15</v>
      </c>
      <c r="B56" s="55">
        <v>42826</v>
      </c>
      <c r="C56" s="54">
        <v>707000</v>
      </c>
      <c r="D56" s="51" t="s">
        <v>73</v>
      </c>
      <c r="E56" s="20"/>
      <c r="F56" s="32"/>
      <c r="G56" s="68" t="s">
        <v>118</v>
      </c>
      <c r="H56" s="32"/>
      <c r="I56" s="49"/>
      <c r="J56" s="49">
        <v>16309.72</v>
      </c>
    </row>
    <row r="57" spans="1:10" x14ac:dyDescent="0.2">
      <c r="A57" s="54">
        <v>16</v>
      </c>
      <c r="B57" s="55">
        <v>42846</v>
      </c>
      <c r="C57" s="54">
        <v>411100</v>
      </c>
      <c r="D57" s="51" t="s">
        <v>74</v>
      </c>
      <c r="E57" s="20"/>
      <c r="F57" s="32"/>
      <c r="G57" s="68" t="s">
        <v>82</v>
      </c>
      <c r="H57" s="32"/>
      <c r="I57" s="49">
        <v>7854</v>
      </c>
      <c r="J57" s="49"/>
    </row>
    <row r="58" spans="1:10" x14ac:dyDescent="0.2">
      <c r="A58" s="54">
        <v>17</v>
      </c>
      <c r="B58" s="55">
        <v>42846</v>
      </c>
      <c r="C58" s="54">
        <v>445711</v>
      </c>
      <c r="D58" s="51" t="s">
        <v>68</v>
      </c>
      <c r="E58" s="20"/>
      <c r="F58" s="32"/>
      <c r="G58" s="68" t="s">
        <v>82</v>
      </c>
      <c r="H58" s="32"/>
      <c r="I58" s="49"/>
      <c r="J58" s="49">
        <v>1309</v>
      </c>
    </row>
    <row r="59" spans="1:10" x14ac:dyDescent="0.2">
      <c r="A59" s="54">
        <v>18</v>
      </c>
      <c r="B59" s="55">
        <v>42846</v>
      </c>
      <c r="C59" s="54">
        <v>707000</v>
      </c>
      <c r="D59" s="51" t="s">
        <v>73</v>
      </c>
      <c r="E59" s="20"/>
      <c r="F59" s="32"/>
      <c r="G59" s="68" t="s">
        <v>82</v>
      </c>
      <c r="H59" s="32"/>
      <c r="I59" s="49"/>
      <c r="J59" s="49">
        <v>6545</v>
      </c>
    </row>
    <row r="60" spans="1:10" x14ac:dyDescent="0.2">
      <c r="A60" s="54">
        <v>19</v>
      </c>
      <c r="B60" s="55">
        <v>42848</v>
      </c>
      <c r="C60" s="54">
        <v>411100</v>
      </c>
      <c r="D60" s="51" t="s">
        <v>74</v>
      </c>
      <c r="E60" s="20"/>
      <c r="F60" s="32"/>
      <c r="G60" s="68" t="s">
        <v>119</v>
      </c>
      <c r="H60" s="32"/>
      <c r="I60" s="49">
        <v>3437.35</v>
      </c>
      <c r="J60" s="49"/>
    </row>
    <row r="61" spans="1:10" x14ac:dyDescent="0.2">
      <c r="A61" s="54">
        <v>20</v>
      </c>
      <c r="B61" s="55">
        <v>42848</v>
      </c>
      <c r="C61" s="54">
        <v>445711</v>
      </c>
      <c r="D61" s="51" t="s">
        <v>68</v>
      </c>
      <c r="E61" s="20"/>
      <c r="F61" s="32"/>
      <c r="G61" s="68" t="s">
        <v>119</v>
      </c>
      <c r="H61" s="32"/>
      <c r="I61" s="49"/>
      <c r="J61" s="49">
        <v>572.89</v>
      </c>
    </row>
    <row r="62" spans="1:10" x14ac:dyDescent="0.2">
      <c r="A62" s="54">
        <v>21</v>
      </c>
      <c r="B62" s="55">
        <v>42848</v>
      </c>
      <c r="C62" s="54">
        <v>707000</v>
      </c>
      <c r="D62" s="51" t="s">
        <v>73</v>
      </c>
      <c r="E62" s="20"/>
      <c r="F62" s="32"/>
      <c r="G62" s="68" t="s">
        <v>119</v>
      </c>
      <c r="H62" s="32"/>
      <c r="I62" s="49"/>
      <c r="J62" s="49">
        <v>2864.46</v>
      </c>
    </row>
    <row r="63" spans="1:10" x14ac:dyDescent="0.2">
      <c r="A63" s="54">
        <v>22</v>
      </c>
      <c r="B63" s="55">
        <v>42854</v>
      </c>
      <c r="C63" s="54">
        <v>411200</v>
      </c>
      <c r="D63" s="51" t="s">
        <v>75</v>
      </c>
      <c r="E63" s="20"/>
      <c r="F63" s="32"/>
      <c r="G63" s="68" t="s">
        <v>120</v>
      </c>
      <c r="H63" s="32"/>
      <c r="I63" s="49">
        <v>1320</v>
      </c>
      <c r="J63" s="49"/>
    </row>
    <row r="64" spans="1:10" x14ac:dyDescent="0.2">
      <c r="A64" s="54">
        <v>23</v>
      </c>
      <c r="B64" s="55">
        <v>42854</v>
      </c>
      <c r="C64" s="54">
        <v>445712</v>
      </c>
      <c r="D64" s="51" t="s">
        <v>69</v>
      </c>
      <c r="E64" s="20"/>
      <c r="F64" s="32"/>
      <c r="G64" s="68" t="s">
        <v>120</v>
      </c>
      <c r="H64" s="32"/>
      <c r="I64" s="49"/>
      <c r="J64" s="49">
        <v>220</v>
      </c>
    </row>
    <row r="65" spans="1:10" x14ac:dyDescent="0.2">
      <c r="A65" s="54">
        <v>24</v>
      </c>
      <c r="B65" s="55">
        <v>42854</v>
      </c>
      <c r="C65" s="54">
        <v>706000</v>
      </c>
      <c r="D65" s="51" t="s">
        <v>19</v>
      </c>
      <c r="E65" s="20"/>
      <c r="F65" s="32"/>
      <c r="G65" s="68" t="s">
        <v>120</v>
      </c>
      <c r="H65" s="32"/>
      <c r="I65" s="49"/>
      <c r="J65" s="49">
        <v>1100</v>
      </c>
    </row>
    <row r="66" spans="1:10" x14ac:dyDescent="0.2">
      <c r="A66" s="54">
        <v>25</v>
      </c>
      <c r="B66" s="55">
        <v>42854</v>
      </c>
      <c r="C66" s="54">
        <v>411100</v>
      </c>
      <c r="D66" s="51" t="s">
        <v>74</v>
      </c>
      <c r="E66" s="20"/>
      <c r="F66" s="32"/>
      <c r="G66" s="68" t="s">
        <v>121</v>
      </c>
      <c r="H66" s="32"/>
      <c r="I66" s="49">
        <v>5771.09</v>
      </c>
      <c r="J66" s="49"/>
    </row>
    <row r="67" spans="1:10" x14ac:dyDescent="0.2">
      <c r="A67" s="54">
        <v>26</v>
      </c>
      <c r="B67" s="55">
        <v>42854</v>
      </c>
      <c r="C67" s="54">
        <v>445711</v>
      </c>
      <c r="D67" s="51" t="s">
        <v>68</v>
      </c>
      <c r="E67" s="20"/>
      <c r="F67" s="32"/>
      <c r="G67" s="68" t="s">
        <v>121</v>
      </c>
      <c r="H67" s="32"/>
      <c r="I67" s="49"/>
      <c r="J67" s="49">
        <v>961.85</v>
      </c>
    </row>
    <row r="68" spans="1:10" x14ac:dyDescent="0.2">
      <c r="A68" s="54">
        <v>27</v>
      </c>
      <c r="B68" s="55">
        <v>42854</v>
      </c>
      <c r="C68" s="54">
        <v>707000</v>
      </c>
      <c r="D68" s="51" t="s">
        <v>73</v>
      </c>
      <c r="E68" s="20"/>
      <c r="F68" s="32"/>
      <c r="G68" s="68" t="s">
        <v>121</v>
      </c>
      <c r="H68" s="32"/>
      <c r="I68" s="49"/>
      <c r="J68" s="49">
        <v>4809.24</v>
      </c>
    </row>
    <row r="69" spans="1:10" x14ac:dyDescent="0.2">
      <c r="A69" s="54">
        <v>28</v>
      </c>
      <c r="B69" s="55">
        <v>42855</v>
      </c>
      <c r="C69" s="54">
        <v>411200</v>
      </c>
      <c r="D69" s="51" t="s">
        <v>75</v>
      </c>
      <c r="E69" s="20"/>
      <c r="F69" s="32"/>
      <c r="G69" s="68" t="s">
        <v>122</v>
      </c>
      <c r="H69" s="32"/>
      <c r="I69" s="49">
        <v>2640</v>
      </c>
      <c r="J69" s="49"/>
    </row>
    <row r="70" spans="1:10" x14ac:dyDescent="0.2">
      <c r="A70" s="54">
        <v>29</v>
      </c>
      <c r="B70" s="55">
        <v>42855</v>
      </c>
      <c r="C70" s="54">
        <v>445712</v>
      </c>
      <c r="D70" s="51" t="s">
        <v>69</v>
      </c>
      <c r="E70" s="20"/>
      <c r="F70" s="32"/>
      <c r="G70" s="68" t="s">
        <v>122</v>
      </c>
      <c r="H70" s="32"/>
      <c r="I70" s="49"/>
      <c r="J70" s="49">
        <v>440</v>
      </c>
    </row>
    <row r="71" spans="1:10" x14ac:dyDescent="0.2">
      <c r="A71" s="54">
        <v>30</v>
      </c>
      <c r="B71" s="55">
        <v>42855</v>
      </c>
      <c r="C71" s="54">
        <v>706000</v>
      </c>
      <c r="D71" s="51" t="s">
        <v>19</v>
      </c>
      <c r="E71" s="20"/>
      <c r="F71" s="32"/>
      <c r="G71" s="68" t="s">
        <v>122</v>
      </c>
      <c r="H71" s="32"/>
      <c r="I71" s="49"/>
      <c r="J71" s="49">
        <v>2200</v>
      </c>
    </row>
    <row r="72" spans="1:10" x14ac:dyDescent="0.2">
      <c r="A72" s="54">
        <v>31</v>
      </c>
      <c r="B72" s="55">
        <v>42855</v>
      </c>
      <c r="C72" s="54">
        <v>411100</v>
      </c>
      <c r="D72" s="51" t="s">
        <v>74</v>
      </c>
      <c r="E72" s="20"/>
      <c r="F72" s="32"/>
      <c r="G72" s="68" t="s">
        <v>123</v>
      </c>
      <c r="H72" s="32"/>
      <c r="I72" s="49">
        <v>34871.71</v>
      </c>
      <c r="J72" s="49"/>
    </row>
    <row r="73" spans="1:10" x14ac:dyDescent="0.2">
      <c r="A73" s="54">
        <v>32</v>
      </c>
      <c r="B73" s="55">
        <v>42855</v>
      </c>
      <c r="C73" s="54">
        <v>445711</v>
      </c>
      <c r="D73" s="51" t="s">
        <v>68</v>
      </c>
      <c r="E73" s="20"/>
      <c r="F73" s="32"/>
      <c r="G73" s="68" t="s">
        <v>123</v>
      </c>
      <c r="H73" s="32"/>
      <c r="I73" s="49"/>
      <c r="J73" s="49">
        <v>5811.95</v>
      </c>
    </row>
    <row r="74" spans="1:10" x14ac:dyDescent="0.2">
      <c r="A74" s="54">
        <v>33</v>
      </c>
      <c r="B74" s="55">
        <v>42855</v>
      </c>
      <c r="C74" s="54">
        <v>707000</v>
      </c>
      <c r="D74" s="51" t="s">
        <v>73</v>
      </c>
      <c r="E74" s="20"/>
      <c r="F74" s="32"/>
      <c r="G74" s="68" t="s">
        <v>123</v>
      </c>
      <c r="H74" s="32"/>
      <c r="I74" s="49"/>
      <c r="J74" s="49">
        <v>29059.759999999998</v>
      </c>
    </row>
    <row r="75" spans="1:10" x14ac:dyDescent="0.2">
      <c r="A75" s="140" t="s">
        <v>91</v>
      </c>
      <c r="B75" s="141"/>
      <c r="C75" s="141"/>
      <c r="D75" s="141"/>
      <c r="E75" s="141"/>
      <c r="F75" s="141"/>
      <c r="G75" s="141"/>
      <c r="H75" s="142"/>
      <c r="I75" s="61">
        <f>SUM(I42:I74)</f>
        <v>86277.6</v>
      </c>
      <c r="J75" s="61">
        <f>SUM(J42:J74)</f>
        <v>86277.599999999991</v>
      </c>
    </row>
    <row r="76" spans="1:10" x14ac:dyDescent="0.2">
      <c r="G76" s="46"/>
    </row>
    <row r="77" spans="1:10" s="45" customFormat="1" ht="25.5" customHeight="1" x14ac:dyDescent="0.2">
      <c r="A77" s="111" t="s">
        <v>97</v>
      </c>
      <c r="B77" s="112"/>
      <c r="C77" s="148" t="s">
        <v>138</v>
      </c>
      <c r="D77" s="149"/>
      <c r="E77" s="149"/>
      <c r="F77" s="149"/>
      <c r="G77" s="149"/>
      <c r="H77" s="59" t="s">
        <v>99</v>
      </c>
      <c r="I77" s="62" t="s">
        <v>100</v>
      </c>
      <c r="J77" s="62">
        <v>94</v>
      </c>
    </row>
    <row r="78" spans="1:10" x14ac:dyDescent="0.2">
      <c r="A78" s="146" t="s">
        <v>92</v>
      </c>
      <c r="B78" s="146" t="s">
        <v>93</v>
      </c>
      <c r="C78" s="146" t="s">
        <v>94</v>
      </c>
      <c r="D78" s="158" t="s">
        <v>95</v>
      </c>
      <c r="E78" s="159"/>
      <c r="F78" s="160"/>
      <c r="G78" s="158" t="s">
        <v>96</v>
      </c>
      <c r="H78" s="160"/>
      <c r="I78" s="146" t="s">
        <v>13</v>
      </c>
      <c r="J78" s="146" t="s">
        <v>14</v>
      </c>
    </row>
    <row r="79" spans="1:10" x14ac:dyDescent="0.2">
      <c r="A79" s="147"/>
      <c r="B79" s="147"/>
      <c r="C79" s="147"/>
      <c r="D79" s="161"/>
      <c r="E79" s="162"/>
      <c r="F79" s="163"/>
      <c r="G79" s="161"/>
      <c r="H79" s="163"/>
      <c r="I79" s="147"/>
      <c r="J79" s="147"/>
    </row>
    <row r="80" spans="1:10" x14ac:dyDescent="0.2">
      <c r="A80" s="52">
        <v>1</v>
      </c>
      <c r="B80" s="53">
        <v>42827</v>
      </c>
      <c r="C80" s="52">
        <v>627000</v>
      </c>
      <c r="D80" s="50" t="s">
        <v>42</v>
      </c>
      <c r="E80" s="30"/>
      <c r="F80" s="31"/>
      <c r="G80" s="67" t="s">
        <v>144</v>
      </c>
      <c r="H80" s="31"/>
      <c r="I80" s="48">
        <v>350</v>
      </c>
      <c r="J80" s="48"/>
    </row>
    <row r="81" spans="1:10" x14ac:dyDescent="0.2">
      <c r="A81" s="54">
        <v>2</v>
      </c>
      <c r="B81" s="55">
        <v>42827</v>
      </c>
      <c r="C81" s="54">
        <v>445662</v>
      </c>
      <c r="D81" s="51" t="s">
        <v>66</v>
      </c>
      <c r="E81" s="20"/>
      <c r="F81" s="32"/>
      <c r="G81" s="68" t="s">
        <v>144</v>
      </c>
      <c r="H81" s="32"/>
      <c r="I81" s="49">
        <v>70</v>
      </c>
      <c r="J81" s="49"/>
    </row>
    <row r="82" spans="1:10" x14ac:dyDescent="0.2">
      <c r="A82" s="54">
        <v>3</v>
      </c>
      <c r="B82" s="55">
        <v>42827</v>
      </c>
      <c r="C82" s="54">
        <v>512000</v>
      </c>
      <c r="D82" s="51" t="s">
        <v>22</v>
      </c>
      <c r="E82" s="20"/>
      <c r="F82" s="32"/>
      <c r="G82" s="68" t="s">
        <v>144</v>
      </c>
      <c r="H82" s="32"/>
      <c r="I82" s="49"/>
      <c r="J82" s="49">
        <v>420</v>
      </c>
    </row>
    <row r="83" spans="1:10" x14ac:dyDescent="0.2">
      <c r="A83" s="54">
        <v>4</v>
      </c>
      <c r="B83" s="55">
        <v>42834</v>
      </c>
      <c r="C83" s="64">
        <v>512000</v>
      </c>
      <c r="D83" s="51" t="s">
        <v>22</v>
      </c>
      <c r="E83" s="20"/>
      <c r="F83" s="32"/>
      <c r="G83" s="68" t="s">
        <v>145</v>
      </c>
      <c r="H83" s="32"/>
      <c r="I83" s="49">
        <v>3810</v>
      </c>
      <c r="J83" s="49"/>
    </row>
    <row r="84" spans="1:10" x14ac:dyDescent="0.2">
      <c r="A84" s="54">
        <v>5</v>
      </c>
      <c r="B84" s="55">
        <v>42834</v>
      </c>
      <c r="C84" s="54">
        <v>413000</v>
      </c>
      <c r="D84" s="51" t="s">
        <v>140</v>
      </c>
      <c r="E84" s="20"/>
      <c r="F84" s="32"/>
      <c r="G84" s="68" t="s">
        <v>145</v>
      </c>
      <c r="H84" s="32"/>
      <c r="I84" s="49"/>
      <c r="J84" s="49">
        <v>3810</v>
      </c>
    </row>
    <row r="85" spans="1:10" x14ac:dyDescent="0.2">
      <c r="A85" s="54">
        <v>6</v>
      </c>
      <c r="B85" s="55">
        <v>42835</v>
      </c>
      <c r="C85" s="54">
        <v>401100</v>
      </c>
      <c r="D85" s="51" t="s">
        <v>71</v>
      </c>
      <c r="E85" s="20"/>
      <c r="F85" s="32"/>
      <c r="G85" s="68" t="s">
        <v>164</v>
      </c>
      <c r="H85" s="32"/>
      <c r="I85" s="49">
        <v>12720</v>
      </c>
      <c r="J85" s="49"/>
    </row>
    <row r="86" spans="1:10" x14ac:dyDescent="0.2">
      <c r="A86" s="54">
        <v>7</v>
      </c>
      <c r="B86" s="55">
        <v>42835</v>
      </c>
      <c r="C86" s="54">
        <v>512000</v>
      </c>
      <c r="D86" s="51" t="s">
        <v>22</v>
      </c>
      <c r="E86" s="20"/>
      <c r="F86" s="32"/>
      <c r="G86" s="68" t="s">
        <v>164</v>
      </c>
      <c r="H86" s="32"/>
      <c r="I86" s="49"/>
      <c r="J86" s="49">
        <v>12720</v>
      </c>
    </row>
    <row r="87" spans="1:10" x14ac:dyDescent="0.2">
      <c r="A87" s="54">
        <v>8</v>
      </c>
      <c r="B87" s="55">
        <v>42840</v>
      </c>
      <c r="C87" s="54">
        <v>401100</v>
      </c>
      <c r="D87" s="51" t="s">
        <v>71</v>
      </c>
      <c r="E87" s="20"/>
      <c r="F87" s="32"/>
      <c r="G87" s="68" t="s">
        <v>146</v>
      </c>
      <c r="H87" s="32"/>
      <c r="I87" s="49">
        <v>4613.5200000000004</v>
      </c>
      <c r="J87" s="49"/>
    </row>
    <row r="88" spans="1:10" x14ac:dyDescent="0.2">
      <c r="A88" s="54">
        <v>9</v>
      </c>
      <c r="B88" s="55">
        <v>42840</v>
      </c>
      <c r="C88" s="54">
        <v>512000</v>
      </c>
      <c r="D88" s="51" t="s">
        <v>22</v>
      </c>
      <c r="E88" s="20"/>
      <c r="F88" s="32"/>
      <c r="G88" s="68" t="s">
        <v>146</v>
      </c>
      <c r="H88" s="32"/>
      <c r="I88" s="49"/>
      <c r="J88" s="49">
        <v>4613.5200000000004</v>
      </c>
    </row>
    <row r="89" spans="1:10" x14ac:dyDescent="0.2">
      <c r="A89" s="54">
        <v>10</v>
      </c>
      <c r="B89" s="55">
        <v>42849</v>
      </c>
      <c r="C89" s="54">
        <v>445510</v>
      </c>
      <c r="D89" s="51" t="s">
        <v>141</v>
      </c>
      <c r="E89" s="20"/>
      <c r="F89" s="32"/>
      <c r="G89" s="68" t="s">
        <v>168</v>
      </c>
      <c r="H89" s="32"/>
      <c r="I89" s="49">
        <v>2960</v>
      </c>
      <c r="J89" s="49"/>
    </row>
    <row r="90" spans="1:10" x14ac:dyDescent="0.2">
      <c r="A90" s="54">
        <v>11</v>
      </c>
      <c r="B90" s="55">
        <v>42849</v>
      </c>
      <c r="C90" s="54">
        <v>512000</v>
      </c>
      <c r="D90" s="51" t="s">
        <v>22</v>
      </c>
      <c r="E90" s="20"/>
      <c r="F90" s="32"/>
      <c r="G90" s="68" t="s">
        <v>168</v>
      </c>
      <c r="H90" s="32"/>
      <c r="I90" s="49"/>
      <c r="J90" s="49">
        <v>2960</v>
      </c>
    </row>
    <row r="91" spans="1:10" x14ac:dyDescent="0.2">
      <c r="A91" s="54">
        <v>12</v>
      </c>
      <c r="B91" s="55">
        <v>42849</v>
      </c>
      <c r="C91" s="54">
        <v>512000</v>
      </c>
      <c r="D91" s="51" t="s">
        <v>22</v>
      </c>
      <c r="E91" s="20"/>
      <c r="F91" s="32"/>
      <c r="G91" s="68" t="s">
        <v>147</v>
      </c>
      <c r="H91" s="32"/>
      <c r="I91" s="49">
        <v>9.5</v>
      </c>
      <c r="J91" s="49"/>
    </row>
    <row r="92" spans="1:10" x14ac:dyDescent="0.2">
      <c r="A92" s="54">
        <v>13</v>
      </c>
      <c r="B92" s="55">
        <v>42849</v>
      </c>
      <c r="C92" s="54">
        <v>763000</v>
      </c>
      <c r="D92" s="51" t="s">
        <v>142</v>
      </c>
      <c r="E92" s="20"/>
      <c r="F92" s="32"/>
      <c r="G92" s="68" t="s">
        <v>147</v>
      </c>
      <c r="H92" s="32"/>
      <c r="I92" s="49"/>
      <c r="J92" s="49">
        <v>9.5</v>
      </c>
    </row>
    <row r="93" spans="1:10" x14ac:dyDescent="0.2">
      <c r="A93" s="54">
        <v>14</v>
      </c>
      <c r="B93" s="55">
        <v>42849</v>
      </c>
      <c r="C93" s="54">
        <v>627000</v>
      </c>
      <c r="D93" s="51" t="s">
        <v>42</v>
      </c>
      <c r="E93" s="20"/>
      <c r="F93" s="32"/>
      <c r="G93" s="68" t="s">
        <v>148</v>
      </c>
      <c r="H93" s="32"/>
      <c r="I93" s="49">
        <v>120</v>
      </c>
      <c r="J93" s="49"/>
    </row>
    <row r="94" spans="1:10" x14ac:dyDescent="0.2">
      <c r="A94" s="54">
        <v>15</v>
      </c>
      <c r="B94" s="55">
        <v>42850</v>
      </c>
      <c r="C94" s="54">
        <v>445662</v>
      </c>
      <c r="D94" s="51" t="s">
        <v>66</v>
      </c>
      <c r="E94" s="20"/>
      <c r="F94" s="32"/>
      <c r="G94" s="68" t="s">
        <v>148</v>
      </c>
      <c r="H94" s="32"/>
      <c r="I94" s="49">
        <v>24</v>
      </c>
      <c r="J94" s="49"/>
    </row>
    <row r="95" spans="1:10" x14ac:dyDescent="0.2">
      <c r="A95" s="54">
        <v>16</v>
      </c>
      <c r="B95" s="55">
        <v>42850</v>
      </c>
      <c r="C95" s="54">
        <v>512000</v>
      </c>
      <c r="D95" s="51" t="s">
        <v>22</v>
      </c>
      <c r="E95" s="20"/>
      <c r="F95" s="32"/>
      <c r="G95" s="68" t="s">
        <v>148</v>
      </c>
      <c r="H95" s="32"/>
      <c r="I95" s="49"/>
      <c r="J95" s="49">
        <v>144</v>
      </c>
    </row>
    <row r="96" spans="1:10" x14ac:dyDescent="0.2">
      <c r="A96" s="54">
        <v>17</v>
      </c>
      <c r="B96" s="55">
        <v>42854</v>
      </c>
      <c r="C96" s="54">
        <v>421000</v>
      </c>
      <c r="D96" s="51" t="s">
        <v>143</v>
      </c>
      <c r="E96" s="20"/>
      <c r="F96" s="32"/>
      <c r="G96" s="68" t="s">
        <v>149</v>
      </c>
      <c r="H96" s="32"/>
      <c r="I96" s="49">
        <v>9824.4</v>
      </c>
      <c r="J96" s="49"/>
    </row>
    <row r="97" spans="1:10" x14ac:dyDescent="0.2">
      <c r="A97" s="54">
        <v>18</v>
      </c>
      <c r="B97" s="55">
        <v>42854</v>
      </c>
      <c r="C97" s="54">
        <v>512000</v>
      </c>
      <c r="D97" s="51" t="s">
        <v>22</v>
      </c>
      <c r="E97" s="20"/>
      <c r="F97" s="32"/>
      <c r="G97" s="68" t="s">
        <v>149</v>
      </c>
      <c r="H97" s="32"/>
      <c r="I97" s="49"/>
      <c r="J97" s="49">
        <v>9824.4</v>
      </c>
    </row>
    <row r="98" spans="1:10" x14ac:dyDescent="0.2">
      <c r="A98" s="124" t="s">
        <v>91</v>
      </c>
      <c r="B98" s="125"/>
      <c r="C98" s="125"/>
      <c r="D98" s="125"/>
      <c r="E98" s="125"/>
      <c r="F98" s="125"/>
      <c r="G98" s="125"/>
      <c r="H98" s="126"/>
      <c r="I98" s="63">
        <f>SUM(I80:I97)</f>
        <v>34501.42</v>
      </c>
      <c r="J98" s="63">
        <f>SUM(J80:J97)</f>
        <v>34501.42</v>
      </c>
    </row>
    <row r="99" spans="1:10" x14ac:dyDescent="0.2">
      <c r="G99" s="46"/>
    </row>
    <row r="100" spans="1:10" s="45" customFormat="1" ht="25.5" customHeight="1" x14ac:dyDescent="0.2">
      <c r="A100" s="111" t="s">
        <v>97</v>
      </c>
      <c r="B100" s="112"/>
      <c r="C100" s="113" t="s">
        <v>156</v>
      </c>
      <c r="D100" s="114"/>
      <c r="E100" s="114"/>
      <c r="F100" s="114"/>
      <c r="G100" s="114"/>
      <c r="H100" s="59" t="s">
        <v>99</v>
      </c>
      <c r="I100" s="65" t="s">
        <v>100</v>
      </c>
      <c r="J100" s="65">
        <v>94</v>
      </c>
    </row>
    <row r="101" spans="1:10" x14ac:dyDescent="0.2">
      <c r="A101" s="115" t="s">
        <v>92</v>
      </c>
      <c r="B101" s="115" t="s">
        <v>93</v>
      </c>
      <c r="C101" s="115" t="s">
        <v>94</v>
      </c>
      <c r="D101" s="117" t="s">
        <v>95</v>
      </c>
      <c r="E101" s="118"/>
      <c r="F101" s="119"/>
      <c r="G101" s="117" t="s">
        <v>96</v>
      </c>
      <c r="H101" s="119"/>
      <c r="I101" s="115" t="s">
        <v>13</v>
      </c>
      <c r="J101" s="115" t="s">
        <v>14</v>
      </c>
    </row>
    <row r="102" spans="1:10" x14ac:dyDescent="0.2">
      <c r="A102" s="116"/>
      <c r="B102" s="116"/>
      <c r="C102" s="116"/>
      <c r="D102" s="120"/>
      <c r="E102" s="121"/>
      <c r="F102" s="122"/>
      <c r="G102" s="120"/>
      <c r="H102" s="122"/>
      <c r="I102" s="116"/>
      <c r="J102" s="116"/>
    </row>
    <row r="103" spans="1:10" x14ac:dyDescent="0.2">
      <c r="A103" s="52">
        <v>1</v>
      </c>
      <c r="B103" s="53">
        <v>42830</v>
      </c>
      <c r="C103" s="52">
        <v>401100</v>
      </c>
      <c r="D103" s="50" t="s">
        <v>71</v>
      </c>
      <c r="E103" s="30"/>
      <c r="F103" s="31"/>
      <c r="G103" s="68" t="s">
        <v>172</v>
      </c>
      <c r="H103" s="31"/>
      <c r="I103" s="48">
        <v>300</v>
      </c>
      <c r="J103" s="48"/>
    </row>
    <row r="104" spans="1:10" x14ac:dyDescent="0.2">
      <c r="A104" s="54">
        <v>2</v>
      </c>
      <c r="B104" s="55">
        <v>42830</v>
      </c>
      <c r="C104" s="54">
        <v>514000</v>
      </c>
      <c r="D104" s="51" t="s">
        <v>157</v>
      </c>
      <c r="E104" s="20"/>
      <c r="F104" s="32"/>
      <c r="G104" s="68" t="s">
        <v>172</v>
      </c>
      <c r="H104" s="32"/>
      <c r="I104" s="49"/>
      <c r="J104" s="49">
        <v>300</v>
      </c>
    </row>
    <row r="105" spans="1:10" x14ac:dyDescent="0.2">
      <c r="A105" s="54">
        <v>3</v>
      </c>
      <c r="B105" s="55">
        <v>42837</v>
      </c>
      <c r="C105" s="54">
        <v>626000</v>
      </c>
      <c r="D105" s="51" t="s">
        <v>158</v>
      </c>
      <c r="E105" s="20"/>
      <c r="F105" s="32"/>
      <c r="G105" s="68" t="s">
        <v>173</v>
      </c>
      <c r="H105" s="32"/>
      <c r="I105" s="49">
        <v>245</v>
      </c>
      <c r="J105" s="49"/>
    </row>
    <row r="106" spans="1:10" x14ac:dyDescent="0.2">
      <c r="A106" s="54">
        <v>4</v>
      </c>
      <c r="B106" s="55">
        <v>42837</v>
      </c>
      <c r="C106" s="64">
        <v>514000</v>
      </c>
      <c r="D106" s="51" t="s">
        <v>157</v>
      </c>
      <c r="E106" s="20"/>
      <c r="F106" s="32"/>
      <c r="G106" s="68" t="s">
        <v>173</v>
      </c>
      <c r="H106" s="32"/>
      <c r="I106" s="49"/>
      <c r="J106" s="49">
        <v>245</v>
      </c>
    </row>
    <row r="107" spans="1:10" x14ac:dyDescent="0.2">
      <c r="A107" s="54">
        <v>5</v>
      </c>
      <c r="B107" s="55">
        <v>42839</v>
      </c>
      <c r="C107" s="64">
        <v>514000</v>
      </c>
      <c r="D107" s="51" t="s">
        <v>157</v>
      </c>
      <c r="E107" s="20"/>
      <c r="F107" s="32"/>
      <c r="G107" s="68" t="s">
        <v>159</v>
      </c>
      <c r="H107" s="32"/>
      <c r="I107" s="49">
        <v>960</v>
      </c>
      <c r="J107" s="49"/>
    </row>
    <row r="108" spans="1:10" x14ac:dyDescent="0.2">
      <c r="A108" s="54">
        <v>6</v>
      </c>
      <c r="B108" s="55">
        <v>42839</v>
      </c>
      <c r="C108" s="54">
        <v>411200</v>
      </c>
      <c r="D108" s="51" t="s">
        <v>75</v>
      </c>
      <c r="E108" s="20"/>
      <c r="F108" s="32"/>
      <c r="G108" s="68" t="s">
        <v>159</v>
      </c>
      <c r="H108" s="32"/>
      <c r="I108" s="49"/>
      <c r="J108" s="49">
        <v>960</v>
      </c>
    </row>
    <row r="109" spans="1:10" x14ac:dyDescent="0.2">
      <c r="A109" s="54">
        <v>7</v>
      </c>
      <c r="B109" s="55">
        <v>42844</v>
      </c>
      <c r="C109" s="54">
        <v>401200</v>
      </c>
      <c r="D109" s="51" t="s">
        <v>72</v>
      </c>
      <c r="E109" s="20"/>
      <c r="F109" s="32"/>
      <c r="G109" s="68" t="s">
        <v>174</v>
      </c>
      <c r="H109" s="32"/>
      <c r="I109" s="49">
        <v>1740</v>
      </c>
      <c r="J109" s="49"/>
    </row>
    <row r="110" spans="1:10" x14ac:dyDescent="0.2">
      <c r="A110" s="54">
        <v>8</v>
      </c>
      <c r="B110" s="55">
        <v>42844</v>
      </c>
      <c r="C110" s="54">
        <v>514000</v>
      </c>
      <c r="D110" s="51" t="s">
        <v>157</v>
      </c>
      <c r="E110" s="20"/>
      <c r="F110" s="32"/>
      <c r="G110" s="68" t="s">
        <v>174</v>
      </c>
      <c r="H110" s="32"/>
      <c r="I110" s="49"/>
      <c r="J110" s="49">
        <v>1740</v>
      </c>
    </row>
    <row r="111" spans="1:10" x14ac:dyDescent="0.2">
      <c r="A111" s="131" t="s">
        <v>91</v>
      </c>
      <c r="B111" s="132"/>
      <c r="C111" s="132"/>
      <c r="D111" s="132"/>
      <c r="E111" s="132"/>
      <c r="F111" s="132"/>
      <c r="G111" s="132"/>
      <c r="H111" s="133"/>
      <c r="I111" s="66">
        <f>SUM(I103:I110)</f>
        <v>3245</v>
      </c>
      <c r="J111" s="66">
        <f>SUM(J103:J110)</f>
        <v>3245</v>
      </c>
    </row>
    <row r="113" spans="3:10" x14ac:dyDescent="0.2">
      <c r="C113" s="165" t="str">
        <f>CONCATENATE(C1," - Centralisation - ", H1)</f>
        <v>Journal des Factures FOURNISSEURS - Centralisation - Avril</v>
      </c>
      <c r="D113" s="166"/>
      <c r="E113" s="166"/>
      <c r="F113" s="166"/>
      <c r="G113" s="166"/>
      <c r="H113" s="166"/>
      <c r="I113" s="166"/>
      <c r="J113" s="167"/>
    </row>
    <row r="114" spans="3:10" x14ac:dyDescent="0.2">
      <c r="C114" s="58">
        <v>215400</v>
      </c>
      <c r="D114" s="50" t="s">
        <v>78</v>
      </c>
      <c r="E114" s="30"/>
      <c r="F114" s="30"/>
      <c r="G114" s="72"/>
      <c r="H114" s="31"/>
      <c r="I114" s="48">
        <f>I4</f>
        <v>2310</v>
      </c>
      <c r="J114" s="28"/>
    </row>
    <row r="115" spans="3:10" x14ac:dyDescent="0.2">
      <c r="C115" s="58">
        <v>445620</v>
      </c>
      <c r="D115" s="51" t="s">
        <v>67</v>
      </c>
      <c r="E115" s="20"/>
      <c r="F115" s="20"/>
      <c r="G115" s="73"/>
      <c r="H115" s="32"/>
      <c r="I115" s="49">
        <f>I5</f>
        <v>462</v>
      </c>
      <c r="J115" s="29"/>
    </row>
    <row r="116" spans="3:10" x14ac:dyDescent="0.2">
      <c r="C116" s="58">
        <v>445661</v>
      </c>
      <c r="D116" s="51" t="s">
        <v>65</v>
      </c>
      <c r="E116" s="20"/>
      <c r="F116" s="20"/>
      <c r="G116" s="73"/>
      <c r="H116" s="32"/>
      <c r="I116" s="49">
        <f>I8+I11+I14+I17+I23+I26+I29+I32</f>
        <v>8338.1699999999983</v>
      </c>
      <c r="J116" s="29"/>
    </row>
    <row r="117" spans="3:10" x14ac:dyDescent="0.2">
      <c r="C117" s="58">
        <v>445662</v>
      </c>
      <c r="D117" s="51" t="s">
        <v>66</v>
      </c>
      <c r="E117" s="20"/>
      <c r="F117" s="20"/>
      <c r="G117" s="73"/>
      <c r="H117" s="32"/>
      <c r="I117" s="49">
        <f>I20+I35</f>
        <v>318.83999999999997</v>
      </c>
      <c r="J117" s="29"/>
    </row>
    <row r="118" spans="3:10" x14ac:dyDescent="0.2">
      <c r="C118" s="58">
        <v>602250</v>
      </c>
      <c r="D118" s="51" t="s">
        <v>80</v>
      </c>
      <c r="E118" s="20"/>
      <c r="F118" s="20"/>
      <c r="G118" s="73"/>
      <c r="H118" s="32"/>
      <c r="I118" s="49">
        <f>I10</f>
        <v>250</v>
      </c>
      <c r="J118" s="29"/>
    </row>
    <row r="119" spans="3:10" x14ac:dyDescent="0.2">
      <c r="C119" s="58">
        <v>607000</v>
      </c>
      <c r="D119" s="51" t="s">
        <v>70</v>
      </c>
      <c r="E119" s="20"/>
      <c r="F119" s="20"/>
      <c r="G119" s="73"/>
      <c r="H119" s="32"/>
      <c r="I119" s="49">
        <f>I7+I13+I16+I22+I25+I28+I31</f>
        <v>41440.86</v>
      </c>
      <c r="J119" s="29"/>
    </row>
    <row r="120" spans="3:10" x14ac:dyDescent="0.2">
      <c r="C120" s="58">
        <v>615000</v>
      </c>
      <c r="D120" s="51" t="s">
        <v>81</v>
      </c>
      <c r="E120" s="20"/>
      <c r="F120" s="20"/>
      <c r="G120" s="73"/>
      <c r="H120" s="32"/>
      <c r="I120" s="49">
        <f>I34</f>
        <v>144.19999999999999</v>
      </c>
      <c r="J120" s="29"/>
    </row>
    <row r="121" spans="3:10" x14ac:dyDescent="0.2">
      <c r="C121" s="58">
        <v>624000</v>
      </c>
      <c r="D121" s="51" t="s">
        <v>186</v>
      </c>
      <c r="E121" s="20"/>
      <c r="F121" s="20"/>
      <c r="G121" s="73"/>
      <c r="H121" s="32"/>
      <c r="I121" s="49">
        <f>I19</f>
        <v>1450</v>
      </c>
      <c r="J121" s="29"/>
    </row>
    <row r="122" spans="3:10" x14ac:dyDescent="0.2">
      <c r="C122" s="58">
        <v>401100</v>
      </c>
      <c r="D122" s="51" t="s">
        <v>71</v>
      </c>
      <c r="E122" s="20"/>
      <c r="F122" s="20"/>
      <c r="G122" s="73"/>
      <c r="H122" s="32"/>
      <c r="I122" s="29"/>
      <c r="J122" s="49">
        <f>J9+J12+J15+J18+J24+J27+J30+J33</f>
        <v>50029.03</v>
      </c>
    </row>
    <row r="123" spans="3:10" x14ac:dyDescent="0.2">
      <c r="C123" s="58">
        <v>401200</v>
      </c>
      <c r="D123" s="51" t="s">
        <v>72</v>
      </c>
      <c r="E123" s="20"/>
      <c r="F123" s="20"/>
      <c r="G123" s="73"/>
      <c r="H123" s="32"/>
      <c r="I123" s="49"/>
      <c r="J123" s="29">
        <f>J21+J36</f>
        <v>1913.04</v>
      </c>
    </row>
    <row r="124" spans="3:10" x14ac:dyDescent="0.2">
      <c r="C124" s="58">
        <v>404000</v>
      </c>
      <c r="D124" s="51" t="s">
        <v>79</v>
      </c>
      <c r="E124" s="20"/>
      <c r="F124" s="20"/>
      <c r="G124" s="73"/>
      <c r="H124" s="32"/>
      <c r="I124" s="29"/>
      <c r="J124" s="49">
        <f>J6</f>
        <v>2772</v>
      </c>
    </row>
    <row r="125" spans="3:10" x14ac:dyDescent="0.2">
      <c r="C125" s="164" t="s">
        <v>91</v>
      </c>
      <c r="D125" s="164"/>
      <c r="E125" s="164"/>
      <c r="F125" s="164"/>
      <c r="G125" s="164"/>
      <c r="H125" s="164"/>
      <c r="I125" s="57">
        <f>SUM(I114:I124)</f>
        <v>54714.069999999992</v>
      </c>
      <c r="J125" s="57">
        <f>SUM(J114:J124)</f>
        <v>54714.07</v>
      </c>
    </row>
    <row r="126" spans="3:10" x14ac:dyDescent="0.2">
      <c r="C126" s="143" t="str">
        <f>CONCATENATE(C39," - Centralisation - ", H39)</f>
        <v>Journal des Factures de VENTES - Centralisation - Avril</v>
      </c>
      <c r="D126" s="144"/>
      <c r="E126" s="144"/>
      <c r="F126" s="144"/>
      <c r="G126" s="144"/>
      <c r="H126" s="144"/>
      <c r="I126" s="144"/>
      <c r="J126" s="145"/>
    </row>
    <row r="127" spans="3:10" x14ac:dyDescent="0.2">
      <c r="C127" s="58">
        <v>411100</v>
      </c>
      <c r="D127" s="50" t="s">
        <v>74</v>
      </c>
      <c r="E127" s="30"/>
      <c r="F127" s="30"/>
      <c r="G127" s="70"/>
      <c r="H127" s="31"/>
      <c r="I127" s="48">
        <f>I42+I45+I48+I54+I57+I60+I66+I72</f>
        <v>81357.600000000006</v>
      </c>
      <c r="J127" s="28"/>
    </row>
    <row r="128" spans="3:10" x14ac:dyDescent="0.2">
      <c r="C128" s="58">
        <v>411200</v>
      </c>
      <c r="D128" s="51" t="s">
        <v>75</v>
      </c>
      <c r="E128" s="20"/>
      <c r="F128" s="20"/>
      <c r="G128" s="71"/>
      <c r="H128" s="32"/>
      <c r="I128" s="49">
        <f>I51+I63+I69</f>
        <v>4920</v>
      </c>
      <c r="J128" s="29"/>
    </row>
    <row r="129" spans="3:10" x14ac:dyDescent="0.2">
      <c r="C129" s="58">
        <v>445711</v>
      </c>
      <c r="D129" s="51" t="s">
        <v>68</v>
      </c>
      <c r="E129" s="20"/>
      <c r="F129" s="20"/>
      <c r="G129" s="71"/>
      <c r="H129" s="32"/>
      <c r="I129" s="49"/>
      <c r="J129" s="49">
        <f>J43+J46+J49+J55+J58+J61+J67+J73</f>
        <v>13559.59</v>
      </c>
    </row>
    <row r="130" spans="3:10" x14ac:dyDescent="0.2">
      <c r="C130" s="58">
        <v>445712</v>
      </c>
      <c r="D130" s="51" t="s">
        <v>69</v>
      </c>
      <c r="E130" s="20"/>
      <c r="F130" s="20"/>
      <c r="G130" s="71"/>
      <c r="H130" s="32"/>
      <c r="I130" s="49"/>
      <c r="J130" s="49">
        <f>J52+J64+J70</f>
        <v>820</v>
      </c>
    </row>
    <row r="131" spans="3:10" x14ac:dyDescent="0.2">
      <c r="C131" s="58">
        <v>706000</v>
      </c>
      <c r="D131" s="51" t="s">
        <v>19</v>
      </c>
      <c r="E131" s="20"/>
      <c r="F131" s="20"/>
      <c r="G131" s="71"/>
      <c r="H131" s="32"/>
      <c r="I131" s="49"/>
      <c r="J131" s="49">
        <f>J53+J65+J71</f>
        <v>4100</v>
      </c>
    </row>
    <row r="132" spans="3:10" x14ac:dyDescent="0.2">
      <c r="C132" s="58">
        <v>707000</v>
      </c>
      <c r="D132" s="51" t="s">
        <v>73</v>
      </c>
      <c r="E132" s="20"/>
      <c r="F132" s="20"/>
      <c r="G132" s="71"/>
      <c r="H132" s="32"/>
      <c r="I132" s="49"/>
      <c r="J132" s="49">
        <f>J44+J47+J50+J56+J59+J62+J68+J74</f>
        <v>67798.009999999995</v>
      </c>
    </row>
    <row r="133" spans="3:10" x14ac:dyDescent="0.2">
      <c r="C133" s="139" t="s">
        <v>91</v>
      </c>
      <c r="D133" s="139"/>
      <c r="E133" s="139"/>
      <c r="F133" s="139"/>
      <c r="G133" s="139"/>
      <c r="H133" s="139"/>
      <c r="I133" s="61">
        <f>SUM(I127:I132)</f>
        <v>86277.6</v>
      </c>
      <c r="J133" s="61">
        <f>SUM(J127:J132)</f>
        <v>86277.599999999991</v>
      </c>
    </row>
    <row r="134" spans="3:10" x14ac:dyDescent="0.2">
      <c r="C134" s="127" t="str">
        <f xml:space="preserve"> CONCATENATE(C77," - Centralisation - ",H77)</f>
        <v>Journal de BANQUE - Centralisation - Avril</v>
      </c>
      <c r="D134" s="128"/>
      <c r="E134" s="128"/>
      <c r="F134" s="128"/>
      <c r="G134" s="128"/>
      <c r="H134" s="128"/>
      <c r="I134" s="128"/>
      <c r="J134" s="129"/>
    </row>
    <row r="135" spans="3:10" x14ac:dyDescent="0.2">
      <c r="C135" s="58">
        <v>512000</v>
      </c>
      <c r="D135" s="50" t="s">
        <v>22</v>
      </c>
      <c r="E135" s="30"/>
      <c r="F135" s="30"/>
      <c r="G135" s="70"/>
      <c r="H135" s="31"/>
      <c r="I135" s="48">
        <f>I83+I91</f>
        <v>3819.5</v>
      </c>
      <c r="J135" s="48">
        <f>J82+J86+J88+J90+J95+J97</f>
        <v>30681.919999999998</v>
      </c>
    </row>
    <row r="136" spans="3:10" x14ac:dyDescent="0.2">
      <c r="C136" s="58">
        <v>401100</v>
      </c>
      <c r="D136" s="51" t="s">
        <v>71</v>
      </c>
      <c r="E136" s="20"/>
      <c r="F136" s="20"/>
      <c r="G136" s="71"/>
      <c r="H136" s="32"/>
      <c r="I136" s="49">
        <f>I85+I87</f>
        <v>17333.52</v>
      </c>
      <c r="J136" s="29"/>
    </row>
    <row r="137" spans="3:10" x14ac:dyDescent="0.2">
      <c r="C137" s="58">
        <v>413000</v>
      </c>
      <c r="D137" s="51" t="s">
        <v>140</v>
      </c>
      <c r="E137" s="20"/>
      <c r="F137" s="20"/>
      <c r="G137" s="71"/>
      <c r="H137" s="32"/>
      <c r="I137" s="49"/>
      <c r="J137" s="49">
        <f>J84</f>
        <v>3810</v>
      </c>
    </row>
    <row r="138" spans="3:10" x14ac:dyDescent="0.2">
      <c r="C138" s="58">
        <v>421000</v>
      </c>
      <c r="D138" s="51" t="s">
        <v>143</v>
      </c>
      <c r="E138" s="20"/>
      <c r="F138" s="20"/>
      <c r="G138" s="71"/>
      <c r="H138" s="32"/>
      <c r="I138" s="49">
        <f>I96</f>
        <v>9824.4</v>
      </c>
      <c r="J138" s="49"/>
    </row>
    <row r="139" spans="3:10" x14ac:dyDescent="0.2">
      <c r="C139" s="58">
        <v>445510</v>
      </c>
      <c r="D139" s="51" t="s">
        <v>141</v>
      </c>
      <c r="E139" s="20"/>
      <c r="F139" s="20"/>
      <c r="G139" s="71"/>
      <c r="H139" s="32"/>
      <c r="I139" s="49">
        <f>I89</f>
        <v>2960</v>
      </c>
      <c r="J139" s="49"/>
    </row>
    <row r="140" spans="3:10" x14ac:dyDescent="0.2">
      <c r="C140" s="58">
        <v>445662</v>
      </c>
      <c r="D140" s="51" t="s">
        <v>66</v>
      </c>
      <c r="E140" s="20"/>
      <c r="F140" s="20"/>
      <c r="G140" s="71"/>
      <c r="H140" s="32"/>
      <c r="I140" s="49">
        <f>I81+I94</f>
        <v>94</v>
      </c>
      <c r="J140" s="49"/>
    </row>
    <row r="141" spans="3:10" x14ac:dyDescent="0.2">
      <c r="C141" s="58">
        <v>627000</v>
      </c>
      <c r="D141" s="51" t="s">
        <v>42</v>
      </c>
      <c r="E141" s="20"/>
      <c r="F141" s="20"/>
      <c r="G141" s="71"/>
      <c r="H141" s="32"/>
      <c r="I141" s="49">
        <f>I80+I93</f>
        <v>470</v>
      </c>
      <c r="J141" s="29"/>
    </row>
    <row r="142" spans="3:10" x14ac:dyDescent="0.2">
      <c r="C142" s="58">
        <v>763000</v>
      </c>
      <c r="D142" s="51" t="s">
        <v>142</v>
      </c>
      <c r="E142" s="20"/>
      <c r="F142" s="20"/>
      <c r="G142" s="71"/>
      <c r="H142" s="32"/>
      <c r="I142" s="49"/>
      <c r="J142" s="49">
        <f>J92</f>
        <v>9.5</v>
      </c>
    </row>
    <row r="143" spans="3:10" x14ac:dyDescent="0.2">
      <c r="C143" s="123" t="s">
        <v>91</v>
      </c>
      <c r="D143" s="123"/>
      <c r="E143" s="123"/>
      <c r="F143" s="123"/>
      <c r="G143" s="123"/>
      <c r="H143" s="123"/>
      <c r="I143" s="63">
        <f>SUM(I135:I142)</f>
        <v>34501.42</v>
      </c>
      <c r="J143" s="63">
        <f>SUM(J135:J142)</f>
        <v>34501.42</v>
      </c>
    </row>
    <row r="144" spans="3:10" x14ac:dyDescent="0.2">
      <c r="C144" s="134" t="str">
        <f xml:space="preserve"> CONCATENATE(C100," - Centralisation - ",H100)</f>
        <v>Journal de CCP - Centralisation - Avril</v>
      </c>
      <c r="D144" s="135"/>
      <c r="E144" s="135"/>
      <c r="F144" s="135"/>
      <c r="G144" s="135"/>
      <c r="H144" s="135"/>
      <c r="I144" s="135"/>
      <c r="J144" s="136"/>
    </row>
    <row r="145" spans="3:10" x14ac:dyDescent="0.2">
      <c r="C145" s="58">
        <v>514000</v>
      </c>
      <c r="D145" s="50" t="s">
        <v>157</v>
      </c>
      <c r="E145" s="30"/>
      <c r="F145" s="30"/>
      <c r="G145" s="70"/>
      <c r="H145" s="31"/>
      <c r="I145" s="48">
        <f>I107</f>
        <v>960</v>
      </c>
      <c r="J145" s="48">
        <f>J104+J106+J110</f>
        <v>2285</v>
      </c>
    </row>
    <row r="146" spans="3:10" x14ac:dyDescent="0.2">
      <c r="C146" s="58">
        <v>401100</v>
      </c>
      <c r="D146" s="51" t="s">
        <v>71</v>
      </c>
      <c r="E146" s="20"/>
      <c r="F146" s="20"/>
      <c r="G146" s="71"/>
      <c r="H146" s="32"/>
      <c r="I146" s="49">
        <f>I103</f>
        <v>300</v>
      </c>
      <c r="J146" s="29"/>
    </row>
    <row r="147" spans="3:10" x14ac:dyDescent="0.2">
      <c r="C147" s="58">
        <v>401200</v>
      </c>
      <c r="D147" s="51" t="s">
        <v>72</v>
      </c>
      <c r="E147" s="20"/>
      <c r="F147" s="20"/>
      <c r="G147" s="71"/>
      <c r="H147" s="32"/>
      <c r="I147" s="49">
        <f>I109</f>
        <v>1740</v>
      </c>
      <c r="J147" s="49"/>
    </row>
    <row r="148" spans="3:10" x14ac:dyDescent="0.2">
      <c r="C148" s="58">
        <v>411200</v>
      </c>
      <c r="D148" s="51" t="s">
        <v>75</v>
      </c>
      <c r="E148" s="20"/>
      <c r="F148" s="20"/>
      <c r="G148" s="71"/>
      <c r="H148" s="32"/>
      <c r="I148" s="49"/>
      <c r="J148" s="49">
        <f>J108</f>
        <v>960</v>
      </c>
    </row>
    <row r="149" spans="3:10" x14ac:dyDescent="0.2">
      <c r="C149" s="58">
        <v>626000</v>
      </c>
      <c r="D149" s="51" t="s">
        <v>158</v>
      </c>
      <c r="E149" s="20"/>
      <c r="F149" s="20"/>
      <c r="G149" s="71"/>
      <c r="H149" s="32"/>
      <c r="I149" s="49">
        <f>I105</f>
        <v>245</v>
      </c>
      <c r="J149" s="49"/>
    </row>
    <row r="150" spans="3:10" x14ac:dyDescent="0.2">
      <c r="C150" s="130" t="s">
        <v>91</v>
      </c>
      <c r="D150" s="130"/>
      <c r="E150" s="130"/>
      <c r="F150" s="130"/>
      <c r="G150" s="130"/>
      <c r="H150" s="130"/>
      <c r="I150" s="66">
        <f>SUM(I145:I149)</f>
        <v>3245</v>
      </c>
      <c r="J150" s="66">
        <f>SUM(J145:J149)</f>
        <v>3245</v>
      </c>
    </row>
  </sheetData>
  <mergeCells count="48">
    <mergeCell ref="A1:B1"/>
    <mergeCell ref="C1:G1"/>
    <mergeCell ref="A37:H37"/>
    <mergeCell ref="J2:J3"/>
    <mergeCell ref="I2:I3"/>
    <mergeCell ref="G2:H3"/>
    <mergeCell ref="D2:F3"/>
    <mergeCell ref="C2:C3"/>
    <mergeCell ref="B2:B3"/>
    <mergeCell ref="A2:A3"/>
    <mergeCell ref="A39:B39"/>
    <mergeCell ref="C39:G39"/>
    <mergeCell ref="A40:A41"/>
    <mergeCell ref="B40:B41"/>
    <mergeCell ref="C40:C41"/>
    <mergeCell ref="D40:F41"/>
    <mergeCell ref="G40:H41"/>
    <mergeCell ref="I40:I41"/>
    <mergeCell ref="J40:J41"/>
    <mergeCell ref="C133:H133"/>
    <mergeCell ref="A75:H75"/>
    <mergeCell ref="C126:J126"/>
    <mergeCell ref="I78:I79"/>
    <mergeCell ref="J78:J79"/>
    <mergeCell ref="A77:B77"/>
    <mergeCell ref="C77:G77"/>
    <mergeCell ref="A78:A79"/>
    <mergeCell ref="B78:B79"/>
    <mergeCell ref="C78:C79"/>
    <mergeCell ref="D78:F79"/>
    <mergeCell ref="G78:H79"/>
    <mergeCell ref="C125:H125"/>
    <mergeCell ref="C113:J113"/>
    <mergeCell ref="C143:H143"/>
    <mergeCell ref="A98:H98"/>
    <mergeCell ref="C134:J134"/>
    <mergeCell ref="C150:H150"/>
    <mergeCell ref="I101:I102"/>
    <mergeCell ref="J101:J102"/>
    <mergeCell ref="A111:H111"/>
    <mergeCell ref="C144:J144"/>
    <mergeCell ref="A100:B100"/>
    <mergeCell ref="C100:G100"/>
    <mergeCell ref="A101:A102"/>
    <mergeCell ref="B101:B102"/>
    <mergeCell ref="C101:C102"/>
    <mergeCell ref="D101:F102"/>
    <mergeCell ref="G101:H102"/>
  </mergeCells>
  <conditionalFormatting sqref="C1:C1048576 L2:L7">
    <cfRule type="cellIs" dxfId="0" priority="6" operator="equal">
      <formula>$L$2</formula>
    </cfRule>
    <cfRule type="cellIs" dxfId="1" priority="5" operator="equal">
      <formula>$L$3</formula>
    </cfRule>
    <cfRule type="cellIs" dxfId="2" priority="4" operator="equal">
      <formula>$L$4</formula>
    </cfRule>
    <cfRule type="cellIs" dxfId="3" priority="3" operator="equal">
      <formula>$L$5</formula>
    </cfRule>
    <cfRule type="cellIs" dxfId="4" priority="2" operator="equal">
      <formula>$L$6</formula>
    </cfRule>
    <cfRule type="cellIs" dxfId="5" priority="1" operator="equal">
      <formula>$L$7</formula>
    </cfRule>
  </conditionalFormatting>
  <printOptions horizontalCentered="1" verticalCentered="1"/>
  <pageMargins left="0.25" right="0.25" top="0.75" bottom="0.75" header="0.3" footer="0.3"/>
  <pageSetup paperSize="9" scale="84"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9"/>
  <sheetViews>
    <sheetView workbookViewId="0">
      <selection activeCell="L16" sqref="L16"/>
    </sheetView>
  </sheetViews>
  <sheetFormatPr baseColWidth="10" defaultRowHeight="12.75" x14ac:dyDescent="0.2"/>
  <sheetData>
    <row r="1" spans="1:13" ht="25.5" x14ac:dyDescent="0.2">
      <c r="A1" s="111" t="s">
        <v>97</v>
      </c>
      <c r="B1" s="112"/>
      <c r="C1" s="179" t="s">
        <v>98</v>
      </c>
      <c r="D1" s="180"/>
      <c r="E1" s="180"/>
      <c r="F1" s="180"/>
      <c r="G1" s="180"/>
      <c r="H1" s="59" t="s">
        <v>101</v>
      </c>
      <c r="I1" s="56" t="s">
        <v>100</v>
      </c>
      <c r="J1" s="56">
        <v>94</v>
      </c>
      <c r="L1" s="45"/>
    </row>
    <row r="2" spans="1:13" x14ac:dyDescent="0.2">
      <c r="A2" s="171" t="s">
        <v>92</v>
      </c>
      <c r="B2" s="171" t="s">
        <v>93</v>
      </c>
      <c r="C2" s="171" t="s">
        <v>94</v>
      </c>
      <c r="D2" s="173" t="s">
        <v>95</v>
      </c>
      <c r="E2" s="177"/>
      <c r="F2" s="174"/>
      <c r="G2" s="173" t="s">
        <v>96</v>
      </c>
      <c r="H2" s="174"/>
      <c r="I2" s="171" t="s">
        <v>13</v>
      </c>
      <c r="J2" s="171" t="s">
        <v>14</v>
      </c>
      <c r="L2">
        <v>445510</v>
      </c>
      <c r="M2" t="s">
        <v>141</v>
      </c>
    </row>
    <row r="3" spans="1:13" x14ac:dyDescent="0.2">
      <c r="A3" s="172"/>
      <c r="B3" s="172"/>
      <c r="C3" s="172"/>
      <c r="D3" s="175"/>
      <c r="E3" s="178"/>
      <c r="F3" s="176"/>
      <c r="G3" s="175"/>
      <c r="H3" s="176"/>
      <c r="I3" s="172"/>
      <c r="J3" s="172"/>
      <c r="L3" s="181">
        <v>445711</v>
      </c>
      <c r="M3" t="s">
        <v>68</v>
      </c>
    </row>
    <row r="4" spans="1:13" x14ac:dyDescent="0.2">
      <c r="A4" s="54">
        <v>1</v>
      </c>
      <c r="B4" s="55">
        <v>42857</v>
      </c>
      <c r="C4" s="54">
        <v>607000</v>
      </c>
      <c r="D4" s="51" t="s">
        <v>70</v>
      </c>
      <c r="E4" s="20"/>
      <c r="F4" s="32"/>
      <c r="G4" s="51" t="s">
        <v>83</v>
      </c>
      <c r="H4" s="32"/>
      <c r="I4" s="49">
        <v>19968.41</v>
      </c>
      <c r="J4" s="49"/>
      <c r="L4" s="181">
        <v>445712</v>
      </c>
      <c r="M4" t="s">
        <v>69</v>
      </c>
    </row>
    <row r="5" spans="1:13" x14ac:dyDescent="0.2">
      <c r="A5" s="54">
        <v>2</v>
      </c>
      <c r="B5" s="55">
        <v>42857</v>
      </c>
      <c r="C5" s="54">
        <v>445661</v>
      </c>
      <c r="D5" s="51" t="s">
        <v>65</v>
      </c>
      <c r="E5" s="20"/>
      <c r="F5" s="32"/>
      <c r="G5" s="51" t="s">
        <v>83</v>
      </c>
      <c r="H5" s="32"/>
      <c r="I5" s="49">
        <v>3993.68</v>
      </c>
      <c r="J5" s="49"/>
      <c r="L5" s="181">
        <v>445661</v>
      </c>
      <c r="M5" t="s">
        <v>65</v>
      </c>
    </row>
    <row r="6" spans="1:13" x14ac:dyDescent="0.2">
      <c r="A6" s="54">
        <v>3</v>
      </c>
      <c r="B6" s="55">
        <v>42857</v>
      </c>
      <c r="C6" s="54">
        <v>401100</v>
      </c>
      <c r="D6" s="51" t="s">
        <v>71</v>
      </c>
      <c r="E6" s="20"/>
      <c r="F6" s="32"/>
      <c r="G6" s="51" t="s">
        <v>83</v>
      </c>
      <c r="H6" s="32"/>
      <c r="I6" s="49"/>
      <c r="J6" s="49">
        <v>23962.09</v>
      </c>
      <c r="L6" s="181">
        <v>445620</v>
      </c>
      <c r="M6" t="s">
        <v>67</v>
      </c>
    </row>
    <row r="7" spans="1:13" x14ac:dyDescent="0.2">
      <c r="A7" s="54">
        <v>4</v>
      </c>
      <c r="B7" s="55">
        <v>42862</v>
      </c>
      <c r="C7" s="54">
        <v>607000</v>
      </c>
      <c r="D7" s="51" t="s">
        <v>70</v>
      </c>
      <c r="E7" s="20"/>
      <c r="F7" s="32"/>
      <c r="G7" s="51" t="s">
        <v>103</v>
      </c>
      <c r="H7" s="32"/>
      <c r="I7" s="49">
        <v>45257.51</v>
      </c>
      <c r="J7" s="49"/>
      <c r="L7" s="181">
        <v>445662</v>
      </c>
      <c r="M7" t="s">
        <v>66</v>
      </c>
    </row>
    <row r="8" spans="1:13" x14ac:dyDescent="0.2">
      <c r="A8" s="54">
        <v>5</v>
      </c>
      <c r="B8" s="55">
        <v>42862</v>
      </c>
      <c r="C8" s="54">
        <v>445661</v>
      </c>
      <c r="D8" s="51" t="s">
        <v>65</v>
      </c>
      <c r="E8" s="20"/>
      <c r="F8" s="32"/>
      <c r="G8" s="51" t="s">
        <v>103</v>
      </c>
      <c r="H8" s="32"/>
      <c r="I8" s="49">
        <v>9051.5</v>
      </c>
      <c r="J8" s="49"/>
    </row>
    <row r="9" spans="1:13" x14ac:dyDescent="0.2">
      <c r="A9" s="54">
        <v>6</v>
      </c>
      <c r="B9" s="55">
        <v>42862</v>
      </c>
      <c r="C9" s="54">
        <v>401100</v>
      </c>
      <c r="D9" s="51" t="s">
        <v>74</v>
      </c>
      <c r="E9" s="20"/>
      <c r="F9" s="32"/>
      <c r="G9" s="51" t="s">
        <v>103</v>
      </c>
      <c r="H9" s="32"/>
      <c r="I9" s="49"/>
      <c r="J9" s="49">
        <v>54309.01</v>
      </c>
    </row>
    <row r="10" spans="1:13" x14ac:dyDescent="0.2">
      <c r="A10" s="54">
        <v>7</v>
      </c>
      <c r="B10" s="55">
        <v>42869</v>
      </c>
      <c r="C10" s="54">
        <v>607000</v>
      </c>
      <c r="D10" s="51" t="s">
        <v>70</v>
      </c>
      <c r="E10" s="20"/>
      <c r="F10" s="32"/>
      <c r="G10" s="51" t="s">
        <v>85</v>
      </c>
      <c r="H10" s="32"/>
      <c r="I10" s="49">
        <v>18310</v>
      </c>
      <c r="J10" s="49"/>
    </row>
    <row r="11" spans="1:13" x14ac:dyDescent="0.2">
      <c r="A11" s="54">
        <v>8</v>
      </c>
      <c r="B11" s="55">
        <v>42869</v>
      </c>
      <c r="C11" s="54">
        <v>445661</v>
      </c>
      <c r="D11" s="51" t="s">
        <v>65</v>
      </c>
      <c r="E11" s="20"/>
      <c r="F11" s="32"/>
      <c r="G11" s="51" t="s">
        <v>85</v>
      </c>
      <c r="H11" s="32"/>
      <c r="I11" s="49">
        <v>3662</v>
      </c>
      <c r="J11" s="49"/>
    </row>
    <row r="12" spans="1:13" x14ac:dyDescent="0.2">
      <c r="A12" s="54">
        <v>9</v>
      </c>
      <c r="B12" s="55">
        <v>42869</v>
      </c>
      <c r="C12" s="54">
        <v>401100</v>
      </c>
      <c r="D12" s="51" t="s">
        <v>74</v>
      </c>
      <c r="E12" s="20"/>
      <c r="F12" s="32"/>
      <c r="G12" s="51" t="s">
        <v>85</v>
      </c>
      <c r="H12" s="32"/>
      <c r="I12" s="49"/>
      <c r="J12" s="49">
        <v>21972</v>
      </c>
    </row>
    <row r="13" spans="1:13" x14ac:dyDescent="0.2">
      <c r="A13" s="54">
        <v>10</v>
      </c>
      <c r="B13" s="55">
        <v>42874</v>
      </c>
      <c r="C13" s="54">
        <v>607000</v>
      </c>
      <c r="D13" s="51" t="s">
        <v>70</v>
      </c>
      <c r="E13" s="20"/>
      <c r="F13" s="32"/>
      <c r="G13" s="51" t="s">
        <v>84</v>
      </c>
      <c r="H13" s="32"/>
      <c r="I13" s="49">
        <v>6085.31</v>
      </c>
      <c r="J13" s="49"/>
    </row>
    <row r="14" spans="1:13" x14ac:dyDescent="0.2">
      <c r="A14" s="54">
        <v>11</v>
      </c>
      <c r="B14" s="55">
        <v>42874</v>
      </c>
      <c r="C14" s="54">
        <v>445661</v>
      </c>
      <c r="D14" s="51" t="s">
        <v>65</v>
      </c>
      <c r="E14" s="20"/>
      <c r="F14" s="32"/>
      <c r="G14" s="51" t="s">
        <v>84</v>
      </c>
      <c r="H14" s="32"/>
      <c r="I14" s="49">
        <v>1217.06</v>
      </c>
      <c r="J14" s="49"/>
    </row>
    <row r="15" spans="1:13" x14ac:dyDescent="0.2">
      <c r="A15" s="54">
        <v>12</v>
      </c>
      <c r="B15" s="55">
        <v>42874</v>
      </c>
      <c r="C15" s="54">
        <v>401100</v>
      </c>
      <c r="D15" s="51" t="s">
        <v>71</v>
      </c>
      <c r="E15" s="20"/>
      <c r="F15" s="32"/>
      <c r="G15" s="51" t="s">
        <v>84</v>
      </c>
      <c r="H15" s="32"/>
      <c r="I15" s="49"/>
      <c r="J15" s="49">
        <v>7302.37</v>
      </c>
    </row>
    <row r="16" spans="1:13" x14ac:dyDescent="0.2">
      <c r="A16" s="54">
        <v>13</v>
      </c>
      <c r="B16" s="55">
        <v>42875</v>
      </c>
      <c r="C16" s="54">
        <v>623000</v>
      </c>
      <c r="D16" s="51" t="s">
        <v>29</v>
      </c>
      <c r="E16" s="20"/>
      <c r="F16" s="32"/>
      <c r="G16" s="51" t="s">
        <v>104</v>
      </c>
      <c r="H16" s="32"/>
      <c r="I16" s="49">
        <v>600</v>
      </c>
      <c r="J16" s="49"/>
    </row>
    <row r="17" spans="1:10" x14ac:dyDescent="0.2">
      <c r="A17" s="54">
        <v>14</v>
      </c>
      <c r="B17" s="55">
        <v>42875</v>
      </c>
      <c r="C17" s="54">
        <v>445662</v>
      </c>
      <c r="D17" s="51" t="s">
        <v>66</v>
      </c>
      <c r="E17" s="20"/>
      <c r="F17" s="32"/>
      <c r="G17" s="51" t="s">
        <v>104</v>
      </c>
      <c r="H17" s="32"/>
      <c r="I17" s="49">
        <v>120</v>
      </c>
      <c r="J17" s="49"/>
    </row>
    <row r="18" spans="1:10" x14ac:dyDescent="0.2">
      <c r="A18" s="54">
        <v>15</v>
      </c>
      <c r="B18" s="55">
        <v>42875</v>
      </c>
      <c r="C18" s="54">
        <v>401200</v>
      </c>
      <c r="D18" s="51" t="s">
        <v>72</v>
      </c>
      <c r="E18" s="20"/>
      <c r="F18" s="32"/>
      <c r="G18" s="51" t="s">
        <v>104</v>
      </c>
      <c r="H18" s="32"/>
      <c r="I18" s="49"/>
      <c r="J18" s="49">
        <v>720</v>
      </c>
    </row>
    <row r="19" spans="1:10" x14ac:dyDescent="0.2">
      <c r="A19" s="54">
        <v>16</v>
      </c>
      <c r="B19" s="55">
        <v>42876</v>
      </c>
      <c r="C19" s="54">
        <v>218200</v>
      </c>
      <c r="D19" s="51" t="s">
        <v>160</v>
      </c>
      <c r="E19" s="20"/>
      <c r="F19" s="32"/>
      <c r="G19" s="51" t="s">
        <v>105</v>
      </c>
      <c r="H19" s="32"/>
      <c r="I19" s="49">
        <v>35800</v>
      </c>
      <c r="J19" s="49"/>
    </row>
    <row r="20" spans="1:10" x14ac:dyDescent="0.2">
      <c r="A20" s="54">
        <v>17</v>
      </c>
      <c r="B20" s="55">
        <v>42876</v>
      </c>
      <c r="C20" s="54">
        <v>445620</v>
      </c>
      <c r="D20" s="51" t="s">
        <v>67</v>
      </c>
      <c r="E20" s="20"/>
      <c r="F20" s="32"/>
      <c r="G20" s="51" t="s">
        <v>105</v>
      </c>
      <c r="H20" s="32"/>
      <c r="I20" s="49">
        <v>7160</v>
      </c>
      <c r="J20" s="49"/>
    </row>
    <row r="21" spans="1:10" x14ac:dyDescent="0.2">
      <c r="A21" s="54">
        <v>18</v>
      </c>
      <c r="B21" s="55">
        <v>42876</v>
      </c>
      <c r="C21" s="54">
        <v>404000</v>
      </c>
      <c r="D21" s="51" t="s">
        <v>102</v>
      </c>
      <c r="E21" s="20"/>
      <c r="F21" s="32"/>
      <c r="G21" s="51" t="s">
        <v>105</v>
      </c>
      <c r="H21" s="32"/>
      <c r="I21" s="49"/>
      <c r="J21" s="49">
        <v>42960</v>
      </c>
    </row>
    <row r="22" spans="1:10" x14ac:dyDescent="0.2">
      <c r="A22" s="54">
        <v>19</v>
      </c>
      <c r="B22" s="55">
        <v>42882</v>
      </c>
      <c r="C22" s="54">
        <v>624000</v>
      </c>
      <c r="D22" s="51" t="s">
        <v>186</v>
      </c>
      <c r="E22" s="20"/>
      <c r="F22" s="32"/>
      <c r="G22" s="51" t="s">
        <v>161</v>
      </c>
      <c r="H22" s="32"/>
      <c r="I22" s="49">
        <v>256.5</v>
      </c>
      <c r="J22" s="49"/>
    </row>
    <row r="23" spans="1:10" x14ac:dyDescent="0.2">
      <c r="A23" s="54">
        <v>20</v>
      </c>
      <c r="B23" s="55">
        <v>42882</v>
      </c>
      <c r="C23" s="54">
        <v>445662</v>
      </c>
      <c r="D23" s="51" t="s">
        <v>66</v>
      </c>
      <c r="E23" s="20"/>
      <c r="F23" s="32"/>
      <c r="G23" s="51" t="s">
        <v>161</v>
      </c>
      <c r="H23" s="32"/>
      <c r="I23" s="49">
        <v>51.3</v>
      </c>
      <c r="J23" s="49"/>
    </row>
    <row r="24" spans="1:10" x14ac:dyDescent="0.2">
      <c r="A24" s="54">
        <v>21</v>
      </c>
      <c r="B24" s="55">
        <v>42882</v>
      </c>
      <c r="C24" s="54">
        <v>401200</v>
      </c>
      <c r="D24" s="51" t="s">
        <v>72</v>
      </c>
      <c r="E24" s="20"/>
      <c r="F24" s="32"/>
      <c r="G24" s="51" t="s">
        <v>161</v>
      </c>
      <c r="H24" s="32"/>
      <c r="I24" s="49"/>
      <c r="J24" s="49">
        <v>307.8</v>
      </c>
    </row>
    <row r="25" spans="1:10" x14ac:dyDescent="0.2">
      <c r="A25" s="54">
        <v>22</v>
      </c>
      <c r="B25" s="55">
        <v>42883</v>
      </c>
      <c r="C25" s="54">
        <v>615000</v>
      </c>
      <c r="D25" s="51" t="s">
        <v>81</v>
      </c>
      <c r="E25" s="20"/>
      <c r="F25" s="32"/>
      <c r="G25" s="51" t="s">
        <v>106</v>
      </c>
      <c r="H25" s="32"/>
      <c r="I25" s="49">
        <v>92.65</v>
      </c>
      <c r="J25" s="49"/>
    </row>
    <row r="26" spans="1:10" x14ac:dyDescent="0.2">
      <c r="A26" s="54">
        <v>23</v>
      </c>
      <c r="B26" s="55">
        <v>42883</v>
      </c>
      <c r="C26" s="54">
        <v>445662</v>
      </c>
      <c r="D26" s="51" t="s">
        <v>66</v>
      </c>
      <c r="E26" s="20"/>
      <c r="F26" s="32"/>
      <c r="G26" s="51" t="s">
        <v>106</v>
      </c>
      <c r="H26" s="32"/>
      <c r="I26" s="49">
        <v>18.53</v>
      </c>
      <c r="J26" s="49"/>
    </row>
    <row r="27" spans="1:10" x14ac:dyDescent="0.2">
      <c r="A27" s="54">
        <v>24</v>
      </c>
      <c r="B27" s="55">
        <v>42883</v>
      </c>
      <c r="C27" s="54">
        <v>401200</v>
      </c>
      <c r="D27" s="51" t="s">
        <v>72</v>
      </c>
      <c r="E27" s="20"/>
      <c r="F27" s="32"/>
      <c r="G27" s="51" t="s">
        <v>106</v>
      </c>
      <c r="H27" s="32"/>
      <c r="I27" s="49"/>
      <c r="J27" s="49">
        <v>111.18</v>
      </c>
    </row>
    <row r="28" spans="1:10" x14ac:dyDescent="0.2">
      <c r="A28" s="54">
        <v>25</v>
      </c>
      <c r="B28" s="55">
        <v>42883</v>
      </c>
      <c r="C28" s="54">
        <v>607000</v>
      </c>
      <c r="D28" s="51" t="s">
        <v>70</v>
      </c>
      <c r="E28" s="20"/>
      <c r="F28" s="32"/>
      <c r="G28" s="51" t="s">
        <v>90</v>
      </c>
      <c r="H28" s="32"/>
      <c r="I28" s="49">
        <v>12580</v>
      </c>
      <c r="J28" s="49"/>
    </row>
    <row r="29" spans="1:10" x14ac:dyDescent="0.2">
      <c r="A29" s="54">
        <v>26</v>
      </c>
      <c r="B29" s="55">
        <v>42883</v>
      </c>
      <c r="C29" s="54">
        <v>445661</v>
      </c>
      <c r="D29" s="51" t="s">
        <v>65</v>
      </c>
      <c r="E29" s="20"/>
      <c r="F29" s="32"/>
      <c r="G29" s="51" t="s">
        <v>90</v>
      </c>
      <c r="H29" s="32"/>
      <c r="I29" s="49">
        <v>2516</v>
      </c>
      <c r="J29" s="49"/>
    </row>
    <row r="30" spans="1:10" x14ac:dyDescent="0.2">
      <c r="A30" s="54">
        <v>27</v>
      </c>
      <c r="B30" s="55">
        <v>42883</v>
      </c>
      <c r="C30" s="54">
        <v>401100</v>
      </c>
      <c r="D30" s="51" t="s">
        <v>74</v>
      </c>
      <c r="E30" s="20"/>
      <c r="F30" s="32"/>
      <c r="G30" s="51" t="s">
        <v>90</v>
      </c>
      <c r="H30" s="32"/>
      <c r="I30" s="49"/>
      <c r="J30" s="49">
        <v>15096</v>
      </c>
    </row>
    <row r="31" spans="1:10" x14ac:dyDescent="0.2">
      <c r="A31" s="54">
        <v>28</v>
      </c>
      <c r="B31" s="55">
        <v>42884</v>
      </c>
      <c r="C31" s="54">
        <v>607000</v>
      </c>
      <c r="D31" s="51" t="s">
        <v>70</v>
      </c>
      <c r="E31" s="20"/>
      <c r="F31" s="32"/>
      <c r="G31" s="51" t="s">
        <v>82</v>
      </c>
      <c r="H31" s="32"/>
      <c r="I31" s="49">
        <v>30456.87</v>
      </c>
      <c r="J31" s="49"/>
    </row>
    <row r="32" spans="1:10" x14ac:dyDescent="0.2">
      <c r="A32" s="54">
        <v>29</v>
      </c>
      <c r="B32" s="55">
        <v>42884</v>
      </c>
      <c r="C32" s="54">
        <v>445661</v>
      </c>
      <c r="D32" s="51" t="s">
        <v>65</v>
      </c>
      <c r="E32" s="20"/>
      <c r="F32" s="32"/>
      <c r="G32" s="51" t="s">
        <v>82</v>
      </c>
      <c r="H32" s="32"/>
      <c r="I32" s="49">
        <v>6091.37</v>
      </c>
      <c r="J32" s="49"/>
    </row>
    <row r="33" spans="1:12" x14ac:dyDescent="0.2">
      <c r="A33" s="54">
        <v>30</v>
      </c>
      <c r="B33" s="55">
        <v>42884</v>
      </c>
      <c r="C33" s="54">
        <v>401100</v>
      </c>
      <c r="D33" s="51" t="s">
        <v>71</v>
      </c>
      <c r="E33" s="20"/>
      <c r="F33" s="32"/>
      <c r="G33" s="51" t="s">
        <v>82</v>
      </c>
      <c r="H33" s="32"/>
      <c r="I33" s="49"/>
      <c r="J33" s="49">
        <v>36548.239999999998</v>
      </c>
    </row>
    <row r="34" spans="1:12" x14ac:dyDescent="0.2">
      <c r="A34" s="54">
        <v>31</v>
      </c>
      <c r="B34" s="55">
        <v>42885</v>
      </c>
      <c r="C34" s="54">
        <v>602250</v>
      </c>
      <c r="D34" s="51" t="s">
        <v>80</v>
      </c>
      <c r="E34" s="20"/>
      <c r="F34" s="32"/>
      <c r="G34" s="51" t="s">
        <v>107</v>
      </c>
      <c r="H34" s="32"/>
      <c r="I34" s="49">
        <v>425</v>
      </c>
      <c r="J34" s="49"/>
    </row>
    <row r="35" spans="1:12" x14ac:dyDescent="0.2">
      <c r="A35" s="54">
        <v>32</v>
      </c>
      <c r="B35" s="55">
        <v>42885</v>
      </c>
      <c r="C35" s="54">
        <v>445661</v>
      </c>
      <c r="D35" s="51" t="s">
        <v>65</v>
      </c>
      <c r="E35" s="20"/>
      <c r="F35" s="32"/>
      <c r="G35" s="51" t="s">
        <v>107</v>
      </c>
      <c r="H35" s="32"/>
      <c r="I35" s="49">
        <v>85</v>
      </c>
      <c r="J35" s="49"/>
    </row>
    <row r="36" spans="1:12" x14ac:dyDescent="0.2">
      <c r="A36" s="54">
        <v>33</v>
      </c>
      <c r="B36" s="55">
        <v>42885</v>
      </c>
      <c r="C36" s="54">
        <v>401100</v>
      </c>
      <c r="D36" s="51" t="s">
        <v>71</v>
      </c>
      <c r="E36" s="20"/>
      <c r="F36" s="32"/>
      <c r="G36" s="51" t="s">
        <v>107</v>
      </c>
      <c r="H36" s="32"/>
      <c r="I36" s="49"/>
      <c r="J36" s="49">
        <v>510</v>
      </c>
    </row>
    <row r="37" spans="1:12" x14ac:dyDescent="0.2">
      <c r="A37" s="54">
        <v>34</v>
      </c>
      <c r="B37" s="55">
        <v>42885</v>
      </c>
      <c r="C37" s="54">
        <v>607000</v>
      </c>
      <c r="D37" s="51" t="s">
        <v>70</v>
      </c>
      <c r="E37" s="20"/>
      <c r="F37" s="32"/>
      <c r="G37" s="51" t="s">
        <v>87</v>
      </c>
      <c r="H37" s="32"/>
      <c r="I37" s="49">
        <v>10826</v>
      </c>
      <c r="J37" s="49"/>
    </row>
    <row r="38" spans="1:12" x14ac:dyDescent="0.2">
      <c r="A38" s="54">
        <v>35</v>
      </c>
      <c r="B38" s="55">
        <v>42885</v>
      </c>
      <c r="C38" s="54">
        <v>445661</v>
      </c>
      <c r="D38" s="51" t="s">
        <v>65</v>
      </c>
      <c r="E38" s="20"/>
      <c r="F38" s="32"/>
      <c r="G38" s="51" t="s">
        <v>87</v>
      </c>
      <c r="H38" s="32"/>
      <c r="I38" s="49">
        <v>2165.1999999999998</v>
      </c>
      <c r="J38" s="49"/>
    </row>
    <row r="39" spans="1:12" x14ac:dyDescent="0.2">
      <c r="A39" s="54">
        <v>36</v>
      </c>
      <c r="B39" s="55">
        <v>42885</v>
      </c>
      <c r="C39" s="54">
        <v>401100</v>
      </c>
      <c r="D39" s="51" t="s">
        <v>71</v>
      </c>
      <c r="E39" s="20"/>
      <c r="F39" s="32"/>
      <c r="G39" s="51" t="s">
        <v>87</v>
      </c>
      <c r="H39" s="32"/>
      <c r="I39" s="49"/>
      <c r="J39" s="49">
        <v>12991.2</v>
      </c>
      <c r="L39" s="45"/>
    </row>
    <row r="40" spans="1:12" x14ac:dyDescent="0.2">
      <c r="A40" s="168" t="s">
        <v>91</v>
      </c>
      <c r="B40" s="169"/>
      <c r="C40" s="169"/>
      <c r="D40" s="169"/>
      <c r="E40" s="169"/>
      <c r="F40" s="169"/>
      <c r="G40" s="169"/>
      <c r="H40" s="170"/>
      <c r="I40" s="57">
        <f>SUM(I4:I39)</f>
        <v>216789.88999999998</v>
      </c>
      <c r="J40" s="57">
        <f>SUM(J5:J39)</f>
        <v>216789.88999999998</v>
      </c>
    </row>
    <row r="41" spans="1:12" x14ac:dyDescent="0.2">
      <c r="G41" s="47"/>
    </row>
    <row r="42" spans="1:12" ht="25.5" x14ac:dyDescent="0.2">
      <c r="A42" s="111" t="s">
        <v>97</v>
      </c>
      <c r="B42" s="112"/>
      <c r="C42" s="150" t="s">
        <v>139</v>
      </c>
      <c r="D42" s="151"/>
      <c r="E42" s="151"/>
      <c r="F42" s="151"/>
      <c r="G42" s="151"/>
      <c r="H42" s="59" t="s">
        <v>101</v>
      </c>
      <c r="I42" s="60" t="s">
        <v>100</v>
      </c>
      <c r="J42" s="60">
        <v>94</v>
      </c>
    </row>
    <row r="43" spans="1:12" x14ac:dyDescent="0.2">
      <c r="A43" s="137" t="s">
        <v>92</v>
      </c>
      <c r="B43" s="137" t="s">
        <v>93</v>
      </c>
      <c r="C43" s="137" t="s">
        <v>94</v>
      </c>
      <c r="D43" s="152" t="s">
        <v>95</v>
      </c>
      <c r="E43" s="153"/>
      <c r="F43" s="154"/>
      <c r="G43" s="152" t="s">
        <v>96</v>
      </c>
      <c r="H43" s="154"/>
      <c r="I43" s="137" t="s">
        <v>13</v>
      </c>
      <c r="J43" s="137" t="s">
        <v>14</v>
      </c>
    </row>
    <row r="44" spans="1:12" x14ac:dyDescent="0.2">
      <c r="A44" s="138"/>
      <c r="B44" s="138"/>
      <c r="C44" s="138"/>
      <c r="D44" s="155"/>
      <c r="E44" s="156"/>
      <c r="F44" s="157"/>
      <c r="G44" s="155"/>
      <c r="H44" s="157"/>
      <c r="I44" s="138"/>
      <c r="J44" s="138"/>
    </row>
    <row r="45" spans="1:12" x14ac:dyDescent="0.2">
      <c r="A45" s="52">
        <v>1</v>
      </c>
      <c r="B45" s="53">
        <v>42858</v>
      </c>
      <c r="C45" s="52">
        <v>411100</v>
      </c>
      <c r="D45" s="50" t="s">
        <v>74</v>
      </c>
      <c r="E45" s="30"/>
      <c r="F45" s="31"/>
      <c r="G45" s="67" t="s">
        <v>124</v>
      </c>
      <c r="H45" s="31"/>
      <c r="I45" s="48">
        <v>10146</v>
      </c>
      <c r="J45" s="48"/>
    </row>
    <row r="46" spans="1:12" x14ac:dyDescent="0.2">
      <c r="A46" s="54">
        <v>2</v>
      </c>
      <c r="B46" s="55">
        <v>42858</v>
      </c>
      <c r="C46" s="54">
        <v>445711</v>
      </c>
      <c r="D46" s="51" t="s">
        <v>68</v>
      </c>
      <c r="E46" s="20"/>
      <c r="F46" s="32"/>
      <c r="G46" s="68" t="s">
        <v>124</v>
      </c>
      <c r="H46" s="32"/>
      <c r="I46" s="49"/>
      <c r="J46" s="49">
        <v>1691</v>
      </c>
    </row>
    <row r="47" spans="1:12" x14ac:dyDescent="0.2">
      <c r="A47" s="54">
        <v>3</v>
      </c>
      <c r="B47" s="55">
        <v>42858</v>
      </c>
      <c r="C47" s="54">
        <v>707000</v>
      </c>
      <c r="D47" s="51" t="s">
        <v>73</v>
      </c>
      <c r="E47" s="20"/>
      <c r="F47" s="32"/>
      <c r="G47" s="68" t="s">
        <v>124</v>
      </c>
      <c r="H47" s="32"/>
      <c r="I47" s="49"/>
      <c r="J47" s="49">
        <v>8455</v>
      </c>
    </row>
    <row r="48" spans="1:12" x14ac:dyDescent="0.2">
      <c r="A48" s="54">
        <v>4</v>
      </c>
      <c r="B48" s="55">
        <v>42860</v>
      </c>
      <c r="C48" s="54">
        <v>411100</v>
      </c>
      <c r="D48" s="51" t="s">
        <v>74</v>
      </c>
      <c r="E48" s="20"/>
      <c r="F48" s="32"/>
      <c r="G48" s="68" t="s">
        <v>125</v>
      </c>
      <c r="H48" s="32"/>
      <c r="I48" s="49">
        <v>52793.17</v>
      </c>
      <c r="J48" s="49"/>
    </row>
    <row r="49" spans="1:10" x14ac:dyDescent="0.2">
      <c r="A49" s="54">
        <v>5</v>
      </c>
      <c r="B49" s="55">
        <v>42860</v>
      </c>
      <c r="C49" s="54">
        <v>445711</v>
      </c>
      <c r="D49" s="51" t="s">
        <v>68</v>
      </c>
      <c r="E49" s="20"/>
      <c r="F49" s="32"/>
      <c r="G49" s="68" t="s">
        <v>125</v>
      </c>
      <c r="H49" s="32"/>
      <c r="I49" s="49"/>
      <c r="J49" s="49">
        <v>8798.86</v>
      </c>
    </row>
    <row r="50" spans="1:10" x14ac:dyDescent="0.2">
      <c r="A50" s="54">
        <v>6</v>
      </c>
      <c r="B50" s="55">
        <v>42860</v>
      </c>
      <c r="C50" s="54">
        <v>707000</v>
      </c>
      <c r="D50" s="51" t="s">
        <v>73</v>
      </c>
      <c r="E50" s="20"/>
      <c r="F50" s="32"/>
      <c r="G50" s="68" t="s">
        <v>125</v>
      </c>
      <c r="H50" s="32"/>
      <c r="I50" s="49"/>
      <c r="J50" s="49">
        <v>43994.31</v>
      </c>
    </row>
    <row r="51" spans="1:10" x14ac:dyDescent="0.2">
      <c r="A51" s="54">
        <v>7</v>
      </c>
      <c r="B51" s="55">
        <v>42867</v>
      </c>
      <c r="C51" s="54">
        <v>411100</v>
      </c>
      <c r="D51" s="51" t="s">
        <v>74</v>
      </c>
      <c r="E51" s="20"/>
      <c r="F51" s="32"/>
      <c r="G51" s="68" t="s">
        <v>119</v>
      </c>
      <c r="H51" s="32"/>
      <c r="I51" s="49">
        <v>8106</v>
      </c>
      <c r="J51" s="49"/>
    </row>
    <row r="52" spans="1:10" x14ac:dyDescent="0.2">
      <c r="A52" s="54">
        <v>8</v>
      </c>
      <c r="B52" s="55">
        <v>42867</v>
      </c>
      <c r="C52" s="54">
        <v>445711</v>
      </c>
      <c r="D52" s="51" t="s">
        <v>68</v>
      </c>
      <c r="E52" s="20"/>
      <c r="F52" s="32"/>
      <c r="G52" s="68" t="s">
        <v>119</v>
      </c>
      <c r="H52" s="32"/>
      <c r="I52" s="49"/>
      <c r="J52" s="49">
        <v>1351</v>
      </c>
    </row>
    <row r="53" spans="1:10" x14ac:dyDescent="0.2">
      <c r="A53" s="54">
        <v>9</v>
      </c>
      <c r="B53" s="55">
        <v>42867</v>
      </c>
      <c r="C53" s="54">
        <v>707000</v>
      </c>
      <c r="D53" s="51" t="s">
        <v>73</v>
      </c>
      <c r="E53" s="20"/>
      <c r="F53" s="32"/>
      <c r="G53" s="68" t="s">
        <v>119</v>
      </c>
      <c r="H53" s="32"/>
      <c r="I53" s="49"/>
      <c r="J53" s="49">
        <v>6755</v>
      </c>
    </row>
    <row r="54" spans="1:10" x14ac:dyDescent="0.2">
      <c r="A54" s="54">
        <v>10</v>
      </c>
      <c r="B54" s="55">
        <v>42869</v>
      </c>
      <c r="C54" s="54">
        <v>411100</v>
      </c>
      <c r="D54" s="51" t="s">
        <v>74</v>
      </c>
      <c r="E54" s="20"/>
      <c r="F54" s="32"/>
      <c r="G54" s="68" t="s">
        <v>115</v>
      </c>
      <c r="H54" s="32"/>
      <c r="I54" s="49">
        <v>1140</v>
      </c>
      <c r="J54" s="49"/>
    </row>
    <row r="55" spans="1:10" x14ac:dyDescent="0.2">
      <c r="A55" s="54">
        <v>11</v>
      </c>
      <c r="B55" s="55">
        <v>42869</v>
      </c>
      <c r="C55" s="54">
        <v>445711</v>
      </c>
      <c r="D55" s="51" t="s">
        <v>68</v>
      </c>
      <c r="E55" s="20"/>
      <c r="F55" s="32"/>
      <c r="G55" s="68" t="s">
        <v>115</v>
      </c>
      <c r="H55" s="32"/>
      <c r="I55" s="49"/>
      <c r="J55" s="49">
        <v>190</v>
      </c>
    </row>
    <row r="56" spans="1:10" x14ac:dyDescent="0.2">
      <c r="A56" s="54">
        <v>12</v>
      </c>
      <c r="B56" s="55">
        <v>42869</v>
      </c>
      <c r="C56" s="54">
        <v>707000</v>
      </c>
      <c r="D56" s="51" t="s">
        <v>73</v>
      </c>
      <c r="E56" s="20"/>
      <c r="F56" s="32"/>
      <c r="G56" s="68" t="s">
        <v>115</v>
      </c>
      <c r="H56" s="32"/>
      <c r="I56" s="49"/>
      <c r="J56" s="49">
        <v>950</v>
      </c>
    </row>
    <row r="57" spans="1:10" x14ac:dyDescent="0.2">
      <c r="A57" s="54">
        <v>13</v>
      </c>
      <c r="B57" s="55">
        <v>42874</v>
      </c>
      <c r="C57" s="54">
        <v>411100</v>
      </c>
      <c r="D57" s="51" t="s">
        <v>74</v>
      </c>
      <c r="E57" s="20"/>
      <c r="F57" s="32"/>
      <c r="G57" s="68" t="s">
        <v>121</v>
      </c>
      <c r="H57" s="32"/>
      <c r="I57" s="49">
        <v>19504.43</v>
      </c>
      <c r="J57" s="49"/>
    </row>
    <row r="58" spans="1:10" x14ac:dyDescent="0.2">
      <c r="A58" s="54">
        <v>14</v>
      </c>
      <c r="B58" s="55">
        <v>42874</v>
      </c>
      <c r="C58" s="54">
        <v>445711</v>
      </c>
      <c r="D58" s="51" t="s">
        <v>68</v>
      </c>
      <c r="E58" s="20"/>
      <c r="F58" s="32"/>
      <c r="G58" s="68" t="s">
        <v>121</v>
      </c>
      <c r="H58" s="32"/>
      <c r="I58" s="49"/>
      <c r="J58" s="49">
        <v>3250.74</v>
      </c>
    </row>
    <row r="59" spans="1:10" x14ac:dyDescent="0.2">
      <c r="A59" s="54">
        <v>15</v>
      </c>
      <c r="B59" s="55">
        <v>42874</v>
      </c>
      <c r="C59" s="54">
        <v>707000</v>
      </c>
      <c r="D59" s="51" t="s">
        <v>73</v>
      </c>
      <c r="E59" s="20"/>
      <c r="F59" s="32"/>
      <c r="G59" s="68" t="s">
        <v>121</v>
      </c>
      <c r="H59" s="32"/>
      <c r="I59" s="49"/>
      <c r="J59" s="49">
        <v>16253.69</v>
      </c>
    </row>
    <row r="60" spans="1:10" x14ac:dyDescent="0.2">
      <c r="A60" s="54">
        <v>16</v>
      </c>
      <c r="B60" s="55">
        <v>42874</v>
      </c>
      <c r="C60" s="54">
        <v>411200</v>
      </c>
      <c r="D60" s="51" t="s">
        <v>75</v>
      </c>
      <c r="E60" s="20"/>
      <c r="F60" s="32"/>
      <c r="G60" s="68" t="s">
        <v>126</v>
      </c>
      <c r="H60" s="32"/>
      <c r="I60" s="49">
        <v>1800</v>
      </c>
      <c r="J60" s="49"/>
    </row>
    <row r="61" spans="1:10" x14ac:dyDescent="0.2">
      <c r="A61" s="54">
        <v>17</v>
      </c>
      <c r="B61" s="55">
        <v>42874</v>
      </c>
      <c r="C61" s="54">
        <v>445712</v>
      </c>
      <c r="D61" s="51" t="s">
        <v>69</v>
      </c>
      <c r="E61" s="20"/>
      <c r="F61" s="32"/>
      <c r="G61" s="68" t="s">
        <v>126</v>
      </c>
      <c r="H61" s="32"/>
      <c r="I61" s="49"/>
      <c r="J61" s="49">
        <v>300</v>
      </c>
    </row>
    <row r="62" spans="1:10" x14ac:dyDescent="0.2">
      <c r="A62" s="54">
        <v>18</v>
      </c>
      <c r="B62" s="55">
        <v>42874</v>
      </c>
      <c r="C62" s="54">
        <v>706000</v>
      </c>
      <c r="D62" s="51" t="s">
        <v>19</v>
      </c>
      <c r="E62" s="20"/>
      <c r="F62" s="32"/>
      <c r="G62" s="68" t="s">
        <v>126</v>
      </c>
      <c r="H62" s="32"/>
      <c r="I62" s="49"/>
      <c r="J62" s="49">
        <v>1500</v>
      </c>
    </row>
    <row r="63" spans="1:10" x14ac:dyDescent="0.2">
      <c r="A63" s="54">
        <v>19</v>
      </c>
      <c r="B63" s="55">
        <v>42880</v>
      </c>
      <c r="C63" s="54">
        <v>411100</v>
      </c>
      <c r="D63" s="51" t="s">
        <v>74</v>
      </c>
      <c r="E63" s="20"/>
      <c r="F63" s="32"/>
      <c r="G63" s="68" t="s">
        <v>127</v>
      </c>
      <c r="H63" s="32"/>
      <c r="I63" s="49">
        <v>10479.61</v>
      </c>
      <c r="J63" s="49"/>
    </row>
    <row r="64" spans="1:10" x14ac:dyDescent="0.2">
      <c r="A64" s="54">
        <v>20</v>
      </c>
      <c r="B64" s="55">
        <v>42880</v>
      </c>
      <c r="C64" s="54">
        <v>445711</v>
      </c>
      <c r="D64" s="51" t="s">
        <v>68</v>
      </c>
      <c r="E64" s="20"/>
      <c r="F64" s="32"/>
      <c r="G64" s="68" t="s">
        <v>127</v>
      </c>
      <c r="H64" s="32"/>
      <c r="I64" s="49"/>
      <c r="J64" s="49">
        <v>1746.6</v>
      </c>
    </row>
    <row r="65" spans="1:12" x14ac:dyDescent="0.2">
      <c r="A65" s="54">
        <v>21</v>
      </c>
      <c r="B65" s="55">
        <v>42880</v>
      </c>
      <c r="C65" s="54">
        <v>707000</v>
      </c>
      <c r="D65" s="51" t="s">
        <v>73</v>
      </c>
      <c r="E65" s="20"/>
      <c r="F65" s="32"/>
      <c r="G65" s="68" t="s">
        <v>127</v>
      </c>
      <c r="H65" s="32"/>
      <c r="I65" s="49"/>
      <c r="J65" s="49">
        <v>8733.01</v>
      </c>
    </row>
    <row r="66" spans="1:12" x14ac:dyDescent="0.2">
      <c r="A66" s="54">
        <v>22</v>
      </c>
      <c r="B66" s="55">
        <v>42881</v>
      </c>
      <c r="C66" s="54">
        <v>411200</v>
      </c>
      <c r="D66" s="51" t="s">
        <v>75</v>
      </c>
      <c r="E66" s="20"/>
      <c r="F66" s="32"/>
      <c r="G66" s="68" t="s">
        <v>128</v>
      </c>
      <c r="H66" s="32"/>
      <c r="I66" s="49">
        <v>1500</v>
      </c>
      <c r="J66" s="49"/>
    </row>
    <row r="67" spans="1:12" x14ac:dyDescent="0.2">
      <c r="A67" s="54">
        <v>23</v>
      </c>
      <c r="B67" s="55">
        <v>42881</v>
      </c>
      <c r="C67" s="54">
        <v>445712</v>
      </c>
      <c r="D67" s="51" t="s">
        <v>69</v>
      </c>
      <c r="E67" s="20"/>
      <c r="F67" s="32"/>
      <c r="G67" s="68" t="s">
        <v>128</v>
      </c>
      <c r="H67" s="32"/>
      <c r="I67" s="49"/>
      <c r="J67" s="49">
        <v>250</v>
      </c>
    </row>
    <row r="68" spans="1:12" x14ac:dyDescent="0.2">
      <c r="A68" s="54">
        <v>24</v>
      </c>
      <c r="B68" s="55">
        <v>42881</v>
      </c>
      <c r="C68" s="54">
        <v>706000</v>
      </c>
      <c r="D68" s="51" t="s">
        <v>19</v>
      </c>
      <c r="E68" s="20"/>
      <c r="F68" s="32"/>
      <c r="G68" s="68" t="s">
        <v>128</v>
      </c>
      <c r="H68" s="32"/>
      <c r="I68" s="49"/>
      <c r="J68" s="49">
        <v>1250</v>
      </c>
    </row>
    <row r="69" spans="1:12" x14ac:dyDescent="0.2">
      <c r="A69" s="54">
        <v>25</v>
      </c>
      <c r="B69" s="55">
        <v>42881</v>
      </c>
      <c r="C69" s="54">
        <v>411100</v>
      </c>
      <c r="D69" s="51" t="s">
        <v>74</v>
      </c>
      <c r="E69" s="20"/>
      <c r="F69" s="32"/>
      <c r="G69" s="68" t="s">
        <v>129</v>
      </c>
      <c r="H69" s="32"/>
      <c r="I69" s="49">
        <v>23743.8</v>
      </c>
      <c r="J69" s="49"/>
    </row>
    <row r="70" spans="1:12" x14ac:dyDescent="0.2">
      <c r="A70" s="54">
        <v>26</v>
      </c>
      <c r="B70" s="55">
        <v>42881</v>
      </c>
      <c r="C70" s="54">
        <v>445711</v>
      </c>
      <c r="D70" s="51" t="s">
        <v>68</v>
      </c>
      <c r="E70" s="20"/>
      <c r="F70" s="32"/>
      <c r="G70" s="68" t="s">
        <v>129</v>
      </c>
      <c r="H70" s="32"/>
      <c r="I70" s="49"/>
      <c r="J70" s="49">
        <v>3957.3</v>
      </c>
    </row>
    <row r="71" spans="1:12" x14ac:dyDescent="0.2">
      <c r="A71" s="54">
        <v>27</v>
      </c>
      <c r="B71" s="55">
        <v>42881</v>
      </c>
      <c r="C71" s="54">
        <v>707000</v>
      </c>
      <c r="D71" s="51" t="s">
        <v>73</v>
      </c>
      <c r="E71" s="20"/>
      <c r="F71" s="32"/>
      <c r="G71" s="68" t="s">
        <v>129</v>
      </c>
      <c r="H71" s="32"/>
      <c r="I71" s="49"/>
      <c r="J71" s="49">
        <v>19786.5</v>
      </c>
    </row>
    <row r="72" spans="1:12" x14ac:dyDescent="0.2">
      <c r="A72" s="140" t="s">
        <v>91</v>
      </c>
      <c r="B72" s="141"/>
      <c r="C72" s="141"/>
      <c r="D72" s="141"/>
      <c r="E72" s="141"/>
      <c r="F72" s="141"/>
      <c r="G72" s="141"/>
      <c r="H72" s="142"/>
      <c r="I72" s="61">
        <f>SUM(I45:I71)</f>
        <v>129213.01000000001</v>
      </c>
      <c r="J72" s="61">
        <f>SUM(J45:J71)</f>
        <v>129213.01000000001</v>
      </c>
    </row>
    <row r="73" spans="1:12" x14ac:dyDescent="0.2">
      <c r="G73" s="46"/>
    </row>
    <row r="74" spans="1:12" ht="25.5" x14ac:dyDescent="0.2">
      <c r="A74" s="111" t="s">
        <v>97</v>
      </c>
      <c r="B74" s="112"/>
      <c r="C74" s="148" t="s">
        <v>138</v>
      </c>
      <c r="D74" s="149"/>
      <c r="E74" s="149"/>
      <c r="F74" s="149"/>
      <c r="G74" s="149"/>
      <c r="H74" s="59" t="s">
        <v>101</v>
      </c>
      <c r="I74" s="62" t="s">
        <v>100</v>
      </c>
      <c r="J74" s="62">
        <v>94</v>
      </c>
    </row>
    <row r="75" spans="1:12" x14ac:dyDescent="0.2">
      <c r="A75" s="146" t="s">
        <v>92</v>
      </c>
      <c r="B75" s="146" t="s">
        <v>93</v>
      </c>
      <c r="C75" s="146" t="s">
        <v>94</v>
      </c>
      <c r="D75" s="158" t="s">
        <v>95</v>
      </c>
      <c r="E75" s="159"/>
      <c r="F75" s="160"/>
      <c r="G75" s="158" t="s">
        <v>96</v>
      </c>
      <c r="H75" s="160"/>
      <c r="I75" s="146" t="s">
        <v>13</v>
      </c>
      <c r="J75" s="146" t="s">
        <v>14</v>
      </c>
    </row>
    <row r="76" spans="1:12" x14ac:dyDescent="0.2">
      <c r="A76" s="147"/>
      <c r="B76" s="147"/>
      <c r="C76" s="147"/>
      <c r="D76" s="161"/>
      <c r="E76" s="162"/>
      <c r="F76" s="163"/>
      <c r="G76" s="161"/>
      <c r="H76" s="163"/>
      <c r="I76" s="147"/>
      <c r="J76" s="147"/>
    </row>
    <row r="77" spans="1:12" x14ac:dyDescent="0.2">
      <c r="A77" s="52">
        <v>1</v>
      </c>
      <c r="B77" s="53">
        <v>42857</v>
      </c>
      <c r="C77" s="52">
        <v>401100</v>
      </c>
      <c r="D77" s="50" t="s">
        <v>71</v>
      </c>
      <c r="E77" s="30"/>
      <c r="F77" s="31"/>
      <c r="G77" s="67" t="s">
        <v>162</v>
      </c>
      <c r="H77" s="31"/>
      <c r="I77" s="48">
        <v>7318.2</v>
      </c>
      <c r="J77" s="48"/>
      <c r="L77" s="45"/>
    </row>
    <row r="78" spans="1:12" x14ac:dyDescent="0.2">
      <c r="A78" s="54">
        <v>2</v>
      </c>
      <c r="B78" s="55">
        <v>42857</v>
      </c>
      <c r="C78" s="54">
        <v>512000</v>
      </c>
      <c r="D78" s="51" t="s">
        <v>22</v>
      </c>
      <c r="E78" s="20"/>
      <c r="F78" s="32"/>
      <c r="G78" s="68" t="s">
        <v>162</v>
      </c>
      <c r="H78" s="32"/>
      <c r="I78" s="49"/>
      <c r="J78" s="49">
        <v>7318.2</v>
      </c>
    </row>
    <row r="79" spans="1:12" x14ac:dyDescent="0.2">
      <c r="A79" s="54">
        <v>3</v>
      </c>
      <c r="B79" s="55">
        <v>42868</v>
      </c>
      <c r="C79" s="54">
        <v>512000</v>
      </c>
      <c r="D79" s="51" t="s">
        <v>22</v>
      </c>
      <c r="E79" s="20"/>
      <c r="F79" s="32"/>
      <c r="G79" s="68" t="s">
        <v>150</v>
      </c>
      <c r="H79" s="32"/>
      <c r="I79" s="49">
        <v>7765.87</v>
      </c>
      <c r="J79" s="49"/>
    </row>
    <row r="80" spans="1:12" x14ac:dyDescent="0.2">
      <c r="A80" s="54">
        <v>4</v>
      </c>
      <c r="B80" s="55">
        <v>42868</v>
      </c>
      <c r="C80" s="54">
        <v>411100</v>
      </c>
      <c r="D80" s="51" t="s">
        <v>74</v>
      </c>
      <c r="E80" s="20"/>
      <c r="F80" s="32"/>
      <c r="G80" s="68" t="s">
        <v>150</v>
      </c>
      <c r="H80" s="32"/>
      <c r="I80" s="49"/>
      <c r="J80" s="49">
        <v>7765.87</v>
      </c>
    </row>
    <row r="81" spans="1:10" x14ac:dyDescent="0.2">
      <c r="A81" s="54">
        <v>5</v>
      </c>
      <c r="B81" s="55">
        <v>42868</v>
      </c>
      <c r="C81" s="54">
        <v>404000</v>
      </c>
      <c r="D81" s="51" t="s">
        <v>79</v>
      </c>
      <c r="E81" s="20"/>
      <c r="F81" s="32"/>
      <c r="G81" s="68" t="s">
        <v>163</v>
      </c>
      <c r="H81" s="32"/>
      <c r="I81" s="49">
        <v>2772</v>
      </c>
      <c r="J81" s="49"/>
    </row>
    <row r="82" spans="1:10" x14ac:dyDescent="0.2">
      <c r="A82" s="54">
        <v>6</v>
      </c>
      <c r="B82" s="55">
        <v>42868</v>
      </c>
      <c r="C82" s="54">
        <v>512000</v>
      </c>
      <c r="D82" s="51" t="s">
        <v>22</v>
      </c>
      <c r="E82" s="20"/>
      <c r="F82" s="32"/>
      <c r="G82" s="68" t="s">
        <v>163</v>
      </c>
      <c r="H82" s="32"/>
      <c r="I82" s="49"/>
      <c r="J82" s="49">
        <v>2772</v>
      </c>
    </row>
    <row r="83" spans="1:10" x14ac:dyDescent="0.2">
      <c r="A83" s="54">
        <v>7</v>
      </c>
      <c r="B83" s="55">
        <v>42875</v>
      </c>
      <c r="C83" s="54">
        <v>401100</v>
      </c>
      <c r="D83" s="51" t="s">
        <v>71</v>
      </c>
      <c r="E83" s="20"/>
      <c r="F83" s="32"/>
      <c r="G83" s="68" t="s">
        <v>165</v>
      </c>
      <c r="H83" s="32"/>
      <c r="I83" s="49">
        <v>568.72</v>
      </c>
      <c r="J83" s="49"/>
    </row>
    <row r="84" spans="1:10" x14ac:dyDescent="0.2">
      <c r="A84" s="54">
        <v>8</v>
      </c>
      <c r="B84" s="55">
        <v>42875</v>
      </c>
      <c r="C84" s="54">
        <v>512000</v>
      </c>
      <c r="D84" s="51" t="s">
        <v>22</v>
      </c>
      <c r="E84" s="20"/>
      <c r="F84" s="32"/>
      <c r="G84" s="68" t="s">
        <v>165</v>
      </c>
      <c r="H84" s="32"/>
      <c r="I84" s="49"/>
      <c r="J84" s="49">
        <v>568.72</v>
      </c>
    </row>
    <row r="85" spans="1:10" x14ac:dyDescent="0.2">
      <c r="A85" s="54">
        <v>9</v>
      </c>
      <c r="B85" s="55">
        <v>42879</v>
      </c>
      <c r="C85" s="54">
        <v>445510</v>
      </c>
      <c r="D85" s="51" t="s">
        <v>141</v>
      </c>
      <c r="E85" s="20"/>
      <c r="F85" s="32"/>
      <c r="G85" s="68" t="s">
        <v>166</v>
      </c>
      <c r="H85" s="32"/>
      <c r="I85" s="49">
        <v>4535</v>
      </c>
      <c r="J85" s="49"/>
    </row>
    <row r="86" spans="1:10" x14ac:dyDescent="0.2">
      <c r="A86" s="54">
        <v>10</v>
      </c>
      <c r="B86" s="55">
        <v>42879</v>
      </c>
      <c r="C86" s="54">
        <v>512000</v>
      </c>
      <c r="D86" s="51" t="s">
        <v>22</v>
      </c>
      <c r="E86" s="20"/>
      <c r="F86" s="32"/>
      <c r="G86" s="68" t="s">
        <v>166</v>
      </c>
      <c r="H86" s="32"/>
      <c r="I86" s="49"/>
      <c r="J86" s="49">
        <v>4535</v>
      </c>
    </row>
    <row r="87" spans="1:10" x14ac:dyDescent="0.2">
      <c r="A87" s="54">
        <v>11</v>
      </c>
      <c r="B87" s="55">
        <v>42880</v>
      </c>
      <c r="C87" s="54">
        <v>627000</v>
      </c>
      <c r="D87" s="51" t="s">
        <v>42</v>
      </c>
      <c r="E87" s="20"/>
      <c r="F87" s="32"/>
      <c r="G87" s="68" t="s">
        <v>144</v>
      </c>
      <c r="H87" s="32"/>
      <c r="I87" s="49">
        <v>280</v>
      </c>
      <c r="J87" s="49"/>
    </row>
    <row r="88" spans="1:10" x14ac:dyDescent="0.2">
      <c r="A88" s="54">
        <v>12</v>
      </c>
      <c r="B88" s="55">
        <v>42880</v>
      </c>
      <c r="C88" s="54">
        <v>445662</v>
      </c>
      <c r="D88" s="51" t="s">
        <v>66</v>
      </c>
      <c r="E88" s="20"/>
      <c r="F88" s="32"/>
      <c r="G88" s="68" t="s">
        <v>144</v>
      </c>
      <c r="H88" s="32"/>
      <c r="I88" s="49">
        <v>56</v>
      </c>
      <c r="J88" s="49"/>
    </row>
    <row r="89" spans="1:10" x14ac:dyDescent="0.2">
      <c r="A89" s="54">
        <v>13</v>
      </c>
      <c r="B89" s="55">
        <v>42880</v>
      </c>
      <c r="C89" s="54">
        <v>512000</v>
      </c>
      <c r="D89" s="51" t="s">
        <v>22</v>
      </c>
      <c r="E89" s="20"/>
      <c r="F89" s="32"/>
      <c r="G89" s="69" t="s">
        <v>144</v>
      </c>
      <c r="H89" s="32"/>
      <c r="I89" s="49"/>
      <c r="J89" s="49">
        <v>336</v>
      </c>
    </row>
    <row r="90" spans="1:10" x14ac:dyDescent="0.2">
      <c r="A90" s="54">
        <v>14</v>
      </c>
      <c r="B90" s="55">
        <v>42881</v>
      </c>
      <c r="C90" s="54">
        <v>512000</v>
      </c>
      <c r="D90" s="51" t="s">
        <v>22</v>
      </c>
      <c r="E90" s="20"/>
      <c r="F90" s="32"/>
      <c r="G90" s="68" t="s">
        <v>147</v>
      </c>
      <c r="H90" s="32"/>
      <c r="I90" s="49">
        <v>28.4</v>
      </c>
      <c r="J90" s="49"/>
    </row>
    <row r="91" spans="1:10" x14ac:dyDescent="0.2">
      <c r="A91" s="54">
        <v>15</v>
      </c>
      <c r="B91" s="55">
        <v>42881</v>
      </c>
      <c r="C91" s="54">
        <v>763000</v>
      </c>
      <c r="D91" s="51" t="s">
        <v>142</v>
      </c>
      <c r="E91" s="20"/>
      <c r="F91" s="32"/>
      <c r="G91" s="68" t="s">
        <v>147</v>
      </c>
      <c r="H91" s="32"/>
      <c r="I91" s="49"/>
      <c r="J91" s="49">
        <v>28.4</v>
      </c>
    </row>
    <row r="92" spans="1:10" x14ac:dyDescent="0.2">
      <c r="A92" s="54">
        <v>16</v>
      </c>
      <c r="B92" s="55">
        <v>42883</v>
      </c>
      <c r="C92" s="54">
        <v>401200</v>
      </c>
      <c r="D92" s="51" t="s">
        <v>72</v>
      </c>
      <c r="E92" s="20"/>
      <c r="F92" s="32"/>
      <c r="G92" s="68" t="s">
        <v>169</v>
      </c>
      <c r="H92" s="32"/>
      <c r="I92" s="49">
        <v>111.18</v>
      </c>
      <c r="J92" s="49"/>
    </row>
    <row r="93" spans="1:10" x14ac:dyDescent="0.2">
      <c r="A93" s="54">
        <v>17</v>
      </c>
      <c r="B93" s="55">
        <v>42883</v>
      </c>
      <c r="C93" s="54">
        <v>512000</v>
      </c>
      <c r="D93" s="51" t="s">
        <v>22</v>
      </c>
      <c r="E93" s="20"/>
      <c r="F93" s="32"/>
      <c r="G93" s="68" t="s">
        <v>169</v>
      </c>
      <c r="H93" s="32"/>
      <c r="I93" s="49"/>
      <c r="J93" s="49">
        <v>111.18</v>
      </c>
    </row>
    <row r="94" spans="1:10" x14ac:dyDescent="0.2">
      <c r="A94" s="124" t="s">
        <v>91</v>
      </c>
      <c r="B94" s="125"/>
      <c r="C94" s="125"/>
      <c r="D94" s="125"/>
      <c r="E94" s="125"/>
      <c r="F94" s="125"/>
      <c r="G94" s="125"/>
      <c r="H94" s="126"/>
      <c r="I94" s="63">
        <f>SUM(I77:I93)</f>
        <v>23435.370000000003</v>
      </c>
      <c r="J94" s="63">
        <f>SUM(J77:J93)</f>
        <v>23435.370000000003</v>
      </c>
    </row>
    <row r="95" spans="1:10" x14ac:dyDescent="0.2">
      <c r="G95" s="46"/>
    </row>
    <row r="96" spans="1:10" ht="25.5" x14ac:dyDescent="0.2">
      <c r="A96" s="111" t="s">
        <v>97</v>
      </c>
      <c r="B96" s="112"/>
      <c r="C96" s="113" t="s">
        <v>156</v>
      </c>
      <c r="D96" s="114"/>
      <c r="E96" s="114"/>
      <c r="F96" s="114"/>
      <c r="G96" s="114"/>
      <c r="H96" s="59" t="s">
        <v>101</v>
      </c>
      <c r="I96" s="65" t="s">
        <v>100</v>
      </c>
      <c r="J96" s="65">
        <v>94</v>
      </c>
    </row>
    <row r="97" spans="1:12" x14ac:dyDescent="0.2">
      <c r="A97" s="115" t="s">
        <v>92</v>
      </c>
      <c r="B97" s="115" t="s">
        <v>93</v>
      </c>
      <c r="C97" s="115" t="s">
        <v>94</v>
      </c>
      <c r="D97" s="117" t="s">
        <v>95</v>
      </c>
      <c r="E97" s="118"/>
      <c r="F97" s="119"/>
      <c r="G97" s="117" t="s">
        <v>96</v>
      </c>
      <c r="H97" s="119"/>
      <c r="I97" s="115" t="s">
        <v>13</v>
      </c>
      <c r="J97" s="115" t="s">
        <v>14</v>
      </c>
    </row>
    <row r="98" spans="1:12" x14ac:dyDescent="0.2">
      <c r="A98" s="116"/>
      <c r="B98" s="116"/>
      <c r="C98" s="116"/>
      <c r="D98" s="120"/>
      <c r="E98" s="121"/>
      <c r="F98" s="122"/>
      <c r="G98" s="120"/>
      <c r="H98" s="122"/>
      <c r="I98" s="116"/>
      <c r="J98" s="116"/>
    </row>
    <row r="99" spans="1:12" x14ac:dyDescent="0.2">
      <c r="A99" s="52">
        <v>1</v>
      </c>
      <c r="B99" s="53">
        <v>42860</v>
      </c>
      <c r="C99" s="52">
        <v>514000</v>
      </c>
      <c r="D99" s="50" t="s">
        <v>157</v>
      </c>
      <c r="E99" s="30"/>
      <c r="F99" s="31"/>
      <c r="G99" s="67" t="s">
        <v>175</v>
      </c>
      <c r="H99" s="31"/>
      <c r="I99" s="48">
        <v>2640</v>
      </c>
      <c r="J99" s="48"/>
    </row>
    <row r="100" spans="1:12" x14ac:dyDescent="0.2">
      <c r="A100" s="54">
        <v>2</v>
      </c>
      <c r="B100" s="55">
        <v>42860</v>
      </c>
      <c r="C100" s="54">
        <v>411200</v>
      </c>
      <c r="D100" s="51" t="s">
        <v>75</v>
      </c>
      <c r="E100" s="20"/>
      <c r="F100" s="32"/>
      <c r="G100" s="68" t="s">
        <v>175</v>
      </c>
      <c r="H100" s="32"/>
      <c r="I100" s="49"/>
      <c r="J100" s="49">
        <v>2640</v>
      </c>
      <c r="L100" s="45"/>
    </row>
    <row r="101" spans="1:12" x14ac:dyDescent="0.2">
      <c r="A101" s="54">
        <v>3</v>
      </c>
      <c r="B101" s="55">
        <v>42870</v>
      </c>
      <c r="C101" s="54">
        <v>401200</v>
      </c>
      <c r="D101" s="51" t="s">
        <v>72</v>
      </c>
      <c r="E101" s="20"/>
      <c r="F101" s="32"/>
      <c r="G101" s="68" t="s">
        <v>176</v>
      </c>
      <c r="H101" s="32"/>
      <c r="I101" s="49">
        <v>173.04</v>
      </c>
      <c r="J101" s="49"/>
    </row>
    <row r="102" spans="1:12" x14ac:dyDescent="0.2">
      <c r="A102" s="54">
        <v>4</v>
      </c>
      <c r="B102" s="55">
        <v>42870</v>
      </c>
      <c r="C102" s="54">
        <v>514000</v>
      </c>
      <c r="D102" s="51" t="s">
        <v>157</v>
      </c>
      <c r="E102" s="20"/>
      <c r="F102" s="32"/>
      <c r="G102" s="68" t="s">
        <v>176</v>
      </c>
      <c r="H102" s="32"/>
      <c r="I102" s="49"/>
      <c r="J102" s="49">
        <v>173.04</v>
      </c>
    </row>
    <row r="103" spans="1:12" x14ac:dyDescent="0.2">
      <c r="A103" s="54">
        <v>5</v>
      </c>
      <c r="B103" s="55">
        <v>42882</v>
      </c>
      <c r="C103" s="54">
        <v>401200</v>
      </c>
      <c r="D103" s="51" t="s">
        <v>72</v>
      </c>
      <c r="E103" s="20"/>
      <c r="F103" s="32"/>
      <c r="G103" s="68" t="s">
        <v>177</v>
      </c>
      <c r="H103" s="32"/>
      <c r="I103" s="49">
        <v>307.8</v>
      </c>
      <c r="J103" s="49"/>
    </row>
    <row r="104" spans="1:12" x14ac:dyDescent="0.2">
      <c r="A104" s="54">
        <v>6</v>
      </c>
      <c r="B104" s="55">
        <v>42882</v>
      </c>
      <c r="C104" s="54">
        <v>514000</v>
      </c>
      <c r="D104" s="51" t="s">
        <v>157</v>
      </c>
      <c r="E104" s="20"/>
      <c r="F104" s="32"/>
      <c r="G104" s="68" t="s">
        <v>177</v>
      </c>
      <c r="H104" s="32"/>
      <c r="I104" s="49"/>
      <c r="J104" s="49">
        <v>307.8</v>
      </c>
    </row>
    <row r="105" spans="1:12" x14ac:dyDescent="0.2">
      <c r="A105" s="54">
        <v>7</v>
      </c>
      <c r="B105" s="55">
        <v>42883</v>
      </c>
      <c r="C105" s="54">
        <v>514000</v>
      </c>
      <c r="D105" s="51" t="s">
        <v>157</v>
      </c>
      <c r="E105" s="20"/>
      <c r="F105" s="32"/>
      <c r="G105" s="68" t="s">
        <v>178</v>
      </c>
      <c r="H105" s="32"/>
      <c r="I105" s="49">
        <v>1320</v>
      </c>
      <c r="J105" s="49"/>
    </row>
    <row r="106" spans="1:12" x14ac:dyDescent="0.2">
      <c r="A106" s="54">
        <v>8</v>
      </c>
      <c r="B106" s="55">
        <v>42883</v>
      </c>
      <c r="C106" s="54">
        <v>411200</v>
      </c>
      <c r="D106" s="51" t="s">
        <v>75</v>
      </c>
      <c r="E106" s="20"/>
      <c r="F106" s="32"/>
      <c r="G106" s="68" t="s">
        <v>178</v>
      </c>
      <c r="H106" s="32"/>
      <c r="I106" s="49"/>
      <c r="J106" s="49">
        <v>1320</v>
      </c>
    </row>
    <row r="107" spans="1:12" x14ac:dyDescent="0.2">
      <c r="A107" s="54">
        <v>9</v>
      </c>
      <c r="B107" s="55">
        <v>42883</v>
      </c>
      <c r="C107" s="54">
        <v>514000</v>
      </c>
      <c r="D107" s="51" t="s">
        <v>157</v>
      </c>
      <c r="E107" s="20"/>
      <c r="F107" s="32"/>
      <c r="G107" s="68" t="s">
        <v>179</v>
      </c>
      <c r="H107" s="32"/>
      <c r="I107" s="49">
        <v>630</v>
      </c>
      <c r="J107" s="49"/>
    </row>
    <row r="108" spans="1:12" x14ac:dyDescent="0.2">
      <c r="A108" s="54">
        <v>10</v>
      </c>
      <c r="B108" s="55">
        <v>42883</v>
      </c>
      <c r="C108" s="54">
        <v>411100</v>
      </c>
      <c r="D108" s="51" t="s">
        <v>74</v>
      </c>
      <c r="E108" s="20"/>
      <c r="F108" s="32"/>
      <c r="G108" s="68" t="s">
        <v>179</v>
      </c>
      <c r="H108" s="32"/>
      <c r="I108" s="49"/>
      <c r="J108" s="49">
        <v>630</v>
      </c>
    </row>
    <row r="109" spans="1:12" x14ac:dyDescent="0.2">
      <c r="A109" s="131" t="s">
        <v>91</v>
      </c>
      <c r="B109" s="132"/>
      <c r="C109" s="132"/>
      <c r="D109" s="132"/>
      <c r="E109" s="132"/>
      <c r="F109" s="132"/>
      <c r="G109" s="132"/>
      <c r="H109" s="133"/>
      <c r="I109" s="66">
        <f>SUM(I99:I108)</f>
        <v>5070.84</v>
      </c>
      <c r="J109" s="66">
        <f>SUM(J99:J108)</f>
        <v>5070.84</v>
      </c>
    </row>
    <row r="110" spans="1:12" x14ac:dyDescent="0.2">
      <c r="G110" s="46"/>
    </row>
    <row r="111" spans="1:12" x14ac:dyDescent="0.2">
      <c r="C111" s="165" t="str">
        <f>CONCATENATE(C1," - Centralisation - ", H1)</f>
        <v>Journal des Factures FOURNISSEURS - Centralisation - Mai</v>
      </c>
      <c r="D111" s="166"/>
      <c r="E111" s="166"/>
      <c r="F111" s="166"/>
      <c r="G111" s="166"/>
      <c r="H111" s="166"/>
      <c r="I111" s="166"/>
      <c r="J111" s="167"/>
    </row>
    <row r="112" spans="1:12" x14ac:dyDescent="0.2">
      <c r="C112" s="58">
        <v>218200</v>
      </c>
      <c r="D112" s="50" t="s">
        <v>160</v>
      </c>
      <c r="E112" s="30"/>
      <c r="F112" s="30"/>
      <c r="G112" s="72"/>
      <c r="H112" s="31"/>
      <c r="I112" s="48">
        <f>I19</f>
        <v>35800</v>
      </c>
      <c r="J112" s="28"/>
    </row>
    <row r="113" spans="3:10" x14ac:dyDescent="0.2">
      <c r="C113" s="58">
        <v>445620</v>
      </c>
      <c r="D113" s="51" t="s">
        <v>67</v>
      </c>
      <c r="E113" s="20"/>
      <c r="F113" s="20"/>
      <c r="G113" s="73"/>
      <c r="H113" s="32"/>
      <c r="I113" s="49">
        <f>I20</f>
        <v>7160</v>
      </c>
      <c r="J113" s="29"/>
    </row>
    <row r="114" spans="3:10" x14ac:dyDescent="0.2">
      <c r="C114" s="58">
        <v>445661</v>
      </c>
      <c r="D114" s="51" t="s">
        <v>65</v>
      </c>
      <c r="E114" s="20"/>
      <c r="F114" s="20"/>
      <c r="G114" s="73"/>
      <c r="H114" s="32"/>
      <c r="I114" s="49">
        <f>I5+I8+I11+I14+I29+I32+I35+I38</f>
        <v>28781.81</v>
      </c>
      <c r="J114" s="29"/>
    </row>
    <row r="115" spans="3:10" x14ac:dyDescent="0.2">
      <c r="C115" s="58">
        <v>445662</v>
      </c>
      <c r="D115" s="51" t="s">
        <v>66</v>
      </c>
      <c r="E115" s="20"/>
      <c r="F115" s="20"/>
      <c r="G115" s="73"/>
      <c r="H115" s="32"/>
      <c r="I115" s="49">
        <f>I17+I23+I26</f>
        <v>189.83</v>
      </c>
      <c r="J115" s="29"/>
    </row>
    <row r="116" spans="3:10" x14ac:dyDescent="0.2">
      <c r="C116" s="58">
        <v>602250</v>
      </c>
      <c r="D116" s="51" t="s">
        <v>80</v>
      </c>
      <c r="E116" s="20"/>
      <c r="F116" s="20"/>
      <c r="G116" s="73"/>
      <c r="H116" s="32"/>
      <c r="I116" s="49">
        <f>I34</f>
        <v>425</v>
      </c>
      <c r="J116" s="29"/>
    </row>
    <row r="117" spans="3:10" x14ac:dyDescent="0.2">
      <c r="C117" s="58">
        <v>607000</v>
      </c>
      <c r="D117" s="51" t="s">
        <v>70</v>
      </c>
      <c r="E117" s="20"/>
      <c r="F117" s="20"/>
      <c r="G117" s="73"/>
      <c r="H117" s="32"/>
      <c r="I117" s="49">
        <f>I4+I7+I10+I13+I28+I31+I37</f>
        <v>143484.1</v>
      </c>
      <c r="J117" s="29"/>
    </row>
    <row r="118" spans="3:10" x14ac:dyDescent="0.2">
      <c r="C118" s="58">
        <v>615000</v>
      </c>
      <c r="D118" s="51" t="s">
        <v>81</v>
      </c>
      <c r="E118" s="20"/>
      <c r="F118" s="20"/>
      <c r="G118" s="73"/>
      <c r="H118" s="32"/>
      <c r="I118" s="49">
        <f>I25</f>
        <v>92.65</v>
      </c>
      <c r="J118" s="29"/>
    </row>
    <row r="119" spans="3:10" x14ac:dyDescent="0.2">
      <c r="C119" s="58">
        <v>623000</v>
      </c>
      <c r="D119" s="51" t="s">
        <v>29</v>
      </c>
      <c r="E119" s="20"/>
      <c r="F119" s="20"/>
      <c r="G119" s="73"/>
      <c r="H119" s="32"/>
      <c r="I119" s="49">
        <f>I16</f>
        <v>600</v>
      </c>
      <c r="J119" s="29"/>
    </row>
    <row r="120" spans="3:10" x14ac:dyDescent="0.2">
      <c r="C120" s="58">
        <v>624000</v>
      </c>
      <c r="D120" s="51" t="s">
        <v>186</v>
      </c>
      <c r="E120" s="20"/>
      <c r="F120" s="20"/>
      <c r="G120" s="73"/>
      <c r="H120" s="32"/>
      <c r="I120" s="49">
        <f>I22</f>
        <v>256.5</v>
      </c>
      <c r="J120" s="49"/>
    </row>
    <row r="121" spans="3:10" x14ac:dyDescent="0.2">
      <c r="C121" s="58">
        <v>401100</v>
      </c>
      <c r="D121" s="51" t="s">
        <v>71</v>
      </c>
      <c r="E121" s="20"/>
      <c r="F121" s="20"/>
      <c r="G121" s="73"/>
      <c r="H121" s="32"/>
      <c r="I121" s="49"/>
      <c r="J121" s="49">
        <f>J6+J9+J12+J15+J30+J33+J36+J39</f>
        <v>172690.91</v>
      </c>
    </row>
    <row r="122" spans="3:10" x14ac:dyDescent="0.2">
      <c r="C122" s="58">
        <v>401200</v>
      </c>
      <c r="D122" s="51" t="s">
        <v>72</v>
      </c>
      <c r="E122" s="20"/>
      <c r="F122" s="20"/>
      <c r="G122" s="73"/>
      <c r="H122" s="32"/>
      <c r="I122" s="29"/>
      <c r="J122" s="49">
        <f>J18+J24+J27</f>
        <v>1138.98</v>
      </c>
    </row>
    <row r="123" spans="3:10" x14ac:dyDescent="0.2">
      <c r="C123" s="58">
        <v>404000</v>
      </c>
      <c r="D123" s="51" t="s">
        <v>79</v>
      </c>
      <c r="E123" s="20"/>
      <c r="F123" s="20"/>
      <c r="G123" s="73"/>
      <c r="H123" s="32"/>
      <c r="I123" s="49"/>
      <c r="J123" s="49">
        <f>J21</f>
        <v>42960</v>
      </c>
    </row>
    <row r="124" spans="3:10" x14ac:dyDescent="0.2">
      <c r="C124" s="164" t="s">
        <v>91</v>
      </c>
      <c r="D124" s="164"/>
      <c r="E124" s="164"/>
      <c r="F124" s="164"/>
      <c r="G124" s="164"/>
      <c r="H124" s="164"/>
      <c r="I124" s="57">
        <f>SUM(I112:I123)</f>
        <v>216789.88999999998</v>
      </c>
      <c r="J124" s="57">
        <f>SUM(J112:J123)</f>
        <v>216789.89</v>
      </c>
    </row>
    <row r="125" spans="3:10" x14ac:dyDescent="0.2">
      <c r="C125" s="143" t="str">
        <f>CONCATENATE(C42," - Centralisation - ", H42)</f>
        <v>Journal des Factures de VENTES - Centralisation - Mai</v>
      </c>
      <c r="D125" s="144"/>
      <c r="E125" s="144"/>
      <c r="F125" s="144"/>
      <c r="G125" s="144"/>
      <c r="H125" s="144"/>
      <c r="I125" s="144"/>
      <c r="J125" s="145"/>
    </row>
    <row r="126" spans="3:10" x14ac:dyDescent="0.2">
      <c r="C126" s="58">
        <v>411100</v>
      </c>
      <c r="D126" s="50" t="s">
        <v>74</v>
      </c>
      <c r="E126" s="30"/>
      <c r="F126" s="30"/>
      <c r="G126" s="70"/>
      <c r="H126" s="31"/>
      <c r="I126" s="48">
        <f>I45+I48+I51+I54+I57+I63+I69</f>
        <v>125913.01000000001</v>
      </c>
      <c r="J126" s="28"/>
    </row>
    <row r="127" spans="3:10" x14ac:dyDescent="0.2">
      <c r="C127" s="58">
        <v>411200</v>
      </c>
      <c r="D127" s="51" t="s">
        <v>75</v>
      </c>
      <c r="E127" s="20"/>
      <c r="F127" s="20"/>
      <c r="G127" s="71"/>
      <c r="H127" s="32"/>
      <c r="I127" s="49">
        <f>I60+I66</f>
        <v>3300</v>
      </c>
      <c r="J127" s="29"/>
    </row>
    <row r="128" spans="3:10" x14ac:dyDescent="0.2">
      <c r="C128" s="58">
        <v>445711</v>
      </c>
      <c r="D128" s="51" t="s">
        <v>68</v>
      </c>
      <c r="E128" s="20"/>
      <c r="F128" s="20"/>
      <c r="G128" s="71"/>
      <c r="H128" s="32"/>
      <c r="I128" s="49"/>
      <c r="J128" s="49">
        <f>J46+J49+J52+J55+J58+J64+J70</f>
        <v>20985.5</v>
      </c>
    </row>
    <row r="129" spans="3:10" x14ac:dyDescent="0.2">
      <c r="C129" s="58">
        <v>445712</v>
      </c>
      <c r="D129" s="51" t="s">
        <v>69</v>
      </c>
      <c r="E129" s="20"/>
      <c r="F129" s="20"/>
      <c r="G129" s="71"/>
      <c r="H129" s="32"/>
      <c r="I129" s="49"/>
      <c r="J129" s="49">
        <f>J61+J67</f>
        <v>550</v>
      </c>
    </row>
    <row r="130" spans="3:10" x14ac:dyDescent="0.2">
      <c r="C130" s="58">
        <v>706000</v>
      </c>
      <c r="D130" s="51" t="s">
        <v>19</v>
      </c>
      <c r="E130" s="20"/>
      <c r="F130" s="20"/>
      <c r="G130" s="71"/>
      <c r="H130" s="32"/>
      <c r="I130" s="49"/>
      <c r="J130" s="49">
        <f>J62+J68</f>
        <v>2750</v>
      </c>
    </row>
    <row r="131" spans="3:10" x14ac:dyDescent="0.2">
      <c r="C131" s="58">
        <v>707000</v>
      </c>
      <c r="D131" s="51" t="s">
        <v>73</v>
      </c>
      <c r="E131" s="20"/>
      <c r="F131" s="20"/>
      <c r="G131" s="71"/>
      <c r="H131" s="32"/>
      <c r="I131" s="49"/>
      <c r="J131" s="49">
        <f>J47+J50+J53+J56+J59+J65+J71</f>
        <v>104927.51</v>
      </c>
    </row>
    <row r="132" spans="3:10" x14ac:dyDescent="0.2">
      <c r="C132" s="139" t="s">
        <v>91</v>
      </c>
      <c r="D132" s="139"/>
      <c r="E132" s="139"/>
      <c r="F132" s="139"/>
      <c r="G132" s="139"/>
      <c r="H132" s="139"/>
      <c r="I132" s="61">
        <f>SUM(I126:I131)</f>
        <v>129213.01000000001</v>
      </c>
      <c r="J132" s="61">
        <f>SUM(J126:J131)</f>
        <v>129213.01</v>
      </c>
    </row>
    <row r="133" spans="3:10" x14ac:dyDescent="0.2">
      <c r="C133" s="127" t="str">
        <f xml:space="preserve"> CONCATENATE(C74," - Centralisation - ",H74)</f>
        <v>Journal de BANQUE - Centralisation - Mai</v>
      </c>
      <c r="D133" s="128"/>
      <c r="E133" s="128"/>
      <c r="F133" s="128"/>
      <c r="G133" s="128"/>
      <c r="H133" s="128"/>
      <c r="I133" s="128"/>
      <c r="J133" s="129"/>
    </row>
    <row r="134" spans="3:10" x14ac:dyDescent="0.2">
      <c r="C134" s="58">
        <v>512000</v>
      </c>
      <c r="D134" s="50" t="s">
        <v>22</v>
      </c>
      <c r="E134" s="30"/>
      <c r="F134" s="30"/>
      <c r="G134" s="70"/>
      <c r="H134" s="31"/>
      <c r="I134" s="48">
        <f>I79+I90</f>
        <v>7794.2699999999995</v>
      </c>
      <c r="J134" s="48">
        <f>J78+J82+J84+J86+J89+J93</f>
        <v>15641.1</v>
      </c>
    </row>
    <row r="135" spans="3:10" x14ac:dyDescent="0.2">
      <c r="C135" s="58">
        <v>401100</v>
      </c>
      <c r="D135" s="51" t="s">
        <v>71</v>
      </c>
      <c r="E135" s="20"/>
      <c r="F135" s="20"/>
      <c r="G135" s="71"/>
      <c r="H135" s="32"/>
      <c r="I135" s="49">
        <f>I77+I83</f>
        <v>7886.92</v>
      </c>
      <c r="J135" s="29"/>
    </row>
    <row r="136" spans="3:10" x14ac:dyDescent="0.2">
      <c r="C136" s="58">
        <v>401200</v>
      </c>
      <c r="D136" s="51" t="s">
        <v>72</v>
      </c>
      <c r="E136" s="20"/>
      <c r="F136" s="20"/>
      <c r="G136" s="71"/>
      <c r="H136" s="32"/>
      <c r="I136" s="49">
        <f>I92</f>
        <v>111.18</v>
      </c>
      <c r="J136" s="49"/>
    </row>
    <row r="137" spans="3:10" x14ac:dyDescent="0.2">
      <c r="C137" s="58">
        <v>404000</v>
      </c>
      <c r="D137" s="51" t="s">
        <v>79</v>
      </c>
      <c r="E137" s="20"/>
      <c r="F137" s="20"/>
      <c r="G137" s="71"/>
      <c r="H137" s="32"/>
      <c r="I137" s="49">
        <f>I81</f>
        <v>2772</v>
      </c>
      <c r="J137" s="49"/>
    </row>
    <row r="138" spans="3:10" x14ac:dyDescent="0.2">
      <c r="C138" s="58">
        <v>411100</v>
      </c>
      <c r="D138" s="51" t="s">
        <v>74</v>
      </c>
      <c r="E138" s="20"/>
      <c r="F138" s="20"/>
      <c r="G138" s="71"/>
      <c r="H138" s="32"/>
      <c r="I138" s="49"/>
      <c r="J138" s="49">
        <f>J80</f>
        <v>7765.87</v>
      </c>
    </row>
    <row r="139" spans="3:10" x14ac:dyDescent="0.2">
      <c r="C139" s="58">
        <v>445510</v>
      </c>
      <c r="D139" s="51" t="s">
        <v>141</v>
      </c>
      <c r="E139" s="20"/>
      <c r="F139" s="20"/>
      <c r="G139" s="71"/>
      <c r="H139" s="32"/>
      <c r="I139" s="49">
        <f>I85</f>
        <v>4535</v>
      </c>
      <c r="J139" s="49"/>
    </row>
    <row r="140" spans="3:10" x14ac:dyDescent="0.2">
      <c r="C140" s="58">
        <v>445662</v>
      </c>
      <c r="D140" s="51" t="s">
        <v>66</v>
      </c>
      <c r="E140" s="20"/>
      <c r="F140" s="20"/>
      <c r="G140" s="71"/>
      <c r="H140" s="32"/>
      <c r="I140" s="49">
        <f>I88</f>
        <v>56</v>
      </c>
      <c r="J140" s="29"/>
    </row>
    <row r="141" spans="3:10" x14ac:dyDescent="0.2">
      <c r="C141" s="58">
        <v>627000</v>
      </c>
      <c r="D141" s="51" t="s">
        <v>42</v>
      </c>
      <c r="E141" s="20"/>
      <c r="F141" s="20"/>
      <c r="G141" s="71"/>
      <c r="H141" s="32"/>
      <c r="I141" s="49">
        <f>I87</f>
        <v>280</v>
      </c>
      <c r="J141" s="29"/>
    </row>
    <row r="142" spans="3:10" x14ac:dyDescent="0.2">
      <c r="C142" s="58">
        <v>763000</v>
      </c>
      <c r="D142" s="51" t="s">
        <v>142</v>
      </c>
      <c r="E142" s="20"/>
      <c r="F142" s="20"/>
      <c r="G142" s="71"/>
      <c r="H142" s="32"/>
      <c r="I142" s="49"/>
      <c r="J142" s="49">
        <f>J91</f>
        <v>28.4</v>
      </c>
    </row>
    <row r="143" spans="3:10" x14ac:dyDescent="0.2">
      <c r="C143" s="123" t="s">
        <v>91</v>
      </c>
      <c r="D143" s="123"/>
      <c r="E143" s="123"/>
      <c r="F143" s="123"/>
      <c r="G143" s="123"/>
      <c r="H143" s="123"/>
      <c r="I143" s="63">
        <f>SUM(I134:I142)</f>
        <v>23435.37</v>
      </c>
      <c r="J143" s="63">
        <f>SUM(J134:J142)</f>
        <v>23435.370000000003</v>
      </c>
    </row>
    <row r="144" spans="3:10" x14ac:dyDescent="0.2">
      <c r="C144" s="134" t="str">
        <f xml:space="preserve"> CONCATENATE(C96," - Centralisation - ",H96)</f>
        <v>Journal de CCP - Centralisation - Mai</v>
      </c>
      <c r="D144" s="135"/>
      <c r="E144" s="135"/>
      <c r="F144" s="135"/>
      <c r="G144" s="135"/>
      <c r="H144" s="135"/>
      <c r="I144" s="135"/>
      <c r="J144" s="136"/>
    </row>
    <row r="145" spans="3:10" x14ac:dyDescent="0.2">
      <c r="C145" s="58">
        <v>514000</v>
      </c>
      <c r="D145" s="50" t="s">
        <v>157</v>
      </c>
      <c r="E145" s="30"/>
      <c r="F145" s="30"/>
      <c r="G145" s="70"/>
      <c r="H145" s="31"/>
      <c r="I145" s="48">
        <f>I99+I105+I107</f>
        <v>4590</v>
      </c>
      <c r="J145" s="48">
        <f>J102+J104</f>
        <v>480.84000000000003</v>
      </c>
    </row>
    <row r="146" spans="3:10" x14ac:dyDescent="0.2">
      <c r="C146" s="58">
        <v>401200</v>
      </c>
      <c r="D146" s="51" t="s">
        <v>72</v>
      </c>
      <c r="E146" s="20"/>
      <c r="F146" s="20"/>
      <c r="G146" s="71"/>
      <c r="H146" s="32"/>
      <c r="I146" s="49">
        <f>I101+I103</f>
        <v>480.84000000000003</v>
      </c>
      <c r="J146" s="29"/>
    </row>
    <row r="147" spans="3:10" x14ac:dyDescent="0.2">
      <c r="C147" s="58">
        <v>411100</v>
      </c>
      <c r="D147" s="51" t="s">
        <v>74</v>
      </c>
      <c r="E147" s="20"/>
      <c r="F147" s="20"/>
      <c r="G147" s="71"/>
      <c r="H147" s="32"/>
      <c r="I147" s="49"/>
      <c r="J147" s="49">
        <f>J108</f>
        <v>630</v>
      </c>
    </row>
    <row r="148" spans="3:10" x14ac:dyDescent="0.2">
      <c r="C148" s="58">
        <v>411200</v>
      </c>
      <c r="D148" s="51" t="s">
        <v>75</v>
      </c>
      <c r="E148" s="20"/>
      <c r="F148" s="20"/>
      <c r="G148" s="71"/>
      <c r="H148" s="32"/>
      <c r="I148" s="49"/>
      <c r="J148" s="49">
        <f>J100+J106</f>
        <v>3960</v>
      </c>
    </row>
    <row r="149" spans="3:10" x14ac:dyDescent="0.2">
      <c r="C149" s="130" t="s">
        <v>91</v>
      </c>
      <c r="D149" s="130"/>
      <c r="E149" s="130"/>
      <c r="F149" s="130"/>
      <c r="G149" s="130"/>
      <c r="H149" s="130"/>
      <c r="I149" s="66">
        <f>SUM(I145:I148)</f>
        <v>5070.84</v>
      </c>
      <c r="J149" s="66">
        <f>SUM(J145:J148)</f>
        <v>5070.84</v>
      </c>
    </row>
  </sheetData>
  <mergeCells count="48">
    <mergeCell ref="A1:B1"/>
    <mergeCell ref="C1:G1"/>
    <mergeCell ref="A2:A3"/>
    <mergeCell ref="B2:B3"/>
    <mergeCell ref="C2:C3"/>
    <mergeCell ref="D2:F3"/>
    <mergeCell ref="G2:H3"/>
    <mergeCell ref="C132:H132"/>
    <mergeCell ref="A72:H72"/>
    <mergeCell ref="C125:J125"/>
    <mergeCell ref="A43:A44"/>
    <mergeCell ref="B43:B44"/>
    <mergeCell ref="C43:C44"/>
    <mergeCell ref="D43:F44"/>
    <mergeCell ref="G43:H44"/>
    <mergeCell ref="I2:I3"/>
    <mergeCell ref="J2:J3"/>
    <mergeCell ref="A40:H40"/>
    <mergeCell ref="C111:J111"/>
    <mergeCell ref="C124:H124"/>
    <mergeCell ref="I43:I44"/>
    <mergeCell ref="J43:J44"/>
    <mergeCell ref="A42:B42"/>
    <mergeCell ref="C42:G42"/>
    <mergeCell ref="C143:H143"/>
    <mergeCell ref="I75:I76"/>
    <mergeCell ref="J75:J76"/>
    <mergeCell ref="C133:J133"/>
    <mergeCell ref="A75:A76"/>
    <mergeCell ref="B75:B76"/>
    <mergeCell ref="C75:C76"/>
    <mergeCell ref="D75:F76"/>
    <mergeCell ref="G75:H76"/>
    <mergeCell ref="A94:H94"/>
    <mergeCell ref="A74:B74"/>
    <mergeCell ref="C74:G74"/>
    <mergeCell ref="A96:B96"/>
    <mergeCell ref="C96:G96"/>
    <mergeCell ref="C149:H149"/>
    <mergeCell ref="I97:I98"/>
    <mergeCell ref="J97:J98"/>
    <mergeCell ref="C144:J144"/>
    <mergeCell ref="A97:A98"/>
    <mergeCell ref="B97:B98"/>
    <mergeCell ref="C97:C98"/>
    <mergeCell ref="D97:F98"/>
    <mergeCell ref="G97:H98"/>
    <mergeCell ref="A109:H10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workbookViewId="0">
      <selection activeCell="L16" sqref="L16"/>
    </sheetView>
  </sheetViews>
  <sheetFormatPr baseColWidth="10" defaultRowHeight="12.75" x14ac:dyDescent="0.2"/>
  <sheetData>
    <row r="1" spans="1:10" ht="25.5" customHeight="1" x14ac:dyDescent="0.2">
      <c r="A1" s="111" t="s">
        <v>97</v>
      </c>
      <c r="B1" s="112"/>
      <c r="C1" s="179" t="s">
        <v>98</v>
      </c>
      <c r="D1" s="180"/>
      <c r="E1" s="180"/>
      <c r="F1" s="180"/>
      <c r="G1" s="185"/>
      <c r="H1" s="59" t="s">
        <v>108</v>
      </c>
      <c r="I1" s="56" t="s">
        <v>100</v>
      </c>
      <c r="J1" s="56">
        <v>94</v>
      </c>
    </row>
    <row r="2" spans="1:10" x14ac:dyDescent="0.2">
      <c r="A2" s="171" t="s">
        <v>92</v>
      </c>
      <c r="B2" s="171" t="s">
        <v>93</v>
      </c>
      <c r="C2" s="171" t="s">
        <v>94</v>
      </c>
      <c r="D2" s="173" t="s">
        <v>95</v>
      </c>
      <c r="E2" s="177"/>
      <c r="F2" s="174"/>
      <c r="G2" s="173" t="s">
        <v>96</v>
      </c>
      <c r="H2" s="174"/>
      <c r="I2" s="171" t="s">
        <v>13</v>
      </c>
      <c r="J2" s="171" t="s">
        <v>14</v>
      </c>
    </row>
    <row r="3" spans="1:10" x14ac:dyDescent="0.2">
      <c r="A3" s="172"/>
      <c r="B3" s="172"/>
      <c r="C3" s="172"/>
      <c r="D3" s="175"/>
      <c r="E3" s="178"/>
      <c r="F3" s="176"/>
      <c r="G3" s="175"/>
      <c r="H3" s="176"/>
      <c r="I3" s="172"/>
      <c r="J3" s="172"/>
    </row>
    <row r="4" spans="1:10" x14ac:dyDescent="0.2">
      <c r="A4" s="54">
        <v>1</v>
      </c>
      <c r="B4" s="55">
        <v>42889</v>
      </c>
      <c r="C4" s="54">
        <v>607000</v>
      </c>
      <c r="D4" s="51" t="s">
        <v>70</v>
      </c>
      <c r="E4" s="20"/>
      <c r="F4" s="32"/>
      <c r="G4" s="51" t="s">
        <v>103</v>
      </c>
      <c r="H4" s="32"/>
      <c r="I4" s="49">
        <v>18357.03</v>
      </c>
      <c r="J4" s="49"/>
    </row>
    <row r="5" spans="1:10" x14ac:dyDescent="0.2">
      <c r="A5" s="54">
        <v>2</v>
      </c>
      <c r="B5" s="55">
        <v>42889</v>
      </c>
      <c r="C5" s="54">
        <v>445661</v>
      </c>
      <c r="D5" s="51" t="s">
        <v>65</v>
      </c>
      <c r="E5" s="20"/>
      <c r="F5" s="32"/>
      <c r="G5" s="51" t="s">
        <v>103</v>
      </c>
      <c r="H5" s="32"/>
      <c r="I5" s="49">
        <v>3671.41</v>
      </c>
      <c r="J5" s="49"/>
    </row>
    <row r="6" spans="1:10" x14ac:dyDescent="0.2">
      <c r="A6" s="54">
        <v>3</v>
      </c>
      <c r="B6" s="55">
        <v>42889</v>
      </c>
      <c r="C6" s="54">
        <v>401100</v>
      </c>
      <c r="D6" s="51" t="s">
        <v>71</v>
      </c>
      <c r="E6" s="20"/>
      <c r="F6" s="32"/>
      <c r="G6" s="51" t="s">
        <v>103</v>
      </c>
      <c r="H6" s="32"/>
      <c r="I6" s="49"/>
      <c r="J6" s="49">
        <v>22028.44</v>
      </c>
    </row>
    <row r="7" spans="1:10" x14ac:dyDescent="0.2">
      <c r="A7" s="54">
        <v>4</v>
      </c>
      <c r="B7" s="55">
        <v>42890</v>
      </c>
      <c r="C7" s="54">
        <v>606100</v>
      </c>
      <c r="D7" s="51" t="s">
        <v>109</v>
      </c>
      <c r="E7" s="20"/>
      <c r="F7" s="32"/>
      <c r="G7" s="51" t="s">
        <v>111</v>
      </c>
      <c r="H7" s="32"/>
      <c r="I7" s="49">
        <v>1215</v>
      </c>
      <c r="J7" s="49"/>
    </row>
    <row r="8" spans="1:10" x14ac:dyDescent="0.2">
      <c r="A8" s="54">
        <v>5</v>
      </c>
      <c r="B8" s="55">
        <v>42890</v>
      </c>
      <c r="C8" s="54">
        <v>445661</v>
      </c>
      <c r="D8" s="51" t="s">
        <v>65</v>
      </c>
      <c r="E8" s="20"/>
      <c r="F8" s="32"/>
      <c r="G8" s="51" t="s">
        <v>111</v>
      </c>
      <c r="H8" s="32"/>
      <c r="I8" s="49">
        <v>243</v>
      </c>
      <c r="J8" s="49"/>
    </row>
    <row r="9" spans="1:10" x14ac:dyDescent="0.2">
      <c r="A9" s="54">
        <v>6</v>
      </c>
      <c r="B9" s="55">
        <v>42890</v>
      </c>
      <c r="C9" s="54">
        <v>401100</v>
      </c>
      <c r="D9" s="51" t="s">
        <v>71</v>
      </c>
      <c r="E9" s="20"/>
      <c r="F9" s="32"/>
      <c r="G9" s="51" t="s">
        <v>111</v>
      </c>
      <c r="H9" s="32"/>
      <c r="I9" s="49"/>
      <c r="J9" s="49">
        <v>1458</v>
      </c>
    </row>
    <row r="10" spans="1:10" x14ac:dyDescent="0.2">
      <c r="A10" s="54">
        <v>7</v>
      </c>
      <c r="B10" s="55">
        <v>42890</v>
      </c>
      <c r="C10" s="54">
        <v>607000</v>
      </c>
      <c r="D10" s="51" t="s">
        <v>70</v>
      </c>
      <c r="E10" s="20"/>
      <c r="F10" s="32"/>
      <c r="G10" s="51" t="s">
        <v>83</v>
      </c>
      <c r="H10" s="32"/>
      <c r="I10" s="49">
        <v>4312</v>
      </c>
      <c r="J10" s="49"/>
    </row>
    <row r="11" spans="1:10" x14ac:dyDescent="0.2">
      <c r="A11" s="54">
        <v>8</v>
      </c>
      <c r="B11" s="55">
        <v>42890</v>
      </c>
      <c r="C11" s="54">
        <v>445661</v>
      </c>
      <c r="D11" s="51" t="s">
        <v>65</v>
      </c>
      <c r="E11" s="20"/>
      <c r="F11" s="32"/>
      <c r="G11" s="51" t="s">
        <v>83</v>
      </c>
      <c r="H11" s="32"/>
      <c r="I11" s="49">
        <v>862.4</v>
      </c>
      <c r="J11" s="49"/>
    </row>
    <row r="12" spans="1:10" x14ac:dyDescent="0.2">
      <c r="A12" s="54">
        <v>9</v>
      </c>
      <c r="B12" s="55">
        <v>42890</v>
      </c>
      <c r="C12" s="54">
        <v>401100</v>
      </c>
      <c r="D12" s="51" t="s">
        <v>71</v>
      </c>
      <c r="E12" s="20"/>
      <c r="F12" s="32"/>
      <c r="G12" s="51" t="s">
        <v>83</v>
      </c>
      <c r="H12" s="32"/>
      <c r="I12" s="49"/>
      <c r="J12" s="49">
        <v>5174.3999999999996</v>
      </c>
    </row>
    <row r="13" spans="1:10" x14ac:dyDescent="0.2">
      <c r="A13" s="54">
        <v>10</v>
      </c>
      <c r="B13" s="55">
        <v>42898</v>
      </c>
      <c r="C13" s="54">
        <v>615000</v>
      </c>
      <c r="D13" s="51" t="s">
        <v>81</v>
      </c>
      <c r="E13" s="20"/>
      <c r="F13" s="32"/>
      <c r="G13" s="51" t="s">
        <v>112</v>
      </c>
      <c r="H13" s="32"/>
      <c r="I13" s="49">
        <v>1300</v>
      </c>
      <c r="J13" s="49"/>
    </row>
    <row r="14" spans="1:10" x14ac:dyDescent="0.2">
      <c r="A14" s="54">
        <v>11</v>
      </c>
      <c r="B14" s="55">
        <v>42898</v>
      </c>
      <c r="C14" s="54">
        <v>445662</v>
      </c>
      <c r="D14" s="51" t="s">
        <v>66</v>
      </c>
      <c r="E14" s="20"/>
      <c r="F14" s="32"/>
      <c r="G14" s="51" t="s">
        <v>112</v>
      </c>
      <c r="H14" s="32"/>
      <c r="I14" s="49">
        <v>260</v>
      </c>
      <c r="J14" s="49"/>
    </row>
    <row r="15" spans="1:10" x14ac:dyDescent="0.2">
      <c r="A15" s="54">
        <v>12</v>
      </c>
      <c r="B15" s="55">
        <v>42898</v>
      </c>
      <c r="C15" s="54">
        <v>401200</v>
      </c>
      <c r="D15" s="51" t="s">
        <v>71</v>
      </c>
      <c r="E15" s="20"/>
      <c r="F15" s="32"/>
      <c r="G15" s="51" t="s">
        <v>112</v>
      </c>
      <c r="H15" s="32"/>
      <c r="I15" s="49"/>
      <c r="J15" s="49">
        <v>1560</v>
      </c>
    </row>
    <row r="16" spans="1:10" x14ac:dyDescent="0.2">
      <c r="A16" s="54">
        <v>13</v>
      </c>
      <c r="B16" s="55">
        <v>42898</v>
      </c>
      <c r="C16" s="54">
        <v>218300</v>
      </c>
      <c r="D16" s="51" t="s">
        <v>110</v>
      </c>
      <c r="E16" s="20"/>
      <c r="F16" s="32"/>
      <c r="G16" s="51" t="s">
        <v>113</v>
      </c>
      <c r="H16" s="32"/>
      <c r="I16" s="49">
        <v>4550</v>
      </c>
      <c r="J16" s="49"/>
    </row>
    <row r="17" spans="1:10" x14ac:dyDescent="0.2">
      <c r="A17" s="54">
        <v>14</v>
      </c>
      <c r="B17" s="55">
        <v>42898</v>
      </c>
      <c r="C17" s="54">
        <v>445620</v>
      </c>
      <c r="D17" s="51" t="s">
        <v>67</v>
      </c>
      <c r="E17" s="20"/>
      <c r="F17" s="32"/>
      <c r="G17" s="51" t="s">
        <v>113</v>
      </c>
      <c r="H17" s="32"/>
      <c r="I17" s="49">
        <v>910</v>
      </c>
      <c r="J17" s="49"/>
    </row>
    <row r="18" spans="1:10" x14ac:dyDescent="0.2">
      <c r="A18" s="54">
        <v>15</v>
      </c>
      <c r="B18" s="55">
        <v>42898</v>
      </c>
      <c r="C18" s="54">
        <v>404000</v>
      </c>
      <c r="D18" s="51" t="s">
        <v>102</v>
      </c>
      <c r="E18" s="20"/>
      <c r="F18" s="32"/>
      <c r="G18" s="51" t="s">
        <v>113</v>
      </c>
      <c r="H18" s="32"/>
      <c r="I18" s="49"/>
      <c r="J18" s="49">
        <v>5460</v>
      </c>
    </row>
    <row r="19" spans="1:10" x14ac:dyDescent="0.2">
      <c r="A19" s="54">
        <v>16</v>
      </c>
      <c r="B19" s="55">
        <v>42905</v>
      </c>
      <c r="C19" s="54">
        <v>607000</v>
      </c>
      <c r="D19" s="51" t="s">
        <v>70</v>
      </c>
      <c r="E19" s="20"/>
      <c r="F19" s="32"/>
      <c r="G19" s="51" t="s">
        <v>90</v>
      </c>
      <c r="H19" s="32"/>
      <c r="I19" s="49">
        <v>6820</v>
      </c>
      <c r="J19" s="49"/>
    </row>
    <row r="20" spans="1:10" x14ac:dyDescent="0.2">
      <c r="A20" s="54">
        <v>17</v>
      </c>
      <c r="B20" s="55">
        <v>42905</v>
      </c>
      <c r="C20" s="54">
        <v>445661</v>
      </c>
      <c r="D20" s="51" t="s">
        <v>65</v>
      </c>
      <c r="E20" s="20"/>
      <c r="F20" s="32"/>
      <c r="G20" s="51" t="s">
        <v>90</v>
      </c>
      <c r="H20" s="32"/>
      <c r="I20" s="49">
        <v>1364</v>
      </c>
      <c r="J20" s="49"/>
    </row>
    <row r="21" spans="1:10" x14ac:dyDescent="0.2">
      <c r="A21" s="54">
        <v>18</v>
      </c>
      <c r="B21" s="55">
        <v>42905</v>
      </c>
      <c r="C21" s="54">
        <v>401100</v>
      </c>
      <c r="D21" s="51" t="s">
        <v>71</v>
      </c>
      <c r="E21" s="20"/>
      <c r="F21" s="32"/>
      <c r="G21" s="51" t="s">
        <v>90</v>
      </c>
      <c r="H21" s="32"/>
      <c r="I21" s="49"/>
      <c r="J21" s="49">
        <v>8184</v>
      </c>
    </row>
    <row r="22" spans="1:10" x14ac:dyDescent="0.2">
      <c r="A22" s="54">
        <v>19</v>
      </c>
      <c r="B22" s="55">
        <v>42911</v>
      </c>
      <c r="C22" s="54">
        <v>607000</v>
      </c>
      <c r="D22" s="51" t="s">
        <v>70</v>
      </c>
      <c r="E22" s="20"/>
      <c r="F22" s="32"/>
      <c r="G22" s="51" t="s">
        <v>84</v>
      </c>
      <c r="H22" s="32"/>
      <c r="I22" s="49">
        <v>6584.52</v>
      </c>
      <c r="J22" s="49"/>
    </row>
    <row r="23" spans="1:10" x14ac:dyDescent="0.2">
      <c r="A23" s="54">
        <v>20</v>
      </c>
      <c r="B23" s="55">
        <v>42911</v>
      </c>
      <c r="C23" s="54">
        <v>445661</v>
      </c>
      <c r="D23" s="51" t="s">
        <v>65</v>
      </c>
      <c r="E23" s="20"/>
      <c r="F23" s="32"/>
      <c r="G23" s="51" t="s">
        <v>84</v>
      </c>
      <c r="H23" s="32"/>
      <c r="I23" s="49">
        <v>1316.9</v>
      </c>
      <c r="J23" s="49"/>
    </row>
    <row r="24" spans="1:10" x14ac:dyDescent="0.2">
      <c r="A24" s="54">
        <v>21</v>
      </c>
      <c r="B24" s="55">
        <v>42911</v>
      </c>
      <c r="C24" s="54">
        <v>401100</v>
      </c>
      <c r="D24" s="51" t="s">
        <v>71</v>
      </c>
      <c r="E24" s="20"/>
      <c r="F24" s="32"/>
      <c r="G24" s="51" t="s">
        <v>84</v>
      </c>
      <c r="H24" s="32"/>
      <c r="I24" s="49"/>
      <c r="J24" s="49">
        <v>7901.42</v>
      </c>
    </row>
    <row r="25" spans="1:10" x14ac:dyDescent="0.2">
      <c r="A25" s="54">
        <v>22</v>
      </c>
      <c r="B25" s="55">
        <v>42912</v>
      </c>
      <c r="C25" s="54">
        <v>607000</v>
      </c>
      <c r="D25" s="51" t="s">
        <v>70</v>
      </c>
      <c r="E25" s="20"/>
      <c r="F25" s="32"/>
      <c r="G25" s="51" t="s">
        <v>103</v>
      </c>
      <c r="H25" s="32"/>
      <c r="I25" s="49">
        <v>10502.37</v>
      </c>
      <c r="J25" s="49"/>
    </row>
    <row r="26" spans="1:10" x14ac:dyDescent="0.2">
      <c r="A26" s="54">
        <v>23</v>
      </c>
      <c r="B26" s="55">
        <v>42912</v>
      </c>
      <c r="C26" s="54">
        <v>445661</v>
      </c>
      <c r="D26" s="51" t="s">
        <v>65</v>
      </c>
      <c r="E26" s="20"/>
      <c r="F26" s="32"/>
      <c r="G26" s="51" t="s">
        <v>103</v>
      </c>
      <c r="H26" s="32"/>
      <c r="I26" s="49">
        <v>2100.4699999999998</v>
      </c>
      <c r="J26" s="49"/>
    </row>
    <row r="27" spans="1:10" x14ac:dyDescent="0.2">
      <c r="A27" s="54">
        <v>24</v>
      </c>
      <c r="B27" s="55">
        <v>42912</v>
      </c>
      <c r="C27" s="54">
        <v>401100</v>
      </c>
      <c r="D27" s="51" t="s">
        <v>71</v>
      </c>
      <c r="E27" s="20"/>
      <c r="F27" s="32"/>
      <c r="G27" s="51" t="s">
        <v>103</v>
      </c>
      <c r="H27" s="32"/>
      <c r="I27" s="49"/>
      <c r="J27" s="49">
        <v>12602.84</v>
      </c>
    </row>
    <row r="28" spans="1:10" x14ac:dyDescent="0.2">
      <c r="A28" s="54">
        <v>25</v>
      </c>
      <c r="B28" s="55">
        <v>42916</v>
      </c>
      <c r="C28" s="54">
        <v>624000</v>
      </c>
      <c r="D28" s="51" t="s">
        <v>186</v>
      </c>
      <c r="E28" s="20"/>
      <c r="F28" s="32"/>
      <c r="G28" s="51" t="s">
        <v>86</v>
      </c>
      <c r="H28" s="32"/>
      <c r="I28" s="49">
        <v>1600</v>
      </c>
      <c r="J28" s="49"/>
    </row>
    <row r="29" spans="1:10" x14ac:dyDescent="0.2">
      <c r="A29" s="54">
        <v>26</v>
      </c>
      <c r="B29" s="55">
        <v>42916</v>
      </c>
      <c r="C29" s="54">
        <v>445662</v>
      </c>
      <c r="D29" s="51" t="s">
        <v>66</v>
      </c>
      <c r="E29" s="20"/>
      <c r="F29" s="32"/>
      <c r="G29" s="51" t="s">
        <v>86</v>
      </c>
      <c r="H29" s="32"/>
      <c r="I29" s="49">
        <v>320</v>
      </c>
      <c r="J29" s="49"/>
    </row>
    <row r="30" spans="1:10" x14ac:dyDescent="0.2">
      <c r="A30" s="54">
        <v>27</v>
      </c>
      <c r="B30" s="55">
        <v>42916</v>
      </c>
      <c r="C30" s="54">
        <v>401200</v>
      </c>
      <c r="D30" s="51" t="s">
        <v>72</v>
      </c>
      <c r="E30" s="20"/>
      <c r="F30" s="32"/>
      <c r="G30" s="51" t="s">
        <v>86</v>
      </c>
      <c r="H30" s="32"/>
      <c r="I30" s="49"/>
      <c r="J30" s="49">
        <v>1920</v>
      </c>
    </row>
    <row r="31" spans="1:10" x14ac:dyDescent="0.2">
      <c r="A31" s="168" t="s">
        <v>91</v>
      </c>
      <c r="B31" s="169"/>
      <c r="C31" s="169"/>
      <c r="D31" s="169"/>
      <c r="E31" s="169"/>
      <c r="F31" s="169"/>
      <c r="G31" s="169"/>
      <c r="H31" s="170"/>
      <c r="I31" s="57">
        <f>SUM(I4:I30)</f>
        <v>66289.100000000006</v>
      </c>
      <c r="J31" s="57">
        <f>SUM(J5:J30)</f>
        <v>66289.099999999991</v>
      </c>
    </row>
    <row r="32" spans="1:10" x14ac:dyDescent="0.2">
      <c r="G32" s="47"/>
    </row>
    <row r="33" spans="1:10" ht="25.5" customHeight="1" x14ac:dyDescent="0.2">
      <c r="A33" s="111" t="s">
        <v>97</v>
      </c>
      <c r="B33" s="112"/>
      <c r="C33" s="150" t="s">
        <v>139</v>
      </c>
      <c r="D33" s="151"/>
      <c r="E33" s="151"/>
      <c r="F33" s="151"/>
      <c r="G33" s="184"/>
      <c r="H33" s="59" t="s">
        <v>108</v>
      </c>
      <c r="I33" s="60" t="s">
        <v>100</v>
      </c>
      <c r="J33" s="60">
        <v>94</v>
      </c>
    </row>
    <row r="34" spans="1:10" x14ac:dyDescent="0.2">
      <c r="A34" s="137" t="s">
        <v>92</v>
      </c>
      <c r="B34" s="137" t="s">
        <v>93</v>
      </c>
      <c r="C34" s="137" t="s">
        <v>94</v>
      </c>
      <c r="D34" s="152" t="s">
        <v>95</v>
      </c>
      <c r="E34" s="153"/>
      <c r="F34" s="154"/>
      <c r="G34" s="152" t="s">
        <v>96</v>
      </c>
      <c r="H34" s="154"/>
      <c r="I34" s="137" t="s">
        <v>13</v>
      </c>
      <c r="J34" s="137" t="s">
        <v>14</v>
      </c>
    </row>
    <row r="35" spans="1:10" x14ac:dyDescent="0.2">
      <c r="A35" s="138"/>
      <c r="B35" s="138"/>
      <c r="C35" s="138"/>
      <c r="D35" s="155"/>
      <c r="E35" s="156"/>
      <c r="F35" s="157"/>
      <c r="G35" s="155"/>
      <c r="H35" s="157"/>
      <c r="I35" s="138"/>
      <c r="J35" s="138"/>
    </row>
    <row r="36" spans="1:10" x14ac:dyDescent="0.2">
      <c r="A36" s="52">
        <v>1</v>
      </c>
      <c r="B36" s="53">
        <v>42887</v>
      </c>
      <c r="C36" s="52">
        <v>411100</v>
      </c>
      <c r="D36" s="50" t="s">
        <v>74</v>
      </c>
      <c r="E36" s="30"/>
      <c r="F36" s="31"/>
      <c r="G36" s="67" t="s">
        <v>114</v>
      </c>
      <c r="H36" s="31"/>
      <c r="I36" s="48">
        <v>12504</v>
      </c>
      <c r="J36" s="48"/>
    </row>
    <row r="37" spans="1:10" x14ac:dyDescent="0.2">
      <c r="A37" s="54">
        <v>2</v>
      </c>
      <c r="B37" s="55">
        <v>42887</v>
      </c>
      <c r="C37" s="54">
        <v>445711</v>
      </c>
      <c r="D37" s="51" t="s">
        <v>68</v>
      </c>
      <c r="E37" s="20"/>
      <c r="F37" s="32"/>
      <c r="G37" s="68" t="s">
        <v>114</v>
      </c>
      <c r="H37" s="32"/>
      <c r="I37" s="49"/>
      <c r="J37" s="49">
        <v>2084</v>
      </c>
    </row>
    <row r="38" spans="1:10" x14ac:dyDescent="0.2">
      <c r="A38" s="54">
        <v>3</v>
      </c>
      <c r="B38" s="55">
        <v>42887</v>
      </c>
      <c r="C38" s="54">
        <v>707000</v>
      </c>
      <c r="D38" s="51" t="s">
        <v>73</v>
      </c>
      <c r="E38" s="20"/>
      <c r="F38" s="32"/>
      <c r="G38" s="68" t="s">
        <v>114</v>
      </c>
      <c r="H38" s="32"/>
      <c r="I38" s="49"/>
      <c r="J38" s="49">
        <v>10420</v>
      </c>
    </row>
    <row r="39" spans="1:10" x14ac:dyDescent="0.2">
      <c r="A39" s="54">
        <v>4</v>
      </c>
      <c r="B39" s="55">
        <v>42889</v>
      </c>
      <c r="C39" s="54">
        <v>411100</v>
      </c>
      <c r="D39" s="51" t="s">
        <v>74</v>
      </c>
      <c r="E39" s="20"/>
      <c r="F39" s="32"/>
      <c r="G39" s="68" t="s">
        <v>130</v>
      </c>
      <c r="H39" s="32"/>
      <c r="I39" s="49">
        <v>12679.7</v>
      </c>
      <c r="J39" s="49"/>
    </row>
    <row r="40" spans="1:10" x14ac:dyDescent="0.2">
      <c r="A40" s="54">
        <v>5</v>
      </c>
      <c r="B40" s="55">
        <v>42889</v>
      </c>
      <c r="C40" s="54">
        <v>445711</v>
      </c>
      <c r="D40" s="51" t="s">
        <v>68</v>
      </c>
      <c r="E40" s="20"/>
      <c r="F40" s="32"/>
      <c r="G40" s="68" t="s">
        <v>130</v>
      </c>
      <c r="H40" s="32"/>
      <c r="I40" s="49"/>
      <c r="J40" s="49">
        <v>2113.2800000000002</v>
      </c>
    </row>
    <row r="41" spans="1:10" x14ac:dyDescent="0.2">
      <c r="A41" s="54">
        <v>6</v>
      </c>
      <c r="B41" s="55">
        <v>42889</v>
      </c>
      <c r="C41" s="54">
        <v>707000</v>
      </c>
      <c r="D41" s="51" t="s">
        <v>73</v>
      </c>
      <c r="E41" s="20"/>
      <c r="F41" s="32"/>
      <c r="G41" s="68" t="s">
        <v>130</v>
      </c>
      <c r="H41" s="32"/>
      <c r="I41" s="49"/>
      <c r="J41" s="49">
        <v>10566.42</v>
      </c>
    </row>
    <row r="42" spans="1:10" x14ac:dyDescent="0.2">
      <c r="A42" s="54">
        <v>7</v>
      </c>
      <c r="B42" s="55">
        <v>42893</v>
      </c>
      <c r="C42" s="54">
        <v>411100</v>
      </c>
      <c r="D42" s="51" t="s">
        <v>74</v>
      </c>
      <c r="E42" s="20"/>
      <c r="F42" s="32"/>
      <c r="G42" s="68" t="s">
        <v>131</v>
      </c>
      <c r="H42" s="32"/>
      <c r="I42" s="49">
        <v>3515.46</v>
      </c>
      <c r="J42" s="49"/>
    </row>
    <row r="43" spans="1:10" x14ac:dyDescent="0.2">
      <c r="A43" s="54">
        <v>8</v>
      </c>
      <c r="B43" s="55">
        <v>42893</v>
      </c>
      <c r="C43" s="54">
        <v>445711</v>
      </c>
      <c r="D43" s="51" t="s">
        <v>68</v>
      </c>
      <c r="E43" s="20"/>
      <c r="F43" s="32"/>
      <c r="G43" s="68" t="s">
        <v>131</v>
      </c>
      <c r="H43" s="32"/>
      <c r="I43" s="49"/>
      <c r="J43" s="49">
        <v>585.91</v>
      </c>
    </row>
    <row r="44" spans="1:10" x14ac:dyDescent="0.2">
      <c r="A44" s="54">
        <v>9</v>
      </c>
      <c r="B44" s="55">
        <v>42893</v>
      </c>
      <c r="C44" s="54">
        <v>707000</v>
      </c>
      <c r="D44" s="51" t="s">
        <v>73</v>
      </c>
      <c r="E44" s="20"/>
      <c r="F44" s="32"/>
      <c r="G44" s="68" t="s">
        <v>131</v>
      </c>
      <c r="H44" s="32"/>
      <c r="I44" s="49"/>
      <c r="J44" s="49">
        <v>2929.55</v>
      </c>
    </row>
    <row r="45" spans="1:10" x14ac:dyDescent="0.2">
      <c r="A45" s="54">
        <v>10</v>
      </c>
      <c r="B45" s="55">
        <v>42894</v>
      </c>
      <c r="C45" s="54">
        <v>411100</v>
      </c>
      <c r="D45" s="51" t="s">
        <v>74</v>
      </c>
      <c r="E45" s="20"/>
      <c r="F45" s="32"/>
      <c r="G45" s="68" t="s">
        <v>132</v>
      </c>
      <c r="H45" s="32"/>
      <c r="I45" s="49">
        <v>35981.040000000001</v>
      </c>
      <c r="J45" s="49"/>
    </row>
    <row r="46" spans="1:10" x14ac:dyDescent="0.2">
      <c r="A46" s="54">
        <v>11</v>
      </c>
      <c r="B46" s="55">
        <v>42894</v>
      </c>
      <c r="C46" s="54">
        <v>445711</v>
      </c>
      <c r="D46" s="51" t="s">
        <v>68</v>
      </c>
      <c r="E46" s="20"/>
      <c r="F46" s="32"/>
      <c r="G46" s="68" t="s">
        <v>132</v>
      </c>
      <c r="H46" s="32"/>
      <c r="I46" s="49"/>
      <c r="J46" s="49">
        <v>5996.84</v>
      </c>
    </row>
    <row r="47" spans="1:10" x14ac:dyDescent="0.2">
      <c r="A47" s="54">
        <v>12</v>
      </c>
      <c r="B47" s="55">
        <v>42894</v>
      </c>
      <c r="C47" s="54">
        <v>707000</v>
      </c>
      <c r="D47" s="51" t="s">
        <v>73</v>
      </c>
      <c r="E47" s="20"/>
      <c r="F47" s="32"/>
      <c r="G47" s="68" t="s">
        <v>132</v>
      </c>
      <c r="H47" s="32"/>
      <c r="I47" s="49"/>
      <c r="J47" s="49">
        <v>29984.2</v>
      </c>
    </row>
    <row r="48" spans="1:10" x14ac:dyDescent="0.2">
      <c r="A48" s="54">
        <v>13</v>
      </c>
      <c r="B48" s="55">
        <v>42900</v>
      </c>
      <c r="C48" s="54">
        <v>411100</v>
      </c>
      <c r="D48" s="51" t="s">
        <v>74</v>
      </c>
      <c r="E48" s="20"/>
      <c r="F48" s="32"/>
      <c r="G48" s="68" t="s">
        <v>82</v>
      </c>
      <c r="H48" s="32"/>
      <c r="I48" s="49">
        <v>37024.800000000003</v>
      </c>
      <c r="J48" s="49"/>
    </row>
    <row r="49" spans="1:10" x14ac:dyDescent="0.2">
      <c r="A49" s="54">
        <v>14</v>
      </c>
      <c r="B49" s="55">
        <v>42900</v>
      </c>
      <c r="C49" s="54">
        <v>445711</v>
      </c>
      <c r="D49" s="51" t="s">
        <v>68</v>
      </c>
      <c r="E49" s="20"/>
      <c r="F49" s="32"/>
      <c r="G49" s="68" t="s">
        <v>82</v>
      </c>
      <c r="H49" s="32"/>
      <c r="I49" s="49"/>
      <c r="J49" s="49">
        <v>6170.8</v>
      </c>
    </row>
    <row r="50" spans="1:10" x14ac:dyDescent="0.2">
      <c r="A50" s="54">
        <v>15</v>
      </c>
      <c r="B50" s="55">
        <v>42900</v>
      </c>
      <c r="C50" s="54">
        <v>707000</v>
      </c>
      <c r="D50" s="51" t="s">
        <v>73</v>
      </c>
      <c r="E50" s="20"/>
      <c r="F50" s="32"/>
      <c r="G50" s="68" t="s">
        <v>82</v>
      </c>
      <c r="H50" s="32"/>
      <c r="I50" s="49"/>
      <c r="J50" s="49">
        <v>30854</v>
      </c>
    </row>
    <row r="51" spans="1:10" x14ac:dyDescent="0.2">
      <c r="A51" s="54">
        <v>16</v>
      </c>
      <c r="B51" s="55">
        <v>42900</v>
      </c>
      <c r="C51" s="54">
        <v>411200</v>
      </c>
      <c r="D51" s="51" t="s">
        <v>75</v>
      </c>
      <c r="E51" s="20"/>
      <c r="F51" s="32"/>
      <c r="G51" s="68" t="s">
        <v>133</v>
      </c>
      <c r="H51" s="32"/>
      <c r="I51" s="49">
        <v>4200</v>
      </c>
      <c r="J51" s="49"/>
    </row>
    <row r="52" spans="1:10" x14ac:dyDescent="0.2">
      <c r="A52" s="54">
        <v>17</v>
      </c>
      <c r="B52" s="55">
        <v>42900</v>
      </c>
      <c r="C52" s="54">
        <v>445712</v>
      </c>
      <c r="D52" s="51" t="s">
        <v>69</v>
      </c>
      <c r="E52" s="20"/>
      <c r="F52" s="32"/>
      <c r="G52" s="68" t="s">
        <v>133</v>
      </c>
      <c r="H52" s="32"/>
      <c r="I52" s="49"/>
      <c r="J52" s="49">
        <v>700</v>
      </c>
    </row>
    <row r="53" spans="1:10" x14ac:dyDescent="0.2">
      <c r="A53" s="54">
        <v>18</v>
      </c>
      <c r="B53" s="55">
        <v>42900</v>
      </c>
      <c r="C53" s="54">
        <v>706000</v>
      </c>
      <c r="D53" s="51" t="s">
        <v>19</v>
      </c>
      <c r="E53" s="20"/>
      <c r="F53" s="32"/>
      <c r="G53" s="68" t="s">
        <v>133</v>
      </c>
      <c r="H53" s="32"/>
      <c r="I53" s="49"/>
      <c r="J53" s="49">
        <v>3500</v>
      </c>
    </row>
    <row r="54" spans="1:10" x14ac:dyDescent="0.2">
      <c r="A54" s="54">
        <v>19</v>
      </c>
      <c r="B54" s="55">
        <v>42900</v>
      </c>
      <c r="C54" s="54">
        <v>411200</v>
      </c>
      <c r="D54" s="51" t="s">
        <v>75</v>
      </c>
      <c r="E54" s="20"/>
      <c r="F54" s="32"/>
      <c r="G54" s="68" t="s">
        <v>134</v>
      </c>
      <c r="H54" s="32"/>
      <c r="I54" s="49">
        <v>3840</v>
      </c>
      <c r="J54" s="49"/>
    </row>
    <row r="55" spans="1:10" x14ac:dyDescent="0.2">
      <c r="A55" s="54">
        <v>20</v>
      </c>
      <c r="B55" s="55">
        <v>42900</v>
      </c>
      <c r="C55" s="54">
        <v>445712</v>
      </c>
      <c r="D55" s="51" t="s">
        <v>69</v>
      </c>
      <c r="E55" s="20"/>
      <c r="F55" s="32"/>
      <c r="G55" s="68" t="s">
        <v>134</v>
      </c>
      <c r="H55" s="32"/>
      <c r="I55" s="49"/>
      <c r="J55" s="49">
        <v>640</v>
      </c>
    </row>
    <row r="56" spans="1:10" x14ac:dyDescent="0.2">
      <c r="A56" s="54">
        <v>21</v>
      </c>
      <c r="B56" s="55">
        <v>42900</v>
      </c>
      <c r="C56" s="54">
        <v>706000</v>
      </c>
      <c r="D56" s="51" t="s">
        <v>19</v>
      </c>
      <c r="E56" s="20"/>
      <c r="F56" s="32"/>
      <c r="G56" s="68" t="s">
        <v>134</v>
      </c>
      <c r="H56" s="32"/>
      <c r="I56" s="49"/>
      <c r="J56" s="49">
        <v>3200</v>
      </c>
    </row>
    <row r="57" spans="1:10" x14ac:dyDescent="0.2">
      <c r="A57" s="54">
        <v>22</v>
      </c>
      <c r="B57" s="55">
        <v>42901</v>
      </c>
      <c r="C57" s="54">
        <v>411100</v>
      </c>
      <c r="D57" s="51" t="s">
        <v>74</v>
      </c>
      <c r="E57" s="20"/>
      <c r="F57" s="32"/>
      <c r="G57" s="68" t="s">
        <v>116</v>
      </c>
      <c r="H57" s="32"/>
      <c r="I57" s="49">
        <v>9583.2000000000007</v>
      </c>
      <c r="J57" s="49"/>
    </row>
    <row r="58" spans="1:10" x14ac:dyDescent="0.2">
      <c r="A58" s="54">
        <v>23</v>
      </c>
      <c r="B58" s="55">
        <v>42901</v>
      </c>
      <c r="C58" s="54">
        <v>445711</v>
      </c>
      <c r="D58" s="51" t="s">
        <v>68</v>
      </c>
      <c r="E58" s="20"/>
      <c r="F58" s="32"/>
      <c r="G58" s="68" t="s">
        <v>116</v>
      </c>
      <c r="H58" s="32"/>
      <c r="I58" s="49"/>
      <c r="J58" s="49">
        <v>1597.2</v>
      </c>
    </row>
    <row r="59" spans="1:10" x14ac:dyDescent="0.2">
      <c r="A59" s="54">
        <v>24</v>
      </c>
      <c r="B59" s="55">
        <v>42901</v>
      </c>
      <c r="C59" s="54">
        <v>707000</v>
      </c>
      <c r="D59" s="51" t="s">
        <v>73</v>
      </c>
      <c r="E59" s="20"/>
      <c r="F59" s="32"/>
      <c r="G59" s="68" t="s">
        <v>116</v>
      </c>
      <c r="H59" s="32"/>
      <c r="I59" s="49"/>
      <c r="J59" s="49">
        <v>7986</v>
      </c>
    </row>
    <row r="60" spans="1:10" x14ac:dyDescent="0.2">
      <c r="A60" s="54">
        <v>25</v>
      </c>
      <c r="B60" s="55">
        <v>42907</v>
      </c>
      <c r="C60" s="54">
        <v>411100</v>
      </c>
      <c r="D60" s="51" t="s">
        <v>74</v>
      </c>
      <c r="E60" s="20"/>
      <c r="F60" s="32"/>
      <c r="G60" s="68" t="s">
        <v>135</v>
      </c>
      <c r="H60" s="32"/>
      <c r="I60" s="49">
        <v>16301.04</v>
      </c>
      <c r="J60" s="49"/>
    </row>
    <row r="61" spans="1:10" x14ac:dyDescent="0.2">
      <c r="A61" s="54">
        <v>26</v>
      </c>
      <c r="B61" s="55">
        <v>42907</v>
      </c>
      <c r="C61" s="54">
        <v>445711</v>
      </c>
      <c r="D61" s="51" t="s">
        <v>68</v>
      </c>
      <c r="E61" s="20"/>
      <c r="F61" s="32"/>
      <c r="G61" s="68" t="s">
        <v>135</v>
      </c>
      <c r="H61" s="32"/>
      <c r="I61" s="49"/>
      <c r="J61" s="49">
        <v>2716.84</v>
      </c>
    </row>
    <row r="62" spans="1:10" x14ac:dyDescent="0.2">
      <c r="A62" s="54">
        <v>27</v>
      </c>
      <c r="B62" s="55">
        <v>42907</v>
      </c>
      <c r="C62" s="54">
        <v>707000</v>
      </c>
      <c r="D62" s="51" t="s">
        <v>73</v>
      </c>
      <c r="E62" s="20"/>
      <c r="F62" s="32"/>
      <c r="G62" s="68" t="s">
        <v>135</v>
      </c>
      <c r="H62" s="32"/>
      <c r="I62" s="49"/>
      <c r="J62" s="49">
        <v>13584.2</v>
      </c>
    </row>
    <row r="63" spans="1:10" x14ac:dyDescent="0.2">
      <c r="A63" s="54">
        <v>28</v>
      </c>
      <c r="B63" s="55">
        <v>42910</v>
      </c>
      <c r="C63" s="54">
        <v>411100</v>
      </c>
      <c r="D63" s="51" t="s">
        <v>74</v>
      </c>
      <c r="E63" s="20"/>
      <c r="F63" s="32"/>
      <c r="G63" s="68" t="s">
        <v>115</v>
      </c>
      <c r="H63" s="32"/>
      <c r="I63" s="49">
        <v>10182.6</v>
      </c>
      <c r="J63" s="49"/>
    </row>
    <row r="64" spans="1:10" x14ac:dyDescent="0.2">
      <c r="A64" s="54">
        <v>29</v>
      </c>
      <c r="B64" s="55">
        <v>42910</v>
      </c>
      <c r="C64" s="54">
        <v>445711</v>
      </c>
      <c r="D64" s="51" t="s">
        <v>68</v>
      </c>
      <c r="E64" s="20"/>
      <c r="F64" s="32"/>
      <c r="G64" s="68" t="s">
        <v>115</v>
      </c>
      <c r="H64" s="32"/>
      <c r="I64" s="49"/>
      <c r="J64" s="49">
        <v>1697.1</v>
      </c>
    </row>
    <row r="65" spans="1:10" x14ac:dyDescent="0.2">
      <c r="A65" s="54">
        <v>30</v>
      </c>
      <c r="B65" s="55">
        <v>42910</v>
      </c>
      <c r="C65" s="54">
        <v>707000</v>
      </c>
      <c r="D65" s="51" t="s">
        <v>73</v>
      </c>
      <c r="E65" s="20"/>
      <c r="F65" s="32"/>
      <c r="G65" s="68" t="s">
        <v>115</v>
      </c>
      <c r="H65" s="32"/>
      <c r="I65" s="49"/>
      <c r="J65" s="49">
        <v>8485.5</v>
      </c>
    </row>
    <row r="66" spans="1:10" x14ac:dyDescent="0.2">
      <c r="A66" s="54">
        <v>31</v>
      </c>
      <c r="B66" s="55">
        <v>42911</v>
      </c>
      <c r="C66" s="54">
        <v>411100</v>
      </c>
      <c r="D66" s="51" t="s">
        <v>74</v>
      </c>
      <c r="E66" s="20"/>
      <c r="F66" s="32"/>
      <c r="G66" s="68" t="s">
        <v>121</v>
      </c>
      <c r="H66" s="32"/>
      <c r="I66" s="49">
        <v>28110.6</v>
      </c>
      <c r="J66" s="49"/>
    </row>
    <row r="67" spans="1:10" x14ac:dyDescent="0.2">
      <c r="A67" s="54">
        <v>32</v>
      </c>
      <c r="B67" s="55">
        <v>42911</v>
      </c>
      <c r="C67" s="54">
        <v>445711</v>
      </c>
      <c r="D67" s="51" t="s">
        <v>68</v>
      </c>
      <c r="E67" s="20"/>
      <c r="F67" s="32"/>
      <c r="G67" s="68" t="s">
        <v>121</v>
      </c>
      <c r="H67" s="32"/>
      <c r="I67" s="49"/>
      <c r="J67" s="49">
        <v>4685.1000000000004</v>
      </c>
    </row>
    <row r="68" spans="1:10" x14ac:dyDescent="0.2">
      <c r="A68" s="54">
        <v>33</v>
      </c>
      <c r="B68" s="55">
        <v>42911</v>
      </c>
      <c r="C68" s="54">
        <v>707000</v>
      </c>
      <c r="D68" s="51" t="s">
        <v>73</v>
      </c>
      <c r="E68" s="20"/>
      <c r="F68" s="32"/>
      <c r="G68" s="68" t="s">
        <v>121</v>
      </c>
      <c r="H68" s="32"/>
      <c r="I68" s="49"/>
      <c r="J68" s="49">
        <v>23425.5</v>
      </c>
    </row>
    <row r="69" spans="1:10" x14ac:dyDescent="0.2">
      <c r="A69" s="54">
        <v>34</v>
      </c>
      <c r="B69" s="55">
        <v>42914</v>
      </c>
      <c r="C69" s="54">
        <v>411200</v>
      </c>
      <c r="D69" s="51" t="s">
        <v>75</v>
      </c>
      <c r="E69" s="20"/>
      <c r="F69" s="32"/>
      <c r="G69" s="68" t="s">
        <v>136</v>
      </c>
      <c r="H69" s="32"/>
      <c r="I69" s="49">
        <v>2280</v>
      </c>
      <c r="J69" s="49"/>
    </row>
    <row r="70" spans="1:10" x14ac:dyDescent="0.2">
      <c r="A70" s="54">
        <v>35</v>
      </c>
      <c r="B70" s="55">
        <v>42914</v>
      </c>
      <c r="C70" s="54">
        <v>445712</v>
      </c>
      <c r="D70" s="51" t="s">
        <v>69</v>
      </c>
      <c r="E70" s="20"/>
      <c r="F70" s="32"/>
      <c r="G70" s="68" t="s">
        <v>136</v>
      </c>
      <c r="H70" s="32"/>
      <c r="I70" s="49"/>
      <c r="J70" s="49">
        <v>380</v>
      </c>
    </row>
    <row r="71" spans="1:10" x14ac:dyDescent="0.2">
      <c r="A71" s="54">
        <v>36</v>
      </c>
      <c r="B71" s="55">
        <v>42914</v>
      </c>
      <c r="C71" s="54">
        <v>706000</v>
      </c>
      <c r="D71" s="51" t="s">
        <v>19</v>
      </c>
      <c r="E71" s="20"/>
      <c r="F71" s="32"/>
      <c r="G71" s="68" t="s">
        <v>136</v>
      </c>
      <c r="H71" s="32"/>
      <c r="I71" s="49"/>
      <c r="J71" s="49">
        <v>1900</v>
      </c>
    </row>
    <row r="72" spans="1:10" x14ac:dyDescent="0.2">
      <c r="A72" s="54">
        <v>37</v>
      </c>
      <c r="B72" s="55">
        <v>42914</v>
      </c>
      <c r="C72" s="54">
        <v>411100</v>
      </c>
      <c r="D72" s="51" t="s">
        <v>74</v>
      </c>
      <c r="E72" s="20"/>
      <c r="F72" s="32"/>
      <c r="G72" s="68" t="s">
        <v>137</v>
      </c>
      <c r="H72" s="32"/>
      <c r="I72" s="49">
        <v>23477.89</v>
      </c>
      <c r="J72" s="49"/>
    </row>
    <row r="73" spans="1:10" x14ac:dyDescent="0.2">
      <c r="A73" s="54">
        <v>38</v>
      </c>
      <c r="B73" s="55">
        <v>42914</v>
      </c>
      <c r="C73" s="54">
        <v>445711</v>
      </c>
      <c r="D73" s="51" t="s">
        <v>68</v>
      </c>
      <c r="E73" s="20"/>
      <c r="F73" s="32"/>
      <c r="G73" s="68" t="s">
        <v>137</v>
      </c>
      <c r="H73" s="32"/>
      <c r="I73" s="49"/>
      <c r="J73" s="49">
        <v>3912.98</v>
      </c>
    </row>
    <row r="74" spans="1:10" x14ac:dyDescent="0.2">
      <c r="A74" s="54">
        <v>39</v>
      </c>
      <c r="B74" s="55">
        <v>42914</v>
      </c>
      <c r="C74" s="54">
        <v>707000</v>
      </c>
      <c r="D74" s="51" t="s">
        <v>73</v>
      </c>
      <c r="E74" s="20"/>
      <c r="F74" s="32"/>
      <c r="G74" s="68" t="s">
        <v>137</v>
      </c>
      <c r="H74" s="32"/>
      <c r="I74" s="49"/>
      <c r="J74" s="49">
        <v>19564.91</v>
      </c>
    </row>
    <row r="75" spans="1:10" x14ac:dyDescent="0.2">
      <c r="A75" s="140" t="s">
        <v>91</v>
      </c>
      <c r="B75" s="141"/>
      <c r="C75" s="141"/>
      <c r="D75" s="141"/>
      <c r="E75" s="141"/>
      <c r="F75" s="141"/>
      <c r="G75" s="141"/>
      <c r="H75" s="142"/>
      <c r="I75" s="61">
        <f>SUM(I36:I74)</f>
        <v>199680.33000000002</v>
      </c>
      <c r="J75" s="61">
        <f>SUM(J36:J74)</f>
        <v>199680.33000000002</v>
      </c>
    </row>
    <row r="76" spans="1:10" x14ac:dyDescent="0.2">
      <c r="G76" s="46"/>
    </row>
    <row r="77" spans="1:10" ht="25.5" customHeight="1" x14ac:dyDescent="0.2">
      <c r="A77" s="111" t="s">
        <v>97</v>
      </c>
      <c r="B77" s="112"/>
      <c r="C77" s="148" t="s">
        <v>138</v>
      </c>
      <c r="D77" s="149"/>
      <c r="E77" s="149"/>
      <c r="F77" s="149"/>
      <c r="G77" s="183"/>
      <c r="H77" s="59" t="s">
        <v>108</v>
      </c>
      <c r="I77" s="62" t="s">
        <v>100</v>
      </c>
      <c r="J77" s="62">
        <v>94</v>
      </c>
    </row>
    <row r="78" spans="1:10" x14ac:dyDescent="0.2">
      <c r="A78" s="146" t="s">
        <v>92</v>
      </c>
      <c r="B78" s="146" t="s">
        <v>93</v>
      </c>
      <c r="C78" s="146" t="s">
        <v>94</v>
      </c>
      <c r="D78" s="158" t="s">
        <v>95</v>
      </c>
      <c r="E78" s="159"/>
      <c r="F78" s="160"/>
      <c r="G78" s="158" t="s">
        <v>96</v>
      </c>
      <c r="H78" s="160"/>
      <c r="I78" s="146" t="s">
        <v>13</v>
      </c>
      <c r="J78" s="146" t="s">
        <v>14</v>
      </c>
    </row>
    <row r="79" spans="1:10" x14ac:dyDescent="0.2">
      <c r="A79" s="147"/>
      <c r="B79" s="147"/>
      <c r="C79" s="147"/>
      <c r="D79" s="161"/>
      <c r="E79" s="162"/>
      <c r="F79" s="163"/>
      <c r="G79" s="161"/>
      <c r="H79" s="163"/>
      <c r="I79" s="147"/>
      <c r="J79" s="147"/>
    </row>
    <row r="80" spans="1:10" x14ac:dyDescent="0.2">
      <c r="A80" s="52">
        <v>1</v>
      </c>
      <c r="B80" s="53">
        <v>42888</v>
      </c>
      <c r="C80" s="52">
        <v>512000</v>
      </c>
      <c r="D80" s="50" t="s">
        <v>22</v>
      </c>
      <c r="E80" s="30"/>
      <c r="F80" s="31"/>
      <c r="G80" s="67" t="s">
        <v>151</v>
      </c>
      <c r="H80" s="31"/>
      <c r="I80" s="48">
        <v>1800</v>
      </c>
      <c r="J80" s="48"/>
    </row>
    <row r="81" spans="1:10" x14ac:dyDescent="0.2">
      <c r="A81" s="54">
        <v>2</v>
      </c>
      <c r="B81" s="55">
        <v>42888</v>
      </c>
      <c r="C81" s="54">
        <v>411200</v>
      </c>
      <c r="D81" s="51" t="s">
        <v>75</v>
      </c>
      <c r="E81" s="20"/>
      <c r="F81" s="32"/>
      <c r="G81" s="68" t="s">
        <v>151</v>
      </c>
      <c r="H81" s="32"/>
      <c r="I81" s="49"/>
      <c r="J81" s="49">
        <v>1800</v>
      </c>
    </row>
    <row r="82" spans="1:10" x14ac:dyDescent="0.2">
      <c r="A82" s="54">
        <v>3</v>
      </c>
      <c r="B82" s="55">
        <v>42889</v>
      </c>
      <c r="C82" s="54">
        <v>401200</v>
      </c>
      <c r="D82" s="51" t="s">
        <v>72</v>
      </c>
      <c r="E82" s="20"/>
      <c r="F82" s="32"/>
      <c r="G82" s="68" t="s">
        <v>152</v>
      </c>
      <c r="H82" s="32"/>
      <c r="I82" s="49">
        <v>720</v>
      </c>
      <c r="J82" s="49"/>
    </row>
    <row r="83" spans="1:10" x14ac:dyDescent="0.2">
      <c r="A83" s="54">
        <v>4</v>
      </c>
      <c r="B83" s="55">
        <v>42889</v>
      </c>
      <c r="C83" s="54">
        <v>512000</v>
      </c>
      <c r="D83" s="51" t="s">
        <v>22</v>
      </c>
      <c r="E83" s="20"/>
      <c r="F83" s="32"/>
      <c r="G83" s="68" t="s">
        <v>152</v>
      </c>
      <c r="H83" s="32"/>
      <c r="I83" s="49"/>
      <c r="J83" s="49">
        <v>720</v>
      </c>
    </row>
    <row r="84" spans="1:10" x14ac:dyDescent="0.2">
      <c r="A84" s="54">
        <v>5</v>
      </c>
      <c r="B84" s="55">
        <v>42893</v>
      </c>
      <c r="C84" s="54">
        <v>512000</v>
      </c>
      <c r="D84" s="51" t="s">
        <v>22</v>
      </c>
      <c r="E84" s="20"/>
      <c r="F84" s="32"/>
      <c r="G84" s="68" t="s">
        <v>153</v>
      </c>
      <c r="H84" s="32"/>
      <c r="I84" s="49">
        <v>1455.92</v>
      </c>
      <c r="J84" s="49"/>
    </row>
    <row r="85" spans="1:10" x14ac:dyDescent="0.2">
      <c r="A85" s="54">
        <v>6</v>
      </c>
      <c r="B85" s="55">
        <v>42893</v>
      </c>
      <c r="C85" s="54">
        <v>411100</v>
      </c>
      <c r="D85" s="51" t="s">
        <v>74</v>
      </c>
      <c r="E85" s="20"/>
      <c r="F85" s="32"/>
      <c r="G85" s="68" t="s">
        <v>153</v>
      </c>
      <c r="H85" s="32"/>
      <c r="I85" s="49"/>
      <c r="J85" s="49">
        <v>1455.92</v>
      </c>
    </row>
    <row r="86" spans="1:10" x14ac:dyDescent="0.2">
      <c r="A86" s="54">
        <v>7</v>
      </c>
      <c r="B86" s="55">
        <v>42899</v>
      </c>
      <c r="C86" s="54">
        <v>401100</v>
      </c>
      <c r="D86" s="51" t="s">
        <v>71</v>
      </c>
      <c r="E86" s="20"/>
      <c r="F86" s="32"/>
      <c r="G86" s="68" t="s">
        <v>154</v>
      </c>
      <c r="H86" s="32"/>
      <c r="I86" s="49">
        <v>1458</v>
      </c>
      <c r="J86" s="49"/>
    </row>
    <row r="87" spans="1:10" x14ac:dyDescent="0.2">
      <c r="A87" s="54">
        <v>8</v>
      </c>
      <c r="B87" s="55">
        <v>42899</v>
      </c>
      <c r="C87" s="54">
        <v>512000</v>
      </c>
      <c r="D87" s="51" t="s">
        <v>22</v>
      </c>
      <c r="E87" s="20"/>
      <c r="F87" s="32"/>
      <c r="G87" s="68" t="s">
        <v>154</v>
      </c>
      <c r="H87" s="32"/>
      <c r="I87" s="49"/>
      <c r="J87" s="49">
        <v>1458</v>
      </c>
    </row>
    <row r="88" spans="1:10" x14ac:dyDescent="0.2">
      <c r="A88" s="54">
        <v>9</v>
      </c>
      <c r="B88" s="55">
        <v>42900</v>
      </c>
      <c r="C88" s="54">
        <v>401100</v>
      </c>
      <c r="D88" s="51" t="s">
        <v>71</v>
      </c>
      <c r="E88" s="20"/>
      <c r="F88" s="32"/>
      <c r="G88" s="68" t="s">
        <v>167</v>
      </c>
      <c r="H88" s="32"/>
      <c r="I88" s="49">
        <v>15600</v>
      </c>
      <c r="J88" s="49"/>
    </row>
    <row r="89" spans="1:10" x14ac:dyDescent="0.2">
      <c r="A89" s="54">
        <v>10</v>
      </c>
      <c r="B89" s="55">
        <v>42900</v>
      </c>
      <c r="C89" s="54">
        <v>512000</v>
      </c>
      <c r="D89" s="51" t="s">
        <v>22</v>
      </c>
      <c r="E89" s="20"/>
      <c r="F89" s="32"/>
      <c r="G89" s="68" t="s">
        <v>167</v>
      </c>
      <c r="H89" s="32"/>
      <c r="I89" s="49"/>
      <c r="J89" s="49">
        <v>15600</v>
      </c>
    </row>
    <row r="90" spans="1:10" x14ac:dyDescent="0.2">
      <c r="A90" s="54">
        <v>11</v>
      </c>
      <c r="B90" s="55">
        <v>42904</v>
      </c>
      <c r="C90" s="54">
        <v>512000</v>
      </c>
      <c r="D90" s="51" t="s">
        <v>22</v>
      </c>
      <c r="E90" s="20"/>
      <c r="F90" s="32"/>
      <c r="G90" s="68" t="s">
        <v>155</v>
      </c>
      <c r="H90" s="32"/>
      <c r="I90" s="49">
        <v>19571.66</v>
      </c>
      <c r="J90" s="49"/>
    </row>
    <row r="91" spans="1:10" x14ac:dyDescent="0.2">
      <c r="A91" s="54">
        <v>12</v>
      </c>
      <c r="B91" s="55">
        <v>42904</v>
      </c>
      <c r="C91" s="54">
        <v>411100</v>
      </c>
      <c r="D91" s="51" t="s">
        <v>74</v>
      </c>
      <c r="E91" s="20"/>
      <c r="F91" s="32"/>
      <c r="G91" s="68" t="s">
        <v>155</v>
      </c>
      <c r="H91" s="32"/>
      <c r="I91" s="49"/>
      <c r="J91" s="49">
        <v>19571.66</v>
      </c>
    </row>
    <row r="92" spans="1:10" x14ac:dyDescent="0.2">
      <c r="A92" s="54">
        <v>13</v>
      </c>
      <c r="B92" s="55">
        <v>42906</v>
      </c>
      <c r="C92" s="54">
        <v>627000</v>
      </c>
      <c r="D92" s="51" t="s">
        <v>42</v>
      </c>
      <c r="E92" s="20"/>
      <c r="F92" s="32"/>
      <c r="G92" s="68" t="s">
        <v>144</v>
      </c>
      <c r="H92" s="32"/>
      <c r="I92" s="49">
        <v>320</v>
      </c>
      <c r="J92" s="49"/>
    </row>
    <row r="93" spans="1:10" x14ac:dyDescent="0.2">
      <c r="A93" s="54">
        <v>14</v>
      </c>
      <c r="B93" s="55">
        <v>42906</v>
      </c>
      <c r="C93" s="54">
        <v>445662</v>
      </c>
      <c r="D93" s="51" t="s">
        <v>66</v>
      </c>
      <c r="E93" s="20"/>
      <c r="F93" s="32"/>
      <c r="G93" s="68" t="s">
        <v>144</v>
      </c>
      <c r="H93" s="32"/>
      <c r="I93" s="49">
        <v>64</v>
      </c>
      <c r="J93" s="49"/>
    </row>
    <row r="94" spans="1:10" x14ac:dyDescent="0.2">
      <c r="A94" s="54">
        <v>15</v>
      </c>
      <c r="B94" s="55">
        <v>42906</v>
      </c>
      <c r="C94" s="54">
        <v>512000</v>
      </c>
      <c r="D94" s="51" t="s">
        <v>22</v>
      </c>
      <c r="E94" s="20"/>
      <c r="F94" s="32"/>
      <c r="G94" s="68" t="s">
        <v>144</v>
      </c>
      <c r="H94" s="32"/>
      <c r="I94" s="49"/>
      <c r="J94" s="49">
        <v>384</v>
      </c>
    </row>
    <row r="95" spans="1:10" x14ac:dyDescent="0.2">
      <c r="A95" s="54">
        <v>16</v>
      </c>
      <c r="B95" s="55">
        <v>42912</v>
      </c>
      <c r="C95" s="54">
        <v>401100</v>
      </c>
      <c r="D95" s="51" t="s">
        <v>71</v>
      </c>
      <c r="E95" s="20"/>
      <c r="F95" s="32"/>
      <c r="G95" s="68" t="s">
        <v>170</v>
      </c>
      <c r="H95" s="32"/>
      <c r="I95" s="49">
        <v>10054.98</v>
      </c>
      <c r="J95" s="49"/>
    </row>
    <row r="96" spans="1:10" x14ac:dyDescent="0.2">
      <c r="A96" s="54">
        <v>17</v>
      </c>
      <c r="B96" s="55">
        <v>42912</v>
      </c>
      <c r="C96" s="54">
        <v>512000</v>
      </c>
      <c r="D96" s="51" t="s">
        <v>22</v>
      </c>
      <c r="E96" s="20"/>
      <c r="F96" s="32"/>
      <c r="G96" s="68" t="s">
        <v>170</v>
      </c>
      <c r="H96" s="32"/>
      <c r="I96" s="49"/>
      <c r="J96" s="49">
        <v>10054.98</v>
      </c>
    </row>
    <row r="97" spans="1:10" x14ac:dyDescent="0.2">
      <c r="A97" s="54">
        <v>18</v>
      </c>
      <c r="B97" s="55">
        <v>42912</v>
      </c>
      <c r="C97" s="54">
        <v>401100</v>
      </c>
      <c r="D97" s="51" t="s">
        <v>71</v>
      </c>
      <c r="E97" s="20"/>
      <c r="F97" s="32"/>
      <c r="G97" s="68" t="s">
        <v>171</v>
      </c>
      <c r="H97" s="32"/>
      <c r="I97" s="49">
        <v>727.97</v>
      </c>
      <c r="J97" s="49"/>
    </row>
    <row r="98" spans="1:10" x14ac:dyDescent="0.2">
      <c r="A98" s="54">
        <v>19</v>
      </c>
      <c r="B98" s="55">
        <v>42912</v>
      </c>
      <c r="C98" s="54">
        <v>512000</v>
      </c>
      <c r="D98" s="51" t="s">
        <v>22</v>
      </c>
      <c r="E98" s="20"/>
      <c r="F98" s="32"/>
      <c r="G98" s="68" t="s">
        <v>171</v>
      </c>
      <c r="H98" s="32"/>
      <c r="I98" s="49"/>
      <c r="J98" s="49">
        <v>727.97</v>
      </c>
    </row>
    <row r="99" spans="1:10" x14ac:dyDescent="0.2">
      <c r="A99" s="124" t="s">
        <v>91</v>
      </c>
      <c r="B99" s="125"/>
      <c r="C99" s="125"/>
      <c r="D99" s="125"/>
      <c r="E99" s="125"/>
      <c r="F99" s="125"/>
      <c r="G99" s="125"/>
      <c r="H99" s="126"/>
      <c r="I99" s="63">
        <f>SUM(I80:I98)</f>
        <v>51772.53</v>
      </c>
      <c r="J99" s="63">
        <f>SUM(J80:J98)</f>
        <v>51772.53</v>
      </c>
    </row>
    <row r="100" spans="1:10" x14ac:dyDescent="0.2">
      <c r="G100" s="46"/>
    </row>
    <row r="101" spans="1:10" ht="25.5" customHeight="1" x14ac:dyDescent="0.2">
      <c r="A101" s="111" t="s">
        <v>97</v>
      </c>
      <c r="B101" s="112"/>
      <c r="C101" s="113" t="s">
        <v>156</v>
      </c>
      <c r="D101" s="114"/>
      <c r="E101" s="114"/>
      <c r="F101" s="114"/>
      <c r="G101" s="182"/>
      <c r="H101" s="59" t="s">
        <v>108</v>
      </c>
      <c r="I101" s="65" t="s">
        <v>100</v>
      </c>
      <c r="J101" s="65">
        <v>94</v>
      </c>
    </row>
    <row r="102" spans="1:10" x14ac:dyDescent="0.2">
      <c r="A102" s="115" t="s">
        <v>92</v>
      </c>
      <c r="B102" s="115" t="s">
        <v>93</v>
      </c>
      <c r="C102" s="115" t="s">
        <v>94</v>
      </c>
      <c r="D102" s="117" t="s">
        <v>95</v>
      </c>
      <c r="E102" s="118"/>
      <c r="F102" s="119"/>
      <c r="G102" s="117" t="s">
        <v>96</v>
      </c>
      <c r="H102" s="119"/>
      <c r="I102" s="115" t="s">
        <v>13</v>
      </c>
      <c r="J102" s="115" t="s">
        <v>14</v>
      </c>
    </row>
    <row r="103" spans="1:10" x14ac:dyDescent="0.2">
      <c r="A103" s="116"/>
      <c r="B103" s="116"/>
      <c r="C103" s="116"/>
      <c r="D103" s="120"/>
      <c r="E103" s="121"/>
      <c r="F103" s="122"/>
      <c r="G103" s="120"/>
      <c r="H103" s="122"/>
      <c r="I103" s="116"/>
      <c r="J103" s="116"/>
    </row>
    <row r="104" spans="1:10" x14ac:dyDescent="0.2">
      <c r="A104" s="52">
        <v>1</v>
      </c>
      <c r="B104" s="53">
        <v>42890</v>
      </c>
      <c r="C104" s="52">
        <v>626000</v>
      </c>
      <c r="D104" s="50" t="s">
        <v>158</v>
      </c>
      <c r="E104" s="30"/>
      <c r="F104" s="31"/>
      <c r="G104" s="67" t="s">
        <v>180</v>
      </c>
      <c r="H104" s="31"/>
      <c r="I104" s="48">
        <v>315</v>
      </c>
      <c r="J104" s="48"/>
    </row>
    <row r="105" spans="1:10" x14ac:dyDescent="0.2">
      <c r="A105" s="54">
        <v>2</v>
      </c>
      <c r="B105" s="55">
        <v>42890</v>
      </c>
      <c r="C105" s="54">
        <v>514000</v>
      </c>
      <c r="D105" s="51" t="s">
        <v>157</v>
      </c>
      <c r="E105" s="20"/>
      <c r="F105" s="32"/>
      <c r="G105" s="68" t="s">
        <v>180</v>
      </c>
      <c r="H105" s="32"/>
      <c r="I105" s="49"/>
      <c r="J105" s="49">
        <v>315</v>
      </c>
    </row>
    <row r="106" spans="1:10" x14ac:dyDescent="0.2">
      <c r="A106" s="54">
        <v>3</v>
      </c>
      <c r="B106" s="55">
        <v>42890</v>
      </c>
      <c r="C106" s="54">
        <v>401100</v>
      </c>
      <c r="D106" s="51" t="s">
        <v>71</v>
      </c>
      <c r="E106" s="20"/>
      <c r="F106" s="32"/>
      <c r="G106" s="68" t="s">
        <v>181</v>
      </c>
      <c r="H106" s="32"/>
      <c r="I106" s="49">
        <v>510</v>
      </c>
      <c r="J106" s="49"/>
    </row>
    <row r="107" spans="1:10" x14ac:dyDescent="0.2">
      <c r="A107" s="54">
        <v>4</v>
      </c>
      <c r="B107" s="55">
        <v>42890</v>
      </c>
      <c r="C107" s="54">
        <v>514000</v>
      </c>
      <c r="D107" s="51" t="s">
        <v>157</v>
      </c>
      <c r="E107" s="20"/>
      <c r="F107" s="32"/>
      <c r="G107" s="68" t="s">
        <v>181</v>
      </c>
      <c r="H107" s="32"/>
      <c r="I107" s="49"/>
      <c r="J107" s="49">
        <v>510</v>
      </c>
    </row>
    <row r="108" spans="1:10" x14ac:dyDescent="0.2">
      <c r="A108" s="54">
        <v>5</v>
      </c>
      <c r="B108" s="55">
        <v>42890</v>
      </c>
      <c r="C108" s="54">
        <v>514000</v>
      </c>
      <c r="D108" s="51" t="s">
        <v>157</v>
      </c>
      <c r="E108" s="20"/>
      <c r="F108" s="32"/>
      <c r="G108" s="68" t="s">
        <v>182</v>
      </c>
      <c r="H108" s="32"/>
      <c r="I108" s="49">
        <v>8106</v>
      </c>
      <c r="J108" s="49"/>
    </row>
    <row r="109" spans="1:10" x14ac:dyDescent="0.2">
      <c r="A109" s="54">
        <v>6</v>
      </c>
      <c r="B109" s="55">
        <v>42890</v>
      </c>
      <c r="C109" s="54">
        <v>411100</v>
      </c>
      <c r="D109" s="51" t="s">
        <v>74</v>
      </c>
      <c r="E109" s="20"/>
      <c r="F109" s="32"/>
      <c r="G109" s="68" t="s">
        <v>182</v>
      </c>
      <c r="H109" s="32"/>
      <c r="I109" s="49"/>
      <c r="J109" s="49">
        <v>8106</v>
      </c>
    </row>
    <row r="110" spans="1:10" x14ac:dyDescent="0.2">
      <c r="A110" s="54">
        <v>7</v>
      </c>
      <c r="B110" s="55">
        <v>42890</v>
      </c>
      <c r="C110" s="54">
        <v>514000</v>
      </c>
      <c r="D110" s="51" t="s">
        <v>157</v>
      </c>
      <c r="E110" s="20"/>
      <c r="F110" s="32"/>
      <c r="G110" s="68" t="s">
        <v>183</v>
      </c>
      <c r="H110" s="32"/>
      <c r="I110" s="49">
        <v>1140</v>
      </c>
      <c r="J110" s="49"/>
    </row>
    <row r="111" spans="1:10" x14ac:dyDescent="0.2">
      <c r="A111" s="54">
        <v>8</v>
      </c>
      <c r="B111" s="55">
        <v>42890</v>
      </c>
      <c r="C111" s="54">
        <v>411100</v>
      </c>
      <c r="D111" s="51" t="s">
        <v>74</v>
      </c>
      <c r="E111" s="20"/>
      <c r="F111" s="32"/>
      <c r="G111" s="68" t="s">
        <v>183</v>
      </c>
      <c r="H111" s="32"/>
      <c r="I111" s="49"/>
      <c r="J111" s="49">
        <v>1140</v>
      </c>
    </row>
    <row r="112" spans="1:10" x14ac:dyDescent="0.2">
      <c r="A112" s="54">
        <v>9</v>
      </c>
      <c r="B112" s="55">
        <v>42890</v>
      </c>
      <c r="C112" s="54">
        <v>514000</v>
      </c>
      <c r="D112" s="51" t="s">
        <v>157</v>
      </c>
      <c r="E112" s="20"/>
      <c r="F112" s="32"/>
      <c r="G112" s="68" t="s">
        <v>184</v>
      </c>
      <c r="H112" s="32"/>
      <c r="I112" s="49">
        <v>2280</v>
      </c>
      <c r="J112" s="49"/>
    </row>
    <row r="113" spans="1:10" x14ac:dyDescent="0.2">
      <c r="A113" s="54">
        <v>10</v>
      </c>
      <c r="B113" s="55">
        <v>42890</v>
      </c>
      <c r="C113" s="54">
        <v>411200</v>
      </c>
      <c r="D113" s="51" t="s">
        <v>75</v>
      </c>
      <c r="E113" s="20"/>
      <c r="F113" s="32"/>
      <c r="G113" s="68" t="s">
        <v>184</v>
      </c>
      <c r="H113" s="32"/>
      <c r="I113" s="49"/>
      <c r="J113" s="49">
        <v>2280</v>
      </c>
    </row>
    <row r="114" spans="1:10" x14ac:dyDescent="0.2">
      <c r="A114" s="131" t="s">
        <v>91</v>
      </c>
      <c r="B114" s="132"/>
      <c r="C114" s="132"/>
      <c r="D114" s="132"/>
      <c r="E114" s="132"/>
      <c r="F114" s="132"/>
      <c r="G114" s="132"/>
      <c r="H114" s="133"/>
      <c r="I114" s="66">
        <f>SUM(I104:I113)</f>
        <v>12351</v>
      </c>
      <c r="J114" s="66">
        <f>SUM(J104:J113)</f>
        <v>12351</v>
      </c>
    </row>
    <row r="115" spans="1:10" x14ac:dyDescent="0.2">
      <c r="G115" s="46"/>
    </row>
    <row r="116" spans="1:10" x14ac:dyDescent="0.2">
      <c r="C116" s="165" t="str">
        <f>CONCATENATE(C1," - Centralisation - ", H1)</f>
        <v>Journal des Factures FOURNISSEURS - Centralisation - Juin</v>
      </c>
      <c r="D116" s="166"/>
      <c r="E116" s="166"/>
      <c r="F116" s="166"/>
      <c r="G116" s="166"/>
      <c r="H116" s="166"/>
      <c r="I116" s="166"/>
      <c r="J116" s="167"/>
    </row>
    <row r="117" spans="1:10" x14ac:dyDescent="0.2">
      <c r="C117" s="58">
        <v>218300</v>
      </c>
      <c r="D117" s="50" t="s">
        <v>110</v>
      </c>
      <c r="E117" s="30"/>
      <c r="F117" s="30"/>
      <c r="G117" s="72"/>
      <c r="H117" s="31"/>
      <c r="I117" s="48">
        <f>I16</f>
        <v>4550</v>
      </c>
      <c r="J117" s="28"/>
    </row>
    <row r="118" spans="1:10" x14ac:dyDescent="0.2">
      <c r="C118" s="58">
        <v>445620</v>
      </c>
      <c r="D118" s="51" t="s">
        <v>67</v>
      </c>
      <c r="E118" s="20"/>
      <c r="F118" s="20"/>
      <c r="G118" s="73"/>
      <c r="H118" s="32"/>
      <c r="I118" s="49">
        <f>I17</f>
        <v>910</v>
      </c>
      <c r="J118" s="29"/>
    </row>
    <row r="119" spans="1:10" x14ac:dyDescent="0.2">
      <c r="C119" s="58">
        <v>445661</v>
      </c>
      <c r="D119" s="51" t="s">
        <v>65</v>
      </c>
      <c r="E119" s="20"/>
      <c r="F119" s="20"/>
      <c r="G119" s="73"/>
      <c r="H119" s="32"/>
      <c r="I119" s="49">
        <f>I5+I8+I11+I20+I23+I26</f>
        <v>9558.1799999999985</v>
      </c>
      <c r="J119" s="29"/>
    </row>
    <row r="120" spans="1:10" x14ac:dyDescent="0.2">
      <c r="C120" s="58">
        <v>445662</v>
      </c>
      <c r="D120" s="51" t="s">
        <v>66</v>
      </c>
      <c r="E120" s="20"/>
      <c r="F120" s="20"/>
      <c r="G120" s="73"/>
      <c r="H120" s="32"/>
      <c r="I120" s="49">
        <f>I14+I29</f>
        <v>580</v>
      </c>
      <c r="J120" s="29"/>
    </row>
    <row r="121" spans="1:10" x14ac:dyDescent="0.2">
      <c r="C121" s="58">
        <v>606100</v>
      </c>
      <c r="D121" s="51" t="s">
        <v>109</v>
      </c>
      <c r="E121" s="20"/>
      <c r="F121" s="20"/>
      <c r="G121" s="73"/>
      <c r="H121" s="32"/>
      <c r="I121" s="49">
        <f>I7</f>
        <v>1215</v>
      </c>
      <c r="J121" s="29"/>
    </row>
    <row r="122" spans="1:10" x14ac:dyDescent="0.2">
      <c r="C122" s="58">
        <v>607000</v>
      </c>
      <c r="D122" s="51" t="s">
        <v>70</v>
      </c>
      <c r="E122" s="20"/>
      <c r="F122" s="20"/>
      <c r="G122" s="73"/>
      <c r="H122" s="32"/>
      <c r="I122" s="49">
        <f>I4+I10+I19+I22+I25</f>
        <v>46575.920000000006</v>
      </c>
      <c r="J122" s="29"/>
    </row>
    <row r="123" spans="1:10" x14ac:dyDescent="0.2">
      <c r="C123" s="58">
        <v>615000</v>
      </c>
      <c r="D123" s="51" t="s">
        <v>81</v>
      </c>
      <c r="E123" s="20"/>
      <c r="F123" s="20"/>
      <c r="G123" s="73"/>
      <c r="H123" s="32"/>
      <c r="I123" s="49">
        <f>I13</f>
        <v>1300</v>
      </c>
      <c r="J123" s="29"/>
    </row>
    <row r="124" spans="1:10" x14ac:dyDescent="0.2">
      <c r="C124" s="58">
        <v>624000</v>
      </c>
      <c r="D124" s="51" t="s">
        <v>186</v>
      </c>
      <c r="E124" s="20"/>
      <c r="F124" s="20"/>
      <c r="G124" s="73"/>
      <c r="H124" s="32"/>
      <c r="I124" s="49">
        <f>I28</f>
        <v>1600</v>
      </c>
      <c r="J124" s="29"/>
    </row>
    <row r="125" spans="1:10" x14ac:dyDescent="0.2">
      <c r="C125" s="58">
        <v>401100</v>
      </c>
      <c r="D125" s="51" t="s">
        <v>71</v>
      </c>
      <c r="E125" s="20"/>
      <c r="F125" s="20"/>
      <c r="G125" s="73"/>
      <c r="H125" s="32"/>
      <c r="I125" s="49"/>
      <c r="J125" s="49">
        <f>J6+J9+J12+J21+J24+J27</f>
        <v>57349.099999999991</v>
      </c>
    </row>
    <row r="126" spans="1:10" x14ac:dyDescent="0.2">
      <c r="C126" s="58">
        <v>401200</v>
      </c>
      <c r="D126" s="51" t="s">
        <v>72</v>
      </c>
      <c r="E126" s="20"/>
      <c r="F126" s="20"/>
      <c r="G126" s="73"/>
      <c r="H126" s="32"/>
      <c r="I126" s="49"/>
      <c r="J126" s="49">
        <f>J15+J30</f>
        <v>3480</v>
      </c>
    </row>
    <row r="127" spans="1:10" x14ac:dyDescent="0.2">
      <c r="C127" s="58">
        <v>404000</v>
      </c>
      <c r="D127" s="51" t="s">
        <v>79</v>
      </c>
      <c r="E127" s="20"/>
      <c r="F127" s="20"/>
      <c r="G127" s="73"/>
      <c r="H127" s="32"/>
      <c r="I127" s="29"/>
      <c r="J127" s="49">
        <f>J18</f>
        <v>5460</v>
      </c>
    </row>
    <row r="128" spans="1:10" x14ac:dyDescent="0.2">
      <c r="C128" s="168" t="s">
        <v>91</v>
      </c>
      <c r="D128" s="169"/>
      <c r="E128" s="169"/>
      <c r="F128" s="169"/>
      <c r="G128" s="169"/>
      <c r="H128" s="170"/>
      <c r="I128" s="57">
        <f>SUM(I117:I127)</f>
        <v>66289.100000000006</v>
      </c>
      <c r="J128" s="57">
        <f>SUM(J117:J127)</f>
        <v>66289.099999999991</v>
      </c>
    </row>
    <row r="129" spans="3:10" x14ac:dyDescent="0.2">
      <c r="C129" s="143" t="str">
        <f>CONCATENATE(C33," - Centralisation - ", H33)</f>
        <v>Journal des Factures de VENTES - Centralisation - Juin</v>
      </c>
      <c r="D129" s="144"/>
      <c r="E129" s="144"/>
      <c r="F129" s="144"/>
      <c r="G129" s="144"/>
      <c r="H129" s="144"/>
      <c r="I129" s="144"/>
      <c r="J129" s="145"/>
    </row>
    <row r="130" spans="3:10" x14ac:dyDescent="0.2">
      <c r="C130" s="58">
        <v>411100</v>
      </c>
      <c r="D130" s="50" t="s">
        <v>74</v>
      </c>
      <c r="E130" s="30"/>
      <c r="F130" s="30"/>
      <c r="G130" s="70"/>
      <c r="H130" s="31"/>
      <c r="I130" s="48">
        <f>I36+I39+I42+I45+I48+I57+I60+I63+I66+I72</f>
        <v>189360.33000000002</v>
      </c>
      <c r="J130" s="28"/>
    </row>
    <row r="131" spans="3:10" x14ac:dyDescent="0.2">
      <c r="C131" s="58">
        <v>411200</v>
      </c>
      <c r="D131" s="51" t="s">
        <v>75</v>
      </c>
      <c r="E131" s="20"/>
      <c r="F131" s="20"/>
      <c r="G131" s="71"/>
      <c r="H131" s="32"/>
      <c r="I131" s="49">
        <f>I51+I54+I69</f>
        <v>10320</v>
      </c>
      <c r="J131" s="29"/>
    </row>
    <row r="132" spans="3:10" x14ac:dyDescent="0.2">
      <c r="C132" s="58">
        <v>445711</v>
      </c>
      <c r="D132" s="51" t="s">
        <v>68</v>
      </c>
      <c r="E132" s="20"/>
      <c r="F132" s="20"/>
      <c r="G132" s="71"/>
      <c r="H132" s="32"/>
      <c r="I132" s="49"/>
      <c r="J132" s="49">
        <f>J37+J40+J43+J46+J49+J58+J61+J64+J67+J73</f>
        <v>31560.05</v>
      </c>
    </row>
    <row r="133" spans="3:10" x14ac:dyDescent="0.2">
      <c r="C133" s="58">
        <v>445712</v>
      </c>
      <c r="D133" s="51" t="s">
        <v>69</v>
      </c>
      <c r="E133" s="20"/>
      <c r="F133" s="20"/>
      <c r="G133" s="71"/>
      <c r="H133" s="32"/>
      <c r="I133" s="49"/>
      <c r="J133" s="49">
        <f>J52+J55+J70</f>
        <v>1720</v>
      </c>
    </row>
    <row r="134" spans="3:10" x14ac:dyDescent="0.2">
      <c r="C134" s="58">
        <v>706000</v>
      </c>
      <c r="D134" s="51" t="s">
        <v>19</v>
      </c>
      <c r="E134" s="20"/>
      <c r="F134" s="20"/>
      <c r="G134" s="71"/>
      <c r="H134" s="32"/>
      <c r="I134" s="49"/>
      <c r="J134" s="49">
        <f>J53+J56+J71</f>
        <v>8600</v>
      </c>
    </row>
    <row r="135" spans="3:10" x14ac:dyDescent="0.2">
      <c r="C135" s="58">
        <v>707000</v>
      </c>
      <c r="D135" s="51" t="s">
        <v>73</v>
      </c>
      <c r="E135" s="20"/>
      <c r="F135" s="20"/>
      <c r="G135" s="71"/>
      <c r="H135" s="32"/>
      <c r="I135" s="49"/>
      <c r="J135" s="49">
        <f>J38+J41+J44+J47+J50+J59+J62+J65+J68+J74</f>
        <v>157800.28</v>
      </c>
    </row>
    <row r="136" spans="3:10" x14ac:dyDescent="0.2">
      <c r="C136" s="140" t="s">
        <v>91</v>
      </c>
      <c r="D136" s="141"/>
      <c r="E136" s="141"/>
      <c r="F136" s="141"/>
      <c r="G136" s="141"/>
      <c r="H136" s="142"/>
      <c r="I136" s="61">
        <f>SUM(I130:I135)</f>
        <v>199680.33000000002</v>
      </c>
      <c r="J136" s="61">
        <f>SUM(J130:J135)</f>
        <v>199680.33000000002</v>
      </c>
    </row>
    <row r="137" spans="3:10" x14ac:dyDescent="0.2">
      <c r="C137" s="127" t="str">
        <f xml:space="preserve"> CONCATENATE(C77," - Centralisation - ",H77)</f>
        <v>Journal de BANQUE - Centralisation - Juin</v>
      </c>
      <c r="D137" s="128"/>
      <c r="E137" s="128"/>
      <c r="F137" s="128"/>
      <c r="G137" s="128"/>
      <c r="H137" s="128"/>
      <c r="I137" s="128"/>
      <c r="J137" s="129"/>
    </row>
    <row r="138" spans="3:10" x14ac:dyDescent="0.2">
      <c r="C138" s="58">
        <v>512000</v>
      </c>
      <c r="D138" s="50" t="s">
        <v>22</v>
      </c>
      <c r="E138" s="30"/>
      <c r="F138" s="30"/>
      <c r="G138" s="70"/>
      <c r="H138" s="31"/>
      <c r="I138" s="49">
        <f>I80+I84+I90</f>
        <v>22827.58</v>
      </c>
      <c r="J138" s="48">
        <f>J83+J87+J89+J94+J96+J98</f>
        <v>28944.95</v>
      </c>
    </row>
    <row r="139" spans="3:10" x14ac:dyDescent="0.2">
      <c r="C139" s="58">
        <v>401100</v>
      </c>
      <c r="D139" s="51" t="s">
        <v>71</v>
      </c>
      <c r="E139" s="20"/>
      <c r="F139" s="20"/>
      <c r="G139" s="71"/>
      <c r="H139" s="32"/>
      <c r="I139" s="49">
        <f>I86+I88+I95+I97</f>
        <v>27840.95</v>
      </c>
      <c r="J139" s="29"/>
    </row>
    <row r="140" spans="3:10" x14ac:dyDescent="0.2">
      <c r="C140" s="58">
        <v>401200</v>
      </c>
      <c r="D140" s="51" t="s">
        <v>72</v>
      </c>
      <c r="E140" s="20"/>
      <c r="F140" s="20"/>
      <c r="G140" s="71"/>
      <c r="H140" s="32"/>
      <c r="I140" s="49">
        <f>I82</f>
        <v>720</v>
      </c>
      <c r="J140" s="49"/>
    </row>
    <row r="141" spans="3:10" x14ac:dyDescent="0.2">
      <c r="C141" s="58">
        <v>411100</v>
      </c>
      <c r="D141" s="51" t="s">
        <v>74</v>
      </c>
      <c r="E141" s="20"/>
      <c r="F141" s="20"/>
      <c r="G141" s="71"/>
      <c r="H141" s="32"/>
      <c r="J141" s="49">
        <f>J85+J91</f>
        <v>21027.58</v>
      </c>
    </row>
    <row r="142" spans="3:10" x14ac:dyDescent="0.2">
      <c r="C142" s="58">
        <v>411200</v>
      </c>
      <c r="D142" s="51" t="s">
        <v>75</v>
      </c>
      <c r="E142" s="20"/>
      <c r="F142" s="20"/>
      <c r="G142" s="71"/>
      <c r="H142" s="32"/>
      <c r="I142" s="49"/>
      <c r="J142" s="49">
        <f>J81</f>
        <v>1800</v>
      </c>
    </row>
    <row r="143" spans="3:10" x14ac:dyDescent="0.2">
      <c r="C143" s="58">
        <v>445662</v>
      </c>
      <c r="D143" s="51" t="s">
        <v>66</v>
      </c>
      <c r="E143" s="20"/>
      <c r="F143" s="20"/>
      <c r="G143" s="71"/>
      <c r="H143" s="32"/>
      <c r="I143" s="49">
        <f>I93</f>
        <v>64</v>
      </c>
      <c r="J143" s="49"/>
    </row>
    <row r="144" spans="3:10" x14ac:dyDescent="0.2">
      <c r="C144" s="58">
        <v>627000</v>
      </c>
      <c r="D144" s="51" t="s">
        <v>42</v>
      </c>
      <c r="E144" s="20"/>
      <c r="F144" s="20"/>
      <c r="G144" s="71"/>
      <c r="H144" s="32"/>
      <c r="I144" s="49">
        <f>I92</f>
        <v>320</v>
      </c>
      <c r="J144" s="29"/>
    </row>
    <row r="145" spans="3:10" x14ac:dyDescent="0.2">
      <c r="C145" s="124" t="s">
        <v>91</v>
      </c>
      <c r="D145" s="125"/>
      <c r="E145" s="125"/>
      <c r="F145" s="125"/>
      <c r="G145" s="125"/>
      <c r="H145" s="126"/>
      <c r="I145" s="63">
        <f>SUM(I138:I144)</f>
        <v>51772.53</v>
      </c>
      <c r="J145" s="63">
        <f>SUM(J138:J144)</f>
        <v>51772.53</v>
      </c>
    </row>
    <row r="146" spans="3:10" x14ac:dyDescent="0.2">
      <c r="C146" s="134" t="str">
        <f xml:space="preserve"> CONCATENATE(C101," - Centralisation - ",H101)</f>
        <v>Journal de CCP - Centralisation - Juin</v>
      </c>
      <c r="D146" s="135"/>
      <c r="E146" s="135"/>
      <c r="F146" s="135"/>
      <c r="G146" s="135"/>
      <c r="H146" s="135"/>
      <c r="I146" s="135"/>
      <c r="J146" s="136"/>
    </row>
    <row r="147" spans="3:10" x14ac:dyDescent="0.2">
      <c r="C147" s="58">
        <v>514000</v>
      </c>
      <c r="D147" s="50" t="s">
        <v>157</v>
      </c>
      <c r="E147" s="30"/>
      <c r="F147" s="30"/>
      <c r="G147" s="70"/>
      <c r="H147" s="31"/>
      <c r="I147" s="48">
        <f>I108+I110+I112</f>
        <v>11526</v>
      </c>
      <c r="J147" s="48">
        <f>J105+J107</f>
        <v>825</v>
      </c>
    </row>
    <row r="148" spans="3:10" x14ac:dyDescent="0.2">
      <c r="C148" s="58">
        <v>401100</v>
      </c>
      <c r="D148" s="51" t="s">
        <v>71</v>
      </c>
      <c r="E148" s="20"/>
      <c r="F148" s="20"/>
      <c r="G148" s="71"/>
      <c r="H148" s="32"/>
      <c r="I148" s="49">
        <f>I106</f>
        <v>510</v>
      </c>
      <c r="J148" s="29"/>
    </row>
    <row r="149" spans="3:10" x14ac:dyDescent="0.2">
      <c r="C149" s="58">
        <v>411100</v>
      </c>
      <c r="D149" s="51" t="s">
        <v>74</v>
      </c>
      <c r="E149" s="20"/>
      <c r="F149" s="20"/>
      <c r="G149" s="71"/>
      <c r="H149" s="32"/>
      <c r="I149" s="49"/>
      <c r="J149" s="49">
        <f>J109+J111</f>
        <v>9246</v>
      </c>
    </row>
    <row r="150" spans="3:10" x14ac:dyDescent="0.2">
      <c r="C150" s="58">
        <v>411200</v>
      </c>
      <c r="D150" s="51" t="s">
        <v>75</v>
      </c>
      <c r="E150" s="20"/>
      <c r="F150" s="20"/>
      <c r="G150" s="71"/>
      <c r="H150" s="32"/>
      <c r="I150" s="29"/>
      <c r="J150" s="49">
        <f>J113</f>
        <v>2280</v>
      </c>
    </row>
    <row r="151" spans="3:10" x14ac:dyDescent="0.2">
      <c r="C151" s="58">
        <v>626000</v>
      </c>
      <c r="D151" s="51" t="s">
        <v>158</v>
      </c>
      <c r="E151" s="20"/>
      <c r="F151" s="20"/>
      <c r="G151" s="71"/>
      <c r="H151" s="32"/>
      <c r="I151" s="49">
        <f>I104</f>
        <v>315</v>
      </c>
      <c r="J151" s="49"/>
    </row>
    <row r="152" spans="3:10" x14ac:dyDescent="0.2">
      <c r="C152" s="131" t="s">
        <v>91</v>
      </c>
      <c r="D152" s="132"/>
      <c r="E152" s="132"/>
      <c r="F152" s="132"/>
      <c r="G152" s="132"/>
      <c r="H152" s="133"/>
      <c r="I152" s="66">
        <f>SUM(I147:I151)</f>
        <v>12351</v>
      </c>
      <c r="J152" s="66">
        <f>SUM(J147:J151)</f>
        <v>12351</v>
      </c>
    </row>
  </sheetData>
  <mergeCells count="48">
    <mergeCell ref="C2:C3"/>
    <mergeCell ref="D2:F3"/>
    <mergeCell ref="G2:H3"/>
    <mergeCell ref="I2:I3"/>
    <mergeCell ref="J2:J3"/>
    <mergeCell ref="A1:B1"/>
    <mergeCell ref="I34:I35"/>
    <mergeCell ref="J34:J35"/>
    <mergeCell ref="C136:H136"/>
    <mergeCell ref="A75:H75"/>
    <mergeCell ref="C129:J129"/>
    <mergeCell ref="A34:A35"/>
    <mergeCell ref="B34:B35"/>
    <mergeCell ref="C34:C35"/>
    <mergeCell ref="A31:H31"/>
    <mergeCell ref="C116:J116"/>
    <mergeCell ref="C128:H128"/>
    <mergeCell ref="C1:G1"/>
    <mergeCell ref="A2:A3"/>
    <mergeCell ref="B2:B3"/>
    <mergeCell ref="D34:F35"/>
    <mergeCell ref="G34:H35"/>
    <mergeCell ref="A33:B33"/>
    <mergeCell ref="C33:G33"/>
    <mergeCell ref="C137:J137"/>
    <mergeCell ref="A99:H99"/>
    <mergeCell ref="A78:A79"/>
    <mergeCell ref="B78:B79"/>
    <mergeCell ref="C78:C79"/>
    <mergeCell ref="D78:F79"/>
    <mergeCell ref="G78:H79"/>
    <mergeCell ref="I78:I79"/>
    <mergeCell ref="J78:J79"/>
    <mergeCell ref="A77:B77"/>
    <mergeCell ref="C77:G77"/>
    <mergeCell ref="A101:B101"/>
    <mergeCell ref="C101:G101"/>
    <mergeCell ref="C146:J146"/>
    <mergeCell ref="C152:H152"/>
    <mergeCell ref="A114:H114"/>
    <mergeCell ref="A102:A103"/>
    <mergeCell ref="B102:B103"/>
    <mergeCell ref="C102:C103"/>
    <mergeCell ref="D102:F103"/>
    <mergeCell ref="G102:H103"/>
    <mergeCell ref="I102:I103"/>
    <mergeCell ref="J102:J103"/>
    <mergeCell ref="C145:H14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6"/>
  <sheetViews>
    <sheetView workbookViewId="0">
      <selection activeCell="C4" sqref="C1:C1048576"/>
    </sheetView>
  </sheetViews>
  <sheetFormatPr baseColWidth="10" defaultRowHeight="12.75" x14ac:dyDescent="0.2"/>
  <sheetData>
    <row r="1" spans="1:2" x14ac:dyDescent="0.2">
      <c r="A1">
        <v>445510</v>
      </c>
      <c r="B1" t="s">
        <v>141</v>
      </c>
    </row>
    <row r="2" spans="1:2" x14ac:dyDescent="0.2">
      <c r="A2" s="181">
        <v>445711</v>
      </c>
      <c r="B2" t="s">
        <v>68</v>
      </c>
    </row>
    <row r="3" spans="1:2" x14ac:dyDescent="0.2">
      <c r="A3" s="181">
        <v>445712</v>
      </c>
      <c r="B3" t="s">
        <v>69</v>
      </c>
    </row>
    <row r="4" spans="1:2" x14ac:dyDescent="0.2">
      <c r="A4" s="181">
        <v>445661</v>
      </c>
      <c r="B4" t="s">
        <v>65</v>
      </c>
    </row>
    <row r="5" spans="1:2" x14ac:dyDescent="0.2">
      <c r="A5" s="181">
        <v>445620</v>
      </c>
      <c r="B5" t="s">
        <v>67</v>
      </c>
    </row>
    <row r="6" spans="1:2" x14ac:dyDescent="0.2">
      <c r="A6" s="181">
        <v>445662</v>
      </c>
      <c r="B6" t="s">
        <v>66</v>
      </c>
    </row>
    <row r="8" spans="1:2" x14ac:dyDescent="0.2">
      <c r="A8">
        <v>512000</v>
      </c>
      <c r="B8" t="s">
        <v>22</v>
      </c>
    </row>
    <row r="9" spans="1:2" x14ac:dyDescent="0.2">
      <c r="A9">
        <v>514000</v>
      </c>
      <c r="B9" t="s">
        <v>157</v>
      </c>
    </row>
    <row r="11" spans="1:2" x14ac:dyDescent="0.2">
      <c r="A11" s="181">
        <v>411100</v>
      </c>
      <c r="B11" t="s">
        <v>74</v>
      </c>
    </row>
    <row r="12" spans="1:2" x14ac:dyDescent="0.2">
      <c r="A12">
        <v>413000</v>
      </c>
      <c r="B12" t="s">
        <v>140</v>
      </c>
    </row>
    <row r="13" spans="1:2" x14ac:dyDescent="0.2">
      <c r="A13" s="181">
        <v>411200</v>
      </c>
      <c r="B13" t="s">
        <v>75</v>
      </c>
    </row>
    <row r="15" spans="1:2" x14ac:dyDescent="0.2">
      <c r="A15" s="181">
        <v>401200</v>
      </c>
      <c r="B15" t="s">
        <v>72</v>
      </c>
    </row>
    <row r="16" spans="1:2" x14ac:dyDescent="0.2">
      <c r="A16" s="181">
        <v>401100</v>
      </c>
      <c r="B16" t="s">
        <v>71</v>
      </c>
    </row>
    <row r="17" spans="1:2" x14ac:dyDescent="0.2">
      <c r="A17">
        <v>404000</v>
      </c>
      <c r="B17" t="s">
        <v>79</v>
      </c>
    </row>
    <row r="19" spans="1:2" x14ac:dyDescent="0.2">
      <c r="A19" s="181">
        <v>707000</v>
      </c>
      <c r="B19" t="s">
        <v>73</v>
      </c>
    </row>
    <row r="20" spans="1:2" s="181" customFormat="1" x14ac:dyDescent="0.2">
      <c r="A20" s="181">
        <v>706000</v>
      </c>
      <c r="B20" s="181" t="s">
        <v>19</v>
      </c>
    </row>
    <row r="21" spans="1:2" x14ac:dyDescent="0.2">
      <c r="A21">
        <v>763000</v>
      </c>
      <c r="B21" t="s">
        <v>142</v>
      </c>
    </row>
    <row r="23" spans="1:2" x14ac:dyDescent="0.2">
      <c r="A23">
        <v>215400</v>
      </c>
      <c r="B23" t="s">
        <v>78</v>
      </c>
    </row>
    <row r="24" spans="1:2" x14ac:dyDescent="0.2">
      <c r="A24">
        <v>218200</v>
      </c>
      <c r="B24" t="s">
        <v>160</v>
      </c>
    </row>
    <row r="25" spans="1:2" x14ac:dyDescent="0.2">
      <c r="A25">
        <v>218300</v>
      </c>
      <c r="B25" t="s">
        <v>110</v>
      </c>
    </row>
    <row r="27" spans="1:2" x14ac:dyDescent="0.2">
      <c r="A27">
        <v>421000</v>
      </c>
      <c r="B27" t="s">
        <v>143</v>
      </c>
    </row>
    <row r="29" spans="1:2" x14ac:dyDescent="0.2">
      <c r="A29">
        <v>602250</v>
      </c>
      <c r="B29" t="s">
        <v>80</v>
      </c>
    </row>
    <row r="30" spans="1:2" x14ac:dyDescent="0.2">
      <c r="A30">
        <v>606100</v>
      </c>
      <c r="B30" t="s">
        <v>109</v>
      </c>
    </row>
    <row r="31" spans="1:2" x14ac:dyDescent="0.2">
      <c r="A31" s="181">
        <v>607000</v>
      </c>
      <c r="B31" t="s">
        <v>70</v>
      </c>
    </row>
    <row r="32" spans="1:2" x14ac:dyDescent="0.2">
      <c r="A32">
        <v>615000</v>
      </c>
      <c r="B32" t="s">
        <v>81</v>
      </c>
    </row>
    <row r="33" spans="1:2" x14ac:dyDescent="0.2">
      <c r="A33">
        <v>623000</v>
      </c>
      <c r="B33" t="s">
        <v>29</v>
      </c>
    </row>
    <row r="34" spans="1:2" x14ac:dyDescent="0.2">
      <c r="A34">
        <v>624000</v>
      </c>
      <c r="B34" t="s">
        <v>186</v>
      </c>
    </row>
    <row r="35" spans="1:2" x14ac:dyDescent="0.2">
      <c r="A35">
        <v>626000</v>
      </c>
      <c r="B35" t="s">
        <v>158</v>
      </c>
    </row>
    <row r="36" spans="1:2" x14ac:dyDescent="0.2">
      <c r="A36">
        <v>627000</v>
      </c>
      <c r="B36" t="s">
        <v>42</v>
      </c>
    </row>
  </sheetData>
  <sortState ref="A1:B17">
    <sortCondition ref="A1:A17"/>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TVA sur les encaissements</vt:lpstr>
      <vt:lpstr>Application P 64</vt:lpstr>
      <vt:lpstr>Avril</vt:lpstr>
      <vt:lpstr>Mai</vt:lpstr>
      <vt:lpstr>Juin</vt:lpstr>
      <vt:lpstr>Feuil3</vt:lpstr>
      <vt:lpstr>'Application P 64'!Zone_d_impression</vt:lpstr>
      <vt:lpstr>Avril!Zone_d_impression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2017-11-14T08:11:09Z</dcterms:created>
  <dcterms:modified xsi:type="dcterms:W3CDTF">2017-11-14T08:11:19Z</dcterms:modified>
</cp:coreProperties>
</file>