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Objects="none" codeName="ThisWorkbook" hidePivotFieldList="1" defaultThemeVersion="124226"/>
  <bookViews>
    <workbookView xWindow="8172" yWindow="444" windowWidth="11280" windowHeight="9960"/>
  </bookViews>
  <sheets>
    <sheet name="Calendrier Annuel" sheetId="6" r:id="rId1"/>
    <sheet name="Vacances Scolaires" sheetId="9" r:id="rId2"/>
  </sheets>
  <functionGroups builtInGroupCount="17"/>
  <definedNames>
    <definedName name="Année">'Calendrier Annuel'!$A$1</definedName>
    <definedName name="Calendar_All">'Calendrier Annuel'!$A$1:$AI$23</definedName>
    <definedName name="Début_Congés">'Calendrier Annuel'!#REF!</definedName>
    <definedName name="Début_Congés_Scol">'Calendrier Annuel'!$O$28:$U$34</definedName>
    <definedName name="Fin_Congés">'Calendrier Annuel'!#REF!</definedName>
    <definedName name="Fin_Congés_Scol">'Calendrier Annuel'!$V$28:$AB$34</definedName>
    <definedName name="Heures">'Calendrier Annuel'!#REF!</definedName>
    <definedName name="Jours_Congés">'Calendrier Annuel'!#REF!</definedName>
    <definedName name="Jours_Congés_Scol">'Calendrier Annuel'!$O$37:$U$50</definedName>
    <definedName name="Jours_Fériés">'Calendrier Annuel'!$G$28:$G$39</definedName>
    <definedName name="Maladies">'Calendrier Annuel'!#REF!</definedName>
    <definedName name="_xlnm.Print_Area" localSheetId="0">'Calendrier Annuel'!$A$1:$AI$23</definedName>
    <definedName name="Récupérations">'Calendrier Annuel'!#REF!</definedName>
    <definedName name="Télétravail">'Calendrier Annuel'!#REF!</definedName>
  </definedNames>
  <calcPr calcId="145621"/>
</workbook>
</file>

<file path=xl/calcChain.xml><?xml version="1.0" encoding="utf-8"?>
<calcChain xmlns="http://schemas.openxmlformats.org/spreadsheetml/2006/main">
  <c r="G29" i="6" l="1"/>
  <c r="G30" i="6" s="1"/>
  <c r="G31" i="6"/>
  <c r="G35" i="6"/>
  <c r="G36" i="6"/>
  <c r="G37" i="6"/>
  <c r="G38" i="6"/>
  <c r="G39" i="6"/>
  <c r="G32" i="6" l="1"/>
  <c r="G33" i="6"/>
  <c r="G34" i="6" s="1"/>
  <c r="AC48" i="6" l="1"/>
  <c r="AC47" i="6"/>
  <c r="AC46" i="6"/>
  <c r="AC45" i="6"/>
  <c r="AC44" i="6"/>
  <c r="AC43" i="6"/>
  <c r="AC42" i="6"/>
  <c r="AC41" i="6"/>
  <c r="AC40" i="6"/>
  <c r="AC39" i="6"/>
  <c r="AC38" i="6"/>
  <c r="AC37" i="6"/>
  <c r="AC34" i="6"/>
  <c r="AC33" i="6"/>
  <c r="AC32" i="6"/>
  <c r="AC31" i="6"/>
  <c r="AC30" i="6"/>
  <c r="AC28" i="6"/>
  <c r="A3" i="6"/>
  <c r="J3" i="6" s="1"/>
  <c r="G28" i="6"/>
  <c r="B4" i="6" l="1" a="1"/>
  <c r="F9" i="6" s="1"/>
  <c r="K4" i="6" a="1"/>
  <c r="S3" i="6"/>
  <c r="C4" i="6" l="1"/>
  <c r="D5" i="6"/>
  <c r="D6" i="6"/>
  <c r="D7" i="6"/>
  <c r="F8" i="6"/>
  <c r="B5" i="6"/>
  <c r="B6" i="6"/>
  <c r="B7" i="6"/>
  <c r="B8" i="6"/>
  <c r="G4" i="6"/>
  <c r="H5" i="6"/>
  <c r="H6" i="6"/>
  <c r="H7" i="6"/>
  <c r="E4" i="6"/>
  <c r="F5" i="6"/>
  <c r="F6" i="6"/>
  <c r="F7" i="6"/>
  <c r="D8" i="6"/>
  <c r="H9" i="6"/>
  <c r="H8" i="6"/>
  <c r="D9" i="6"/>
  <c r="B9" i="6"/>
  <c r="B4" i="6"/>
  <c r="F4" i="6"/>
  <c r="C5" i="6"/>
  <c r="A5" i="6" s="1"/>
  <c r="G5" i="6"/>
  <c r="E6" i="6"/>
  <c r="C7" i="6"/>
  <c r="A7" i="6" s="1"/>
  <c r="G7" i="6"/>
  <c r="E8" i="6"/>
  <c r="C9" i="6"/>
  <c r="A9" i="6" s="1"/>
  <c r="G9" i="6"/>
  <c r="D4" i="6"/>
  <c r="H4" i="6"/>
  <c r="A4" i="6" s="1"/>
  <c r="E5" i="6"/>
  <c r="C6" i="6"/>
  <c r="A6" i="6" s="1"/>
  <c r="G6" i="6"/>
  <c r="E7" i="6"/>
  <c r="C8" i="6"/>
  <c r="A8" i="6" s="1"/>
  <c r="G8" i="6"/>
  <c r="E9" i="6"/>
  <c r="M4" i="6"/>
  <c r="O4" i="6"/>
  <c r="Q4" i="6"/>
  <c r="J4" i="6" s="1"/>
  <c r="K5" i="6"/>
  <c r="M5" i="6"/>
  <c r="O5" i="6"/>
  <c r="Q5" i="6"/>
  <c r="K6" i="6"/>
  <c r="M6" i="6"/>
  <c r="O6" i="6"/>
  <c r="Q6" i="6"/>
  <c r="K7" i="6"/>
  <c r="M7" i="6"/>
  <c r="O7" i="6"/>
  <c r="Q7" i="6"/>
  <c r="K8" i="6"/>
  <c r="M8" i="6"/>
  <c r="O8" i="6"/>
  <c r="Q8" i="6"/>
  <c r="K9" i="6"/>
  <c r="M9" i="6"/>
  <c r="O9" i="6"/>
  <c r="Q9" i="6"/>
  <c r="K4" i="6"/>
  <c r="N4" i="6"/>
  <c r="L5" i="6"/>
  <c r="J5" i="6" s="1"/>
  <c r="P5" i="6"/>
  <c r="L6" i="6"/>
  <c r="J6" i="6" s="1"/>
  <c r="P6" i="6"/>
  <c r="L7" i="6"/>
  <c r="J7" i="6" s="1"/>
  <c r="P7" i="6"/>
  <c r="L8" i="6"/>
  <c r="J8" i="6" s="1"/>
  <c r="P8" i="6"/>
  <c r="L9" i="6"/>
  <c r="J9" i="6" s="1"/>
  <c r="P9" i="6"/>
  <c r="L4" i="6"/>
  <c r="P4" i="6"/>
  <c r="N5" i="6"/>
  <c r="N6" i="6"/>
  <c r="N7" i="6"/>
  <c r="N8" i="6"/>
  <c r="N9" i="6"/>
  <c r="AB3" i="6"/>
  <c r="T4" i="6" a="1"/>
  <c r="T4" i="6" l="1"/>
  <c r="U4" i="6"/>
  <c r="W4" i="6"/>
  <c r="Y4" i="6"/>
  <c r="T5" i="6"/>
  <c r="V5" i="6"/>
  <c r="X5" i="6"/>
  <c r="Z5" i="6"/>
  <c r="T6" i="6"/>
  <c r="V6" i="6"/>
  <c r="X6" i="6"/>
  <c r="Z6" i="6"/>
  <c r="T7" i="6"/>
  <c r="V7" i="6"/>
  <c r="X7" i="6"/>
  <c r="Z7" i="6"/>
  <c r="T8" i="6"/>
  <c r="V8" i="6"/>
  <c r="X8" i="6"/>
  <c r="Z8" i="6"/>
  <c r="T9" i="6"/>
  <c r="V9" i="6"/>
  <c r="X9" i="6"/>
  <c r="Z9" i="6"/>
  <c r="V4" i="6"/>
  <c r="Z4" i="6"/>
  <c r="S4" i="6" s="1"/>
  <c r="U5" i="6"/>
  <c r="S5" i="6" s="1"/>
  <c r="Y5" i="6"/>
  <c r="U6" i="6"/>
  <c r="S6" i="6" s="1"/>
  <c r="Y6" i="6"/>
  <c r="U7" i="6"/>
  <c r="S7" i="6" s="1"/>
  <c r="Y7" i="6"/>
  <c r="U8" i="6"/>
  <c r="S8" i="6" s="1"/>
  <c r="Y8" i="6"/>
  <c r="U9" i="6"/>
  <c r="S9" i="6" s="1"/>
  <c r="Y9" i="6"/>
  <c r="X4" i="6"/>
  <c r="W5" i="6"/>
  <c r="W6" i="6"/>
  <c r="W7" i="6"/>
  <c r="W8" i="6"/>
  <c r="W9" i="6"/>
  <c r="AC4" i="6" a="1"/>
  <c r="A10" i="6"/>
  <c r="AE4" i="6" l="1"/>
  <c r="AG4" i="6"/>
  <c r="AI4" i="6"/>
  <c r="AB4" i="6" s="1"/>
  <c r="AC5" i="6"/>
  <c r="AE5" i="6"/>
  <c r="AG5" i="6"/>
  <c r="AI5" i="6"/>
  <c r="AC6" i="6"/>
  <c r="AE6" i="6"/>
  <c r="AG6" i="6"/>
  <c r="AI6" i="6"/>
  <c r="AC7" i="6"/>
  <c r="AE7" i="6"/>
  <c r="AG7" i="6"/>
  <c r="AI7" i="6"/>
  <c r="AC8" i="6"/>
  <c r="AE8" i="6"/>
  <c r="AG8" i="6"/>
  <c r="AI8" i="6"/>
  <c r="AC9" i="6"/>
  <c r="AE9" i="6"/>
  <c r="AG9" i="6"/>
  <c r="AI9" i="6"/>
  <c r="AD4" i="6"/>
  <c r="AH4" i="6"/>
  <c r="AD5" i="6"/>
  <c r="AB5" i="6" s="1"/>
  <c r="AH5" i="6"/>
  <c r="AD6" i="6"/>
  <c r="AB6" i="6" s="1"/>
  <c r="AH6" i="6"/>
  <c r="AD7" i="6"/>
  <c r="AB7" i="6" s="1"/>
  <c r="AH7" i="6"/>
  <c r="AD8" i="6"/>
  <c r="AB8" i="6" s="1"/>
  <c r="AH8" i="6"/>
  <c r="AD9" i="6"/>
  <c r="AB9" i="6" s="1"/>
  <c r="AH9" i="6"/>
  <c r="AC4" i="6"/>
  <c r="AF4" i="6"/>
  <c r="AF5" i="6"/>
  <c r="AF6" i="6"/>
  <c r="AF7" i="6"/>
  <c r="AF8" i="6"/>
  <c r="AF9" i="6"/>
  <c r="J10" i="6"/>
  <c r="B11" i="6" a="1"/>
  <c r="K11" i="6" l="1" a="1"/>
  <c r="S10" i="6"/>
  <c r="B11" i="6"/>
  <c r="C11" i="6"/>
  <c r="E11" i="6"/>
  <c r="G11" i="6"/>
  <c r="B12" i="6"/>
  <c r="D12" i="6"/>
  <c r="F12" i="6"/>
  <c r="H12" i="6"/>
  <c r="B13" i="6"/>
  <c r="D13" i="6"/>
  <c r="F13" i="6"/>
  <c r="H13" i="6"/>
  <c r="B14" i="6"/>
  <c r="D14" i="6"/>
  <c r="F14" i="6"/>
  <c r="H14" i="6"/>
  <c r="B15" i="6"/>
  <c r="D15" i="6"/>
  <c r="F15" i="6"/>
  <c r="H15" i="6"/>
  <c r="B16" i="6"/>
  <c r="D16" i="6"/>
  <c r="F16" i="6"/>
  <c r="H16" i="6"/>
  <c r="F11" i="6"/>
  <c r="C12" i="6"/>
  <c r="A12" i="6" s="1"/>
  <c r="G12" i="6"/>
  <c r="C13" i="6"/>
  <c r="A13" i="6" s="1"/>
  <c r="G13" i="6"/>
  <c r="C14" i="6"/>
  <c r="A14" i="6" s="1"/>
  <c r="G14" i="6"/>
  <c r="C15" i="6"/>
  <c r="A15" i="6" s="1"/>
  <c r="G15" i="6"/>
  <c r="C16" i="6"/>
  <c r="A16" i="6" s="1"/>
  <c r="G16" i="6"/>
  <c r="D11" i="6"/>
  <c r="H11" i="6"/>
  <c r="A11" i="6" s="1"/>
  <c r="E12" i="6"/>
  <c r="E13" i="6"/>
  <c r="E14" i="6"/>
  <c r="E15" i="6"/>
  <c r="E16" i="6"/>
  <c r="M11" i="6" l="1"/>
  <c r="O11" i="6"/>
  <c r="Q11" i="6"/>
  <c r="J11" i="6" s="1"/>
  <c r="K12" i="6"/>
  <c r="M12" i="6"/>
  <c r="O12" i="6"/>
  <c r="Q12" i="6"/>
  <c r="K13" i="6"/>
  <c r="M13" i="6"/>
  <c r="O13" i="6"/>
  <c r="Q13" i="6"/>
  <c r="K14" i="6"/>
  <c r="M14" i="6"/>
  <c r="O14" i="6"/>
  <c r="Q14" i="6"/>
  <c r="K15" i="6"/>
  <c r="M15" i="6"/>
  <c r="O15" i="6"/>
  <c r="Q15" i="6"/>
  <c r="K16" i="6"/>
  <c r="M16" i="6"/>
  <c r="O16" i="6"/>
  <c r="Q16" i="6"/>
  <c r="K11" i="6"/>
  <c r="N11" i="6"/>
  <c r="L12" i="6"/>
  <c r="J12" i="6" s="1"/>
  <c r="P12" i="6"/>
  <c r="L13" i="6"/>
  <c r="J13" i="6" s="1"/>
  <c r="P13" i="6"/>
  <c r="L14" i="6"/>
  <c r="J14" i="6" s="1"/>
  <c r="P14" i="6"/>
  <c r="L15" i="6"/>
  <c r="J15" i="6" s="1"/>
  <c r="P15" i="6"/>
  <c r="L16" i="6"/>
  <c r="J16" i="6" s="1"/>
  <c r="P16" i="6"/>
  <c r="L11" i="6"/>
  <c r="P11" i="6"/>
  <c r="N12" i="6"/>
  <c r="N13" i="6"/>
  <c r="N14" i="6"/>
  <c r="N15" i="6"/>
  <c r="N16" i="6"/>
  <c r="AB10" i="6"/>
  <c r="T11" i="6" a="1"/>
  <c r="T11" i="6" l="1"/>
  <c r="U11" i="6"/>
  <c r="W11" i="6"/>
  <c r="Y11" i="6"/>
  <c r="T12" i="6"/>
  <c r="V12" i="6"/>
  <c r="X12" i="6"/>
  <c r="Z12" i="6"/>
  <c r="T13" i="6"/>
  <c r="V13" i="6"/>
  <c r="X13" i="6"/>
  <c r="Z13" i="6"/>
  <c r="T14" i="6"/>
  <c r="V14" i="6"/>
  <c r="X14" i="6"/>
  <c r="Z14" i="6"/>
  <c r="T15" i="6"/>
  <c r="V15" i="6"/>
  <c r="X15" i="6"/>
  <c r="Z15" i="6"/>
  <c r="T16" i="6"/>
  <c r="V16" i="6"/>
  <c r="X16" i="6"/>
  <c r="Z16" i="6"/>
  <c r="V11" i="6"/>
  <c r="Z11" i="6"/>
  <c r="S11" i="6" s="1"/>
  <c r="U12" i="6"/>
  <c r="S12" i="6" s="1"/>
  <c r="Y12" i="6"/>
  <c r="U13" i="6"/>
  <c r="S13" i="6" s="1"/>
  <c r="Y13" i="6"/>
  <c r="U14" i="6"/>
  <c r="S14" i="6" s="1"/>
  <c r="Y14" i="6"/>
  <c r="U15" i="6"/>
  <c r="S15" i="6" s="1"/>
  <c r="Y15" i="6"/>
  <c r="U16" i="6"/>
  <c r="S16" i="6" s="1"/>
  <c r="Y16" i="6"/>
  <c r="X11" i="6"/>
  <c r="W12" i="6"/>
  <c r="W13" i="6"/>
  <c r="W14" i="6"/>
  <c r="W15" i="6"/>
  <c r="W16" i="6"/>
  <c r="AC11" i="6" a="1"/>
  <c r="A17" i="6"/>
  <c r="AE11" i="6" l="1"/>
  <c r="AG11" i="6"/>
  <c r="AI11" i="6"/>
  <c r="AB11" i="6" s="1"/>
  <c r="AC12" i="6"/>
  <c r="AE12" i="6"/>
  <c r="AG12" i="6"/>
  <c r="AI12" i="6"/>
  <c r="AC13" i="6"/>
  <c r="AE13" i="6"/>
  <c r="AG13" i="6"/>
  <c r="AI13" i="6"/>
  <c r="AC14" i="6"/>
  <c r="AE14" i="6"/>
  <c r="AG14" i="6"/>
  <c r="AI14" i="6"/>
  <c r="AC15" i="6"/>
  <c r="AE15" i="6"/>
  <c r="AG15" i="6"/>
  <c r="AI15" i="6"/>
  <c r="AC16" i="6"/>
  <c r="AE16" i="6"/>
  <c r="AG16" i="6"/>
  <c r="AI16" i="6"/>
  <c r="AD11" i="6"/>
  <c r="AH11" i="6"/>
  <c r="AD12" i="6"/>
  <c r="AB12" i="6" s="1"/>
  <c r="AH12" i="6"/>
  <c r="AD13" i="6"/>
  <c r="AB13" i="6" s="1"/>
  <c r="AH13" i="6"/>
  <c r="AD14" i="6"/>
  <c r="AB14" i="6" s="1"/>
  <c r="AH14" i="6"/>
  <c r="AD15" i="6"/>
  <c r="AB15" i="6" s="1"/>
  <c r="AH15" i="6"/>
  <c r="AD16" i="6"/>
  <c r="AB16" i="6" s="1"/>
  <c r="AH16" i="6"/>
  <c r="AC11" i="6"/>
  <c r="AF11" i="6"/>
  <c r="AF12" i="6"/>
  <c r="AF13" i="6"/>
  <c r="AF14" i="6"/>
  <c r="AF15" i="6"/>
  <c r="AF16" i="6"/>
  <c r="J17" i="6"/>
  <c r="B18" i="6" a="1"/>
  <c r="K18" i="6" l="1" a="1"/>
  <c r="S17" i="6"/>
  <c r="B18" i="6"/>
  <c r="C18" i="6"/>
  <c r="E18" i="6"/>
  <c r="G18" i="6"/>
  <c r="B19" i="6"/>
  <c r="D19" i="6"/>
  <c r="F19" i="6"/>
  <c r="H19" i="6"/>
  <c r="B20" i="6"/>
  <c r="D20" i="6"/>
  <c r="F20" i="6"/>
  <c r="H20" i="6"/>
  <c r="B21" i="6"/>
  <c r="D21" i="6"/>
  <c r="F21" i="6"/>
  <c r="H21" i="6"/>
  <c r="F18" i="6"/>
  <c r="C19" i="6"/>
  <c r="A19" i="6" s="1"/>
  <c r="G19" i="6"/>
  <c r="C20" i="6"/>
  <c r="A20" i="6" s="1"/>
  <c r="G20" i="6"/>
  <c r="C21" i="6"/>
  <c r="A21" i="6" s="1"/>
  <c r="G21" i="6"/>
  <c r="B22" i="6"/>
  <c r="D22" i="6"/>
  <c r="F22" i="6"/>
  <c r="H22" i="6"/>
  <c r="B23" i="6"/>
  <c r="D23" i="6"/>
  <c r="F23" i="6"/>
  <c r="H23" i="6"/>
  <c r="D18" i="6"/>
  <c r="H18" i="6"/>
  <c r="A18" i="6" s="1"/>
  <c r="E19" i="6"/>
  <c r="E20" i="6"/>
  <c r="E21" i="6"/>
  <c r="C22" i="6"/>
  <c r="A22" i="6" s="1"/>
  <c r="E22" i="6"/>
  <c r="G22" i="6"/>
  <c r="C23" i="6"/>
  <c r="A23" i="6" s="1"/>
  <c r="E23" i="6"/>
  <c r="G23" i="6"/>
  <c r="M18" i="6" l="1"/>
  <c r="O18" i="6"/>
  <c r="Q18" i="6"/>
  <c r="J18" i="6" s="1"/>
  <c r="K19" i="6"/>
  <c r="M19" i="6"/>
  <c r="O19" i="6"/>
  <c r="Q19" i="6"/>
  <c r="K20" i="6"/>
  <c r="M20" i="6"/>
  <c r="O20" i="6"/>
  <c r="Q20" i="6"/>
  <c r="K18" i="6"/>
  <c r="N18" i="6"/>
  <c r="L19" i="6"/>
  <c r="J19" i="6" s="1"/>
  <c r="P19" i="6"/>
  <c r="L20" i="6"/>
  <c r="J20" i="6" s="1"/>
  <c r="P20" i="6"/>
  <c r="K21" i="6"/>
  <c r="M21" i="6"/>
  <c r="O21" i="6"/>
  <c r="Q21" i="6"/>
  <c r="K22" i="6"/>
  <c r="M22" i="6"/>
  <c r="O22" i="6"/>
  <c r="Q22" i="6"/>
  <c r="K23" i="6"/>
  <c r="M23" i="6"/>
  <c r="O23" i="6"/>
  <c r="Q23" i="6"/>
  <c r="L18" i="6"/>
  <c r="P18" i="6"/>
  <c r="N19" i="6"/>
  <c r="N20" i="6"/>
  <c r="L21" i="6"/>
  <c r="J21" i="6" s="1"/>
  <c r="N21" i="6"/>
  <c r="P21" i="6"/>
  <c r="L22" i="6"/>
  <c r="J22" i="6" s="1"/>
  <c r="N22" i="6"/>
  <c r="P22" i="6"/>
  <c r="L23" i="6"/>
  <c r="J23" i="6" s="1"/>
  <c r="N23" i="6"/>
  <c r="P23" i="6"/>
  <c r="AB17" i="6"/>
  <c r="T18" i="6" a="1"/>
  <c r="T18" i="6" l="1"/>
  <c r="U18" i="6"/>
  <c r="W18" i="6"/>
  <c r="Y18" i="6"/>
  <c r="T19" i="6"/>
  <c r="V19" i="6"/>
  <c r="X19" i="6"/>
  <c r="Z19" i="6"/>
  <c r="T20" i="6"/>
  <c r="V20" i="6"/>
  <c r="X20" i="6"/>
  <c r="Z20" i="6"/>
  <c r="V18" i="6"/>
  <c r="Z18" i="6"/>
  <c r="S18" i="6" s="1"/>
  <c r="U19" i="6"/>
  <c r="S19" i="6" s="1"/>
  <c r="Y19" i="6"/>
  <c r="U20" i="6"/>
  <c r="S20" i="6" s="1"/>
  <c r="Y20" i="6"/>
  <c r="T21" i="6"/>
  <c r="V21" i="6"/>
  <c r="X21" i="6"/>
  <c r="Z21" i="6"/>
  <c r="T22" i="6"/>
  <c r="V22" i="6"/>
  <c r="X22" i="6"/>
  <c r="Z22" i="6"/>
  <c r="T23" i="6"/>
  <c r="V23" i="6"/>
  <c r="X23" i="6"/>
  <c r="Z23" i="6"/>
  <c r="X18" i="6"/>
  <c r="W19" i="6"/>
  <c r="W20" i="6"/>
  <c r="U21" i="6"/>
  <c r="S21" i="6" s="1"/>
  <c r="W21" i="6"/>
  <c r="Y21" i="6"/>
  <c r="U22" i="6"/>
  <c r="S22" i="6" s="1"/>
  <c r="W22" i="6"/>
  <c r="Y22" i="6"/>
  <c r="U23" i="6"/>
  <c r="S23" i="6" s="1"/>
  <c r="W23" i="6"/>
  <c r="Y23" i="6"/>
  <c r="AC18" i="6" a="1"/>
  <c r="AE18" i="6" l="1"/>
  <c r="AG18" i="6"/>
  <c r="AI18" i="6"/>
  <c r="AB18" i="6" s="1"/>
  <c r="AC19" i="6"/>
  <c r="AE19" i="6"/>
  <c r="AG19" i="6"/>
  <c r="AI19" i="6"/>
  <c r="AC20" i="6"/>
  <c r="AE20" i="6"/>
  <c r="AG20" i="6"/>
  <c r="AI20" i="6"/>
  <c r="AD18" i="6"/>
  <c r="AH18" i="6"/>
  <c r="AD19" i="6"/>
  <c r="AB19" i="6" s="1"/>
  <c r="AH19" i="6"/>
  <c r="AD20" i="6"/>
  <c r="AB20" i="6" s="1"/>
  <c r="AH20" i="6"/>
  <c r="AC21" i="6"/>
  <c r="AE21" i="6"/>
  <c r="AG21" i="6"/>
  <c r="AI21" i="6"/>
  <c r="AC22" i="6"/>
  <c r="AE22" i="6"/>
  <c r="AG22" i="6"/>
  <c r="AI22" i="6"/>
  <c r="AC23" i="6"/>
  <c r="AE23" i="6"/>
  <c r="AG23" i="6"/>
  <c r="AI23" i="6"/>
  <c r="AC18" i="6"/>
  <c r="AF18" i="6"/>
  <c r="AF19" i="6"/>
  <c r="AF20" i="6"/>
  <c r="AD21" i="6"/>
  <c r="AB21" i="6" s="1"/>
  <c r="AF21" i="6"/>
  <c r="AH21" i="6"/>
  <c r="AD22" i="6"/>
  <c r="AB22" i="6" s="1"/>
  <c r="AF22" i="6"/>
  <c r="AH22" i="6"/>
  <c r="AD23" i="6"/>
  <c r="AB23" i="6" s="1"/>
  <c r="AF23" i="6"/>
  <c r="AH23" i="6"/>
</calcChain>
</file>

<file path=xl/sharedStrings.xml><?xml version="1.0" encoding="utf-8"?>
<sst xmlns="http://schemas.openxmlformats.org/spreadsheetml/2006/main" count="124" uniqueCount="37">
  <si>
    <t>1er  Janvier</t>
  </si>
  <si>
    <t>Pâques</t>
  </si>
  <si>
    <t>Lundi de Pâques</t>
  </si>
  <si>
    <t>1er  Mai</t>
  </si>
  <si>
    <t>Jeudi de l'Ascension</t>
  </si>
  <si>
    <t>Pentecôte</t>
  </si>
  <si>
    <t>Lundi de Pentecôte</t>
  </si>
  <si>
    <t>15 Août Assomption</t>
  </si>
  <si>
    <t>1 NovembreToussaint</t>
  </si>
  <si>
    <t>11 Novembre Armistice 1918</t>
  </si>
  <si>
    <t>25 décembre Noël</t>
  </si>
  <si>
    <t>D</t>
  </si>
  <si>
    <t>L</t>
  </si>
  <si>
    <t>M</t>
  </si>
  <si>
    <t>J</t>
  </si>
  <si>
    <t>V</t>
  </si>
  <si>
    <t>S</t>
  </si>
  <si>
    <t>JOURS FÉRIÉS</t>
  </si>
  <si>
    <t>21 Juillet Fête Nationale</t>
  </si>
  <si>
    <t>Jours</t>
  </si>
  <si>
    <t>Semaines du ,, au ,,</t>
  </si>
  <si>
    <t>h</t>
  </si>
  <si>
    <t>Rentrée scolaire</t>
  </si>
  <si>
    <t>Fête de la Communauté française</t>
  </si>
  <si>
    <t>Commémoration du 11 novembre</t>
  </si>
  <si>
    <t>Les vacances d'été débutent le</t>
  </si>
  <si>
    <t>Congé d'automne (Toussaint)</t>
  </si>
  <si>
    <t>Congés Scolaires</t>
  </si>
  <si>
    <t>BH</t>
  </si>
  <si>
    <t>Vacances d'hiver (Noël)</t>
  </si>
  <si>
    <t>Congé de détente (Carnaval)</t>
  </si>
  <si>
    <t>Vacances de printemps (Pâques)</t>
  </si>
  <si>
    <r>
      <t>Fête du 1</t>
    </r>
    <r>
      <rPr>
        <vertAlign val="superscript"/>
        <sz val="7"/>
        <color rgb="FF0A0A0A"/>
        <rFont val="Arial"/>
        <family val="2"/>
      </rPr>
      <t>er</t>
    </r>
    <r>
      <rPr>
        <sz val="7"/>
        <color rgb="FF0A0A0A"/>
        <rFont val="Arial"/>
        <family val="2"/>
      </rPr>
      <t xml:space="preserve"> mai</t>
    </r>
  </si>
  <si>
    <t>Congé de l'Ascension</t>
  </si>
  <si>
    <t>Année scolaire 2017-2018</t>
  </si>
  <si>
    <t>Du samedi 28 octobre 2018 au dimanche 5 novembre 2017</t>
  </si>
  <si>
    <t>Du samedi 23 décembre 2017 au dimanche 7 janvier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</si>
</sst>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\ "/>
    <numFmt numFmtId="165" formatCode="dddd\ dd\ mmmm\ yyyy"/>
    <numFmt numFmtId="166" formatCode="mmm"/>
    <numFmt numFmtId="167" formatCode="d"/>
    <numFmt numFmtId="168" formatCode="0.0"/>
    <numFmt numFmtId="170" formatCode="[$-F800]dddd\,\ mmmm\ dd\,\ yyyy"/>
  </numFmts>
  <fonts count="11" x14ac:knownFonts="1">
    <font>
      <sz val="10"/>
      <name val="Arial"/>
    </font>
    <font>
      <sz val="10"/>
      <color indexed="45"/>
      <name val="Arial"/>
      <family val="2"/>
    </font>
    <font>
      <sz val="10"/>
      <name val="Arial"/>
      <family val="2"/>
    </font>
    <font>
      <sz val="12"/>
      <color indexed="53"/>
      <name val="Book Antiqua"/>
      <family val="1"/>
    </font>
    <font>
      <b/>
      <sz val="10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9"/>
      <color rgb="FF555555"/>
      <name val="Arial"/>
      <family val="2"/>
    </font>
    <font>
      <sz val="10"/>
      <color theme="0" tint="-4.9989318521683403E-2"/>
      <name val="Arial"/>
      <family val="2"/>
    </font>
    <font>
      <sz val="7"/>
      <color rgb="FF0A0A0A"/>
      <name val="Arial"/>
      <family val="2"/>
    </font>
    <font>
      <vertAlign val="superscript"/>
      <sz val="7"/>
      <color rgb="FF0A0A0A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3"/>
        <bgColor indexed="9"/>
      </patternFill>
    </fill>
    <fill>
      <patternFill patternType="solid">
        <fgColor rgb="FFDDDDD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7"/>
        <bgColor indexed="64"/>
      </patternFill>
    </fill>
  </fills>
  <borders count="2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45"/>
      </left>
      <right style="thin">
        <color indexed="45"/>
      </right>
      <top style="thin">
        <color indexed="45"/>
      </top>
      <bottom style="thin">
        <color indexed="45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rgb="FFAAAAAA"/>
      </left>
      <right/>
      <top style="medium">
        <color rgb="FFAAAAAA"/>
      </top>
      <bottom/>
      <diagonal/>
    </border>
    <border>
      <left/>
      <right style="medium">
        <color rgb="FFAAAAAA"/>
      </right>
      <top style="medium">
        <color rgb="FFAAAAAA"/>
      </top>
      <bottom/>
      <diagonal/>
    </border>
    <border>
      <left style="medium">
        <color rgb="FF030000"/>
      </left>
      <right style="medium">
        <color rgb="FF030000"/>
      </right>
      <top style="medium">
        <color rgb="FF030000"/>
      </top>
      <bottom style="medium">
        <color rgb="FF030000"/>
      </bottom>
      <diagonal/>
    </border>
  </borders>
  <cellStyleXfs count="2">
    <xf numFmtId="0" fontId="0" fillId="0" borderId="0"/>
    <xf numFmtId="0" fontId="2" fillId="0" borderId="0"/>
  </cellStyleXfs>
  <cellXfs count="78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164" fontId="0" fillId="2" borderId="0" xfId="0" applyNumberFormat="1" applyFill="1"/>
    <xf numFmtId="0" fontId="0" fillId="2" borderId="0" xfId="0" applyFill="1" applyAlignment="1"/>
    <xf numFmtId="164" fontId="0" fillId="2" borderId="0" xfId="0" applyNumberFormat="1" applyFill="1" applyAlignment="1">
      <alignment horizontal="center" vertical="center"/>
    </xf>
    <xf numFmtId="166" fontId="4" fillId="3" borderId="1" xfId="0" applyNumberFormat="1" applyFont="1" applyFill="1" applyBorder="1" applyAlignment="1">
      <alignment horizontal="center" vertical="center"/>
    </xf>
    <xf numFmtId="166" fontId="4" fillId="3" borderId="2" xfId="0" applyNumberFormat="1" applyFont="1" applyFill="1" applyBorder="1" applyAlignment="1">
      <alignment horizontal="center" vertical="center"/>
    </xf>
    <xf numFmtId="167" fontId="5" fillId="2" borderId="4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168" fontId="1" fillId="2" borderId="0" xfId="0" applyNumberFormat="1" applyFont="1" applyFill="1" applyAlignment="1">
      <alignment horizontal="center" vertical="center"/>
    </xf>
    <xf numFmtId="170" fontId="0" fillId="0" borderId="0" xfId="0" applyNumberFormat="1"/>
    <xf numFmtId="1" fontId="0" fillId="10" borderId="6" xfId="0" applyNumberForma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7" borderId="6" xfId="0" applyFill="1" applyBorder="1" applyAlignment="1">
      <alignment vertical="center"/>
    </xf>
    <xf numFmtId="165" fontId="0" fillId="12" borderId="6" xfId="0" applyNumberFormat="1" applyFill="1" applyBorder="1" applyAlignment="1">
      <alignment vertical="center"/>
    </xf>
    <xf numFmtId="167" fontId="5" fillId="3" borderId="3" xfId="0" applyNumberFormat="1" applyFont="1" applyFill="1" applyBorder="1" applyAlignment="1">
      <alignment horizontal="center" vertical="center"/>
    </xf>
    <xf numFmtId="167" fontId="5" fillId="2" borderId="4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7" fontId="5" fillId="7" borderId="3" xfId="0" applyNumberFormat="1" applyFont="1" applyFill="1" applyBorder="1" applyAlignment="1">
      <alignment horizontal="center" vertical="center"/>
    </xf>
    <xf numFmtId="167" fontId="5" fillId="13" borderId="3" xfId="0" applyNumberFormat="1" applyFont="1" applyFill="1" applyBorder="1" applyAlignment="1">
      <alignment horizontal="center" vertical="center"/>
    </xf>
    <xf numFmtId="167" fontId="5" fillId="14" borderId="3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 wrapText="1"/>
    </xf>
    <xf numFmtId="14" fontId="9" fillId="0" borderId="0" xfId="0" applyNumberFormat="1" applyFont="1" applyAlignment="1">
      <alignment vertical="center" wrapText="1"/>
    </xf>
    <xf numFmtId="167" fontId="5" fillId="14" borderId="21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6" borderId="8" xfId="0" applyNumberForma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165" fontId="0" fillId="6" borderId="10" xfId="0" applyNumberForma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5" fontId="2" fillId="12" borderId="8" xfId="0" applyNumberFormat="1" applyFont="1" applyFill="1" applyBorder="1" applyAlignment="1" applyProtection="1">
      <alignment horizontal="center" vertical="center"/>
      <protection hidden="1"/>
    </xf>
    <xf numFmtId="165" fontId="2" fillId="12" borderId="9" xfId="0" applyNumberFormat="1" applyFont="1" applyFill="1" applyBorder="1" applyAlignment="1" applyProtection="1">
      <alignment horizontal="center" vertical="center"/>
      <protection hidden="1"/>
    </xf>
    <xf numFmtId="165" fontId="2" fillId="12" borderId="10" xfId="0" applyNumberFormat="1" applyFont="1" applyFill="1" applyBorder="1" applyAlignment="1" applyProtection="1">
      <alignment horizontal="center" vertical="center"/>
      <protection hidden="1"/>
    </xf>
    <xf numFmtId="165" fontId="2" fillId="11" borderId="8" xfId="0" applyNumberFormat="1" applyFont="1" applyFill="1" applyBorder="1" applyAlignment="1" applyProtection="1">
      <alignment horizontal="center" vertical="center"/>
      <protection hidden="1"/>
    </xf>
    <xf numFmtId="165" fontId="2" fillId="11" borderId="9" xfId="0" applyNumberFormat="1" applyFont="1" applyFill="1" applyBorder="1" applyAlignment="1" applyProtection="1">
      <alignment horizontal="center" vertical="center"/>
      <protection hidden="1"/>
    </xf>
    <xf numFmtId="0" fontId="2" fillId="7" borderId="6" xfId="0" applyFont="1" applyFill="1" applyBorder="1" applyAlignment="1" applyProtection="1">
      <alignment horizontal="center" vertical="center"/>
      <protection hidden="1"/>
    </xf>
    <xf numFmtId="0" fontId="0" fillId="7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3" fillId="8" borderId="17" xfId="0" applyNumberFormat="1" applyFont="1" applyFill="1" applyBorder="1" applyAlignment="1" applyProtection="1">
      <alignment horizontal="center" vertical="center"/>
      <protection locked="0" hidden="1"/>
    </xf>
    <xf numFmtId="1" fontId="0" fillId="3" borderId="5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2" fillId="7" borderId="11" xfId="0" applyFont="1" applyFill="1" applyBorder="1" applyAlignment="1" applyProtection="1">
      <alignment horizontal="center" vertical="center" wrapText="1"/>
      <protection hidden="1"/>
    </xf>
    <xf numFmtId="0" fontId="0" fillId="7" borderId="12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165" fontId="0" fillId="10" borderId="8" xfId="0" applyNumberFormat="1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165" fontId="0" fillId="10" borderId="11" xfId="0" applyNumberFormat="1" applyFill="1" applyBorder="1" applyAlignment="1">
      <alignment horizontal="center" vertical="center"/>
    </xf>
    <xf numFmtId="165" fontId="0" fillId="10" borderId="12" xfId="0" applyNumberFormat="1" applyFill="1" applyBorder="1" applyAlignment="1">
      <alignment horizontal="center" vertical="center"/>
    </xf>
    <xf numFmtId="165" fontId="0" fillId="10" borderId="13" xfId="0" applyNumberFormat="1" applyFill="1" applyBorder="1" applyAlignment="1">
      <alignment horizontal="center" vertical="center"/>
    </xf>
    <xf numFmtId="165" fontId="0" fillId="10" borderId="14" xfId="0" applyNumberFormat="1" applyFill="1" applyBorder="1" applyAlignment="1">
      <alignment horizontal="center" vertical="center"/>
    </xf>
    <xf numFmtId="165" fontId="0" fillId="10" borderId="15" xfId="0" applyNumberFormat="1" applyFill="1" applyBorder="1" applyAlignment="1">
      <alignment horizontal="center" vertical="center"/>
    </xf>
    <xf numFmtId="165" fontId="0" fillId="10" borderId="16" xfId="0" applyNumberForma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7" fillId="9" borderId="19" xfId="0" applyFont="1" applyFill="1" applyBorder="1" applyAlignment="1">
      <alignment horizontal="left" vertical="top" wrapText="1"/>
    </xf>
    <xf numFmtId="0" fontId="7" fillId="9" borderId="20" xfId="0" applyFont="1" applyFill="1" applyBorder="1" applyAlignment="1">
      <alignment horizontal="left" vertical="top" wrapText="1"/>
    </xf>
    <xf numFmtId="0" fontId="0" fillId="6" borderId="8" xfId="0" applyNumberFormat="1" applyFill="1" applyBorder="1" applyAlignment="1">
      <alignment horizontal="right" vertical="center"/>
    </xf>
    <xf numFmtId="0" fontId="0" fillId="6" borderId="9" xfId="0" applyNumberFormat="1" applyFill="1" applyBorder="1" applyAlignment="1">
      <alignment horizontal="right" vertical="center"/>
    </xf>
    <xf numFmtId="0" fontId="0" fillId="6" borderId="10" xfId="0" applyNumberFormat="1" applyFill="1" applyBorder="1" applyAlignment="1">
      <alignment horizontal="right" vertical="center"/>
    </xf>
    <xf numFmtId="0" fontId="0" fillId="6" borderId="8" xfId="0" applyNumberFormat="1" applyFill="1" applyBorder="1" applyAlignment="1">
      <alignment horizontal="left" vertical="center"/>
    </xf>
    <xf numFmtId="0" fontId="0" fillId="6" borderId="9" xfId="0" applyNumberFormat="1" applyFill="1" applyBorder="1" applyAlignment="1">
      <alignment horizontal="left" vertical="center"/>
    </xf>
    <xf numFmtId="0" fontId="0" fillId="6" borderId="10" xfId="0" applyNumberForma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1">
    <dxf>
      <fill>
        <patternFill>
          <bgColor theme="5" tint="-0.2499465926084170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CC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CC"/>
      <rgbColor rgb="0099CCFF"/>
      <rgbColor rgb="00EAEAEA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autoPageBreaks="0" fitToPage="1"/>
  </sheetPr>
  <dimension ref="A1:AK107"/>
  <sheetViews>
    <sheetView showGridLines="0" tabSelected="1" topLeftCell="A4" zoomScale="90" zoomScaleNormal="90" workbookViewId="0">
      <selection activeCell="L12" sqref="L12"/>
    </sheetView>
  </sheetViews>
  <sheetFormatPr defaultColWidth="5.33203125" defaultRowHeight="15.75" customHeight="1" x14ac:dyDescent="0.25"/>
  <cols>
    <col min="1" max="1" width="6.33203125" style="3" bestFit="1" customWidth="1"/>
    <col min="2" max="8" width="4.33203125" style="3" customWidth="1"/>
    <col min="9" max="9" width="5.33203125" style="3"/>
    <col min="10" max="10" width="5.6640625" style="3" bestFit="1" customWidth="1"/>
    <col min="11" max="17" width="4.33203125" style="3" customWidth="1"/>
    <col min="18" max="18" width="2.44140625" style="3" bestFit="1" customWidth="1"/>
    <col min="19" max="19" width="6.88671875" style="3" bestFit="1" customWidth="1"/>
    <col min="20" max="26" width="4.33203125" style="3" customWidth="1"/>
    <col min="27" max="27" width="5.33203125" style="3"/>
    <col min="28" max="28" width="6.33203125" style="3" bestFit="1" customWidth="1"/>
    <col min="29" max="35" width="4.33203125" style="3" customWidth="1"/>
    <col min="36" max="36" width="5.88671875" style="1" bestFit="1" customWidth="1"/>
    <col min="37" max="37" width="5.5546875" style="1" bestFit="1" customWidth="1"/>
    <col min="38" max="38" width="7.33203125" style="1" bestFit="1" customWidth="1"/>
    <col min="39" max="39" width="7.6640625" style="1" bestFit="1" customWidth="1"/>
    <col min="40" max="40" width="6.44140625" style="1" bestFit="1" customWidth="1"/>
    <col min="41" max="45" width="5.33203125" style="1"/>
    <col min="46" max="46" width="2.44140625" style="1" bestFit="1" customWidth="1"/>
    <col min="47" max="52" width="5.33203125" style="1"/>
    <col min="53" max="53" width="4.88671875" style="1" bestFit="1" customWidth="1"/>
    <col min="54" max="16384" width="5.33203125" style="1"/>
  </cols>
  <sheetData>
    <row r="1" spans="1:35" ht="15.75" customHeight="1" x14ac:dyDescent="0.25">
      <c r="A1" s="47">
        <v>2018</v>
      </c>
      <c r="B1" s="48"/>
      <c r="C1" s="48"/>
      <c r="D1" s="48"/>
      <c r="E1" s="48"/>
      <c r="F1" s="48"/>
      <c r="G1" s="48"/>
      <c r="H1" s="48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50"/>
    </row>
    <row r="2" spans="1:35" ht="15.75" customHeight="1" x14ac:dyDescent="0.25">
      <c r="A2" s="19">
        <v>2017</v>
      </c>
      <c r="J2" s="2"/>
      <c r="S2" s="2"/>
      <c r="AB2" s="2"/>
    </row>
    <row r="3" spans="1:35" s="8" customFormat="1" ht="15.75" customHeight="1" x14ac:dyDescent="0.25">
      <c r="A3" s="10">
        <f>DATE(Année,1,1)</f>
        <v>43101</v>
      </c>
      <c r="B3" s="12" t="s">
        <v>11</v>
      </c>
      <c r="C3" s="12" t="s">
        <v>12</v>
      </c>
      <c r="D3" s="12" t="s">
        <v>13</v>
      </c>
      <c r="E3" s="12" t="s">
        <v>13</v>
      </c>
      <c r="F3" s="12" t="s">
        <v>14</v>
      </c>
      <c r="G3" s="12" t="s">
        <v>15</v>
      </c>
      <c r="H3" s="12" t="s">
        <v>16</v>
      </c>
      <c r="J3" s="9">
        <f>DATE(Année,MONTH(A3)+1,1)</f>
        <v>43132</v>
      </c>
      <c r="K3" s="12" t="s">
        <v>11</v>
      </c>
      <c r="L3" s="12" t="s">
        <v>12</v>
      </c>
      <c r="M3" s="12" t="s">
        <v>13</v>
      </c>
      <c r="N3" s="12" t="s">
        <v>13</v>
      </c>
      <c r="O3" s="12" t="s">
        <v>14</v>
      </c>
      <c r="P3" s="12" t="s">
        <v>15</v>
      </c>
      <c r="Q3" s="12" t="s">
        <v>16</v>
      </c>
      <c r="S3" s="9">
        <f>DATE(Année,MONTH(J3)+1,1)</f>
        <v>43160</v>
      </c>
      <c r="T3" s="12" t="s">
        <v>11</v>
      </c>
      <c r="U3" s="12" t="s">
        <v>12</v>
      </c>
      <c r="V3" s="12" t="s">
        <v>13</v>
      </c>
      <c r="W3" s="12" t="s">
        <v>13</v>
      </c>
      <c r="X3" s="12" t="s">
        <v>14</v>
      </c>
      <c r="Y3" s="12" t="s">
        <v>15</v>
      </c>
      <c r="Z3" s="12" t="s">
        <v>16</v>
      </c>
      <c r="AB3" s="9">
        <f>DATE(Année,MONTH(S3)+1,1)</f>
        <v>43191</v>
      </c>
      <c r="AC3" s="12" t="s">
        <v>11</v>
      </c>
      <c r="AD3" s="12" t="s">
        <v>12</v>
      </c>
      <c r="AE3" s="12" t="s">
        <v>13</v>
      </c>
      <c r="AF3" s="12" t="s">
        <v>13</v>
      </c>
      <c r="AG3" s="12" t="s">
        <v>14</v>
      </c>
      <c r="AH3" s="12" t="s">
        <v>15</v>
      </c>
      <c r="AI3" s="12" t="s">
        <v>16</v>
      </c>
    </row>
    <row r="4" spans="1:35" s="6" customFormat="1" ht="15.75" customHeight="1" x14ac:dyDescent="0.25">
      <c r="A4" s="15">
        <f>IF(H4&lt;"",INT((H4-SUM(MOD(DATE(YEAR(H4-MOD(H4-2,7)+3),1,2),{1E+99;7})*{1;-1})+5)/7),"")</f>
        <v>1</v>
      </c>
      <c r="B4" s="25" t="str">
        <f t="array" ref="B4:H9">IF(MONTH(DATE(Année,MONTH(A3),1))&lt;&gt;MONTH(DATE(Année,MONTH(A3),1)-(WEEKDAY(DATE(Année,MONTH(A3),1))-1)+{0;1;2;3;4;5}*7+{1,2,3,4,5,6,7}-1),"",DATE(Année,MONTH(A3),1)-(WEEKDAY(DATE(Année,MONTH(A3),1))-1)+{0;1;2;3;4;5}*7+{1,2,3,4,5,6,7}-1)</f>
        <v/>
      </c>
      <c r="C4" s="27">
        <v>43101</v>
      </c>
      <c r="D4" s="27">
        <v>43102</v>
      </c>
      <c r="E4" s="27">
        <v>43103</v>
      </c>
      <c r="F4" s="27">
        <v>43104</v>
      </c>
      <c r="G4" s="27">
        <v>43105</v>
      </c>
      <c r="H4" s="22">
        <v>43106</v>
      </c>
      <c r="I4" s="8"/>
      <c r="J4" s="15">
        <f>IF(Q4&lt;"",INT((Q4-SUM(MOD(DATE(YEAR(Q4-MOD(Q4-2,7)+3),1,2),{1E+99;7})*{1;-1})+5)/7),"")</f>
        <v>5</v>
      </c>
      <c r="K4" s="23" t="str">
        <f t="array" ref="K4:Q9">IF(MONTH(DATE(Année,MONTH(J3),1))&lt;&gt;MONTH(DATE(Année,MONTH(J3),1)-(WEEKDAY(DATE(Année,MONTH(J3),1))-1)+{0;1;2;3;4;5}*7+{1,2,3,4,5,6,7}-1),"",DATE(Année,MONTH(J3),1)-(WEEKDAY(DATE(Année,MONTH(J3),1))-1)+{0;1;2;3;4;5}*7+{1,2,3,4,5,6,7}-1)</f>
        <v/>
      </c>
      <c r="L4" s="23" t="str">
        <v/>
      </c>
      <c r="M4" s="23" t="str">
        <v/>
      </c>
      <c r="N4" s="24" t="str">
        <v/>
      </c>
      <c r="O4" s="24">
        <v>43132</v>
      </c>
      <c r="P4" s="24">
        <v>43133</v>
      </c>
      <c r="Q4" s="22">
        <v>43134</v>
      </c>
      <c r="R4" s="8"/>
      <c r="S4" s="15">
        <f>IF(Z4&lt;"",INT((Z4-SUM(MOD(DATE(YEAR(Z4-MOD(Z4-2,7)+3),1,2),{1E+99;7})*{1;-1})+5)/7),"")</f>
        <v>9</v>
      </c>
      <c r="T4" s="23" t="str">
        <f t="array" ref="T4:Z9">IF(MONTH(DATE(Année,MONTH(S3),1))&lt;&gt;MONTH(DATE(Année,MONTH(S3),1)-(WEEKDAY(DATE(Année,MONTH(S3),1))-1)+{0;1;2;3;4;5}*7+{1,2,3,4,5,6,7}-1),"",DATE(Année,MONTH(S3),1)-(WEEKDAY(DATE(Année,MONTH(S3),1))-1)+{0;1;2;3;4;5}*7+{1,2,3,4,5,6,7}-1)</f>
        <v/>
      </c>
      <c r="U4" s="23" t="str">
        <v/>
      </c>
      <c r="V4" s="23" t="str">
        <v/>
      </c>
      <c r="W4" s="27" t="str">
        <v/>
      </c>
      <c r="X4" s="27">
        <v>43160</v>
      </c>
      <c r="Y4" s="27">
        <v>43161</v>
      </c>
      <c r="Z4" s="22">
        <v>43162</v>
      </c>
      <c r="AA4" s="8"/>
      <c r="AB4" s="15">
        <f>IF(AI4&lt;"",INT((AI4-SUM(MOD(DATE(YEAR(AI4-MOD(AI4-2,7)+3),1,2),{1E+99;7})*{1;-1})+5)/7),"")</f>
        <v>14</v>
      </c>
      <c r="AC4" s="23">
        <f t="array" ref="AC4:AI9">IF(MONTH(DATE(Année,MONTH(AB3),1))&lt;&gt;MONTH(DATE(Année,MONTH(AB3),1)-(WEEKDAY(DATE(Année,MONTH(AB3),1))-1)+{0;1;2;3;4;5}*7+{1,2,3,4,5,6,7}-1),"",DATE(Année,MONTH(AB3),1)-(WEEKDAY(DATE(Année,MONTH(AB3),1))-1)+{0;1;2;3;4;5}*7+{1,2,3,4,5,6,7}-1)</f>
        <v>43191</v>
      </c>
      <c r="AD4" s="23">
        <v>43192</v>
      </c>
      <c r="AE4" s="23">
        <v>43193</v>
      </c>
      <c r="AF4" s="23">
        <v>43194</v>
      </c>
      <c r="AG4" s="23">
        <v>43195</v>
      </c>
      <c r="AH4" s="23">
        <v>43196</v>
      </c>
      <c r="AI4" s="22">
        <v>43197</v>
      </c>
    </row>
    <row r="5" spans="1:35" s="6" customFormat="1" ht="15.75" customHeight="1" x14ac:dyDescent="0.25">
      <c r="A5" s="15">
        <f>IF(C5&lt;"",INT((C5-SUM(MOD(DATE(YEAR(C5-MOD(C5-2,7)+3),1,2),{1E+99;7})*{1;-1})+5)/7),"")</f>
        <v>2</v>
      </c>
      <c r="B5" s="22">
        <v>43107</v>
      </c>
      <c r="C5" s="24">
        <v>43108</v>
      </c>
      <c r="D5" s="24">
        <v>43109</v>
      </c>
      <c r="E5" s="24">
        <v>43110</v>
      </c>
      <c r="F5" s="24">
        <v>43111</v>
      </c>
      <c r="G5" s="24">
        <v>43112</v>
      </c>
      <c r="H5" s="22">
        <v>43113</v>
      </c>
      <c r="I5" s="8"/>
      <c r="J5" s="15">
        <f>IF(L5&lt;"",INT((L5-SUM(MOD(DATE(YEAR(L5-MOD(L5-2,7)+3),1,2),{1E+99;7})*{1;-1})+5)/7),"")</f>
        <v>6</v>
      </c>
      <c r="K5" s="22">
        <v>43135</v>
      </c>
      <c r="L5" s="24">
        <v>43136</v>
      </c>
      <c r="M5" s="24">
        <v>43137</v>
      </c>
      <c r="N5" s="24">
        <v>43138</v>
      </c>
      <c r="O5" s="24">
        <v>43139</v>
      </c>
      <c r="P5" s="24">
        <v>43140</v>
      </c>
      <c r="Q5" s="22">
        <v>43141</v>
      </c>
      <c r="R5" s="8"/>
      <c r="S5" s="15">
        <f>IF(U5&lt;"",INT((U5-SUM(MOD(DATE(YEAR(U5-MOD(U5-2,7)+3),1,2),{1E+99;7})*{1;-1})+5)/7),"")</f>
        <v>10</v>
      </c>
      <c r="T5" s="22">
        <v>43163</v>
      </c>
      <c r="U5" s="24">
        <v>43164</v>
      </c>
      <c r="V5" s="24">
        <v>43165</v>
      </c>
      <c r="W5" s="24">
        <v>43166</v>
      </c>
      <c r="X5" s="24">
        <v>43167</v>
      </c>
      <c r="Y5" s="24">
        <v>43168</v>
      </c>
      <c r="Z5" s="22">
        <v>43169</v>
      </c>
      <c r="AA5" s="8"/>
      <c r="AB5" s="15">
        <f>IF(AD5&lt;"",INT((AD5-SUM(MOD(DATE(YEAR(AD5-MOD(AD5-2,7)+3),1,2),{1E+99;7})*{1;-1})+5)/7),"")</f>
        <v>15</v>
      </c>
      <c r="AC5" s="22">
        <v>43198</v>
      </c>
      <c r="AD5" s="27">
        <v>43199</v>
      </c>
      <c r="AE5" s="27">
        <v>43200</v>
      </c>
      <c r="AF5" s="27">
        <v>43201</v>
      </c>
      <c r="AG5" s="27">
        <v>43202</v>
      </c>
      <c r="AH5" s="27">
        <v>43203</v>
      </c>
      <c r="AI5" s="22">
        <v>43204</v>
      </c>
    </row>
    <row r="6" spans="1:35" s="6" customFormat="1" ht="15.75" customHeight="1" x14ac:dyDescent="0.25">
      <c r="A6" s="15">
        <f>IF(C6&lt;"",INT((C6-SUM(MOD(DATE(YEAR(C6-MOD(C6-2,7)+3),1,2),{1E+99;7})*{1;-1})+5)/7),"")</f>
        <v>3</v>
      </c>
      <c r="B6" s="22">
        <v>43114</v>
      </c>
      <c r="C6" s="24">
        <v>43115</v>
      </c>
      <c r="D6" s="24">
        <v>43116</v>
      </c>
      <c r="E6" s="24">
        <v>43117</v>
      </c>
      <c r="F6" s="24">
        <v>43118</v>
      </c>
      <c r="G6" s="24">
        <v>43119</v>
      </c>
      <c r="H6" s="22">
        <v>43120</v>
      </c>
      <c r="I6" s="8"/>
      <c r="J6" s="15">
        <f>IF(L6&lt;"",INT((L6-SUM(MOD(DATE(YEAR(L6-MOD(L6-2,7)+3),1,2),{1E+99;7})*{1;-1})+5)/7),"")</f>
        <v>7</v>
      </c>
      <c r="K6" s="22">
        <v>43142</v>
      </c>
      <c r="L6" s="24">
        <v>43143</v>
      </c>
      <c r="M6" s="24">
        <v>43144</v>
      </c>
      <c r="N6" s="24">
        <v>43145</v>
      </c>
      <c r="O6" s="24">
        <v>43146</v>
      </c>
      <c r="P6" s="24">
        <v>43147</v>
      </c>
      <c r="Q6" s="22">
        <v>43148</v>
      </c>
      <c r="R6" s="8"/>
      <c r="S6" s="15">
        <f>IF(U6&lt;"",INT((U6-SUM(MOD(DATE(YEAR(U6-MOD(U6-2,7)+3),1,2),{1E+99;7})*{1;-1})+5)/7),"")</f>
        <v>11</v>
      </c>
      <c r="T6" s="22">
        <v>43170</v>
      </c>
      <c r="U6" s="24">
        <v>43171</v>
      </c>
      <c r="V6" s="24">
        <v>43172</v>
      </c>
      <c r="W6" s="24">
        <v>43173</v>
      </c>
      <c r="X6" s="24">
        <v>43174</v>
      </c>
      <c r="Y6" s="24">
        <v>43175</v>
      </c>
      <c r="Z6" s="22">
        <v>43176</v>
      </c>
      <c r="AA6" s="8"/>
      <c r="AB6" s="15">
        <f>IF(AD6&lt;"",INT((AD6-SUM(MOD(DATE(YEAR(AD6-MOD(AD6-2,7)+3),1,2),{1E+99;7})*{1;-1})+5)/7),"")</f>
        <v>16</v>
      </c>
      <c r="AC6" s="22">
        <v>43205</v>
      </c>
      <c r="AD6" s="27">
        <v>43206</v>
      </c>
      <c r="AE6" s="27">
        <v>43207</v>
      </c>
      <c r="AF6" s="27">
        <v>43208</v>
      </c>
      <c r="AG6" s="27">
        <v>43209</v>
      </c>
      <c r="AH6" s="27">
        <v>43210</v>
      </c>
      <c r="AI6" s="22">
        <v>43211</v>
      </c>
    </row>
    <row r="7" spans="1:35" s="6" customFormat="1" ht="15.75" customHeight="1" x14ac:dyDescent="0.25">
      <c r="A7" s="15">
        <f>IF(C7&lt;"",INT((C7-SUM(MOD(DATE(YEAR(C7-MOD(C7-2,7)+3),1,2),{1E+99;7})*{1;-1})+5)/7),"")</f>
        <v>4</v>
      </c>
      <c r="B7" s="22">
        <v>43121</v>
      </c>
      <c r="C7" s="24">
        <v>43122</v>
      </c>
      <c r="D7" s="24">
        <v>43123</v>
      </c>
      <c r="E7" s="24">
        <v>43124</v>
      </c>
      <c r="F7" s="24">
        <v>43125</v>
      </c>
      <c r="G7" s="24">
        <v>43126</v>
      </c>
      <c r="H7" s="22">
        <v>43127</v>
      </c>
      <c r="I7" s="8"/>
      <c r="J7" s="15">
        <f>IF(L7&lt;"",INT((L7-SUM(MOD(DATE(YEAR(L7-MOD(L7-2,7)+3),1,2),{1E+99;7})*{1;-1})+5)/7),"")</f>
        <v>8</v>
      </c>
      <c r="K7" s="22">
        <v>43149</v>
      </c>
      <c r="L7" s="24">
        <v>43150</v>
      </c>
      <c r="M7" s="24">
        <v>43151</v>
      </c>
      <c r="N7" s="24">
        <v>43152</v>
      </c>
      <c r="O7" s="24">
        <v>43153</v>
      </c>
      <c r="P7" s="24">
        <v>43154</v>
      </c>
      <c r="Q7" s="22">
        <v>43155</v>
      </c>
      <c r="R7" s="8"/>
      <c r="S7" s="15">
        <f>IF(U7&lt;"",INT((U7-SUM(MOD(DATE(YEAR(U7-MOD(U7-2,7)+3),1,2),{1E+99;7})*{1;-1})+5)/7),"")</f>
        <v>12</v>
      </c>
      <c r="T7" s="22">
        <v>43177</v>
      </c>
      <c r="U7" s="24">
        <v>43178</v>
      </c>
      <c r="V7" s="24">
        <v>43179</v>
      </c>
      <c r="W7" s="24">
        <v>43180</v>
      </c>
      <c r="X7" s="24">
        <v>43181</v>
      </c>
      <c r="Y7" s="24">
        <v>43182</v>
      </c>
      <c r="Z7" s="22">
        <v>43183</v>
      </c>
      <c r="AA7" s="8"/>
      <c r="AB7" s="15">
        <f>IF(AD7&lt;"",INT((AD7-SUM(MOD(DATE(YEAR(AD7-MOD(AD7-2,7)+3),1,2),{1E+99;7})*{1;-1})+5)/7),"")</f>
        <v>17</v>
      </c>
      <c r="AC7" s="25">
        <v>43212</v>
      </c>
      <c r="AD7" s="26">
        <v>43213</v>
      </c>
      <c r="AE7" s="24">
        <v>43214</v>
      </c>
      <c r="AF7" s="24">
        <v>43215</v>
      </c>
      <c r="AG7" s="24">
        <v>43216</v>
      </c>
      <c r="AH7" s="24">
        <v>43217</v>
      </c>
      <c r="AI7" s="22">
        <v>43218</v>
      </c>
    </row>
    <row r="8" spans="1:35" s="6" customFormat="1" ht="15.75" customHeight="1" x14ac:dyDescent="0.25">
      <c r="A8" s="15">
        <f>IF(C8&lt;"",INT((C8-SUM(MOD(DATE(YEAR(C8-MOD(C8-2,7)+3),1,2),{1E+99;7})*{1;-1})+5)/7),"")</f>
        <v>5</v>
      </c>
      <c r="B8" s="22">
        <v>43128</v>
      </c>
      <c r="C8" s="24">
        <v>43129</v>
      </c>
      <c r="D8" s="24">
        <v>43130</v>
      </c>
      <c r="E8" s="23">
        <v>43131</v>
      </c>
      <c r="F8" s="23" t="str">
        <v/>
      </c>
      <c r="G8" s="23" t="str">
        <v/>
      </c>
      <c r="H8" s="23" t="str">
        <v/>
      </c>
      <c r="I8" s="8"/>
      <c r="J8" s="15">
        <f>IF(L8&lt;"",INT((L8-SUM(MOD(DATE(YEAR(L8-MOD(L8-2,7)+3),1,2),{1E+99;7})*{1;-1})+5)/7),"")</f>
        <v>9</v>
      </c>
      <c r="K8" s="22">
        <v>43156</v>
      </c>
      <c r="L8" s="27">
        <v>43157</v>
      </c>
      <c r="M8" s="27">
        <v>43158</v>
      </c>
      <c r="N8" s="23">
        <v>43159</v>
      </c>
      <c r="O8" s="23" t="str">
        <v/>
      </c>
      <c r="P8" s="23" t="str">
        <v/>
      </c>
      <c r="Q8" s="23" t="str">
        <v/>
      </c>
      <c r="R8" s="8"/>
      <c r="S8" s="15">
        <f>IF(U8&lt;"",INT((U8-SUM(MOD(DATE(YEAR(U8-MOD(U8-2,7)+3),1,2),{1E+99;7})*{1;-1})+5)/7),"")</f>
        <v>13</v>
      </c>
      <c r="T8" s="22">
        <v>43184</v>
      </c>
      <c r="U8" s="24">
        <v>43185</v>
      </c>
      <c r="V8" s="24">
        <v>43186</v>
      </c>
      <c r="W8" s="24">
        <v>43187</v>
      </c>
      <c r="X8" s="24">
        <v>43188</v>
      </c>
      <c r="Y8" s="24">
        <v>43189</v>
      </c>
      <c r="Z8" s="23">
        <v>43190</v>
      </c>
      <c r="AA8" s="8"/>
      <c r="AB8" s="15">
        <f>IF(AD8&lt;"",INT((AD8-SUM(MOD(DATE(YEAR(AD8-MOD(AD8-2,7)+3),1,2),{1E+99;7})*{1;-1})+5)/7),"")</f>
        <v>18</v>
      </c>
      <c r="AC8" s="22">
        <v>43219</v>
      </c>
      <c r="AD8" s="24">
        <v>43220</v>
      </c>
      <c r="AE8" s="24" t="str">
        <v/>
      </c>
      <c r="AF8" s="24" t="str">
        <v/>
      </c>
      <c r="AG8" s="24" t="str">
        <v/>
      </c>
      <c r="AH8" s="24" t="str">
        <v/>
      </c>
      <c r="AI8" s="22" t="str">
        <v/>
      </c>
    </row>
    <row r="9" spans="1:35" s="6" customFormat="1" ht="15.75" customHeight="1" x14ac:dyDescent="0.25">
      <c r="A9" s="15" t="str">
        <f>IF(C9&lt;"",INT((C9-SUM(MOD(DATE(YEAR(C9-MOD(C9-2,7)+3),1,2),{1E+99;7})*{1;-1})+5)/7),"")</f>
        <v/>
      </c>
      <c r="B9" s="23" t="str">
        <v/>
      </c>
      <c r="C9" s="23" t="str">
        <v/>
      </c>
      <c r="D9" s="23" t="str">
        <v/>
      </c>
      <c r="E9" s="23" t="str">
        <v/>
      </c>
      <c r="F9" s="23" t="str">
        <v/>
      </c>
      <c r="G9" s="23" t="str">
        <v/>
      </c>
      <c r="H9" s="23" t="str">
        <v/>
      </c>
      <c r="I9" s="8"/>
      <c r="J9" s="15" t="str">
        <f>IF(L9&lt;"",INT((L9-SUM(MOD(DATE(YEAR(L9-MOD(L9-2,7)+3),1,2),{1E+99;7})*{1;-1})+5)/7),"")</f>
        <v/>
      </c>
      <c r="K9" s="23" t="str">
        <v/>
      </c>
      <c r="L9" s="23" t="str">
        <v/>
      </c>
      <c r="M9" s="23" t="str">
        <v/>
      </c>
      <c r="N9" s="23" t="str">
        <v/>
      </c>
      <c r="O9" s="23" t="str">
        <v/>
      </c>
      <c r="P9" s="23" t="str">
        <v/>
      </c>
      <c r="Q9" s="23" t="str">
        <v/>
      </c>
      <c r="R9" s="8"/>
      <c r="S9" s="15" t="str">
        <f>IF(U9&lt;"",INT((U9-SUM(MOD(DATE(YEAR(U9-MOD(U9-2,7)+3),1,2),{1E+99;7})*{1;-1})+5)/7),"")</f>
        <v/>
      </c>
      <c r="T9" s="23" t="str">
        <v/>
      </c>
      <c r="U9" s="23" t="str">
        <v/>
      </c>
      <c r="V9" s="23" t="str">
        <v/>
      </c>
      <c r="W9" s="23" t="str">
        <v/>
      </c>
      <c r="X9" s="23" t="str">
        <v/>
      </c>
      <c r="Y9" s="23" t="str">
        <v/>
      </c>
      <c r="Z9" s="23" t="str">
        <v/>
      </c>
      <c r="AA9" s="8"/>
      <c r="AB9" s="15" t="str">
        <f>IF(AD9&lt;"",INT((AD9-SUM(MOD(DATE(YEAR(AD9-MOD(AD9-2,7)+3),1,2),{1E+99;7})*{1;-1})+5)/7),"")</f>
        <v/>
      </c>
      <c r="AC9" s="22" t="str">
        <v/>
      </c>
      <c r="AD9" s="23" t="str">
        <v/>
      </c>
      <c r="AE9" s="23" t="str">
        <v/>
      </c>
      <c r="AF9" s="23" t="str">
        <v/>
      </c>
      <c r="AG9" s="23" t="str">
        <v/>
      </c>
      <c r="AH9" s="23" t="str">
        <v/>
      </c>
      <c r="AI9" s="23" t="str">
        <v/>
      </c>
    </row>
    <row r="10" spans="1:35" s="8" customFormat="1" ht="15.75" customHeight="1" x14ac:dyDescent="0.25">
      <c r="A10" s="9">
        <f>DATE(Année,MONTH(AB3)+1,1)</f>
        <v>43221</v>
      </c>
      <c r="B10" s="12" t="s">
        <v>11</v>
      </c>
      <c r="C10" s="12" t="s">
        <v>12</v>
      </c>
      <c r="D10" s="12" t="s">
        <v>13</v>
      </c>
      <c r="E10" s="12" t="s">
        <v>13</v>
      </c>
      <c r="F10" s="12" t="s">
        <v>14</v>
      </c>
      <c r="G10" s="12" t="s">
        <v>15</v>
      </c>
      <c r="H10" s="12" t="s">
        <v>16</v>
      </c>
      <c r="J10" s="9">
        <f>DATE(Année,MONTH(A10)+1,1)</f>
        <v>43252</v>
      </c>
      <c r="K10" s="12" t="s">
        <v>11</v>
      </c>
      <c r="L10" s="12" t="s">
        <v>12</v>
      </c>
      <c r="M10" s="12" t="s">
        <v>13</v>
      </c>
      <c r="N10" s="12" t="s">
        <v>13</v>
      </c>
      <c r="O10" s="12" t="s">
        <v>14</v>
      </c>
      <c r="P10" s="12" t="s">
        <v>15</v>
      </c>
      <c r="Q10" s="12" t="s">
        <v>16</v>
      </c>
      <c r="S10" s="9">
        <f>DATE(Année,MONTH(J10)+1,1)</f>
        <v>43282</v>
      </c>
      <c r="T10" s="12" t="s">
        <v>11</v>
      </c>
      <c r="U10" s="12" t="s">
        <v>12</v>
      </c>
      <c r="V10" s="12" t="s">
        <v>13</v>
      </c>
      <c r="W10" s="12" t="s">
        <v>13</v>
      </c>
      <c r="X10" s="12" t="s">
        <v>14</v>
      </c>
      <c r="Y10" s="12" t="s">
        <v>15</v>
      </c>
      <c r="Z10" s="12" t="s">
        <v>16</v>
      </c>
      <c r="AB10" s="9">
        <f>DATE(Année,MONTH(S10)+1,1)</f>
        <v>43313</v>
      </c>
      <c r="AC10" s="12" t="s">
        <v>11</v>
      </c>
      <c r="AD10" s="12" t="s">
        <v>12</v>
      </c>
      <c r="AE10" s="12" t="s">
        <v>13</v>
      </c>
      <c r="AF10" s="12" t="s">
        <v>13</v>
      </c>
      <c r="AG10" s="12" t="s">
        <v>14</v>
      </c>
      <c r="AH10" s="12" t="s">
        <v>15</v>
      </c>
      <c r="AI10" s="12" t="s">
        <v>16</v>
      </c>
    </row>
    <row r="11" spans="1:35" s="6" customFormat="1" ht="15.75" customHeight="1" x14ac:dyDescent="0.25">
      <c r="A11" s="15">
        <f>IF(H11&lt;"",INT((H11-SUM(MOD(DATE(YEAR(H11-MOD(H11-2,7)+3),1,2),{1E+99;7})*{1;-1})+5)/7),"")</f>
        <v>18</v>
      </c>
      <c r="B11" s="23" t="str">
        <f t="array" ref="B11:H16">IF(MONTH(DATE(Année,MONTH(A10),1))&lt;&gt;MONTH(DATE(Année,MONTH(A10),1)-(WEEKDAY(DATE(Année,MONTH(A10),1))-1)+{0;1;2;3;4;5}*7+{1,2,3,4,5,6,7}-1),"",DATE(Année,MONTH(A10),1)-(WEEKDAY(DATE(Année,MONTH(A10),1))-1)+{0;1;2;3;4;5}*7+{1,2,3,4,5,6,7}-1)</f>
        <v/>
      </c>
      <c r="C11" s="26" t="str">
        <v/>
      </c>
      <c r="D11" s="24">
        <v>43221</v>
      </c>
      <c r="E11" s="24">
        <v>43222</v>
      </c>
      <c r="F11" s="24">
        <v>43223</v>
      </c>
      <c r="G11" s="24">
        <v>43224</v>
      </c>
      <c r="H11" s="22">
        <v>43225</v>
      </c>
      <c r="I11" s="8"/>
      <c r="J11" s="15">
        <f>IF(Q11&lt;"",INT((Q11-SUM(MOD(DATE(YEAR(Q11-MOD(Q11-2,7)+3),1,2),{1E+99;7})*{1;-1})+5)/7),"")</f>
        <v>22</v>
      </c>
      <c r="K11" s="23" t="str">
        <f t="array" ref="K11:Q16">IF(MONTH(DATE(Année,MONTH(J10),1))&lt;&gt;MONTH(DATE(Année,MONTH(J10),1)-(WEEKDAY(DATE(Année,MONTH(J10),1))-1)+{0;1;2;3;4;5}*7+{1,2,3,4,5,6,7}-1),"",DATE(Année,MONTH(J10),1)-(WEEKDAY(DATE(Année,MONTH(J10),1))-1)+{0;1;2;3;4;5}*7+{1,2,3,4,5,6,7}-1)</f>
        <v/>
      </c>
      <c r="L11" s="23" t="str">
        <v/>
      </c>
      <c r="M11" s="23" t="str">
        <v/>
      </c>
      <c r="N11" s="23" t="str">
        <v/>
      </c>
      <c r="O11" s="24" t="str">
        <v/>
      </c>
      <c r="P11" s="24">
        <v>43252</v>
      </c>
      <c r="Q11" s="22">
        <v>43253</v>
      </c>
      <c r="R11" s="8"/>
      <c r="S11" s="15">
        <f>IF(Z11&lt;"",INT((Z11-SUM(MOD(DATE(YEAR(Z11-MOD(Z11-2,7)+3),1,2),{1E+99;7})*{1;-1})+5)/7),"")</f>
        <v>27</v>
      </c>
      <c r="T11" s="23">
        <f t="array" ref="T11:Z16">IF(MONTH(DATE(Année,MONTH(S10),1))&lt;&gt;MONTH(DATE(Année,MONTH(S10),1)-(WEEKDAY(DATE(Année,MONTH(S10),1))-1)+{0;1;2;3;4;5}*7+{1,2,3,4,5,6,7}-1),"",DATE(Année,MONTH(S10),1)-(WEEKDAY(DATE(Année,MONTH(S10),1))-1)+{0;1;2;3;4;5}*7+{1,2,3,4,5,6,7}-1)</f>
        <v>43282</v>
      </c>
      <c r="U11" s="23">
        <v>43283</v>
      </c>
      <c r="V11" s="23">
        <v>43284</v>
      </c>
      <c r="W11" s="23">
        <v>43285</v>
      </c>
      <c r="X11" s="23">
        <v>43286</v>
      </c>
      <c r="Y11" s="23">
        <v>43287</v>
      </c>
      <c r="Z11" s="22">
        <v>43288</v>
      </c>
      <c r="AA11" s="8"/>
      <c r="AB11" s="15">
        <f>IF(AI11&lt;"",INT((AI11-SUM(MOD(DATE(YEAR(AI11-MOD(AI11-2,7)+3),1,2),{1E+99;7})*{1;-1})+5)/7),"")</f>
        <v>31</v>
      </c>
      <c r="AC11" s="23" t="str">
        <f t="array" ref="AC11:AI16">IF(MONTH(DATE(Année,MONTH(AB10),1))&lt;&gt;MONTH(DATE(Année,MONTH(AB10),1)-(WEEKDAY(DATE(Année,MONTH(AB10),1))-1)+{0;1;2;3;4;5}*7+{1,2,3,4,5,6,7}-1),"",DATE(Année,MONTH(AB10),1)-(WEEKDAY(DATE(Année,MONTH(AB10),1))-1)+{0;1;2;3;4;5}*7+{1,2,3,4,5,6,7}-1)</f>
        <v/>
      </c>
      <c r="AD11" s="23" t="str">
        <v/>
      </c>
      <c r="AE11" s="27" t="str">
        <v/>
      </c>
      <c r="AF11" s="27">
        <v>43313</v>
      </c>
      <c r="AG11" s="27">
        <v>43314</v>
      </c>
      <c r="AH11" s="27">
        <v>43315</v>
      </c>
      <c r="AI11" s="22">
        <v>43316</v>
      </c>
    </row>
    <row r="12" spans="1:35" s="6" customFormat="1" ht="15.75" customHeight="1" thickBot="1" x14ac:dyDescent="0.3">
      <c r="A12" s="15">
        <f>IF(C12&lt;"",INT((C12-SUM(MOD(DATE(YEAR(C12-MOD(C12-2,7)+3),1,2),{1E+99;7})*{1;-1})+5)/7),"")</f>
        <v>19</v>
      </c>
      <c r="B12" s="22">
        <v>43226</v>
      </c>
      <c r="C12" s="24">
        <v>43227</v>
      </c>
      <c r="D12" s="24">
        <v>43228</v>
      </c>
      <c r="E12" s="24">
        <v>43229</v>
      </c>
      <c r="F12" s="24">
        <v>43230</v>
      </c>
      <c r="G12" s="24">
        <v>43231</v>
      </c>
      <c r="H12" s="22">
        <v>43232</v>
      </c>
      <c r="I12" s="8"/>
      <c r="J12" s="15">
        <f>IF(L12&lt;"",INT((L12-SUM(MOD(DATE(YEAR(L12-MOD(L12-2,7)+3),1,2),{1E+99;7})*{1;-1})+5)/7),"")</f>
        <v>23</v>
      </c>
      <c r="K12" s="25">
        <v>43254</v>
      </c>
      <c r="L12" s="26">
        <v>43255</v>
      </c>
      <c r="M12" s="24">
        <v>43256</v>
      </c>
      <c r="N12" s="24">
        <v>43257</v>
      </c>
      <c r="O12" s="24">
        <v>43258</v>
      </c>
      <c r="P12" s="24">
        <v>43259</v>
      </c>
      <c r="Q12" s="22">
        <v>43260</v>
      </c>
      <c r="R12" s="8"/>
      <c r="S12" s="15">
        <f>IF(U12&lt;"",INT((U12-SUM(MOD(DATE(YEAR(U12-MOD(U12-2,7)+3),1,2),{1E+99;7})*{1;-1})+5)/7),"")</f>
        <v>28</v>
      </c>
      <c r="T12" s="22">
        <v>43289</v>
      </c>
      <c r="U12" s="27">
        <v>43290</v>
      </c>
      <c r="V12" s="27">
        <v>43291</v>
      </c>
      <c r="W12" s="27">
        <v>43292</v>
      </c>
      <c r="X12" s="27">
        <v>43293</v>
      </c>
      <c r="Y12" s="27">
        <v>43294</v>
      </c>
      <c r="Z12" s="22">
        <v>43295</v>
      </c>
      <c r="AA12" s="8"/>
      <c r="AB12" s="15">
        <f>IF(AD12&lt;"",INT((AD12-SUM(MOD(DATE(YEAR(AD12-MOD(AD12-2,7)+3),1,2),{1E+99;7})*{1;-1})+5)/7),"")</f>
        <v>32</v>
      </c>
      <c r="AC12" s="22">
        <v>43317</v>
      </c>
      <c r="AD12" s="27">
        <v>43318</v>
      </c>
      <c r="AE12" s="27">
        <v>43319</v>
      </c>
      <c r="AF12" s="27">
        <v>43320</v>
      </c>
      <c r="AG12" s="27">
        <v>43321</v>
      </c>
      <c r="AH12" s="27">
        <v>43322</v>
      </c>
      <c r="AI12" s="22">
        <v>43323</v>
      </c>
    </row>
    <row r="13" spans="1:35" s="6" customFormat="1" ht="15.75" customHeight="1" thickBot="1" x14ac:dyDescent="0.3">
      <c r="A13" s="15">
        <f>IF(C13&lt;"",INT((C13-SUM(MOD(DATE(YEAR(C13-MOD(C13-2,7)+3),1,2),{1E+99;7})*{1;-1})+5)/7),"")</f>
        <v>20</v>
      </c>
      <c r="B13" s="22">
        <v>43233</v>
      </c>
      <c r="C13" s="24">
        <v>43234</v>
      </c>
      <c r="D13" s="24">
        <v>43235</v>
      </c>
      <c r="E13" s="24">
        <v>43236</v>
      </c>
      <c r="F13" s="24">
        <v>43237</v>
      </c>
      <c r="G13" s="24">
        <v>43238</v>
      </c>
      <c r="H13" s="22">
        <v>43239</v>
      </c>
      <c r="I13" s="8"/>
      <c r="J13" s="15">
        <f>IF(L13&lt;"",INT((L13-SUM(MOD(DATE(YEAR(L13-MOD(L13-2,7)+3),1,2),{1E+99;7})*{1;-1})+5)/7),"")</f>
        <v>24</v>
      </c>
      <c r="K13" s="22">
        <v>43261</v>
      </c>
      <c r="L13" s="24">
        <v>43262</v>
      </c>
      <c r="M13" s="24">
        <v>43263</v>
      </c>
      <c r="N13" s="24">
        <v>43264</v>
      </c>
      <c r="O13" s="24">
        <v>43265</v>
      </c>
      <c r="P13" s="24">
        <v>43266</v>
      </c>
      <c r="Q13" s="22">
        <v>43267</v>
      </c>
      <c r="R13" s="8"/>
      <c r="S13" s="15">
        <f>IF(U13&lt;"",INT((U13-SUM(MOD(DATE(YEAR(U13-MOD(U13-2,7)+3),1,2),{1E+99;7})*{1;-1})+5)/7),"")</f>
        <v>29</v>
      </c>
      <c r="T13" s="22">
        <v>43296</v>
      </c>
      <c r="U13" s="27">
        <v>43297</v>
      </c>
      <c r="V13" s="30">
        <v>43298</v>
      </c>
      <c r="W13" s="27">
        <v>43299</v>
      </c>
      <c r="X13" s="27">
        <v>43300</v>
      </c>
      <c r="Y13" s="27">
        <v>43301</v>
      </c>
      <c r="Z13" s="22">
        <v>43302</v>
      </c>
      <c r="AA13" s="8"/>
      <c r="AB13" s="15">
        <f>IF(AD13&lt;"",INT((AD13-SUM(MOD(DATE(YEAR(AD13-MOD(AD13-2,7)+3),1,2),{1E+99;7})*{1;-1})+5)/7),"")</f>
        <v>33</v>
      </c>
      <c r="AC13" s="22">
        <v>43324</v>
      </c>
      <c r="AD13" s="27">
        <v>43325</v>
      </c>
      <c r="AE13" s="26">
        <v>43326</v>
      </c>
      <c r="AF13" s="27">
        <v>43327</v>
      </c>
      <c r="AG13" s="27">
        <v>43328</v>
      </c>
      <c r="AH13" s="27">
        <v>43329</v>
      </c>
      <c r="AI13" s="22">
        <v>43330</v>
      </c>
    </row>
    <row r="14" spans="1:35" s="6" customFormat="1" ht="15.75" customHeight="1" x14ac:dyDescent="0.25">
      <c r="A14" s="15">
        <f>IF(C14&lt;"",INT((C14-SUM(MOD(DATE(YEAR(C14-MOD(C14-2,7)+3),1,2),{1E+99;7})*{1;-1})+5)/7),"")</f>
        <v>21</v>
      </c>
      <c r="B14" s="22">
        <v>43240</v>
      </c>
      <c r="C14" s="24">
        <v>43241</v>
      </c>
      <c r="D14" s="24">
        <v>43242</v>
      </c>
      <c r="E14" s="24">
        <v>43243</v>
      </c>
      <c r="F14" s="26">
        <v>43244</v>
      </c>
      <c r="G14" s="24">
        <v>43245</v>
      </c>
      <c r="H14" s="22">
        <v>43246</v>
      </c>
      <c r="I14" s="8"/>
      <c r="J14" s="15">
        <f>IF(L14&lt;"",INT((L14-SUM(MOD(DATE(YEAR(L14-MOD(L14-2,7)+3),1,2),{1E+99;7})*{1;-1})+5)/7),"")</f>
        <v>25</v>
      </c>
      <c r="K14" s="22">
        <v>43268</v>
      </c>
      <c r="L14" s="24">
        <v>43269</v>
      </c>
      <c r="M14" s="24">
        <v>43270</v>
      </c>
      <c r="N14" s="24">
        <v>43271</v>
      </c>
      <c r="O14" s="24">
        <v>43272</v>
      </c>
      <c r="P14" s="24">
        <v>43273</v>
      </c>
      <c r="Q14" s="22">
        <v>43274</v>
      </c>
      <c r="R14" s="8"/>
      <c r="S14" s="15">
        <f>IF(U14&lt;"",INT((U14-SUM(MOD(DATE(YEAR(U14-MOD(U14-2,7)+3),1,2),{1E+99;7})*{1;-1})+5)/7),"")</f>
        <v>30</v>
      </c>
      <c r="T14" s="22">
        <v>43303</v>
      </c>
      <c r="U14" s="27">
        <v>43304</v>
      </c>
      <c r="V14" s="27">
        <v>43305</v>
      </c>
      <c r="W14" s="27">
        <v>43306</v>
      </c>
      <c r="X14" s="27">
        <v>43307</v>
      </c>
      <c r="Y14" s="26">
        <v>43308</v>
      </c>
      <c r="Z14" s="22">
        <v>43309</v>
      </c>
      <c r="AA14" s="8"/>
      <c r="AB14" s="15">
        <f>IF(AD14&lt;"",INT((AD14-SUM(MOD(DATE(YEAR(AD14-MOD(AD14-2,7)+3),1,2),{1E+99;7})*{1;-1})+5)/7),"")</f>
        <v>34</v>
      </c>
      <c r="AC14" s="22">
        <v>43331</v>
      </c>
      <c r="AD14" s="27">
        <v>43332</v>
      </c>
      <c r="AE14" s="27">
        <v>43333</v>
      </c>
      <c r="AF14" s="27">
        <v>43334</v>
      </c>
      <c r="AG14" s="27">
        <v>43335</v>
      </c>
      <c r="AH14" s="27">
        <v>43336</v>
      </c>
      <c r="AI14" s="22">
        <v>43337</v>
      </c>
    </row>
    <row r="15" spans="1:35" s="6" customFormat="1" ht="15.75" customHeight="1" x14ac:dyDescent="0.25">
      <c r="A15" s="15">
        <f>IF(C15&lt;"",INT((C15-SUM(MOD(DATE(YEAR(C15-MOD(C15-2,7)+3),1,2),{1E+99;7})*{1;-1})+5)/7),"")</f>
        <v>22</v>
      </c>
      <c r="B15" s="22">
        <v>43247</v>
      </c>
      <c r="C15" s="24">
        <v>43248</v>
      </c>
      <c r="D15" s="24">
        <v>43249</v>
      </c>
      <c r="E15" s="24">
        <v>43250</v>
      </c>
      <c r="F15" s="23">
        <v>43251</v>
      </c>
      <c r="G15" s="23" t="str">
        <v/>
      </c>
      <c r="H15" s="23" t="str">
        <v/>
      </c>
      <c r="I15" s="8"/>
      <c r="J15" s="15">
        <f>IF(L15&lt;"",INT((L15-SUM(MOD(DATE(YEAR(L15-MOD(L15-2,7)+3),1,2),{1E+99;7})*{1;-1})+5)/7),"")</f>
        <v>26</v>
      </c>
      <c r="K15" s="22">
        <v>43275</v>
      </c>
      <c r="L15" s="24">
        <v>43276</v>
      </c>
      <c r="M15" s="24">
        <v>43277</v>
      </c>
      <c r="N15" s="24">
        <v>43278</v>
      </c>
      <c r="O15" s="24">
        <v>43279</v>
      </c>
      <c r="P15" s="24">
        <v>43280</v>
      </c>
      <c r="Q15" s="23">
        <v>43281</v>
      </c>
      <c r="R15" s="8"/>
      <c r="S15" s="15">
        <f>IF(U15&lt;"",INT((U15-SUM(MOD(DATE(YEAR(U15-MOD(U15-2,7)+3),1,2),{1E+99;7})*{1;-1})+5)/7),"")</f>
        <v>31</v>
      </c>
      <c r="T15" s="22">
        <v>43310</v>
      </c>
      <c r="U15" s="27">
        <v>43311</v>
      </c>
      <c r="V15" s="27">
        <v>43312</v>
      </c>
      <c r="W15" s="27" t="str">
        <v/>
      </c>
      <c r="X15" s="27" t="str">
        <v/>
      </c>
      <c r="Y15" s="27" t="str">
        <v/>
      </c>
      <c r="Z15" s="22" t="str">
        <v/>
      </c>
      <c r="AA15" s="8"/>
      <c r="AB15" s="15">
        <f>IF(AD15&lt;"",INT((AD15-SUM(MOD(DATE(YEAR(AD15-MOD(AD15-2,7)+3),1,2),{1E+99;7})*{1;-1})+5)/7),"")</f>
        <v>35</v>
      </c>
      <c r="AC15" s="22">
        <v>43338</v>
      </c>
      <c r="AD15" s="27">
        <v>43339</v>
      </c>
      <c r="AE15" s="27">
        <v>43340</v>
      </c>
      <c r="AF15" s="27">
        <v>43341</v>
      </c>
      <c r="AG15" s="27">
        <v>43342</v>
      </c>
      <c r="AH15" s="23">
        <v>43343</v>
      </c>
      <c r="AI15" s="23" t="str">
        <v/>
      </c>
    </row>
    <row r="16" spans="1:35" s="6" customFormat="1" ht="15.75" customHeight="1" x14ac:dyDescent="0.25">
      <c r="A16" s="15" t="str">
        <f>IF(C16&lt;"",INT((C16-SUM(MOD(DATE(YEAR(C16-MOD(C16-2,7)+3),1,2),{1E+99;7})*{1;-1})+5)/7),"")</f>
        <v/>
      </c>
      <c r="B16" s="23" t="str">
        <v/>
      </c>
      <c r="C16" s="23" t="str">
        <v/>
      </c>
      <c r="D16" s="23" t="str">
        <v/>
      </c>
      <c r="E16" s="23" t="str">
        <v/>
      </c>
      <c r="F16" s="23" t="str">
        <v/>
      </c>
      <c r="G16" s="23" t="str">
        <v/>
      </c>
      <c r="H16" s="23" t="str">
        <v/>
      </c>
      <c r="I16" s="8"/>
      <c r="J16" s="15" t="str">
        <f>IF(L16&lt;"",INT((L16-SUM(MOD(DATE(YEAR(L16-MOD(L16-2,7)+3),1,2),{1E+99;7})*{1;-1})+5)/7),"")</f>
        <v/>
      </c>
      <c r="K16" s="23" t="str">
        <v/>
      </c>
      <c r="L16" s="23" t="str">
        <v/>
      </c>
      <c r="M16" s="23" t="str">
        <v/>
      </c>
      <c r="N16" s="23" t="str">
        <v/>
      </c>
      <c r="O16" s="23" t="str">
        <v/>
      </c>
      <c r="P16" s="23" t="str">
        <v/>
      </c>
      <c r="Q16" s="23" t="str">
        <v/>
      </c>
      <c r="R16" s="8"/>
      <c r="S16" s="15" t="str">
        <f>IF(U16&lt;"",INT((U16-SUM(MOD(DATE(YEAR(U16-MOD(U16-2,7)+3),1,2),{1E+99;7})*{1;-1})+5)/7),"")</f>
        <v/>
      </c>
      <c r="T16" s="22" t="str">
        <v/>
      </c>
      <c r="U16" s="27" t="str">
        <v/>
      </c>
      <c r="V16" s="23" t="str">
        <v/>
      </c>
      <c r="W16" s="23" t="str">
        <v/>
      </c>
      <c r="X16" s="23" t="str">
        <v/>
      </c>
      <c r="Y16" s="23" t="str">
        <v/>
      </c>
      <c r="Z16" s="23" t="str">
        <v/>
      </c>
      <c r="AA16" s="8"/>
      <c r="AB16" s="15" t="str">
        <f>IF(AD16&lt;"",INT((AD16-SUM(MOD(DATE(YEAR(AD16-MOD(AD16-2,7)+3),1,2),{1E+99;7})*{1;-1})+5)/7),"")</f>
        <v/>
      </c>
      <c r="AC16" s="23" t="str">
        <v/>
      </c>
      <c r="AD16" s="23" t="str">
        <v/>
      </c>
      <c r="AE16" s="23" t="str">
        <v/>
      </c>
      <c r="AF16" s="23" t="str">
        <v/>
      </c>
      <c r="AG16" s="23" t="str">
        <v/>
      </c>
      <c r="AH16" s="23" t="str">
        <v/>
      </c>
      <c r="AI16" s="23" t="str">
        <v/>
      </c>
    </row>
    <row r="17" spans="1:37" s="8" customFormat="1" ht="15.75" customHeight="1" x14ac:dyDescent="0.25">
      <c r="A17" s="9">
        <f>DATE(Année,MONTH(AB10)+1,1)</f>
        <v>43344</v>
      </c>
      <c r="B17" s="12" t="s">
        <v>11</v>
      </c>
      <c r="C17" s="12" t="s">
        <v>12</v>
      </c>
      <c r="D17" s="12" t="s">
        <v>13</v>
      </c>
      <c r="E17" s="12" t="s">
        <v>13</v>
      </c>
      <c r="F17" s="12" t="s">
        <v>14</v>
      </c>
      <c r="G17" s="12" t="s">
        <v>15</v>
      </c>
      <c r="H17" s="12" t="s">
        <v>16</v>
      </c>
      <c r="J17" s="9">
        <f>DATE(Année,MONTH(A17)+1,1)</f>
        <v>43374</v>
      </c>
      <c r="K17" s="12" t="s">
        <v>11</v>
      </c>
      <c r="L17" s="12" t="s">
        <v>12</v>
      </c>
      <c r="M17" s="12" t="s">
        <v>13</v>
      </c>
      <c r="N17" s="12" t="s">
        <v>13</v>
      </c>
      <c r="O17" s="12" t="s">
        <v>14</v>
      </c>
      <c r="P17" s="12" t="s">
        <v>15</v>
      </c>
      <c r="Q17" s="12" t="s">
        <v>16</v>
      </c>
      <c r="S17" s="9">
        <f>DATE(Année,MONTH(J17)+1,1)</f>
        <v>43405</v>
      </c>
      <c r="T17" s="12" t="s">
        <v>11</v>
      </c>
      <c r="U17" s="12" t="s">
        <v>12</v>
      </c>
      <c r="V17" s="12" t="s">
        <v>13</v>
      </c>
      <c r="W17" s="12" t="s">
        <v>13</v>
      </c>
      <c r="X17" s="12" t="s">
        <v>14</v>
      </c>
      <c r="Y17" s="12" t="s">
        <v>15</v>
      </c>
      <c r="Z17" s="12" t="s">
        <v>16</v>
      </c>
      <c r="AB17" s="9">
        <f>DATE(Année,MONTH(S17)+1,1)</f>
        <v>43435</v>
      </c>
      <c r="AC17" s="12" t="s">
        <v>11</v>
      </c>
      <c r="AD17" s="12" t="s">
        <v>12</v>
      </c>
      <c r="AE17" s="12" t="s">
        <v>13</v>
      </c>
      <c r="AF17" s="12" t="s">
        <v>13</v>
      </c>
      <c r="AG17" s="12" t="s">
        <v>14</v>
      </c>
      <c r="AH17" s="12" t="s">
        <v>15</v>
      </c>
      <c r="AI17" s="12" t="s">
        <v>16</v>
      </c>
    </row>
    <row r="18" spans="1:37" s="6" customFormat="1" ht="15.75" customHeight="1" x14ac:dyDescent="0.25">
      <c r="A18" s="15">
        <f>IF(H18&lt;"",INT((H18-SUM(MOD(DATE(YEAR(H18-MOD(H18-2,7)+3),1,2),{1E+99;7})*{1;-1})+5)/7),"")</f>
        <v>35</v>
      </c>
      <c r="B18" s="23" t="str">
        <f t="array" ref="B18:H23">IF(MONTH(DATE(Année,MONTH(A17),1))&lt;&gt;MONTH(DATE(Année,MONTH(A17),1)-(WEEKDAY(DATE(Année,MONTH(A17),1))-1)+{0;1;2;3;4;5}*7+{1,2,3,4,5,6,7}-1),"",DATE(Année,MONTH(A17),1)-(WEEKDAY(DATE(Année,MONTH(A17),1))-1)+{0;1;2;3;4;5}*7+{1,2,3,4,5,6,7}-1)</f>
        <v/>
      </c>
      <c r="C18" s="23" t="str">
        <v/>
      </c>
      <c r="D18" s="23" t="str">
        <v/>
      </c>
      <c r="E18" s="23" t="str">
        <v/>
      </c>
      <c r="F18" s="23" t="str">
        <v/>
      </c>
      <c r="G18" s="24" t="str">
        <v/>
      </c>
      <c r="H18" s="22">
        <v>43344</v>
      </c>
      <c r="I18" s="8"/>
      <c r="J18" s="15">
        <f>IF(Q18&lt;"",INT((Q18-SUM(MOD(DATE(YEAR(Q18-MOD(Q18-2,7)+3),1,2),{1E+99;7})*{1;-1})+5)/7),"")</f>
        <v>40</v>
      </c>
      <c r="K18" s="22" t="str">
        <f t="array" ref="K18:Q23">IF(MONTH(DATE(Année,MONTH(J17),1))&lt;&gt;MONTH(DATE(Année,MONTH(J17),1)-(WEEKDAY(DATE(Année,MONTH(J17),1))-1)+{0;1;2;3;4;5}*7+{1,2,3,4,5,6,7}-1),"",DATE(Année,MONTH(J17),1)-(WEEKDAY(DATE(Année,MONTH(J17),1))-1)+{0;1;2;3;4;5}*7+{1,2,3,4,5,6,7}-1)</f>
        <v/>
      </c>
      <c r="L18" s="24">
        <v>43374</v>
      </c>
      <c r="M18" s="24">
        <v>43375</v>
      </c>
      <c r="N18" s="24">
        <v>43376</v>
      </c>
      <c r="O18" s="24">
        <v>43377</v>
      </c>
      <c r="P18" s="24">
        <v>43378</v>
      </c>
      <c r="Q18" s="22">
        <v>43379</v>
      </c>
      <c r="R18" s="8"/>
      <c r="S18" s="15">
        <f>IF(Z18&lt;"",INT((Z18-SUM(MOD(DATE(YEAR(Z18-MOD(Z18-2,7)+3),1,2),{1E+99;7})*{1;-1})+5)/7),"")</f>
        <v>44</v>
      </c>
      <c r="T18" s="23" t="str">
        <f t="array" ref="T18:Z23">IF(MONTH(DATE(Année,MONTH(S17),1))&lt;&gt;MONTH(DATE(Année,MONTH(S17),1)-(WEEKDAY(DATE(Année,MONTH(S17),1))-1)+{0;1;2;3;4;5}*7+{1,2,3,4,5,6,7}-1),"",DATE(Année,MONTH(S17),1)-(WEEKDAY(DATE(Année,MONTH(S17),1))-1)+{0;1;2;3;4;5}*7+{1,2,3,4,5,6,7}-1)</f>
        <v/>
      </c>
      <c r="U18" s="23" t="str">
        <v/>
      </c>
      <c r="V18" s="23" t="str">
        <v/>
      </c>
      <c r="W18" s="26" t="str">
        <v/>
      </c>
      <c r="X18" s="27">
        <v>43405</v>
      </c>
      <c r="Y18" s="27">
        <v>43406</v>
      </c>
      <c r="Z18" s="22">
        <v>43407</v>
      </c>
      <c r="AA18" s="8"/>
      <c r="AB18" s="15">
        <f>IF(AI18&lt;"",INT((AI18-SUM(MOD(DATE(YEAR(AI18-MOD(AI18-2,7)+3),1,2),{1E+99;7})*{1;-1})+5)/7),"")</f>
        <v>48</v>
      </c>
      <c r="AC18" s="23" t="str">
        <f t="array" ref="AC18:AI23">IF(MONTH(DATE(Année,MONTH(AB17),1))&lt;&gt;MONTH(DATE(Année,MONTH(AB17),1)-(WEEKDAY(DATE(Année,MONTH(AB17),1))-1)+{0;1;2;3;4;5}*7+{1,2,3,4,5,6,7}-1),"",DATE(Année,MONTH(AB17),1)-(WEEKDAY(DATE(Année,MONTH(AB17),1))-1)+{0;1;2;3;4;5}*7+{1,2,3,4,5,6,7}-1)</f>
        <v/>
      </c>
      <c r="AD18" s="23" t="str">
        <v/>
      </c>
      <c r="AE18" s="23" t="str">
        <v/>
      </c>
      <c r="AF18" s="23" t="str">
        <v/>
      </c>
      <c r="AG18" s="23" t="str">
        <v/>
      </c>
      <c r="AH18" s="24" t="str">
        <v/>
      </c>
      <c r="AI18" s="22">
        <v>43435</v>
      </c>
    </row>
    <row r="19" spans="1:37" s="6" customFormat="1" ht="15.75" customHeight="1" x14ac:dyDescent="0.25">
      <c r="A19" s="15">
        <f>IF(C19&lt;"",INT((C19-SUM(MOD(DATE(YEAR(C19-MOD(C19-2,7)+3),1,2),{1E+99;7})*{1;-1})+5)/7),"")</f>
        <v>36</v>
      </c>
      <c r="B19" s="22">
        <v>43345</v>
      </c>
      <c r="C19" s="24">
        <v>43346</v>
      </c>
      <c r="D19" s="24">
        <v>43347</v>
      </c>
      <c r="E19" s="24">
        <v>43348</v>
      </c>
      <c r="F19" s="24">
        <v>43349</v>
      </c>
      <c r="G19" s="24">
        <v>43350</v>
      </c>
      <c r="H19" s="22">
        <v>43351</v>
      </c>
      <c r="I19" s="8"/>
      <c r="J19" s="15">
        <f>IF(L19&lt;"",INT((L19-SUM(MOD(DATE(YEAR(L19-MOD(L19-2,7)+3),1,2),{1E+99;7})*{1;-1})+5)/7),"")</f>
        <v>41</v>
      </c>
      <c r="K19" s="22">
        <v>43380</v>
      </c>
      <c r="L19" s="24">
        <v>43381</v>
      </c>
      <c r="M19" s="24">
        <v>43382</v>
      </c>
      <c r="N19" s="24">
        <v>43383</v>
      </c>
      <c r="O19" s="24">
        <v>43384</v>
      </c>
      <c r="P19" s="24">
        <v>43385</v>
      </c>
      <c r="Q19" s="22">
        <v>43386</v>
      </c>
      <c r="R19" s="8"/>
      <c r="S19" s="15">
        <f>IF(U19&lt;"",INT((U19-SUM(MOD(DATE(YEAR(U19-MOD(U19-2,7)+3),1,2),{1E+99;7})*{1;-1})+5)/7),"")</f>
        <v>45</v>
      </c>
      <c r="T19" s="22">
        <v>43408</v>
      </c>
      <c r="U19" s="24">
        <v>43409</v>
      </c>
      <c r="V19" s="24">
        <v>43410</v>
      </c>
      <c r="W19" s="24">
        <v>43411</v>
      </c>
      <c r="X19" s="24">
        <v>43412</v>
      </c>
      <c r="Y19" s="24">
        <v>43413</v>
      </c>
      <c r="Z19" s="26">
        <v>43414</v>
      </c>
      <c r="AA19" s="8"/>
      <c r="AB19" s="15">
        <f>IF(AD19&lt;"",INT((AD19-SUM(MOD(DATE(YEAR(AD19-MOD(AD19-2,7)+3),1,2),{1E+99;7})*{1;-1})+5)/7),"")</f>
        <v>49</v>
      </c>
      <c r="AC19" s="22">
        <v>43436</v>
      </c>
      <c r="AD19" s="24">
        <v>43437</v>
      </c>
      <c r="AE19" s="24">
        <v>43438</v>
      </c>
      <c r="AF19" s="24">
        <v>43439</v>
      </c>
      <c r="AG19" s="24">
        <v>43440</v>
      </c>
      <c r="AH19" s="24">
        <v>43441</v>
      </c>
      <c r="AI19" s="22">
        <v>43442</v>
      </c>
    </row>
    <row r="20" spans="1:37" s="6" customFormat="1" ht="15.75" customHeight="1" x14ac:dyDescent="0.25">
      <c r="A20" s="15">
        <f>IF(C20&lt;"",INT((C20-SUM(MOD(DATE(YEAR(C20-MOD(C20-2,7)+3),1,2),{1E+99;7})*{1;-1})+5)/7),"")</f>
        <v>37</v>
      </c>
      <c r="B20" s="22">
        <v>43352</v>
      </c>
      <c r="C20" s="24">
        <v>43353</v>
      </c>
      <c r="D20" s="24">
        <v>43354</v>
      </c>
      <c r="E20" s="24">
        <v>43355</v>
      </c>
      <c r="F20" s="24">
        <v>43356</v>
      </c>
      <c r="G20" s="24">
        <v>43357</v>
      </c>
      <c r="H20" s="22">
        <v>43358</v>
      </c>
      <c r="I20" s="8"/>
      <c r="J20" s="15">
        <f>IF(L20&lt;"",INT((L20-SUM(MOD(DATE(YEAR(L20-MOD(L20-2,7)+3),1,2),{1E+99;7})*{1;-1})+5)/7),"")</f>
        <v>42</v>
      </c>
      <c r="K20" s="22">
        <v>43387</v>
      </c>
      <c r="L20" s="24">
        <v>43388</v>
      </c>
      <c r="M20" s="24">
        <v>43389</v>
      </c>
      <c r="N20" s="24">
        <v>43390</v>
      </c>
      <c r="O20" s="24">
        <v>43391</v>
      </c>
      <c r="P20" s="24">
        <v>43392</v>
      </c>
      <c r="Q20" s="22">
        <v>43393</v>
      </c>
      <c r="R20" s="8"/>
      <c r="S20" s="15">
        <f>IF(U20&lt;"",INT((U20-SUM(MOD(DATE(YEAR(U20-MOD(U20-2,7)+3),1,2),{1E+99;7})*{1;-1})+5)/7),"")</f>
        <v>46</v>
      </c>
      <c r="T20" s="22">
        <v>43415</v>
      </c>
      <c r="U20" s="24">
        <v>43416</v>
      </c>
      <c r="V20" s="24">
        <v>43417</v>
      </c>
      <c r="W20" s="24">
        <v>43418</v>
      </c>
      <c r="X20" s="24">
        <v>43419</v>
      </c>
      <c r="Y20" s="24">
        <v>43420</v>
      </c>
      <c r="Z20" s="22">
        <v>43421</v>
      </c>
      <c r="AA20" s="8"/>
      <c r="AB20" s="15">
        <f>IF(AD20&lt;"",INT((AD20-SUM(MOD(DATE(YEAR(AD20-MOD(AD20-2,7)+3),1,2),{1E+99;7})*{1;-1})+5)/7),"")</f>
        <v>50</v>
      </c>
      <c r="AC20" s="22">
        <v>43443</v>
      </c>
      <c r="AD20" s="24">
        <v>43444</v>
      </c>
      <c r="AE20" s="24">
        <v>43445</v>
      </c>
      <c r="AF20" s="24">
        <v>43446</v>
      </c>
      <c r="AG20" s="24">
        <v>43447</v>
      </c>
      <c r="AH20" s="24">
        <v>43448</v>
      </c>
      <c r="AI20" s="22">
        <v>43449</v>
      </c>
    </row>
    <row r="21" spans="1:37" s="6" customFormat="1" ht="15.75" customHeight="1" x14ac:dyDescent="0.25">
      <c r="A21" s="15">
        <f>IF(C21&lt;"",INT((C21-SUM(MOD(DATE(YEAR(C21-MOD(C21-2,7)+3),1,2),{1E+99;7})*{1;-1})+5)/7),"")</f>
        <v>38</v>
      </c>
      <c r="B21" s="22">
        <v>43359</v>
      </c>
      <c r="C21" s="24">
        <v>43360</v>
      </c>
      <c r="D21" s="24">
        <v>43361</v>
      </c>
      <c r="E21" s="24">
        <v>43362</v>
      </c>
      <c r="F21" s="24">
        <v>43363</v>
      </c>
      <c r="G21" s="24">
        <v>43364</v>
      </c>
      <c r="H21" s="22">
        <v>43365</v>
      </c>
      <c r="I21" s="8"/>
      <c r="J21" s="15">
        <f>IF(L21&lt;"",INT((L21-SUM(MOD(DATE(YEAR(L21-MOD(L21-2,7)+3),1,2),{1E+99;7})*{1;-1})+5)/7),"")</f>
        <v>43</v>
      </c>
      <c r="K21" s="22">
        <v>43394</v>
      </c>
      <c r="L21" s="24">
        <v>43395</v>
      </c>
      <c r="M21" s="24">
        <v>43396</v>
      </c>
      <c r="N21" s="24">
        <v>43397</v>
      </c>
      <c r="O21" s="24">
        <v>43398</v>
      </c>
      <c r="P21" s="24">
        <v>43399</v>
      </c>
      <c r="Q21" s="22">
        <v>43400</v>
      </c>
      <c r="R21" s="8"/>
      <c r="S21" s="15">
        <f>IF(U21&lt;"",INT((U21-SUM(MOD(DATE(YEAR(U21-MOD(U21-2,7)+3),1,2),{1E+99;7})*{1;-1})+5)/7),"")</f>
        <v>47</v>
      </c>
      <c r="T21" s="22">
        <v>43422</v>
      </c>
      <c r="U21" s="24">
        <v>43423</v>
      </c>
      <c r="V21" s="24">
        <v>43424</v>
      </c>
      <c r="W21" s="24">
        <v>43425</v>
      </c>
      <c r="X21" s="24">
        <v>43426</v>
      </c>
      <c r="Y21" s="24">
        <v>43427</v>
      </c>
      <c r="Z21" s="22">
        <v>43428</v>
      </c>
      <c r="AA21" s="8"/>
      <c r="AB21" s="15">
        <f>IF(AD21&lt;"",INT((AD21-SUM(MOD(DATE(YEAR(AD21-MOD(AD21-2,7)+3),1,2),{1E+99;7})*{1;-1})+5)/7),"")</f>
        <v>51</v>
      </c>
      <c r="AC21" s="22">
        <v>43450</v>
      </c>
      <c r="AD21" s="24">
        <v>43451</v>
      </c>
      <c r="AE21" s="24">
        <v>43452</v>
      </c>
      <c r="AF21" s="24">
        <v>43453</v>
      </c>
      <c r="AG21" s="24">
        <v>43454</v>
      </c>
      <c r="AH21" s="24">
        <v>43455</v>
      </c>
      <c r="AI21" s="22">
        <v>43456</v>
      </c>
    </row>
    <row r="22" spans="1:37" s="6" customFormat="1" ht="15.75" customHeight="1" x14ac:dyDescent="0.25">
      <c r="A22" s="15">
        <f>IF(C22&lt;"",INT((C22-SUM(MOD(DATE(YEAR(C22-MOD(C22-2,7)+3),1,2),{1E+99;7})*{1;-1})+5)/7),"")</f>
        <v>39</v>
      </c>
      <c r="B22" s="22">
        <v>43366</v>
      </c>
      <c r="C22" s="24">
        <v>43367</v>
      </c>
      <c r="D22" s="24">
        <v>43368</v>
      </c>
      <c r="E22" s="24">
        <v>43369</v>
      </c>
      <c r="F22" s="24">
        <v>43370</v>
      </c>
      <c r="G22" s="24">
        <v>43371</v>
      </c>
      <c r="H22" s="22">
        <v>43372</v>
      </c>
      <c r="I22" s="8"/>
      <c r="J22" s="15">
        <f>IF(L22&lt;"",INT((L22-SUM(MOD(DATE(YEAR(L22-MOD(L22-2,7)+3),1,2),{1E+99;7})*{1;-1})+5)/7),"")</f>
        <v>44</v>
      </c>
      <c r="K22" s="22">
        <v>43401</v>
      </c>
      <c r="L22" s="27">
        <v>43402</v>
      </c>
      <c r="M22" s="27">
        <v>43403</v>
      </c>
      <c r="N22" s="23">
        <v>43404</v>
      </c>
      <c r="O22" s="23" t="str">
        <v/>
      </c>
      <c r="P22" s="23" t="str">
        <v/>
      </c>
      <c r="Q22" s="23" t="str">
        <v/>
      </c>
      <c r="R22" s="8"/>
      <c r="S22" s="15">
        <f>IF(U22&lt;"",INT((U22-SUM(MOD(DATE(YEAR(U22-MOD(U22-2,7)+3),1,2),{1E+99;7})*{1;-1})+5)/7),"")</f>
        <v>48</v>
      </c>
      <c r="T22" s="22">
        <v>43429</v>
      </c>
      <c r="U22" s="24">
        <v>43430</v>
      </c>
      <c r="V22" s="24">
        <v>43431</v>
      </c>
      <c r="W22" s="24">
        <v>43432</v>
      </c>
      <c r="X22" s="24">
        <v>43433</v>
      </c>
      <c r="Y22" s="23">
        <v>43434</v>
      </c>
      <c r="Z22" s="23" t="str">
        <v/>
      </c>
      <c r="AA22" s="8"/>
      <c r="AB22" s="15">
        <f>IF(AD22&lt;"",INT((AD22-SUM(MOD(DATE(YEAR(AD22-MOD(AD22-2,7)+3),1,2),{1E+99;7})*{1;-1})+5)/7),"")</f>
        <v>52</v>
      </c>
      <c r="AC22" s="22">
        <v>43457</v>
      </c>
      <c r="AD22" s="25">
        <v>43458</v>
      </c>
      <c r="AE22" s="27">
        <v>43459</v>
      </c>
      <c r="AF22" s="27">
        <v>43460</v>
      </c>
      <c r="AG22" s="27">
        <v>43461</v>
      </c>
      <c r="AH22" s="27">
        <v>43462</v>
      </c>
      <c r="AI22" s="22">
        <v>43463</v>
      </c>
    </row>
    <row r="23" spans="1:37" s="6" customFormat="1" ht="15.75" customHeight="1" x14ac:dyDescent="0.25">
      <c r="A23" s="15" t="str">
        <f>IF(C23&lt;"",INT((C23-SUM(MOD(DATE(YEAR(C23-MOD(C23-2,7)+3),1,2),{1E+99;7})*{1;-1})+5)/7),"")</f>
        <v/>
      </c>
      <c r="B23" s="23">
        <v>43373</v>
      </c>
      <c r="C23" s="23" t="str">
        <v/>
      </c>
      <c r="D23" s="23" t="str">
        <v/>
      </c>
      <c r="E23" s="23" t="str">
        <v/>
      </c>
      <c r="F23" s="23" t="str">
        <v/>
      </c>
      <c r="G23" s="23" t="str">
        <v/>
      </c>
      <c r="H23" s="23" t="str">
        <v/>
      </c>
      <c r="I23" s="8"/>
      <c r="J23" s="15" t="str">
        <f>IF(L23&lt;"",INT((L23-SUM(MOD(DATE(YEAR(L23-MOD(L23-2,7)+3),1,2),{1E+99;7})*{1;-1})+5)/7),"")</f>
        <v/>
      </c>
      <c r="K23" s="23" t="str">
        <v/>
      </c>
      <c r="L23" s="23" t="str">
        <v/>
      </c>
      <c r="M23" s="23" t="str">
        <v/>
      </c>
      <c r="N23" s="23" t="str">
        <v/>
      </c>
      <c r="O23" s="23" t="str">
        <v/>
      </c>
      <c r="P23" s="23" t="str">
        <v/>
      </c>
      <c r="Q23" s="23" t="str">
        <v/>
      </c>
      <c r="R23" s="8"/>
      <c r="S23" s="15" t="str">
        <f>IF(U23&lt;"",INT((U23-SUM(MOD(DATE(YEAR(U23-MOD(U23-2,7)+3),1,2),{1E+99;7})*{1;-1})+5)/7),"")</f>
        <v/>
      </c>
      <c r="T23" s="23" t="str">
        <v/>
      </c>
      <c r="U23" s="23" t="str">
        <v/>
      </c>
      <c r="V23" s="23" t="str">
        <v/>
      </c>
      <c r="W23" s="23" t="str">
        <v/>
      </c>
      <c r="X23" s="23" t="str">
        <v/>
      </c>
      <c r="Y23" s="23" t="str">
        <v/>
      </c>
      <c r="Z23" s="23" t="str">
        <v/>
      </c>
      <c r="AA23" s="8"/>
      <c r="AB23" s="15">
        <f>IF(AD23&lt;"",INT((AD23-SUM(MOD(DATE(YEAR(AD23-MOD(AD23-2,7)+3),1,2),{1E+99;7})*{1;-1})+5)/7),"")</f>
        <v>1</v>
      </c>
      <c r="AC23" s="22">
        <v>43464</v>
      </c>
      <c r="AD23" s="23">
        <v>43465</v>
      </c>
      <c r="AE23" s="23" t="str">
        <v/>
      </c>
      <c r="AF23" s="23" t="str">
        <v/>
      </c>
      <c r="AG23" s="23" t="str">
        <v/>
      </c>
      <c r="AH23" s="23" t="str">
        <v/>
      </c>
      <c r="AI23" s="23" t="str">
        <v/>
      </c>
      <c r="AJ23" s="11"/>
      <c r="AK23" s="11"/>
    </row>
    <row r="24" spans="1:37" ht="15.75" customHeight="1" x14ac:dyDescent="0.25">
      <c r="C24" s="5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7"/>
      <c r="AD24" s="1"/>
      <c r="AE24" s="1"/>
      <c r="AF24" s="1"/>
      <c r="AG24" s="1"/>
      <c r="AH24" s="1"/>
      <c r="AI24" s="1"/>
    </row>
    <row r="25" spans="1:37" ht="15.75" customHeight="1" x14ac:dyDescent="0.25">
      <c r="A25" s="53" t="s">
        <v>17</v>
      </c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5"/>
      <c r="N25" s="1"/>
      <c r="O25" s="62" t="s">
        <v>27</v>
      </c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4"/>
      <c r="AC25" s="7"/>
      <c r="AD25" s="1"/>
      <c r="AE25" s="1"/>
      <c r="AF25" s="1"/>
      <c r="AG25" s="1"/>
      <c r="AH25" s="1"/>
      <c r="AI25" s="1"/>
    </row>
    <row r="26" spans="1:37" s="7" customFormat="1" ht="15.75" customHeight="1" x14ac:dyDescent="0.25">
      <c r="A26" s="56"/>
      <c r="B26" s="57"/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8"/>
      <c r="O26" s="65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67"/>
    </row>
    <row r="27" spans="1:37" s="7" customFormat="1" ht="15.75" customHeight="1" x14ac:dyDescent="0.25">
      <c r="A27" s="5"/>
      <c r="B27" s="5"/>
      <c r="C27" s="5"/>
      <c r="D27" s="4"/>
      <c r="E27" s="3"/>
      <c r="F27" s="3"/>
      <c r="G27" s="3"/>
      <c r="H27" s="3"/>
      <c r="I27" s="3"/>
      <c r="J27" s="3"/>
      <c r="K27" s="3"/>
      <c r="L27" s="3"/>
      <c r="M27" s="3"/>
      <c r="O27" s="68" t="s">
        <v>20</v>
      </c>
      <c r="P27" s="69"/>
      <c r="Q27" s="69"/>
      <c r="R27" s="69"/>
      <c r="S27" s="69"/>
      <c r="T27" s="69"/>
      <c r="U27" s="38"/>
      <c r="V27" s="3"/>
      <c r="W27" s="3"/>
      <c r="X27" s="3"/>
      <c r="Y27" s="3"/>
      <c r="Z27" s="3"/>
      <c r="AA27" s="3"/>
      <c r="AB27" s="3"/>
    </row>
    <row r="28" spans="1:37" s="7" customFormat="1" ht="15.75" customHeight="1" x14ac:dyDescent="0.25">
      <c r="A28" s="44" t="s">
        <v>0</v>
      </c>
      <c r="B28" s="45"/>
      <c r="C28" s="45"/>
      <c r="D28" s="45"/>
      <c r="E28" s="45"/>
      <c r="F28" s="45"/>
      <c r="G28" s="39">
        <f>DATE(Année,1,1)</f>
        <v>43101</v>
      </c>
      <c r="H28" s="40"/>
      <c r="I28" s="40"/>
      <c r="J28" s="40"/>
      <c r="K28" s="40"/>
      <c r="L28" s="41"/>
      <c r="M28" s="21"/>
      <c r="O28" s="59">
        <v>42730</v>
      </c>
      <c r="P28" s="60"/>
      <c r="Q28" s="60"/>
      <c r="R28" s="60"/>
      <c r="S28" s="60"/>
      <c r="T28" s="60"/>
      <c r="U28" s="61"/>
      <c r="V28" s="59">
        <v>42741</v>
      </c>
      <c r="W28" s="60"/>
      <c r="X28" s="60"/>
      <c r="Y28" s="60"/>
      <c r="Z28" s="60"/>
      <c r="AA28" s="60"/>
      <c r="AB28" s="61"/>
      <c r="AC28" s="16">
        <f t="shared" ref="AC28" si="0">V28-O28+IF(O28&lt;"",1,0)</f>
        <v>12</v>
      </c>
    </row>
    <row r="29" spans="1:37" s="7" customFormat="1" ht="15.75" customHeight="1" x14ac:dyDescent="0.25">
      <c r="A29" s="44" t="s">
        <v>1</v>
      </c>
      <c r="B29" s="45"/>
      <c r="C29" s="45"/>
      <c r="D29" s="45"/>
      <c r="E29" s="45"/>
      <c r="F29" s="45"/>
      <c r="G29" s="39">
        <f>ROUND(DATE(Année,4,MOD(234-11*MOD(Année,19),30))/7,)*7-6</f>
        <v>43191</v>
      </c>
      <c r="H29" s="40"/>
      <c r="I29" s="40"/>
      <c r="J29" s="40"/>
      <c r="K29" s="40"/>
      <c r="L29" s="40"/>
      <c r="M29" s="20"/>
      <c r="O29" s="59">
        <v>42793</v>
      </c>
      <c r="P29" s="60"/>
      <c r="Q29" s="60"/>
      <c r="R29" s="60"/>
      <c r="S29" s="60"/>
      <c r="T29" s="60"/>
      <c r="U29" s="61"/>
      <c r="V29" s="59">
        <v>42797</v>
      </c>
      <c r="W29" s="60"/>
      <c r="X29" s="60"/>
      <c r="Y29" s="60"/>
      <c r="Z29" s="60"/>
      <c r="AA29" s="60"/>
      <c r="AB29" s="61"/>
      <c r="AC29" s="16"/>
    </row>
    <row r="30" spans="1:37" s="7" customFormat="1" ht="15.75" customHeight="1" x14ac:dyDescent="0.25">
      <c r="A30" s="44" t="s">
        <v>2</v>
      </c>
      <c r="B30" s="45"/>
      <c r="C30" s="45"/>
      <c r="D30" s="45"/>
      <c r="E30" s="45"/>
      <c r="F30" s="45"/>
      <c r="G30" s="42">
        <f>G29+1</f>
        <v>43192</v>
      </c>
      <c r="H30" s="43"/>
      <c r="I30" s="43"/>
      <c r="J30" s="43"/>
      <c r="K30" s="43"/>
      <c r="L30" s="43"/>
      <c r="M30" s="20" t="s">
        <v>28</v>
      </c>
      <c r="O30" s="59">
        <v>42828</v>
      </c>
      <c r="P30" s="60"/>
      <c r="Q30" s="60"/>
      <c r="R30" s="60"/>
      <c r="S30" s="60"/>
      <c r="T30" s="60"/>
      <c r="U30" s="61"/>
      <c r="V30" s="59">
        <v>42839</v>
      </c>
      <c r="W30" s="60"/>
      <c r="X30" s="60"/>
      <c r="Y30" s="60"/>
      <c r="Z30" s="60"/>
      <c r="AA30" s="60"/>
      <c r="AB30" s="61"/>
      <c r="AC30" s="16">
        <f>V30-O30+IF(O30&lt;"",1,0)</f>
        <v>12</v>
      </c>
    </row>
    <row r="31" spans="1:37" s="7" customFormat="1" ht="15.75" customHeight="1" x14ac:dyDescent="0.25">
      <c r="A31" s="44" t="s">
        <v>3</v>
      </c>
      <c r="B31" s="45"/>
      <c r="C31" s="45"/>
      <c r="D31" s="45"/>
      <c r="E31" s="45"/>
      <c r="F31" s="45"/>
      <c r="G31" s="42">
        <f>DATE(Année,5,1)</f>
        <v>43221</v>
      </c>
      <c r="H31" s="43"/>
      <c r="I31" s="43"/>
      <c r="J31" s="43"/>
      <c r="K31" s="43"/>
      <c r="L31" s="43"/>
      <c r="M31" s="20" t="s">
        <v>28</v>
      </c>
      <c r="O31" s="59">
        <v>42917</v>
      </c>
      <c r="P31" s="60"/>
      <c r="Q31" s="60"/>
      <c r="R31" s="60"/>
      <c r="S31" s="60"/>
      <c r="T31" s="60"/>
      <c r="U31" s="61"/>
      <c r="V31" s="59">
        <v>42978</v>
      </c>
      <c r="W31" s="60"/>
      <c r="X31" s="60"/>
      <c r="Y31" s="60"/>
      <c r="Z31" s="60"/>
      <c r="AA31" s="60"/>
      <c r="AB31" s="61"/>
      <c r="AC31" s="16">
        <f t="shared" ref="AC31" si="1">V31-O31+IF(O31&lt;"",1,0)</f>
        <v>62</v>
      </c>
    </row>
    <row r="32" spans="1:37" s="7" customFormat="1" ht="15.75" customHeight="1" x14ac:dyDescent="0.25">
      <c r="A32" s="44" t="s">
        <v>4</v>
      </c>
      <c r="B32" s="45"/>
      <c r="C32" s="45"/>
      <c r="D32" s="45"/>
      <c r="E32" s="45"/>
      <c r="F32" s="45"/>
      <c r="G32" s="42">
        <f>G29+39</f>
        <v>43230</v>
      </c>
      <c r="H32" s="43"/>
      <c r="I32" s="43"/>
      <c r="J32" s="43"/>
      <c r="K32" s="43"/>
      <c r="L32" s="43"/>
      <c r="M32" s="20" t="s">
        <v>28</v>
      </c>
      <c r="O32" s="59">
        <v>43036</v>
      </c>
      <c r="P32" s="60"/>
      <c r="Q32" s="60"/>
      <c r="R32" s="60"/>
      <c r="S32" s="60"/>
      <c r="T32" s="60"/>
      <c r="U32" s="61"/>
      <c r="V32" s="59">
        <v>43044</v>
      </c>
      <c r="W32" s="60"/>
      <c r="X32" s="60"/>
      <c r="Y32" s="60"/>
      <c r="Z32" s="60"/>
      <c r="AA32" s="60"/>
      <c r="AB32" s="61"/>
      <c r="AC32" s="16">
        <f>V32-O32+IF(O32&lt;"",1,0)</f>
        <v>9</v>
      </c>
    </row>
    <row r="33" spans="1:29" s="7" customFormat="1" ht="15.75" customHeight="1" x14ac:dyDescent="0.25">
      <c r="A33" s="44" t="s">
        <v>5</v>
      </c>
      <c r="B33" s="45"/>
      <c r="C33" s="45"/>
      <c r="D33" s="45"/>
      <c r="E33" s="45"/>
      <c r="F33" s="45"/>
      <c r="G33" s="39">
        <f>G29+49</f>
        <v>43240</v>
      </c>
      <c r="H33" s="40"/>
      <c r="I33" s="40"/>
      <c r="J33" s="40"/>
      <c r="K33" s="40"/>
      <c r="L33" s="40"/>
      <c r="M33" s="20"/>
      <c r="O33" s="59">
        <v>43092</v>
      </c>
      <c r="P33" s="60"/>
      <c r="Q33" s="60"/>
      <c r="R33" s="60"/>
      <c r="S33" s="60"/>
      <c r="T33" s="60"/>
      <c r="U33" s="61"/>
      <c r="V33" s="59">
        <v>43107</v>
      </c>
      <c r="W33" s="60"/>
      <c r="X33" s="60"/>
      <c r="Y33" s="60"/>
      <c r="Z33" s="60"/>
      <c r="AA33" s="60"/>
      <c r="AB33" s="61"/>
      <c r="AC33" s="16">
        <f t="shared" ref="AC33:AC34" si="2">V33-O33+IF(O33&lt;"",1,0)</f>
        <v>16</v>
      </c>
    </row>
    <row r="34" spans="1:29" s="7" customFormat="1" ht="15.75" customHeight="1" x14ac:dyDescent="0.25">
      <c r="A34" s="44" t="s">
        <v>6</v>
      </c>
      <c r="B34" s="45"/>
      <c r="C34" s="45"/>
      <c r="D34" s="45"/>
      <c r="E34" s="45"/>
      <c r="F34" s="45"/>
      <c r="G34" s="42">
        <f>G33+1</f>
        <v>43241</v>
      </c>
      <c r="H34" s="43"/>
      <c r="I34" s="43"/>
      <c r="J34" s="43"/>
      <c r="K34" s="43"/>
      <c r="L34" s="43"/>
      <c r="M34" s="20" t="s">
        <v>28</v>
      </c>
      <c r="O34" s="59"/>
      <c r="P34" s="60"/>
      <c r="Q34" s="60"/>
      <c r="R34" s="60"/>
      <c r="S34" s="60"/>
      <c r="T34" s="60"/>
      <c r="U34" s="61"/>
      <c r="V34" s="59"/>
      <c r="W34" s="60"/>
      <c r="X34" s="60"/>
      <c r="Y34" s="60"/>
      <c r="Z34" s="60"/>
      <c r="AA34" s="60"/>
      <c r="AB34" s="61"/>
      <c r="AC34" s="16">
        <f t="shared" si="2"/>
        <v>0</v>
      </c>
    </row>
    <row r="35" spans="1:29" s="7" customFormat="1" ht="15.75" customHeight="1" x14ac:dyDescent="0.25">
      <c r="A35" s="44" t="s">
        <v>18</v>
      </c>
      <c r="B35" s="45"/>
      <c r="C35" s="45"/>
      <c r="D35" s="45"/>
      <c r="E35" s="45"/>
      <c r="F35" s="45"/>
      <c r="G35" s="42">
        <f>DATE(Année,7,21)</f>
        <v>43302</v>
      </c>
      <c r="H35" s="43"/>
      <c r="I35" s="43"/>
      <c r="J35" s="43"/>
      <c r="K35" s="43"/>
      <c r="L35" s="43"/>
      <c r="M35" s="20" t="s">
        <v>28</v>
      </c>
      <c r="O35" s="14"/>
      <c r="P35" s="13"/>
      <c r="Q35" s="13"/>
      <c r="R35" s="13"/>
      <c r="S35" s="13"/>
      <c r="T35" s="13"/>
      <c r="U35" s="13"/>
      <c r="V35" s="14"/>
      <c r="W35" s="13"/>
      <c r="X35" s="13"/>
      <c r="Y35" s="13"/>
      <c r="Z35" s="13"/>
      <c r="AA35" s="13"/>
      <c r="AB35" s="13"/>
      <c r="AC35" s="16"/>
    </row>
    <row r="36" spans="1:29" s="7" customFormat="1" ht="15.75" customHeight="1" x14ac:dyDescent="0.25">
      <c r="A36" s="44" t="s">
        <v>7</v>
      </c>
      <c r="B36" s="45"/>
      <c r="C36" s="45"/>
      <c r="D36" s="45"/>
      <c r="E36" s="45"/>
      <c r="F36" s="45"/>
      <c r="G36" s="42">
        <f>DATE(Année,8,15)</f>
        <v>43327</v>
      </c>
      <c r="H36" s="43"/>
      <c r="I36" s="43"/>
      <c r="J36" s="43"/>
      <c r="K36" s="43"/>
      <c r="L36" s="43"/>
      <c r="M36" s="20" t="s">
        <v>28</v>
      </c>
      <c r="O36" s="51" t="s">
        <v>19</v>
      </c>
      <c r="P36" s="31"/>
      <c r="Q36" s="31"/>
      <c r="R36" s="31"/>
      <c r="S36" s="31"/>
      <c r="T36" s="31"/>
      <c r="U36" s="32"/>
      <c r="V36" s="18" t="s">
        <v>21</v>
      </c>
      <c r="W36" s="13"/>
      <c r="X36" s="13"/>
      <c r="Y36" s="13"/>
      <c r="Z36" s="13"/>
      <c r="AA36" s="13"/>
      <c r="AB36" s="13"/>
      <c r="AC36" s="16"/>
    </row>
    <row r="37" spans="1:29" s="7" customFormat="1" ht="15.75" customHeight="1" x14ac:dyDescent="0.25">
      <c r="A37" s="44" t="s">
        <v>8</v>
      </c>
      <c r="B37" s="45"/>
      <c r="C37" s="45"/>
      <c r="D37" s="45"/>
      <c r="E37" s="45"/>
      <c r="F37" s="45"/>
      <c r="G37" s="42">
        <f>DATE(Année,11,1)</f>
        <v>43405</v>
      </c>
      <c r="H37" s="43"/>
      <c r="I37" s="43"/>
      <c r="J37" s="43"/>
      <c r="K37" s="43"/>
      <c r="L37" s="43"/>
      <c r="M37" s="20" t="s">
        <v>28</v>
      </c>
      <c r="O37" s="59">
        <v>42842</v>
      </c>
      <c r="P37" s="60"/>
      <c r="Q37" s="60"/>
      <c r="R37" s="60"/>
      <c r="S37" s="60"/>
      <c r="T37" s="60"/>
      <c r="U37" s="61"/>
      <c r="V37" s="18"/>
      <c r="W37" s="52"/>
      <c r="X37" s="46"/>
      <c r="Y37" s="13"/>
      <c r="Z37" s="13"/>
      <c r="AA37" s="13"/>
      <c r="AB37" s="13"/>
      <c r="AC37" s="16">
        <f>IF(O37&lt;"",1*IF(V37&lt;"",V37/8,1),0)</f>
        <v>1</v>
      </c>
    </row>
    <row r="38" spans="1:29" s="7" customFormat="1" ht="15.75" customHeight="1" x14ac:dyDescent="0.25">
      <c r="A38" s="44" t="s">
        <v>9</v>
      </c>
      <c r="B38" s="45"/>
      <c r="C38" s="45"/>
      <c r="D38" s="45"/>
      <c r="E38" s="45"/>
      <c r="F38" s="45"/>
      <c r="G38" s="42">
        <f>DATE(Année,11,11)</f>
        <v>43415</v>
      </c>
      <c r="H38" s="43"/>
      <c r="I38" s="43"/>
      <c r="J38" s="43"/>
      <c r="K38" s="43"/>
      <c r="L38" s="43"/>
      <c r="M38" s="20" t="s">
        <v>28</v>
      </c>
      <c r="O38" s="59">
        <v>42856</v>
      </c>
      <c r="P38" s="60"/>
      <c r="Q38" s="60"/>
      <c r="R38" s="60"/>
      <c r="S38" s="60"/>
      <c r="T38" s="60"/>
      <c r="U38" s="61"/>
      <c r="V38" s="18"/>
      <c r="W38" s="13"/>
      <c r="X38" s="13"/>
      <c r="Y38" s="13"/>
      <c r="Z38" s="13"/>
      <c r="AA38" s="13"/>
      <c r="AB38" s="13"/>
      <c r="AC38" s="16">
        <f t="shared" ref="AC38:AC48" si="3">IF(O38&lt;"",1*IF(V38&lt;"",V38/8,1),0)</f>
        <v>1</v>
      </c>
    </row>
    <row r="39" spans="1:29" s="7" customFormat="1" ht="15.75" customHeight="1" x14ac:dyDescent="0.25">
      <c r="A39" s="44" t="s">
        <v>10</v>
      </c>
      <c r="B39" s="45"/>
      <c r="C39" s="45"/>
      <c r="D39" s="45"/>
      <c r="E39" s="45"/>
      <c r="F39" s="45"/>
      <c r="G39" s="39">
        <f>DATE(Année,12,25)</f>
        <v>43459</v>
      </c>
      <c r="H39" s="40"/>
      <c r="I39" s="40"/>
      <c r="J39" s="40"/>
      <c r="K39" s="40"/>
      <c r="L39" s="40"/>
      <c r="M39" s="20"/>
      <c r="O39" s="59">
        <v>42880</v>
      </c>
      <c r="P39" s="60"/>
      <c r="Q39" s="60"/>
      <c r="R39" s="60"/>
      <c r="S39" s="60"/>
      <c r="T39" s="60"/>
      <c r="U39" s="61"/>
      <c r="V39" s="18"/>
      <c r="W39" s="13"/>
      <c r="X39" s="13"/>
      <c r="Y39" s="13"/>
      <c r="Z39" s="13"/>
      <c r="AA39" s="13"/>
      <c r="AB39" s="13"/>
      <c r="AC39" s="16">
        <f t="shared" si="3"/>
        <v>1</v>
      </c>
    </row>
    <row r="40" spans="1:29" s="7" customFormat="1" ht="15.75" customHeight="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O40" s="59">
        <v>42891</v>
      </c>
      <c r="P40" s="60"/>
      <c r="Q40" s="60"/>
      <c r="R40" s="60"/>
      <c r="S40" s="60"/>
      <c r="T40" s="60"/>
      <c r="U40" s="61"/>
      <c r="V40" s="18"/>
      <c r="W40" s="13"/>
      <c r="X40" s="13"/>
      <c r="Y40" s="13"/>
      <c r="Z40" s="13"/>
      <c r="AA40" s="13"/>
      <c r="AB40" s="13"/>
      <c r="AC40" s="16" t="e">
        <f>IF(#REF!&lt;"",1*IF(V40&lt;"",V40/8,1),0)</f>
        <v>#REF!</v>
      </c>
    </row>
    <row r="41" spans="1:29" s="7" customFormat="1" ht="15.75" customHeight="1" x14ac:dyDescent="0.25">
      <c r="O41" s="59">
        <v>42937</v>
      </c>
      <c r="P41" s="60"/>
      <c r="Q41" s="60"/>
      <c r="R41" s="60"/>
      <c r="S41" s="60"/>
      <c r="T41" s="60"/>
      <c r="U41" s="61"/>
      <c r="V41" s="18"/>
      <c r="W41" s="13"/>
      <c r="X41" s="13"/>
      <c r="Y41" s="13"/>
      <c r="Z41" s="13"/>
      <c r="AA41" s="13"/>
      <c r="AB41" s="13"/>
      <c r="AC41" s="16">
        <f>IF(O40&lt;"",1*IF(V41&lt;"",V41/8,1),0)</f>
        <v>1</v>
      </c>
    </row>
    <row r="42" spans="1:29" s="7" customFormat="1" ht="15.75" customHeight="1" x14ac:dyDescent="0.25">
      <c r="H42" s="3"/>
      <c r="O42" s="59">
        <v>43040</v>
      </c>
      <c r="P42" s="60"/>
      <c r="Q42" s="60"/>
      <c r="R42" s="60"/>
      <c r="S42" s="60"/>
      <c r="T42" s="60"/>
      <c r="U42" s="61"/>
      <c r="V42" s="18"/>
      <c r="W42" s="13"/>
      <c r="X42" s="13"/>
      <c r="Y42" s="13"/>
      <c r="Z42" s="13"/>
      <c r="AA42" s="13"/>
      <c r="AB42" s="13"/>
      <c r="AC42" s="16">
        <f t="shared" si="3"/>
        <v>1</v>
      </c>
    </row>
    <row r="43" spans="1:29" s="7" customFormat="1" ht="15.75" customHeight="1" x14ac:dyDescent="0.25">
      <c r="O43" s="59">
        <v>43050</v>
      </c>
      <c r="P43" s="60"/>
      <c r="Q43" s="60"/>
      <c r="R43" s="60"/>
      <c r="S43" s="60"/>
      <c r="T43" s="60"/>
      <c r="U43" s="61"/>
      <c r="V43" s="18"/>
      <c r="W43" s="13"/>
      <c r="X43" s="13"/>
      <c r="Y43" s="13"/>
      <c r="Z43" s="13"/>
      <c r="AA43" s="13"/>
      <c r="AB43" s="13"/>
      <c r="AC43" s="16">
        <f t="shared" si="3"/>
        <v>1</v>
      </c>
    </row>
    <row r="44" spans="1:29" s="7" customFormat="1" ht="15.75" customHeight="1" x14ac:dyDescent="0.25">
      <c r="H44" s="3"/>
      <c r="O44" s="59">
        <v>43050</v>
      </c>
      <c r="P44" s="60"/>
      <c r="Q44" s="60"/>
      <c r="R44" s="60"/>
      <c r="S44" s="60"/>
      <c r="T44" s="60"/>
      <c r="U44" s="61"/>
      <c r="V44" s="18"/>
      <c r="W44" s="13"/>
      <c r="X44" s="13"/>
      <c r="Y44" s="13"/>
      <c r="Z44" s="13"/>
      <c r="AA44" s="13"/>
      <c r="AB44" s="13"/>
      <c r="AC44" s="16">
        <f t="shared" si="3"/>
        <v>1</v>
      </c>
    </row>
    <row r="45" spans="1:29" s="7" customFormat="1" ht="15.75" customHeight="1" x14ac:dyDescent="0.25">
      <c r="O45" s="59"/>
      <c r="P45" s="60"/>
      <c r="Q45" s="60"/>
      <c r="R45" s="60"/>
      <c r="S45" s="60"/>
      <c r="T45" s="60"/>
      <c r="U45" s="61"/>
      <c r="V45" s="18"/>
      <c r="W45" s="13"/>
      <c r="X45" s="13"/>
      <c r="Y45" s="13"/>
      <c r="Z45" s="13"/>
      <c r="AA45" s="13"/>
      <c r="AB45" s="13"/>
      <c r="AC45" s="16">
        <f t="shared" si="3"/>
        <v>0</v>
      </c>
    </row>
    <row r="46" spans="1:29" s="7" customFormat="1" ht="15.75" customHeight="1" x14ac:dyDescent="0.25">
      <c r="O46" s="59"/>
      <c r="P46" s="60"/>
      <c r="Q46" s="60"/>
      <c r="R46" s="60"/>
      <c r="S46" s="60"/>
      <c r="T46" s="60"/>
      <c r="U46" s="61"/>
      <c r="V46" s="18"/>
      <c r="W46" s="13"/>
      <c r="X46" s="13"/>
      <c r="Y46" s="13"/>
      <c r="Z46" s="13"/>
      <c r="AA46" s="13"/>
      <c r="AB46" s="13"/>
      <c r="AC46" s="16">
        <f t="shared" si="3"/>
        <v>0</v>
      </c>
    </row>
    <row r="47" spans="1:29" s="7" customFormat="1" ht="15.75" customHeight="1" x14ac:dyDescent="0.25">
      <c r="O47" s="59"/>
      <c r="P47" s="60"/>
      <c r="Q47" s="60"/>
      <c r="R47" s="60"/>
      <c r="S47" s="60"/>
      <c r="T47" s="60"/>
      <c r="U47" s="61"/>
      <c r="V47" s="18"/>
      <c r="W47" s="13"/>
      <c r="X47" s="13"/>
      <c r="Y47" s="13"/>
      <c r="Z47" s="13"/>
      <c r="AA47" s="13"/>
      <c r="AB47" s="13"/>
      <c r="AC47" s="16">
        <f t="shared" si="3"/>
        <v>0</v>
      </c>
    </row>
    <row r="48" spans="1:29" s="7" customFormat="1" ht="15.75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O48" s="59"/>
      <c r="P48" s="60"/>
      <c r="Q48" s="60"/>
      <c r="R48" s="60"/>
      <c r="S48" s="60"/>
      <c r="T48" s="60"/>
      <c r="U48" s="61"/>
      <c r="V48" s="18"/>
      <c r="W48" s="13"/>
      <c r="X48" s="13"/>
      <c r="Y48" s="13"/>
      <c r="Z48" s="13"/>
      <c r="AA48" s="13"/>
      <c r="AB48" s="13"/>
      <c r="AC48" s="16">
        <f t="shared" si="3"/>
        <v>0</v>
      </c>
    </row>
    <row r="49" spans="1:14" s="7" customFormat="1" ht="15.75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4" s="7" customFormat="1" ht="15.75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</row>
    <row r="51" spans="1:14" s="7" customFormat="1" ht="15.75" customHeight="1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</row>
    <row r="52" spans="1:14" s="7" customFormat="1" ht="15.75" customHeight="1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</row>
    <row r="53" spans="1:14" s="7" customFormat="1" ht="15.75" customHeight="1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</row>
    <row r="54" spans="1:14" s="7" customFormat="1" ht="15.75" customHeight="1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</row>
    <row r="55" spans="1:14" s="7" customFormat="1" ht="15.75" customHeight="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s="7" customFormat="1" ht="15.75" customHeight="1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</row>
    <row r="57" spans="1:14" s="7" customFormat="1" ht="15.75" customHeight="1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</row>
    <row r="58" spans="1:14" s="7" customFormat="1" ht="15.75" customHeight="1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</row>
    <row r="59" spans="1:14" s="7" customFormat="1" ht="15.75" customHeight="1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</row>
    <row r="60" spans="1:14" s="7" customFormat="1" ht="15.75" customHeight="1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</row>
    <row r="61" spans="1:14" s="7" customFormat="1" ht="15.75" customHeight="1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s="7" customFormat="1" ht="15.75" customHeight="1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</row>
    <row r="63" spans="1:14" s="7" customFormat="1" ht="15.75" customHeight="1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</row>
    <row r="64" spans="1:14" s="7" customFormat="1" ht="15.75" customHeight="1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</row>
    <row r="65" spans="1:35" s="7" customFormat="1" ht="15.75" customHeight="1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</row>
    <row r="66" spans="1:35" s="7" customFormat="1" ht="15.75" customHeight="1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</row>
    <row r="67" spans="1:35" s="7" customFormat="1" ht="15.75" customHeight="1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</row>
    <row r="68" spans="1:35" s="7" customFormat="1" ht="15.75" customHeight="1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</row>
    <row r="69" spans="1:35" s="7" customFormat="1" ht="15.75" customHeight="1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</row>
    <row r="70" spans="1:35" s="7" customFormat="1" ht="15.75" customHeight="1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</row>
    <row r="71" spans="1:35" ht="15.75" customHeight="1" x14ac:dyDescent="0.25"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</row>
    <row r="72" spans="1:35" ht="15.75" customHeight="1" x14ac:dyDescent="0.25"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</row>
    <row r="73" spans="1:35" ht="15.75" customHeight="1" x14ac:dyDescent="0.25"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</row>
    <row r="74" spans="1:35" ht="15.75" customHeight="1" x14ac:dyDescent="0.25"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</row>
    <row r="75" spans="1:35" ht="15.75" customHeight="1" x14ac:dyDescent="0.25"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</row>
    <row r="76" spans="1:35" ht="15.75" customHeight="1" x14ac:dyDescent="0.25"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</row>
    <row r="77" spans="1:35" ht="15.75" customHeight="1" x14ac:dyDescent="0.25"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</row>
    <row r="78" spans="1:35" ht="15.75" customHeight="1" x14ac:dyDescent="0.25"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</row>
    <row r="79" spans="1:35" ht="15.75" customHeight="1" x14ac:dyDescent="0.25"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</row>
    <row r="80" spans="1:35" ht="15.75" customHeight="1" x14ac:dyDescent="0.25"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</row>
    <row r="81" spans="15:35" ht="15.75" customHeight="1" x14ac:dyDescent="0.25"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</row>
    <row r="82" spans="15:35" ht="15.75" customHeight="1" x14ac:dyDescent="0.25"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</row>
    <row r="83" spans="15:35" ht="15.75" customHeight="1" x14ac:dyDescent="0.25"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</row>
    <row r="84" spans="15:35" ht="15.75" customHeight="1" x14ac:dyDescent="0.25"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</row>
    <row r="85" spans="15:35" ht="15.75" customHeight="1" x14ac:dyDescent="0.25"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</row>
    <row r="86" spans="15:35" ht="15.75" customHeight="1" x14ac:dyDescent="0.25"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</row>
    <row r="87" spans="15:35" ht="15.75" customHeight="1" x14ac:dyDescent="0.25"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</row>
    <row r="88" spans="15:35" ht="15.75" customHeight="1" x14ac:dyDescent="0.25"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</row>
    <row r="89" spans="15:35" ht="15.75" customHeight="1" x14ac:dyDescent="0.25"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</row>
    <row r="90" spans="15:35" ht="15.75" customHeight="1" x14ac:dyDescent="0.25"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</row>
    <row r="91" spans="15:35" ht="15.75" customHeight="1" x14ac:dyDescent="0.25"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</row>
    <row r="92" spans="15:35" ht="15.75" customHeight="1" x14ac:dyDescent="0.25"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</row>
    <row r="93" spans="15:35" ht="15.75" customHeight="1" x14ac:dyDescent="0.25"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</row>
    <row r="94" spans="15:35" ht="15.75" customHeight="1" x14ac:dyDescent="0.25"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</row>
    <row r="95" spans="15:35" ht="15.75" customHeight="1" x14ac:dyDescent="0.25"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</row>
    <row r="96" spans="15:35" ht="15.75" customHeight="1" x14ac:dyDescent="0.25"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</row>
    <row r="97" spans="15:35" ht="15.75" customHeight="1" x14ac:dyDescent="0.25"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</row>
    <row r="98" spans="15:35" ht="15.75" customHeight="1" x14ac:dyDescent="0.25"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</row>
    <row r="99" spans="15:35" ht="15.75" customHeight="1" x14ac:dyDescent="0.25"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</row>
    <row r="100" spans="15:35" ht="15.75" customHeight="1" x14ac:dyDescent="0.25"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</row>
    <row r="101" spans="15:35" ht="15.75" customHeight="1" x14ac:dyDescent="0.25"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</row>
    <row r="102" spans="15:35" ht="15.75" customHeight="1" x14ac:dyDescent="0.25"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</row>
    <row r="103" spans="15:35" ht="15.75" customHeight="1" x14ac:dyDescent="0.25"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</row>
    <row r="104" spans="15:35" ht="15.75" customHeight="1" x14ac:dyDescent="0.25"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</row>
    <row r="105" spans="15:35" ht="15.75" customHeight="1" x14ac:dyDescent="0.25"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</row>
    <row r="106" spans="15:35" ht="15.75" customHeight="1" x14ac:dyDescent="0.25"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</row>
    <row r="107" spans="15:35" ht="15.75" customHeight="1" x14ac:dyDescent="0.25"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</row>
  </sheetData>
  <sortState ref="C37:I44">
    <sortCondition ref="C37:C44"/>
  </sortState>
  <mergeCells count="56">
    <mergeCell ref="O47:U47"/>
    <mergeCell ref="O48:U48"/>
    <mergeCell ref="O37:U37"/>
    <mergeCell ref="O38:U38"/>
    <mergeCell ref="O39:U39"/>
    <mergeCell ref="O40:U40"/>
    <mergeCell ref="O42:U42"/>
    <mergeCell ref="O43:U43"/>
    <mergeCell ref="O44:U44"/>
    <mergeCell ref="O45:U45"/>
    <mergeCell ref="O46:U46"/>
    <mergeCell ref="O41:U41"/>
    <mergeCell ref="O25:AB26"/>
    <mergeCell ref="W37:X37"/>
    <mergeCell ref="O33:U33"/>
    <mergeCell ref="V33:AB33"/>
    <mergeCell ref="O34:U34"/>
    <mergeCell ref="V34:AB34"/>
    <mergeCell ref="O36:U36"/>
    <mergeCell ref="O27:U27"/>
    <mergeCell ref="V29:AB29"/>
    <mergeCell ref="O30:U30"/>
    <mergeCell ref="V30:AB30"/>
    <mergeCell ref="O31:U31"/>
    <mergeCell ref="V31:AB31"/>
    <mergeCell ref="O32:U32"/>
    <mergeCell ref="V32:AB32"/>
    <mergeCell ref="O28:U28"/>
    <mergeCell ref="V28:AB28"/>
    <mergeCell ref="O29:U29"/>
    <mergeCell ref="A1:AI1"/>
    <mergeCell ref="A25:M26"/>
    <mergeCell ref="A34:F34"/>
    <mergeCell ref="A35:F35"/>
    <mergeCell ref="A28:F28"/>
    <mergeCell ref="A29:F29"/>
    <mergeCell ref="A30:F30"/>
    <mergeCell ref="A31:F31"/>
    <mergeCell ref="A32:F32"/>
    <mergeCell ref="G33:L33"/>
    <mergeCell ref="G34:L34"/>
    <mergeCell ref="G35:L35"/>
    <mergeCell ref="A37:F37"/>
    <mergeCell ref="A38:F38"/>
    <mergeCell ref="A36:F36"/>
    <mergeCell ref="G36:L36"/>
    <mergeCell ref="G37:L37"/>
    <mergeCell ref="G38:L38"/>
    <mergeCell ref="G39:L39"/>
    <mergeCell ref="G28:L28"/>
    <mergeCell ref="G29:L29"/>
    <mergeCell ref="G30:L30"/>
    <mergeCell ref="G31:L31"/>
    <mergeCell ref="G32:L32"/>
    <mergeCell ref="A39:F39"/>
    <mergeCell ref="A33:F33"/>
  </mergeCells>
  <phoneticPr fontId="0" type="noConversion"/>
  <pageMargins left="0.74803149606299213" right="0.74803149606299213" top="0.98425196850393704" bottom="0.98425196850393704" header="0.51181102362204722" footer="0.51181102362204722"/>
  <pageSetup paperSize="9" scale="69" orientation="landscape" r:id="rId1"/>
  <headerFooter alignWithMargins="0"/>
  <rowBreaks count="1" manualBreakCount="1">
    <brk id="23" max="3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P14"/>
  <sheetViews>
    <sheetView zoomScale="85" zoomScaleNormal="85" workbookViewId="0">
      <selection activeCell="A41" sqref="A41"/>
    </sheetView>
  </sheetViews>
  <sheetFormatPr defaultRowHeight="13.2" x14ac:dyDescent="0.25"/>
  <cols>
    <col min="1" max="1" width="30.44140625" customWidth="1"/>
    <col min="2" max="2" width="48" style="17" bestFit="1" customWidth="1"/>
    <col min="3" max="4" width="4.88671875" style="17" customWidth="1"/>
    <col min="5" max="16" width="4.88671875" customWidth="1"/>
  </cols>
  <sheetData>
    <row r="1" spans="1:16" ht="13.8" thickBot="1" x14ac:dyDescent="0.3"/>
    <row r="2" spans="1:16" x14ac:dyDescent="0.25">
      <c r="A2" s="70" t="s">
        <v>34</v>
      </c>
      <c r="B2" s="71"/>
      <c r="C2" s="72">
        <v>2017</v>
      </c>
      <c r="D2" s="73"/>
      <c r="E2" s="73"/>
      <c r="F2" s="73"/>
      <c r="G2" s="73"/>
      <c r="H2" s="73"/>
      <c r="I2" s="74"/>
      <c r="J2" s="75">
        <v>2018</v>
      </c>
      <c r="K2" s="76"/>
      <c r="L2" s="76"/>
      <c r="M2" s="76"/>
      <c r="N2" s="76"/>
      <c r="O2" s="76"/>
      <c r="P2" s="77"/>
    </row>
    <row r="3" spans="1:16" x14ac:dyDescent="0.25">
      <c r="A3" s="28" t="s">
        <v>22</v>
      </c>
      <c r="B3" s="28"/>
      <c r="C3" s="33"/>
      <c r="D3" s="34"/>
      <c r="E3" s="34"/>
      <c r="F3" s="34"/>
      <c r="G3" s="34"/>
      <c r="H3" s="34"/>
      <c r="I3" s="35"/>
      <c r="J3" s="33"/>
      <c r="K3" s="34"/>
      <c r="L3" s="34"/>
      <c r="M3" s="34"/>
      <c r="N3" s="34"/>
      <c r="O3" s="34"/>
      <c r="P3" s="35"/>
    </row>
    <row r="4" spans="1:16" x14ac:dyDescent="0.25">
      <c r="A4" s="28" t="s">
        <v>23</v>
      </c>
      <c r="B4" s="29">
        <v>43005</v>
      </c>
      <c r="C4" s="33">
        <v>43005</v>
      </c>
      <c r="D4" s="34"/>
      <c r="E4" s="34"/>
      <c r="F4" s="34"/>
      <c r="G4" s="34"/>
      <c r="H4" s="34"/>
      <c r="I4" s="35"/>
      <c r="J4" s="33"/>
      <c r="K4" s="34"/>
      <c r="L4" s="34"/>
      <c r="M4" s="34"/>
      <c r="N4" s="34"/>
      <c r="O4" s="34"/>
      <c r="P4" s="35"/>
    </row>
    <row r="5" spans="1:16" x14ac:dyDescent="0.25">
      <c r="A5" s="28" t="s">
        <v>26</v>
      </c>
      <c r="B5" s="28" t="s">
        <v>35</v>
      </c>
      <c r="C5" s="33">
        <v>43036</v>
      </c>
      <c r="D5" s="34"/>
      <c r="E5" s="34"/>
      <c r="F5" s="34"/>
      <c r="G5" s="34"/>
      <c r="H5" s="34"/>
      <c r="I5" s="35"/>
      <c r="J5" s="33">
        <v>43044</v>
      </c>
      <c r="K5" s="34"/>
      <c r="L5" s="34"/>
      <c r="M5" s="34"/>
      <c r="N5" s="34"/>
      <c r="O5" s="34"/>
      <c r="P5" s="35"/>
    </row>
    <row r="6" spans="1:16" x14ac:dyDescent="0.25">
      <c r="A6" s="28" t="s">
        <v>24</v>
      </c>
      <c r="B6" s="28"/>
      <c r="C6" s="33">
        <v>43050</v>
      </c>
      <c r="D6" s="34"/>
      <c r="E6" s="34"/>
      <c r="F6" s="34"/>
      <c r="G6" s="34"/>
      <c r="H6" s="34"/>
      <c r="I6" s="35"/>
      <c r="J6" s="33"/>
      <c r="K6" s="34"/>
      <c r="L6" s="34"/>
      <c r="M6" s="34"/>
      <c r="N6" s="34"/>
      <c r="O6" s="34"/>
      <c r="P6" s="35"/>
    </row>
    <row r="7" spans="1:16" x14ac:dyDescent="0.25">
      <c r="A7" s="28" t="s">
        <v>29</v>
      </c>
      <c r="B7" s="28" t="s">
        <v>36</v>
      </c>
      <c r="C7" s="33">
        <v>43092</v>
      </c>
      <c r="D7" s="34"/>
      <c r="E7" s="34"/>
      <c r="F7" s="34"/>
      <c r="G7" s="34"/>
      <c r="H7" s="34"/>
      <c r="I7" s="35"/>
      <c r="J7" s="33">
        <v>43107</v>
      </c>
      <c r="K7" s="34"/>
      <c r="L7" s="34"/>
      <c r="M7" s="34"/>
      <c r="N7" s="34"/>
      <c r="O7" s="34"/>
      <c r="P7" s="35"/>
    </row>
    <row r="8" spans="1:16" x14ac:dyDescent="0.25">
      <c r="A8" s="28" t="s">
        <v>30</v>
      </c>
      <c r="B8" s="28"/>
      <c r="C8" s="33"/>
      <c r="D8" s="34"/>
      <c r="E8" s="34"/>
      <c r="F8" s="34"/>
      <c r="G8" s="34"/>
      <c r="H8" s="34"/>
      <c r="I8" s="35"/>
      <c r="J8" s="33"/>
      <c r="K8" s="34"/>
      <c r="L8" s="34"/>
      <c r="M8" s="34"/>
      <c r="N8" s="34"/>
      <c r="O8" s="34"/>
      <c r="P8" s="35"/>
    </row>
    <row r="9" spans="1:16" x14ac:dyDescent="0.25">
      <c r="A9" s="28" t="s">
        <v>31</v>
      </c>
      <c r="B9" s="28"/>
      <c r="C9" s="33"/>
      <c r="D9" s="34"/>
      <c r="E9" s="34"/>
      <c r="F9" s="34"/>
      <c r="G9" s="34"/>
      <c r="H9" s="34"/>
      <c r="I9" s="35"/>
      <c r="J9" s="33"/>
      <c r="K9" s="34"/>
      <c r="L9" s="34"/>
      <c r="M9" s="34"/>
      <c r="N9" s="34"/>
      <c r="O9" s="34"/>
      <c r="P9" s="35"/>
    </row>
    <row r="10" spans="1:16" x14ac:dyDescent="0.25">
      <c r="A10" s="28" t="s">
        <v>2</v>
      </c>
      <c r="B10" s="28"/>
      <c r="C10" s="33"/>
      <c r="D10" s="36"/>
      <c r="E10" s="36"/>
      <c r="F10" s="36"/>
      <c r="G10" s="36"/>
      <c r="H10" s="36"/>
      <c r="I10" s="37"/>
      <c r="J10" s="33"/>
      <c r="K10" s="34"/>
      <c r="L10" s="34"/>
      <c r="M10" s="34"/>
      <c r="N10" s="34"/>
      <c r="O10" s="34"/>
      <c r="P10" s="35"/>
    </row>
    <row r="11" spans="1:16" x14ac:dyDescent="0.25">
      <c r="A11" s="28" t="s">
        <v>32</v>
      </c>
      <c r="B11" s="28"/>
      <c r="C11" s="33"/>
      <c r="D11" s="36"/>
      <c r="E11" s="36"/>
      <c r="F11" s="36"/>
      <c r="G11" s="36"/>
      <c r="H11" s="36"/>
      <c r="I11" s="37"/>
      <c r="J11" s="33"/>
      <c r="K11" s="34"/>
      <c r="L11" s="34"/>
      <c r="M11" s="34"/>
      <c r="N11" s="34"/>
      <c r="O11" s="34"/>
      <c r="P11" s="35"/>
    </row>
    <row r="12" spans="1:16" x14ac:dyDescent="0.25">
      <c r="A12" s="28" t="s">
        <v>33</v>
      </c>
      <c r="B12" s="28"/>
      <c r="C12" s="33"/>
      <c r="D12" s="36"/>
      <c r="E12" s="36"/>
      <c r="F12" s="36"/>
      <c r="G12" s="36"/>
      <c r="H12" s="36"/>
      <c r="I12" s="37"/>
      <c r="J12" s="33"/>
      <c r="K12" s="34"/>
      <c r="L12" s="34"/>
      <c r="M12" s="34"/>
      <c r="N12" s="34"/>
      <c r="O12" s="34"/>
      <c r="P12" s="35"/>
    </row>
    <row r="13" spans="1:16" x14ac:dyDescent="0.25">
      <c r="A13" s="28" t="s">
        <v>6</v>
      </c>
      <c r="B13" s="28"/>
      <c r="C13" s="33"/>
      <c r="D13" s="36"/>
      <c r="E13" s="36"/>
      <c r="F13" s="36"/>
      <c r="G13" s="36"/>
      <c r="H13" s="36"/>
      <c r="I13" s="37"/>
      <c r="J13" s="33"/>
      <c r="K13" s="34"/>
      <c r="L13" s="34"/>
      <c r="M13" s="34"/>
      <c r="N13" s="34"/>
      <c r="O13" s="34"/>
      <c r="P13" s="35"/>
    </row>
    <row r="14" spans="1:16" x14ac:dyDescent="0.25">
      <c r="A14" s="28" t="s">
        <v>25</v>
      </c>
      <c r="B14" s="28"/>
      <c r="C14" s="33"/>
      <c r="D14" s="36"/>
      <c r="E14" s="36"/>
      <c r="F14" s="36"/>
      <c r="G14" s="36"/>
      <c r="H14" s="36"/>
      <c r="I14" s="37"/>
      <c r="J14" s="33"/>
      <c r="K14" s="34"/>
      <c r="L14" s="34"/>
      <c r="M14" s="34"/>
      <c r="N14" s="34"/>
      <c r="O14" s="34"/>
      <c r="P14" s="35"/>
    </row>
  </sheetData>
  <mergeCells count="27">
    <mergeCell ref="C11:I11"/>
    <mergeCell ref="J11:P11"/>
    <mergeCell ref="C12:I12"/>
    <mergeCell ref="J12:P12"/>
    <mergeCell ref="C13:I13"/>
    <mergeCell ref="J13:P13"/>
    <mergeCell ref="C14:I14"/>
    <mergeCell ref="J14:P14"/>
    <mergeCell ref="C6:I6"/>
    <mergeCell ref="J6:P6"/>
    <mergeCell ref="C7:I7"/>
    <mergeCell ref="J7:P7"/>
    <mergeCell ref="C8:I8"/>
    <mergeCell ref="J8:P8"/>
    <mergeCell ref="C9:I9"/>
    <mergeCell ref="J9:P9"/>
    <mergeCell ref="C10:I10"/>
    <mergeCell ref="J10:P10"/>
    <mergeCell ref="A2:B2"/>
    <mergeCell ref="C2:I2"/>
    <mergeCell ref="J2:P2"/>
    <mergeCell ref="C3:I3"/>
    <mergeCell ref="J3:P3"/>
    <mergeCell ref="C4:I4"/>
    <mergeCell ref="J4:P4"/>
    <mergeCell ref="C5:I5"/>
    <mergeCell ref="J5:P5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7</vt:i4>
      </vt:variant>
    </vt:vector>
  </HeadingPairs>
  <TitlesOfParts>
    <vt:vector size="9" baseType="lpstr">
      <vt:lpstr>Calendrier Annuel</vt:lpstr>
      <vt:lpstr>Vacances Scolaires</vt:lpstr>
      <vt:lpstr>Année</vt:lpstr>
      <vt:lpstr>Calendar_All</vt:lpstr>
      <vt:lpstr>Début_Congés_Scol</vt:lpstr>
      <vt:lpstr>Fin_Congés_Scol</vt:lpstr>
      <vt:lpstr>Jours_Congés_Scol</vt:lpstr>
      <vt:lpstr>Jours_Fériés</vt:lpstr>
      <vt:lpstr>'Calendrier Annuel'!Print_Area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Annuel de 1900 à 2100</dc:title>
  <dc:creator>Frédéric Dehin</dc:creator>
  <cp:lastModifiedBy>Steve Ramos-Rosa</cp:lastModifiedBy>
  <cp:lastPrinted>2014-02-06T17:30:32Z</cp:lastPrinted>
  <dcterms:created xsi:type="dcterms:W3CDTF">2001-04-04T14:55:45Z</dcterms:created>
  <dcterms:modified xsi:type="dcterms:W3CDTF">2017-09-15T09:31:06Z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ate completed">
    <vt:filetime>2003-11-12T23:00:00Z</vt:filetime>
  </property>
  <property fmtid="{D5CDD505-2E9C-101B-9397-08002B2CF9AE}" pid="3" name="Owner">
    <vt:lpwstr>Frédéric Dehin</vt:lpwstr>
  </property>
</Properties>
</file>