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9440" windowHeight="7935" activeTab="1"/>
  </bookViews>
  <sheets>
    <sheet name="Feuil1" sheetId="1" r:id="rId1"/>
    <sheet name="Base" sheetId="4" r:id="rId2"/>
    <sheet name="Synthèse" sheetId="3" r:id="rId3"/>
  </sheets>
  <definedNames>
    <definedName name="_xlnm._FilterDatabase" localSheetId="1" hidden="1">Base!$A$2:$T$7</definedName>
    <definedName name="_xlnm._FilterDatabase" localSheetId="0" hidden="1">Feuil1!$A$4:$L$11</definedName>
    <definedName name="QUALITE" localSheetId="1">Base!$A$2:$N$7</definedName>
    <definedName name="QUALITE">Feuil1!$A$4:$I$11</definedName>
    <definedName name="TAB" localSheetId="1">Base!$B$2:$N$7</definedName>
    <definedName name="TAB">Feuil1!$B$4:$I$11</definedName>
  </definedNames>
  <calcPr calcId="145621"/>
</workbook>
</file>

<file path=xl/calcChain.xml><?xml version="1.0" encoding="utf-8"?>
<calcChain xmlns="http://schemas.openxmlformats.org/spreadsheetml/2006/main">
  <c r="R3" i="4" l="1"/>
  <c r="R4" i="4"/>
  <c r="R5" i="4"/>
  <c r="R6" i="4"/>
  <c r="R7" i="4"/>
  <c r="D3" i="4"/>
  <c r="D4" i="4"/>
  <c r="D5" i="4"/>
  <c r="D6" i="4"/>
  <c r="D7" i="4"/>
  <c r="T3" i="4"/>
  <c r="T4" i="4"/>
  <c r="T5" i="4"/>
  <c r="T6" i="4"/>
  <c r="T7" i="4"/>
  <c r="T2" i="4"/>
  <c r="R2" i="4"/>
  <c r="P3" i="4"/>
  <c r="P4" i="4"/>
  <c r="P5" i="4"/>
  <c r="P6" i="4"/>
  <c r="P7" i="4"/>
  <c r="P2" i="4"/>
  <c r="N3" i="4"/>
  <c r="N4" i="4"/>
  <c r="N5" i="4"/>
  <c r="N6" i="4"/>
  <c r="N7" i="4"/>
  <c r="N2" i="4"/>
  <c r="L2" i="4"/>
  <c r="L3" i="4"/>
  <c r="L4" i="4"/>
  <c r="L5" i="4"/>
  <c r="L6" i="4"/>
  <c r="L7" i="4"/>
  <c r="J3" i="4"/>
  <c r="J4" i="4"/>
  <c r="J5" i="4"/>
  <c r="J6" i="4"/>
  <c r="J7" i="4"/>
  <c r="J2" i="4"/>
  <c r="H3" i="4"/>
  <c r="H4" i="4"/>
  <c r="H5" i="4"/>
  <c r="H6" i="4"/>
  <c r="H7" i="4"/>
  <c r="H2" i="4"/>
  <c r="F3" i="4"/>
  <c r="F4" i="4"/>
  <c r="F5" i="4"/>
  <c r="F6" i="4"/>
  <c r="F7" i="4"/>
  <c r="F2" i="4"/>
  <c r="D2" i="4"/>
  <c r="L10" i="1" l="1"/>
  <c r="L11" i="1"/>
  <c r="L9" i="1"/>
  <c r="K10" i="1"/>
  <c r="K11" i="1"/>
  <c r="K9" i="1"/>
  <c r="H10" i="1"/>
  <c r="H11" i="1"/>
  <c r="H9" i="1"/>
  <c r="I10" i="1"/>
  <c r="J10" i="1"/>
  <c r="I11" i="1"/>
  <c r="J11" i="1"/>
  <c r="J9" i="1"/>
  <c r="I9" i="1"/>
  <c r="I5" i="1"/>
  <c r="I6" i="1"/>
  <c r="J5" i="1"/>
  <c r="J6" i="1"/>
  <c r="J4" i="1"/>
  <c r="I4" i="1"/>
  <c r="H4" i="1"/>
  <c r="D4" i="1"/>
  <c r="F4" i="1"/>
  <c r="G9" i="1"/>
  <c r="G10" i="1"/>
  <c r="G11" i="1"/>
  <c r="F9" i="1"/>
  <c r="F10" i="1"/>
  <c r="F11" i="1"/>
  <c r="E9" i="1"/>
  <c r="E10" i="1"/>
  <c r="E11" i="1"/>
  <c r="D9" i="1"/>
  <c r="D10" i="1"/>
  <c r="D11" i="1"/>
  <c r="H5" i="1"/>
  <c r="H6" i="1"/>
  <c r="G5" i="1"/>
  <c r="G6" i="1"/>
  <c r="F5" i="1"/>
  <c r="F6" i="1"/>
  <c r="E5" i="1"/>
  <c r="E6" i="1"/>
  <c r="D5" i="1"/>
  <c r="D6" i="1"/>
  <c r="G4" i="1"/>
  <c r="E4" i="1"/>
</calcChain>
</file>

<file path=xl/connections.xml><?xml version="1.0" encoding="utf-8"?>
<connections xmlns="http://schemas.openxmlformats.org/spreadsheetml/2006/main">
  <connection id="1" sourceFile="C:\Users\iberma\Desktop\Suivi capt v1.xlsm" keepAlive="1" name="Suivi capt v1" type="5" refreshedVersion="0" new="1" background="1" saveData="1">
    <dbPr connection="Provider=Microsoft.ACE.OLEDB.12.0;Password=&quot;&quot;;User ID=Admin;Data Source=C:\Users\iberma\Desktop\Suivi capt v1.xlsm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FIR$" commandType="3"/>
  </connection>
</connections>
</file>

<file path=xl/sharedStrings.xml><?xml version="1.0" encoding="utf-8"?>
<sst xmlns="http://schemas.openxmlformats.org/spreadsheetml/2006/main" count="75" uniqueCount="33">
  <si>
    <t xml:space="preserve">Date de dépôt </t>
  </si>
  <si>
    <t>Analyse 3 mois</t>
  </si>
  <si>
    <t>Analyse 6 mois</t>
  </si>
  <si>
    <t>Analyse 9 mois</t>
  </si>
  <si>
    <t>Analyse 12 mois</t>
  </si>
  <si>
    <t>Analyse 24 mois</t>
  </si>
  <si>
    <t>Analyse 36 mois</t>
  </si>
  <si>
    <t>Analyse 18 mois</t>
  </si>
  <si>
    <t>Analyse 48 mois</t>
  </si>
  <si>
    <t>Analyse 60 mois</t>
  </si>
  <si>
    <t>Personne</t>
  </si>
  <si>
    <t>Analyse</t>
  </si>
  <si>
    <t>Analyse 1</t>
  </si>
  <si>
    <t>Analyse 2</t>
  </si>
  <si>
    <t>Analyse 3</t>
  </si>
  <si>
    <t>Date 1° analyse</t>
  </si>
  <si>
    <t>Analyse n°</t>
  </si>
  <si>
    <t>Phase</t>
  </si>
  <si>
    <t>Date</t>
  </si>
  <si>
    <t>Analyse du prochain mois</t>
  </si>
  <si>
    <t>Analyse de la semaine</t>
  </si>
  <si>
    <t>Analyse de la semaine prochaine</t>
  </si>
  <si>
    <t>Date dépôt ECH</t>
  </si>
  <si>
    <t>Date de réalisation2</t>
  </si>
  <si>
    <t>Date de réalisation3</t>
  </si>
  <si>
    <t>Date de réalisation4</t>
  </si>
  <si>
    <t>Date de réalisation5</t>
  </si>
  <si>
    <t>Date de réalisation6</t>
  </si>
  <si>
    <t>Date de réalisation7</t>
  </si>
  <si>
    <t>Date de réalisation8</t>
  </si>
  <si>
    <r>
      <rPr>
        <sz val="11"/>
        <color theme="1"/>
        <rFont val="Calibri"/>
        <family val="2"/>
        <scheme val="minor"/>
      </rPr>
      <t>Date de réalisation</t>
    </r>
  </si>
  <si>
    <t>Analyse ratée</t>
  </si>
  <si>
    <t>Date de réalisation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</si>
</sst>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14" fontId="0" fillId="0" borderId="0" xfId="0" applyNumberFormat="1" applyProtection="1"/>
    <xf numFmtId="0" fontId="0" fillId="0" borderId="0" xfId="0" applyProtection="1"/>
    <xf numFmtId="0" fontId="0" fillId="5" borderId="4" xfId="0" applyFill="1" applyBorder="1"/>
    <xf numFmtId="14" fontId="0" fillId="5" borderId="4" xfId="0" applyNumberFormat="1" applyFill="1" applyBorder="1"/>
    <xf numFmtId="0" fontId="0" fillId="4" borderId="4" xfId="0" applyFill="1" applyBorder="1"/>
    <xf numFmtId="14" fontId="0" fillId="4" borderId="4" xfId="0" applyNumberFormat="1" applyFill="1" applyBorder="1"/>
    <xf numFmtId="0" fontId="0" fillId="3" borderId="4" xfId="0" applyFill="1" applyBorder="1"/>
    <xf numFmtId="14" fontId="0" fillId="3" borderId="4" xfId="0" applyNumberFormat="1" applyFill="1" applyBorder="1"/>
    <xf numFmtId="14" fontId="0" fillId="0" borderId="0" xfId="0" applyNumberFormat="1" applyProtection="1">
      <protection locked="0"/>
    </xf>
    <xf numFmtId="14" fontId="0" fillId="0" borderId="0" xfId="0" applyNumberFormat="1" applyFont="1" applyProtection="1"/>
    <xf numFmtId="14" fontId="0" fillId="0" borderId="0" xfId="0" applyNumberFormat="1" applyFont="1" applyProtection="1">
      <protection locked="0"/>
    </xf>
    <xf numFmtId="0" fontId="0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Font="1" applyAlignment="1" applyProtection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2" fillId="0" borderId="0" xfId="0" applyNumberFormat="1" applyFont="1" applyProtection="1"/>
    <xf numFmtId="0" fontId="0" fillId="6" borderId="4" xfId="0" applyFill="1" applyBorder="1"/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6" borderId="4" xfId="0" applyNumberFormat="1" applyFill="1" applyBorder="1"/>
    <xf numFmtId="0" fontId="2" fillId="0" borderId="0" xfId="0" applyFont="1" applyAlignment="1" applyProtection="1">
      <alignment horizontal="center" vertical="top" wrapText="1"/>
    </xf>
  </cellXfs>
  <cellStyles count="1">
    <cellStyle name="Normal" xfId="0" builtinId="0"/>
  </cellStyles>
  <dxfs count="41">
    <dxf>
      <font>
        <b/>
        <i val="0"/>
        <u val="double"/>
        <color rgb="FFFFFF0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3"/>
      </font>
      <fill>
        <patternFill patternType="gray0625">
          <bgColor theme="6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b/>
        <i val="0"/>
        <u val="double"/>
        <color rgb="FFFFFF0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3"/>
      </font>
      <fill>
        <patternFill patternType="gray0625">
          <bgColor theme="6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1" indent="0" justifyLastLine="0" shrinkToFit="0" readingOrder="0"/>
      <protection locked="1" hidden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18</xdr:col>
          <xdr:colOff>695325</xdr:colOff>
          <xdr:row>0</xdr:row>
          <xdr:rowOff>409575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L11" totalsRowShown="0">
  <autoFilter ref="A3:L11"/>
  <tableColumns count="12">
    <tableColumn id="1" name="Personne"/>
    <tableColumn id="2" name="Analyse"/>
    <tableColumn id="3" name="Date 1° analyse" dataDxfId="40"/>
    <tableColumn id="4" name="Analyse 3 mois" dataDxfId="39"/>
    <tableColumn id="5" name="Analyse 6 mois" dataDxfId="38"/>
    <tableColumn id="6" name="Analyse 9 mois" dataDxfId="37"/>
    <tableColumn id="7" name="Analyse 12 mois" dataDxfId="36"/>
    <tableColumn id="8" name="Analyse 18 mois" dataDxfId="35"/>
    <tableColumn id="9" name="Analyse 24 mois" dataDxfId="34"/>
    <tableColumn id="10" name="Analyse 36 mois" dataDxfId="33"/>
    <tableColumn id="11" name="Analyse 48 mois" dataDxfId="32"/>
    <tableColumn id="12" name="Analyse 60 mois" data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Analyse" displayName="TabAnalyse" ref="A1:U7" totalsRowShown="0" headerRowDxfId="30" dataDxfId="29">
  <autoFilter ref="A1:U7"/>
  <tableColumns count="21">
    <tableColumn id="1" name="Personne" dataDxfId="28"/>
    <tableColumn id="2" name="Analyse" dataDxfId="27"/>
    <tableColumn id="3" name="Date dépôt ECH" dataDxfId="26"/>
    <tableColumn id="4" name="Analyse 3 mois" dataDxfId="25">
      <calculatedColumnFormula>EDATE(TabAnalyse[[#This Row],[Date dépôt ECH]],3)</calculatedColumnFormula>
    </tableColumn>
    <tableColumn id="13" name="Date de réalisation" dataDxfId="24"/>
    <tableColumn id="5" name="Analyse 6 mois" dataDxfId="23">
      <calculatedColumnFormula>EDATE(TabAnalyse[[#This Row],[Date dépôt ECH]],6)</calculatedColumnFormula>
    </tableColumn>
    <tableColumn id="14" name="Date de réalisation2" dataDxfId="22"/>
    <tableColumn id="6" name="Analyse 9 mois" dataDxfId="21">
      <calculatedColumnFormula>EDATE(TabAnalyse[[#This Row],[Date dépôt ECH]],9)</calculatedColumnFormula>
    </tableColumn>
    <tableColumn id="15" name="Date de réalisation3" dataDxfId="20"/>
    <tableColumn id="7" name="Analyse 12 mois" dataDxfId="19">
      <calculatedColumnFormula>EDATE(TabAnalyse[[#This Row],[Date dépôt ECH]],12)</calculatedColumnFormula>
    </tableColumn>
    <tableColumn id="16" name="Date de réalisation4" dataDxfId="18"/>
    <tableColumn id="8" name="Analyse 18 mois" dataDxfId="9">
      <calculatedColumnFormula>EDATE(TabAnalyse[[#This Row],[Date dépôt ECH]],18)</calculatedColumnFormula>
    </tableColumn>
    <tableColumn id="17" name="Date de réalisation5" dataDxfId="17"/>
    <tableColumn id="9" name="Analyse 24 mois" dataDxfId="16">
      <calculatedColumnFormula>EDATE(TabAnalyse[[#This Row],[Date dépôt ECH]],24)</calculatedColumnFormula>
    </tableColumn>
    <tableColumn id="18" name="Date de réalisation6" dataDxfId="15"/>
    <tableColumn id="10" name="Analyse 36 mois" dataDxfId="14">
      <calculatedColumnFormula>EDATE(TabAnalyse[[#This Row],[Date dépôt ECH]],36)</calculatedColumnFormula>
    </tableColumn>
    <tableColumn id="19" name="Date de réalisation7" dataDxfId="13"/>
    <tableColumn id="11" name="Analyse 48 mois" dataDxfId="12">
      <calculatedColumnFormula>EDATE(TabAnalyse[[#This Row],[Date dépôt ECH]],48)</calculatedColumnFormula>
    </tableColumn>
    <tableColumn id="20" name="Date de réalisation8" dataDxfId="11"/>
    <tableColumn id="12" name="Analyse 60 mois" dataDxfId="10">
      <calculatedColumnFormula>EDATE(TabAnalyse[[#This Row],[Date dépôt ECH]],60)</calculatedColumnFormula>
    </tableColumn>
    <tableColumn id="22" name="Date de réalisation 9" dataDxfId="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L11"/>
  <sheetViews>
    <sheetView workbookViewId="0">
      <selection activeCell="B3" sqref="B3"/>
    </sheetView>
  </sheetViews>
  <sheetFormatPr baseColWidth="10" defaultRowHeight="15" x14ac:dyDescent="0.25"/>
  <cols>
    <col min="1" max="1" width="17.28515625" customWidth="1"/>
    <col min="2" max="2" width="11.5703125" customWidth="1"/>
    <col min="3" max="3" width="15.7109375" customWidth="1"/>
    <col min="4" max="4" width="20.140625" customWidth="1"/>
    <col min="5" max="6" width="22.28515625" customWidth="1"/>
    <col min="7" max="7" width="23" customWidth="1"/>
    <col min="8" max="8" width="22.7109375" customWidth="1"/>
    <col min="9" max="9" width="23" customWidth="1"/>
    <col min="10" max="10" width="16" customWidth="1"/>
    <col min="11" max="11" width="16.42578125" customWidth="1"/>
    <col min="12" max="12" width="15.28515625" customWidth="1"/>
  </cols>
  <sheetData>
    <row r="3" spans="1:12" x14ac:dyDescent="0.25">
      <c r="A3" t="s">
        <v>10</v>
      </c>
      <c r="B3" t="s">
        <v>11</v>
      </c>
      <c r="C3" t="s">
        <v>15</v>
      </c>
      <c r="D3" t="s">
        <v>1</v>
      </c>
      <c r="E3" t="s">
        <v>2</v>
      </c>
      <c r="F3" t="s">
        <v>3</v>
      </c>
      <c r="G3" t="s">
        <v>4</v>
      </c>
      <c r="H3" t="s">
        <v>7</v>
      </c>
      <c r="I3" t="s">
        <v>5</v>
      </c>
      <c r="J3" t="s">
        <v>6</v>
      </c>
      <c r="K3" t="s">
        <v>8</v>
      </c>
      <c r="L3" t="s">
        <v>9</v>
      </c>
    </row>
    <row r="4" spans="1:12" x14ac:dyDescent="0.25">
      <c r="A4">
        <v>1</v>
      </c>
      <c r="B4" t="s">
        <v>12</v>
      </c>
      <c r="C4" s="2">
        <v>42094</v>
      </c>
      <c r="D4" s="1">
        <f>EDATE(C4,3)</f>
        <v>42185</v>
      </c>
      <c r="E4" s="1">
        <f>EDATE(C4,6)</f>
        <v>42277</v>
      </c>
      <c r="F4" s="1">
        <f>EDATE(C4,9)</f>
        <v>42369</v>
      </c>
      <c r="G4" s="1">
        <f>EDATE(C4,12)</f>
        <v>42460</v>
      </c>
      <c r="H4" s="1">
        <f>EDATE(C4,18)</f>
        <v>42643</v>
      </c>
      <c r="I4" s="1">
        <f>EDATE(C4,24)</f>
        <v>42825</v>
      </c>
      <c r="J4" s="1">
        <f>EDATE(C4,36)</f>
        <v>43190</v>
      </c>
    </row>
    <row r="5" spans="1:12" x14ac:dyDescent="0.25">
      <c r="B5" t="s">
        <v>13</v>
      </c>
      <c r="C5" s="2">
        <v>42458</v>
      </c>
      <c r="D5" s="1">
        <f t="shared" ref="D5:D11" si="0">EDATE(C5,3)</f>
        <v>42550</v>
      </c>
      <c r="E5" s="1">
        <f t="shared" ref="E5:E11" si="1">EDATE(C5,6)</f>
        <v>42642</v>
      </c>
      <c r="F5" s="1">
        <f t="shared" ref="F5:F11" si="2">EDATE(C5,9)</f>
        <v>42733</v>
      </c>
      <c r="G5" s="1">
        <f t="shared" ref="G5:G11" si="3">EDATE(C5,12)</f>
        <v>42823</v>
      </c>
      <c r="H5" s="1">
        <f>EDATE(C5,24)</f>
        <v>43188</v>
      </c>
      <c r="I5" s="1">
        <f>EDATE(C5,24)</f>
        <v>43188</v>
      </c>
      <c r="J5" s="1">
        <f>EDATE(C5,36)</f>
        <v>43553</v>
      </c>
    </row>
    <row r="6" spans="1:12" x14ac:dyDescent="0.25">
      <c r="B6" t="s">
        <v>14</v>
      </c>
      <c r="C6" s="2">
        <v>43024</v>
      </c>
      <c r="D6" s="1">
        <f t="shared" si="0"/>
        <v>43116</v>
      </c>
      <c r="E6" s="1">
        <f t="shared" si="1"/>
        <v>43206</v>
      </c>
      <c r="F6" s="1">
        <f t="shared" si="2"/>
        <v>43297</v>
      </c>
      <c r="G6" s="1">
        <f t="shared" si="3"/>
        <v>43389</v>
      </c>
      <c r="H6" s="1">
        <f>EDATE(C6,24)</f>
        <v>43754</v>
      </c>
      <c r="I6" s="1">
        <f>EDATE(C6,24)</f>
        <v>43754</v>
      </c>
      <c r="J6" s="1">
        <f>EDATE(C6,36)</f>
        <v>44120</v>
      </c>
    </row>
    <row r="7" spans="1:12" x14ac:dyDescent="0.25">
      <c r="C7" s="3"/>
      <c r="D7" s="1"/>
      <c r="E7" s="1"/>
      <c r="F7" s="1"/>
      <c r="G7" s="1"/>
      <c r="H7" s="1"/>
      <c r="I7" s="1"/>
    </row>
    <row r="8" spans="1:12" x14ac:dyDescent="0.25">
      <c r="C8" t="s">
        <v>0</v>
      </c>
      <c r="D8" t="s">
        <v>1</v>
      </c>
      <c r="E8" t="s">
        <v>2</v>
      </c>
      <c r="F8" t="s">
        <v>3</v>
      </c>
      <c r="G8" t="s">
        <v>4</v>
      </c>
      <c r="H8" t="s">
        <v>7</v>
      </c>
      <c r="I8" t="s">
        <v>5</v>
      </c>
      <c r="J8" t="s">
        <v>6</v>
      </c>
      <c r="K8" t="s">
        <v>8</v>
      </c>
      <c r="L8" t="s">
        <v>9</v>
      </c>
    </row>
    <row r="9" spans="1:12" x14ac:dyDescent="0.25">
      <c r="A9">
        <v>2</v>
      </c>
      <c r="B9" t="s">
        <v>12</v>
      </c>
      <c r="C9" s="2">
        <v>42051</v>
      </c>
      <c r="D9" s="1">
        <f t="shared" si="0"/>
        <v>42140</v>
      </c>
      <c r="E9" s="1">
        <f t="shared" si="1"/>
        <v>42232</v>
      </c>
      <c r="F9" s="1">
        <f t="shared" si="2"/>
        <v>42324</v>
      </c>
      <c r="G9" s="1">
        <f t="shared" si="3"/>
        <v>42416</v>
      </c>
      <c r="H9" s="1">
        <f>EDATE(C9,18)</f>
        <v>42598</v>
      </c>
      <c r="I9" s="1">
        <f>EDATE(C9,24)</f>
        <v>42782</v>
      </c>
      <c r="J9" s="1">
        <f>EDATE(C9,36)</f>
        <v>43147</v>
      </c>
      <c r="K9" s="1">
        <f>EDATE(C9,48)</f>
        <v>43512</v>
      </c>
      <c r="L9" s="1">
        <f>EDATE(C9,60)</f>
        <v>43877</v>
      </c>
    </row>
    <row r="10" spans="1:12" x14ac:dyDescent="0.25">
      <c r="B10" t="s">
        <v>13</v>
      </c>
      <c r="C10" s="2">
        <v>42398</v>
      </c>
      <c r="D10" s="1">
        <f t="shared" si="0"/>
        <v>42489</v>
      </c>
      <c r="E10" s="1">
        <f t="shared" si="1"/>
        <v>42580</v>
      </c>
      <c r="F10" s="1">
        <f t="shared" si="2"/>
        <v>42672</v>
      </c>
      <c r="G10" s="1">
        <f t="shared" si="3"/>
        <v>42764</v>
      </c>
      <c r="H10" s="1">
        <f>EDATE(C10,18)</f>
        <v>42945</v>
      </c>
      <c r="I10" s="1">
        <f>EDATE(C10,24)</f>
        <v>43129</v>
      </c>
      <c r="J10" s="1">
        <f>EDATE(C10,36)</f>
        <v>43494</v>
      </c>
      <c r="K10" s="1">
        <f>EDATE(C10,48)</f>
        <v>43859</v>
      </c>
      <c r="L10" s="1">
        <f>EDATE(C10,60)</f>
        <v>44225</v>
      </c>
    </row>
    <row r="11" spans="1:12" x14ac:dyDescent="0.25">
      <c r="B11" t="s">
        <v>14</v>
      </c>
      <c r="C11" s="2">
        <v>42767</v>
      </c>
      <c r="D11" s="1">
        <f t="shared" si="0"/>
        <v>42856</v>
      </c>
      <c r="E11" s="1">
        <f t="shared" si="1"/>
        <v>42948</v>
      </c>
      <c r="F11" s="1">
        <f t="shared" si="2"/>
        <v>43040</v>
      </c>
      <c r="G11" s="1">
        <f t="shared" si="3"/>
        <v>43132</v>
      </c>
      <c r="H11" s="1">
        <f>EDATE(C11,18)</f>
        <v>43313</v>
      </c>
      <c r="I11" s="1">
        <f>EDATE(C11,24)</f>
        <v>43497</v>
      </c>
      <c r="J11" s="1">
        <f>EDATE(C11,36)</f>
        <v>43862</v>
      </c>
      <c r="K11" s="1">
        <f>EDATE(C11,48)</f>
        <v>44228</v>
      </c>
      <c r="L11" s="1">
        <f>EDATE(C11,60)</f>
        <v>44593</v>
      </c>
    </row>
  </sheetData>
  <conditionalFormatting sqref="E4">
    <cfRule type="timePeriod" dxfId="7" priority="4" timePeriod="thisMonth">
      <formula>AND(MONTH(E4)=MONTH(TODAY()),YEAR(E4)=YEAR(TODAY()))</formula>
    </cfRule>
  </conditionalFormatting>
  <conditionalFormatting sqref="J4:J6 C4:I7 C9:L11">
    <cfRule type="timePeriod" dxfId="6" priority="3" timePeriod="thisMonth">
      <formula>AND(MONTH(C4)=MONTH(TODAY()),YEAR(C4)=YEAR(TODAY()))</formula>
    </cfRule>
  </conditionalFormatting>
  <conditionalFormatting sqref="J4:J6 C4:I7 C9:L11 B4:B11">
    <cfRule type="timePeriod" dxfId="5" priority="2" timePeriod="nextMonth">
      <formula>AND(MONTH(B4)=MONTH(EDATE(TODAY(),0+1)),YEAR(B4)=YEAR(EDATE(TODAY(),0+1)))</formula>
    </cfRule>
  </conditionalFormatting>
  <conditionalFormatting sqref="C4:L11">
    <cfRule type="timePeriod" dxfId="4" priority="1" timePeriod="today">
      <formula>FLOOR(C4,1)=TODAY()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2"/>
  <sheetViews>
    <sheetView tabSelected="1" workbookViewId="0">
      <selection activeCell="C19" sqref="C19"/>
    </sheetView>
  </sheetViews>
  <sheetFormatPr baseColWidth="10" defaultRowHeight="15" x14ac:dyDescent="0.25"/>
  <cols>
    <col min="1" max="1" width="11.7109375" style="14" bestFit="1" customWidth="1"/>
    <col min="2" max="2" width="10.28515625" style="14" bestFit="1" customWidth="1"/>
    <col min="3" max="3" width="10.7109375" style="14" customWidth="1"/>
    <col min="4" max="4" width="10.7109375" style="3" customWidth="1"/>
    <col min="5" max="5" width="10.7109375" style="14" customWidth="1"/>
    <col min="6" max="6" width="10.7109375" style="3" customWidth="1"/>
    <col min="7" max="7" width="10.7109375" style="14" customWidth="1"/>
    <col min="8" max="8" width="10.7109375" style="3" customWidth="1"/>
    <col min="9" max="9" width="10.7109375" style="14" customWidth="1"/>
    <col min="10" max="10" width="10.7109375" style="3" customWidth="1"/>
    <col min="11" max="11" width="10.7109375" style="14" customWidth="1"/>
    <col min="12" max="12" width="10.7109375" style="3" customWidth="1"/>
    <col min="13" max="13" width="10.7109375" style="14" customWidth="1"/>
    <col min="14" max="14" width="10.7109375" style="3" customWidth="1"/>
    <col min="15" max="15" width="10.7109375" style="14" customWidth="1"/>
    <col min="16" max="16" width="10.7109375" style="3" customWidth="1"/>
    <col min="17" max="17" width="10.7109375" style="14" customWidth="1"/>
    <col min="18" max="18" width="10.7109375" style="3" customWidth="1"/>
    <col min="19" max="19" width="10.7109375" style="14" customWidth="1"/>
    <col min="20" max="20" width="10.7109375" style="3" customWidth="1"/>
  </cols>
  <sheetData>
    <row r="1" spans="1:21" ht="45" customHeight="1" x14ac:dyDescent="0.25">
      <c r="A1" s="15" t="s">
        <v>10</v>
      </c>
      <c r="B1" s="15" t="s">
        <v>11</v>
      </c>
      <c r="C1" s="15" t="s">
        <v>22</v>
      </c>
      <c r="D1" s="15" t="s">
        <v>1</v>
      </c>
      <c r="E1" s="15" t="s">
        <v>30</v>
      </c>
      <c r="F1" s="15" t="s">
        <v>2</v>
      </c>
      <c r="G1" s="15" t="s">
        <v>23</v>
      </c>
      <c r="H1" s="15" t="s">
        <v>3</v>
      </c>
      <c r="I1" s="15" t="s">
        <v>24</v>
      </c>
      <c r="J1" s="15" t="s">
        <v>4</v>
      </c>
      <c r="K1" s="15" t="s">
        <v>25</v>
      </c>
      <c r="L1" s="15" t="s">
        <v>7</v>
      </c>
      <c r="M1" s="15" t="s">
        <v>26</v>
      </c>
      <c r="N1" s="15" t="s">
        <v>5</v>
      </c>
      <c r="O1" s="15" t="s">
        <v>27</v>
      </c>
      <c r="P1" s="15" t="s">
        <v>6</v>
      </c>
      <c r="Q1" s="15" t="s">
        <v>28</v>
      </c>
      <c r="R1" s="15" t="s">
        <v>8</v>
      </c>
      <c r="S1" s="15" t="s">
        <v>29</v>
      </c>
      <c r="T1" s="15" t="s">
        <v>9</v>
      </c>
      <c r="U1" s="24" t="s">
        <v>32</v>
      </c>
    </row>
    <row r="2" spans="1:21" x14ac:dyDescent="0.25">
      <c r="A2" s="13">
        <v>1</v>
      </c>
      <c r="B2" s="13" t="s">
        <v>12</v>
      </c>
      <c r="C2" s="12">
        <v>42094</v>
      </c>
      <c r="D2" s="11">
        <f>EDATE(TabAnalyse[[#This Row],[Date dépôt ECH]],3)</f>
        <v>42185</v>
      </c>
      <c r="E2" s="12"/>
      <c r="F2" s="11">
        <f>EDATE(TabAnalyse[[#This Row],[Date dépôt ECH]],6)</f>
        <v>42277</v>
      </c>
      <c r="G2" s="12"/>
      <c r="H2" s="11">
        <f>EDATE(TabAnalyse[[#This Row],[Date dépôt ECH]],9)</f>
        <v>42369</v>
      </c>
      <c r="I2" s="12"/>
      <c r="J2" s="11">
        <f>EDATE(TabAnalyse[[#This Row],[Date dépôt ECH]],12)</f>
        <v>42460</v>
      </c>
      <c r="K2" s="12"/>
      <c r="L2" s="11">
        <f>EDATE(TabAnalyse[[#This Row],[Date dépôt ECH]],18)</f>
        <v>42643</v>
      </c>
      <c r="M2" s="12"/>
      <c r="N2" s="11">
        <f>EDATE(TabAnalyse[[#This Row],[Date dépôt ECH]],24)</f>
        <v>42825</v>
      </c>
      <c r="O2" s="12"/>
      <c r="P2" s="11">
        <f>EDATE(TabAnalyse[[#This Row],[Date dépôt ECH]],36)</f>
        <v>43190</v>
      </c>
      <c r="Q2" s="12"/>
      <c r="R2" s="11">
        <f>EDATE(TabAnalyse[[#This Row],[Date dépôt ECH]],48)</f>
        <v>43555</v>
      </c>
      <c r="S2" s="13"/>
      <c r="T2" s="11">
        <f>EDATE(TabAnalyse[[#This Row],[Date dépôt ECH]],60)</f>
        <v>43921</v>
      </c>
      <c r="U2" s="19"/>
    </row>
    <row r="3" spans="1:21" x14ac:dyDescent="0.25">
      <c r="A3" s="13">
        <v>1</v>
      </c>
      <c r="B3" s="13" t="s">
        <v>13</v>
      </c>
      <c r="C3" s="12">
        <v>42458</v>
      </c>
      <c r="D3" s="11">
        <f>EDATE(TabAnalyse[[#This Row],[Date dépôt ECH]],3)</f>
        <v>42550</v>
      </c>
      <c r="E3" s="12"/>
      <c r="F3" s="11">
        <f>EDATE(TabAnalyse[[#This Row],[Date dépôt ECH]],6)</f>
        <v>42642</v>
      </c>
      <c r="G3" s="12"/>
      <c r="H3" s="11">
        <f>EDATE(TabAnalyse[[#This Row],[Date dépôt ECH]],9)</f>
        <v>42733</v>
      </c>
      <c r="I3" s="12"/>
      <c r="J3" s="11">
        <f>EDATE(TabAnalyse[[#This Row],[Date dépôt ECH]],12)</f>
        <v>42823</v>
      </c>
      <c r="K3" s="12"/>
      <c r="L3" s="11">
        <f>EDATE(TabAnalyse[[#This Row],[Date dépôt ECH]],18)</f>
        <v>43007</v>
      </c>
      <c r="M3" s="12"/>
      <c r="N3" s="11">
        <f>EDATE(TabAnalyse[[#This Row],[Date dépôt ECH]],24)</f>
        <v>43188</v>
      </c>
      <c r="O3" s="12"/>
      <c r="P3" s="11">
        <f>EDATE(TabAnalyse[[#This Row],[Date dépôt ECH]],36)</f>
        <v>43553</v>
      </c>
      <c r="Q3" s="12"/>
      <c r="R3" s="11">
        <f>EDATE(TabAnalyse[[#This Row],[Date dépôt ECH]],48)</f>
        <v>43919</v>
      </c>
      <c r="S3" s="13"/>
      <c r="T3" s="11">
        <f>EDATE(TabAnalyse[[#This Row],[Date dépôt ECH]],60)</f>
        <v>44284</v>
      </c>
      <c r="U3" s="19"/>
    </row>
    <row r="4" spans="1:21" x14ac:dyDescent="0.25">
      <c r="A4" s="13">
        <v>1</v>
      </c>
      <c r="B4" s="13" t="s">
        <v>14</v>
      </c>
      <c r="C4" s="12">
        <v>43024</v>
      </c>
      <c r="D4" s="11">
        <f>EDATE(TabAnalyse[[#This Row],[Date dépôt ECH]],3)</f>
        <v>43116</v>
      </c>
      <c r="E4" s="12"/>
      <c r="F4" s="11">
        <f>EDATE(TabAnalyse[[#This Row],[Date dépôt ECH]],6)</f>
        <v>43206</v>
      </c>
      <c r="G4" s="12"/>
      <c r="H4" s="11">
        <f>EDATE(TabAnalyse[[#This Row],[Date dépôt ECH]],9)</f>
        <v>43297</v>
      </c>
      <c r="I4" s="12"/>
      <c r="J4" s="11">
        <f>EDATE(TabAnalyse[[#This Row],[Date dépôt ECH]],12)</f>
        <v>43389</v>
      </c>
      <c r="K4" s="12"/>
      <c r="L4" s="11">
        <f>EDATE(TabAnalyse[[#This Row],[Date dépôt ECH]],18)</f>
        <v>43571</v>
      </c>
      <c r="M4" s="12"/>
      <c r="N4" s="11">
        <f>EDATE(TabAnalyse[[#This Row],[Date dépôt ECH]],24)</f>
        <v>43754</v>
      </c>
      <c r="O4" s="12"/>
      <c r="P4" s="11">
        <f>EDATE(TabAnalyse[[#This Row],[Date dépôt ECH]],36)</f>
        <v>44120</v>
      </c>
      <c r="Q4" s="12"/>
      <c r="R4" s="11">
        <f>EDATE(TabAnalyse[[#This Row],[Date dépôt ECH]],48)</f>
        <v>44485</v>
      </c>
      <c r="S4" s="13"/>
      <c r="T4" s="11">
        <f>EDATE(TabAnalyse[[#This Row],[Date dépôt ECH]],60)</f>
        <v>44850</v>
      </c>
      <c r="U4" s="19"/>
    </row>
    <row r="5" spans="1:21" x14ac:dyDescent="0.25">
      <c r="A5" s="13">
        <v>2</v>
      </c>
      <c r="B5" s="13" t="s">
        <v>12</v>
      </c>
      <c r="C5" s="12">
        <v>42051</v>
      </c>
      <c r="D5" s="11">
        <f>EDATE(TabAnalyse[[#This Row],[Date dépôt ECH]],3)</f>
        <v>42140</v>
      </c>
      <c r="E5" s="12"/>
      <c r="F5" s="11">
        <f>EDATE(TabAnalyse[[#This Row],[Date dépôt ECH]],6)</f>
        <v>42232</v>
      </c>
      <c r="G5" s="12"/>
      <c r="H5" s="11">
        <f>EDATE(TabAnalyse[[#This Row],[Date dépôt ECH]],9)</f>
        <v>42324</v>
      </c>
      <c r="I5" s="12"/>
      <c r="J5" s="11">
        <f>EDATE(TabAnalyse[[#This Row],[Date dépôt ECH]],12)</f>
        <v>42416</v>
      </c>
      <c r="K5" s="12"/>
      <c r="L5" s="11">
        <f>EDATE(TabAnalyse[[#This Row],[Date dépôt ECH]],18)</f>
        <v>42598</v>
      </c>
      <c r="M5" s="12"/>
      <c r="N5" s="11">
        <f>EDATE(TabAnalyse[[#This Row],[Date dépôt ECH]],24)</f>
        <v>42782</v>
      </c>
      <c r="O5" s="12"/>
      <c r="P5" s="11">
        <f>EDATE(TabAnalyse[[#This Row],[Date dépôt ECH]],36)</f>
        <v>43147</v>
      </c>
      <c r="Q5" s="12"/>
      <c r="R5" s="11">
        <f>EDATE(TabAnalyse[[#This Row],[Date dépôt ECH]],48)</f>
        <v>43512</v>
      </c>
      <c r="S5" s="12"/>
      <c r="T5" s="11">
        <f>EDATE(TabAnalyse[[#This Row],[Date dépôt ECH]],60)</f>
        <v>43877</v>
      </c>
      <c r="U5" s="19"/>
    </row>
    <row r="6" spans="1:21" x14ac:dyDescent="0.25">
      <c r="A6" s="13">
        <v>2</v>
      </c>
      <c r="B6" s="13" t="s">
        <v>13</v>
      </c>
      <c r="C6" s="12">
        <v>42398</v>
      </c>
      <c r="D6" s="11">
        <f>EDATE(TabAnalyse[[#This Row],[Date dépôt ECH]],3)</f>
        <v>42489</v>
      </c>
      <c r="E6" s="12"/>
      <c r="F6" s="11">
        <f>EDATE(TabAnalyse[[#This Row],[Date dépôt ECH]],6)</f>
        <v>42580</v>
      </c>
      <c r="G6" s="12"/>
      <c r="H6" s="11">
        <f>EDATE(TabAnalyse[[#This Row],[Date dépôt ECH]],9)</f>
        <v>42672</v>
      </c>
      <c r="I6" s="12"/>
      <c r="J6" s="11">
        <f>EDATE(TabAnalyse[[#This Row],[Date dépôt ECH]],12)</f>
        <v>42764</v>
      </c>
      <c r="K6" s="12"/>
      <c r="L6" s="11">
        <f>EDATE(TabAnalyse[[#This Row],[Date dépôt ECH]],18)</f>
        <v>42945</v>
      </c>
      <c r="M6" s="12"/>
      <c r="N6" s="11">
        <f>EDATE(TabAnalyse[[#This Row],[Date dépôt ECH]],24)</f>
        <v>43129</v>
      </c>
      <c r="O6" s="12"/>
      <c r="P6" s="11">
        <f>EDATE(TabAnalyse[[#This Row],[Date dépôt ECH]],36)</f>
        <v>43494</v>
      </c>
      <c r="Q6" s="12"/>
      <c r="R6" s="11">
        <f>EDATE(TabAnalyse[[#This Row],[Date dépôt ECH]],48)</f>
        <v>43859</v>
      </c>
      <c r="S6" s="12"/>
      <c r="T6" s="11">
        <f>EDATE(TabAnalyse[[#This Row],[Date dépôt ECH]],60)</f>
        <v>44225</v>
      </c>
      <c r="U6" s="19"/>
    </row>
    <row r="7" spans="1:21" x14ac:dyDescent="0.25">
      <c r="A7" s="13">
        <v>2</v>
      </c>
      <c r="B7" s="13" t="s">
        <v>14</v>
      </c>
      <c r="C7" s="12">
        <v>42767</v>
      </c>
      <c r="D7" s="11">
        <f>EDATE(TabAnalyse[[#This Row],[Date dépôt ECH]],3)</f>
        <v>42856</v>
      </c>
      <c r="E7" s="12"/>
      <c r="F7" s="11">
        <f>EDATE(TabAnalyse[[#This Row],[Date dépôt ECH]],6)</f>
        <v>42948</v>
      </c>
      <c r="G7" s="12"/>
      <c r="H7" s="11">
        <f>EDATE(TabAnalyse[[#This Row],[Date dépôt ECH]],9)</f>
        <v>43040</v>
      </c>
      <c r="I7" s="12"/>
      <c r="J7" s="11">
        <f>EDATE(TabAnalyse[[#This Row],[Date dépôt ECH]],12)</f>
        <v>43132</v>
      </c>
      <c r="K7" s="12"/>
      <c r="L7" s="11">
        <f>EDATE(TabAnalyse[[#This Row],[Date dépôt ECH]],18)</f>
        <v>43313</v>
      </c>
      <c r="M7" s="12"/>
      <c r="N7" s="11">
        <f>EDATE(TabAnalyse[[#This Row],[Date dépôt ECH]],24)</f>
        <v>43497</v>
      </c>
      <c r="O7" s="12"/>
      <c r="P7" s="11">
        <f>EDATE(TabAnalyse[[#This Row],[Date dépôt ECH]],36)</f>
        <v>43862</v>
      </c>
      <c r="Q7" s="12"/>
      <c r="R7" s="11">
        <f>EDATE(TabAnalyse[[#This Row],[Date dépôt ECH]],48)</f>
        <v>44228</v>
      </c>
      <c r="S7" s="12"/>
      <c r="T7" s="11">
        <f>EDATE(TabAnalyse[[#This Row],[Date dépôt ECH]],60)</f>
        <v>44593</v>
      </c>
      <c r="U7" s="19"/>
    </row>
    <row r="12" spans="1:21" x14ac:dyDescent="0.25">
      <c r="H12" s="2"/>
      <c r="I12" s="10"/>
    </row>
  </sheetData>
  <sheetProtection sheet="1" objects="1" scenarios="1"/>
  <conditionalFormatting sqref="F2:G2 F3:F7">
    <cfRule type="timePeriod" dxfId="3" priority="4" timePeriod="thisMonth">
      <formula>AND(MONTH(F2)=MONTH(TODAY()),YEAR(F2)=YEAR(TODAY()))</formula>
    </cfRule>
  </conditionalFormatting>
  <conditionalFormatting sqref="F3:F7 H3:H7 J3:J7 L3:N7 P3:P7 C5:T7 C2:R4 T2:T7 D3:D7 R3:R7">
    <cfRule type="timePeriod" dxfId="2" priority="3" timePeriod="thisMonth">
      <formula>AND(MONTH(C2)=MONTH(TODAY()),YEAR(C2)=YEAR(TODAY()))</formula>
    </cfRule>
  </conditionalFormatting>
  <conditionalFormatting sqref="B2:B7 F3:F7 H3:H7 J3:J7 L3:N7 P3:P7 C5:T7 C2:R4 T2:T7 D3:D7 R3:R7">
    <cfRule type="timePeriod" dxfId="1" priority="2" timePeriod="nextMonth">
      <formula>AND(MONTH(B2)=MONTH(EDATE(TODAY(),0+1)),YEAR(B2)=YEAR(EDATE(TODAY(),0+1)))</formula>
    </cfRule>
  </conditionalFormatting>
  <conditionalFormatting sqref="C2:T7">
    <cfRule type="timePeriod" dxfId="0" priority="1" timePeriod="today">
      <formula>FLOOR(C2,1)=TODAY()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38"/>
  <sheetViews>
    <sheetView workbookViewId="0">
      <selection activeCell="A4" sqref="A4"/>
    </sheetView>
  </sheetViews>
  <sheetFormatPr baseColWidth="10" defaultRowHeight="15" x14ac:dyDescent="0.25"/>
  <cols>
    <col min="1" max="2" width="10.7109375" customWidth="1"/>
    <col min="3" max="3" width="15.7109375" customWidth="1"/>
    <col min="4" max="4" width="10.7109375" customWidth="1"/>
    <col min="5" max="5" width="4.140625" customWidth="1"/>
    <col min="6" max="7" width="10.7109375" customWidth="1"/>
    <col min="8" max="8" width="15.7109375" customWidth="1"/>
    <col min="9" max="9" width="10.7109375" customWidth="1"/>
    <col min="10" max="10" width="4.28515625" customWidth="1"/>
    <col min="11" max="12" width="10.7109375" customWidth="1"/>
    <col min="13" max="13" width="15.7109375" customWidth="1"/>
    <col min="14" max="14" width="10.7109375" customWidth="1"/>
    <col min="15" max="15" width="4.28515625" customWidth="1"/>
    <col min="16" max="17" width="10.7109375" customWidth="1"/>
    <col min="18" max="18" width="18.85546875" bestFit="1" customWidth="1"/>
    <col min="19" max="19" width="10.7109375" customWidth="1"/>
  </cols>
  <sheetData>
    <row r="1" spans="1:19" ht="47.25" customHeight="1" thickBot="1" x14ac:dyDescent="0.3">
      <c r="A1" s="16" t="s">
        <v>20</v>
      </c>
      <c r="B1" s="17"/>
      <c r="C1" s="17"/>
      <c r="D1" s="18"/>
      <c r="F1" s="16" t="s">
        <v>21</v>
      </c>
      <c r="G1" s="17"/>
      <c r="H1" s="17"/>
      <c r="I1" s="18"/>
      <c r="K1" s="16" t="s">
        <v>19</v>
      </c>
      <c r="L1" s="17"/>
      <c r="M1" s="17"/>
      <c r="N1" s="18"/>
      <c r="P1" s="16" t="s">
        <v>31</v>
      </c>
      <c r="Q1" s="17"/>
      <c r="R1" s="17"/>
      <c r="S1" s="18"/>
    </row>
    <row r="3" spans="1:19" x14ac:dyDescent="0.25">
      <c r="A3" s="21" t="s">
        <v>10</v>
      </c>
      <c r="B3" s="21" t="s">
        <v>16</v>
      </c>
      <c r="C3" s="21" t="s">
        <v>17</v>
      </c>
      <c r="D3" s="21" t="s">
        <v>18</v>
      </c>
      <c r="E3" s="22"/>
      <c r="F3" s="21" t="s">
        <v>10</v>
      </c>
      <c r="G3" s="21" t="s">
        <v>16</v>
      </c>
      <c r="H3" s="21" t="s">
        <v>17</v>
      </c>
      <c r="I3" s="21" t="s">
        <v>18</v>
      </c>
      <c r="J3" s="22"/>
      <c r="K3" s="21" t="s">
        <v>10</v>
      </c>
      <c r="L3" s="21" t="s">
        <v>16</v>
      </c>
      <c r="M3" s="21" t="s">
        <v>17</v>
      </c>
      <c r="N3" s="21" t="s">
        <v>18</v>
      </c>
      <c r="O3" s="22"/>
      <c r="P3" s="21" t="s">
        <v>10</v>
      </c>
      <c r="Q3" s="21" t="s">
        <v>16</v>
      </c>
      <c r="R3" s="21" t="s">
        <v>17</v>
      </c>
      <c r="S3" s="21" t="s">
        <v>18</v>
      </c>
    </row>
    <row r="4" spans="1:19" x14ac:dyDescent="0.25">
      <c r="A4" s="4"/>
      <c r="B4" s="4"/>
      <c r="C4" s="4"/>
      <c r="D4" s="4"/>
      <c r="F4" s="6"/>
      <c r="G4" s="6"/>
      <c r="H4" s="7"/>
      <c r="I4" s="7"/>
      <c r="K4" s="8"/>
      <c r="L4" s="8"/>
      <c r="M4" s="9"/>
      <c r="N4" s="9"/>
      <c r="P4" s="20"/>
      <c r="Q4" s="20"/>
      <c r="R4" s="20"/>
      <c r="S4" s="23"/>
    </row>
    <row r="5" spans="1:19" x14ac:dyDescent="0.25">
      <c r="A5" s="4"/>
      <c r="B5" s="4"/>
      <c r="C5" s="5"/>
      <c r="D5" s="5"/>
      <c r="F5" s="6"/>
      <c r="G5" s="6"/>
      <c r="H5" s="7"/>
      <c r="I5" s="7"/>
      <c r="K5" s="8"/>
      <c r="L5" s="8"/>
      <c r="M5" s="9"/>
      <c r="N5" s="9"/>
      <c r="O5" s="1"/>
      <c r="P5" s="20"/>
      <c r="Q5" s="20"/>
      <c r="R5" s="20"/>
      <c r="S5" s="23"/>
    </row>
    <row r="6" spans="1:19" x14ac:dyDescent="0.25">
      <c r="A6" s="4"/>
      <c r="B6" s="4"/>
      <c r="C6" s="5"/>
      <c r="D6" s="5"/>
      <c r="F6" s="6"/>
      <c r="G6" s="6"/>
      <c r="H6" s="7"/>
      <c r="I6" s="7"/>
      <c r="J6" s="1"/>
      <c r="K6" s="8"/>
      <c r="L6" s="8"/>
      <c r="M6" s="9"/>
      <c r="N6" s="9"/>
      <c r="O6" s="1"/>
      <c r="P6" s="20"/>
      <c r="Q6" s="20"/>
      <c r="R6" s="20"/>
      <c r="S6" s="23"/>
    </row>
    <row r="7" spans="1:19" x14ac:dyDescent="0.25">
      <c r="A7" s="4"/>
      <c r="B7" s="4"/>
      <c r="C7" s="4"/>
      <c r="D7" s="4"/>
      <c r="F7" s="6"/>
      <c r="G7" s="6"/>
      <c r="H7" s="7"/>
      <c r="I7" s="7"/>
      <c r="K7" s="8"/>
      <c r="L7" s="8"/>
      <c r="M7" s="9"/>
      <c r="N7" s="9"/>
      <c r="P7" s="20"/>
      <c r="Q7" s="20"/>
      <c r="R7" s="20"/>
      <c r="S7" s="23"/>
    </row>
    <row r="8" spans="1:19" x14ac:dyDescent="0.25">
      <c r="A8" s="4"/>
      <c r="B8" s="4"/>
      <c r="C8" s="4"/>
      <c r="D8" s="4"/>
      <c r="F8" s="6"/>
      <c r="G8" s="6"/>
      <c r="H8" s="7"/>
      <c r="I8" s="7"/>
      <c r="K8" s="8"/>
      <c r="L8" s="8"/>
      <c r="M8" s="9"/>
      <c r="N8" s="9"/>
      <c r="P8" s="20"/>
      <c r="Q8" s="20"/>
      <c r="R8" s="20"/>
      <c r="S8" s="23"/>
    </row>
    <row r="9" spans="1:19" x14ac:dyDescent="0.25">
      <c r="A9" s="4"/>
      <c r="B9" s="4"/>
      <c r="C9" s="4"/>
      <c r="D9" s="4"/>
      <c r="F9" s="6"/>
      <c r="G9" s="6"/>
      <c r="H9" s="7"/>
      <c r="I9" s="7"/>
      <c r="K9" s="8"/>
      <c r="L9" s="8"/>
      <c r="M9" s="9"/>
      <c r="N9" s="9"/>
      <c r="P9" s="20"/>
      <c r="Q9" s="20"/>
      <c r="R9" s="20"/>
      <c r="S9" s="23"/>
    </row>
    <row r="10" spans="1:19" x14ac:dyDescent="0.25">
      <c r="A10" s="4"/>
      <c r="B10" s="4"/>
      <c r="C10" s="4"/>
      <c r="D10" s="4"/>
      <c r="F10" s="6"/>
      <c r="G10" s="6"/>
      <c r="H10" s="7"/>
      <c r="I10" s="7"/>
      <c r="K10" s="8"/>
      <c r="L10" s="8"/>
      <c r="M10" s="9"/>
      <c r="N10" s="9"/>
      <c r="P10" s="20"/>
      <c r="Q10" s="20"/>
      <c r="R10" s="20"/>
      <c r="S10" s="20"/>
    </row>
    <row r="11" spans="1:19" x14ac:dyDescent="0.25">
      <c r="A11" s="4"/>
      <c r="B11" s="4"/>
      <c r="C11" s="4"/>
      <c r="D11" s="4"/>
      <c r="F11" s="6"/>
      <c r="G11" s="6"/>
      <c r="H11" s="7"/>
      <c r="I11" s="7"/>
      <c r="K11" s="8"/>
      <c r="L11" s="8"/>
      <c r="M11" s="9"/>
      <c r="N11" s="9"/>
      <c r="P11" s="20"/>
      <c r="Q11" s="20"/>
      <c r="R11" s="20"/>
      <c r="S11" s="20"/>
    </row>
    <row r="12" spans="1:19" x14ac:dyDescent="0.25">
      <c r="A12" s="4"/>
      <c r="B12" s="4"/>
      <c r="C12" s="4"/>
      <c r="D12" s="4"/>
      <c r="F12" s="6"/>
      <c r="G12" s="6"/>
      <c r="H12" s="7"/>
      <c r="I12" s="7"/>
      <c r="K12" s="8"/>
      <c r="L12" s="8"/>
      <c r="M12" s="9"/>
      <c r="N12" s="9"/>
      <c r="P12" s="20"/>
      <c r="Q12" s="20"/>
      <c r="R12" s="20"/>
      <c r="S12" s="20"/>
    </row>
    <row r="13" spans="1:19" x14ac:dyDescent="0.25">
      <c r="A13" s="4"/>
      <c r="B13" s="4"/>
      <c r="C13" s="4"/>
      <c r="D13" s="4"/>
      <c r="F13" s="6"/>
      <c r="G13" s="6"/>
      <c r="H13" s="7"/>
      <c r="I13" s="7"/>
      <c r="K13" s="8"/>
      <c r="L13" s="8"/>
      <c r="M13" s="9"/>
      <c r="N13" s="9"/>
      <c r="P13" s="20"/>
      <c r="Q13" s="20"/>
      <c r="R13" s="20"/>
      <c r="S13" s="20"/>
    </row>
    <row r="14" spans="1:19" x14ac:dyDescent="0.25">
      <c r="A14" s="4"/>
      <c r="B14" s="4"/>
      <c r="C14" s="4"/>
      <c r="D14" s="4"/>
      <c r="F14" s="6"/>
      <c r="G14" s="6"/>
      <c r="H14" s="7"/>
      <c r="I14" s="7"/>
      <c r="K14" s="8"/>
      <c r="L14" s="8"/>
      <c r="M14" s="9"/>
      <c r="N14" s="9"/>
      <c r="P14" s="20"/>
      <c r="Q14" s="20"/>
      <c r="R14" s="20"/>
      <c r="S14" s="20"/>
    </row>
    <row r="15" spans="1:19" x14ac:dyDescent="0.25">
      <c r="A15" s="4"/>
      <c r="B15" s="4"/>
      <c r="C15" s="4"/>
      <c r="D15" s="4"/>
      <c r="F15" s="6"/>
      <c r="G15" s="6"/>
      <c r="H15" s="7"/>
      <c r="I15" s="7"/>
      <c r="K15" s="8"/>
      <c r="L15" s="8"/>
      <c r="M15" s="9"/>
      <c r="N15" s="9"/>
      <c r="P15" s="20"/>
      <c r="Q15" s="20"/>
      <c r="R15" s="20"/>
      <c r="S15" s="20"/>
    </row>
    <row r="16" spans="1:19" x14ac:dyDescent="0.25">
      <c r="A16" s="4"/>
      <c r="B16" s="4"/>
      <c r="C16" s="4"/>
      <c r="D16" s="4"/>
      <c r="F16" s="6"/>
      <c r="G16" s="6"/>
      <c r="H16" s="7"/>
      <c r="I16" s="7"/>
      <c r="K16" s="8"/>
      <c r="L16" s="8"/>
      <c r="M16" s="9"/>
      <c r="N16" s="9"/>
      <c r="P16" s="20"/>
      <c r="Q16" s="20"/>
      <c r="R16" s="20"/>
      <c r="S16" s="20"/>
    </row>
    <row r="17" spans="1:19" x14ac:dyDescent="0.25">
      <c r="A17" s="4"/>
      <c r="B17" s="4"/>
      <c r="C17" s="4"/>
      <c r="D17" s="4"/>
      <c r="F17" s="6"/>
      <c r="G17" s="6"/>
      <c r="H17" s="7"/>
      <c r="I17" s="7"/>
      <c r="K17" s="8"/>
      <c r="L17" s="8"/>
      <c r="M17" s="9"/>
      <c r="N17" s="9"/>
      <c r="P17" s="20"/>
      <c r="Q17" s="20"/>
      <c r="R17" s="20"/>
      <c r="S17" s="20"/>
    </row>
    <row r="18" spans="1:19" x14ac:dyDescent="0.25">
      <c r="A18" s="4"/>
      <c r="B18" s="4"/>
      <c r="C18" s="4"/>
      <c r="D18" s="4"/>
      <c r="F18" s="6"/>
      <c r="G18" s="6"/>
      <c r="H18" s="7"/>
      <c r="I18" s="7"/>
      <c r="K18" s="8"/>
      <c r="L18" s="8"/>
      <c r="M18" s="9"/>
      <c r="N18" s="9"/>
      <c r="P18" s="20"/>
      <c r="Q18" s="20"/>
      <c r="R18" s="20"/>
      <c r="S18" s="20"/>
    </row>
    <row r="19" spans="1:19" x14ac:dyDescent="0.25">
      <c r="A19" s="4"/>
      <c r="B19" s="4"/>
      <c r="C19" s="4"/>
      <c r="D19" s="4"/>
      <c r="F19" s="6"/>
      <c r="G19" s="6"/>
      <c r="H19" s="7"/>
      <c r="I19" s="7"/>
      <c r="K19" s="8"/>
      <c r="L19" s="8"/>
      <c r="M19" s="9"/>
      <c r="N19" s="9"/>
      <c r="P19" s="20"/>
      <c r="Q19" s="20"/>
      <c r="R19" s="20"/>
      <c r="S19" s="20"/>
    </row>
    <row r="20" spans="1:19" x14ac:dyDescent="0.25">
      <c r="A20" s="4"/>
      <c r="B20" s="4"/>
      <c r="C20" s="4"/>
      <c r="D20" s="4"/>
      <c r="F20" s="6"/>
      <c r="G20" s="6"/>
      <c r="H20" s="7"/>
      <c r="I20" s="7"/>
      <c r="K20" s="8"/>
      <c r="L20" s="8"/>
      <c r="M20" s="9"/>
      <c r="N20" s="9"/>
      <c r="P20" s="20"/>
      <c r="Q20" s="20"/>
      <c r="R20" s="20"/>
      <c r="S20" s="20"/>
    </row>
    <row r="21" spans="1:19" x14ac:dyDescent="0.25">
      <c r="A21" s="4"/>
      <c r="B21" s="4"/>
      <c r="C21" s="4"/>
      <c r="D21" s="4"/>
      <c r="F21" s="6"/>
      <c r="G21" s="6"/>
      <c r="H21" s="7"/>
      <c r="I21" s="7"/>
      <c r="K21" s="8"/>
      <c r="L21" s="8"/>
      <c r="M21" s="9"/>
      <c r="N21" s="9"/>
      <c r="P21" s="20"/>
      <c r="Q21" s="20"/>
      <c r="R21" s="20"/>
      <c r="S21" s="20"/>
    </row>
    <row r="22" spans="1:19" x14ac:dyDescent="0.25">
      <c r="A22" s="4"/>
      <c r="B22" s="4"/>
      <c r="C22" s="4"/>
      <c r="D22" s="4"/>
      <c r="F22" s="6"/>
      <c r="G22" s="6"/>
      <c r="H22" s="7"/>
      <c r="I22" s="7"/>
      <c r="K22" s="8"/>
      <c r="L22" s="8"/>
      <c r="M22" s="9"/>
      <c r="N22" s="9"/>
      <c r="P22" s="20"/>
      <c r="Q22" s="20"/>
      <c r="R22" s="20"/>
      <c r="S22" s="20"/>
    </row>
    <row r="23" spans="1:19" x14ac:dyDescent="0.25">
      <c r="A23" s="4"/>
      <c r="B23" s="4"/>
      <c r="C23" s="4"/>
      <c r="D23" s="4"/>
      <c r="F23" s="6"/>
      <c r="G23" s="6"/>
      <c r="H23" s="7"/>
      <c r="I23" s="7"/>
      <c r="K23" s="8"/>
      <c r="L23" s="8"/>
      <c r="M23" s="9"/>
      <c r="N23" s="9"/>
      <c r="P23" s="20"/>
      <c r="Q23" s="20"/>
      <c r="R23" s="20"/>
      <c r="S23" s="20"/>
    </row>
    <row r="24" spans="1:19" x14ac:dyDescent="0.25">
      <c r="A24" s="4"/>
      <c r="B24" s="4"/>
      <c r="C24" s="4"/>
      <c r="D24" s="4"/>
      <c r="F24" s="6"/>
      <c r="G24" s="6"/>
      <c r="H24" s="7"/>
      <c r="I24" s="7"/>
      <c r="K24" s="8"/>
      <c r="L24" s="8"/>
      <c r="M24" s="9"/>
      <c r="N24" s="9"/>
      <c r="P24" s="20"/>
      <c r="Q24" s="20"/>
      <c r="R24" s="20"/>
      <c r="S24" s="20"/>
    </row>
    <row r="25" spans="1:19" x14ac:dyDescent="0.25">
      <c r="A25" s="4"/>
      <c r="B25" s="4"/>
      <c r="C25" s="4"/>
      <c r="D25" s="4"/>
      <c r="F25" s="6"/>
      <c r="G25" s="6"/>
      <c r="H25" s="7"/>
      <c r="I25" s="7"/>
      <c r="K25" s="8"/>
      <c r="L25" s="8"/>
      <c r="M25" s="9"/>
      <c r="N25" s="9"/>
      <c r="P25" s="20"/>
      <c r="Q25" s="20"/>
      <c r="R25" s="20"/>
      <c r="S25" s="20"/>
    </row>
    <row r="26" spans="1:19" x14ac:dyDescent="0.25">
      <c r="A26" s="4"/>
      <c r="B26" s="4"/>
      <c r="C26" s="4"/>
      <c r="D26" s="4"/>
      <c r="F26" s="6"/>
      <c r="G26" s="6"/>
      <c r="H26" s="7"/>
      <c r="I26" s="7"/>
      <c r="K26" s="8"/>
      <c r="L26" s="8"/>
      <c r="M26" s="9"/>
      <c r="N26" s="9"/>
      <c r="P26" s="20"/>
      <c r="Q26" s="20"/>
      <c r="R26" s="20"/>
      <c r="S26" s="20"/>
    </row>
    <row r="27" spans="1:19" x14ac:dyDescent="0.25">
      <c r="A27" s="4"/>
      <c r="B27" s="4"/>
      <c r="C27" s="4"/>
      <c r="D27" s="4"/>
      <c r="F27" s="6"/>
      <c r="G27" s="6"/>
      <c r="H27" s="7"/>
      <c r="I27" s="7"/>
      <c r="K27" s="8"/>
      <c r="L27" s="8"/>
      <c r="M27" s="9"/>
      <c r="N27" s="9"/>
      <c r="P27" s="20"/>
      <c r="Q27" s="20"/>
      <c r="R27" s="20"/>
      <c r="S27" s="20"/>
    </row>
    <row r="28" spans="1:19" x14ac:dyDescent="0.25">
      <c r="A28" s="4"/>
      <c r="B28" s="4"/>
      <c r="C28" s="4"/>
      <c r="D28" s="4"/>
      <c r="F28" s="6"/>
      <c r="G28" s="6"/>
      <c r="H28" s="7"/>
      <c r="I28" s="7"/>
      <c r="K28" s="8"/>
      <c r="L28" s="8"/>
      <c r="M28" s="9"/>
      <c r="N28" s="9"/>
      <c r="P28" s="20"/>
      <c r="Q28" s="20"/>
      <c r="R28" s="20"/>
      <c r="S28" s="20"/>
    </row>
    <row r="29" spans="1:19" x14ac:dyDescent="0.25">
      <c r="A29" s="4"/>
      <c r="B29" s="4"/>
      <c r="C29" s="4"/>
      <c r="D29" s="4"/>
      <c r="F29" s="6"/>
      <c r="G29" s="6"/>
      <c r="H29" s="7"/>
      <c r="I29" s="7"/>
      <c r="K29" s="8"/>
      <c r="L29" s="8"/>
      <c r="M29" s="9"/>
      <c r="N29" s="9"/>
      <c r="P29" s="20"/>
      <c r="Q29" s="20"/>
      <c r="R29" s="20"/>
      <c r="S29" s="20"/>
    </row>
    <row r="30" spans="1:19" x14ac:dyDescent="0.25">
      <c r="A30" s="4"/>
      <c r="B30" s="4"/>
      <c r="C30" s="4"/>
      <c r="D30" s="4"/>
      <c r="F30" s="6"/>
      <c r="G30" s="6"/>
      <c r="H30" s="7"/>
      <c r="I30" s="7"/>
      <c r="K30" s="8"/>
      <c r="L30" s="8"/>
      <c r="M30" s="9"/>
      <c r="N30" s="9"/>
      <c r="P30" s="20"/>
      <c r="Q30" s="20"/>
      <c r="R30" s="20"/>
      <c r="S30" s="20"/>
    </row>
    <row r="31" spans="1:19" x14ac:dyDescent="0.25">
      <c r="A31" s="4"/>
      <c r="B31" s="4"/>
      <c r="C31" s="4"/>
      <c r="D31" s="4"/>
      <c r="F31" s="6"/>
      <c r="G31" s="6"/>
      <c r="H31" s="7"/>
      <c r="I31" s="7"/>
      <c r="K31" s="8"/>
      <c r="L31" s="8"/>
      <c r="M31" s="9"/>
      <c r="N31" s="9"/>
      <c r="P31" s="20"/>
      <c r="Q31" s="20"/>
      <c r="R31" s="20"/>
      <c r="S31" s="20"/>
    </row>
    <row r="32" spans="1:19" x14ac:dyDescent="0.25">
      <c r="A32" s="4"/>
      <c r="B32" s="4"/>
      <c r="C32" s="4"/>
      <c r="D32" s="4"/>
      <c r="F32" s="6"/>
      <c r="G32" s="6"/>
      <c r="H32" s="7"/>
      <c r="I32" s="7"/>
      <c r="K32" s="8"/>
      <c r="L32" s="8"/>
      <c r="M32" s="9"/>
      <c r="N32" s="9"/>
      <c r="P32" s="20"/>
      <c r="Q32" s="20"/>
      <c r="R32" s="20"/>
      <c r="S32" s="20"/>
    </row>
    <row r="33" spans="1:19" x14ac:dyDescent="0.25">
      <c r="A33" s="4"/>
      <c r="B33" s="4"/>
      <c r="C33" s="4"/>
      <c r="D33" s="4"/>
      <c r="F33" s="6"/>
      <c r="G33" s="6"/>
      <c r="H33" s="7"/>
      <c r="I33" s="7"/>
      <c r="K33" s="8"/>
      <c r="L33" s="8"/>
      <c r="M33" s="9"/>
      <c r="N33" s="9"/>
      <c r="P33" s="20"/>
      <c r="Q33" s="20"/>
      <c r="R33" s="20"/>
      <c r="S33" s="20"/>
    </row>
    <row r="34" spans="1:19" x14ac:dyDescent="0.25">
      <c r="A34" s="4"/>
      <c r="B34" s="4"/>
      <c r="C34" s="4"/>
      <c r="D34" s="4"/>
      <c r="F34" s="6"/>
      <c r="G34" s="6"/>
      <c r="H34" s="7"/>
      <c r="I34" s="7"/>
      <c r="K34" s="8"/>
      <c r="L34" s="8"/>
      <c r="M34" s="9"/>
      <c r="N34" s="9"/>
      <c r="P34" s="20"/>
      <c r="Q34" s="20"/>
      <c r="R34" s="20"/>
      <c r="S34" s="20"/>
    </row>
    <row r="35" spans="1:19" x14ac:dyDescent="0.25">
      <c r="A35" s="4"/>
      <c r="B35" s="4"/>
      <c r="C35" s="4"/>
      <c r="D35" s="4"/>
      <c r="F35" s="6"/>
      <c r="G35" s="6"/>
      <c r="H35" s="7"/>
      <c r="I35" s="7"/>
      <c r="K35" s="8"/>
      <c r="L35" s="8"/>
      <c r="M35" s="9"/>
      <c r="N35" s="9"/>
      <c r="P35" s="20"/>
      <c r="Q35" s="20"/>
      <c r="R35" s="20"/>
      <c r="S35" s="20"/>
    </row>
    <row r="36" spans="1:19" x14ac:dyDescent="0.25">
      <c r="A36" s="4"/>
      <c r="B36" s="4"/>
      <c r="C36" s="4"/>
      <c r="D36" s="4"/>
      <c r="F36" s="6"/>
      <c r="G36" s="6"/>
      <c r="H36" s="7"/>
      <c r="I36" s="7"/>
      <c r="K36" s="8"/>
      <c r="L36" s="8"/>
      <c r="M36" s="9"/>
      <c r="N36" s="9"/>
      <c r="P36" s="20"/>
      <c r="Q36" s="20"/>
      <c r="R36" s="20"/>
      <c r="S36" s="20"/>
    </row>
    <row r="37" spans="1:19" x14ac:dyDescent="0.25">
      <c r="A37" s="4"/>
      <c r="B37" s="4"/>
      <c r="C37" s="4"/>
      <c r="D37" s="4"/>
      <c r="F37" s="6"/>
      <c r="G37" s="6"/>
      <c r="H37" s="7"/>
      <c r="I37" s="7"/>
      <c r="K37" s="8"/>
      <c r="L37" s="8"/>
      <c r="M37" s="9"/>
      <c r="N37" s="9"/>
      <c r="P37" s="20"/>
      <c r="Q37" s="20"/>
      <c r="R37" s="20"/>
      <c r="S37" s="20"/>
    </row>
    <row r="38" spans="1:19" x14ac:dyDescent="0.25">
      <c r="A38" s="4"/>
      <c r="B38" s="4"/>
      <c r="C38" s="4"/>
      <c r="D38" s="4"/>
      <c r="F38" s="6"/>
      <c r="G38" s="6"/>
      <c r="H38" s="7"/>
      <c r="I38" s="7"/>
      <c r="K38" s="8"/>
      <c r="L38" s="8"/>
      <c r="M38" s="9"/>
      <c r="N38" s="9"/>
      <c r="P38" s="20"/>
      <c r="Q38" s="20"/>
      <c r="R38" s="20"/>
      <c r="S38" s="20"/>
    </row>
  </sheetData>
  <sortState ref="P4:S28">
    <sortCondition ref="S4:S28"/>
  </sortState>
  <mergeCells count="4">
    <mergeCell ref="A1:D1"/>
    <mergeCell ref="F1:I1"/>
    <mergeCell ref="K1:N1"/>
    <mergeCell ref="P1:S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18</xdr:col>
                <xdr:colOff>695325</xdr:colOff>
                <xdr:row>0</xdr:row>
                <xdr:rowOff>409575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Base</vt:lpstr>
      <vt:lpstr>Synthèse</vt:lpstr>
      <vt:lpstr>Base!QUALITE</vt:lpstr>
      <vt:lpstr>QUALITE</vt:lpstr>
      <vt:lpstr>Base!TAB</vt:lpstr>
      <vt:lpstr>TAB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iberma</dc:creator>
  <cp:lastModifiedBy>JersMath</cp:lastModifiedBy>
  <dcterms:created xsi:type="dcterms:W3CDTF">2017-12-26T11:05:24Z</dcterms:created>
  <dcterms:modified xsi:type="dcterms:W3CDTF">2018-01-22T17:40:14Z</dcterms:modified>
</cp:coreProperties>
</file>