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240" windowHeight="12210" activeTab="2"/>
  </bookViews>
  <sheets>
    <sheet name="BASE PARC" sheetId="1" r:id="rId1"/>
    <sheet name="BASE VISITES" sheetId="5" r:id="rId2"/>
    <sheet name="Synthese" sheetId="6" r:id="rId3"/>
    <sheet name="Liste Donnees" sheetId="2" r:id="rId4"/>
    <sheet name="immat1" sheetId="3" r:id="rId5"/>
    <sheet name="immat2" sheetId="4" r:id="rId6"/>
  </sheets>
  <definedNames>
    <definedName name="CONFIG">Tableau4[CONFIG]</definedName>
    <definedName name="DELAIS">Tableau6[DELAIS]</definedName>
    <definedName name="IMMAT">TabBaseParc[IMMAT]</definedName>
    <definedName name="TAILLEPNEUS">Tableau5[TAILLE PNEUS]</definedName>
    <definedName name="TYPE">Tableau3[TYPE]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6" l="1"/>
  <c r="M15" i="6" s="1"/>
  <c r="B15" i="6" l="1"/>
  <c r="L15" i="6"/>
  <c r="K15" i="6"/>
  <c r="J15" i="6"/>
  <c r="I15" i="6"/>
  <c r="H15" i="6"/>
  <c r="G15" i="6"/>
  <c r="F15" i="6"/>
  <c r="E15" i="6"/>
  <c r="D15" i="6"/>
  <c r="C15" i="6"/>
  <c r="A16" i="6"/>
  <c r="B16" i="6" s="1"/>
  <c r="C16" i="6" l="1"/>
  <c r="G16" i="6"/>
  <c r="K16" i="6"/>
  <c r="D16" i="6"/>
  <c r="H16" i="6"/>
  <c r="L16" i="6"/>
  <c r="E16" i="6"/>
  <c r="I16" i="6"/>
  <c r="M16" i="6"/>
  <c r="F16" i="6"/>
  <c r="J16" i="6"/>
  <c r="A17" i="6"/>
  <c r="C17" i="6" l="1"/>
  <c r="G17" i="6"/>
  <c r="K17" i="6"/>
  <c r="D17" i="6"/>
  <c r="H17" i="6"/>
  <c r="L17" i="6"/>
  <c r="E17" i="6"/>
  <c r="I17" i="6"/>
  <c r="M17" i="6"/>
  <c r="B17" i="6"/>
  <c r="F17" i="6"/>
  <c r="J17" i="6"/>
  <c r="A18" i="6"/>
  <c r="C18" i="6" l="1"/>
  <c r="G18" i="6"/>
  <c r="K18" i="6"/>
  <c r="D18" i="6"/>
  <c r="H18" i="6"/>
  <c r="L18" i="6"/>
  <c r="E18" i="6"/>
  <c r="I18" i="6"/>
  <c r="M18" i="6"/>
  <c r="B18" i="6"/>
  <c r="F18" i="6"/>
  <c r="J18" i="6"/>
  <c r="A19" i="6"/>
  <c r="D10" i="6"/>
  <c r="D9" i="6"/>
  <c r="D8" i="6"/>
  <c r="D7" i="6"/>
  <c r="D4" i="6"/>
  <c r="D3" i="6"/>
  <c r="C19" i="6" l="1"/>
  <c r="G19" i="6"/>
  <c r="K19" i="6"/>
  <c r="D19" i="6"/>
  <c r="H19" i="6"/>
  <c r="L19" i="6"/>
  <c r="E19" i="6"/>
  <c r="I19" i="6"/>
  <c r="M19" i="6"/>
  <c r="B19" i="6"/>
  <c r="F19" i="6"/>
  <c r="J19" i="6"/>
  <c r="A20" i="6"/>
  <c r="B20" i="6" l="1"/>
  <c r="F20" i="6"/>
  <c r="J20" i="6"/>
  <c r="C20" i="6"/>
  <c r="G20" i="6"/>
  <c r="K20" i="6"/>
  <c r="D20" i="6"/>
  <c r="H20" i="6"/>
  <c r="L20" i="6"/>
  <c r="E20" i="6"/>
  <c r="I20" i="6"/>
  <c r="M20" i="6"/>
  <c r="A21" i="6"/>
  <c r="B21" i="6" l="1"/>
  <c r="F21" i="6"/>
  <c r="J21" i="6"/>
  <c r="C21" i="6"/>
  <c r="G21" i="6"/>
  <c r="K21" i="6"/>
  <c r="D21" i="6"/>
  <c r="H21" i="6"/>
  <c r="L21" i="6"/>
  <c r="E21" i="6"/>
  <c r="I21" i="6"/>
  <c r="M21" i="6"/>
  <c r="A22" i="6"/>
  <c r="B22" i="6" l="1"/>
  <c r="F22" i="6"/>
  <c r="J22" i="6"/>
  <c r="C22" i="6"/>
  <c r="G22" i="6"/>
  <c r="K22" i="6"/>
  <c r="D22" i="6"/>
  <c r="H22" i="6"/>
  <c r="L22" i="6"/>
  <c r="E22" i="6"/>
  <c r="I22" i="6"/>
  <c r="M22" i="6"/>
  <c r="A23" i="6"/>
  <c r="B23" i="6" l="1"/>
  <c r="F23" i="6"/>
  <c r="J23" i="6"/>
  <c r="C23" i="6"/>
  <c r="G23" i="6"/>
  <c r="K23" i="6"/>
  <c r="D23" i="6"/>
  <c r="H23" i="6"/>
  <c r="L23" i="6"/>
  <c r="E23" i="6"/>
  <c r="I23" i="6"/>
  <c r="M23" i="6"/>
  <c r="A24" i="6"/>
  <c r="B24" i="6" l="1"/>
  <c r="F24" i="6"/>
  <c r="J24" i="6"/>
  <c r="C24" i="6"/>
  <c r="G24" i="6"/>
  <c r="K24" i="6"/>
  <c r="D24" i="6"/>
  <c r="H24" i="6"/>
  <c r="L24" i="6"/>
  <c r="E24" i="6"/>
  <c r="I24" i="6"/>
  <c r="M24" i="6"/>
  <c r="A25" i="6"/>
  <c r="B25" i="6" l="1"/>
  <c r="F25" i="6"/>
  <c r="J25" i="6"/>
  <c r="C25" i="6"/>
  <c r="G25" i="6"/>
  <c r="K25" i="6"/>
  <c r="D25" i="6"/>
  <c r="H25" i="6"/>
  <c r="L25" i="6"/>
  <c r="E25" i="6"/>
  <c r="I25" i="6"/>
  <c r="M25" i="6"/>
  <c r="A26" i="6"/>
  <c r="B26" i="6" l="1"/>
  <c r="F26" i="6"/>
  <c r="J26" i="6"/>
  <c r="C26" i="6"/>
  <c r="G26" i="6"/>
  <c r="K26" i="6"/>
  <c r="D26" i="6"/>
  <c r="H26" i="6"/>
  <c r="L26" i="6"/>
  <c r="E26" i="6"/>
  <c r="I26" i="6"/>
  <c r="M26" i="6"/>
  <c r="A27" i="6"/>
  <c r="A28" i="6" l="1"/>
  <c r="B27" i="6"/>
  <c r="F27" i="6"/>
  <c r="J27" i="6"/>
  <c r="C27" i="6"/>
  <c r="G27" i="6"/>
  <c r="K27" i="6"/>
  <c r="D27" i="6"/>
  <c r="H27" i="6"/>
  <c r="L27" i="6"/>
  <c r="E27" i="6"/>
  <c r="I27" i="6"/>
  <c r="M27" i="6"/>
  <c r="A29" i="6" l="1"/>
  <c r="B28" i="6"/>
  <c r="F28" i="6"/>
  <c r="J28" i="6"/>
  <c r="C28" i="6"/>
  <c r="G28" i="6"/>
  <c r="K28" i="6"/>
  <c r="D28" i="6"/>
  <c r="H28" i="6"/>
  <c r="L28" i="6"/>
  <c r="E28" i="6"/>
  <c r="I28" i="6"/>
  <c r="M28" i="6"/>
  <c r="A30" i="6" l="1"/>
  <c r="B29" i="6"/>
  <c r="F29" i="6"/>
  <c r="J29" i="6"/>
  <c r="C29" i="6"/>
  <c r="G29" i="6"/>
  <c r="K29" i="6"/>
  <c r="D29" i="6"/>
  <c r="H29" i="6"/>
  <c r="L29" i="6"/>
  <c r="E29" i="6"/>
  <c r="I29" i="6"/>
  <c r="M29" i="6"/>
  <c r="A31" i="6" l="1"/>
  <c r="B30" i="6"/>
  <c r="F30" i="6"/>
  <c r="J30" i="6"/>
  <c r="C30" i="6"/>
  <c r="G30" i="6"/>
  <c r="K30" i="6"/>
  <c r="D30" i="6"/>
  <c r="H30" i="6"/>
  <c r="L30" i="6"/>
  <c r="E30" i="6"/>
  <c r="I30" i="6"/>
  <c r="M30" i="6"/>
  <c r="A32" i="6" l="1"/>
  <c r="B31" i="6"/>
  <c r="F31" i="6"/>
  <c r="J31" i="6"/>
  <c r="C31" i="6"/>
  <c r="G31" i="6"/>
  <c r="K31" i="6"/>
  <c r="D31" i="6"/>
  <c r="H31" i="6"/>
  <c r="L31" i="6"/>
  <c r="E31" i="6"/>
  <c r="I31" i="6"/>
  <c r="M31" i="6"/>
  <c r="A33" i="6" l="1"/>
  <c r="B32" i="6"/>
  <c r="F32" i="6"/>
  <c r="J32" i="6"/>
  <c r="C32" i="6"/>
  <c r="G32" i="6"/>
  <c r="K32" i="6"/>
  <c r="D32" i="6"/>
  <c r="H32" i="6"/>
  <c r="L32" i="6"/>
  <c r="E32" i="6"/>
  <c r="I32" i="6"/>
  <c r="M32" i="6"/>
  <c r="A34" i="6" l="1"/>
  <c r="B33" i="6"/>
  <c r="F33" i="6"/>
  <c r="J33" i="6"/>
  <c r="C33" i="6"/>
  <c r="G33" i="6"/>
  <c r="K33" i="6"/>
  <c r="D33" i="6"/>
  <c r="H33" i="6"/>
  <c r="L33" i="6"/>
  <c r="E33" i="6"/>
  <c r="I33" i="6"/>
  <c r="M33" i="6"/>
  <c r="A35" i="6" l="1"/>
  <c r="B34" i="6"/>
  <c r="F34" i="6"/>
  <c r="J34" i="6"/>
  <c r="C34" i="6"/>
  <c r="G34" i="6"/>
  <c r="K34" i="6"/>
  <c r="D34" i="6"/>
  <c r="H34" i="6"/>
  <c r="L34" i="6"/>
  <c r="E34" i="6"/>
  <c r="I34" i="6"/>
  <c r="M34" i="6"/>
  <c r="A36" i="6" l="1"/>
  <c r="B35" i="6"/>
  <c r="F35" i="6"/>
  <c r="J35" i="6"/>
  <c r="C35" i="6"/>
  <c r="G35" i="6"/>
  <c r="K35" i="6"/>
  <c r="D35" i="6"/>
  <c r="H35" i="6"/>
  <c r="L35" i="6"/>
  <c r="E35" i="6"/>
  <c r="I35" i="6"/>
  <c r="M35" i="6"/>
  <c r="A37" i="6" l="1"/>
  <c r="B37" i="6" s="1"/>
  <c r="B36" i="6"/>
  <c r="F36" i="6"/>
  <c r="J36" i="6"/>
  <c r="C36" i="6"/>
  <c r="G36" i="6"/>
  <c r="K36" i="6"/>
  <c r="D36" i="6"/>
  <c r="H36" i="6"/>
  <c r="L36" i="6"/>
  <c r="E36" i="6"/>
  <c r="I36" i="6"/>
  <c r="M36" i="6"/>
  <c r="F37" i="6" l="1"/>
  <c r="J37" i="6"/>
  <c r="C37" i="6"/>
  <c r="G37" i="6"/>
  <c r="K37" i="6"/>
  <c r="D37" i="6"/>
  <c r="H37" i="6"/>
  <c r="L37" i="6"/>
  <c r="E37" i="6"/>
  <c r="I37" i="6"/>
  <c r="M37" i="6"/>
</calcChain>
</file>

<file path=xl/sharedStrings.xml><?xml version="1.0" encoding="utf-8"?>
<sst xmlns="http://schemas.openxmlformats.org/spreadsheetml/2006/main" count="208" uniqueCount="111">
  <si>
    <t>IMMAT</t>
  </si>
  <si>
    <t>TYPE</t>
  </si>
  <si>
    <t>CONFIG</t>
  </si>
  <si>
    <t>TAILLE PNEUS AVANT</t>
  </si>
  <si>
    <t>TAILLE PNEUS ARRIERE</t>
  </si>
  <si>
    <t>CLIENT</t>
  </si>
  <si>
    <t>LIEU CLIENT</t>
  </si>
  <si>
    <t>DATE VISITE</t>
  </si>
  <si>
    <t>TRAVAUX A FAIRE</t>
  </si>
  <si>
    <t>NATURE DES TRAVAUX A FAIRE</t>
  </si>
  <si>
    <t>REMPLACEMENT</t>
  </si>
  <si>
    <t>PERMUT</t>
  </si>
  <si>
    <t>RECREUSAGE</t>
  </si>
  <si>
    <t>RETOUR/J</t>
  </si>
  <si>
    <t>COMMENTAIRES</t>
  </si>
  <si>
    <t>DELAIS</t>
  </si>
  <si>
    <t>DATE DERNIER TRAVAUX</t>
  </si>
  <si>
    <t>DERNIER TRAVAUX REALISES</t>
  </si>
  <si>
    <t>LIEU INTERVENTION</t>
  </si>
  <si>
    <t>Porteur</t>
  </si>
  <si>
    <t>6X2-2</t>
  </si>
  <si>
    <t>Non</t>
  </si>
  <si>
    <t>Tracteur</t>
  </si>
  <si>
    <t>4X2</t>
  </si>
  <si>
    <t>Oui</t>
  </si>
  <si>
    <t>4x 315/80 R22,5</t>
  </si>
  <si>
    <t>2 mois</t>
  </si>
  <si>
    <t>4x R 315/80 R 22,5 XDE 2e essieu</t>
  </si>
  <si>
    <t>DOT 2e essieu 2008</t>
  </si>
  <si>
    <t>Permut et R/J 2GE et 2DE</t>
  </si>
  <si>
    <t>6X2 B</t>
  </si>
  <si>
    <t>8X4</t>
  </si>
  <si>
    <t>2x 315/80 R 22,5 XZY</t>
  </si>
  <si>
    <t>6X4</t>
  </si>
  <si>
    <t>TAILLE PNEUS</t>
  </si>
  <si>
    <t>Client</t>
  </si>
  <si>
    <t>LIEU Parc</t>
  </si>
  <si>
    <t>Travaux a faire</t>
  </si>
  <si>
    <t>Lieu</t>
  </si>
  <si>
    <t>2-4 A</t>
  </si>
  <si>
    <t xml:space="preserve">11 R 22.5 </t>
  </si>
  <si>
    <t>1 mois</t>
  </si>
  <si>
    <t>Semi remorque</t>
  </si>
  <si>
    <t>2-4 B</t>
  </si>
  <si>
    <t xml:space="preserve">13 R 22.5 </t>
  </si>
  <si>
    <t>Remorque</t>
  </si>
  <si>
    <t>2-8 B</t>
  </si>
  <si>
    <t xml:space="preserve">315/80 R 22.5 </t>
  </si>
  <si>
    <t>3 mois</t>
  </si>
  <si>
    <t>Remorque a timon</t>
  </si>
  <si>
    <t>3X6</t>
  </si>
  <si>
    <t xml:space="preserve">445/65 R 22.5 </t>
  </si>
  <si>
    <t>4 mois</t>
  </si>
  <si>
    <t>URGENT</t>
  </si>
  <si>
    <t>385/65 R 22.5</t>
  </si>
  <si>
    <t>4X3</t>
  </si>
  <si>
    <t>3-6 C</t>
  </si>
  <si>
    <t>4X4</t>
  </si>
  <si>
    <t xml:space="preserve">DATE DE VISITE </t>
  </si>
  <si>
    <t>1G</t>
  </si>
  <si>
    <t>1D</t>
  </si>
  <si>
    <t xml:space="preserve">SITE </t>
  </si>
  <si>
    <t>DIMENSION</t>
  </si>
  <si>
    <t>315/80R22,5</t>
  </si>
  <si>
    <t>2GE</t>
  </si>
  <si>
    <t>2GI</t>
  </si>
  <si>
    <t>2DI</t>
  </si>
  <si>
    <t>2DE</t>
  </si>
  <si>
    <t>3G</t>
  </si>
  <si>
    <t>3D</t>
  </si>
  <si>
    <t>COMMENTAIRE</t>
  </si>
  <si>
    <t>PRECONISATION</t>
  </si>
  <si>
    <t>AA-001-AA</t>
  </si>
  <si>
    <t>AA-002-AA</t>
  </si>
  <si>
    <t>AA-003-AA</t>
  </si>
  <si>
    <t>AA-004-AA</t>
  </si>
  <si>
    <t>AA-005-AA</t>
  </si>
  <si>
    <t>AA-006-AA</t>
  </si>
  <si>
    <t>AA-007-AA</t>
  </si>
  <si>
    <t>AA-008-AA</t>
  </si>
  <si>
    <t>AA-009-AA</t>
  </si>
  <si>
    <t>AA-010-AA</t>
  </si>
  <si>
    <t>AA-011-AA</t>
  </si>
  <si>
    <t>AA-012-AA</t>
  </si>
  <si>
    <t>AA-013-AA</t>
  </si>
  <si>
    <t xml:space="preserve">385/55 R 22.5 </t>
  </si>
  <si>
    <t>Type</t>
  </si>
  <si>
    <t>Immatriculation</t>
  </si>
  <si>
    <t>Site</t>
  </si>
  <si>
    <t>Config</t>
  </si>
  <si>
    <t>Infos Technique</t>
  </si>
  <si>
    <t>Infos Générales</t>
  </si>
  <si>
    <t>Schema</t>
  </si>
  <si>
    <t>Dim. Pneus Avant</t>
  </si>
  <si>
    <t>Dim. Pneus Arrière</t>
  </si>
  <si>
    <t>Historique des visites</t>
  </si>
  <si>
    <t>Date de visite</t>
  </si>
  <si>
    <t>Travaux à faire</t>
  </si>
  <si>
    <t>Nature des travaux</t>
  </si>
  <si>
    <t>Remplacement</t>
  </si>
  <si>
    <t>Permut</t>
  </si>
  <si>
    <t>Recreusage</t>
  </si>
  <si>
    <t>Retour/j</t>
  </si>
  <si>
    <t>Commentaires</t>
  </si>
  <si>
    <t>Délai</t>
  </si>
  <si>
    <t>Date dernier travaux</t>
  </si>
  <si>
    <t>Dernier travaux réalisés</t>
  </si>
  <si>
    <t>Lieu intervention</t>
  </si>
  <si>
    <t>aa</t>
  </si>
  <si>
    <t>Paris</t>
  </si>
  <si>
    <t>le contenu dess cellules A15:A37  peut être masqué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</si>
</sst>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4" fillId="0" borderId="0" xfId="4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Font="1" applyBorder="1"/>
    <xf numFmtId="0" fontId="0" fillId="0" borderId="0" xfId="2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2" applyFont="1" applyFill="1" applyBorder="1" applyAlignment="1">
      <alignment horizontal="center"/>
    </xf>
    <xf numFmtId="164" fontId="0" fillId="0" borderId="0" xfId="2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2" applyFont="1" applyFill="1" applyBorder="1"/>
    <xf numFmtId="0" fontId="2" fillId="0" borderId="0" xfId="0" applyFont="1" applyFill="1" applyBorder="1" applyAlignment="1">
      <alignment horizontal="center" vertical="top" wrapText="1"/>
    </xf>
    <xf numFmtId="164" fontId="2" fillId="0" borderId="0" xfId="0" applyNumberFormat="1" applyFont="1" applyFill="1" applyBorder="1" applyAlignment="1">
      <alignment horizontal="center" vertical="top" wrapText="1"/>
    </xf>
    <xf numFmtId="0" fontId="2" fillId="0" borderId="0" xfId="3" applyFont="1" applyFill="1" applyBorder="1" applyAlignment="1">
      <alignment horizontal="center" vertical="top" wrapText="1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Border="1"/>
    <xf numFmtId="0" fontId="5" fillId="0" borderId="0" xfId="0" applyFont="1" applyBorder="1" applyAlignment="1">
      <alignment vertical="center"/>
    </xf>
    <xf numFmtId="0" fontId="0" fillId="0" borderId="0" xfId="0" applyAlignment="1">
      <alignment wrapText="1"/>
    </xf>
    <xf numFmtId="0" fontId="0" fillId="0" borderId="0" xfId="0" applyFill="1" applyBorder="1" applyAlignment="1"/>
    <xf numFmtId="0" fontId="0" fillId="8" borderId="8" xfId="0" applyFill="1" applyBorder="1" applyAlignment="1">
      <alignment horizontal="center" vertical="top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10" borderId="0" xfId="0" applyFill="1" applyAlignment="1">
      <alignment horizontal="left" wrapText="1"/>
    </xf>
    <xf numFmtId="0" fontId="5" fillId="0" borderId="0" xfId="0" applyFont="1" applyBorder="1" applyAlignment="1">
      <alignment horizontal="left" vertical="center" indent="1"/>
    </xf>
    <xf numFmtId="0" fontId="5" fillId="0" borderId="25" xfId="0" applyFont="1" applyBorder="1" applyAlignment="1">
      <alignment horizontal="left" vertical="center" indent="1"/>
    </xf>
    <xf numFmtId="0" fontId="0" fillId="9" borderId="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5" fillId="0" borderId="27" xfId="0" applyFont="1" applyBorder="1" applyAlignment="1">
      <alignment horizontal="left" vertical="center" indent="1"/>
    </xf>
    <xf numFmtId="0" fontId="5" fillId="0" borderId="28" xfId="0" applyFont="1" applyBorder="1" applyAlignment="1">
      <alignment horizontal="left" vertical="center" indent="1"/>
    </xf>
    <xf numFmtId="0" fontId="0" fillId="6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0" borderId="26" xfId="0" applyBorder="1" applyAlignment="1">
      <alignment horizontal="right" vertical="center"/>
    </xf>
    <xf numFmtId="0" fontId="0" fillId="0" borderId="27" xfId="0" applyBorder="1" applyAlignment="1">
      <alignment horizontal="right" vertical="center"/>
    </xf>
    <xf numFmtId="0" fontId="0" fillId="0" borderId="24" xfId="0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9" xfId="0" applyFill="1" applyBorder="1" applyAlignment="1">
      <alignment horizontal="center"/>
    </xf>
  </cellXfs>
  <cellStyles count="5">
    <cellStyle name="40 % - Accent1" xfId="2" builtinId="31"/>
    <cellStyle name="Accent1" xfId="1" builtinId="29"/>
    <cellStyle name="Accent2" xfId="3" builtinId="33"/>
    <cellStyle name="Lien hypertexte" xfId="4" builtinId="8"/>
    <cellStyle name="Normal" xfId="0" builtinId="0"/>
  </cellStyles>
  <dxfs count="30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BaseParc" displayName="TabBaseParc" ref="A1:G14" totalsRowShown="0" headerRowDxfId="29" dataDxfId="28" dataCellStyle="40 % - Accent1">
  <autoFilter ref="A1:G14"/>
  <tableColumns count="7">
    <tableColumn id="1" name="IMMAT" dataDxfId="27" dataCellStyle="40 % - Accent1"/>
    <tableColumn id="2" name="TYPE" dataDxfId="26" dataCellStyle="40 % - Accent1"/>
    <tableColumn id="3" name="CONFIG" dataDxfId="25" dataCellStyle="40 % - Accent1"/>
    <tableColumn id="4" name="TAILLE PNEUS AVANT" dataDxfId="24"/>
    <tableColumn id="5" name="TAILLE PNEUS ARRIERE" dataDxfId="23"/>
    <tableColumn id="6" name="CLIENT" dataDxfId="22" dataCellStyle="40 % - Accent1"/>
    <tableColumn id="7" name="LIEU CLIENT" dataDxfId="21" dataCellStyle="40 % - Accent1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BaseVisites" displayName="TabBaseVisites" ref="A1:M14" totalsRowShown="0" headerRowDxfId="18" dataDxfId="17" dataCellStyle="40 % - Accent1">
  <autoFilter ref="A1:M14"/>
  <tableColumns count="13">
    <tableColumn id="1" name="IMMAT" dataDxfId="16" dataCellStyle="40 % - Accent1"/>
    <tableColumn id="8" name="DATE VISITE" dataDxfId="15" dataCellStyle="40 % - Accent1"/>
    <tableColumn id="9" name="TRAVAUX A FAIRE" dataDxfId="14" dataCellStyle="40 % - Accent1"/>
    <tableColumn id="10" name="NATURE DES TRAVAUX A FAIRE" dataDxfId="13" dataCellStyle="Accent1"/>
    <tableColumn id="11" name="REMPLACEMENT" dataDxfId="12" dataCellStyle="40 % - Accent1"/>
    <tableColumn id="12" name="PERMUT" dataDxfId="11" dataCellStyle="40 % - Accent1"/>
    <tableColumn id="13" name="RECREUSAGE" dataDxfId="10" dataCellStyle="40 % - Accent1"/>
    <tableColumn id="14" name="RETOUR/J" dataDxfId="9" dataCellStyle="40 % - Accent1"/>
    <tableColumn id="15" name="COMMENTAIRES" dataDxfId="8" dataCellStyle="40 % - Accent1"/>
    <tableColumn id="16" name="DELAIS" dataDxfId="7" dataCellStyle="40 % - Accent1"/>
    <tableColumn id="17" name="DATE DERNIER TRAVAUX" dataDxfId="6" dataCellStyle="40 % - Accent1"/>
    <tableColumn id="18" name="DERNIER TRAVAUX REALISES" dataDxfId="5" dataCellStyle="40 % - Accent1"/>
    <tableColumn id="19" name="LIEU INTERVENTION" dataDxfId="4" dataCellStyle="40 % - Accent1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6" totalsRowShown="0">
  <autoFilter ref="A1:A6"/>
  <tableColumns count="1">
    <tableColumn id="1" name="TYP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1:B14" totalsRowShown="0">
  <autoFilter ref="B1:B14"/>
  <tableColumns count="1">
    <tableColumn id="1" name="CONFIG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C1:C7" totalsRowShown="0" dataDxfId="1">
  <autoFilter ref="C1:C7"/>
  <tableColumns count="1">
    <tableColumn id="1" name="TAILLE PNEUS" dataDxfId="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H1:H6" totalsRowShown="0">
  <autoFilter ref="H1:H6"/>
  <tableColumns count="1">
    <tableColumn id="1" name="DELAI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J12" sqref="J12"/>
    </sheetView>
  </sheetViews>
  <sheetFormatPr baseColWidth="10" defaultRowHeight="15" x14ac:dyDescent="0.25"/>
  <cols>
    <col min="2" max="2" width="18.5703125" customWidth="1"/>
    <col min="4" max="4" width="12.85546875" customWidth="1"/>
    <col min="5" max="5" width="13.42578125" customWidth="1"/>
    <col min="6" max="6" width="18.7109375" customWidth="1"/>
    <col min="7" max="7" width="19.5703125" customWidth="1"/>
  </cols>
  <sheetData>
    <row r="1" spans="1:7" ht="42" customHeight="1" x14ac:dyDescent="0.25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</row>
    <row r="2" spans="1:7" x14ac:dyDescent="0.25">
      <c r="A2" s="19" t="s">
        <v>72</v>
      </c>
      <c r="B2" s="21" t="s">
        <v>19</v>
      </c>
      <c r="C2" s="21" t="s">
        <v>20</v>
      </c>
      <c r="D2" s="21"/>
      <c r="E2" s="21"/>
      <c r="F2" s="21"/>
      <c r="G2" s="21"/>
    </row>
    <row r="3" spans="1:7" x14ac:dyDescent="0.25">
      <c r="A3" s="19" t="s">
        <v>73</v>
      </c>
      <c r="B3" s="24" t="s">
        <v>19</v>
      </c>
      <c r="C3" s="24" t="s">
        <v>20</v>
      </c>
      <c r="D3" s="25"/>
      <c r="E3" s="25"/>
      <c r="F3" s="24"/>
      <c r="G3" s="24"/>
    </row>
    <row r="4" spans="1:7" x14ac:dyDescent="0.25">
      <c r="A4" s="19" t="s">
        <v>74</v>
      </c>
      <c r="B4" s="21" t="s">
        <v>22</v>
      </c>
      <c r="C4" s="21" t="s">
        <v>23</v>
      </c>
      <c r="D4" s="21" t="s">
        <v>40</v>
      </c>
      <c r="E4" s="21" t="s">
        <v>47</v>
      </c>
      <c r="F4" s="21" t="s">
        <v>108</v>
      </c>
      <c r="G4" s="21" t="s">
        <v>109</v>
      </c>
    </row>
    <row r="5" spans="1:7" x14ac:dyDescent="0.25">
      <c r="A5" s="19" t="s">
        <v>75</v>
      </c>
      <c r="B5" s="24" t="s">
        <v>22</v>
      </c>
      <c r="C5" s="24" t="s">
        <v>23</v>
      </c>
      <c r="D5" s="25"/>
      <c r="E5" s="25"/>
      <c r="F5" s="24"/>
      <c r="G5" s="24"/>
    </row>
    <row r="6" spans="1:7" x14ac:dyDescent="0.25">
      <c r="A6" s="19" t="s">
        <v>76</v>
      </c>
      <c r="B6" s="21" t="s">
        <v>22</v>
      </c>
      <c r="C6" s="21" t="s">
        <v>23</v>
      </c>
      <c r="D6" s="21"/>
      <c r="E6" s="21"/>
      <c r="F6" s="21"/>
      <c r="G6" s="21"/>
    </row>
    <row r="7" spans="1:7" x14ac:dyDescent="0.25">
      <c r="A7" s="19" t="s">
        <v>77</v>
      </c>
      <c r="B7" s="24" t="s">
        <v>22</v>
      </c>
      <c r="C7" s="24" t="s">
        <v>23</v>
      </c>
      <c r="D7" s="25"/>
      <c r="E7" s="25"/>
      <c r="F7" s="24"/>
      <c r="G7" s="24"/>
    </row>
    <row r="8" spans="1:7" x14ac:dyDescent="0.25">
      <c r="A8" s="19" t="s">
        <v>78</v>
      </c>
      <c r="B8" s="21" t="s">
        <v>22</v>
      </c>
      <c r="C8" s="21" t="s">
        <v>23</v>
      </c>
      <c r="D8" s="21"/>
      <c r="E8" s="21"/>
      <c r="F8" s="21"/>
      <c r="G8" s="21"/>
    </row>
    <row r="9" spans="1:7" x14ac:dyDescent="0.25">
      <c r="A9" s="19" t="s">
        <v>79</v>
      </c>
      <c r="B9" s="24" t="s">
        <v>22</v>
      </c>
      <c r="C9" s="24" t="s">
        <v>23</v>
      </c>
      <c r="D9" s="25"/>
      <c r="E9" s="25"/>
      <c r="F9" s="24"/>
      <c r="G9" s="24"/>
    </row>
    <row r="10" spans="1:7" x14ac:dyDescent="0.25">
      <c r="A10" s="19" t="s">
        <v>80</v>
      </c>
      <c r="B10" s="21" t="s">
        <v>19</v>
      </c>
      <c r="C10" s="21" t="s">
        <v>23</v>
      </c>
      <c r="D10" s="21"/>
      <c r="E10" s="21"/>
      <c r="F10" s="21"/>
      <c r="G10" s="21"/>
    </row>
    <row r="11" spans="1:7" x14ac:dyDescent="0.25">
      <c r="A11" s="19" t="s">
        <v>81</v>
      </c>
      <c r="B11" s="24" t="s">
        <v>19</v>
      </c>
      <c r="C11" s="24" t="s">
        <v>23</v>
      </c>
      <c r="D11" s="25"/>
      <c r="E11" s="25"/>
      <c r="F11" s="24"/>
      <c r="G11" s="24"/>
    </row>
    <row r="12" spans="1:7" x14ac:dyDescent="0.25">
      <c r="A12" s="19" t="s">
        <v>82</v>
      </c>
      <c r="B12" s="21" t="s">
        <v>19</v>
      </c>
      <c r="C12" s="21" t="s">
        <v>30</v>
      </c>
      <c r="D12" s="21"/>
      <c r="E12" s="21"/>
      <c r="F12" s="21"/>
      <c r="G12" s="21"/>
    </row>
    <row r="13" spans="1:7" x14ac:dyDescent="0.25">
      <c r="A13" s="19" t="s">
        <v>83</v>
      </c>
      <c r="B13" s="24" t="s">
        <v>19</v>
      </c>
      <c r="C13" s="24" t="s">
        <v>31</v>
      </c>
      <c r="D13" s="25"/>
      <c r="E13" s="25"/>
      <c r="F13" s="24"/>
      <c r="G13" s="24"/>
    </row>
    <row r="14" spans="1:7" x14ac:dyDescent="0.25">
      <c r="A14" s="19" t="s">
        <v>84</v>
      </c>
      <c r="B14" s="21" t="s">
        <v>19</v>
      </c>
      <c r="C14" s="21" t="s">
        <v>33</v>
      </c>
      <c r="D14" s="27"/>
      <c r="E14" s="27"/>
      <c r="F14" s="21"/>
      <c r="G14" s="21"/>
    </row>
  </sheetData>
  <dataValidations count="5">
    <dataValidation type="list" allowBlank="1" showInputMessage="1" showErrorMessage="1" sqref="G2:G14">
      <formula1>Lieu_parc</formula1>
    </dataValidation>
    <dataValidation type="list" allowBlank="1" showInputMessage="1" showErrorMessage="1" sqref="F2:F14">
      <formula1>client</formula1>
    </dataValidation>
    <dataValidation type="list" allowBlank="1" showInputMessage="1" showErrorMessage="1" sqref="C2:C14">
      <formula1>CONFIG</formula1>
    </dataValidation>
    <dataValidation type="list" allowBlank="1" showInputMessage="1" showErrorMessage="1" sqref="B2:B14">
      <formula1>TYPE</formula1>
    </dataValidation>
    <dataValidation type="list" allowBlank="1" showInputMessage="1" showErrorMessage="1" sqref="D2:E14">
      <formula1>TAILLEPNEUS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workbookViewId="0">
      <selection activeCell="A5" sqref="A5"/>
    </sheetView>
  </sheetViews>
  <sheetFormatPr baseColWidth="10" defaultRowHeight="15" x14ac:dyDescent="0.25"/>
  <cols>
    <col min="2" max="2" width="13.5703125" customWidth="1"/>
    <col min="3" max="3" width="10.85546875" customWidth="1"/>
    <col min="4" max="4" width="21.85546875" customWidth="1"/>
    <col min="5" max="5" width="16.85546875" customWidth="1"/>
    <col min="7" max="7" width="14.7109375" customWidth="1"/>
    <col min="8" max="8" width="11.85546875" customWidth="1"/>
    <col min="9" max="9" width="29.42578125" bestFit="1" customWidth="1"/>
    <col min="10" max="10" width="10.140625" customWidth="1"/>
    <col min="11" max="11" width="11.7109375" customWidth="1"/>
    <col min="12" max="12" width="15.7109375" customWidth="1"/>
    <col min="13" max="13" width="18.140625" customWidth="1"/>
  </cols>
  <sheetData>
    <row r="1" spans="1:13" ht="51" customHeight="1" x14ac:dyDescent="0.25">
      <c r="A1" s="28" t="s">
        <v>0</v>
      </c>
      <c r="B1" s="29" t="s">
        <v>7</v>
      </c>
      <c r="C1" s="28" t="s">
        <v>8</v>
      </c>
      <c r="D1" s="30" t="s">
        <v>9</v>
      </c>
      <c r="E1" s="30" t="s">
        <v>10</v>
      </c>
      <c r="F1" s="30" t="s">
        <v>11</v>
      </c>
      <c r="G1" s="30" t="s">
        <v>12</v>
      </c>
      <c r="H1" s="30" t="s">
        <v>13</v>
      </c>
      <c r="I1" s="28" t="s">
        <v>14</v>
      </c>
      <c r="J1" s="28" t="s">
        <v>15</v>
      </c>
      <c r="K1" s="29" t="s">
        <v>16</v>
      </c>
      <c r="L1" s="28" t="s">
        <v>17</v>
      </c>
      <c r="M1" s="28" t="s">
        <v>18</v>
      </c>
    </row>
    <row r="2" spans="1:13" x14ac:dyDescent="0.25">
      <c r="A2" s="19" t="s">
        <v>72</v>
      </c>
      <c r="B2" s="22">
        <v>43015</v>
      </c>
      <c r="C2" s="21" t="s">
        <v>21</v>
      </c>
      <c r="D2" s="23"/>
      <c r="E2" s="21"/>
      <c r="F2" s="21"/>
      <c r="G2" s="21"/>
      <c r="H2" s="21"/>
      <c r="I2" s="21"/>
      <c r="J2" s="21"/>
      <c r="K2" s="22"/>
      <c r="L2" s="21"/>
      <c r="M2" s="21"/>
    </row>
    <row r="3" spans="1:13" x14ac:dyDescent="0.25">
      <c r="A3" s="19" t="s">
        <v>73</v>
      </c>
      <c r="B3" s="26">
        <v>43018</v>
      </c>
      <c r="C3" s="24"/>
      <c r="D3" s="23"/>
      <c r="E3" s="24"/>
      <c r="F3" s="24"/>
      <c r="G3" s="24"/>
      <c r="H3" s="24"/>
      <c r="I3" s="24"/>
      <c r="J3" s="24"/>
      <c r="K3" s="26"/>
      <c r="L3" s="24"/>
      <c r="M3" s="24"/>
    </row>
    <row r="4" spans="1:13" x14ac:dyDescent="0.25">
      <c r="A4" s="19" t="s">
        <v>74</v>
      </c>
      <c r="B4" s="22">
        <v>43022</v>
      </c>
      <c r="C4" s="21"/>
      <c r="D4" s="23"/>
      <c r="E4" s="21"/>
      <c r="F4" s="21"/>
      <c r="G4" s="21"/>
      <c r="H4" s="21"/>
      <c r="I4" s="21"/>
      <c r="J4" s="21"/>
      <c r="K4" s="22"/>
      <c r="L4" s="21"/>
      <c r="M4" s="21"/>
    </row>
    <row r="5" spans="1:13" x14ac:dyDescent="0.25">
      <c r="A5" s="19" t="s">
        <v>74</v>
      </c>
      <c r="B5" s="26">
        <v>43022</v>
      </c>
      <c r="C5" s="24" t="s">
        <v>24</v>
      </c>
      <c r="D5" s="23"/>
      <c r="E5" s="24" t="s">
        <v>24</v>
      </c>
      <c r="F5" s="24"/>
      <c r="G5" s="24"/>
      <c r="H5" s="24"/>
      <c r="I5" s="24" t="s">
        <v>25</v>
      </c>
      <c r="J5" s="24" t="s">
        <v>26</v>
      </c>
      <c r="K5" s="26"/>
      <c r="L5" s="24"/>
      <c r="M5" s="24"/>
    </row>
    <row r="6" spans="1:13" x14ac:dyDescent="0.25">
      <c r="A6" s="19" t="s">
        <v>74</v>
      </c>
      <c r="B6" s="22">
        <v>43053</v>
      </c>
      <c r="C6" s="21"/>
      <c r="D6" s="23"/>
      <c r="E6" s="21"/>
      <c r="F6" s="21"/>
      <c r="G6" s="21"/>
      <c r="H6" s="21"/>
      <c r="I6" s="21"/>
      <c r="J6" s="21"/>
      <c r="K6" s="22"/>
      <c r="L6" s="21"/>
      <c r="M6" s="21"/>
    </row>
    <row r="7" spans="1:13" x14ac:dyDescent="0.25">
      <c r="A7" s="19" t="s">
        <v>77</v>
      </c>
      <c r="B7" s="26">
        <v>43022</v>
      </c>
      <c r="C7" s="24" t="s">
        <v>21</v>
      </c>
      <c r="D7" s="23"/>
      <c r="E7" s="24"/>
      <c r="F7" s="24"/>
      <c r="G7" s="24"/>
      <c r="H7" s="24"/>
      <c r="I7" s="24"/>
      <c r="J7" s="24"/>
      <c r="K7" s="26"/>
      <c r="L7" s="24"/>
      <c r="M7" s="24"/>
    </row>
    <row r="8" spans="1:13" x14ac:dyDescent="0.25">
      <c r="A8" s="19" t="s">
        <v>78</v>
      </c>
      <c r="B8" s="22">
        <v>43022</v>
      </c>
      <c r="C8" s="21" t="s">
        <v>24</v>
      </c>
      <c r="D8" s="23"/>
      <c r="E8" s="21" t="s">
        <v>24</v>
      </c>
      <c r="F8" s="21"/>
      <c r="G8" s="21"/>
      <c r="H8" s="21"/>
      <c r="I8" s="21" t="s">
        <v>27</v>
      </c>
      <c r="J8" s="21"/>
      <c r="K8" s="22"/>
      <c r="L8" s="21"/>
      <c r="M8" s="21"/>
    </row>
    <row r="9" spans="1:13" x14ac:dyDescent="0.25">
      <c r="A9" s="19" t="s">
        <v>79</v>
      </c>
      <c r="B9" s="26">
        <v>43071</v>
      </c>
      <c r="C9" s="24" t="s">
        <v>21</v>
      </c>
      <c r="D9" s="23"/>
      <c r="E9" s="24"/>
      <c r="F9" s="24"/>
      <c r="G9" s="24"/>
      <c r="H9" s="24"/>
      <c r="I9" s="24"/>
      <c r="J9" s="24"/>
      <c r="K9" s="26"/>
      <c r="L9" s="24"/>
      <c r="M9" s="24"/>
    </row>
    <row r="10" spans="1:13" x14ac:dyDescent="0.25">
      <c r="A10" s="19" t="s">
        <v>74</v>
      </c>
      <c r="B10" s="22">
        <v>43015</v>
      </c>
      <c r="C10" s="21" t="s">
        <v>21</v>
      </c>
      <c r="D10" s="23"/>
      <c r="E10" s="21"/>
      <c r="F10" s="21"/>
      <c r="G10" s="21"/>
      <c r="H10" s="21"/>
      <c r="I10" s="21" t="s">
        <v>28</v>
      </c>
      <c r="J10" s="21"/>
      <c r="K10" s="22"/>
      <c r="L10" s="21"/>
      <c r="M10" s="21"/>
    </row>
    <row r="11" spans="1:13" x14ac:dyDescent="0.25">
      <c r="A11" s="19" t="s">
        <v>74</v>
      </c>
      <c r="B11" s="26">
        <v>43015</v>
      </c>
      <c r="C11" s="24" t="s">
        <v>24</v>
      </c>
      <c r="D11" s="23"/>
      <c r="E11" s="24"/>
      <c r="F11" s="24" t="s">
        <v>24</v>
      </c>
      <c r="G11" s="24"/>
      <c r="H11" s="24" t="s">
        <v>24</v>
      </c>
      <c r="I11" s="24" t="s">
        <v>29</v>
      </c>
      <c r="J11" s="24"/>
      <c r="K11" s="26"/>
      <c r="L11" s="24"/>
      <c r="M11" s="24"/>
    </row>
    <row r="12" spans="1:13" x14ac:dyDescent="0.25">
      <c r="A12" s="19" t="s">
        <v>82</v>
      </c>
      <c r="B12" s="22">
        <v>43015</v>
      </c>
      <c r="C12" s="21" t="s">
        <v>21</v>
      </c>
      <c r="D12" s="23"/>
      <c r="E12" s="21"/>
      <c r="F12" s="21"/>
      <c r="G12" s="21"/>
      <c r="H12" s="21"/>
      <c r="I12" s="21"/>
      <c r="J12" s="21"/>
      <c r="K12" s="22"/>
      <c r="L12" s="21"/>
      <c r="M12" s="21"/>
    </row>
    <row r="13" spans="1:13" x14ac:dyDescent="0.25">
      <c r="A13" s="19" t="s">
        <v>83</v>
      </c>
      <c r="B13" s="26">
        <v>43022</v>
      </c>
      <c r="C13" s="24" t="s">
        <v>24</v>
      </c>
      <c r="D13" s="23"/>
      <c r="E13" s="24" t="s">
        <v>24</v>
      </c>
      <c r="F13" s="24" t="s">
        <v>24</v>
      </c>
      <c r="G13" s="24"/>
      <c r="H13" s="24"/>
      <c r="I13" s="24" t="s">
        <v>32</v>
      </c>
      <c r="J13" s="24"/>
      <c r="K13" s="26"/>
      <c r="L13" s="24"/>
      <c r="M13" s="24"/>
    </row>
    <row r="14" spans="1:13" x14ac:dyDescent="0.25">
      <c r="A14" s="19" t="s">
        <v>84</v>
      </c>
      <c r="B14" s="22">
        <v>43041</v>
      </c>
      <c r="C14" s="21" t="s">
        <v>21</v>
      </c>
      <c r="D14" s="23"/>
      <c r="E14" s="21"/>
      <c r="F14" s="21"/>
      <c r="G14" s="21"/>
      <c r="H14" s="21"/>
      <c r="I14" s="21"/>
      <c r="J14" s="21"/>
      <c r="K14" s="22"/>
      <c r="L14" s="21"/>
      <c r="M14" s="21"/>
    </row>
  </sheetData>
  <conditionalFormatting sqref="C2:C14">
    <cfRule type="containsText" dxfId="20" priority="2" operator="containsText" text="oui">
      <formula>NOT(ISERROR(SEARCH("oui",C2)))</formula>
    </cfRule>
  </conditionalFormatting>
  <conditionalFormatting sqref="C1">
    <cfRule type="containsText" dxfId="19" priority="1" operator="containsText" text="oui">
      <formula>NOT(ISERROR(SEARCH("oui",C1)))</formula>
    </cfRule>
  </conditionalFormatting>
  <dataValidations count="3">
    <dataValidation type="list" allowBlank="1" showInputMessage="1" showErrorMessage="1" sqref="J2:J14">
      <formula1>DELAIS</formula1>
    </dataValidation>
    <dataValidation type="list" allowBlank="1" showInputMessage="1" showErrorMessage="1" sqref="D2:D4">
      <formula1>travaux_a_faire</formula1>
    </dataValidation>
    <dataValidation type="list" allowBlank="1" showInputMessage="1" showErrorMessage="1" sqref="E2:H14 C2:C14">
      <formula1>"Oui,Non"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workbookViewId="0">
      <selection activeCell="D4" sqref="D4:G4"/>
    </sheetView>
  </sheetViews>
  <sheetFormatPr baseColWidth="10" defaultRowHeight="15" x14ac:dyDescent="0.25"/>
  <cols>
    <col min="1" max="1" width="2.85546875" customWidth="1"/>
    <col min="2" max="2" width="9.140625" customWidth="1"/>
    <col min="3" max="3" width="8.42578125" customWidth="1"/>
    <col min="4" max="4" width="14.5703125" customWidth="1"/>
    <col min="5" max="5" width="14.28515625" customWidth="1"/>
    <col min="6" max="6" width="8.140625" customWidth="1"/>
    <col min="7" max="7" width="11.42578125" customWidth="1"/>
    <col min="8" max="8" width="8.7109375" customWidth="1"/>
    <col min="9" max="10" width="15.7109375" customWidth="1"/>
    <col min="11" max="12" width="8.7109375" customWidth="1"/>
    <col min="13" max="13" width="15.7109375" customWidth="1"/>
    <col min="14" max="14" width="1.28515625" customWidth="1"/>
  </cols>
  <sheetData>
    <row r="1" spans="1:14" x14ac:dyDescent="0.25">
      <c r="B1" s="46" t="s">
        <v>91</v>
      </c>
      <c r="C1" s="47"/>
      <c r="D1" s="47"/>
      <c r="E1" s="47"/>
      <c r="F1" s="47"/>
      <c r="G1" s="48"/>
      <c r="I1" s="64" t="s">
        <v>92</v>
      </c>
      <c r="J1" s="65"/>
      <c r="K1" s="65"/>
      <c r="L1" s="65"/>
      <c r="M1" s="66"/>
      <c r="N1" s="38"/>
    </row>
    <row r="2" spans="1:14" ht="20.100000000000001" customHeight="1" thickBot="1" x14ac:dyDescent="0.3">
      <c r="B2" s="56" t="s">
        <v>87</v>
      </c>
      <c r="C2" s="57"/>
      <c r="D2" s="43" t="s">
        <v>72</v>
      </c>
      <c r="E2" s="43"/>
      <c r="F2" s="43"/>
      <c r="G2" s="44"/>
      <c r="H2" s="36"/>
    </row>
    <row r="3" spans="1:14" ht="20.100000000000001" customHeight="1" x14ac:dyDescent="0.25">
      <c r="B3" s="56" t="s">
        <v>35</v>
      </c>
      <c r="C3" s="57"/>
      <c r="D3" s="43">
        <f>VLOOKUP($D$2,TabBaseParc[],6,FALSE)</f>
        <v>0</v>
      </c>
      <c r="E3" s="43"/>
      <c r="F3" s="43"/>
      <c r="G3" s="44"/>
      <c r="I3" s="4" t="s">
        <v>59</v>
      </c>
      <c r="J3" s="31"/>
      <c r="K3" s="31"/>
      <c r="M3" s="4" t="s">
        <v>60</v>
      </c>
    </row>
    <row r="4" spans="1:14" ht="20.100000000000001" customHeight="1" x14ac:dyDescent="0.25">
      <c r="B4" s="54" t="s">
        <v>88</v>
      </c>
      <c r="C4" s="55"/>
      <c r="D4" s="49">
        <f>VLOOKUP($D$2,TabBaseParc[],7,FALSE)</f>
        <v>0</v>
      </c>
      <c r="E4" s="49"/>
      <c r="F4" s="49"/>
      <c r="G4" s="50"/>
      <c r="I4" s="6"/>
      <c r="J4" s="31"/>
      <c r="K4" s="31"/>
      <c r="M4" s="6"/>
    </row>
    <row r="5" spans="1:14" ht="20.100000000000001" customHeight="1" thickBot="1" x14ac:dyDescent="0.3">
      <c r="I5" s="6"/>
      <c r="J5" s="31"/>
      <c r="K5" s="31"/>
      <c r="M5" s="6"/>
    </row>
    <row r="6" spans="1:14" ht="20.100000000000001" customHeight="1" x14ac:dyDescent="0.25">
      <c r="B6" s="51" t="s">
        <v>90</v>
      </c>
      <c r="C6" s="52"/>
      <c r="D6" s="52"/>
      <c r="E6" s="52"/>
      <c r="F6" s="52"/>
      <c r="G6" s="53"/>
      <c r="I6" s="7" t="s">
        <v>64</v>
      </c>
      <c r="J6" s="32" t="s">
        <v>65</v>
      </c>
      <c r="K6" s="62" t="s">
        <v>66</v>
      </c>
      <c r="L6" s="63"/>
      <c r="M6" s="9" t="s">
        <v>67</v>
      </c>
    </row>
    <row r="7" spans="1:14" ht="20.100000000000001" customHeight="1" x14ac:dyDescent="0.25">
      <c r="B7" s="56" t="s">
        <v>86</v>
      </c>
      <c r="C7" s="57"/>
      <c r="D7" s="43" t="str">
        <f>VLOOKUP($D$2,TabBaseParc[],2,FALSE)</f>
        <v>Porteur</v>
      </c>
      <c r="E7" s="43"/>
      <c r="F7" s="43"/>
      <c r="G7" s="44"/>
      <c r="I7" s="10"/>
      <c r="J7" s="33"/>
      <c r="K7" s="60"/>
      <c r="L7" s="61"/>
      <c r="M7" s="12"/>
    </row>
    <row r="8" spans="1:14" ht="20.100000000000001" customHeight="1" thickBot="1" x14ac:dyDescent="0.3">
      <c r="B8" s="56" t="s">
        <v>89</v>
      </c>
      <c r="C8" s="57"/>
      <c r="D8" s="43" t="str">
        <f>VLOOKUP($D$2,TabBaseParc[],3,FALSE)</f>
        <v>6X2-2</v>
      </c>
      <c r="E8" s="43"/>
      <c r="F8" s="43"/>
      <c r="G8" s="44"/>
      <c r="I8" s="13"/>
      <c r="J8" s="34"/>
      <c r="K8" s="58"/>
      <c r="L8" s="59"/>
      <c r="M8" s="15"/>
    </row>
    <row r="9" spans="1:14" ht="20.100000000000001" customHeight="1" x14ac:dyDescent="0.25">
      <c r="B9" s="56" t="s">
        <v>93</v>
      </c>
      <c r="C9" s="57"/>
      <c r="D9" s="43">
        <f>VLOOKUP($D$2,TabBaseParc[],4,FALSE)</f>
        <v>0</v>
      </c>
      <c r="E9" s="43"/>
      <c r="F9" s="43"/>
      <c r="G9" s="44"/>
      <c r="I9" s="4" t="s">
        <v>68</v>
      </c>
      <c r="J9" s="31"/>
      <c r="K9" s="31"/>
      <c r="M9" s="4" t="s">
        <v>69</v>
      </c>
    </row>
    <row r="10" spans="1:14" ht="20.100000000000001" customHeight="1" x14ac:dyDescent="0.25">
      <c r="B10" s="54" t="s">
        <v>94</v>
      </c>
      <c r="C10" s="55"/>
      <c r="D10" s="49">
        <f>VLOOKUP($D$2,TabBaseParc[],5,FALSE)</f>
        <v>0</v>
      </c>
      <c r="E10" s="49"/>
      <c r="F10" s="49"/>
      <c r="G10" s="50"/>
      <c r="I10" s="16"/>
      <c r="J10" s="31"/>
      <c r="K10" s="31"/>
      <c r="M10" s="16"/>
    </row>
    <row r="11" spans="1:14" ht="20.100000000000001" customHeight="1" thickBot="1" x14ac:dyDescent="0.3">
      <c r="I11" s="17"/>
      <c r="J11" s="31"/>
      <c r="K11" s="31"/>
      <c r="M11" s="17"/>
    </row>
    <row r="12" spans="1:14" x14ac:dyDescent="0.25">
      <c r="B12" s="31"/>
      <c r="C12" s="31"/>
      <c r="D12" s="31"/>
      <c r="E12" s="31"/>
      <c r="F12" s="31"/>
      <c r="G12" s="35"/>
      <c r="H12" s="35"/>
    </row>
    <row r="13" spans="1:14" x14ac:dyDescent="0.25">
      <c r="B13" s="45" t="s">
        <v>95</v>
      </c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</row>
    <row r="14" spans="1:14" ht="44.25" customHeight="1" x14ac:dyDescent="0.25">
      <c r="B14" s="39" t="s">
        <v>96</v>
      </c>
      <c r="C14" s="39" t="s">
        <v>97</v>
      </c>
      <c r="D14" s="39" t="s">
        <v>98</v>
      </c>
      <c r="E14" s="39" t="s">
        <v>99</v>
      </c>
      <c r="F14" s="39" t="s">
        <v>100</v>
      </c>
      <c r="G14" s="39" t="s">
        <v>101</v>
      </c>
      <c r="H14" s="39" t="s">
        <v>102</v>
      </c>
      <c r="I14" s="39" t="s">
        <v>103</v>
      </c>
      <c r="J14" s="39" t="s">
        <v>104</v>
      </c>
      <c r="K14" s="39" t="s">
        <v>105</v>
      </c>
      <c r="L14" s="39" t="s">
        <v>106</v>
      </c>
      <c r="M14" s="39" t="s">
        <v>107</v>
      </c>
    </row>
    <row r="15" spans="1:14" s="37" customFormat="1" ht="30" customHeight="1" x14ac:dyDescent="0.25">
      <c r="A15" s="42">
        <f ca="1">ROW(INDEX(OFFSET(TabBaseVisites[],A14,),MATCH($D$2,OFFSET(TabBaseVisites[IMMAT],A14,),0),1))-1</f>
        <v>1</v>
      </c>
      <c r="B15" s="40">
        <f ca="1">IF(ISNA($A15)=TRUE,"",INDEX(OFFSET(TabBaseVisites[],$A14,),MATCH($D$2,OFFSET(TabBaseVisites[IMMAT],$A14,),0),2))</f>
        <v>43015</v>
      </c>
      <c r="C15" s="41" t="str">
        <f ca="1">IF(ISNA($A15)=TRUE,"",INDEX(OFFSET(TabBaseVisites[],$A14,),MATCH($D$2,OFFSET(TabBaseVisites[IMMAT],$A14,),0),3))</f>
        <v>Non</v>
      </c>
      <c r="D15" s="41">
        <f ca="1">IF(ISNA($A15)=TRUE,"",INDEX(OFFSET(TabBaseVisites[],$A14,),MATCH($D$2,OFFSET(TabBaseVisites[IMMAT],$A14,),0),4))</f>
        <v>0</v>
      </c>
      <c r="E15" s="41">
        <f ca="1">IF(ISNA($A15)=TRUE,"",INDEX(OFFSET(TabBaseVisites[],$A14,),MATCH($D$2,OFFSET(TabBaseVisites[IMMAT],$A14,),0),5))</f>
        <v>0</v>
      </c>
      <c r="F15" s="41">
        <f ca="1">IF(ISNA($A15)=TRUE,"",INDEX(OFFSET(TabBaseVisites[],$A14,),MATCH($D$2,OFFSET(TabBaseVisites[IMMAT],$A14,),0),6))</f>
        <v>0</v>
      </c>
      <c r="G15" s="41">
        <f ca="1">IF(ISNA($A15)=TRUE,"",INDEX(OFFSET(TabBaseVisites[],$A14,),MATCH($D$2,OFFSET(TabBaseVisites[IMMAT],$A14,),0),7))</f>
        <v>0</v>
      </c>
      <c r="H15" s="41">
        <f ca="1">IF(ISNA($A15)=TRUE,"",INDEX(OFFSET(TabBaseVisites[],$A14,),MATCH($D$2,OFFSET(TabBaseVisites[IMMAT],$A14,),0),8))</f>
        <v>0</v>
      </c>
      <c r="I15" s="41">
        <f ca="1">IF(ISNA($A15)=TRUE,"",INDEX(OFFSET(TabBaseVisites[],$A14,),MATCH($D$2,OFFSET(TabBaseVisites[IMMAT],$A14,),0),9))</f>
        <v>0</v>
      </c>
      <c r="J15" s="41">
        <f ca="1">IF(ISNA($A15)=TRUE,"",INDEX(OFFSET(TabBaseVisites[],$A14,),MATCH($D$2,OFFSET(TabBaseVisites[IMMAT],$A14,),0),10))</f>
        <v>0</v>
      </c>
      <c r="K15" s="40">
        <f ca="1">IF(ISNA($A15)=TRUE,"",INDEX(OFFSET(TabBaseVisites[],$A14,),MATCH($D$2,OFFSET(TabBaseVisites[IMMAT],$A14,),0),11))</f>
        <v>0</v>
      </c>
      <c r="L15" s="40">
        <f ca="1">IF(ISNA($A15)=TRUE,"",INDEX(OFFSET(TabBaseVisites[],$A14,),MATCH($D$2,OFFSET(TabBaseVisites[IMMAT],$A14,),0),12))</f>
        <v>0</v>
      </c>
      <c r="M15" s="41">
        <f ca="1">IF(ISNA($A15)=TRUE,"",INDEX(OFFSET(TabBaseVisites[],$A14,),MATCH($D$2,OFFSET(TabBaseVisites[IMMAT],$A14,),0),13))</f>
        <v>0</v>
      </c>
    </row>
    <row r="16" spans="1:14" s="37" customFormat="1" ht="30" customHeight="1" x14ac:dyDescent="0.25">
      <c r="A16" s="42" t="e">
        <f ca="1">ROW(INDEX(OFFSET(TabBaseVisites[],A15,),MATCH($D$2,OFFSET(TabBaseVisites[IMMAT],A15,),0),1))-1</f>
        <v>#N/A</v>
      </c>
      <c r="B16" s="40" t="str">
        <f ca="1">IF(ISNA($A16)=TRUE,"",INDEX(OFFSET(TabBaseVisites[],$A15,),MATCH($D$2,OFFSET(TabBaseVisites[IMMAT],$A15,),0),2))</f>
        <v/>
      </c>
      <c r="C16" s="41" t="str">
        <f ca="1">IF(ISNA($A16)=TRUE,"",INDEX(OFFSET(TabBaseVisites[],$A15,),MATCH($D$2,OFFSET(TabBaseVisites[IMMAT],$A15,),0),3))</f>
        <v/>
      </c>
      <c r="D16" s="41" t="str">
        <f ca="1">IF(ISNA($A16)=TRUE,"",INDEX(OFFSET(TabBaseVisites[],$A15,),MATCH($D$2,OFFSET(TabBaseVisites[IMMAT],$A15,),0),4))</f>
        <v/>
      </c>
      <c r="E16" s="41" t="str">
        <f ca="1">IF(ISNA($A16)=TRUE,"",INDEX(OFFSET(TabBaseVisites[],$A15,),MATCH($D$2,OFFSET(TabBaseVisites[IMMAT],$A15,),0),5))</f>
        <v/>
      </c>
      <c r="F16" s="41" t="str">
        <f ca="1">IF(ISNA($A16)=TRUE,"",INDEX(OFFSET(TabBaseVisites[],$A15,),MATCH($D$2,OFFSET(TabBaseVisites[IMMAT],$A15,),0),6))</f>
        <v/>
      </c>
      <c r="G16" s="41" t="str">
        <f ca="1">IF(ISNA($A16)=TRUE,"",INDEX(OFFSET(TabBaseVisites[],$A15,),MATCH($D$2,OFFSET(TabBaseVisites[IMMAT],$A15,),0),7))</f>
        <v/>
      </c>
      <c r="H16" s="41" t="str">
        <f ca="1">IF(ISNA($A16)=TRUE,"",INDEX(OFFSET(TabBaseVisites[],$A15,),MATCH($D$2,OFFSET(TabBaseVisites[IMMAT],$A15,),0),8))</f>
        <v/>
      </c>
      <c r="I16" s="41" t="str">
        <f ca="1">IF(ISNA($A16)=TRUE,"",INDEX(OFFSET(TabBaseVisites[],$A15,),MATCH($D$2,OFFSET(TabBaseVisites[IMMAT],$A15,),0),9))</f>
        <v/>
      </c>
      <c r="J16" s="41" t="str">
        <f ca="1">IF(ISNA($A16)=TRUE,"",INDEX(OFFSET(TabBaseVisites[],$A15,),MATCH($D$2,OFFSET(TabBaseVisites[IMMAT],$A15,),0),10))</f>
        <v/>
      </c>
      <c r="K16" s="40" t="str">
        <f ca="1">IF(ISNA($A16)=TRUE,"",INDEX(OFFSET(TabBaseVisites[],$A15,),MATCH($D$2,OFFSET(TabBaseVisites[IMMAT],$A15,),0),11))</f>
        <v/>
      </c>
      <c r="L16" s="40" t="str">
        <f ca="1">IF(ISNA($A16)=TRUE,"",INDEX(OFFSET(TabBaseVisites[],$A15,),MATCH($D$2,OFFSET(TabBaseVisites[IMMAT],$A15,),0),12))</f>
        <v/>
      </c>
      <c r="M16" s="41" t="str">
        <f ca="1">IF(ISNA($A16)=TRUE,"",INDEX(OFFSET(TabBaseVisites[],$A15,),MATCH($D$2,OFFSET(TabBaseVisites[IMMAT],$A15,),0),13))</f>
        <v/>
      </c>
    </row>
    <row r="17" spans="1:13" s="37" customFormat="1" ht="30" customHeight="1" x14ac:dyDescent="0.25">
      <c r="A17" s="42" t="e">
        <f ca="1">ROW(INDEX(OFFSET(TabBaseVisites[],A16,),MATCH($D$2,OFFSET(TabBaseVisites[IMMAT],A16,),0),1))-1</f>
        <v>#N/A</v>
      </c>
      <c r="B17" s="40" t="str">
        <f ca="1">IF(ISNA($A17)=TRUE,"",INDEX(OFFSET(TabBaseVisites[],$A16,),MATCH($D$2,OFFSET(TabBaseVisites[IMMAT],$A16,),0),2))</f>
        <v/>
      </c>
      <c r="C17" s="41" t="str">
        <f ca="1">IF(ISNA($A17)=TRUE,"",INDEX(OFFSET(TabBaseVisites[],$A16,),MATCH($D$2,OFFSET(TabBaseVisites[IMMAT],$A16,),0),3))</f>
        <v/>
      </c>
      <c r="D17" s="41" t="str">
        <f ca="1">IF(ISNA($A17)=TRUE,"",INDEX(OFFSET(TabBaseVisites[],$A16,),MATCH($D$2,OFFSET(TabBaseVisites[IMMAT],$A16,),0),4))</f>
        <v/>
      </c>
      <c r="E17" s="41" t="str">
        <f ca="1">IF(ISNA($A17)=TRUE,"",INDEX(OFFSET(TabBaseVisites[],$A16,),MATCH($D$2,OFFSET(TabBaseVisites[IMMAT],$A16,),0),5))</f>
        <v/>
      </c>
      <c r="F17" s="41" t="str">
        <f ca="1">IF(ISNA($A17)=TRUE,"",INDEX(OFFSET(TabBaseVisites[],$A16,),MATCH($D$2,OFFSET(TabBaseVisites[IMMAT],$A16,),0),6))</f>
        <v/>
      </c>
      <c r="G17" s="41" t="str">
        <f ca="1">IF(ISNA($A17)=TRUE,"",INDEX(OFFSET(TabBaseVisites[],$A16,),MATCH($D$2,OFFSET(TabBaseVisites[IMMAT],$A16,),0),7))</f>
        <v/>
      </c>
      <c r="H17" s="41" t="str">
        <f ca="1">IF(ISNA($A17)=TRUE,"",INDEX(OFFSET(TabBaseVisites[],$A16,),MATCH($D$2,OFFSET(TabBaseVisites[IMMAT],$A16,),0),8))</f>
        <v/>
      </c>
      <c r="I17" s="41" t="str">
        <f ca="1">IF(ISNA($A17)=TRUE,"",INDEX(OFFSET(TabBaseVisites[],$A16,),MATCH($D$2,OFFSET(TabBaseVisites[IMMAT],$A16,),0),9))</f>
        <v/>
      </c>
      <c r="J17" s="41" t="str">
        <f ca="1">IF(ISNA($A17)=TRUE,"",INDEX(OFFSET(TabBaseVisites[],$A16,),MATCH($D$2,OFFSET(TabBaseVisites[IMMAT],$A16,),0),10))</f>
        <v/>
      </c>
      <c r="K17" s="40" t="str">
        <f ca="1">IF(ISNA($A17)=TRUE,"",INDEX(OFFSET(TabBaseVisites[],$A16,),MATCH($D$2,OFFSET(TabBaseVisites[IMMAT],$A16,),0),11))</f>
        <v/>
      </c>
      <c r="L17" s="40" t="str">
        <f ca="1">IF(ISNA($A17)=TRUE,"",INDEX(OFFSET(TabBaseVisites[],$A16,),MATCH($D$2,OFFSET(TabBaseVisites[IMMAT],$A16,),0),12))</f>
        <v/>
      </c>
      <c r="M17" s="41" t="str">
        <f ca="1">IF(ISNA($A17)=TRUE,"",INDEX(OFFSET(TabBaseVisites[],$A16,),MATCH($D$2,OFFSET(TabBaseVisites[IMMAT],$A16,),0),13))</f>
        <v/>
      </c>
    </row>
    <row r="18" spans="1:13" s="37" customFormat="1" ht="30" customHeight="1" x14ac:dyDescent="0.25">
      <c r="A18" s="42" t="e">
        <f ca="1">ROW(INDEX(OFFSET(TabBaseVisites[],A17,),MATCH($D$2,OFFSET(TabBaseVisites[IMMAT],A17,),0),1))-1</f>
        <v>#N/A</v>
      </c>
      <c r="B18" s="40" t="str">
        <f ca="1">IF(ISNA($A18)=TRUE,"",INDEX(OFFSET(TabBaseVisites[],$A17,),MATCH($D$2,OFFSET(TabBaseVisites[IMMAT],$A17,),0),2))</f>
        <v/>
      </c>
      <c r="C18" s="41" t="str">
        <f ca="1">IF(ISNA($A18)=TRUE,"",INDEX(OFFSET(TabBaseVisites[],$A17,),MATCH($D$2,OFFSET(TabBaseVisites[IMMAT],$A17,),0),3))</f>
        <v/>
      </c>
      <c r="D18" s="41" t="str">
        <f ca="1">IF(ISNA($A18)=TRUE,"",INDEX(OFFSET(TabBaseVisites[],$A17,),MATCH($D$2,OFFSET(TabBaseVisites[IMMAT],$A17,),0),4))</f>
        <v/>
      </c>
      <c r="E18" s="41" t="str">
        <f ca="1">IF(ISNA($A18)=TRUE,"",INDEX(OFFSET(TabBaseVisites[],$A17,),MATCH($D$2,OFFSET(TabBaseVisites[IMMAT],$A17,),0),5))</f>
        <v/>
      </c>
      <c r="F18" s="41" t="str">
        <f ca="1">IF(ISNA($A18)=TRUE,"",INDEX(OFFSET(TabBaseVisites[],$A17,),MATCH($D$2,OFFSET(TabBaseVisites[IMMAT],$A17,),0),6))</f>
        <v/>
      </c>
      <c r="G18" s="41" t="str">
        <f ca="1">IF(ISNA($A18)=TRUE,"",INDEX(OFFSET(TabBaseVisites[],$A17,),MATCH($D$2,OFFSET(TabBaseVisites[IMMAT],$A17,),0),7))</f>
        <v/>
      </c>
      <c r="H18" s="41" t="str">
        <f ca="1">IF(ISNA($A18)=TRUE,"",INDEX(OFFSET(TabBaseVisites[],$A17,),MATCH($D$2,OFFSET(TabBaseVisites[IMMAT],$A17,),0),8))</f>
        <v/>
      </c>
      <c r="I18" s="41" t="str">
        <f ca="1">IF(ISNA($A18)=TRUE,"",INDEX(OFFSET(TabBaseVisites[],$A17,),MATCH($D$2,OFFSET(TabBaseVisites[IMMAT],$A17,),0),9))</f>
        <v/>
      </c>
      <c r="J18" s="41" t="str">
        <f ca="1">IF(ISNA($A18)=TRUE,"",INDEX(OFFSET(TabBaseVisites[],$A17,),MATCH($D$2,OFFSET(TabBaseVisites[IMMAT],$A17,),0),10))</f>
        <v/>
      </c>
      <c r="K18" s="40" t="str">
        <f ca="1">IF(ISNA($A18)=TRUE,"",INDEX(OFFSET(TabBaseVisites[],$A17,),MATCH($D$2,OFFSET(TabBaseVisites[IMMAT],$A17,),0),11))</f>
        <v/>
      </c>
      <c r="L18" s="40" t="str">
        <f ca="1">IF(ISNA($A18)=TRUE,"",INDEX(OFFSET(TabBaseVisites[],$A17,),MATCH($D$2,OFFSET(TabBaseVisites[IMMAT],$A17,),0),12))</f>
        <v/>
      </c>
      <c r="M18" s="41" t="str">
        <f ca="1">IF(ISNA($A18)=TRUE,"",INDEX(OFFSET(TabBaseVisites[],$A17,),MATCH($D$2,OFFSET(TabBaseVisites[IMMAT],$A17,),0),13))</f>
        <v/>
      </c>
    </row>
    <row r="19" spans="1:13" s="37" customFormat="1" ht="30" customHeight="1" x14ac:dyDescent="0.25">
      <c r="A19" s="42" t="e">
        <f ca="1">ROW(INDEX(OFFSET(TabBaseVisites[],A18,),MATCH($D$2,OFFSET(TabBaseVisites[IMMAT],A18,),0),1))-1</f>
        <v>#N/A</v>
      </c>
      <c r="B19" s="40" t="str">
        <f ca="1">IF(ISNA($A19)=TRUE,"",INDEX(OFFSET(TabBaseVisites[],$A18,),MATCH($D$2,OFFSET(TabBaseVisites[IMMAT],$A18,),0),2))</f>
        <v/>
      </c>
      <c r="C19" s="41" t="str">
        <f ca="1">IF(ISNA($A19)=TRUE,"",INDEX(OFFSET(TabBaseVisites[],$A18,),MATCH($D$2,OFFSET(TabBaseVisites[IMMAT],$A18,),0),3))</f>
        <v/>
      </c>
      <c r="D19" s="41" t="str">
        <f ca="1">IF(ISNA($A19)=TRUE,"",INDEX(OFFSET(TabBaseVisites[],$A18,),MATCH($D$2,OFFSET(TabBaseVisites[IMMAT],$A18,),0),4))</f>
        <v/>
      </c>
      <c r="E19" s="41" t="str">
        <f ca="1">IF(ISNA($A19)=TRUE,"",INDEX(OFFSET(TabBaseVisites[],$A18,),MATCH($D$2,OFFSET(TabBaseVisites[IMMAT],$A18,),0),5))</f>
        <v/>
      </c>
      <c r="F19" s="41" t="str">
        <f ca="1">IF(ISNA($A19)=TRUE,"",INDEX(OFFSET(TabBaseVisites[],$A18,),MATCH($D$2,OFFSET(TabBaseVisites[IMMAT],$A18,),0),6))</f>
        <v/>
      </c>
      <c r="G19" s="41" t="str">
        <f ca="1">IF(ISNA($A19)=TRUE,"",INDEX(OFFSET(TabBaseVisites[],$A18,),MATCH($D$2,OFFSET(TabBaseVisites[IMMAT],$A18,),0),7))</f>
        <v/>
      </c>
      <c r="H19" s="41" t="str">
        <f ca="1">IF(ISNA($A19)=TRUE,"",INDEX(OFFSET(TabBaseVisites[],$A18,),MATCH($D$2,OFFSET(TabBaseVisites[IMMAT],$A18,),0),8))</f>
        <v/>
      </c>
      <c r="I19" s="41" t="str">
        <f ca="1">IF(ISNA($A19)=TRUE,"",INDEX(OFFSET(TabBaseVisites[],$A18,),MATCH($D$2,OFFSET(TabBaseVisites[IMMAT],$A18,),0),9))</f>
        <v/>
      </c>
      <c r="J19" s="41" t="str">
        <f ca="1">IF(ISNA($A19)=TRUE,"",INDEX(OFFSET(TabBaseVisites[],$A18,),MATCH($D$2,OFFSET(TabBaseVisites[IMMAT],$A18,),0),10))</f>
        <v/>
      </c>
      <c r="K19" s="40" t="str">
        <f ca="1">IF(ISNA($A19)=TRUE,"",INDEX(OFFSET(TabBaseVisites[],$A18,),MATCH($D$2,OFFSET(TabBaseVisites[IMMAT],$A18,),0),11))</f>
        <v/>
      </c>
      <c r="L19" s="40" t="str">
        <f ca="1">IF(ISNA($A19)=TRUE,"",INDEX(OFFSET(TabBaseVisites[],$A18,),MATCH($D$2,OFFSET(TabBaseVisites[IMMAT],$A18,),0),12))</f>
        <v/>
      </c>
      <c r="M19" s="41" t="str">
        <f ca="1">IF(ISNA($A19)=TRUE,"",INDEX(OFFSET(TabBaseVisites[],$A18,),MATCH($D$2,OFFSET(TabBaseVisites[IMMAT],$A18,),0),13))</f>
        <v/>
      </c>
    </row>
    <row r="20" spans="1:13" s="37" customFormat="1" ht="30" customHeight="1" x14ac:dyDescent="0.25">
      <c r="A20" s="42" t="e">
        <f ca="1">ROW(INDEX(OFFSET(TabBaseVisites[],A19,),MATCH($D$2,OFFSET(TabBaseVisites[IMMAT],A19,),0),1))-1</f>
        <v>#N/A</v>
      </c>
      <c r="B20" s="40" t="str">
        <f ca="1">IF(ISNA($A20)=TRUE,"",INDEX(OFFSET(TabBaseVisites[],$A19,),MATCH($D$2,OFFSET(TabBaseVisites[IMMAT],$A19,),0),2))</f>
        <v/>
      </c>
      <c r="C20" s="41" t="str">
        <f ca="1">IF(ISNA($A20)=TRUE,"",INDEX(OFFSET(TabBaseVisites[],$A19,),MATCH($D$2,OFFSET(TabBaseVisites[IMMAT],$A19,),0),3))</f>
        <v/>
      </c>
      <c r="D20" s="41" t="str">
        <f ca="1">IF(ISNA($A20)=TRUE,"",INDEX(OFFSET(TabBaseVisites[],$A19,),MATCH($D$2,OFFSET(TabBaseVisites[IMMAT],$A19,),0),4))</f>
        <v/>
      </c>
      <c r="E20" s="41" t="str">
        <f ca="1">IF(ISNA($A20)=TRUE,"",INDEX(OFFSET(TabBaseVisites[],$A19,),MATCH($D$2,OFFSET(TabBaseVisites[IMMAT],$A19,),0),5))</f>
        <v/>
      </c>
      <c r="F20" s="41" t="str">
        <f ca="1">IF(ISNA($A20)=TRUE,"",INDEX(OFFSET(TabBaseVisites[],$A19,),MATCH($D$2,OFFSET(TabBaseVisites[IMMAT],$A19,),0),6))</f>
        <v/>
      </c>
      <c r="G20" s="41" t="str">
        <f ca="1">IF(ISNA($A20)=TRUE,"",INDEX(OFFSET(TabBaseVisites[],$A19,),MATCH($D$2,OFFSET(TabBaseVisites[IMMAT],$A19,),0),7))</f>
        <v/>
      </c>
      <c r="H20" s="41" t="str">
        <f ca="1">IF(ISNA($A20)=TRUE,"",INDEX(OFFSET(TabBaseVisites[],$A19,),MATCH($D$2,OFFSET(TabBaseVisites[IMMAT],$A19,),0),8))</f>
        <v/>
      </c>
      <c r="I20" s="41" t="str">
        <f ca="1">IF(ISNA($A20)=TRUE,"",INDEX(OFFSET(TabBaseVisites[],$A19,),MATCH($D$2,OFFSET(TabBaseVisites[IMMAT],$A19,),0),9))</f>
        <v/>
      </c>
      <c r="J20" s="41" t="str">
        <f ca="1">IF(ISNA($A20)=TRUE,"",INDEX(OFFSET(TabBaseVisites[],$A19,),MATCH($D$2,OFFSET(TabBaseVisites[IMMAT],$A19,),0),10))</f>
        <v/>
      </c>
      <c r="K20" s="40" t="str">
        <f ca="1">IF(ISNA($A20)=TRUE,"",INDEX(OFFSET(TabBaseVisites[],$A19,),MATCH($D$2,OFFSET(TabBaseVisites[IMMAT],$A19,),0),11))</f>
        <v/>
      </c>
      <c r="L20" s="40" t="str">
        <f ca="1">IF(ISNA($A20)=TRUE,"",INDEX(OFFSET(TabBaseVisites[],$A19,),MATCH($D$2,OFFSET(TabBaseVisites[IMMAT],$A19,),0),12))</f>
        <v/>
      </c>
      <c r="M20" s="41" t="str">
        <f ca="1">IF(ISNA($A20)=TRUE,"",INDEX(OFFSET(TabBaseVisites[],$A19,),MATCH($D$2,OFFSET(TabBaseVisites[IMMAT],$A19,),0),13))</f>
        <v/>
      </c>
    </row>
    <row r="21" spans="1:13" s="37" customFormat="1" ht="30" customHeight="1" x14ac:dyDescent="0.25">
      <c r="A21" s="42" t="e">
        <f ca="1">ROW(INDEX(OFFSET(TabBaseVisites[],A20,),MATCH($D$2,OFFSET(TabBaseVisites[IMMAT],A20,),0),1))-1</f>
        <v>#N/A</v>
      </c>
      <c r="B21" s="40" t="str">
        <f ca="1">IF(ISNA($A21)=TRUE,"",INDEX(OFFSET(TabBaseVisites[],$A20,),MATCH($D$2,OFFSET(TabBaseVisites[IMMAT],$A20,),0),2))</f>
        <v/>
      </c>
      <c r="C21" s="41" t="str">
        <f ca="1">IF(ISNA($A21)=TRUE,"",INDEX(OFFSET(TabBaseVisites[],$A20,),MATCH($D$2,OFFSET(TabBaseVisites[IMMAT],$A20,),0),3))</f>
        <v/>
      </c>
      <c r="D21" s="41" t="str">
        <f ca="1">IF(ISNA($A21)=TRUE,"",INDEX(OFFSET(TabBaseVisites[],$A20,),MATCH($D$2,OFFSET(TabBaseVisites[IMMAT],$A20,),0),4))</f>
        <v/>
      </c>
      <c r="E21" s="41" t="str">
        <f ca="1">IF(ISNA($A21)=TRUE,"",INDEX(OFFSET(TabBaseVisites[],$A20,),MATCH($D$2,OFFSET(TabBaseVisites[IMMAT],$A20,),0),5))</f>
        <v/>
      </c>
      <c r="F21" s="41" t="str">
        <f ca="1">IF(ISNA($A21)=TRUE,"",INDEX(OFFSET(TabBaseVisites[],$A20,),MATCH($D$2,OFFSET(TabBaseVisites[IMMAT],$A20,),0),6))</f>
        <v/>
      </c>
      <c r="G21" s="41" t="str">
        <f ca="1">IF(ISNA($A21)=TRUE,"",INDEX(OFFSET(TabBaseVisites[],$A20,),MATCH($D$2,OFFSET(TabBaseVisites[IMMAT],$A20,),0),7))</f>
        <v/>
      </c>
      <c r="H21" s="41" t="str">
        <f ca="1">IF(ISNA($A21)=TRUE,"",INDEX(OFFSET(TabBaseVisites[],$A20,),MATCH($D$2,OFFSET(TabBaseVisites[IMMAT],$A20,),0),8))</f>
        <v/>
      </c>
      <c r="I21" s="41" t="str">
        <f ca="1">IF(ISNA($A21)=TRUE,"",INDEX(OFFSET(TabBaseVisites[],$A20,),MATCH($D$2,OFFSET(TabBaseVisites[IMMAT],$A20,),0),9))</f>
        <v/>
      </c>
      <c r="J21" s="41" t="str">
        <f ca="1">IF(ISNA($A21)=TRUE,"",INDEX(OFFSET(TabBaseVisites[],$A20,),MATCH($D$2,OFFSET(TabBaseVisites[IMMAT],$A20,),0),10))</f>
        <v/>
      </c>
      <c r="K21" s="40" t="str">
        <f ca="1">IF(ISNA($A21)=TRUE,"",INDEX(OFFSET(TabBaseVisites[],$A20,),MATCH($D$2,OFFSET(TabBaseVisites[IMMAT],$A20,),0),11))</f>
        <v/>
      </c>
      <c r="L21" s="40" t="str">
        <f ca="1">IF(ISNA($A21)=TRUE,"",INDEX(OFFSET(TabBaseVisites[],$A20,),MATCH($D$2,OFFSET(TabBaseVisites[IMMAT],$A20,),0),12))</f>
        <v/>
      </c>
      <c r="M21" s="41" t="str">
        <f ca="1">IF(ISNA($A21)=TRUE,"",INDEX(OFFSET(TabBaseVisites[],$A20,),MATCH($D$2,OFFSET(TabBaseVisites[IMMAT],$A20,),0),13))</f>
        <v/>
      </c>
    </row>
    <row r="22" spans="1:13" s="37" customFormat="1" ht="30" customHeight="1" x14ac:dyDescent="0.25">
      <c r="A22" s="42" t="e">
        <f ca="1">ROW(INDEX(OFFSET(TabBaseVisites[],A21,),MATCH($D$2,OFFSET(TabBaseVisites[IMMAT],A21,),0),1))-1</f>
        <v>#N/A</v>
      </c>
      <c r="B22" s="40" t="str">
        <f ca="1">IF(ISNA($A22)=TRUE,"",INDEX(OFFSET(TabBaseVisites[],$A21,),MATCH($D$2,OFFSET(TabBaseVisites[IMMAT],$A21,),0),2))</f>
        <v/>
      </c>
      <c r="C22" s="41" t="str">
        <f ca="1">IF(ISNA($A22)=TRUE,"",INDEX(OFFSET(TabBaseVisites[],$A21,),MATCH($D$2,OFFSET(TabBaseVisites[IMMAT],$A21,),0),3))</f>
        <v/>
      </c>
      <c r="D22" s="41" t="str">
        <f ca="1">IF(ISNA($A22)=TRUE,"",INDEX(OFFSET(TabBaseVisites[],$A21,),MATCH($D$2,OFFSET(TabBaseVisites[IMMAT],$A21,),0),4))</f>
        <v/>
      </c>
      <c r="E22" s="41" t="str">
        <f ca="1">IF(ISNA($A22)=TRUE,"",INDEX(OFFSET(TabBaseVisites[],$A21,),MATCH($D$2,OFFSET(TabBaseVisites[IMMAT],$A21,),0),5))</f>
        <v/>
      </c>
      <c r="F22" s="41" t="str">
        <f ca="1">IF(ISNA($A22)=TRUE,"",INDEX(OFFSET(TabBaseVisites[],$A21,),MATCH($D$2,OFFSET(TabBaseVisites[IMMAT],$A21,),0),6))</f>
        <v/>
      </c>
      <c r="G22" s="41" t="str">
        <f ca="1">IF(ISNA($A22)=TRUE,"",INDEX(OFFSET(TabBaseVisites[],$A21,),MATCH($D$2,OFFSET(TabBaseVisites[IMMAT],$A21,),0),7))</f>
        <v/>
      </c>
      <c r="H22" s="41" t="str">
        <f ca="1">IF(ISNA($A22)=TRUE,"",INDEX(OFFSET(TabBaseVisites[],$A21,),MATCH($D$2,OFFSET(TabBaseVisites[IMMAT],$A21,),0),8))</f>
        <v/>
      </c>
      <c r="I22" s="41" t="str">
        <f ca="1">IF(ISNA($A22)=TRUE,"",INDEX(OFFSET(TabBaseVisites[],$A21,),MATCH($D$2,OFFSET(TabBaseVisites[IMMAT],$A21,),0),9))</f>
        <v/>
      </c>
      <c r="J22" s="41" t="str">
        <f ca="1">IF(ISNA($A22)=TRUE,"",INDEX(OFFSET(TabBaseVisites[],$A21,),MATCH($D$2,OFFSET(TabBaseVisites[IMMAT],$A21,),0),10))</f>
        <v/>
      </c>
      <c r="K22" s="40" t="str">
        <f ca="1">IF(ISNA($A22)=TRUE,"",INDEX(OFFSET(TabBaseVisites[],$A21,),MATCH($D$2,OFFSET(TabBaseVisites[IMMAT],$A21,),0),11))</f>
        <v/>
      </c>
      <c r="L22" s="40" t="str">
        <f ca="1">IF(ISNA($A22)=TRUE,"",INDEX(OFFSET(TabBaseVisites[],$A21,),MATCH($D$2,OFFSET(TabBaseVisites[IMMAT],$A21,),0),12))</f>
        <v/>
      </c>
      <c r="M22" s="41" t="str">
        <f ca="1">IF(ISNA($A22)=TRUE,"",INDEX(OFFSET(TabBaseVisites[],$A21,),MATCH($D$2,OFFSET(TabBaseVisites[IMMAT],$A21,),0),13))</f>
        <v/>
      </c>
    </row>
    <row r="23" spans="1:13" s="37" customFormat="1" ht="30" customHeight="1" x14ac:dyDescent="0.25">
      <c r="A23" s="42" t="e">
        <f ca="1">ROW(INDEX(OFFSET(TabBaseVisites[],A22,),MATCH($D$2,OFFSET(TabBaseVisites[IMMAT],A22,),0),1))-1</f>
        <v>#N/A</v>
      </c>
      <c r="B23" s="40" t="str">
        <f ca="1">IF(ISNA($A23)=TRUE,"",INDEX(OFFSET(TabBaseVisites[],$A22,),MATCH($D$2,OFFSET(TabBaseVisites[IMMAT],$A22,),0),2))</f>
        <v/>
      </c>
      <c r="C23" s="41" t="str">
        <f ca="1">IF(ISNA($A23)=TRUE,"",INDEX(OFFSET(TabBaseVisites[],$A22,),MATCH($D$2,OFFSET(TabBaseVisites[IMMAT],$A22,),0),3))</f>
        <v/>
      </c>
      <c r="D23" s="41" t="str">
        <f ca="1">IF(ISNA($A23)=TRUE,"",INDEX(OFFSET(TabBaseVisites[],$A22,),MATCH($D$2,OFFSET(TabBaseVisites[IMMAT],$A22,),0),4))</f>
        <v/>
      </c>
      <c r="E23" s="41" t="str">
        <f ca="1">IF(ISNA($A23)=TRUE,"",INDEX(OFFSET(TabBaseVisites[],$A22,),MATCH($D$2,OFFSET(TabBaseVisites[IMMAT],$A22,),0),5))</f>
        <v/>
      </c>
      <c r="F23" s="41" t="str">
        <f ca="1">IF(ISNA($A23)=TRUE,"",INDEX(OFFSET(TabBaseVisites[],$A22,),MATCH($D$2,OFFSET(TabBaseVisites[IMMAT],$A22,),0),6))</f>
        <v/>
      </c>
      <c r="G23" s="41" t="str">
        <f ca="1">IF(ISNA($A23)=TRUE,"",INDEX(OFFSET(TabBaseVisites[],$A22,),MATCH($D$2,OFFSET(TabBaseVisites[IMMAT],$A22,),0),7))</f>
        <v/>
      </c>
      <c r="H23" s="41" t="str">
        <f ca="1">IF(ISNA($A23)=TRUE,"",INDEX(OFFSET(TabBaseVisites[],$A22,),MATCH($D$2,OFFSET(TabBaseVisites[IMMAT],$A22,),0),8))</f>
        <v/>
      </c>
      <c r="I23" s="41" t="str">
        <f ca="1">IF(ISNA($A23)=TRUE,"",INDEX(OFFSET(TabBaseVisites[],$A22,),MATCH($D$2,OFFSET(TabBaseVisites[IMMAT],$A22,),0),9))</f>
        <v/>
      </c>
      <c r="J23" s="41" t="str">
        <f ca="1">IF(ISNA($A23)=TRUE,"",INDEX(OFFSET(TabBaseVisites[],$A22,),MATCH($D$2,OFFSET(TabBaseVisites[IMMAT],$A22,),0),10))</f>
        <v/>
      </c>
      <c r="K23" s="40" t="str">
        <f ca="1">IF(ISNA($A23)=TRUE,"",INDEX(OFFSET(TabBaseVisites[],$A22,),MATCH($D$2,OFFSET(TabBaseVisites[IMMAT],$A22,),0),11))</f>
        <v/>
      </c>
      <c r="L23" s="40" t="str">
        <f ca="1">IF(ISNA($A23)=TRUE,"",INDEX(OFFSET(TabBaseVisites[],$A22,),MATCH($D$2,OFFSET(TabBaseVisites[IMMAT],$A22,),0),12))</f>
        <v/>
      </c>
      <c r="M23" s="41" t="str">
        <f ca="1">IF(ISNA($A23)=TRUE,"",INDEX(OFFSET(TabBaseVisites[],$A22,),MATCH($D$2,OFFSET(TabBaseVisites[IMMAT],$A22,),0),13))</f>
        <v/>
      </c>
    </row>
    <row r="24" spans="1:13" s="37" customFormat="1" ht="30" customHeight="1" x14ac:dyDescent="0.25">
      <c r="A24" s="42" t="e">
        <f ca="1">ROW(INDEX(OFFSET(TabBaseVisites[],A23,),MATCH($D$2,OFFSET(TabBaseVisites[IMMAT],A23,),0),1))-1</f>
        <v>#N/A</v>
      </c>
      <c r="B24" s="40" t="str">
        <f ca="1">IF(ISNA($A24)=TRUE,"",INDEX(OFFSET(TabBaseVisites[],$A23,),MATCH($D$2,OFFSET(TabBaseVisites[IMMAT],$A23,),0),2))</f>
        <v/>
      </c>
      <c r="C24" s="41" t="str">
        <f ca="1">IF(ISNA($A24)=TRUE,"",INDEX(OFFSET(TabBaseVisites[],$A23,),MATCH($D$2,OFFSET(TabBaseVisites[IMMAT],$A23,),0),3))</f>
        <v/>
      </c>
      <c r="D24" s="41" t="str">
        <f ca="1">IF(ISNA($A24)=TRUE,"",INDEX(OFFSET(TabBaseVisites[],$A23,),MATCH($D$2,OFFSET(TabBaseVisites[IMMAT],$A23,),0),4))</f>
        <v/>
      </c>
      <c r="E24" s="41" t="str">
        <f ca="1">IF(ISNA($A24)=TRUE,"",INDEX(OFFSET(TabBaseVisites[],$A23,),MATCH($D$2,OFFSET(TabBaseVisites[IMMAT],$A23,),0),5))</f>
        <v/>
      </c>
      <c r="F24" s="41" t="str">
        <f ca="1">IF(ISNA($A24)=TRUE,"",INDEX(OFFSET(TabBaseVisites[],$A23,),MATCH($D$2,OFFSET(TabBaseVisites[IMMAT],$A23,),0),6))</f>
        <v/>
      </c>
      <c r="G24" s="41" t="str">
        <f ca="1">IF(ISNA($A24)=TRUE,"",INDEX(OFFSET(TabBaseVisites[],$A23,),MATCH($D$2,OFFSET(TabBaseVisites[IMMAT],$A23,),0),7))</f>
        <v/>
      </c>
      <c r="H24" s="41" t="str">
        <f ca="1">IF(ISNA($A24)=TRUE,"",INDEX(OFFSET(TabBaseVisites[],$A23,),MATCH($D$2,OFFSET(TabBaseVisites[IMMAT],$A23,),0),8))</f>
        <v/>
      </c>
      <c r="I24" s="41" t="str">
        <f ca="1">IF(ISNA($A24)=TRUE,"",INDEX(OFFSET(TabBaseVisites[],$A23,),MATCH($D$2,OFFSET(TabBaseVisites[IMMAT],$A23,),0),9))</f>
        <v/>
      </c>
      <c r="J24" s="41" t="str">
        <f ca="1">IF(ISNA($A24)=TRUE,"",INDEX(OFFSET(TabBaseVisites[],$A23,),MATCH($D$2,OFFSET(TabBaseVisites[IMMAT],$A23,),0),10))</f>
        <v/>
      </c>
      <c r="K24" s="40" t="str">
        <f ca="1">IF(ISNA($A24)=TRUE,"",INDEX(OFFSET(TabBaseVisites[],$A23,),MATCH($D$2,OFFSET(TabBaseVisites[IMMAT],$A23,),0),11))</f>
        <v/>
      </c>
      <c r="L24" s="40" t="str">
        <f ca="1">IF(ISNA($A24)=TRUE,"",INDEX(OFFSET(TabBaseVisites[],$A23,),MATCH($D$2,OFFSET(TabBaseVisites[IMMAT],$A23,),0),12))</f>
        <v/>
      </c>
      <c r="M24" s="41" t="str">
        <f ca="1">IF(ISNA($A24)=TRUE,"",INDEX(OFFSET(TabBaseVisites[],$A23,),MATCH($D$2,OFFSET(TabBaseVisites[IMMAT],$A23,),0),13))</f>
        <v/>
      </c>
    </row>
    <row r="25" spans="1:13" s="37" customFormat="1" ht="30" customHeight="1" x14ac:dyDescent="0.25">
      <c r="A25" s="42" t="e">
        <f ca="1">ROW(INDEX(OFFSET(TabBaseVisites[],A24,),MATCH($D$2,OFFSET(TabBaseVisites[IMMAT],A24,),0),1))-1</f>
        <v>#N/A</v>
      </c>
      <c r="B25" s="40" t="str">
        <f ca="1">IF(ISNA($A25)=TRUE,"",INDEX(OFFSET(TabBaseVisites[],$A24,),MATCH($D$2,OFFSET(TabBaseVisites[IMMAT],$A24,),0),2))</f>
        <v/>
      </c>
      <c r="C25" s="41" t="str">
        <f ca="1">IF(ISNA($A25)=TRUE,"",INDEX(OFFSET(TabBaseVisites[],$A24,),MATCH($D$2,OFFSET(TabBaseVisites[IMMAT],$A24,),0),3))</f>
        <v/>
      </c>
      <c r="D25" s="41" t="str">
        <f ca="1">IF(ISNA($A25)=TRUE,"",INDEX(OFFSET(TabBaseVisites[],$A24,),MATCH($D$2,OFFSET(TabBaseVisites[IMMAT],$A24,),0),4))</f>
        <v/>
      </c>
      <c r="E25" s="41" t="str">
        <f ca="1">IF(ISNA($A25)=TRUE,"",INDEX(OFFSET(TabBaseVisites[],$A24,),MATCH($D$2,OFFSET(TabBaseVisites[IMMAT],$A24,),0),5))</f>
        <v/>
      </c>
      <c r="F25" s="41" t="str">
        <f ca="1">IF(ISNA($A25)=TRUE,"",INDEX(OFFSET(TabBaseVisites[],$A24,),MATCH($D$2,OFFSET(TabBaseVisites[IMMAT],$A24,),0),6))</f>
        <v/>
      </c>
      <c r="G25" s="41" t="str">
        <f ca="1">IF(ISNA($A25)=TRUE,"",INDEX(OFFSET(TabBaseVisites[],$A24,),MATCH($D$2,OFFSET(TabBaseVisites[IMMAT],$A24,),0),7))</f>
        <v/>
      </c>
      <c r="H25" s="41" t="str">
        <f ca="1">IF(ISNA($A25)=TRUE,"",INDEX(OFFSET(TabBaseVisites[],$A24,),MATCH($D$2,OFFSET(TabBaseVisites[IMMAT],$A24,),0),8))</f>
        <v/>
      </c>
      <c r="I25" s="41" t="str">
        <f ca="1">IF(ISNA($A25)=TRUE,"",INDEX(OFFSET(TabBaseVisites[],$A24,),MATCH($D$2,OFFSET(TabBaseVisites[IMMAT],$A24,),0),9))</f>
        <v/>
      </c>
      <c r="J25" s="41" t="str">
        <f ca="1">IF(ISNA($A25)=TRUE,"",INDEX(OFFSET(TabBaseVisites[],$A24,),MATCH($D$2,OFFSET(TabBaseVisites[IMMAT],$A24,),0),10))</f>
        <v/>
      </c>
      <c r="K25" s="40" t="str">
        <f ca="1">IF(ISNA($A25)=TRUE,"",INDEX(OFFSET(TabBaseVisites[],$A24,),MATCH($D$2,OFFSET(TabBaseVisites[IMMAT],$A24,),0),11))</f>
        <v/>
      </c>
      <c r="L25" s="40" t="str">
        <f ca="1">IF(ISNA($A25)=TRUE,"",INDEX(OFFSET(TabBaseVisites[],$A24,),MATCH($D$2,OFFSET(TabBaseVisites[IMMAT],$A24,),0),12))</f>
        <v/>
      </c>
      <c r="M25" s="41" t="str">
        <f ca="1">IF(ISNA($A25)=TRUE,"",INDEX(OFFSET(TabBaseVisites[],$A24,),MATCH($D$2,OFFSET(TabBaseVisites[IMMAT],$A24,),0),13))</f>
        <v/>
      </c>
    </row>
    <row r="26" spans="1:13" s="37" customFormat="1" ht="30" customHeight="1" x14ac:dyDescent="0.25">
      <c r="A26" s="42" t="e">
        <f ca="1">ROW(INDEX(OFFSET(TabBaseVisites[],A25,),MATCH($D$2,OFFSET(TabBaseVisites[IMMAT],A25,),0),1))-1</f>
        <v>#N/A</v>
      </c>
      <c r="B26" s="40" t="str">
        <f ca="1">IF(ISNA($A26)=TRUE,"",INDEX(OFFSET(TabBaseVisites[],$A25,),MATCH($D$2,OFFSET(TabBaseVisites[IMMAT],$A25,),0),2))</f>
        <v/>
      </c>
      <c r="C26" s="41" t="str">
        <f ca="1">IF(ISNA($A26)=TRUE,"",INDEX(OFFSET(TabBaseVisites[],$A25,),MATCH($D$2,OFFSET(TabBaseVisites[IMMAT],$A25,),0),3))</f>
        <v/>
      </c>
      <c r="D26" s="41" t="str">
        <f ca="1">IF(ISNA($A26)=TRUE,"",INDEX(OFFSET(TabBaseVisites[],$A25,),MATCH($D$2,OFFSET(TabBaseVisites[IMMAT],$A25,),0),4))</f>
        <v/>
      </c>
      <c r="E26" s="41" t="str">
        <f ca="1">IF(ISNA($A26)=TRUE,"",INDEX(OFFSET(TabBaseVisites[],$A25,),MATCH($D$2,OFFSET(TabBaseVisites[IMMAT],$A25,),0),5))</f>
        <v/>
      </c>
      <c r="F26" s="41" t="str">
        <f ca="1">IF(ISNA($A26)=TRUE,"",INDEX(OFFSET(TabBaseVisites[],$A25,),MATCH($D$2,OFFSET(TabBaseVisites[IMMAT],$A25,),0),6))</f>
        <v/>
      </c>
      <c r="G26" s="41" t="str">
        <f ca="1">IF(ISNA($A26)=TRUE,"",INDEX(OFFSET(TabBaseVisites[],$A25,),MATCH($D$2,OFFSET(TabBaseVisites[IMMAT],$A25,),0),7))</f>
        <v/>
      </c>
      <c r="H26" s="41" t="str">
        <f ca="1">IF(ISNA($A26)=TRUE,"",INDEX(OFFSET(TabBaseVisites[],$A25,),MATCH($D$2,OFFSET(TabBaseVisites[IMMAT],$A25,),0),8))</f>
        <v/>
      </c>
      <c r="I26" s="41" t="str">
        <f ca="1">IF(ISNA($A26)=TRUE,"",INDEX(OFFSET(TabBaseVisites[],$A25,),MATCH($D$2,OFFSET(TabBaseVisites[IMMAT],$A25,),0),9))</f>
        <v/>
      </c>
      <c r="J26" s="41" t="str">
        <f ca="1">IF(ISNA($A26)=TRUE,"",INDEX(OFFSET(TabBaseVisites[],$A25,),MATCH($D$2,OFFSET(TabBaseVisites[IMMAT],$A25,),0),10))</f>
        <v/>
      </c>
      <c r="K26" s="40" t="str">
        <f ca="1">IF(ISNA($A26)=TRUE,"",INDEX(OFFSET(TabBaseVisites[],$A25,),MATCH($D$2,OFFSET(TabBaseVisites[IMMAT],$A25,),0),11))</f>
        <v/>
      </c>
      <c r="L26" s="40" t="str">
        <f ca="1">IF(ISNA($A26)=TRUE,"",INDEX(OFFSET(TabBaseVisites[],$A25,),MATCH($D$2,OFFSET(TabBaseVisites[IMMAT],$A25,),0),12))</f>
        <v/>
      </c>
      <c r="M26" s="41" t="str">
        <f ca="1">IF(ISNA($A26)=TRUE,"",INDEX(OFFSET(TabBaseVisites[],$A25,),MATCH($D$2,OFFSET(TabBaseVisites[IMMAT],$A25,),0),13))</f>
        <v/>
      </c>
    </row>
    <row r="27" spans="1:13" s="37" customFormat="1" ht="30" customHeight="1" x14ac:dyDescent="0.25">
      <c r="A27" s="42" t="e">
        <f ca="1">ROW(INDEX(OFFSET(TabBaseVisites[],A26,),MATCH($D$2,OFFSET(TabBaseVisites[IMMAT],A26,),0),1))-1</f>
        <v>#N/A</v>
      </c>
      <c r="B27" s="40" t="str">
        <f ca="1">IF(ISNA($A27)=TRUE,"",INDEX(OFFSET(TabBaseVisites[],$A26,),MATCH($D$2,OFFSET(TabBaseVisites[IMMAT],$A26,),0),2))</f>
        <v/>
      </c>
      <c r="C27" s="41" t="str">
        <f ca="1">IF(ISNA($A27)=TRUE,"",INDEX(OFFSET(TabBaseVisites[],$A26,),MATCH($D$2,OFFSET(TabBaseVisites[IMMAT],$A26,),0),3))</f>
        <v/>
      </c>
      <c r="D27" s="41" t="str">
        <f ca="1">IF(ISNA($A27)=TRUE,"",INDEX(OFFSET(TabBaseVisites[],$A26,),MATCH($D$2,OFFSET(TabBaseVisites[IMMAT],$A26,),0),4))</f>
        <v/>
      </c>
      <c r="E27" s="41" t="str">
        <f ca="1">IF(ISNA($A27)=TRUE,"",INDEX(OFFSET(TabBaseVisites[],$A26,),MATCH($D$2,OFFSET(TabBaseVisites[IMMAT],$A26,),0),5))</f>
        <v/>
      </c>
      <c r="F27" s="41" t="str">
        <f ca="1">IF(ISNA($A27)=TRUE,"",INDEX(OFFSET(TabBaseVisites[],$A26,),MATCH($D$2,OFFSET(TabBaseVisites[IMMAT],$A26,),0),6))</f>
        <v/>
      </c>
      <c r="G27" s="41" t="str">
        <f ca="1">IF(ISNA($A27)=TRUE,"",INDEX(OFFSET(TabBaseVisites[],$A26,),MATCH($D$2,OFFSET(TabBaseVisites[IMMAT],$A26,),0),7))</f>
        <v/>
      </c>
      <c r="H27" s="41" t="str">
        <f ca="1">IF(ISNA($A27)=TRUE,"",INDEX(OFFSET(TabBaseVisites[],$A26,),MATCH($D$2,OFFSET(TabBaseVisites[IMMAT],$A26,),0),8))</f>
        <v/>
      </c>
      <c r="I27" s="41" t="str">
        <f ca="1">IF(ISNA($A27)=TRUE,"",INDEX(OFFSET(TabBaseVisites[],$A26,),MATCH($D$2,OFFSET(TabBaseVisites[IMMAT],$A26,),0),9))</f>
        <v/>
      </c>
      <c r="J27" s="41" t="str">
        <f ca="1">IF(ISNA($A27)=TRUE,"",INDEX(OFFSET(TabBaseVisites[],$A26,),MATCH($D$2,OFFSET(TabBaseVisites[IMMAT],$A26,),0),10))</f>
        <v/>
      </c>
      <c r="K27" s="40" t="str">
        <f ca="1">IF(ISNA($A27)=TRUE,"",INDEX(OFFSET(TabBaseVisites[],$A26,),MATCH($D$2,OFFSET(TabBaseVisites[IMMAT],$A26,),0),11))</f>
        <v/>
      </c>
      <c r="L27" s="40" t="str">
        <f ca="1">IF(ISNA($A27)=TRUE,"",INDEX(OFFSET(TabBaseVisites[],$A26,),MATCH($D$2,OFFSET(TabBaseVisites[IMMAT],$A26,),0),12))</f>
        <v/>
      </c>
      <c r="M27" s="41" t="str">
        <f ca="1">IF(ISNA($A27)=TRUE,"",INDEX(OFFSET(TabBaseVisites[],$A26,),MATCH($D$2,OFFSET(TabBaseVisites[IMMAT],$A26,),0),13))</f>
        <v/>
      </c>
    </row>
    <row r="28" spans="1:13" ht="30" customHeight="1" x14ac:dyDescent="0.25">
      <c r="A28" s="42" t="e">
        <f ca="1">ROW(INDEX(OFFSET(TabBaseVisites[],A27,),MATCH($D$2,OFFSET(TabBaseVisites[IMMAT],A27,),0),1))-1</f>
        <v>#N/A</v>
      </c>
      <c r="B28" s="40" t="str">
        <f ca="1">IF(ISNA($A28)=TRUE,"",INDEX(OFFSET(TabBaseVisites[],$A27,),MATCH($D$2,OFFSET(TabBaseVisites[IMMAT],$A27,),0),2))</f>
        <v/>
      </c>
      <c r="C28" s="41" t="str">
        <f ca="1">IF(ISNA($A28)=TRUE,"",INDEX(OFFSET(TabBaseVisites[],$A27,),MATCH($D$2,OFFSET(TabBaseVisites[IMMAT],$A27,),0),3))</f>
        <v/>
      </c>
      <c r="D28" s="41" t="str">
        <f ca="1">IF(ISNA($A28)=TRUE,"",INDEX(OFFSET(TabBaseVisites[],$A27,),MATCH($D$2,OFFSET(TabBaseVisites[IMMAT],$A27,),0),4))</f>
        <v/>
      </c>
      <c r="E28" s="41" t="str">
        <f ca="1">IF(ISNA($A28)=TRUE,"",INDEX(OFFSET(TabBaseVisites[],$A27,),MATCH($D$2,OFFSET(TabBaseVisites[IMMAT],$A27,),0),5))</f>
        <v/>
      </c>
      <c r="F28" s="41" t="str">
        <f ca="1">IF(ISNA($A28)=TRUE,"",INDEX(OFFSET(TabBaseVisites[],$A27,),MATCH($D$2,OFFSET(TabBaseVisites[IMMAT],$A27,),0),6))</f>
        <v/>
      </c>
      <c r="G28" s="41" t="str">
        <f ca="1">IF(ISNA($A28)=TRUE,"",INDEX(OFFSET(TabBaseVisites[],$A27,),MATCH($D$2,OFFSET(TabBaseVisites[IMMAT],$A27,),0),7))</f>
        <v/>
      </c>
      <c r="H28" s="41" t="str">
        <f ca="1">IF(ISNA($A28)=TRUE,"",INDEX(OFFSET(TabBaseVisites[],$A27,),MATCH($D$2,OFFSET(TabBaseVisites[IMMAT],$A27,),0),8))</f>
        <v/>
      </c>
      <c r="I28" s="41" t="str">
        <f ca="1">IF(ISNA($A28)=TRUE,"",INDEX(OFFSET(TabBaseVisites[],$A27,),MATCH($D$2,OFFSET(TabBaseVisites[IMMAT],$A27,),0),9))</f>
        <v/>
      </c>
      <c r="J28" s="41" t="str">
        <f ca="1">IF(ISNA($A28)=TRUE,"",INDEX(OFFSET(TabBaseVisites[],$A27,),MATCH($D$2,OFFSET(TabBaseVisites[IMMAT],$A27,),0),10))</f>
        <v/>
      </c>
      <c r="K28" s="40" t="str">
        <f ca="1">IF(ISNA($A28)=TRUE,"",INDEX(OFFSET(TabBaseVisites[],$A27,),MATCH($D$2,OFFSET(TabBaseVisites[IMMAT],$A27,),0),11))</f>
        <v/>
      </c>
      <c r="L28" s="40" t="str">
        <f ca="1">IF(ISNA($A28)=TRUE,"",INDEX(OFFSET(TabBaseVisites[],$A27,),MATCH($D$2,OFFSET(TabBaseVisites[IMMAT],$A27,),0),12))</f>
        <v/>
      </c>
      <c r="M28" s="41" t="str">
        <f ca="1">IF(ISNA($A28)=TRUE,"",INDEX(OFFSET(TabBaseVisites[],$A27,),MATCH($D$2,OFFSET(TabBaseVisites[IMMAT],$A27,),0),13))</f>
        <v/>
      </c>
    </row>
    <row r="29" spans="1:13" ht="30" customHeight="1" x14ac:dyDescent="0.25">
      <c r="A29" s="42" t="e">
        <f ca="1">ROW(INDEX(OFFSET(TabBaseVisites[],A28,),MATCH($D$2,OFFSET(TabBaseVisites[IMMAT],A28,),0),1))-1</f>
        <v>#N/A</v>
      </c>
      <c r="B29" s="40" t="str">
        <f ca="1">IF(ISNA($A29)=TRUE,"",INDEX(OFFSET(TabBaseVisites[],$A28,),MATCH($D$2,OFFSET(TabBaseVisites[IMMAT],$A28,),0),2))</f>
        <v/>
      </c>
      <c r="C29" s="41" t="str">
        <f ca="1">IF(ISNA($A29)=TRUE,"",INDEX(OFFSET(TabBaseVisites[],$A28,),MATCH($D$2,OFFSET(TabBaseVisites[IMMAT],$A28,),0),3))</f>
        <v/>
      </c>
      <c r="D29" s="41" t="str">
        <f ca="1">IF(ISNA($A29)=TRUE,"",INDEX(OFFSET(TabBaseVisites[],$A28,),MATCH($D$2,OFFSET(TabBaseVisites[IMMAT],$A28,),0),4))</f>
        <v/>
      </c>
      <c r="E29" s="41" t="str">
        <f ca="1">IF(ISNA($A29)=TRUE,"",INDEX(OFFSET(TabBaseVisites[],$A28,),MATCH($D$2,OFFSET(TabBaseVisites[IMMAT],$A28,),0),5))</f>
        <v/>
      </c>
      <c r="F29" s="41" t="str">
        <f ca="1">IF(ISNA($A29)=TRUE,"",INDEX(OFFSET(TabBaseVisites[],$A28,),MATCH($D$2,OFFSET(TabBaseVisites[IMMAT],$A28,),0),6))</f>
        <v/>
      </c>
      <c r="G29" s="41" t="str">
        <f ca="1">IF(ISNA($A29)=TRUE,"",INDEX(OFFSET(TabBaseVisites[],$A28,),MATCH($D$2,OFFSET(TabBaseVisites[IMMAT],$A28,),0),7))</f>
        <v/>
      </c>
      <c r="H29" s="41" t="str">
        <f ca="1">IF(ISNA($A29)=TRUE,"",INDEX(OFFSET(TabBaseVisites[],$A28,),MATCH($D$2,OFFSET(TabBaseVisites[IMMAT],$A28,),0),8))</f>
        <v/>
      </c>
      <c r="I29" s="41" t="str">
        <f ca="1">IF(ISNA($A29)=TRUE,"",INDEX(OFFSET(TabBaseVisites[],$A28,),MATCH($D$2,OFFSET(TabBaseVisites[IMMAT],$A28,),0),9))</f>
        <v/>
      </c>
      <c r="J29" s="41" t="str">
        <f ca="1">IF(ISNA($A29)=TRUE,"",INDEX(OFFSET(TabBaseVisites[],$A28,),MATCH($D$2,OFFSET(TabBaseVisites[IMMAT],$A28,),0),10))</f>
        <v/>
      </c>
      <c r="K29" s="40" t="str">
        <f ca="1">IF(ISNA($A29)=TRUE,"",INDEX(OFFSET(TabBaseVisites[],$A28,),MATCH($D$2,OFFSET(TabBaseVisites[IMMAT],$A28,),0),11))</f>
        <v/>
      </c>
      <c r="L29" s="40" t="str">
        <f ca="1">IF(ISNA($A29)=TRUE,"",INDEX(OFFSET(TabBaseVisites[],$A28,),MATCH($D$2,OFFSET(TabBaseVisites[IMMAT],$A28,),0),12))</f>
        <v/>
      </c>
      <c r="M29" s="41" t="str">
        <f ca="1">IF(ISNA($A29)=TRUE,"",INDEX(OFFSET(TabBaseVisites[],$A28,),MATCH($D$2,OFFSET(TabBaseVisites[IMMAT],$A28,),0),13))</f>
        <v/>
      </c>
    </row>
    <row r="30" spans="1:13" ht="30" customHeight="1" x14ac:dyDescent="0.25">
      <c r="A30" s="42" t="e">
        <f ca="1">ROW(INDEX(OFFSET(TabBaseVisites[],A29,),MATCH($D$2,OFFSET(TabBaseVisites[IMMAT],A29,),0),1))-1</f>
        <v>#N/A</v>
      </c>
      <c r="B30" s="40" t="str">
        <f ca="1">IF(ISNA($A30)=TRUE,"",INDEX(OFFSET(TabBaseVisites[],$A29,),MATCH($D$2,OFFSET(TabBaseVisites[IMMAT],$A29,),0),2))</f>
        <v/>
      </c>
      <c r="C30" s="41" t="str">
        <f ca="1">IF(ISNA($A30)=TRUE,"",INDEX(OFFSET(TabBaseVisites[],$A29,),MATCH($D$2,OFFSET(TabBaseVisites[IMMAT],$A29,),0),3))</f>
        <v/>
      </c>
      <c r="D30" s="41" t="str">
        <f ca="1">IF(ISNA($A30)=TRUE,"",INDEX(OFFSET(TabBaseVisites[],$A29,),MATCH($D$2,OFFSET(TabBaseVisites[IMMAT],$A29,),0),4))</f>
        <v/>
      </c>
      <c r="E30" s="41" t="str">
        <f ca="1">IF(ISNA($A30)=TRUE,"",INDEX(OFFSET(TabBaseVisites[],$A29,),MATCH($D$2,OFFSET(TabBaseVisites[IMMAT],$A29,),0),5))</f>
        <v/>
      </c>
      <c r="F30" s="41" t="str">
        <f ca="1">IF(ISNA($A30)=TRUE,"",INDEX(OFFSET(TabBaseVisites[],$A29,),MATCH($D$2,OFFSET(TabBaseVisites[IMMAT],$A29,),0),6))</f>
        <v/>
      </c>
      <c r="G30" s="41" t="str">
        <f ca="1">IF(ISNA($A30)=TRUE,"",INDEX(OFFSET(TabBaseVisites[],$A29,),MATCH($D$2,OFFSET(TabBaseVisites[IMMAT],$A29,),0),7))</f>
        <v/>
      </c>
      <c r="H30" s="41" t="str">
        <f ca="1">IF(ISNA($A30)=TRUE,"",INDEX(OFFSET(TabBaseVisites[],$A29,),MATCH($D$2,OFFSET(TabBaseVisites[IMMAT],$A29,),0),8))</f>
        <v/>
      </c>
      <c r="I30" s="41" t="str">
        <f ca="1">IF(ISNA($A30)=TRUE,"",INDEX(OFFSET(TabBaseVisites[],$A29,),MATCH($D$2,OFFSET(TabBaseVisites[IMMAT],$A29,),0),9))</f>
        <v/>
      </c>
      <c r="J30" s="41" t="str">
        <f ca="1">IF(ISNA($A30)=TRUE,"",INDEX(OFFSET(TabBaseVisites[],$A29,),MATCH($D$2,OFFSET(TabBaseVisites[IMMAT],$A29,),0),10))</f>
        <v/>
      </c>
      <c r="K30" s="40" t="str">
        <f ca="1">IF(ISNA($A30)=TRUE,"",INDEX(OFFSET(TabBaseVisites[],$A29,),MATCH($D$2,OFFSET(TabBaseVisites[IMMAT],$A29,),0),11))</f>
        <v/>
      </c>
      <c r="L30" s="40" t="str">
        <f ca="1">IF(ISNA($A30)=TRUE,"",INDEX(OFFSET(TabBaseVisites[],$A29,),MATCH($D$2,OFFSET(TabBaseVisites[IMMAT],$A29,),0),12))</f>
        <v/>
      </c>
      <c r="M30" s="41" t="str">
        <f ca="1">IF(ISNA($A30)=TRUE,"",INDEX(OFFSET(TabBaseVisites[],$A29,),MATCH($D$2,OFFSET(TabBaseVisites[IMMAT],$A29,),0),13))</f>
        <v/>
      </c>
    </row>
    <row r="31" spans="1:13" ht="30" customHeight="1" x14ac:dyDescent="0.25">
      <c r="A31" s="42" t="e">
        <f ca="1">ROW(INDEX(OFFSET(TabBaseVisites[],A30,),MATCH($D$2,OFFSET(TabBaseVisites[IMMAT],A30,),0),1))-1</f>
        <v>#N/A</v>
      </c>
      <c r="B31" s="40" t="str">
        <f ca="1">IF(ISNA($A31)=TRUE,"",INDEX(OFFSET(TabBaseVisites[],$A30,),MATCH($D$2,OFFSET(TabBaseVisites[IMMAT],$A30,),0),2))</f>
        <v/>
      </c>
      <c r="C31" s="41" t="str">
        <f ca="1">IF(ISNA($A31)=TRUE,"",INDEX(OFFSET(TabBaseVisites[],$A30,),MATCH($D$2,OFFSET(TabBaseVisites[IMMAT],$A30,),0),3))</f>
        <v/>
      </c>
      <c r="D31" s="41" t="str">
        <f ca="1">IF(ISNA($A31)=TRUE,"",INDEX(OFFSET(TabBaseVisites[],$A30,),MATCH($D$2,OFFSET(TabBaseVisites[IMMAT],$A30,),0),4))</f>
        <v/>
      </c>
      <c r="E31" s="41" t="str">
        <f ca="1">IF(ISNA($A31)=TRUE,"",INDEX(OFFSET(TabBaseVisites[],$A30,),MATCH($D$2,OFFSET(TabBaseVisites[IMMAT],$A30,),0),5))</f>
        <v/>
      </c>
      <c r="F31" s="41" t="str">
        <f ca="1">IF(ISNA($A31)=TRUE,"",INDEX(OFFSET(TabBaseVisites[],$A30,),MATCH($D$2,OFFSET(TabBaseVisites[IMMAT],$A30,),0),6))</f>
        <v/>
      </c>
      <c r="G31" s="41" t="str">
        <f ca="1">IF(ISNA($A31)=TRUE,"",INDEX(OFFSET(TabBaseVisites[],$A30,),MATCH($D$2,OFFSET(TabBaseVisites[IMMAT],$A30,),0),7))</f>
        <v/>
      </c>
      <c r="H31" s="41" t="str">
        <f ca="1">IF(ISNA($A31)=TRUE,"",INDEX(OFFSET(TabBaseVisites[],$A30,),MATCH($D$2,OFFSET(TabBaseVisites[IMMAT],$A30,),0),8))</f>
        <v/>
      </c>
      <c r="I31" s="41" t="str">
        <f ca="1">IF(ISNA($A31)=TRUE,"",INDEX(OFFSET(TabBaseVisites[],$A30,),MATCH($D$2,OFFSET(TabBaseVisites[IMMAT],$A30,),0),9))</f>
        <v/>
      </c>
      <c r="J31" s="41" t="str">
        <f ca="1">IF(ISNA($A31)=TRUE,"",INDEX(OFFSET(TabBaseVisites[],$A30,),MATCH($D$2,OFFSET(TabBaseVisites[IMMAT],$A30,),0),10))</f>
        <v/>
      </c>
      <c r="K31" s="40" t="str">
        <f ca="1">IF(ISNA($A31)=TRUE,"",INDEX(OFFSET(TabBaseVisites[],$A30,),MATCH($D$2,OFFSET(TabBaseVisites[IMMAT],$A30,),0),11))</f>
        <v/>
      </c>
      <c r="L31" s="40" t="str">
        <f ca="1">IF(ISNA($A31)=TRUE,"",INDEX(OFFSET(TabBaseVisites[],$A30,),MATCH($D$2,OFFSET(TabBaseVisites[IMMAT],$A30,),0),12))</f>
        <v/>
      </c>
      <c r="M31" s="41" t="str">
        <f ca="1">IF(ISNA($A31)=TRUE,"",INDEX(OFFSET(TabBaseVisites[],$A30,),MATCH($D$2,OFFSET(TabBaseVisites[IMMAT],$A30,),0),13))</f>
        <v/>
      </c>
    </row>
    <row r="32" spans="1:13" ht="30" customHeight="1" x14ac:dyDescent="0.25">
      <c r="A32" s="42" t="e">
        <f ca="1">ROW(INDEX(OFFSET(TabBaseVisites[],A31,),MATCH($D$2,OFFSET(TabBaseVisites[IMMAT],A31,),0),1))-1</f>
        <v>#N/A</v>
      </c>
      <c r="B32" s="40" t="str">
        <f ca="1">IF(ISNA($A32)=TRUE,"",INDEX(OFFSET(TabBaseVisites[],$A31,),MATCH($D$2,OFFSET(TabBaseVisites[IMMAT],$A31,),0),2))</f>
        <v/>
      </c>
      <c r="C32" s="41" t="str">
        <f ca="1">IF(ISNA($A32)=TRUE,"",INDEX(OFFSET(TabBaseVisites[],$A31,),MATCH($D$2,OFFSET(TabBaseVisites[IMMAT],$A31,),0),3))</f>
        <v/>
      </c>
      <c r="D32" s="41" t="str">
        <f ca="1">IF(ISNA($A32)=TRUE,"",INDEX(OFFSET(TabBaseVisites[],$A31,),MATCH($D$2,OFFSET(TabBaseVisites[IMMAT],$A31,),0),4))</f>
        <v/>
      </c>
      <c r="E32" s="41" t="str">
        <f ca="1">IF(ISNA($A32)=TRUE,"",INDEX(OFFSET(TabBaseVisites[],$A31,),MATCH($D$2,OFFSET(TabBaseVisites[IMMAT],$A31,),0),5))</f>
        <v/>
      </c>
      <c r="F32" s="41" t="str">
        <f ca="1">IF(ISNA($A32)=TRUE,"",INDEX(OFFSET(TabBaseVisites[],$A31,),MATCH($D$2,OFFSET(TabBaseVisites[IMMAT],$A31,),0),6))</f>
        <v/>
      </c>
      <c r="G32" s="41" t="str">
        <f ca="1">IF(ISNA($A32)=TRUE,"",INDEX(OFFSET(TabBaseVisites[],$A31,),MATCH($D$2,OFFSET(TabBaseVisites[IMMAT],$A31,),0),7))</f>
        <v/>
      </c>
      <c r="H32" s="41" t="str">
        <f ca="1">IF(ISNA($A32)=TRUE,"",INDEX(OFFSET(TabBaseVisites[],$A31,),MATCH($D$2,OFFSET(TabBaseVisites[IMMAT],$A31,),0),8))</f>
        <v/>
      </c>
      <c r="I32" s="41" t="str">
        <f ca="1">IF(ISNA($A32)=TRUE,"",INDEX(OFFSET(TabBaseVisites[],$A31,),MATCH($D$2,OFFSET(TabBaseVisites[IMMAT],$A31,),0),9))</f>
        <v/>
      </c>
      <c r="J32" s="41" t="str">
        <f ca="1">IF(ISNA($A32)=TRUE,"",INDEX(OFFSET(TabBaseVisites[],$A31,),MATCH($D$2,OFFSET(TabBaseVisites[IMMAT],$A31,),0),10))</f>
        <v/>
      </c>
      <c r="K32" s="40" t="str">
        <f ca="1">IF(ISNA($A32)=TRUE,"",INDEX(OFFSET(TabBaseVisites[],$A31,),MATCH($D$2,OFFSET(TabBaseVisites[IMMAT],$A31,),0),11))</f>
        <v/>
      </c>
      <c r="L32" s="40" t="str">
        <f ca="1">IF(ISNA($A32)=TRUE,"",INDEX(OFFSET(TabBaseVisites[],$A31,),MATCH($D$2,OFFSET(TabBaseVisites[IMMAT],$A31,),0),12))</f>
        <v/>
      </c>
      <c r="M32" s="41" t="str">
        <f ca="1">IF(ISNA($A32)=TRUE,"",INDEX(OFFSET(TabBaseVisites[],$A31,),MATCH($D$2,OFFSET(TabBaseVisites[IMMAT],$A31,),0),13))</f>
        <v/>
      </c>
    </row>
    <row r="33" spans="1:13" ht="30" customHeight="1" x14ac:dyDescent="0.25">
      <c r="A33" s="42" t="e">
        <f ca="1">ROW(INDEX(OFFSET(TabBaseVisites[],A32,),MATCH($D$2,OFFSET(TabBaseVisites[IMMAT],A32,),0),1))-1</f>
        <v>#N/A</v>
      </c>
      <c r="B33" s="40" t="str">
        <f ca="1">IF(ISNA($A33)=TRUE,"",INDEX(OFFSET(TabBaseVisites[],$A32,),MATCH($D$2,OFFSET(TabBaseVisites[IMMAT],$A32,),0),2))</f>
        <v/>
      </c>
      <c r="C33" s="41" t="str">
        <f ca="1">IF(ISNA($A33)=TRUE,"",INDEX(OFFSET(TabBaseVisites[],$A32,),MATCH($D$2,OFFSET(TabBaseVisites[IMMAT],$A32,),0),3))</f>
        <v/>
      </c>
      <c r="D33" s="41" t="str">
        <f ca="1">IF(ISNA($A33)=TRUE,"",INDEX(OFFSET(TabBaseVisites[],$A32,),MATCH($D$2,OFFSET(TabBaseVisites[IMMAT],$A32,),0),4))</f>
        <v/>
      </c>
      <c r="E33" s="41" t="str">
        <f ca="1">IF(ISNA($A33)=TRUE,"",INDEX(OFFSET(TabBaseVisites[],$A32,),MATCH($D$2,OFFSET(TabBaseVisites[IMMAT],$A32,),0),5))</f>
        <v/>
      </c>
      <c r="F33" s="41" t="str">
        <f ca="1">IF(ISNA($A33)=TRUE,"",INDEX(OFFSET(TabBaseVisites[],$A32,),MATCH($D$2,OFFSET(TabBaseVisites[IMMAT],$A32,),0),6))</f>
        <v/>
      </c>
      <c r="G33" s="41" t="str">
        <f ca="1">IF(ISNA($A33)=TRUE,"",INDEX(OFFSET(TabBaseVisites[],$A32,),MATCH($D$2,OFFSET(TabBaseVisites[IMMAT],$A32,),0),7))</f>
        <v/>
      </c>
      <c r="H33" s="41" t="str">
        <f ca="1">IF(ISNA($A33)=TRUE,"",INDEX(OFFSET(TabBaseVisites[],$A32,),MATCH($D$2,OFFSET(TabBaseVisites[IMMAT],$A32,),0),8))</f>
        <v/>
      </c>
      <c r="I33" s="41" t="str">
        <f ca="1">IF(ISNA($A33)=TRUE,"",INDEX(OFFSET(TabBaseVisites[],$A32,),MATCH($D$2,OFFSET(TabBaseVisites[IMMAT],$A32,),0),9))</f>
        <v/>
      </c>
      <c r="J33" s="41" t="str">
        <f ca="1">IF(ISNA($A33)=TRUE,"",INDEX(OFFSET(TabBaseVisites[],$A32,),MATCH($D$2,OFFSET(TabBaseVisites[IMMAT],$A32,),0),10))</f>
        <v/>
      </c>
      <c r="K33" s="40" t="str">
        <f ca="1">IF(ISNA($A33)=TRUE,"",INDEX(OFFSET(TabBaseVisites[],$A32,),MATCH($D$2,OFFSET(TabBaseVisites[IMMAT],$A32,),0),11))</f>
        <v/>
      </c>
      <c r="L33" s="40" t="str">
        <f ca="1">IF(ISNA($A33)=TRUE,"",INDEX(OFFSET(TabBaseVisites[],$A32,),MATCH($D$2,OFFSET(TabBaseVisites[IMMAT],$A32,),0),12))</f>
        <v/>
      </c>
      <c r="M33" s="41" t="str">
        <f ca="1">IF(ISNA($A33)=TRUE,"",INDEX(OFFSET(TabBaseVisites[],$A32,),MATCH($D$2,OFFSET(TabBaseVisites[IMMAT],$A32,),0),13))</f>
        <v/>
      </c>
    </row>
    <row r="34" spans="1:13" ht="30" customHeight="1" x14ac:dyDescent="0.25">
      <c r="A34" s="42" t="e">
        <f ca="1">ROW(INDEX(OFFSET(TabBaseVisites[],A33,),MATCH($D$2,OFFSET(TabBaseVisites[IMMAT],A33,),0),1))-1</f>
        <v>#N/A</v>
      </c>
      <c r="B34" s="40" t="str">
        <f ca="1">IF(ISNA($A34)=TRUE,"",INDEX(OFFSET(TabBaseVisites[],$A33,),MATCH($D$2,OFFSET(TabBaseVisites[IMMAT],$A33,),0),2))</f>
        <v/>
      </c>
      <c r="C34" s="41" t="str">
        <f ca="1">IF(ISNA($A34)=TRUE,"",INDEX(OFFSET(TabBaseVisites[],$A33,),MATCH($D$2,OFFSET(TabBaseVisites[IMMAT],$A33,),0),3))</f>
        <v/>
      </c>
      <c r="D34" s="41" t="str">
        <f ca="1">IF(ISNA($A34)=TRUE,"",INDEX(OFFSET(TabBaseVisites[],$A33,),MATCH($D$2,OFFSET(TabBaseVisites[IMMAT],$A33,),0),4))</f>
        <v/>
      </c>
      <c r="E34" s="41" t="str">
        <f ca="1">IF(ISNA($A34)=TRUE,"",INDEX(OFFSET(TabBaseVisites[],$A33,),MATCH($D$2,OFFSET(TabBaseVisites[IMMAT],$A33,),0),5))</f>
        <v/>
      </c>
      <c r="F34" s="41" t="str">
        <f ca="1">IF(ISNA($A34)=TRUE,"",INDEX(OFFSET(TabBaseVisites[],$A33,),MATCH($D$2,OFFSET(TabBaseVisites[IMMAT],$A33,),0),6))</f>
        <v/>
      </c>
      <c r="G34" s="41" t="str">
        <f ca="1">IF(ISNA($A34)=TRUE,"",INDEX(OFFSET(TabBaseVisites[],$A33,),MATCH($D$2,OFFSET(TabBaseVisites[IMMAT],$A33,),0),7))</f>
        <v/>
      </c>
      <c r="H34" s="41" t="str">
        <f ca="1">IF(ISNA($A34)=TRUE,"",INDEX(OFFSET(TabBaseVisites[],$A33,),MATCH($D$2,OFFSET(TabBaseVisites[IMMAT],$A33,),0),8))</f>
        <v/>
      </c>
      <c r="I34" s="41" t="str">
        <f ca="1">IF(ISNA($A34)=TRUE,"",INDEX(OFFSET(TabBaseVisites[],$A33,),MATCH($D$2,OFFSET(TabBaseVisites[IMMAT],$A33,),0),9))</f>
        <v/>
      </c>
      <c r="J34" s="41" t="str">
        <f ca="1">IF(ISNA($A34)=TRUE,"",INDEX(OFFSET(TabBaseVisites[],$A33,),MATCH($D$2,OFFSET(TabBaseVisites[IMMAT],$A33,),0),10))</f>
        <v/>
      </c>
      <c r="K34" s="40" t="str">
        <f ca="1">IF(ISNA($A34)=TRUE,"",INDEX(OFFSET(TabBaseVisites[],$A33,),MATCH($D$2,OFFSET(TabBaseVisites[IMMAT],$A33,),0),11))</f>
        <v/>
      </c>
      <c r="L34" s="40" t="str">
        <f ca="1">IF(ISNA($A34)=TRUE,"",INDEX(OFFSET(TabBaseVisites[],$A33,),MATCH($D$2,OFFSET(TabBaseVisites[IMMAT],$A33,),0),12))</f>
        <v/>
      </c>
      <c r="M34" s="41" t="str">
        <f ca="1">IF(ISNA($A34)=TRUE,"",INDEX(OFFSET(TabBaseVisites[],$A33,),MATCH($D$2,OFFSET(TabBaseVisites[IMMAT],$A33,),0),13))</f>
        <v/>
      </c>
    </row>
    <row r="35" spans="1:13" ht="30" customHeight="1" x14ac:dyDescent="0.25">
      <c r="A35" s="42" t="e">
        <f ca="1">ROW(INDEX(OFFSET(TabBaseVisites[],A34,),MATCH($D$2,OFFSET(TabBaseVisites[IMMAT],A34,),0),1))-1</f>
        <v>#N/A</v>
      </c>
      <c r="B35" s="40" t="str">
        <f ca="1">IF(ISNA($A35)=TRUE,"",INDEX(OFFSET(TabBaseVisites[],$A34,),MATCH($D$2,OFFSET(TabBaseVisites[IMMAT],$A34,),0),2))</f>
        <v/>
      </c>
      <c r="C35" s="41" t="str">
        <f ca="1">IF(ISNA($A35)=TRUE,"",INDEX(OFFSET(TabBaseVisites[],$A34,),MATCH($D$2,OFFSET(TabBaseVisites[IMMAT],$A34,),0),3))</f>
        <v/>
      </c>
      <c r="D35" s="41" t="str">
        <f ca="1">IF(ISNA($A35)=TRUE,"",INDEX(OFFSET(TabBaseVisites[],$A34,),MATCH($D$2,OFFSET(TabBaseVisites[IMMAT],$A34,),0),4))</f>
        <v/>
      </c>
      <c r="E35" s="41" t="str">
        <f ca="1">IF(ISNA($A35)=TRUE,"",INDEX(OFFSET(TabBaseVisites[],$A34,),MATCH($D$2,OFFSET(TabBaseVisites[IMMAT],$A34,),0),5))</f>
        <v/>
      </c>
      <c r="F35" s="41" t="str">
        <f ca="1">IF(ISNA($A35)=TRUE,"",INDEX(OFFSET(TabBaseVisites[],$A34,),MATCH($D$2,OFFSET(TabBaseVisites[IMMAT],$A34,),0),6))</f>
        <v/>
      </c>
      <c r="G35" s="41" t="str">
        <f ca="1">IF(ISNA($A35)=TRUE,"",INDEX(OFFSET(TabBaseVisites[],$A34,),MATCH($D$2,OFFSET(TabBaseVisites[IMMAT],$A34,),0),7))</f>
        <v/>
      </c>
      <c r="H35" s="41" t="str">
        <f ca="1">IF(ISNA($A35)=TRUE,"",INDEX(OFFSET(TabBaseVisites[],$A34,),MATCH($D$2,OFFSET(TabBaseVisites[IMMAT],$A34,),0),8))</f>
        <v/>
      </c>
      <c r="I35" s="41" t="str">
        <f ca="1">IF(ISNA($A35)=TRUE,"",INDEX(OFFSET(TabBaseVisites[],$A34,),MATCH($D$2,OFFSET(TabBaseVisites[IMMAT],$A34,),0),9))</f>
        <v/>
      </c>
      <c r="J35" s="41" t="str">
        <f ca="1">IF(ISNA($A35)=TRUE,"",INDEX(OFFSET(TabBaseVisites[],$A34,),MATCH($D$2,OFFSET(TabBaseVisites[IMMAT],$A34,),0),10))</f>
        <v/>
      </c>
      <c r="K35" s="40" t="str">
        <f ca="1">IF(ISNA($A35)=TRUE,"",INDEX(OFFSET(TabBaseVisites[],$A34,),MATCH($D$2,OFFSET(TabBaseVisites[IMMAT],$A34,),0),11))</f>
        <v/>
      </c>
      <c r="L35" s="40" t="str">
        <f ca="1">IF(ISNA($A35)=TRUE,"",INDEX(OFFSET(TabBaseVisites[],$A34,),MATCH($D$2,OFFSET(TabBaseVisites[IMMAT],$A34,),0),12))</f>
        <v/>
      </c>
      <c r="M35" s="41" t="str">
        <f ca="1">IF(ISNA($A35)=TRUE,"",INDEX(OFFSET(TabBaseVisites[],$A34,),MATCH($D$2,OFFSET(TabBaseVisites[IMMAT],$A34,),0),13))</f>
        <v/>
      </c>
    </row>
    <row r="36" spans="1:13" ht="30" customHeight="1" x14ac:dyDescent="0.25">
      <c r="A36" s="42" t="e">
        <f ca="1">ROW(INDEX(OFFSET(TabBaseVisites[],A35,),MATCH($D$2,OFFSET(TabBaseVisites[IMMAT],A35,),0),1))-1</f>
        <v>#N/A</v>
      </c>
      <c r="B36" s="40" t="str">
        <f ca="1">IF(ISNA($A36)=TRUE,"",INDEX(OFFSET(TabBaseVisites[],$A35,),MATCH($D$2,OFFSET(TabBaseVisites[IMMAT],$A35,),0),2))</f>
        <v/>
      </c>
      <c r="C36" s="41" t="str">
        <f ca="1">IF(ISNA($A36)=TRUE,"",INDEX(OFFSET(TabBaseVisites[],$A35,),MATCH($D$2,OFFSET(TabBaseVisites[IMMAT],$A35,),0),3))</f>
        <v/>
      </c>
      <c r="D36" s="41" t="str">
        <f ca="1">IF(ISNA($A36)=TRUE,"",INDEX(OFFSET(TabBaseVisites[],$A35,),MATCH($D$2,OFFSET(TabBaseVisites[IMMAT],$A35,),0),4))</f>
        <v/>
      </c>
      <c r="E36" s="41" t="str">
        <f ca="1">IF(ISNA($A36)=TRUE,"",INDEX(OFFSET(TabBaseVisites[],$A35,),MATCH($D$2,OFFSET(TabBaseVisites[IMMAT],$A35,),0),5))</f>
        <v/>
      </c>
      <c r="F36" s="41" t="str">
        <f ca="1">IF(ISNA($A36)=TRUE,"",INDEX(OFFSET(TabBaseVisites[],$A35,),MATCH($D$2,OFFSET(TabBaseVisites[IMMAT],$A35,),0),6))</f>
        <v/>
      </c>
      <c r="G36" s="41" t="str">
        <f ca="1">IF(ISNA($A36)=TRUE,"",INDEX(OFFSET(TabBaseVisites[],$A35,),MATCH($D$2,OFFSET(TabBaseVisites[IMMAT],$A35,),0),7))</f>
        <v/>
      </c>
      <c r="H36" s="41" t="str">
        <f ca="1">IF(ISNA($A36)=TRUE,"",INDEX(OFFSET(TabBaseVisites[],$A35,),MATCH($D$2,OFFSET(TabBaseVisites[IMMAT],$A35,),0),8))</f>
        <v/>
      </c>
      <c r="I36" s="41" t="str">
        <f ca="1">IF(ISNA($A36)=TRUE,"",INDEX(OFFSET(TabBaseVisites[],$A35,),MATCH($D$2,OFFSET(TabBaseVisites[IMMAT],$A35,),0),9))</f>
        <v/>
      </c>
      <c r="J36" s="41" t="str">
        <f ca="1">IF(ISNA($A36)=TRUE,"",INDEX(OFFSET(TabBaseVisites[],$A35,),MATCH($D$2,OFFSET(TabBaseVisites[IMMAT],$A35,),0),10))</f>
        <v/>
      </c>
      <c r="K36" s="40" t="str">
        <f ca="1">IF(ISNA($A36)=TRUE,"",INDEX(OFFSET(TabBaseVisites[],$A35,),MATCH($D$2,OFFSET(TabBaseVisites[IMMAT],$A35,),0),11))</f>
        <v/>
      </c>
      <c r="L36" s="40" t="str">
        <f ca="1">IF(ISNA($A36)=TRUE,"",INDEX(OFFSET(TabBaseVisites[],$A35,),MATCH($D$2,OFFSET(TabBaseVisites[IMMAT],$A35,),0),12))</f>
        <v/>
      </c>
      <c r="M36" s="41" t="str">
        <f ca="1">IF(ISNA($A36)=TRUE,"",INDEX(OFFSET(TabBaseVisites[],$A35,),MATCH($D$2,OFFSET(TabBaseVisites[IMMAT],$A35,),0),13))</f>
        <v/>
      </c>
    </row>
    <row r="37" spans="1:13" ht="30" customHeight="1" x14ac:dyDescent="0.25">
      <c r="A37" s="42" t="e">
        <f ca="1">ROW(INDEX(OFFSET(TabBaseVisites[],A36,),MATCH($D$2,OFFSET(TabBaseVisites[IMMAT],A36,),0),1))-1</f>
        <v>#N/A</v>
      </c>
      <c r="B37" s="40" t="str">
        <f ca="1">IF(ISNA($A37)=TRUE,"",INDEX(OFFSET(TabBaseVisites[],$A36,),MATCH($D$2,OFFSET(TabBaseVisites[IMMAT],$A36,),0),2))</f>
        <v/>
      </c>
      <c r="C37" s="41" t="str">
        <f ca="1">IF(ISNA($A37)=TRUE,"",INDEX(OFFSET(TabBaseVisites[],$A36,),MATCH($D$2,OFFSET(TabBaseVisites[IMMAT],$A36,),0),3))</f>
        <v/>
      </c>
      <c r="D37" s="41" t="str">
        <f ca="1">IF(ISNA($A37)=TRUE,"",INDEX(OFFSET(TabBaseVisites[],$A36,),MATCH($D$2,OFFSET(TabBaseVisites[IMMAT],$A36,),0),4))</f>
        <v/>
      </c>
      <c r="E37" s="41" t="str">
        <f ca="1">IF(ISNA($A37)=TRUE,"",INDEX(OFFSET(TabBaseVisites[],$A36,),MATCH($D$2,OFFSET(TabBaseVisites[IMMAT],$A36,),0),5))</f>
        <v/>
      </c>
      <c r="F37" s="41" t="str">
        <f ca="1">IF(ISNA($A37)=TRUE,"",INDEX(OFFSET(TabBaseVisites[],$A36,),MATCH($D$2,OFFSET(TabBaseVisites[IMMAT],$A36,),0),6))</f>
        <v/>
      </c>
      <c r="G37" s="41" t="str">
        <f ca="1">IF(ISNA($A37)=TRUE,"",INDEX(OFFSET(TabBaseVisites[],$A36,),MATCH($D$2,OFFSET(TabBaseVisites[IMMAT],$A36,),0),7))</f>
        <v/>
      </c>
      <c r="H37" s="41" t="str">
        <f ca="1">IF(ISNA($A37)=TRUE,"",INDEX(OFFSET(TabBaseVisites[],$A36,),MATCH($D$2,OFFSET(TabBaseVisites[IMMAT],$A36,),0),8))</f>
        <v/>
      </c>
      <c r="I37" s="41" t="str">
        <f ca="1">IF(ISNA($A37)=TRUE,"",INDEX(OFFSET(TabBaseVisites[],$A36,),MATCH($D$2,OFFSET(TabBaseVisites[IMMAT],$A36,),0),9))</f>
        <v/>
      </c>
      <c r="J37" s="41" t="str">
        <f ca="1">IF(ISNA($A37)=TRUE,"",INDEX(OFFSET(TabBaseVisites[],$A36,),MATCH($D$2,OFFSET(TabBaseVisites[IMMAT],$A36,),0),10))</f>
        <v/>
      </c>
      <c r="K37" s="40" t="str">
        <f ca="1">IF(ISNA($A37)=TRUE,"",INDEX(OFFSET(TabBaseVisites[],$A36,),MATCH($D$2,OFFSET(TabBaseVisites[IMMAT],$A36,),0),11))</f>
        <v/>
      </c>
      <c r="L37" s="40" t="str">
        <f ca="1">IF(ISNA($A37)=TRUE,"",INDEX(OFFSET(TabBaseVisites[],$A36,),MATCH($D$2,OFFSET(TabBaseVisites[IMMAT],$A36,),0),12))</f>
        <v/>
      </c>
      <c r="M37" s="41" t="str">
        <f ca="1">IF(ISNA($A37)=TRUE,"",INDEX(OFFSET(TabBaseVisites[],$A36,),MATCH($D$2,OFFSET(TabBaseVisites[IMMAT],$A36,),0),13))</f>
        <v/>
      </c>
    </row>
    <row r="38" spans="1:13" ht="30" customHeight="1" x14ac:dyDescent="0.25">
      <c r="A38" t="s">
        <v>110</v>
      </c>
    </row>
    <row r="39" spans="1:13" ht="30" customHeight="1" x14ac:dyDescent="0.25"/>
    <row r="40" spans="1:13" ht="30" customHeight="1" x14ac:dyDescent="0.25"/>
    <row r="41" spans="1:13" ht="30" customHeight="1" x14ac:dyDescent="0.25"/>
    <row r="42" spans="1:13" ht="30" customHeight="1" x14ac:dyDescent="0.25"/>
  </sheetData>
  <mergeCells count="21">
    <mergeCell ref="K6:L6"/>
    <mergeCell ref="I1:M1"/>
    <mergeCell ref="B4:C4"/>
    <mergeCell ref="B3:C3"/>
    <mergeCell ref="B2:C2"/>
    <mergeCell ref="D9:G9"/>
    <mergeCell ref="D8:G8"/>
    <mergeCell ref="D7:G7"/>
    <mergeCell ref="B13:M13"/>
    <mergeCell ref="B1:G1"/>
    <mergeCell ref="D4:G4"/>
    <mergeCell ref="D3:G3"/>
    <mergeCell ref="D2:G2"/>
    <mergeCell ref="B6:G6"/>
    <mergeCell ref="B10:C10"/>
    <mergeCell ref="B9:C9"/>
    <mergeCell ref="B8:C8"/>
    <mergeCell ref="B7:C7"/>
    <mergeCell ref="D10:G10"/>
    <mergeCell ref="K8:L8"/>
    <mergeCell ref="K7:L7"/>
  </mergeCells>
  <conditionalFormatting sqref="B15:M37">
    <cfRule type="cellIs" dxfId="3" priority="3" operator="equal">
      <formula>0</formula>
    </cfRule>
    <cfRule type="expression" dxfId="2" priority="4">
      <formula>$B15&lt;&gt;""</formula>
    </cfRule>
  </conditionalFormatting>
  <dataValidations count="1">
    <dataValidation type="list" allowBlank="1" showInputMessage="1" showErrorMessage="1" sqref="D2:G2">
      <formula1>IMMAT</formula1>
    </dataValidation>
  </dataValidation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workbookViewId="0">
      <selection activeCell="F8" sqref="F8"/>
    </sheetView>
  </sheetViews>
  <sheetFormatPr baseColWidth="10" defaultRowHeight="15" x14ac:dyDescent="0.25"/>
  <cols>
    <col min="1" max="1" width="17.5703125" bestFit="1" customWidth="1"/>
    <col min="2" max="2" width="11.5703125" customWidth="1"/>
    <col min="3" max="3" width="15" customWidth="1"/>
    <col min="5" max="5" width="11.5703125" customWidth="1"/>
    <col min="6" max="6" width="13.85546875" bestFit="1" customWidth="1"/>
    <col min="7" max="8" width="11.5703125" customWidth="1"/>
  </cols>
  <sheetData>
    <row r="1" spans="1:8" x14ac:dyDescent="0.25">
      <c r="A1" t="s">
        <v>1</v>
      </c>
      <c r="B1" t="s">
        <v>2</v>
      </c>
      <c r="C1" t="s">
        <v>34</v>
      </c>
      <c r="D1" t="s">
        <v>35</v>
      </c>
      <c r="E1" s="18" t="s">
        <v>36</v>
      </c>
      <c r="F1" s="18" t="s">
        <v>37</v>
      </c>
      <c r="G1" s="18" t="s">
        <v>38</v>
      </c>
      <c r="H1" t="s">
        <v>15</v>
      </c>
    </row>
    <row r="2" spans="1:8" x14ac:dyDescent="0.25">
      <c r="A2" t="s">
        <v>22</v>
      </c>
      <c r="B2" t="s">
        <v>39</v>
      </c>
      <c r="C2" s="1" t="s">
        <v>40</v>
      </c>
      <c r="F2" s="18" t="s">
        <v>24</v>
      </c>
      <c r="H2" t="s">
        <v>41</v>
      </c>
    </row>
    <row r="3" spans="1:8" x14ac:dyDescent="0.25">
      <c r="A3" t="s">
        <v>42</v>
      </c>
      <c r="B3" t="s">
        <v>43</v>
      </c>
      <c r="C3" s="1" t="s">
        <v>44</v>
      </c>
      <c r="E3" s="18"/>
      <c r="F3" s="18" t="s">
        <v>21</v>
      </c>
      <c r="G3" s="18"/>
      <c r="H3" t="s">
        <v>26</v>
      </c>
    </row>
    <row r="4" spans="1:8" x14ac:dyDescent="0.25">
      <c r="A4" t="s">
        <v>45</v>
      </c>
      <c r="B4" t="s">
        <v>46</v>
      </c>
      <c r="C4" s="1" t="s">
        <v>47</v>
      </c>
      <c r="E4" s="18"/>
      <c r="G4" s="18"/>
      <c r="H4" t="s">
        <v>48</v>
      </c>
    </row>
    <row r="5" spans="1:8" x14ac:dyDescent="0.25">
      <c r="A5" t="s">
        <v>49</v>
      </c>
      <c r="B5" t="s">
        <v>50</v>
      </c>
      <c r="C5" s="1" t="s">
        <v>51</v>
      </c>
      <c r="E5" s="18"/>
      <c r="F5" s="18"/>
      <c r="G5" s="18"/>
      <c r="H5" t="s">
        <v>52</v>
      </c>
    </row>
    <row r="6" spans="1:8" x14ac:dyDescent="0.25">
      <c r="A6" t="s">
        <v>19</v>
      </c>
      <c r="B6" t="s">
        <v>23</v>
      </c>
      <c r="C6" s="1" t="s">
        <v>85</v>
      </c>
      <c r="E6" s="18"/>
      <c r="F6" s="18"/>
      <c r="G6" s="18"/>
      <c r="H6" t="s">
        <v>53</v>
      </c>
    </row>
    <row r="7" spans="1:8" x14ac:dyDescent="0.25">
      <c r="B7" t="s">
        <v>30</v>
      </c>
      <c r="C7" s="1" t="s">
        <v>54</v>
      </c>
      <c r="E7" s="18"/>
      <c r="F7" s="18"/>
      <c r="G7" s="18"/>
    </row>
    <row r="8" spans="1:8" x14ac:dyDescent="0.25">
      <c r="B8" t="s">
        <v>33</v>
      </c>
      <c r="C8" s="1"/>
    </row>
    <row r="9" spans="1:8" x14ac:dyDescent="0.25">
      <c r="B9" t="s">
        <v>31</v>
      </c>
    </row>
    <row r="10" spans="1:8" x14ac:dyDescent="0.25">
      <c r="B10" t="s">
        <v>55</v>
      </c>
    </row>
    <row r="11" spans="1:8" x14ac:dyDescent="0.25">
      <c r="B11" t="s">
        <v>20</v>
      </c>
    </row>
    <row r="12" spans="1:8" x14ac:dyDescent="0.25">
      <c r="B12" t="s">
        <v>56</v>
      </c>
    </row>
    <row r="13" spans="1:8" x14ac:dyDescent="0.25">
      <c r="B13" t="s">
        <v>39</v>
      </c>
      <c r="C13" s="1"/>
    </row>
    <row r="14" spans="1:8" x14ac:dyDescent="0.25">
      <c r="B14" t="s">
        <v>57</v>
      </c>
      <c r="C14" s="1"/>
    </row>
    <row r="15" spans="1:8" x14ac:dyDescent="0.25">
      <c r="C15" s="1"/>
    </row>
    <row r="16" spans="1:8" x14ac:dyDescent="0.25">
      <c r="C16" s="1"/>
    </row>
    <row r="17" spans="3:3" x14ac:dyDescent="0.25">
      <c r="C17" s="1"/>
    </row>
    <row r="18" spans="3:3" x14ac:dyDescent="0.25">
      <c r="C18" s="1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sqref="A1:H20"/>
    </sheetView>
  </sheetViews>
  <sheetFormatPr baseColWidth="10" defaultRowHeight="15" x14ac:dyDescent="0.25"/>
  <sheetData>
    <row r="1" spans="1:7" x14ac:dyDescent="0.25">
      <c r="A1" t="s">
        <v>58</v>
      </c>
      <c r="B1" s="2"/>
      <c r="E1" s="3"/>
    </row>
    <row r="2" spans="1:7" ht="15.75" thickBot="1" x14ac:dyDescent="0.3">
      <c r="A2" t="s">
        <v>0</v>
      </c>
    </row>
    <row r="3" spans="1:7" x14ac:dyDescent="0.25">
      <c r="A3" t="s">
        <v>5</v>
      </c>
      <c r="D3" s="4" t="s">
        <v>59</v>
      </c>
      <c r="E3" s="5"/>
      <c r="F3" s="5"/>
      <c r="G3" s="4" t="s">
        <v>60</v>
      </c>
    </row>
    <row r="4" spans="1:7" x14ac:dyDescent="0.25">
      <c r="A4" t="s">
        <v>61</v>
      </c>
      <c r="D4" s="6"/>
      <c r="E4" s="5"/>
      <c r="F4" s="5"/>
      <c r="G4" s="6"/>
    </row>
    <row r="5" spans="1:7" ht="15.75" thickBot="1" x14ac:dyDescent="0.3">
      <c r="A5" t="s">
        <v>2</v>
      </c>
      <c r="B5" t="s">
        <v>30</v>
      </c>
      <c r="D5" s="6"/>
      <c r="E5" s="5"/>
      <c r="F5" s="5"/>
      <c r="G5" s="6"/>
    </row>
    <row r="6" spans="1:7" x14ac:dyDescent="0.25">
      <c r="A6" t="s">
        <v>62</v>
      </c>
      <c r="B6" t="s">
        <v>63</v>
      </c>
      <c r="D6" s="7" t="s">
        <v>64</v>
      </c>
      <c r="E6" s="8" t="s">
        <v>65</v>
      </c>
      <c r="F6" s="8" t="s">
        <v>66</v>
      </c>
      <c r="G6" s="9" t="s">
        <v>67</v>
      </c>
    </row>
    <row r="7" spans="1:7" x14ac:dyDescent="0.25">
      <c r="D7" s="10"/>
      <c r="E7" s="11"/>
      <c r="F7" s="11"/>
      <c r="G7" s="12"/>
    </row>
    <row r="8" spans="1:7" ht="15.75" thickBot="1" x14ac:dyDescent="0.3">
      <c r="D8" s="13"/>
      <c r="E8" s="14"/>
      <c r="F8" s="14"/>
      <c r="G8" s="15"/>
    </row>
    <row r="9" spans="1:7" x14ac:dyDescent="0.25">
      <c r="D9" s="4" t="s">
        <v>68</v>
      </c>
      <c r="E9" s="5"/>
      <c r="F9" s="5"/>
      <c r="G9" s="4" t="s">
        <v>69</v>
      </c>
    </row>
    <row r="10" spans="1:7" x14ac:dyDescent="0.25">
      <c r="D10" s="16"/>
      <c r="E10" s="5"/>
      <c r="F10" s="5"/>
      <c r="G10" s="16"/>
    </row>
    <row r="11" spans="1:7" ht="15.75" thickBot="1" x14ac:dyDescent="0.3">
      <c r="D11" s="17"/>
      <c r="E11" s="5"/>
      <c r="F11" s="5"/>
      <c r="G11" s="17"/>
    </row>
    <row r="14" spans="1:7" x14ac:dyDescent="0.25">
      <c r="A14" t="s">
        <v>70</v>
      </c>
      <c r="B14" t="s">
        <v>71</v>
      </c>
      <c r="C14" t="s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E32" sqref="E32"/>
    </sheetView>
  </sheetViews>
  <sheetFormatPr baseColWidth="10" defaultRowHeight="15" x14ac:dyDescent="0.25"/>
  <sheetData>
    <row r="1" spans="1:7" x14ac:dyDescent="0.25">
      <c r="A1" t="s">
        <v>58</v>
      </c>
      <c r="B1" s="2"/>
      <c r="E1" s="3"/>
    </row>
    <row r="2" spans="1:7" ht="15.75" thickBot="1" x14ac:dyDescent="0.3">
      <c r="A2" t="s">
        <v>0</v>
      </c>
    </row>
    <row r="3" spans="1:7" x14ac:dyDescent="0.25">
      <c r="A3" t="s">
        <v>5</v>
      </c>
      <c r="D3" s="4" t="s">
        <v>59</v>
      </c>
      <c r="E3" s="5"/>
      <c r="F3" s="5"/>
      <c r="G3" s="4" t="s">
        <v>60</v>
      </c>
    </row>
    <row r="4" spans="1:7" x14ac:dyDescent="0.25">
      <c r="A4" t="s">
        <v>61</v>
      </c>
      <c r="D4" s="6"/>
      <c r="E4" s="5"/>
      <c r="F4" s="5"/>
      <c r="G4" s="6"/>
    </row>
    <row r="5" spans="1:7" ht="15.75" thickBot="1" x14ac:dyDescent="0.3">
      <c r="A5" t="s">
        <v>2</v>
      </c>
      <c r="B5" t="s">
        <v>30</v>
      </c>
      <c r="D5" s="6"/>
      <c r="E5" s="5"/>
      <c r="F5" s="5"/>
      <c r="G5" s="6"/>
    </row>
    <row r="6" spans="1:7" x14ac:dyDescent="0.25">
      <c r="A6" t="s">
        <v>62</v>
      </c>
      <c r="B6" t="s">
        <v>63</v>
      </c>
      <c r="D6" s="7" t="s">
        <v>64</v>
      </c>
      <c r="E6" s="8" t="s">
        <v>65</v>
      </c>
      <c r="F6" s="8" t="s">
        <v>66</v>
      </c>
      <c r="G6" s="9" t="s">
        <v>67</v>
      </c>
    </row>
    <row r="7" spans="1:7" x14ac:dyDescent="0.25">
      <c r="D7" s="10"/>
      <c r="E7" s="11"/>
      <c r="F7" s="11"/>
      <c r="G7" s="12"/>
    </row>
    <row r="8" spans="1:7" ht="15.75" thickBot="1" x14ac:dyDescent="0.3">
      <c r="D8" s="13"/>
      <c r="E8" s="14"/>
      <c r="F8" s="14"/>
      <c r="G8" s="15"/>
    </row>
    <row r="9" spans="1:7" x14ac:dyDescent="0.25">
      <c r="D9" s="4" t="s">
        <v>68</v>
      </c>
      <c r="E9" s="5"/>
      <c r="F9" s="5"/>
      <c r="G9" s="4" t="s">
        <v>69</v>
      </c>
    </row>
    <row r="10" spans="1:7" x14ac:dyDescent="0.25">
      <c r="D10" s="16"/>
      <c r="E10" s="5"/>
      <c r="F10" s="5"/>
      <c r="G10" s="16"/>
    </row>
    <row r="11" spans="1:7" ht="15.75" thickBot="1" x14ac:dyDescent="0.3">
      <c r="D11" s="17"/>
      <c r="E11" s="5"/>
      <c r="F11" s="5"/>
      <c r="G11" s="17"/>
    </row>
    <row r="14" spans="1:7" x14ac:dyDescent="0.25">
      <c r="A14" t="s">
        <v>70</v>
      </c>
      <c r="B14" t="s">
        <v>71</v>
      </c>
      <c r="C1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BASE PARC</vt:lpstr>
      <vt:lpstr>BASE VISITES</vt:lpstr>
      <vt:lpstr>Synthese</vt:lpstr>
      <vt:lpstr>Liste Donnees</vt:lpstr>
      <vt:lpstr>immat1</vt:lpstr>
      <vt:lpstr>immat2</vt:lpstr>
      <vt:lpstr>CONFIG</vt:lpstr>
      <vt:lpstr>DELAIS</vt:lpstr>
      <vt:lpstr>IMMAT</vt:lpstr>
      <vt:lpstr>TAILLEPNEUS</vt:lpstr>
      <vt:lpstr>TYPE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Médéric CONSILLE</dc:creator>
  <cp:lastModifiedBy>JersMath</cp:lastModifiedBy>
  <cp:lastPrinted>2017-12-12T20:23:04Z</cp:lastPrinted>
  <dcterms:created xsi:type="dcterms:W3CDTF">2017-12-11T18:08:32Z</dcterms:created>
  <dcterms:modified xsi:type="dcterms:W3CDTF">2017-12-12T20:45:40Z</dcterms:modified>
</cp:coreProperties>
</file>