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wr5211\Desktop\"/>
    </mc:Choice>
  </mc:AlternateContent>
  <bookViews>
    <workbookView xWindow="210" yWindow="60" windowWidth="9180" windowHeight="4245" activeTab="2"/>
  </bookViews>
  <sheets>
    <sheet name="Cromax" sheetId="2" r:id="rId1"/>
    <sheet name="Cromax Pro" sheetId="3" r:id="rId2"/>
    <sheet name="Formulaire Contrat dépôt client" sheetId="6" r:id="rId3"/>
  </sheets>
  <definedNames>
    <definedName name="H" localSheetId="1">#REF!</definedName>
    <definedName name="H">#REF!</definedName>
    <definedName name="_xlnm.Print_Area" localSheetId="0">Cromax!$A$1:$S$62</definedName>
    <definedName name="_xlnm.Print_Area" localSheetId="1">'Cromax Pro'!$A$1:$S$62</definedName>
    <definedName name="_xlnm.Print_Area" localSheetId="2">'Formulaire Contrat dépôt client'!$A$1:$E$59</definedName>
  </definedNames>
  <calcPr calcId="171027"/>
</workbook>
</file>

<file path=xl/calcChain.xml><?xml version="1.0" encoding="utf-8"?>
<calcChain xmlns="http://schemas.openxmlformats.org/spreadsheetml/2006/main">
  <c r="E58" i="6" l="1"/>
  <c r="E57" i="6"/>
  <c r="E56" i="6"/>
  <c r="E55" i="6"/>
  <c r="E59" i="6" s="1"/>
  <c r="E50" i="6"/>
  <c r="E49" i="6"/>
  <c r="E48" i="6"/>
  <c r="E47" i="6"/>
  <c r="E46" i="6"/>
  <c r="E45" i="6"/>
  <c r="E44" i="6"/>
  <c r="E43" i="6"/>
  <c r="E42" i="6"/>
  <c r="E41" i="6"/>
  <c r="E40" i="6"/>
  <c r="E39" i="6"/>
  <c r="E38" i="6"/>
  <c r="E37" i="6"/>
  <c r="E36" i="6"/>
  <c r="E35" i="6"/>
  <c r="E34" i="6"/>
  <c r="E33" i="6"/>
  <c r="E32" i="6"/>
  <c r="E51" i="6" l="1"/>
  <c r="E80" i="3" l="1"/>
  <c r="L71" i="3"/>
  <c r="L70" i="3"/>
  <c r="L69" i="3"/>
  <c r="L68" i="3"/>
  <c r="L67" i="3"/>
  <c r="L66" i="3"/>
  <c r="I71" i="3"/>
  <c r="P71" i="3"/>
  <c r="L64" i="3"/>
  <c r="L63" i="3"/>
  <c r="L62" i="3"/>
  <c r="L61" i="3"/>
  <c r="L60" i="3"/>
  <c r="L59" i="3"/>
  <c r="L58" i="3"/>
  <c r="L57" i="3"/>
  <c r="L56" i="3"/>
  <c r="L54" i="3"/>
  <c r="L53" i="3"/>
  <c r="L52" i="3"/>
  <c r="L51" i="3"/>
  <c r="L50" i="3"/>
  <c r="L49" i="3"/>
  <c r="L37" i="3"/>
  <c r="L32" i="3"/>
  <c r="L27" i="3"/>
  <c r="L14" i="3"/>
  <c r="I3" i="3"/>
  <c r="I4" i="3"/>
  <c r="I5" i="3"/>
  <c r="I6" i="3"/>
  <c r="I7" i="3"/>
  <c r="I8" i="3"/>
  <c r="I9" i="3"/>
  <c r="I10" i="3"/>
  <c r="I11" i="3"/>
  <c r="I12" i="3"/>
  <c r="I14" i="3"/>
  <c r="P14" i="3"/>
  <c r="I15" i="3"/>
  <c r="I16" i="3"/>
  <c r="I18" i="3"/>
  <c r="I19" i="3"/>
  <c r="I20" i="3"/>
  <c r="I21" i="3"/>
  <c r="I22" i="3"/>
  <c r="I23" i="3"/>
  <c r="I24" i="3"/>
  <c r="P24" i="3"/>
  <c r="I25" i="3"/>
  <c r="P27" i="3"/>
  <c r="I27" i="3"/>
  <c r="I31" i="3"/>
  <c r="I32" i="3"/>
  <c r="I33" i="3"/>
  <c r="I34" i="3"/>
  <c r="I35" i="3"/>
  <c r="P35" i="3"/>
  <c r="I36" i="3"/>
  <c r="I37" i="3"/>
  <c r="P37" i="3"/>
  <c r="I38" i="3"/>
  <c r="P38" i="3"/>
  <c r="I39" i="3"/>
  <c r="I40" i="3"/>
  <c r="P40" i="3"/>
  <c r="I41" i="3"/>
  <c r="P41" i="3"/>
  <c r="I44" i="3"/>
  <c r="P44" i="3"/>
  <c r="I45" i="3"/>
  <c r="P45" i="3"/>
  <c r="I46" i="3"/>
  <c r="I47" i="3"/>
  <c r="P47" i="3"/>
  <c r="I48" i="3"/>
  <c r="P48" i="3"/>
  <c r="I49" i="3"/>
  <c r="P49" i="3"/>
  <c r="I50" i="3"/>
  <c r="P50" i="3"/>
  <c r="I51" i="3"/>
  <c r="P51" i="3"/>
  <c r="I52" i="3"/>
  <c r="P52" i="3"/>
  <c r="I53" i="3"/>
  <c r="P53" i="3"/>
  <c r="I54" i="3"/>
  <c r="P54" i="3"/>
  <c r="I55" i="3"/>
  <c r="I56" i="3"/>
  <c r="P56" i="3"/>
  <c r="I57" i="3"/>
  <c r="P57" i="3"/>
  <c r="I58" i="3"/>
  <c r="P58" i="3"/>
  <c r="I59" i="3"/>
  <c r="P59" i="3"/>
  <c r="I60" i="3"/>
  <c r="P60" i="3"/>
  <c r="I61" i="3"/>
  <c r="P61" i="3"/>
  <c r="I62" i="3"/>
  <c r="P62" i="3"/>
  <c r="I63" i="3"/>
  <c r="P63" i="3"/>
  <c r="I64" i="3"/>
  <c r="P64" i="3"/>
  <c r="I65" i="3"/>
  <c r="I66" i="3"/>
  <c r="P66" i="3"/>
  <c r="I67" i="3"/>
  <c r="P67" i="3"/>
  <c r="I68" i="3"/>
  <c r="P68" i="3"/>
  <c r="I69" i="3"/>
  <c r="P69" i="3"/>
  <c r="I70" i="3"/>
  <c r="P70" i="3"/>
  <c r="I13" i="3"/>
  <c r="I17" i="3"/>
  <c r="P39" i="3"/>
  <c r="L48" i="3"/>
  <c r="L47" i="3"/>
  <c r="L45" i="3"/>
  <c r="L44" i="3"/>
  <c r="L41" i="3"/>
  <c r="L40" i="3"/>
  <c r="L39" i="3"/>
  <c r="L38" i="3"/>
  <c r="L36" i="3"/>
  <c r="P36" i="3"/>
  <c r="L35" i="3"/>
  <c r="L34" i="3"/>
  <c r="P34" i="3"/>
  <c r="P32" i="3"/>
  <c r="P28" i="3"/>
  <c r="L24" i="3"/>
  <c r="L3" i="3"/>
  <c r="F75" i="3" l="1"/>
  <c r="P3" i="3"/>
  <c r="P76" i="3" s="1"/>
  <c r="F76" i="3" l="1"/>
  <c r="E82" i="3" s="1"/>
  <c r="I6" i="2"/>
  <c r="I3" i="2" l="1"/>
  <c r="P3" i="2"/>
  <c r="I7" i="2"/>
  <c r="I8" i="2"/>
  <c r="I9" i="2"/>
  <c r="L3" i="2"/>
  <c r="I4" i="2"/>
  <c r="I5" i="2"/>
  <c r="I10" i="2"/>
  <c r="L48" i="2" l="1"/>
  <c r="L47" i="2"/>
  <c r="L46" i="2"/>
  <c r="L45" i="2"/>
  <c r="L44" i="2"/>
  <c r="L43" i="2"/>
  <c r="L41" i="2"/>
  <c r="L40" i="2"/>
  <c r="L39" i="2"/>
  <c r="L38" i="2"/>
  <c r="I48" i="2"/>
  <c r="L36" i="2"/>
  <c r="L35" i="2"/>
  <c r="L34" i="2"/>
  <c r="L33" i="2"/>
  <c r="L32" i="2"/>
  <c r="L31" i="2"/>
  <c r="L30" i="2"/>
  <c r="L29" i="2"/>
  <c r="L27" i="2"/>
  <c r="L25" i="2"/>
  <c r="L24" i="2"/>
  <c r="L23" i="2"/>
  <c r="L22" i="2"/>
  <c r="L21" i="2"/>
  <c r="L20" i="2"/>
  <c r="L12" i="2"/>
  <c r="P48" i="2"/>
  <c r="I12" i="2"/>
  <c r="I13" i="2"/>
  <c r="I14" i="2"/>
  <c r="I15" i="2"/>
  <c r="I16" i="2"/>
  <c r="I17" i="2"/>
  <c r="I18" i="2"/>
  <c r="I20" i="2"/>
  <c r="I21" i="2"/>
  <c r="I22" i="2"/>
  <c r="I23" i="2"/>
  <c r="I24" i="2"/>
  <c r="I25" i="2"/>
  <c r="I27" i="2"/>
  <c r="I29" i="2"/>
  <c r="I30" i="2"/>
  <c r="I31" i="2"/>
  <c r="I32" i="2"/>
  <c r="I33" i="2"/>
  <c r="I34" i="2"/>
  <c r="I35" i="2"/>
  <c r="I36" i="2"/>
  <c r="I38" i="2"/>
  <c r="I39" i="2"/>
  <c r="I40" i="2"/>
  <c r="I41" i="2"/>
  <c r="I43" i="2"/>
  <c r="I44" i="2"/>
  <c r="I45" i="2"/>
  <c r="I46" i="2"/>
  <c r="I47" i="2"/>
  <c r="P12" i="2" l="1"/>
  <c r="P20" i="2"/>
  <c r="P21" i="2"/>
  <c r="P22" i="2"/>
  <c r="P23" i="2"/>
  <c r="P24" i="2"/>
  <c r="P25" i="2"/>
  <c r="P27" i="2"/>
  <c r="P29" i="2"/>
  <c r="P30" i="2"/>
  <c r="P31" i="2"/>
  <c r="P32" i="2"/>
  <c r="P33" i="2"/>
  <c r="P34" i="2"/>
  <c r="P35" i="2"/>
  <c r="P36" i="2"/>
  <c r="P38" i="2"/>
  <c r="P39" i="2"/>
  <c r="P40" i="2"/>
  <c r="P41" i="2"/>
  <c r="P43" i="2"/>
  <c r="P44" i="2"/>
  <c r="P45" i="2"/>
  <c r="P46" i="2"/>
  <c r="P47" i="2"/>
  <c r="F53" i="2" l="1"/>
  <c r="E59" i="2"/>
  <c r="P37" i="2"/>
  <c r="P11" i="2" l="1"/>
  <c r="P28" i="2"/>
  <c r="P54" i="2" l="1"/>
  <c r="F54" i="2" s="1"/>
  <c r="E61" i="2" s="1"/>
</calcChain>
</file>

<file path=xl/sharedStrings.xml><?xml version="1.0" encoding="utf-8"?>
<sst xmlns="http://schemas.openxmlformats.org/spreadsheetml/2006/main" count="273" uniqueCount="152">
  <si>
    <t>Nb</t>
  </si>
  <si>
    <t>Particip</t>
  </si>
  <si>
    <t>CA mensuel client</t>
  </si>
  <si>
    <t>Marge %</t>
  </si>
  <si>
    <t>Marge €</t>
  </si>
  <si>
    <t>Nb de mois de marges investies</t>
  </si>
  <si>
    <t>Qté</t>
  </si>
  <si>
    <t>Total</t>
  </si>
  <si>
    <t>Code</t>
  </si>
  <si>
    <t>Cond</t>
  </si>
  <si>
    <t>Designation</t>
  </si>
  <si>
    <t>P.U. € HT</t>
  </si>
  <si>
    <t>Ordinateur + ecran LCD</t>
  </si>
  <si>
    <t>ORDICOMPLETNEUF</t>
  </si>
  <si>
    <t>Merci de renseigner les zones en bleu</t>
  </si>
  <si>
    <t>Intiltulé de la société (GGE, CIE …) :</t>
  </si>
  <si>
    <t>Nom du dirigeant :</t>
  </si>
  <si>
    <t>Adresse de la société :</t>
  </si>
  <si>
    <t>AD1</t>
  </si>
  <si>
    <t>AD2</t>
  </si>
  <si>
    <t>CODE POSTAL VILLE</t>
  </si>
  <si>
    <t>Type de KT : (côcher la/les case(s))</t>
  </si>
  <si>
    <t xml:space="preserve">       KT SIMPLE</t>
  </si>
  <si>
    <t xml:space="preserve">       KT AVEC REMISE FIN D'ANNEE      </t>
  </si>
  <si>
    <t>TAUX DE REMISE :</t>
  </si>
  <si>
    <r>
      <t xml:space="preserve"> </t>
    </r>
    <r>
      <rPr>
        <b/>
        <sz val="10"/>
        <rFont val="Arial"/>
      </rPr>
      <t xml:space="preserve">   KT AVEC AVANCE                   </t>
    </r>
  </si>
  <si>
    <t>MONTANT DE L'AVANCE :</t>
  </si>
  <si>
    <t>Autre (à préciser) :</t>
  </si>
  <si>
    <t>Engagement de C.A. :</t>
  </si>
  <si>
    <t>Durée :</t>
  </si>
  <si>
    <t>5 ANS</t>
  </si>
  <si>
    <t>Remplir la liste ci-dessous à l'aide de la fiche de synthèse</t>
  </si>
  <si>
    <t>MATERIEL</t>
  </si>
  <si>
    <t>PRIX UNITAIRE</t>
  </si>
  <si>
    <t>Désignation</t>
  </si>
  <si>
    <t>STOCK PEINTURE</t>
  </si>
  <si>
    <t>Participation</t>
  </si>
  <si>
    <t>Stock de base Centari 5035</t>
  </si>
  <si>
    <t>Stock de base Cromax</t>
  </si>
  <si>
    <t>Stock de base Cromax Pro</t>
  </si>
  <si>
    <t>Stock Imron</t>
  </si>
  <si>
    <t>Base forte rotation</t>
  </si>
  <si>
    <t>TOTAL COUT.</t>
  </si>
  <si>
    <t>COUT FINAL</t>
  </si>
  <si>
    <t>TOTAL COUT</t>
  </si>
  <si>
    <t>Moteur ATEX</t>
  </si>
  <si>
    <t>MEUBLE pour Gammes CROMAX PRO + CENTARI</t>
  </si>
  <si>
    <t>PACKAGE FLEXIMIX 220 - CENTARI / CROMAX PRO moteur ATEX</t>
  </si>
  <si>
    <t>D15338764</t>
  </si>
  <si>
    <t>Meuble agitateur ARDD1004 - gris sans fronton - ALPHAMIX 220 ATEX</t>
  </si>
  <si>
    <t>D15338770</t>
  </si>
  <si>
    <t>Fronton ARDZ1005 logo Cromax pour Alphamix 220**</t>
  </si>
  <si>
    <t>D15333691</t>
  </si>
  <si>
    <t>Couvercle DOSEUR petit pot - sans pale - BLBB 2006</t>
  </si>
  <si>
    <t>D15333693</t>
  </si>
  <si>
    <t>Couvercle mélangeur type X5 boîte 0,5 LT - poignée courte - BLAA 2021</t>
  </si>
  <si>
    <t>D15338777</t>
  </si>
  <si>
    <t xml:space="preserve">ARFQ 1006-Rehausse universelle pour Alphamix </t>
  </si>
  <si>
    <t>D15168126</t>
  </si>
  <si>
    <t>Couvercle 1L type X5 QUE pour base Centari</t>
  </si>
  <si>
    <t>D14769273</t>
  </si>
  <si>
    <t>Couvercles 1L type X5 - FPP TEFLON  - BLBA 2031</t>
  </si>
  <si>
    <t>D15333677</t>
  </si>
  <si>
    <t>Couvercle mélangeur type X5 - POUR LIANT et ADDITIF Hi-TEC - BLCA 1058</t>
  </si>
  <si>
    <t>D15332765</t>
  </si>
  <si>
    <t>Couvercle 3,5L type X5 - SPECIAL BASE - BLCA 2057 levier gris</t>
  </si>
  <si>
    <t>MEUBLE pour Gamme CROMAX PRO seule</t>
  </si>
  <si>
    <t>PACKAGE FLEXIMIX 220 - gamme CROMAX PRO seule - moteur ATEX</t>
  </si>
  <si>
    <t xml:space="preserve">ARFQ1001-Rehausse universelle pour Alphamix </t>
  </si>
  <si>
    <t>MEUBLE NU sans couvercle ni fronton</t>
  </si>
  <si>
    <t>Meuble agitateur AHDD1004 - gris sans fronton - ALPHAMIX 220 ATEX</t>
  </si>
  <si>
    <t>KIT DE CONVERSION POUR ANCIEN MEUBLE TYPE FLEXIMIX UNIQUEMENT</t>
  </si>
  <si>
    <t>IMPLANTATION CROMAX PRO SEUL uniquement sur ancienne Fleximix 220 existante</t>
  </si>
  <si>
    <t>D14490445</t>
  </si>
  <si>
    <t>KIT Transfert Cromax / CROMAX PRO pour fleximix 220 - AHDZ1008</t>
  </si>
  <si>
    <t>composé de :</t>
  </si>
  <si>
    <t>1 étagère 12 x 3,5 L - hauteur 293 mm en remplacement d'une étagère 1L existante</t>
  </si>
  <si>
    <t>1 jeu de montants latéraux et habillage - coloris gris</t>
  </si>
  <si>
    <t>si la Fleximix 220 existante intègre AUSSI la gamme Centari, ajouter au kit</t>
  </si>
  <si>
    <t>D10529487</t>
  </si>
  <si>
    <t>réhausses Fleximix pour pot de 0,5-1L AHFQ1008 sur étage grand pot</t>
  </si>
  <si>
    <t>COUVERCLES SEULS</t>
  </si>
  <si>
    <t>Couvercle DOSEUR pot 0,25 / 0,5 / 1 LT - sans pale - BLBB 2006</t>
  </si>
  <si>
    <t>Couvercle mélangeur type X5 boîte 0,25 / 0,5 LT - poignée courte - BLAA 2021</t>
  </si>
  <si>
    <t>Couvercle mélangeur type X5 - boîte 1L spécial Centari - BLBA 1034</t>
  </si>
  <si>
    <t>D15168114</t>
  </si>
  <si>
    <t>Couvercle 0,5L type X5 - special CENTARI - BLAA1013 utilisation courant 2017</t>
  </si>
  <si>
    <t>Couvercle mélangeur type X5 - boîte 1 LT - BLBA 2031</t>
  </si>
  <si>
    <t>Couvercle mélangeur type X5 - POUR LIANT et ADDITIF CROMAX PRO - BLCA 2058</t>
  </si>
  <si>
    <t>Couvercle mélangeur type X5 - SPECIAL BASE - boîte 3,5 LT - BLCA 2057</t>
  </si>
  <si>
    <t>2 réf. ci-dessous QUE si conservation ANCIEN MEUBLE fleximix avec  hauteur entraxe de 293 mm pour étage grand pot</t>
  </si>
  <si>
    <t>D15333358</t>
  </si>
  <si>
    <t>Couvercle 3,5L type X5 - FPP TEFLON  PALE FP - BLCA 2059 - He 293 mm</t>
  </si>
  <si>
    <t>D15333359</t>
  </si>
  <si>
    <t>Couvercle 3,5L - LIANT et ADDITIF hydro - type X5- BLCA2060 - He 293 mm</t>
  </si>
  <si>
    <t>BALANCE</t>
  </si>
  <si>
    <t>D15334056</t>
  </si>
  <si>
    <t>Color Touch ATEX - SAV de 30 mois</t>
  </si>
  <si>
    <t>D15334057</t>
  </si>
  <si>
    <t>HOUSSE DE PROTECTION POUR COLOR TOUCH</t>
  </si>
  <si>
    <t>D15338104</t>
  </si>
  <si>
    <t>EVO1Y1-C Sartorius Evolution EX2-USB - Cellule de pesée 7,5 KG/0,1 g - câble USB inclus,                      SAV 36 mois</t>
  </si>
  <si>
    <t>D15338110</t>
  </si>
  <si>
    <t>YDC03PMA10 - Protection plastique ecran (paquet de 10 uniquement)</t>
  </si>
  <si>
    <t>D15338111</t>
  </si>
  <si>
    <t>YDC03PMA-CO10 - Protection potence E/V (paquet de 10 uniquement)</t>
  </si>
  <si>
    <t>D15338112</t>
  </si>
  <si>
    <t>YPC03PMA-WP10 - Protection plateau pesée (paquet de 10 uniquement)</t>
  </si>
  <si>
    <t>D15332439</t>
  </si>
  <si>
    <t>Jeu de visuel Cromax pour housse de protection plateau Sartorius Evolution</t>
  </si>
  <si>
    <t>D13870444</t>
  </si>
  <si>
    <t>Table pour balance CABZ1010 - 90/120cm</t>
  </si>
  <si>
    <t>OUTILS COULEUR</t>
  </si>
  <si>
    <t>D14261736</t>
  </si>
  <si>
    <t>Spectrophotomètre CHROMAVISION II - Modèle 6326 BYK avec valisette de transport</t>
  </si>
  <si>
    <t>D14686008</t>
  </si>
  <si>
    <t>Spectrophotomètre CHROMAVISION PRO EFX + avec valisette de transport</t>
  </si>
  <si>
    <t>D14308418</t>
  </si>
  <si>
    <t>FLAKE SELECTOR sans housse</t>
  </si>
  <si>
    <t>D15335236</t>
  </si>
  <si>
    <t>NUANCIER CROMAX PRO Reprint avec MAJ 1-2017</t>
  </si>
  <si>
    <t>D15339716</t>
  </si>
  <si>
    <t xml:space="preserve">NUANCIER CAR BODY ACCESSOIRES reprint </t>
  </si>
  <si>
    <t>D15334065</t>
  </si>
  <si>
    <t>201209 - LECTEUR DE CODE BARRE v14 xxl</t>
  </si>
  <si>
    <t>D15337673</t>
  </si>
  <si>
    <t>CROMAX PRO MIX MAGNETICS - magnets teintes de base (meuble mélangeur) version 2016</t>
  </si>
  <si>
    <t>D15335020</t>
  </si>
  <si>
    <t>CROMAX PRO TINTING TOOL VERSION 2015</t>
  </si>
  <si>
    <t>D14029974</t>
  </si>
  <si>
    <t>CROMAX PRO - REGLETTE PETIT MODELE (paquet de 10)</t>
  </si>
  <si>
    <t>DIVERS</t>
  </si>
  <si>
    <t>D11473797</t>
  </si>
  <si>
    <t>Laveur de Pistolet DRESTER 1000M avec mixeur B869 &amp; B702</t>
  </si>
  <si>
    <t>D11354720</t>
  </si>
  <si>
    <t>Support Complet DRY JET complet avec 2 venturis</t>
  </si>
  <si>
    <t>D12126304</t>
  </si>
  <si>
    <t>Radiateur ADF classe T3</t>
  </si>
  <si>
    <t>D15338781</t>
  </si>
  <si>
    <t>ARDM1001 CARE PLUS KIT ALPHAMIX 220 - caisson chauffant Atex**</t>
  </si>
  <si>
    <t>D15334066</t>
  </si>
  <si>
    <t>Imprimante thermique pour étiquettes SLP620</t>
  </si>
  <si>
    <t>MEUBLE POUR Gammes Cromax + Centari 5035</t>
  </si>
  <si>
    <t>PACKAGE ALPHAMIX 220 - CENTARI 5035 / CROMAX moteur ATEX</t>
  </si>
  <si>
    <t>MEUBLE pour Gamme CROMAX seule</t>
  </si>
  <si>
    <t>PACKAGE ALPHAMIX 220 - gamme CROMAX seule - moteur ATEX</t>
  </si>
  <si>
    <t>Couvercle 1L type X5 - FPP TEFLON  - BLBA 2031</t>
  </si>
  <si>
    <t>réf. ci-dessous QUE si conservation ANCIEN MEUBLE avec  hauteur entraxe de 293 mm pour étage grand pot</t>
  </si>
  <si>
    <t>EVO1Y1-C Sartorius Evolution EX2-USB - Cellule de pesée 7,5 KG/0,1 g -                           câble USB inclus, SAV 36 mois</t>
  </si>
  <si>
    <t>Jeu de visuel Cromax pour housse de protection - cellule de pesée Sartorius PMA 7500/7501</t>
  </si>
  <si>
    <t>D15332525</t>
  </si>
  <si>
    <t>FD10 reprint - Jeu complet liasses alternatives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</si>
</sst>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#,##0.00\ &quot;€&quot;"/>
  </numFmts>
  <fonts count="14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2"/>
      <name val="Arial"/>
      <family val="2"/>
    </font>
    <font>
      <b/>
      <sz val="11"/>
      <name val="Arial"/>
      <family val="2"/>
    </font>
    <font>
      <b/>
      <sz val="8"/>
      <name val="Arial"/>
      <family val="2"/>
    </font>
    <font>
      <b/>
      <sz val="8"/>
      <color indexed="9"/>
      <name val="Arial"/>
      <family val="2"/>
    </font>
    <font>
      <b/>
      <sz val="8"/>
      <color indexed="10"/>
      <name val="Arial"/>
      <family val="2"/>
    </font>
    <font>
      <sz val="10"/>
      <name val="Arial"/>
    </font>
    <font>
      <u/>
      <sz val="10"/>
      <name val="Arial"/>
    </font>
    <font>
      <b/>
      <sz val="10"/>
      <name val="Wingdings"/>
      <charset val="2"/>
    </font>
    <font>
      <b/>
      <sz val="10"/>
      <name val="Arial"/>
    </font>
    <font>
      <b/>
      <u/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10"/>
        <bgColor indexed="10"/>
      </patternFill>
    </fill>
    <fill>
      <patternFill patternType="solid">
        <fgColor indexed="2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9"/>
        <bgColor indexed="64"/>
      </patternFill>
    </fill>
  </fills>
  <borders count="64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8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319">
    <xf numFmtId="0" fontId="0" fillId="0" borderId="0" xfId="0"/>
    <xf numFmtId="0" fontId="1" fillId="0" borderId="0" xfId="0" applyFont="1"/>
    <xf numFmtId="0" fontId="6" fillId="3" borderId="14" xfId="0" applyFont="1" applyFill="1" applyBorder="1" applyAlignment="1" applyProtection="1">
      <alignment horizontal="center" vertical="center"/>
    </xf>
    <xf numFmtId="0" fontId="6" fillId="3" borderId="12" xfId="0" applyFont="1" applyFill="1" applyBorder="1" applyAlignment="1" applyProtection="1">
      <alignment horizontal="center" vertical="center"/>
    </xf>
    <xf numFmtId="43" fontId="6" fillId="3" borderId="12" xfId="1" applyFont="1" applyFill="1" applyBorder="1" applyAlignment="1" applyProtection="1">
      <alignment horizontal="center" vertical="center"/>
    </xf>
    <xf numFmtId="43" fontId="3" fillId="0" borderId="2" xfId="1" applyFont="1" applyFill="1" applyBorder="1" applyAlignment="1" applyProtection="1">
      <alignment horizontal="center" vertical="center"/>
    </xf>
    <xf numFmtId="43" fontId="3" fillId="0" borderId="4" xfId="1" applyFont="1" applyFill="1" applyBorder="1" applyAlignment="1" applyProtection="1">
      <alignment horizontal="center" vertical="center"/>
    </xf>
    <xf numFmtId="0" fontId="3" fillId="0" borderId="13" xfId="0" applyFont="1" applyBorder="1" applyAlignment="1" applyProtection="1">
      <alignment horizontal="center" vertical="center"/>
    </xf>
    <xf numFmtId="0" fontId="3" fillId="0" borderId="29" xfId="0" applyFont="1" applyFill="1" applyBorder="1" applyAlignment="1" applyProtection="1">
      <alignment horizontal="center" vertical="center"/>
    </xf>
    <xf numFmtId="0" fontId="3" fillId="0" borderId="18" xfId="0" applyFont="1" applyBorder="1" applyAlignment="1" applyProtection="1">
      <alignment horizontal="center" vertical="center"/>
    </xf>
    <xf numFmtId="0" fontId="3" fillId="0" borderId="11" xfId="0" applyFont="1" applyBorder="1" applyAlignment="1" applyProtection="1">
      <alignment horizontal="center" vertical="center"/>
    </xf>
    <xf numFmtId="43" fontId="3" fillId="0" borderId="11" xfId="1" applyFont="1" applyFill="1" applyBorder="1" applyAlignment="1" applyProtection="1">
      <alignment horizontal="center" vertical="center"/>
    </xf>
    <xf numFmtId="0" fontId="3" fillId="0" borderId="19" xfId="0" applyFont="1" applyFill="1" applyBorder="1" applyAlignment="1" applyProtection="1">
      <alignment horizontal="center" vertical="center"/>
    </xf>
    <xf numFmtId="0" fontId="3" fillId="0" borderId="9" xfId="0" applyFont="1" applyBorder="1" applyAlignment="1" applyProtection="1">
      <alignment horizontal="center" vertical="center"/>
    </xf>
    <xf numFmtId="3" fontId="3" fillId="0" borderId="11" xfId="0" applyNumberFormat="1" applyFont="1" applyFill="1" applyBorder="1" applyAlignment="1" applyProtection="1">
      <alignment horizontal="left" vertical="center" wrapText="1"/>
    </xf>
    <xf numFmtId="0" fontId="3" fillId="0" borderId="19" xfId="0" applyFont="1" applyBorder="1" applyAlignment="1" applyProtection="1">
      <alignment horizontal="center" vertical="center"/>
    </xf>
    <xf numFmtId="1" fontId="3" fillId="0" borderId="11" xfId="1" applyNumberFormat="1" applyFont="1" applyFill="1" applyBorder="1" applyAlignment="1" applyProtection="1">
      <alignment horizontal="center" vertical="center"/>
      <protection locked="0"/>
    </xf>
    <xf numFmtId="0" fontId="3" fillId="0" borderId="20" xfId="0" applyFont="1" applyBorder="1" applyAlignment="1" applyProtection="1">
      <alignment horizontal="center" vertical="center"/>
    </xf>
    <xf numFmtId="0" fontId="3" fillId="0" borderId="21" xfId="0" applyFont="1" applyBorder="1" applyAlignment="1" applyProtection="1">
      <alignment horizontal="center" vertical="center"/>
    </xf>
    <xf numFmtId="43" fontId="3" fillId="7" borderId="21" xfId="1" applyFont="1" applyFill="1" applyBorder="1" applyAlignment="1" applyProtection="1">
      <alignment horizontal="center" vertical="center"/>
    </xf>
    <xf numFmtId="1" fontId="3" fillId="7" borderId="21" xfId="1" applyNumberFormat="1" applyFont="1" applyFill="1" applyBorder="1" applyAlignment="1" applyProtection="1">
      <alignment horizontal="center" vertical="center"/>
      <protection locked="0"/>
    </xf>
    <xf numFmtId="0" fontId="3" fillId="0" borderId="30" xfId="0" applyFont="1" applyFill="1" applyBorder="1" applyAlignment="1" applyProtection="1">
      <alignment horizontal="center" vertical="center"/>
    </xf>
    <xf numFmtId="0" fontId="3" fillId="7" borderId="17" xfId="0" applyFont="1" applyFill="1" applyBorder="1" applyAlignment="1" applyProtection="1">
      <alignment horizontal="center" vertical="center"/>
    </xf>
    <xf numFmtId="0" fontId="3" fillId="0" borderId="31" xfId="0" applyFont="1" applyFill="1" applyBorder="1" applyAlignment="1" applyProtection="1">
      <alignment horizontal="center" vertical="center"/>
    </xf>
    <xf numFmtId="0" fontId="3" fillId="7" borderId="9" xfId="0" applyFont="1" applyFill="1" applyBorder="1" applyAlignment="1" applyProtection="1">
      <alignment horizontal="center" vertical="center"/>
    </xf>
    <xf numFmtId="0" fontId="3" fillId="7" borderId="30" xfId="0" applyFont="1" applyFill="1" applyBorder="1" applyAlignment="1" applyProtection="1">
      <alignment horizontal="center" vertical="center"/>
    </xf>
    <xf numFmtId="0" fontId="3" fillId="7" borderId="19" xfId="0" applyFont="1" applyFill="1" applyBorder="1" applyAlignment="1" applyProtection="1">
      <alignment horizontal="center" vertical="center"/>
    </xf>
    <xf numFmtId="0" fontId="3" fillId="7" borderId="11" xfId="0" applyFont="1" applyFill="1" applyBorder="1" applyAlignment="1" applyProtection="1">
      <alignment horizontal="center" vertical="center"/>
    </xf>
    <xf numFmtId="0" fontId="3" fillId="0" borderId="9" xfId="0" applyFont="1" applyFill="1" applyBorder="1" applyAlignment="1" applyProtection="1">
      <alignment horizontal="center" vertical="center"/>
    </xf>
    <xf numFmtId="2" fontId="3" fillId="7" borderId="11" xfId="0" applyNumberFormat="1" applyFont="1" applyFill="1" applyBorder="1" applyAlignment="1" applyProtection="1">
      <alignment horizontal="left" vertical="center" wrapText="1"/>
    </xf>
    <xf numFmtId="0" fontId="3" fillId="0" borderId="11" xfId="0" applyFont="1" applyFill="1" applyBorder="1" applyAlignment="1" applyProtection="1">
      <alignment horizontal="center" vertical="center"/>
    </xf>
    <xf numFmtId="43" fontId="6" fillId="3" borderId="32" xfId="1" applyFont="1" applyFill="1" applyBorder="1" applyAlignment="1" applyProtection="1">
      <alignment horizontal="center" vertical="center"/>
    </xf>
    <xf numFmtId="1" fontId="3" fillId="0" borderId="17" xfId="1" applyNumberFormat="1" applyFont="1" applyFill="1" applyBorder="1" applyAlignment="1" applyProtection="1">
      <alignment horizontal="center" vertical="center"/>
      <protection locked="0"/>
    </xf>
    <xf numFmtId="1" fontId="3" fillId="0" borderId="13" xfId="1" applyNumberFormat="1" applyFont="1" applyFill="1" applyBorder="1" applyAlignment="1" applyProtection="1">
      <alignment horizontal="center" vertical="center"/>
      <protection locked="0"/>
    </xf>
    <xf numFmtId="1" fontId="3" fillId="7" borderId="17" xfId="1" applyNumberFormat="1" applyFont="1" applyFill="1" applyBorder="1" applyAlignment="1" applyProtection="1">
      <alignment horizontal="center" vertical="center"/>
      <protection locked="0"/>
    </xf>
    <xf numFmtId="1" fontId="3" fillId="7" borderId="9" xfId="1" applyNumberFormat="1" applyFont="1" applyFill="1" applyBorder="1" applyAlignment="1" applyProtection="1">
      <alignment horizontal="center" vertical="center"/>
      <protection locked="0"/>
    </xf>
    <xf numFmtId="1" fontId="3" fillId="7" borderId="11" xfId="1" applyNumberFormat="1" applyFont="1" applyFill="1" applyBorder="1" applyAlignment="1" applyProtection="1">
      <alignment horizontal="center" vertical="center"/>
      <protection locked="0"/>
    </xf>
    <xf numFmtId="0" fontId="7" fillId="3" borderId="12" xfId="0" applyFont="1" applyFill="1" applyBorder="1" applyAlignment="1" applyProtection="1">
      <alignment horizontal="center" vertical="center" wrapText="1"/>
    </xf>
    <xf numFmtId="0" fontId="6" fillId="0" borderId="17" xfId="0" applyFont="1" applyBorder="1" applyAlignment="1" applyProtection="1">
      <alignment horizontal="left" vertical="center" wrapText="1"/>
    </xf>
    <xf numFmtId="0" fontId="6" fillId="0" borderId="24" xfId="0" applyFont="1" applyBorder="1" applyAlignment="1" applyProtection="1">
      <alignment horizontal="left" vertical="center" wrapText="1"/>
    </xf>
    <xf numFmtId="0" fontId="3" fillId="0" borderId="18" xfId="0" applyFont="1" applyBorder="1" applyAlignment="1" applyProtection="1">
      <alignment vertical="center" wrapText="1"/>
    </xf>
    <xf numFmtId="0" fontId="3" fillId="0" borderId="11" xfId="0" applyFont="1" applyBorder="1" applyAlignment="1" applyProtection="1">
      <alignment vertical="center" wrapText="1"/>
    </xf>
    <xf numFmtId="3" fontId="3" fillId="0" borderId="9" xfId="0" applyNumberFormat="1" applyFont="1" applyFill="1" applyBorder="1" applyAlignment="1" applyProtection="1">
      <alignment horizontal="left" vertical="center" wrapText="1"/>
    </xf>
    <xf numFmtId="0" fontId="3" fillId="0" borderId="21" xfId="0" applyFont="1" applyBorder="1" applyAlignment="1" applyProtection="1">
      <alignment horizontal="left" vertical="center" wrapText="1"/>
    </xf>
    <xf numFmtId="0" fontId="3" fillId="0" borderId="17" xfId="0" applyFont="1" applyFill="1" applyBorder="1" applyAlignment="1" applyProtection="1">
      <alignment vertical="center" wrapText="1"/>
    </xf>
    <xf numFmtId="0" fontId="3" fillId="0" borderId="9" xfId="0" applyFont="1" applyFill="1" applyBorder="1" applyAlignment="1" applyProtection="1">
      <alignment vertical="center" wrapText="1"/>
    </xf>
    <xf numFmtId="0" fontId="3" fillId="7" borderId="17" xfId="0" applyFont="1" applyFill="1" applyBorder="1" applyAlignment="1" applyProtection="1">
      <alignment horizontal="left" vertical="center" wrapText="1"/>
    </xf>
    <xf numFmtId="0" fontId="3" fillId="0" borderId="2" xfId="0" applyFont="1" applyFill="1" applyBorder="1" applyAlignment="1" applyProtection="1">
      <alignment horizontal="left" vertical="center" wrapText="1"/>
    </xf>
    <xf numFmtId="0" fontId="3" fillId="0" borderId="11" xfId="0" applyFont="1" applyFill="1" applyBorder="1" applyAlignment="1" applyProtection="1">
      <alignment horizontal="left" vertical="center" wrapText="1"/>
    </xf>
    <xf numFmtId="0" fontId="3" fillId="0" borderId="11" xfId="1" applyNumberFormat="1" applyFont="1" applyFill="1" applyBorder="1" applyAlignment="1" applyProtection="1">
      <alignment horizontal="center" vertical="center"/>
      <protection locked="0"/>
    </xf>
    <xf numFmtId="1" fontId="3" fillId="7" borderId="13" xfId="1" applyNumberFormat="1" applyFont="1" applyFill="1" applyBorder="1" applyAlignment="1" applyProtection="1">
      <alignment horizontal="center" vertical="center"/>
      <protection locked="0"/>
    </xf>
    <xf numFmtId="43" fontId="6" fillId="3" borderId="32" xfId="1" applyFont="1" applyFill="1" applyBorder="1" applyAlignment="1" applyProtection="1">
      <alignment horizontal="right" vertical="center"/>
    </xf>
    <xf numFmtId="43" fontId="6" fillId="3" borderId="32" xfId="1" applyFont="1" applyFill="1" applyBorder="1" applyAlignment="1" applyProtection="1">
      <alignment horizontal="center" vertical="center"/>
      <protection locked="0"/>
    </xf>
    <xf numFmtId="0" fontId="3" fillId="0" borderId="19" xfId="0" applyFont="1" applyFill="1" applyBorder="1" applyAlignment="1" applyProtection="1">
      <alignment horizontal="center" vertical="center"/>
      <protection locked="0"/>
    </xf>
    <xf numFmtId="0" fontId="3" fillId="0" borderId="29" xfId="0" applyFont="1" applyFill="1" applyBorder="1" applyAlignment="1" applyProtection="1">
      <alignment horizontal="center" vertical="center"/>
      <protection locked="0"/>
    </xf>
    <xf numFmtId="43" fontId="3" fillId="0" borderId="11" xfId="1" applyFont="1" applyFill="1" applyBorder="1" applyAlignment="1" applyProtection="1">
      <alignment horizontal="center" vertical="center"/>
      <protection locked="0"/>
    </xf>
    <xf numFmtId="0" fontId="3" fillId="0" borderId="11" xfId="0" applyFont="1" applyFill="1" applyBorder="1" applyAlignment="1" applyProtection="1">
      <alignment horizontal="center" vertical="center"/>
      <protection locked="0"/>
    </xf>
    <xf numFmtId="3" fontId="1" fillId="0" borderId="1" xfId="0" applyNumberFormat="1" applyFont="1" applyBorder="1" applyProtection="1">
      <protection locked="0"/>
    </xf>
    <xf numFmtId="0" fontId="1" fillId="0" borderId="0" xfId="0" applyFont="1" applyBorder="1" applyProtection="1">
      <protection locked="0"/>
    </xf>
    <xf numFmtId="3" fontId="3" fillId="0" borderId="0" xfId="0" applyNumberFormat="1" applyFont="1" applyBorder="1" applyAlignment="1" applyProtection="1">
      <alignment vertical="center"/>
      <protection locked="0"/>
    </xf>
    <xf numFmtId="3" fontId="1" fillId="0" borderId="8" xfId="0" applyNumberFormat="1" applyFont="1" applyBorder="1" applyProtection="1">
      <protection locked="0"/>
    </xf>
    <xf numFmtId="3" fontId="1" fillId="0" borderId="0" xfId="0" applyNumberFormat="1" applyFont="1" applyBorder="1" applyProtection="1">
      <protection locked="0"/>
    </xf>
    <xf numFmtId="4" fontId="1" fillId="0" borderId="0" xfId="0" applyNumberFormat="1" applyFont="1" applyBorder="1" applyProtection="1">
      <protection locked="0"/>
    </xf>
    <xf numFmtId="0" fontId="1" fillId="0" borderId="0" xfId="0" applyFont="1" applyProtection="1">
      <protection locked="0"/>
    </xf>
    <xf numFmtId="4" fontId="1" fillId="0" borderId="0" xfId="0" applyNumberFormat="1" applyFont="1" applyProtection="1">
      <protection locked="0"/>
    </xf>
    <xf numFmtId="4" fontId="1" fillId="0" borderId="0" xfId="0" applyNumberFormat="1" applyFont="1" applyAlignment="1" applyProtection="1">
      <alignment horizontal="center"/>
      <protection locked="0"/>
    </xf>
    <xf numFmtId="3" fontId="2" fillId="0" borderId="0" xfId="0" applyNumberFormat="1" applyFont="1" applyBorder="1" applyAlignment="1" applyProtection="1">
      <alignment horizontal="center"/>
      <protection locked="0"/>
    </xf>
    <xf numFmtId="3" fontId="3" fillId="0" borderId="0" xfId="0" applyNumberFormat="1" applyFont="1" applyBorder="1" applyAlignment="1" applyProtection="1">
      <alignment horizontal="center"/>
      <protection locked="0"/>
    </xf>
    <xf numFmtId="4" fontId="3" fillId="0" borderId="0" xfId="0" applyNumberFormat="1" applyFont="1" applyBorder="1" applyAlignment="1" applyProtection="1">
      <alignment horizontal="center"/>
      <protection locked="0"/>
    </xf>
    <xf numFmtId="4" fontId="3" fillId="0" borderId="0" xfId="0" applyNumberFormat="1" applyFont="1" applyBorder="1" applyAlignment="1" applyProtection="1">
      <alignment vertical="center"/>
      <protection locked="0"/>
    </xf>
    <xf numFmtId="4" fontId="6" fillId="0" borderId="0" xfId="0" applyNumberFormat="1" applyFont="1" applyBorder="1" applyAlignment="1" applyProtection="1">
      <alignment horizontal="right" vertical="center"/>
      <protection locked="0"/>
    </xf>
    <xf numFmtId="3" fontId="3" fillId="0" borderId="0" xfId="0" applyNumberFormat="1" applyFont="1" applyBorder="1" applyAlignment="1" applyProtection="1">
      <alignment horizontal="center" vertical="center"/>
      <protection locked="0"/>
    </xf>
    <xf numFmtId="4" fontId="3" fillId="0" borderId="0" xfId="0" applyNumberFormat="1" applyFont="1" applyBorder="1" applyAlignment="1" applyProtection="1">
      <alignment horizontal="center" vertical="center"/>
      <protection locked="0"/>
    </xf>
    <xf numFmtId="3" fontId="3" fillId="2" borderId="0" xfId="0" applyNumberFormat="1" applyFont="1" applyFill="1" applyBorder="1" applyAlignment="1" applyProtection="1">
      <alignment horizontal="center" vertical="center"/>
      <protection locked="0"/>
    </xf>
    <xf numFmtId="9" fontId="3" fillId="2" borderId="0" xfId="0" applyNumberFormat="1" applyFont="1" applyFill="1" applyBorder="1" applyAlignment="1" applyProtection="1">
      <alignment horizontal="center" vertical="center"/>
      <protection locked="0"/>
    </xf>
    <xf numFmtId="0" fontId="6" fillId="7" borderId="6" xfId="0" applyFont="1" applyFill="1" applyBorder="1" applyAlignment="1" applyProtection="1">
      <alignment vertical="center"/>
      <protection locked="0"/>
    </xf>
    <xf numFmtId="1" fontId="3" fillId="0" borderId="18" xfId="1" applyNumberFormat="1" applyFont="1" applyFill="1" applyBorder="1" applyAlignment="1" applyProtection="1">
      <alignment horizontal="center" vertical="center"/>
      <protection locked="0"/>
    </xf>
    <xf numFmtId="9" fontId="3" fillId="0" borderId="0" xfId="0" applyNumberFormat="1" applyFont="1" applyBorder="1" applyAlignment="1" applyProtection="1">
      <alignment horizontal="center" vertical="center"/>
      <protection locked="0"/>
    </xf>
    <xf numFmtId="0" fontId="3" fillId="0" borderId="11" xfId="0" applyFont="1" applyFill="1" applyBorder="1" applyAlignment="1" applyProtection="1">
      <alignment horizontal="left" vertical="center"/>
      <protection locked="0"/>
    </xf>
    <xf numFmtId="4" fontId="1" fillId="5" borderId="11" xfId="0" applyNumberFormat="1" applyFont="1" applyFill="1" applyBorder="1" applyAlignment="1" applyProtection="1">
      <alignment horizontal="right"/>
      <protection locked="0"/>
    </xf>
    <xf numFmtId="4" fontId="2" fillId="0" borderId="0" xfId="0" applyNumberFormat="1" applyFont="1" applyBorder="1" applyAlignment="1" applyProtection="1">
      <alignment horizontal="right"/>
      <protection locked="0"/>
    </xf>
    <xf numFmtId="4" fontId="2" fillId="0" borderId="8" xfId="0" applyNumberFormat="1" applyFont="1" applyBorder="1" applyAlignment="1" applyProtection="1">
      <alignment horizontal="center"/>
      <protection locked="0"/>
    </xf>
    <xf numFmtId="9" fontId="1" fillId="0" borderId="0" xfId="0" applyNumberFormat="1" applyFont="1" applyBorder="1" applyProtection="1">
      <protection locked="0"/>
    </xf>
    <xf numFmtId="0" fontId="3" fillId="0" borderId="13" xfId="0" applyFont="1" applyFill="1" applyBorder="1" applyAlignment="1" applyProtection="1">
      <alignment horizontal="center" vertical="center"/>
      <protection locked="0"/>
    </xf>
    <xf numFmtId="0" fontId="3" fillId="0" borderId="13" xfId="0" applyFont="1" applyFill="1" applyBorder="1" applyAlignment="1" applyProtection="1">
      <alignment horizontal="left" vertical="center"/>
      <protection locked="0"/>
    </xf>
    <xf numFmtId="43" fontId="3" fillId="0" borderId="13" xfId="1" applyFont="1" applyFill="1" applyBorder="1" applyAlignment="1" applyProtection="1">
      <alignment horizontal="center" vertical="center"/>
      <protection locked="0"/>
    </xf>
    <xf numFmtId="4" fontId="1" fillId="5" borderId="13" xfId="0" applyNumberFormat="1" applyFont="1" applyFill="1" applyBorder="1" applyAlignment="1" applyProtection="1">
      <alignment horizontal="right"/>
      <protection locked="0"/>
    </xf>
    <xf numFmtId="0" fontId="1" fillId="0" borderId="11" xfId="0" applyFont="1" applyBorder="1" applyProtection="1">
      <protection locked="0"/>
    </xf>
    <xf numFmtId="4" fontId="4" fillId="0" borderId="0" xfId="0" applyNumberFormat="1" applyFont="1" applyAlignment="1" applyProtection="1">
      <alignment horizontal="right" vertical="top" wrapText="1"/>
      <protection locked="0"/>
    </xf>
    <xf numFmtId="0" fontId="4" fillId="0" borderId="0" xfId="0" applyFont="1" applyAlignment="1" applyProtection="1">
      <alignment horizontal="right" vertical="top" wrapText="1"/>
      <protection locked="0"/>
    </xf>
    <xf numFmtId="0" fontId="1" fillId="0" borderId="0" xfId="0" applyFont="1" applyAlignment="1" applyProtection="1">
      <alignment horizontal="right" vertical="top" wrapText="1"/>
      <protection locked="0"/>
    </xf>
    <xf numFmtId="4" fontId="5" fillId="5" borderId="13" xfId="0" applyNumberFormat="1" applyFont="1" applyFill="1" applyBorder="1" applyAlignment="1" applyProtection="1">
      <alignment horizontal="center" vertical="center"/>
    </xf>
    <xf numFmtId="0" fontId="5" fillId="5" borderId="13" xfId="0" applyFont="1" applyFill="1" applyBorder="1" applyAlignment="1" applyProtection="1">
      <alignment horizontal="center" vertical="center"/>
    </xf>
    <xf numFmtId="164" fontId="3" fillId="7" borderId="19" xfId="1" applyNumberFormat="1" applyFont="1" applyFill="1" applyBorder="1" applyAlignment="1" applyProtection="1">
      <alignment horizontal="center" vertical="center"/>
    </xf>
    <xf numFmtId="0" fontId="3" fillId="7" borderId="11" xfId="1" applyNumberFormat="1" applyFont="1" applyFill="1" applyBorder="1" applyAlignment="1" applyProtection="1">
      <alignment horizontal="center" vertical="center"/>
    </xf>
    <xf numFmtId="4" fontId="3" fillId="7" borderId="11" xfId="0" applyNumberFormat="1" applyFont="1" applyFill="1" applyBorder="1" applyAlignment="1" applyProtection="1">
      <alignment vertical="center" wrapText="1"/>
    </xf>
    <xf numFmtId="4" fontId="3" fillId="7" borderId="3" xfId="0" applyNumberFormat="1" applyFont="1" applyFill="1" applyBorder="1" applyAlignment="1" applyProtection="1">
      <alignment vertical="center" wrapText="1"/>
    </xf>
    <xf numFmtId="0" fontId="3" fillId="0" borderId="11" xfId="1" applyNumberFormat="1" applyFont="1" applyFill="1" applyBorder="1" applyAlignment="1" applyProtection="1">
      <alignment horizontal="center" vertical="center"/>
    </xf>
    <xf numFmtId="4" fontId="3" fillId="0" borderId="3" xfId="0" applyNumberFormat="1" applyFont="1" applyFill="1" applyBorder="1" applyAlignment="1" applyProtection="1">
      <alignment vertical="center" wrapText="1"/>
    </xf>
    <xf numFmtId="4" fontId="3" fillId="0" borderId="5" xfId="0" applyNumberFormat="1" applyFont="1" applyFill="1" applyBorder="1" applyAlignment="1" applyProtection="1">
      <alignment horizontal="left" vertical="center" wrapText="1"/>
    </xf>
    <xf numFmtId="0" fontId="3" fillId="0" borderId="20" xfId="0" applyFont="1" applyFill="1" applyBorder="1" applyAlignment="1" applyProtection="1">
      <alignment horizontal="center" vertical="center"/>
    </xf>
    <xf numFmtId="0" fontId="3" fillId="0" borderId="21" xfId="1" applyNumberFormat="1" applyFont="1" applyFill="1" applyBorder="1" applyAlignment="1" applyProtection="1">
      <alignment horizontal="center" vertical="center"/>
    </xf>
    <xf numFmtId="4" fontId="3" fillId="0" borderId="22" xfId="0" applyNumberFormat="1" applyFont="1" applyFill="1" applyBorder="1" applyAlignment="1" applyProtection="1">
      <alignment horizontal="left" vertical="center" wrapText="1"/>
    </xf>
    <xf numFmtId="4" fontId="3" fillId="7" borderId="4" xfId="0" applyNumberFormat="1" applyFont="1" applyFill="1" applyBorder="1" applyAlignment="1" applyProtection="1">
      <alignment vertical="center" wrapText="1"/>
    </xf>
    <xf numFmtId="4" fontId="3" fillId="0" borderId="25" xfId="0" applyNumberFormat="1" applyFont="1" applyFill="1" applyBorder="1" applyAlignment="1" applyProtection="1">
      <alignment horizontal="left" vertical="center" wrapText="1"/>
    </xf>
    <xf numFmtId="0" fontId="3" fillId="0" borderId="26" xfId="0" applyFont="1" applyFill="1" applyBorder="1" applyAlignment="1" applyProtection="1">
      <alignment horizontal="center" vertical="center"/>
    </xf>
    <xf numFmtId="0" fontId="3" fillId="7" borderId="26" xfId="0" applyFont="1" applyFill="1" applyBorder="1" applyAlignment="1" applyProtection="1">
      <alignment horizontal="center" vertical="center"/>
    </xf>
    <xf numFmtId="4" fontId="3" fillId="0" borderId="7" xfId="0" applyNumberFormat="1" applyFont="1" applyFill="1" applyBorder="1" applyAlignment="1" applyProtection="1">
      <alignment horizontal="left" vertical="center" wrapText="1"/>
    </xf>
    <xf numFmtId="4" fontId="3" fillId="7" borderId="7" xfId="0" applyNumberFormat="1" applyFont="1" applyFill="1" applyBorder="1" applyAlignment="1" applyProtection="1">
      <alignment horizontal="left" vertical="center" wrapText="1"/>
    </xf>
    <xf numFmtId="0" fontId="6" fillId="7" borderId="27" xfId="0" applyFont="1" applyFill="1" applyBorder="1" applyAlignment="1" applyProtection="1">
      <alignment vertical="center"/>
    </xf>
    <xf numFmtId="0" fontId="6" fillId="7" borderId="3" xfId="0" applyFont="1" applyFill="1" applyBorder="1" applyAlignment="1" applyProtection="1">
      <alignment vertical="center"/>
    </xf>
    <xf numFmtId="0" fontId="6" fillId="7" borderId="3" xfId="0" applyFont="1" applyFill="1" applyBorder="1" applyAlignment="1" applyProtection="1">
      <alignment vertical="center" wrapText="1"/>
    </xf>
    <xf numFmtId="0" fontId="3" fillId="7" borderId="28" xfId="0" applyFont="1" applyFill="1" applyBorder="1" applyAlignment="1" applyProtection="1">
      <alignment horizontal="center" vertical="center"/>
    </xf>
    <xf numFmtId="4" fontId="3" fillId="7" borderId="10" xfId="0" applyNumberFormat="1" applyFont="1" applyFill="1" applyBorder="1" applyAlignment="1" applyProtection="1">
      <alignment horizontal="left" vertical="center" wrapText="1"/>
    </xf>
    <xf numFmtId="0" fontId="5" fillId="5" borderId="11" xfId="0" applyFont="1" applyFill="1" applyBorder="1" applyAlignment="1" applyProtection="1">
      <alignment horizontal="center" vertical="center"/>
    </xf>
    <xf numFmtId="3" fontId="1" fillId="0" borderId="1" xfId="0" applyNumberFormat="1" applyFont="1" applyBorder="1" applyProtection="1"/>
    <xf numFmtId="0" fontId="1" fillId="0" borderId="0" xfId="0" applyFont="1" applyBorder="1" applyProtection="1"/>
    <xf numFmtId="3" fontId="2" fillId="0" borderId="1" xfId="0" applyNumberFormat="1" applyFont="1" applyBorder="1" applyProtection="1"/>
    <xf numFmtId="3" fontId="3" fillId="0" borderId="0" xfId="0" applyNumberFormat="1" applyFont="1" applyBorder="1" applyProtection="1"/>
    <xf numFmtId="0" fontId="6" fillId="0" borderId="0" xfId="0" applyFont="1" applyBorder="1" applyAlignment="1" applyProtection="1">
      <alignment horizontal="left" vertical="center"/>
    </xf>
    <xf numFmtId="3" fontId="3" fillId="0" borderId="0" xfId="0" applyNumberFormat="1" applyFont="1" applyBorder="1" applyAlignment="1" applyProtection="1">
      <alignment vertical="center"/>
    </xf>
    <xf numFmtId="0" fontId="3" fillId="0" borderId="0" xfId="0" applyFont="1" applyBorder="1" applyAlignment="1" applyProtection="1">
      <alignment horizontal="left" vertical="center"/>
    </xf>
    <xf numFmtId="3" fontId="6" fillId="0" borderId="0" xfId="0" applyNumberFormat="1" applyFont="1" applyBorder="1" applyAlignment="1" applyProtection="1">
      <alignment vertical="center"/>
    </xf>
    <xf numFmtId="0" fontId="3" fillId="0" borderId="0" xfId="0" applyFont="1" applyBorder="1" applyAlignment="1" applyProtection="1">
      <alignment vertical="center"/>
    </xf>
    <xf numFmtId="0" fontId="3" fillId="0" borderId="0" xfId="0" applyFont="1" applyFill="1" applyBorder="1" applyAlignment="1" applyProtection="1">
      <alignment vertical="center"/>
    </xf>
    <xf numFmtId="4" fontId="1" fillId="0" borderId="8" xfId="0" applyNumberFormat="1" applyFont="1" applyBorder="1" applyAlignment="1" applyProtection="1">
      <alignment horizontal="center"/>
    </xf>
    <xf numFmtId="4" fontId="3" fillId="0" borderId="8" xfId="0" applyNumberFormat="1" applyFont="1" applyBorder="1" applyAlignment="1" applyProtection="1">
      <alignment horizontal="center"/>
    </xf>
    <xf numFmtId="4" fontId="3" fillId="0" borderId="8" xfId="0" applyNumberFormat="1" applyFont="1" applyBorder="1" applyAlignment="1" applyProtection="1">
      <alignment horizontal="center" vertical="center"/>
    </xf>
    <xf numFmtId="4" fontId="6" fillId="0" borderId="8" xfId="0" applyNumberFormat="1" applyFont="1" applyBorder="1" applyAlignment="1" applyProtection="1">
      <alignment horizontal="center" vertical="center"/>
    </xf>
    <xf numFmtId="0" fontId="1" fillId="6" borderId="11" xfId="0" applyFont="1" applyFill="1" applyBorder="1" applyProtection="1"/>
    <xf numFmtId="0" fontId="1" fillId="6" borderId="11" xfId="0" applyFont="1" applyFill="1" applyBorder="1" applyAlignment="1" applyProtection="1">
      <alignment horizontal="right"/>
    </xf>
    <xf numFmtId="4" fontId="2" fillId="6" borderId="11" xfId="0" applyNumberFormat="1" applyFont="1" applyFill="1" applyBorder="1" applyAlignment="1" applyProtection="1">
      <alignment horizontal="right"/>
    </xf>
    <xf numFmtId="3" fontId="1" fillId="0" borderId="8" xfId="0" applyNumberFormat="1" applyFont="1" applyBorder="1" applyProtection="1"/>
    <xf numFmtId="3" fontId="1" fillId="0" borderId="0" xfId="0" applyNumberFormat="1" applyFont="1" applyBorder="1" applyProtection="1"/>
    <xf numFmtId="4" fontId="1" fillId="0" borderId="0" xfId="0" applyNumberFormat="1" applyFont="1" applyBorder="1" applyProtection="1"/>
    <xf numFmtId="4" fontId="1" fillId="0" borderId="0" xfId="0" applyNumberFormat="1" applyFont="1" applyBorder="1" applyAlignment="1" applyProtection="1">
      <alignment horizontal="right"/>
    </xf>
    <xf numFmtId="4" fontId="2" fillId="0" borderId="9" xfId="0" applyNumberFormat="1" applyFont="1" applyFill="1" applyBorder="1" applyAlignment="1" applyProtection="1">
      <alignment horizontal="center"/>
    </xf>
    <xf numFmtId="0" fontId="2" fillId="6" borderId="11" xfId="0" applyFont="1" applyFill="1" applyBorder="1" applyAlignment="1" applyProtection="1">
      <alignment horizontal="right"/>
    </xf>
    <xf numFmtId="3" fontId="1" fillId="0" borderId="9" xfId="0" applyNumberFormat="1" applyFont="1" applyBorder="1" applyProtection="1"/>
    <xf numFmtId="3" fontId="1" fillId="0" borderId="4" xfId="0" applyNumberFormat="1" applyFont="1" applyBorder="1" applyProtection="1"/>
    <xf numFmtId="3" fontId="1" fillId="0" borderId="5" xfId="0" applyNumberFormat="1" applyFont="1" applyBorder="1" applyProtection="1"/>
    <xf numFmtId="4" fontId="2" fillId="0" borderId="5" xfId="0" applyNumberFormat="1" applyFont="1" applyBorder="1" applyProtection="1"/>
    <xf numFmtId="3" fontId="2" fillId="0" borderId="5" xfId="0" applyNumberFormat="1" applyFont="1" applyBorder="1" applyProtection="1"/>
    <xf numFmtId="4" fontId="2" fillId="0" borderId="7" xfId="0" applyNumberFormat="1" applyFont="1" applyBorder="1" applyAlignment="1" applyProtection="1">
      <alignment horizontal="right"/>
    </xf>
    <xf numFmtId="4" fontId="2" fillId="6" borderId="9" xfId="0" applyNumberFormat="1" applyFont="1" applyFill="1" applyBorder="1" applyAlignment="1" applyProtection="1">
      <alignment horizontal="center"/>
    </xf>
    <xf numFmtId="0" fontId="1" fillId="0" borderId="0" xfId="0" applyFont="1" applyProtection="1"/>
    <xf numFmtId="3" fontId="1" fillId="2" borderId="0" xfId="0" applyNumberFormat="1" applyFont="1" applyFill="1" applyProtection="1"/>
    <xf numFmtId="10" fontId="1" fillId="2" borderId="0" xfId="0" applyNumberFormat="1" applyFont="1" applyFill="1" applyProtection="1"/>
    <xf numFmtId="4" fontId="2" fillId="0" borderId="0" xfId="0" applyNumberFormat="1" applyFont="1" applyProtection="1"/>
    <xf numFmtId="43" fontId="3" fillId="0" borderId="18" xfId="1" applyFont="1" applyFill="1" applyBorder="1" applyAlignment="1" applyProtection="1">
      <alignment horizontal="center" vertical="center"/>
    </xf>
    <xf numFmtId="3" fontId="3" fillId="2" borderId="0" xfId="0" applyNumberFormat="1" applyFont="1" applyFill="1" applyBorder="1" applyAlignment="1" applyProtection="1">
      <alignment horizontal="center" vertical="center"/>
      <protection locked="0"/>
    </xf>
    <xf numFmtId="9" fontId="3" fillId="2" borderId="0" xfId="0" applyNumberFormat="1" applyFont="1" applyFill="1" applyBorder="1" applyAlignment="1" applyProtection="1">
      <alignment horizontal="center" vertical="center"/>
      <protection locked="0"/>
    </xf>
    <xf numFmtId="0" fontId="6" fillId="3" borderId="33" xfId="0" applyFont="1" applyFill="1" applyBorder="1" applyAlignment="1" applyProtection="1">
      <alignment horizontal="center" vertical="center"/>
    </xf>
    <xf numFmtId="0" fontId="7" fillId="3" borderId="12" xfId="0" applyFont="1" applyFill="1" applyBorder="1" applyAlignment="1" applyProtection="1">
      <alignment horizontal="center" vertical="center"/>
    </xf>
    <xf numFmtId="0" fontId="6" fillId="3" borderId="49" xfId="0" applyFont="1" applyFill="1" applyBorder="1" applyAlignment="1" applyProtection="1">
      <alignment horizontal="center" vertical="center"/>
    </xf>
    <xf numFmtId="0" fontId="6" fillId="0" borderId="17" xfId="0" applyFont="1" applyBorder="1" applyAlignment="1" applyProtection="1">
      <alignment horizontal="left" vertical="center"/>
    </xf>
    <xf numFmtId="164" fontId="3" fillId="7" borderId="19" xfId="1" applyNumberFormat="1" applyFont="1" applyFill="1" applyBorder="1" applyAlignment="1">
      <alignment horizontal="center" vertical="center"/>
    </xf>
    <xf numFmtId="164" fontId="3" fillId="7" borderId="11" xfId="1" applyNumberFormat="1" applyFont="1" applyFill="1" applyBorder="1" applyAlignment="1">
      <alignment horizontal="center" vertical="center"/>
    </xf>
    <xf numFmtId="4" fontId="3" fillId="7" borderId="11" xfId="0" applyNumberFormat="1" applyFont="1" applyFill="1" applyBorder="1" applyAlignment="1">
      <alignment vertical="center"/>
    </xf>
    <xf numFmtId="4" fontId="3" fillId="7" borderId="3" xfId="0" applyNumberFormat="1" applyFont="1" applyFill="1" applyBorder="1" applyAlignment="1">
      <alignment vertical="center"/>
    </xf>
    <xf numFmtId="0" fontId="3" fillId="0" borderId="19" xfId="0" applyFont="1" applyFill="1" applyBorder="1" applyAlignment="1">
      <alignment horizontal="center" vertical="center"/>
    </xf>
    <xf numFmtId="164" fontId="3" fillId="0" borderId="11" xfId="1" applyNumberFormat="1" applyFont="1" applyFill="1" applyBorder="1" applyAlignment="1">
      <alignment vertical="center"/>
    </xf>
    <xf numFmtId="4" fontId="3" fillId="0" borderId="5" xfId="0" applyNumberFormat="1" applyFont="1" applyFill="1" applyBorder="1" applyAlignment="1">
      <alignment horizontal="left" vertical="center"/>
    </xf>
    <xf numFmtId="164" fontId="3" fillId="0" borderId="11" xfId="1" applyNumberFormat="1" applyFont="1" applyFill="1" applyBorder="1" applyAlignment="1">
      <alignment horizontal="center" vertical="center"/>
    </xf>
    <xf numFmtId="4" fontId="3" fillId="0" borderId="3" xfId="0" applyNumberFormat="1" applyFont="1" applyFill="1" applyBorder="1" applyAlignment="1">
      <alignment vertical="center"/>
    </xf>
    <xf numFmtId="0" fontId="3" fillId="0" borderId="26" xfId="0" applyFont="1" applyFill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164" fontId="3" fillId="0" borderId="21" xfId="1" applyNumberFormat="1" applyFont="1" applyFill="1" applyBorder="1" applyAlignment="1">
      <alignment vertical="center"/>
    </xf>
    <xf numFmtId="4" fontId="3" fillId="0" borderId="22" xfId="0" applyNumberFormat="1" applyFont="1" applyFill="1" applyBorder="1" applyAlignment="1">
      <alignment horizontal="left" vertical="center"/>
    </xf>
    <xf numFmtId="1" fontId="6" fillId="3" borderId="12" xfId="1" applyNumberFormat="1" applyFont="1" applyFill="1" applyBorder="1" applyAlignment="1" applyProtection="1">
      <alignment horizontal="center" vertical="center"/>
      <protection locked="0"/>
    </xf>
    <xf numFmtId="0" fontId="8" fillId="4" borderId="35" xfId="0" applyFont="1" applyFill="1" applyBorder="1" applyAlignment="1" applyProtection="1">
      <alignment vertical="center"/>
    </xf>
    <xf numFmtId="0" fontId="8" fillId="4" borderId="36" xfId="0" applyFont="1" applyFill="1" applyBorder="1" applyAlignment="1" applyProtection="1">
      <alignment vertical="center"/>
    </xf>
    <xf numFmtId="0" fontId="8" fillId="4" borderId="36" xfId="0" applyFont="1" applyFill="1" applyBorder="1" applyAlignment="1" applyProtection="1">
      <alignment horizontal="center" vertical="center"/>
    </xf>
    <xf numFmtId="0" fontId="8" fillId="4" borderId="36" xfId="0" applyFont="1" applyFill="1" applyBorder="1" applyAlignment="1" applyProtection="1">
      <alignment vertical="center"/>
      <protection locked="0"/>
    </xf>
    <xf numFmtId="0" fontId="8" fillId="4" borderId="53" xfId="0" applyFont="1" applyFill="1" applyBorder="1" applyAlignment="1" applyProtection="1">
      <alignment vertical="center"/>
    </xf>
    <xf numFmtId="164" fontId="3" fillId="7" borderId="37" xfId="1" applyNumberFormat="1" applyFont="1" applyFill="1" applyBorder="1" applyAlignment="1">
      <alignment horizontal="center" vertical="center"/>
    </xf>
    <xf numFmtId="164" fontId="3" fillId="7" borderId="38" xfId="1" applyNumberFormat="1" applyFont="1" applyFill="1" applyBorder="1" applyAlignment="1">
      <alignment horizontal="center" vertical="center"/>
    </xf>
    <xf numFmtId="4" fontId="3" fillId="7" borderId="38" xfId="0" applyNumberFormat="1" applyFont="1" applyFill="1" applyBorder="1" applyAlignment="1">
      <alignment vertical="center"/>
    </xf>
    <xf numFmtId="43" fontId="3" fillId="0" borderId="39" xfId="1" applyFont="1" applyFill="1" applyBorder="1" applyAlignment="1" applyProtection="1">
      <alignment horizontal="center" vertical="center"/>
    </xf>
    <xf numFmtId="0" fontId="3" fillId="0" borderId="40" xfId="0" applyFont="1" applyFill="1" applyBorder="1" applyAlignment="1" applyProtection="1">
      <alignment horizontal="center" vertical="center"/>
    </xf>
    <xf numFmtId="0" fontId="3" fillId="0" borderId="17" xfId="0" applyFont="1" applyFill="1" applyBorder="1" applyAlignment="1" applyProtection="1">
      <alignment horizontal="center" vertical="center"/>
    </xf>
    <xf numFmtId="0" fontId="6" fillId="0" borderId="18" xfId="0" applyFont="1" applyBorder="1" applyAlignment="1" applyProtection="1">
      <alignment horizontal="left" vertical="center"/>
    </xf>
    <xf numFmtId="0" fontId="3" fillId="0" borderId="41" xfId="0" applyFont="1" applyBorder="1" applyAlignment="1" applyProtection="1">
      <alignment horizontal="center" vertical="center"/>
    </xf>
    <xf numFmtId="4" fontId="3" fillId="7" borderId="11" xfId="0" applyNumberFormat="1" applyFont="1" applyFill="1" applyBorder="1" applyAlignment="1" applyProtection="1">
      <alignment horizontal="left" vertical="center" indent="2"/>
    </xf>
    <xf numFmtId="4" fontId="3" fillId="0" borderId="11" xfId="0" applyNumberFormat="1" applyFont="1" applyFill="1" applyBorder="1" applyAlignment="1" applyProtection="1">
      <alignment horizontal="left" vertical="center" indent="2"/>
    </xf>
    <xf numFmtId="4" fontId="3" fillId="0" borderId="13" xfId="0" applyNumberFormat="1" applyFont="1" applyFill="1" applyBorder="1" applyAlignment="1" applyProtection="1">
      <alignment horizontal="left" vertical="center" indent="2"/>
    </xf>
    <xf numFmtId="0" fontId="3" fillId="0" borderId="42" xfId="0" applyFont="1" applyBorder="1" applyAlignment="1" applyProtection="1">
      <alignment horizontal="center" vertical="center"/>
    </xf>
    <xf numFmtId="0" fontId="6" fillId="0" borderId="11" xfId="0" applyFont="1" applyBorder="1" applyAlignment="1" applyProtection="1">
      <alignment horizontal="left" vertical="center"/>
    </xf>
    <xf numFmtId="43" fontId="3" fillId="0" borderId="8" xfId="1" applyFont="1" applyFill="1" applyBorder="1" applyAlignment="1" applyProtection="1">
      <alignment vertical="center"/>
    </xf>
    <xf numFmtId="0" fontId="3" fillId="0" borderId="41" xfId="0" applyFont="1" applyFill="1" applyBorder="1" applyAlignment="1" applyProtection="1">
      <alignment horizontal="center" vertical="center"/>
    </xf>
    <xf numFmtId="43" fontId="3" fillId="0" borderId="21" xfId="1" applyFont="1" applyFill="1" applyBorder="1" applyAlignment="1" applyProtection="1">
      <alignment vertical="center"/>
    </xf>
    <xf numFmtId="1" fontId="3" fillId="0" borderId="23" xfId="1" applyNumberFormat="1" applyFont="1" applyFill="1" applyBorder="1" applyAlignment="1" applyProtection="1">
      <alignment horizontal="center" vertical="center"/>
      <protection locked="0"/>
    </xf>
    <xf numFmtId="0" fontId="3" fillId="3" borderId="33" xfId="0" applyFont="1" applyFill="1" applyBorder="1" applyAlignment="1" applyProtection="1">
      <alignment horizontal="center" vertical="center"/>
    </xf>
    <xf numFmtId="164" fontId="3" fillId="0" borderId="15" xfId="1" applyNumberFormat="1" applyFont="1" applyFill="1" applyBorder="1" applyAlignment="1">
      <alignment horizontal="center" vertical="center"/>
    </xf>
    <xf numFmtId="164" fontId="3" fillId="0" borderId="17" xfId="1" applyNumberFormat="1" applyFont="1" applyFill="1" applyBorder="1" applyAlignment="1">
      <alignment vertical="center"/>
    </xf>
    <xf numFmtId="4" fontId="3" fillId="7" borderId="43" xfId="0" applyNumberFormat="1" applyFont="1" applyFill="1" applyBorder="1" applyAlignment="1">
      <alignment vertical="center"/>
    </xf>
    <xf numFmtId="43" fontId="3" fillId="0" borderId="17" xfId="1" applyFont="1" applyFill="1" applyBorder="1" applyAlignment="1" applyProtection="1">
      <alignment vertical="center"/>
    </xf>
    <xf numFmtId="43" fontId="3" fillId="0" borderId="11" xfId="1" applyFont="1" applyFill="1" applyBorder="1" applyAlignment="1" applyProtection="1">
      <alignment vertical="center"/>
    </xf>
    <xf numFmtId="0" fontId="3" fillId="7" borderId="26" xfId="0" applyFont="1" applyFill="1" applyBorder="1" applyAlignment="1">
      <alignment horizontal="center" vertical="center"/>
    </xf>
    <xf numFmtId="4" fontId="3" fillId="7" borderId="7" xfId="0" applyNumberFormat="1" applyFont="1" applyFill="1" applyBorder="1" applyAlignment="1">
      <alignment horizontal="left" vertical="center"/>
    </xf>
    <xf numFmtId="0" fontId="3" fillId="4" borderId="44" xfId="0" applyFont="1" applyFill="1" applyBorder="1"/>
    <xf numFmtId="0" fontId="3" fillId="4" borderId="0" xfId="0" applyFont="1" applyFill="1" applyBorder="1"/>
    <xf numFmtId="0" fontId="3" fillId="4" borderId="59" xfId="0" applyFont="1" applyFill="1" applyBorder="1"/>
    <xf numFmtId="0" fontId="6" fillId="7" borderId="26" xfId="0" applyFont="1" applyFill="1" applyBorder="1" applyAlignment="1">
      <alignment vertical="center"/>
    </xf>
    <xf numFmtId="0" fontId="6" fillId="7" borderId="5" xfId="0" applyFont="1" applyFill="1" applyBorder="1" applyAlignment="1">
      <alignment vertical="center"/>
    </xf>
    <xf numFmtId="0" fontId="6" fillId="7" borderId="60" xfId="0" applyFont="1" applyFill="1" applyBorder="1" applyAlignment="1">
      <alignment vertical="center"/>
    </xf>
    <xf numFmtId="0" fontId="3" fillId="7" borderId="28" xfId="0" applyFont="1" applyFill="1" applyBorder="1" applyAlignment="1">
      <alignment horizontal="center" vertical="center"/>
    </xf>
    <xf numFmtId="4" fontId="3" fillId="7" borderId="10" xfId="0" applyNumberFormat="1" applyFont="1" applyFill="1" applyBorder="1" applyAlignment="1">
      <alignment horizontal="left" vertical="center"/>
    </xf>
    <xf numFmtId="1" fontId="3" fillId="0" borderId="61" xfId="1" applyNumberFormat="1" applyFont="1" applyFill="1" applyBorder="1" applyAlignment="1" applyProtection="1">
      <alignment horizontal="center" vertical="center"/>
      <protection locked="0"/>
    </xf>
    <xf numFmtId="0" fontId="3" fillId="7" borderId="45" xfId="0" applyFont="1" applyFill="1" applyBorder="1" applyAlignment="1">
      <alignment horizontal="center" vertical="center"/>
    </xf>
    <xf numFmtId="4" fontId="3" fillId="0" borderId="25" xfId="0" applyNumberFormat="1" applyFont="1" applyFill="1" applyBorder="1" applyAlignment="1">
      <alignment horizontal="left" vertical="center"/>
    </xf>
    <xf numFmtId="43" fontId="3" fillId="0" borderId="46" xfId="1" applyFont="1" applyFill="1" applyBorder="1" applyAlignment="1" applyProtection="1">
      <alignment horizontal="center" vertical="center"/>
    </xf>
    <xf numFmtId="1" fontId="3" fillId="0" borderId="62" xfId="1" applyNumberFormat="1" applyFont="1" applyFill="1" applyBorder="1" applyAlignment="1" applyProtection="1">
      <alignment horizontal="center" vertical="center"/>
      <protection locked="0"/>
    </xf>
    <xf numFmtId="0" fontId="3" fillId="0" borderId="42" xfId="0" applyFont="1" applyFill="1" applyBorder="1" applyAlignment="1" applyProtection="1">
      <alignment horizontal="center" vertical="center"/>
    </xf>
    <xf numFmtId="0" fontId="3" fillId="0" borderId="18" xfId="0" applyFont="1" applyBorder="1" applyAlignment="1" applyProtection="1">
      <alignment vertical="center"/>
    </xf>
    <xf numFmtId="1" fontId="3" fillId="0" borderId="18" xfId="1" applyNumberFormat="1" applyFont="1" applyFill="1" applyBorder="1" applyAlignment="1" applyProtection="1">
      <alignment horizontal="center" vertical="center"/>
    </xf>
    <xf numFmtId="0" fontId="3" fillId="0" borderId="11" xfId="0" applyFont="1" applyBorder="1" applyAlignment="1" applyProtection="1">
      <alignment vertical="center"/>
    </xf>
    <xf numFmtId="1" fontId="3" fillId="0" borderId="11" xfId="1" applyNumberFormat="1" applyFont="1" applyFill="1" applyBorder="1" applyAlignment="1" applyProtection="1">
      <alignment horizontal="center" vertical="center"/>
    </xf>
    <xf numFmtId="3" fontId="3" fillId="0" borderId="11" xfId="0" applyNumberFormat="1" applyFont="1" applyFill="1" applyBorder="1" applyAlignment="1" applyProtection="1">
      <alignment horizontal="left" vertical="center"/>
    </xf>
    <xf numFmtId="3" fontId="3" fillId="0" borderId="9" xfId="0" applyNumberFormat="1" applyFont="1" applyFill="1" applyBorder="1" applyAlignment="1" applyProtection="1">
      <alignment horizontal="left" vertical="center"/>
    </xf>
    <xf numFmtId="0" fontId="3" fillId="0" borderId="47" xfId="0" applyFont="1" applyBorder="1" applyAlignment="1" applyProtection="1">
      <alignment horizontal="center" vertical="center"/>
    </xf>
    <xf numFmtId="0" fontId="3" fillId="0" borderId="21" xfId="0" applyFont="1" applyBorder="1" applyAlignment="1" applyProtection="1">
      <alignment horizontal="left" vertical="center"/>
    </xf>
    <xf numFmtId="0" fontId="3" fillId="0" borderId="17" xfId="0" applyFont="1" applyFill="1" applyBorder="1" applyAlignment="1" applyProtection="1">
      <alignment vertical="center"/>
    </xf>
    <xf numFmtId="1" fontId="3" fillId="7" borderId="24" xfId="1" applyNumberFormat="1" applyFont="1" applyFill="1" applyBorder="1" applyAlignment="1" applyProtection="1">
      <alignment horizontal="center" vertical="center"/>
      <protection locked="0"/>
    </xf>
    <xf numFmtId="0" fontId="3" fillId="0" borderId="48" xfId="0" applyFont="1" applyFill="1" applyBorder="1" applyAlignment="1" applyProtection="1">
      <alignment horizontal="center" vertical="center"/>
    </xf>
    <xf numFmtId="0" fontId="3" fillId="0" borderId="9" xfId="0" applyFont="1" applyFill="1" applyBorder="1" applyAlignment="1" applyProtection="1">
      <alignment vertical="center"/>
    </xf>
    <xf numFmtId="1" fontId="3" fillId="7" borderId="2" xfId="1" applyNumberFormat="1" applyFont="1" applyFill="1" applyBorder="1" applyAlignment="1" applyProtection="1">
      <alignment horizontal="center" vertical="center"/>
      <protection locked="0"/>
    </xf>
    <xf numFmtId="0" fontId="3" fillId="7" borderId="17" xfId="0" applyFont="1" applyFill="1" applyBorder="1" applyAlignment="1" applyProtection="1">
      <alignment horizontal="left" vertical="center"/>
    </xf>
    <xf numFmtId="0" fontId="3" fillId="0" borderId="2" xfId="0" applyFont="1" applyFill="1" applyBorder="1" applyAlignment="1" applyProtection="1">
      <alignment horizontal="left" vertical="center"/>
    </xf>
    <xf numFmtId="1" fontId="3" fillId="7" borderId="4" xfId="1" applyNumberFormat="1" applyFont="1" applyFill="1" applyBorder="1" applyAlignment="1" applyProtection="1">
      <alignment horizontal="center" vertical="center"/>
      <protection locked="0"/>
    </xf>
    <xf numFmtId="43" fontId="3" fillId="0" borderId="55" xfId="1" applyFont="1" applyFill="1" applyBorder="1" applyAlignment="1" applyProtection="1">
      <alignment horizontal="center" vertical="center"/>
    </xf>
    <xf numFmtId="0" fontId="3" fillId="0" borderId="11" xfId="0" applyFont="1" applyFill="1" applyBorder="1" applyAlignment="1" applyProtection="1">
      <alignment horizontal="left" vertical="center"/>
    </xf>
    <xf numFmtId="0" fontId="3" fillId="0" borderId="0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left" vertical="center"/>
    </xf>
    <xf numFmtId="3" fontId="3" fillId="2" borderId="0" xfId="0" applyNumberFormat="1" applyFont="1" applyFill="1" applyBorder="1" applyAlignment="1" applyProtection="1">
      <alignment vertical="center"/>
      <protection locked="0"/>
    </xf>
    <xf numFmtId="9" fontId="3" fillId="2" borderId="0" xfId="0" applyNumberFormat="1" applyFont="1" applyFill="1" applyBorder="1" applyAlignment="1" applyProtection="1">
      <alignment vertical="center"/>
      <protection locked="0"/>
    </xf>
    <xf numFmtId="1" fontId="3" fillId="0" borderId="9" xfId="1" applyNumberFormat="1" applyFont="1" applyFill="1" applyBorder="1" applyAlignment="1" applyProtection="1">
      <alignment vertical="center"/>
      <protection locked="0"/>
    </xf>
    <xf numFmtId="43" fontId="3" fillId="0" borderId="55" xfId="1" applyFont="1" applyFill="1" applyBorder="1" applyAlignment="1" applyProtection="1">
      <alignment vertical="center"/>
    </xf>
    <xf numFmtId="4" fontId="2" fillId="0" borderId="8" xfId="0" applyNumberFormat="1" applyFont="1" applyBorder="1" applyAlignment="1" applyProtection="1">
      <alignment horizontal="center"/>
    </xf>
    <xf numFmtId="4" fontId="6" fillId="0" borderId="8" xfId="0" applyNumberFormat="1" applyFont="1" applyBorder="1" applyAlignment="1" applyProtection="1">
      <alignment horizontal="center"/>
    </xf>
    <xf numFmtId="4" fontId="6" fillId="0" borderId="8" xfId="0" applyNumberFormat="1" applyFont="1" applyBorder="1" applyAlignment="1" applyProtection="1">
      <alignment vertical="center"/>
    </xf>
    <xf numFmtId="4" fontId="2" fillId="0" borderId="0" xfId="0" applyNumberFormat="1" applyFont="1" applyAlignment="1" applyProtection="1">
      <alignment horizontal="center"/>
      <protection locked="0"/>
    </xf>
    <xf numFmtId="0" fontId="9" fillId="0" borderId="0" xfId="0" applyFont="1"/>
    <xf numFmtId="0" fontId="10" fillId="0" borderId="0" xfId="0" applyFont="1"/>
    <xf numFmtId="0" fontId="2" fillId="0" borderId="0" xfId="0" applyFont="1"/>
    <xf numFmtId="0" fontId="9" fillId="2" borderId="0" xfId="0" applyFont="1" applyFill="1"/>
    <xf numFmtId="0" fontId="2" fillId="0" borderId="0" xfId="0" applyFont="1" applyAlignment="1">
      <alignment horizontal="left"/>
    </xf>
    <xf numFmtId="0" fontId="1" fillId="0" borderId="0" xfId="0" applyFont="1" applyAlignment="1">
      <alignment horizontal="left"/>
    </xf>
    <xf numFmtId="0" fontId="2" fillId="2" borderId="0" xfId="0" applyFont="1" applyFill="1"/>
    <xf numFmtId="0" fontId="2" fillId="0" borderId="0" xfId="0" applyFont="1" applyAlignment="1">
      <alignment horizontal="right"/>
    </xf>
    <xf numFmtId="9" fontId="2" fillId="2" borderId="0" xfId="0" applyNumberFormat="1" applyFont="1" applyFill="1" applyAlignment="1">
      <alignment horizontal="left"/>
    </xf>
    <xf numFmtId="0" fontId="11" fillId="2" borderId="0" xfId="0" applyFont="1" applyFill="1"/>
    <xf numFmtId="0" fontId="2" fillId="2" borderId="0" xfId="0" applyFont="1" applyFill="1" applyAlignment="1">
      <alignment horizontal="left"/>
    </xf>
    <xf numFmtId="3" fontId="2" fillId="2" borderId="0" xfId="0" applyNumberFormat="1" applyFont="1" applyFill="1" applyAlignment="1">
      <alignment horizontal="left"/>
    </xf>
    <xf numFmtId="3" fontId="2" fillId="0" borderId="0" xfId="0" applyNumberFormat="1" applyFont="1" applyFill="1" applyAlignment="1">
      <alignment horizontal="left"/>
    </xf>
    <xf numFmtId="3" fontId="9" fillId="2" borderId="0" xfId="0" applyNumberFormat="1" applyFont="1" applyFill="1" applyAlignment="1">
      <alignment horizontal="left"/>
    </xf>
    <xf numFmtId="0" fontId="13" fillId="0" borderId="0" xfId="0" applyFont="1" applyAlignment="1">
      <alignment horizontal="left"/>
    </xf>
    <xf numFmtId="3" fontId="9" fillId="0" borderId="0" xfId="0" applyNumberFormat="1" applyFont="1" applyFill="1" applyAlignment="1">
      <alignment horizontal="left"/>
    </xf>
    <xf numFmtId="0" fontId="2" fillId="0" borderId="11" xfId="0" applyFont="1" applyBorder="1" applyAlignment="1">
      <alignment horizontal="center"/>
    </xf>
    <xf numFmtId="0" fontId="2" fillId="4" borderId="11" xfId="0" applyFont="1" applyFill="1" applyBorder="1" applyAlignment="1">
      <alignment horizontal="center" vertical="center" wrapText="1"/>
    </xf>
    <xf numFmtId="0" fontId="2" fillId="4" borderId="11" xfId="0" applyFont="1" applyFill="1" applyBorder="1" applyAlignment="1">
      <alignment horizontal="justify" vertical="center" wrapText="1"/>
    </xf>
    <xf numFmtId="0" fontId="1" fillId="0" borderId="8" xfId="0" applyFont="1" applyBorder="1" applyAlignment="1">
      <alignment horizontal="justify" vertical="top" wrapText="1"/>
    </xf>
    <xf numFmtId="44" fontId="9" fillId="0" borderId="8" xfId="0" applyNumberFormat="1" applyFont="1" applyBorder="1" applyAlignment="1">
      <alignment horizontal="center"/>
    </xf>
    <xf numFmtId="0" fontId="1" fillId="0" borderId="9" xfId="0" applyFont="1" applyBorder="1" applyAlignment="1">
      <alignment horizontal="justify" vertical="top" wrapText="1"/>
    </xf>
    <xf numFmtId="44" fontId="9" fillId="0" borderId="9" xfId="0" applyNumberFormat="1" applyFont="1" applyBorder="1" applyAlignment="1">
      <alignment horizontal="center"/>
    </xf>
    <xf numFmtId="0" fontId="1" fillId="0" borderId="0" xfId="0" applyFont="1" applyAlignment="1">
      <alignment horizontal="right" vertical="top" wrapText="1"/>
    </xf>
    <xf numFmtId="0" fontId="1" fillId="0" borderId="0" xfId="0" applyFont="1" applyAlignment="1">
      <alignment horizontal="justify" vertical="top" wrapText="1"/>
    </xf>
    <xf numFmtId="0" fontId="9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vertical="top" wrapText="1"/>
    </xf>
    <xf numFmtId="2" fontId="9" fillId="0" borderId="8" xfId="0" applyNumberFormat="1" applyFont="1" applyBorder="1" applyAlignment="1">
      <alignment horizontal="center"/>
    </xf>
    <xf numFmtId="0" fontId="1" fillId="2" borderId="2" xfId="0" applyFont="1" applyFill="1" applyBorder="1" applyAlignment="1">
      <alignment horizontal="center" vertical="top" wrapText="1"/>
    </xf>
    <xf numFmtId="2" fontId="9" fillId="0" borderId="9" xfId="0" applyNumberFormat="1" applyFont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3" fillId="0" borderId="39" xfId="1" applyNumberFormat="1" applyFont="1" applyFill="1" applyBorder="1" applyAlignment="1" applyProtection="1">
      <alignment horizontal="center" vertical="center"/>
      <protection locked="0"/>
    </xf>
    <xf numFmtId="0" fontId="3" fillId="0" borderId="24" xfId="1" applyNumberFormat="1" applyFont="1" applyFill="1" applyBorder="1" applyAlignment="1" applyProtection="1">
      <alignment horizontal="center" vertical="center"/>
      <protection locked="0"/>
    </xf>
    <xf numFmtId="0" fontId="3" fillId="0" borderId="4" xfId="1" applyNumberFormat="1" applyFont="1" applyFill="1" applyBorder="1" applyAlignment="1" applyProtection="1">
      <alignment horizontal="center" vertical="center"/>
      <protection locked="0"/>
    </xf>
    <xf numFmtId="3" fontId="2" fillId="0" borderId="0" xfId="0" applyNumberFormat="1" applyFont="1" applyBorder="1" applyAlignment="1" applyProtection="1">
      <alignment horizontal="left"/>
      <protection locked="0"/>
    </xf>
    <xf numFmtId="44" fontId="3" fillId="5" borderId="11" xfId="0" applyNumberFormat="1" applyFont="1" applyFill="1" applyBorder="1" applyAlignment="1" applyProtection="1">
      <alignment horizontal="right" vertical="center"/>
    </xf>
    <xf numFmtId="44" fontId="3" fillId="0" borderId="54" xfId="1" applyNumberFormat="1" applyFont="1" applyFill="1" applyBorder="1" applyAlignment="1" applyProtection="1">
      <alignment horizontal="center" vertical="center"/>
    </xf>
    <xf numFmtId="44" fontId="3" fillId="0" borderId="52" xfId="1" applyNumberFormat="1" applyFont="1" applyFill="1" applyBorder="1" applyAlignment="1" applyProtection="1">
      <alignment vertical="center"/>
    </xf>
    <xf numFmtId="44" fontId="3" fillId="0" borderId="56" xfId="1" applyNumberFormat="1" applyFont="1" applyFill="1" applyBorder="1" applyAlignment="1" applyProtection="1">
      <alignment horizontal="center" vertical="center"/>
    </xf>
    <xf numFmtId="44" fontId="3" fillId="0" borderId="57" xfId="1" applyNumberFormat="1" applyFont="1" applyFill="1" applyBorder="1" applyAlignment="1" applyProtection="1">
      <alignment horizontal="center" vertical="center"/>
    </xf>
    <xf numFmtId="44" fontId="3" fillId="0" borderId="58" xfId="1" applyNumberFormat="1" applyFont="1" applyFill="1" applyBorder="1" applyAlignment="1" applyProtection="1">
      <alignment horizontal="center" vertical="center"/>
    </xf>
    <xf numFmtId="44" fontId="3" fillId="0" borderId="63" xfId="1" applyNumberFormat="1" applyFont="1" applyFill="1" applyBorder="1" applyAlignment="1" applyProtection="1">
      <alignment horizontal="center" vertical="center"/>
    </xf>
    <xf numFmtId="44" fontId="3" fillId="0" borderId="50" xfId="1" applyNumberFormat="1" applyFont="1" applyFill="1" applyBorder="1" applyAlignment="1" applyProtection="1">
      <alignment horizontal="center" vertical="center"/>
    </xf>
    <xf numFmtId="3" fontId="3" fillId="2" borderId="0" xfId="0" applyNumberFormat="1" applyFont="1" applyFill="1" applyBorder="1" applyAlignment="1" applyProtection="1">
      <alignment horizontal="center" vertical="center"/>
      <protection locked="0"/>
    </xf>
    <xf numFmtId="9" fontId="3" fillId="2" borderId="0" xfId="0" applyNumberFormat="1" applyFont="1" applyFill="1" applyBorder="1" applyAlignment="1" applyProtection="1">
      <alignment horizontal="center" vertical="center"/>
      <protection locked="0"/>
    </xf>
    <xf numFmtId="4" fontId="3" fillId="0" borderId="8" xfId="0" applyNumberFormat="1" applyFont="1" applyBorder="1" applyAlignment="1" applyProtection="1">
      <alignment horizontal="center" vertical="center"/>
    </xf>
    <xf numFmtId="0" fontId="3" fillId="4" borderId="15" xfId="0" applyFont="1" applyFill="1" applyBorder="1" applyAlignment="1" applyProtection="1">
      <alignment horizontal="center" vertical="center"/>
    </xf>
    <xf numFmtId="0" fontId="3" fillId="4" borderId="16" xfId="0" applyFont="1" applyFill="1" applyBorder="1" applyAlignment="1" applyProtection="1">
      <alignment horizontal="center" vertical="center"/>
    </xf>
    <xf numFmtId="43" fontId="3" fillId="0" borderId="18" xfId="1" applyFont="1" applyFill="1" applyBorder="1" applyAlignment="1" applyProtection="1">
      <alignment horizontal="center" vertical="center"/>
    </xf>
    <xf numFmtId="43" fontId="3" fillId="0" borderId="8" xfId="1" applyFont="1" applyFill="1" applyBorder="1" applyAlignment="1" applyProtection="1">
      <alignment horizontal="center" vertical="center"/>
    </xf>
    <xf numFmtId="43" fontId="3" fillId="0" borderId="23" xfId="1" applyFont="1" applyFill="1" applyBorder="1" applyAlignment="1" applyProtection="1">
      <alignment horizontal="center" vertical="center"/>
    </xf>
    <xf numFmtId="0" fontId="3" fillId="0" borderId="18" xfId="1" applyNumberFormat="1" applyFont="1" applyFill="1" applyBorder="1" applyAlignment="1" applyProtection="1">
      <alignment horizontal="center" vertical="center"/>
      <protection locked="0"/>
    </xf>
    <xf numFmtId="0" fontId="3" fillId="0" borderId="8" xfId="1" applyNumberFormat="1" applyFont="1" applyFill="1" applyBorder="1" applyAlignment="1" applyProtection="1">
      <alignment horizontal="center" vertical="center"/>
      <protection locked="0"/>
    </xf>
    <xf numFmtId="0" fontId="3" fillId="0" borderId="23" xfId="1" applyNumberFormat="1" applyFont="1" applyFill="1" applyBorder="1" applyAlignment="1" applyProtection="1">
      <alignment horizontal="center" vertical="center"/>
      <protection locked="0"/>
    </xf>
    <xf numFmtId="44" fontId="3" fillId="5" borderId="11" xfId="0" applyNumberFormat="1" applyFont="1" applyFill="1" applyBorder="1" applyAlignment="1" applyProtection="1">
      <alignment horizontal="right" vertical="center"/>
    </xf>
    <xf numFmtId="44" fontId="3" fillId="5" borderId="18" xfId="0" applyNumberFormat="1" applyFont="1" applyFill="1" applyBorder="1" applyAlignment="1" applyProtection="1">
      <alignment horizontal="right" vertical="center"/>
    </xf>
    <xf numFmtId="44" fontId="3" fillId="5" borderId="8" xfId="0" applyNumberFormat="1" applyFont="1" applyFill="1" applyBorder="1" applyAlignment="1" applyProtection="1">
      <alignment horizontal="right" vertical="center"/>
    </xf>
    <xf numFmtId="44" fontId="3" fillId="5" borderId="23" xfId="0" applyNumberFormat="1" applyFont="1" applyFill="1" applyBorder="1" applyAlignment="1" applyProtection="1">
      <alignment horizontal="right" vertical="center"/>
    </xf>
    <xf numFmtId="0" fontId="3" fillId="4" borderId="34" xfId="0" applyFont="1" applyFill="1" applyBorder="1" applyAlignment="1" applyProtection="1">
      <alignment horizontal="center" vertical="center"/>
    </xf>
    <xf numFmtId="4" fontId="6" fillId="0" borderId="8" xfId="0" applyNumberFormat="1" applyFont="1" applyBorder="1" applyAlignment="1" applyProtection="1">
      <alignment horizontal="center" vertical="center"/>
    </xf>
    <xf numFmtId="1" fontId="3" fillId="0" borderId="18" xfId="1" applyNumberFormat="1" applyFont="1" applyFill="1" applyBorder="1" applyAlignment="1" applyProtection="1">
      <alignment horizontal="center" vertical="center"/>
      <protection locked="0"/>
    </xf>
    <xf numFmtId="1" fontId="3" fillId="0" borderId="8" xfId="1" applyNumberFormat="1" applyFont="1" applyFill="1" applyBorder="1" applyAlignment="1" applyProtection="1">
      <alignment horizontal="center" vertical="center"/>
      <protection locked="0"/>
    </xf>
    <xf numFmtId="44" fontId="3" fillId="0" borderId="50" xfId="1" applyNumberFormat="1" applyFont="1" applyFill="1" applyBorder="1" applyAlignment="1" applyProtection="1">
      <alignment horizontal="center" vertical="center"/>
    </xf>
    <xf numFmtId="44" fontId="3" fillId="0" borderId="51" xfId="1" applyNumberFormat="1" applyFont="1" applyFill="1" applyBorder="1" applyAlignment="1" applyProtection="1">
      <alignment horizontal="center" vertical="center"/>
    </xf>
    <xf numFmtId="44" fontId="3" fillId="0" borderId="52" xfId="1" applyNumberFormat="1" applyFont="1" applyFill="1" applyBorder="1" applyAlignment="1" applyProtection="1">
      <alignment horizontal="center" vertical="center"/>
    </xf>
    <xf numFmtId="0" fontId="3" fillId="4" borderId="15" xfId="0" applyFont="1" applyFill="1" applyBorder="1" applyAlignment="1" applyProtection="1">
      <alignment vertical="center"/>
    </xf>
    <xf numFmtId="0" fontId="3" fillId="4" borderId="16" xfId="0" applyFont="1" applyFill="1" applyBorder="1" applyAlignment="1" applyProtection="1">
      <alignment vertical="center"/>
    </xf>
    <xf numFmtId="0" fontId="1" fillId="0" borderId="0" xfId="0" applyFont="1" applyBorder="1" applyAlignment="1">
      <alignment horizontal="right" vertical="top" wrapText="1"/>
    </xf>
    <xf numFmtId="0" fontId="1" fillId="0" borderId="0" xfId="0" applyFont="1" applyBorder="1" applyAlignment="1">
      <alignment horizontal="justify" vertical="top" wrapText="1"/>
    </xf>
    <xf numFmtId="0" fontId="9" fillId="0" borderId="0" xfId="0" applyFont="1" applyBorder="1" applyAlignment="1">
      <alignment horizontal="center"/>
    </xf>
    <xf numFmtId="44" fontId="9" fillId="4" borderId="9" xfId="0" applyNumberFormat="1" applyFont="1" applyFill="1" applyBorder="1" applyAlignment="1">
      <alignment horizontal="center"/>
    </xf>
    <xf numFmtId="0" fontId="0" fillId="0" borderId="11" xfId="0" applyBorder="1"/>
    <xf numFmtId="0" fontId="1" fillId="2" borderId="11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justify" vertical="top" wrapText="1"/>
    </xf>
    <xf numFmtId="165" fontId="9" fillId="0" borderId="11" xfId="0" applyNumberFormat="1" applyFont="1" applyBorder="1" applyAlignment="1">
      <alignment horizontal="center"/>
    </xf>
    <xf numFmtId="44" fontId="9" fillId="0" borderId="11" xfId="0" applyNumberFormat="1" applyFont="1" applyBorder="1" applyAlignment="1">
      <alignment horizontal="center"/>
    </xf>
    <xf numFmtId="165" fontId="9" fillId="0" borderId="11" xfId="0" applyNumberFormat="1" applyFont="1" applyFill="1" applyBorder="1" applyAlignment="1">
      <alignment horizontal="center"/>
    </xf>
  </cellXfs>
  <cellStyles count="3">
    <cellStyle name="Milliers 2" xfId="2"/>
    <cellStyle name="Milliers 3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2933700</xdr:colOff>
          <xdr:row>12</xdr:row>
          <xdr:rowOff>123825</xdr:rowOff>
        </xdr:from>
        <xdr:to>
          <xdr:col>3</xdr:col>
          <xdr:colOff>323850</xdr:colOff>
          <xdr:row>14</xdr:row>
          <xdr:rowOff>19050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99CCFF" mc:Ignorable="a14" a14:legacySpreadsheetColorIndex="44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14</xdr:row>
          <xdr:rowOff>114300</xdr:rowOff>
        </xdr:from>
        <xdr:to>
          <xdr:col>3</xdr:col>
          <xdr:colOff>333375</xdr:colOff>
          <xdr:row>16</xdr:row>
          <xdr:rowOff>9525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99CCFF" mc:Ignorable="a14" a14:legacySpreadsheetColorIndex="44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2924175</xdr:colOff>
          <xdr:row>17</xdr:row>
          <xdr:rowOff>123825</xdr:rowOff>
        </xdr:from>
        <xdr:to>
          <xdr:col>3</xdr:col>
          <xdr:colOff>314325</xdr:colOff>
          <xdr:row>19</xdr:row>
          <xdr:rowOff>19050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99CCFF" mc:Ignorable="a14" a14:legacySpreadsheetColorIndex="44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77"/>
  <sheetViews>
    <sheetView zoomScaleNormal="100" workbookViewId="0">
      <selection activeCell="C7" sqref="C7"/>
    </sheetView>
  </sheetViews>
  <sheetFormatPr baseColWidth="10" defaultColWidth="3.140625" defaultRowHeight="12.75" x14ac:dyDescent="0.2"/>
  <cols>
    <col min="1" max="1" width="14.85546875" style="63" customWidth="1"/>
    <col min="2" max="2" width="7.140625" style="63" customWidth="1"/>
    <col min="3" max="3" width="57.28515625" style="63" customWidth="1"/>
    <col min="4" max="4" width="10.5703125" style="63" customWidth="1"/>
    <col min="5" max="5" width="9.140625" style="63" customWidth="1"/>
    <col min="6" max="6" width="10.42578125" style="64" customWidth="1"/>
    <col min="7" max="7" width="1.5703125" style="63" customWidth="1"/>
    <col min="8" max="8" width="3.140625" style="63" customWidth="1"/>
    <col min="9" max="9" width="2.85546875" style="63" customWidth="1"/>
    <col min="10" max="10" width="3.140625" style="63" customWidth="1"/>
    <col min="11" max="11" width="53.7109375" style="63" customWidth="1"/>
    <col min="12" max="12" width="5.140625" style="63" customWidth="1"/>
    <col min="13" max="13" width="7.5703125" style="63" customWidth="1"/>
    <col min="14" max="14" width="3.140625" style="63" customWidth="1"/>
    <col min="15" max="15" width="3.140625" style="64" customWidth="1"/>
    <col min="16" max="16" width="10.28515625" style="65" customWidth="1"/>
    <col min="17" max="16384" width="3.140625" style="1"/>
  </cols>
  <sheetData>
    <row r="1" spans="1:16" ht="15.75" thickBot="1" x14ac:dyDescent="0.25">
      <c r="A1" s="91" t="s">
        <v>8</v>
      </c>
      <c r="B1" s="91" t="s">
        <v>9</v>
      </c>
      <c r="C1" s="91" t="s">
        <v>10</v>
      </c>
      <c r="D1" s="92" t="s">
        <v>11</v>
      </c>
      <c r="E1" s="92" t="s">
        <v>6</v>
      </c>
      <c r="F1" s="114" t="s">
        <v>7</v>
      </c>
      <c r="G1" s="58"/>
      <c r="H1" s="115"/>
      <c r="I1" s="116"/>
      <c r="J1" s="116"/>
      <c r="K1" s="116"/>
      <c r="L1" s="58"/>
      <c r="M1" s="58"/>
      <c r="N1" s="58"/>
      <c r="O1" s="62"/>
      <c r="P1" s="125"/>
    </row>
    <row r="2" spans="1:16" ht="13.5" thickBot="1" x14ac:dyDescent="0.25">
      <c r="A2" s="2"/>
      <c r="B2" s="3"/>
      <c r="C2" s="37" t="s">
        <v>142</v>
      </c>
      <c r="D2" s="4"/>
      <c r="E2" s="31"/>
      <c r="F2" s="51"/>
      <c r="G2" s="61"/>
      <c r="H2" s="117"/>
      <c r="I2" s="118"/>
      <c r="J2" s="118"/>
      <c r="K2" s="118"/>
      <c r="L2" s="66" t="s">
        <v>0</v>
      </c>
      <c r="M2" s="66" t="s">
        <v>1</v>
      </c>
      <c r="N2" s="67"/>
      <c r="O2" s="68"/>
      <c r="P2" s="126"/>
    </row>
    <row r="3" spans="1:16" ht="26.25" customHeight="1" x14ac:dyDescent="0.2">
      <c r="A3" s="307" t="s">
        <v>45</v>
      </c>
      <c r="B3" s="308"/>
      <c r="C3" s="38" t="s">
        <v>143</v>
      </c>
      <c r="D3" s="290">
        <v>1</v>
      </c>
      <c r="E3" s="293">
        <v>0</v>
      </c>
      <c r="F3" s="296">
        <v>0</v>
      </c>
      <c r="G3" s="61"/>
      <c r="H3" s="115"/>
      <c r="I3" s="119" t="str">
        <f>C3</f>
        <v>PACKAGE ALPHAMIX 220 - CENTARI 5035 / CROMAX moteur ATEX</v>
      </c>
      <c r="J3" s="120"/>
      <c r="K3" s="120"/>
      <c r="L3" s="285">
        <f>E3</f>
        <v>0</v>
      </c>
      <c r="M3" s="286"/>
      <c r="N3" s="59"/>
      <c r="O3" s="69"/>
      <c r="P3" s="287">
        <f>F3*M3</f>
        <v>0</v>
      </c>
    </row>
    <row r="4" spans="1:16" ht="12.75" customHeight="1" x14ac:dyDescent="0.2">
      <c r="A4" s="93" t="s">
        <v>48</v>
      </c>
      <c r="B4" s="94">
        <v>1</v>
      </c>
      <c r="C4" s="95" t="s">
        <v>49</v>
      </c>
      <c r="D4" s="291"/>
      <c r="E4" s="294"/>
      <c r="F4" s="296"/>
      <c r="G4" s="61"/>
      <c r="H4" s="115"/>
      <c r="I4" s="121" t="str">
        <f>C4</f>
        <v>Meuble agitateur ARDD1004 - gris sans fronton - ALPHAMIX 220 ATEX</v>
      </c>
      <c r="J4" s="120"/>
      <c r="K4" s="120"/>
      <c r="L4" s="285"/>
      <c r="M4" s="286"/>
      <c r="N4" s="59"/>
      <c r="O4" s="69"/>
      <c r="P4" s="287"/>
    </row>
    <row r="5" spans="1:16" ht="12.75" customHeight="1" x14ac:dyDescent="0.2">
      <c r="A5" s="93" t="s">
        <v>50</v>
      </c>
      <c r="B5" s="94">
        <v>1</v>
      </c>
      <c r="C5" s="96" t="s">
        <v>51</v>
      </c>
      <c r="D5" s="291"/>
      <c r="E5" s="294"/>
      <c r="F5" s="296"/>
      <c r="G5" s="61"/>
      <c r="H5" s="115"/>
      <c r="I5" s="121" t="str">
        <f>C5</f>
        <v>Fronton ARDZ1005 logo Cromax pour Alphamix 220**</v>
      </c>
      <c r="J5" s="120"/>
      <c r="K5" s="122"/>
      <c r="L5" s="285"/>
      <c r="M5" s="286"/>
      <c r="N5" s="59"/>
      <c r="O5" s="70"/>
      <c r="P5" s="287"/>
    </row>
    <row r="6" spans="1:16" ht="12.75" customHeight="1" x14ac:dyDescent="0.2">
      <c r="A6" s="12" t="s">
        <v>54</v>
      </c>
      <c r="B6" s="97">
        <v>48</v>
      </c>
      <c r="C6" s="98" t="s">
        <v>55</v>
      </c>
      <c r="D6" s="291"/>
      <c r="E6" s="294"/>
      <c r="F6" s="296"/>
      <c r="G6" s="61"/>
      <c r="H6" s="117"/>
      <c r="I6" s="121" t="str">
        <f>C6</f>
        <v>Couvercle mélangeur type X5 boîte 0,5 LT - poignée courte - BLAA 2021</v>
      </c>
      <c r="J6" s="120"/>
      <c r="K6" s="120"/>
      <c r="L6" s="285"/>
      <c r="M6" s="286"/>
      <c r="N6" s="59"/>
      <c r="O6" s="69"/>
      <c r="P6" s="287"/>
    </row>
    <row r="7" spans="1:16" ht="12.75" customHeight="1" x14ac:dyDescent="0.2">
      <c r="A7" s="12" t="s">
        <v>56</v>
      </c>
      <c r="B7" s="97">
        <v>54</v>
      </c>
      <c r="C7" s="99" t="s">
        <v>68</v>
      </c>
      <c r="D7" s="291"/>
      <c r="E7" s="294"/>
      <c r="F7" s="296"/>
      <c r="G7" s="61"/>
      <c r="H7" s="115"/>
      <c r="I7" s="121" t="str">
        <f>C7</f>
        <v xml:space="preserve">ARFQ1001-Rehausse universelle pour Alphamix </v>
      </c>
      <c r="J7" s="120"/>
      <c r="K7" s="120"/>
      <c r="L7" s="285"/>
      <c r="M7" s="286"/>
      <c r="N7" s="71"/>
      <c r="O7" s="72"/>
      <c r="P7" s="287"/>
    </row>
    <row r="8" spans="1:16" ht="12.75" customHeight="1" x14ac:dyDescent="0.2">
      <c r="A8" s="12" t="s">
        <v>58</v>
      </c>
      <c r="B8" s="97">
        <v>30</v>
      </c>
      <c r="C8" s="99" t="s">
        <v>59</v>
      </c>
      <c r="D8" s="291"/>
      <c r="E8" s="294"/>
      <c r="F8" s="296"/>
      <c r="G8" s="61"/>
      <c r="H8" s="115"/>
      <c r="I8" s="121" t="str">
        <f>C8</f>
        <v>Couvercle 1L type X5 QUE pour base Centari</v>
      </c>
      <c r="J8" s="120"/>
      <c r="K8" s="120"/>
      <c r="L8" s="285"/>
      <c r="M8" s="286"/>
      <c r="N8" s="59"/>
      <c r="O8" s="69"/>
      <c r="P8" s="287"/>
    </row>
    <row r="9" spans="1:16" ht="12.75" customHeight="1" x14ac:dyDescent="0.2">
      <c r="A9" s="12" t="s">
        <v>60</v>
      </c>
      <c r="B9" s="97">
        <v>18</v>
      </c>
      <c r="C9" s="99" t="s">
        <v>61</v>
      </c>
      <c r="D9" s="291"/>
      <c r="E9" s="294"/>
      <c r="F9" s="296"/>
      <c r="G9" s="61"/>
      <c r="H9" s="115"/>
      <c r="I9" s="121" t="str">
        <f>C9</f>
        <v>Couvercles 1L type X5 - FPP TEFLON  - BLBA 2031</v>
      </c>
      <c r="J9" s="120"/>
      <c r="K9" s="120"/>
      <c r="L9" s="285"/>
      <c r="M9" s="286"/>
      <c r="N9" s="59"/>
      <c r="O9" s="69"/>
      <c r="P9" s="287"/>
    </row>
    <row r="10" spans="1:16" ht="12.75" customHeight="1" thickBot="1" x14ac:dyDescent="0.25">
      <c r="A10" s="100" t="s">
        <v>64</v>
      </c>
      <c r="B10" s="101">
        <v>6</v>
      </c>
      <c r="C10" s="102" t="s">
        <v>65</v>
      </c>
      <c r="D10" s="292"/>
      <c r="E10" s="295"/>
      <c r="F10" s="296"/>
      <c r="G10" s="61"/>
      <c r="H10" s="115"/>
      <c r="I10" s="121" t="str">
        <f>C10</f>
        <v>Couvercle 3,5L type X5 - SPECIAL BASE - BLCA 2057 levier gris</v>
      </c>
      <c r="J10" s="120"/>
      <c r="K10" s="120"/>
      <c r="L10" s="285"/>
      <c r="M10" s="286"/>
      <c r="N10" s="59"/>
      <c r="O10" s="69"/>
      <c r="P10" s="287"/>
    </row>
    <row r="11" spans="1:16" ht="23.25" customHeight="1" thickBot="1" x14ac:dyDescent="0.25">
      <c r="A11" s="2"/>
      <c r="B11" s="3"/>
      <c r="C11" s="37" t="s">
        <v>144</v>
      </c>
      <c r="D11" s="4"/>
      <c r="E11" s="52"/>
      <c r="F11" s="51"/>
      <c r="G11" s="61"/>
      <c r="H11" s="115"/>
      <c r="I11" s="121"/>
      <c r="J11" s="120"/>
      <c r="K11" s="120"/>
      <c r="L11" s="73"/>
      <c r="M11" s="74"/>
      <c r="N11" s="59"/>
      <c r="O11" s="69"/>
      <c r="P11" s="127" t="str">
        <f>IF(L11=""," ",C11*L11*M11)</f>
        <v xml:space="preserve"> </v>
      </c>
    </row>
    <row r="12" spans="1:16" ht="26.25" customHeight="1" x14ac:dyDescent="0.2">
      <c r="A12" s="307" t="s">
        <v>45</v>
      </c>
      <c r="B12" s="308"/>
      <c r="C12" s="39" t="s">
        <v>145</v>
      </c>
      <c r="D12" s="290">
        <v>1</v>
      </c>
      <c r="E12" s="293">
        <v>0</v>
      </c>
      <c r="F12" s="297">
        <v>0</v>
      </c>
      <c r="G12" s="61"/>
      <c r="H12" s="115"/>
      <c r="I12" s="119" t="str">
        <f>C12</f>
        <v>PACKAGE ALPHAMIX 220 - gamme CROMAX seule - moteur ATEX</v>
      </c>
      <c r="J12" s="120"/>
      <c r="K12" s="120"/>
      <c r="L12" s="285">
        <f>E12</f>
        <v>0</v>
      </c>
      <c r="M12" s="286"/>
      <c r="N12" s="59"/>
      <c r="O12" s="69"/>
      <c r="P12" s="287">
        <f>F12*M12</f>
        <v>0</v>
      </c>
    </row>
    <row r="13" spans="1:16" x14ac:dyDescent="0.2">
      <c r="A13" s="93" t="s">
        <v>48</v>
      </c>
      <c r="B13" s="94">
        <v>1</v>
      </c>
      <c r="C13" s="103" t="s">
        <v>49</v>
      </c>
      <c r="D13" s="291"/>
      <c r="E13" s="294"/>
      <c r="F13" s="298"/>
      <c r="G13" s="61"/>
      <c r="H13" s="115"/>
      <c r="I13" s="121" t="str">
        <f>C13</f>
        <v>Meuble agitateur ARDD1004 - gris sans fronton - ALPHAMIX 220 ATEX</v>
      </c>
      <c r="J13" s="120"/>
      <c r="K13" s="120"/>
      <c r="L13" s="285"/>
      <c r="M13" s="286"/>
      <c r="N13" s="59"/>
      <c r="O13" s="69"/>
      <c r="P13" s="287"/>
    </row>
    <row r="14" spans="1:16" ht="12.75" customHeight="1" x14ac:dyDescent="0.2">
      <c r="A14" s="93" t="s">
        <v>50</v>
      </c>
      <c r="B14" s="94">
        <v>1</v>
      </c>
      <c r="C14" s="96" t="s">
        <v>51</v>
      </c>
      <c r="D14" s="291"/>
      <c r="E14" s="294"/>
      <c r="F14" s="298"/>
      <c r="G14" s="61"/>
      <c r="H14" s="115"/>
      <c r="I14" s="121" t="str">
        <f>C14</f>
        <v>Fronton ARDZ1005 logo Cromax pour Alphamix 220**</v>
      </c>
      <c r="J14" s="120"/>
      <c r="K14" s="120"/>
      <c r="L14" s="285"/>
      <c r="M14" s="286"/>
      <c r="N14" s="59"/>
      <c r="O14" s="69"/>
      <c r="P14" s="287"/>
    </row>
    <row r="15" spans="1:16" ht="12.75" customHeight="1" x14ac:dyDescent="0.2">
      <c r="A15" s="12" t="s">
        <v>54</v>
      </c>
      <c r="B15" s="97">
        <v>48</v>
      </c>
      <c r="C15" s="98" t="s">
        <v>55</v>
      </c>
      <c r="D15" s="291"/>
      <c r="E15" s="294"/>
      <c r="F15" s="298"/>
      <c r="G15" s="61"/>
      <c r="H15" s="115"/>
      <c r="I15" s="121" t="str">
        <f>C15</f>
        <v>Couvercle mélangeur type X5 boîte 0,5 LT - poignée courte - BLAA 2021</v>
      </c>
      <c r="J15" s="123"/>
      <c r="K15" s="120"/>
      <c r="L15" s="285"/>
      <c r="M15" s="286"/>
      <c r="N15" s="59"/>
      <c r="O15" s="69"/>
      <c r="P15" s="287"/>
    </row>
    <row r="16" spans="1:16" ht="12.75" customHeight="1" x14ac:dyDescent="0.2">
      <c r="A16" s="12" t="s">
        <v>56</v>
      </c>
      <c r="B16" s="97">
        <v>48</v>
      </c>
      <c r="C16" s="99" t="s">
        <v>57</v>
      </c>
      <c r="D16" s="291"/>
      <c r="E16" s="294"/>
      <c r="F16" s="298"/>
      <c r="G16" s="61"/>
      <c r="H16" s="115"/>
      <c r="I16" s="121" t="str">
        <f>C16</f>
        <v xml:space="preserve">ARFQ 1006-Rehausse universelle pour Alphamix </v>
      </c>
      <c r="J16" s="123"/>
      <c r="K16" s="120"/>
      <c r="L16" s="285"/>
      <c r="M16" s="286"/>
      <c r="N16" s="59"/>
      <c r="O16" s="69"/>
      <c r="P16" s="287"/>
    </row>
    <row r="17" spans="1:16" x14ac:dyDescent="0.2">
      <c r="A17" s="12" t="s">
        <v>60</v>
      </c>
      <c r="B17" s="97">
        <v>18</v>
      </c>
      <c r="C17" s="99" t="s">
        <v>61</v>
      </c>
      <c r="D17" s="291"/>
      <c r="E17" s="294"/>
      <c r="F17" s="298"/>
      <c r="G17" s="61"/>
      <c r="H17" s="115"/>
      <c r="I17" s="121" t="str">
        <f>C17</f>
        <v>Couvercles 1L type X5 - FPP TEFLON  - BLBA 2031</v>
      </c>
      <c r="J17" s="123"/>
      <c r="K17" s="120"/>
      <c r="L17" s="285"/>
      <c r="M17" s="286"/>
      <c r="N17" s="59"/>
      <c r="O17" s="69"/>
      <c r="P17" s="287"/>
    </row>
    <row r="18" spans="1:16" ht="12.75" customHeight="1" thickBot="1" x14ac:dyDescent="0.25">
      <c r="A18" s="100" t="s">
        <v>64</v>
      </c>
      <c r="B18" s="101">
        <v>6</v>
      </c>
      <c r="C18" s="104" t="s">
        <v>65</v>
      </c>
      <c r="D18" s="292"/>
      <c r="E18" s="295"/>
      <c r="F18" s="299"/>
      <c r="G18" s="61"/>
      <c r="H18" s="115"/>
      <c r="I18" s="121" t="str">
        <f>C18</f>
        <v>Couvercle 3,5L type X5 - SPECIAL BASE - BLCA 2057 levier gris</v>
      </c>
      <c r="J18" s="123"/>
      <c r="K18" s="120"/>
      <c r="L18" s="285"/>
      <c r="M18" s="286"/>
      <c r="N18" s="59"/>
      <c r="O18" s="69"/>
      <c r="P18" s="287"/>
    </row>
    <row r="19" spans="1:16" ht="12.75" customHeight="1" thickBot="1" x14ac:dyDescent="0.25">
      <c r="A19" s="2"/>
      <c r="B19" s="3"/>
      <c r="C19" s="37" t="s">
        <v>81</v>
      </c>
      <c r="D19" s="4"/>
      <c r="E19" s="52"/>
      <c r="F19" s="51"/>
      <c r="G19" s="61"/>
      <c r="H19" s="115"/>
      <c r="I19" s="123"/>
      <c r="J19" s="123"/>
      <c r="K19" s="120"/>
      <c r="L19" s="73"/>
      <c r="M19" s="74"/>
      <c r="N19" s="59"/>
      <c r="O19" s="69"/>
      <c r="P19" s="127"/>
    </row>
    <row r="20" spans="1:16" ht="12.75" customHeight="1" x14ac:dyDescent="0.2">
      <c r="A20" s="12" t="s">
        <v>54</v>
      </c>
      <c r="B20" s="97">
        <v>6</v>
      </c>
      <c r="C20" s="95" t="s">
        <v>83</v>
      </c>
      <c r="D20" s="5">
        <v>1</v>
      </c>
      <c r="E20" s="32">
        <v>0</v>
      </c>
      <c r="F20" s="277">
        <v>0</v>
      </c>
      <c r="G20" s="61"/>
      <c r="H20" s="115"/>
      <c r="I20" s="121" t="str">
        <f>C20</f>
        <v>Couvercle mélangeur type X5 boîte 0,25 / 0,5 LT - poignée courte - BLAA 2021</v>
      </c>
      <c r="J20" s="123"/>
      <c r="K20" s="120"/>
      <c r="L20" s="73">
        <f>E20</f>
        <v>0</v>
      </c>
      <c r="M20" s="74"/>
      <c r="N20" s="59"/>
      <c r="O20" s="69"/>
      <c r="P20" s="127">
        <f>F20*M20</f>
        <v>0</v>
      </c>
    </row>
    <row r="21" spans="1:16" ht="22.5" customHeight="1" x14ac:dyDescent="0.2">
      <c r="A21" s="105" t="s">
        <v>56</v>
      </c>
      <c r="B21" s="97">
        <v>6</v>
      </c>
      <c r="C21" s="99" t="s">
        <v>57</v>
      </c>
      <c r="D21" s="5">
        <v>1</v>
      </c>
      <c r="E21" s="16">
        <v>0</v>
      </c>
      <c r="F21" s="277">
        <v>0</v>
      </c>
      <c r="G21" s="61"/>
      <c r="H21" s="115"/>
      <c r="I21" s="121" t="str">
        <f>C21</f>
        <v xml:space="preserve">ARFQ 1006-Rehausse universelle pour Alphamix </v>
      </c>
      <c r="J21" s="123"/>
      <c r="K21" s="120"/>
      <c r="L21" s="73">
        <f>E21</f>
        <v>0</v>
      </c>
      <c r="M21" s="74"/>
      <c r="N21" s="59"/>
      <c r="O21" s="69"/>
      <c r="P21" s="127">
        <f>F21*M21</f>
        <v>0</v>
      </c>
    </row>
    <row r="22" spans="1:16" ht="12.75" customHeight="1" x14ac:dyDescent="0.2">
      <c r="A22" s="106" t="s">
        <v>60</v>
      </c>
      <c r="B22" s="94">
        <v>6</v>
      </c>
      <c r="C22" s="99" t="s">
        <v>146</v>
      </c>
      <c r="D22" s="5">
        <v>1</v>
      </c>
      <c r="E22" s="16">
        <v>0</v>
      </c>
      <c r="F22" s="277">
        <v>0</v>
      </c>
      <c r="G22" s="61"/>
      <c r="H22" s="115"/>
      <c r="I22" s="121" t="str">
        <f>C22</f>
        <v>Couvercle 1L type X5 - FPP TEFLON  - BLBA 2031</v>
      </c>
      <c r="J22" s="123"/>
      <c r="K22" s="120"/>
      <c r="L22" s="73">
        <f>E22</f>
        <v>0</v>
      </c>
      <c r="M22" s="74"/>
      <c r="N22" s="59"/>
      <c r="O22" s="69"/>
      <c r="P22" s="127">
        <f>F22*M22</f>
        <v>0</v>
      </c>
    </row>
    <row r="23" spans="1:16" ht="12.75" customHeight="1" x14ac:dyDescent="0.2">
      <c r="A23" s="106" t="s">
        <v>58</v>
      </c>
      <c r="B23" s="94">
        <v>6</v>
      </c>
      <c r="C23" s="99" t="s">
        <v>84</v>
      </c>
      <c r="D23" s="5">
        <v>1</v>
      </c>
      <c r="E23" s="16">
        <v>0</v>
      </c>
      <c r="F23" s="277">
        <v>0</v>
      </c>
      <c r="G23" s="61"/>
      <c r="H23" s="115"/>
      <c r="I23" s="121" t="str">
        <f>C23</f>
        <v>Couvercle mélangeur type X5 - boîte 1L spécial Centari - BLBA 1034</v>
      </c>
      <c r="J23" s="123"/>
      <c r="K23" s="120"/>
      <c r="L23" s="73">
        <f>E23</f>
        <v>0</v>
      </c>
      <c r="M23" s="74"/>
      <c r="N23" s="59"/>
      <c r="O23" s="69"/>
      <c r="P23" s="127">
        <f>F23*M23</f>
        <v>0</v>
      </c>
    </row>
    <row r="24" spans="1:16" ht="22.5" customHeight="1" x14ac:dyDescent="0.2">
      <c r="A24" s="12" t="s">
        <v>64</v>
      </c>
      <c r="B24" s="97">
        <v>6</v>
      </c>
      <c r="C24" s="107" t="s">
        <v>65</v>
      </c>
      <c r="D24" s="5">
        <v>1</v>
      </c>
      <c r="E24" s="16">
        <v>0</v>
      </c>
      <c r="F24" s="277">
        <v>0</v>
      </c>
      <c r="G24" s="61"/>
      <c r="H24" s="115"/>
      <c r="I24" s="121" t="str">
        <f>C24</f>
        <v>Couvercle 3,5L type X5 - SPECIAL BASE - BLCA 2057 levier gris</v>
      </c>
      <c r="J24" s="123"/>
      <c r="K24" s="120"/>
      <c r="L24" s="73">
        <f>E24</f>
        <v>0</v>
      </c>
      <c r="M24" s="74"/>
      <c r="N24" s="59"/>
      <c r="O24" s="69"/>
      <c r="P24" s="127">
        <f>F24*M24</f>
        <v>0</v>
      </c>
    </row>
    <row r="25" spans="1:16" ht="12.75" customHeight="1" x14ac:dyDescent="0.2">
      <c r="A25" s="106" t="s">
        <v>85</v>
      </c>
      <c r="B25" s="94">
        <v>6</v>
      </c>
      <c r="C25" s="108" t="s">
        <v>86</v>
      </c>
      <c r="D25" s="5">
        <v>1</v>
      </c>
      <c r="E25" s="16">
        <v>0</v>
      </c>
      <c r="F25" s="277">
        <v>0</v>
      </c>
      <c r="G25" s="61"/>
      <c r="H25" s="115"/>
      <c r="I25" s="121" t="str">
        <f>C25</f>
        <v>Couvercle 0,5L type X5 - special CENTARI - BLAA1013 utilisation courant 2017</v>
      </c>
      <c r="J25" s="120"/>
      <c r="K25" s="120"/>
      <c r="L25" s="73">
        <f>E25</f>
        <v>0</v>
      </c>
      <c r="M25" s="74"/>
      <c r="N25" s="59"/>
      <c r="O25" s="69"/>
      <c r="P25" s="127">
        <f>F25*M25</f>
        <v>0</v>
      </c>
    </row>
    <row r="26" spans="1:16" ht="12.75" customHeight="1" x14ac:dyDescent="0.2">
      <c r="A26" s="109" t="s">
        <v>147</v>
      </c>
      <c r="B26" s="110"/>
      <c r="C26" s="111"/>
      <c r="D26" s="5">
        <v>1</v>
      </c>
      <c r="E26" s="75"/>
      <c r="F26" s="277"/>
      <c r="G26" s="61"/>
      <c r="H26" s="115"/>
      <c r="I26" s="121"/>
      <c r="J26" s="120"/>
      <c r="K26" s="120"/>
      <c r="L26" s="73"/>
      <c r="M26" s="74"/>
      <c r="N26" s="59"/>
      <c r="O26" s="69"/>
      <c r="P26" s="127"/>
    </row>
    <row r="27" spans="1:16" ht="12.75" customHeight="1" thickBot="1" x14ac:dyDescent="0.25">
      <c r="A27" s="112" t="s">
        <v>91</v>
      </c>
      <c r="B27" s="7">
        <v>6</v>
      </c>
      <c r="C27" s="113" t="s">
        <v>92</v>
      </c>
      <c r="D27" s="5">
        <v>1</v>
      </c>
      <c r="E27" s="33">
        <v>0</v>
      </c>
      <c r="F27" s="277">
        <v>0</v>
      </c>
      <c r="G27" s="61"/>
      <c r="H27" s="115"/>
      <c r="I27" s="121" t="str">
        <f>C27</f>
        <v>Couvercle 3,5L type X5 - FPP TEFLON  PALE FP - BLCA 2059 - He 293 mm</v>
      </c>
      <c r="J27" s="120"/>
      <c r="K27" s="120"/>
      <c r="L27" s="73">
        <f>E27</f>
        <v>0</v>
      </c>
      <c r="M27" s="74"/>
      <c r="N27" s="59"/>
      <c r="O27" s="69"/>
      <c r="P27" s="127">
        <f>F27*M27</f>
        <v>0</v>
      </c>
    </row>
    <row r="28" spans="1:16" ht="12.75" customHeight="1" thickBot="1" x14ac:dyDescent="0.25">
      <c r="A28" s="2"/>
      <c r="B28" s="3"/>
      <c r="C28" s="37" t="s">
        <v>95</v>
      </c>
      <c r="D28" s="4"/>
      <c r="E28" s="52"/>
      <c r="F28" s="51"/>
      <c r="G28" s="61"/>
      <c r="H28" s="115"/>
      <c r="I28" s="124"/>
      <c r="J28" s="120"/>
      <c r="K28" s="120"/>
      <c r="L28" s="73"/>
      <c r="M28" s="74"/>
      <c r="N28" s="59"/>
      <c r="O28" s="69"/>
      <c r="P28" s="127" t="str">
        <f>IF(L28=""," ",C28*L28*M28)</f>
        <v xml:space="preserve"> </v>
      </c>
    </row>
    <row r="29" spans="1:16" ht="12.75" customHeight="1" x14ac:dyDescent="0.2">
      <c r="A29" s="8" t="s">
        <v>96</v>
      </c>
      <c r="B29" s="9">
        <v>1</v>
      </c>
      <c r="C29" s="40" t="s">
        <v>97</v>
      </c>
      <c r="D29" s="5">
        <v>1</v>
      </c>
      <c r="E29" s="76">
        <v>0</v>
      </c>
      <c r="F29" s="277">
        <v>0</v>
      </c>
      <c r="G29" s="61"/>
      <c r="H29" s="115"/>
      <c r="I29" s="121" t="str">
        <f t="shared" ref="I29:I36" si="0">C29</f>
        <v>Color Touch ATEX - SAV de 30 mois</v>
      </c>
      <c r="J29" s="120"/>
      <c r="K29" s="120"/>
      <c r="L29" s="73">
        <f>E29</f>
        <v>0</v>
      </c>
      <c r="M29" s="74"/>
      <c r="N29" s="59"/>
      <c r="O29" s="69"/>
      <c r="P29" s="127">
        <f>F29*M29</f>
        <v>0</v>
      </c>
    </row>
    <row r="30" spans="1:16" ht="12.75" customHeight="1" x14ac:dyDescent="0.2">
      <c r="A30" s="8" t="s">
        <v>98</v>
      </c>
      <c r="B30" s="10">
        <v>1</v>
      </c>
      <c r="C30" s="41" t="s">
        <v>99</v>
      </c>
      <c r="D30" s="5">
        <v>1</v>
      </c>
      <c r="E30" s="16">
        <v>0</v>
      </c>
      <c r="F30" s="277">
        <v>0</v>
      </c>
      <c r="G30" s="61"/>
      <c r="H30" s="115"/>
      <c r="I30" s="121" t="str">
        <f t="shared" si="0"/>
        <v>HOUSSE DE PROTECTION POUR COLOR TOUCH</v>
      </c>
      <c r="J30" s="120"/>
      <c r="K30" s="120"/>
      <c r="L30" s="73">
        <f>E30</f>
        <v>0</v>
      </c>
      <c r="M30" s="74"/>
      <c r="N30" s="59"/>
      <c r="O30" s="69"/>
      <c r="P30" s="127">
        <f>F30*M30</f>
        <v>0</v>
      </c>
    </row>
    <row r="31" spans="1:16" ht="22.5" customHeight="1" x14ac:dyDescent="0.2">
      <c r="A31" s="12" t="s">
        <v>100</v>
      </c>
      <c r="B31" s="13">
        <v>1</v>
      </c>
      <c r="C31" s="14" t="s">
        <v>148</v>
      </c>
      <c r="D31" s="5">
        <v>1</v>
      </c>
      <c r="E31" s="16">
        <v>0</v>
      </c>
      <c r="F31" s="277">
        <v>0</v>
      </c>
      <c r="G31" s="61"/>
      <c r="H31" s="115"/>
      <c r="I31" s="121" t="str">
        <f t="shared" si="0"/>
        <v>EVO1Y1-C Sartorius Evolution EX2-USB - Cellule de pesée 7,5 KG/0,1 g -                           câble USB inclus, SAV 36 mois</v>
      </c>
      <c r="J31" s="120"/>
      <c r="K31" s="120"/>
      <c r="L31" s="73">
        <f>E31</f>
        <v>0</v>
      </c>
      <c r="M31" s="74"/>
      <c r="N31" s="59"/>
      <c r="O31" s="69"/>
      <c r="P31" s="127">
        <f>F31*M31</f>
        <v>0</v>
      </c>
    </row>
    <row r="32" spans="1:16" x14ac:dyDescent="0.2">
      <c r="A32" s="15" t="s">
        <v>102</v>
      </c>
      <c r="B32" s="13">
        <v>10</v>
      </c>
      <c r="C32" s="14" t="s">
        <v>103</v>
      </c>
      <c r="D32" s="5">
        <v>1</v>
      </c>
      <c r="E32" s="16">
        <v>0</v>
      </c>
      <c r="F32" s="277">
        <v>0</v>
      </c>
      <c r="G32" s="61"/>
      <c r="H32" s="115"/>
      <c r="I32" s="121" t="str">
        <f t="shared" si="0"/>
        <v>YDC03PMA10 - Protection plastique ecran (paquet de 10 uniquement)</v>
      </c>
      <c r="J32" s="120"/>
      <c r="K32" s="120"/>
      <c r="L32" s="73">
        <f>E32</f>
        <v>0</v>
      </c>
      <c r="M32" s="74"/>
      <c r="N32" s="59"/>
      <c r="O32" s="69"/>
      <c r="P32" s="127">
        <f>F32*M32</f>
        <v>0</v>
      </c>
    </row>
    <row r="33" spans="1:16" ht="12.75" customHeight="1" x14ac:dyDescent="0.2">
      <c r="A33" s="15" t="s">
        <v>104</v>
      </c>
      <c r="B33" s="13">
        <v>10</v>
      </c>
      <c r="C33" s="14" t="s">
        <v>105</v>
      </c>
      <c r="D33" s="5">
        <v>1</v>
      </c>
      <c r="E33" s="16">
        <v>0</v>
      </c>
      <c r="F33" s="277">
        <v>0</v>
      </c>
      <c r="G33" s="61"/>
      <c r="H33" s="115"/>
      <c r="I33" s="121" t="str">
        <f t="shared" si="0"/>
        <v>YDC03PMA-CO10 - Protection potence E/V (paquet de 10 uniquement)</v>
      </c>
      <c r="J33" s="120"/>
      <c r="K33" s="120"/>
      <c r="L33" s="73">
        <f>E33</f>
        <v>0</v>
      </c>
      <c r="M33" s="74"/>
      <c r="N33" s="59"/>
      <c r="O33" s="69"/>
      <c r="P33" s="127">
        <f>F33*M33</f>
        <v>0</v>
      </c>
    </row>
    <row r="34" spans="1:16" ht="12.75" customHeight="1" x14ac:dyDescent="0.2">
      <c r="A34" s="15" t="s">
        <v>106</v>
      </c>
      <c r="B34" s="13">
        <v>10</v>
      </c>
      <c r="C34" s="42" t="s">
        <v>107</v>
      </c>
      <c r="D34" s="5">
        <v>1</v>
      </c>
      <c r="E34" s="16">
        <v>0</v>
      </c>
      <c r="F34" s="277">
        <v>0</v>
      </c>
      <c r="G34" s="61"/>
      <c r="H34" s="115"/>
      <c r="I34" s="121" t="str">
        <f t="shared" si="0"/>
        <v>YPC03PMA-WP10 - Protection plateau pesée (paquet de 10 uniquement)</v>
      </c>
      <c r="J34" s="120"/>
      <c r="K34" s="120"/>
      <c r="L34" s="73">
        <f>E34</f>
        <v>0</v>
      </c>
      <c r="M34" s="74"/>
      <c r="N34" s="59"/>
      <c r="O34" s="69"/>
      <c r="P34" s="127">
        <f>F34*M34</f>
        <v>0</v>
      </c>
    </row>
    <row r="35" spans="1:16" ht="22.5" customHeight="1" x14ac:dyDescent="0.2">
      <c r="A35" s="15" t="s">
        <v>108</v>
      </c>
      <c r="B35" s="10">
        <v>10</v>
      </c>
      <c r="C35" s="14" t="s">
        <v>149</v>
      </c>
      <c r="D35" s="5">
        <v>1</v>
      </c>
      <c r="E35" s="16">
        <v>0</v>
      </c>
      <c r="F35" s="277">
        <v>0</v>
      </c>
      <c r="G35" s="61"/>
      <c r="H35" s="115"/>
      <c r="I35" s="121" t="str">
        <f t="shared" si="0"/>
        <v>Jeu de visuel Cromax pour housse de protection - cellule de pesée Sartorius PMA 7500/7501</v>
      </c>
      <c r="J35" s="120"/>
      <c r="K35" s="120"/>
      <c r="L35" s="73">
        <f>E35</f>
        <v>0</v>
      </c>
      <c r="M35" s="74"/>
      <c r="N35" s="59"/>
      <c r="O35" s="69"/>
      <c r="P35" s="127">
        <f>F35*M35</f>
        <v>0</v>
      </c>
    </row>
    <row r="36" spans="1:16" ht="13.5" thickBot="1" x14ac:dyDescent="0.25">
      <c r="A36" s="17" t="s">
        <v>110</v>
      </c>
      <c r="B36" s="18">
        <v>1</v>
      </c>
      <c r="C36" s="43" t="s">
        <v>111</v>
      </c>
      <c r="D36" s="5">
        <v>1</v>
      </c>
      <c r="E36" s="20">
        <v>0</v>
      </c>
      <c r="F36" s="277">
        <v>0</v>
      </c>
      <c r="G36" s="61"/>
      <c r="H36" s="115"/>
      <c r="I36" s="121" t="str">
        <f t="shared" si="0"/>
        <v>Table pour balance CABZ1010 - 90/120cm</v>
      </c>
      <c r="J36" s="120"/>
      <c r="K36" s="120"/>
      <c r="L36" s="73">
        <f>E36</f>
        <v>0</v>
      </c>
      <c r="M36" s="74"/>
      <c r="N36" s="59"/>
      <c r="O36" s="69"/>
      <c r="P36" s="127">
        <f>F36*M36</f>
        <v>0</v>
      </c>
    </row>
    <row r="37" spans="1:16" ht="12.75" customHeight="1" thickBot="1" x14ac:dyDescent="0.25">
      <c r="A37" s="2"/>
      <c r="B37" s="3"/>
      <c r="C37" s="37" t="s">
        <v>112</v>
      </c>
      <c r="D37" s="4"/>
      <c r="E37" s="52"/>
      <c r="F37" s="51"/>
      <c r="G37" s="61"/>
      <c r="H37" s="115"/>
      <c r="I37" s="123"/>
      <c r="J37" s="120"/>
      <c r="K37" s="120"/>
      <c r="L37" s="73"/>
      <c r="M37" s="74"/>
      <c r="N37" s="59"/>
      <c r="O37" s="69"/>
      <c r="P37" s="127" t="str">
        <f>IF(L37=""," ",C37*L37*M37)</f>
        <v xml:space="preserve"> </v>
      </c>
    </row>
    <row r="38" spans="1:16" ht="22.5" customHeight="1" x14ac:dyDescent="0.2">
      <c r="A38" s="21" t="s">
        <v>113</v>
      </c>
      <c r="B38" s="22">
        <v>1</v>
      </c>
      <c r="C38" s="44" t="s">
        <v>114</v>
      </c>
      <c r="D38" s="5">
        <v>1</v>
      </c>
      <c r="E38" s="34">
        <v>0</v>
      </c>
      <c r="F38" s="277">
        <v>0</v>
      </c>
      <c r="G38" s="61"/>
      <c r="H38" s="115"/>
      <c r="I38" s="121" t="str">
        <f>C38</f>
        <v>Spectrophotomètre CHROMAVISION II - Modèle 6326 BYK avec valisette de transport</v>
      </c>
      <c r="J38" s="120"/>
      <c r="K38" s="120"/>
      <c r="L38" s="73">
        <f>E38</f>
        <v>0</v>
      </c>
      <c r="M38" s="74"/>
      <c r="N38" s="59"/>
      <c r="O38" s="70"/>
      <c r="P38" s="128">
        <f>F38*M38</f>
        <v>0</v>
      </c>
    </row>
    <row r="39" spans="1:16" x14ac:dyDescent="0.2">
      <c r="A39" s="23" t="s">
        <v>115</v>
      </c>
      <c r="B39" s="24">
        <v>1</v>
      </c>
      <c r="C39" s="45" t="s">
        <v>116</v>
      </c>
      <c r="D39" s="5">
        <v>1</v>
      </c>
      <c r="E39" s="35">
        <v>0</v>
      </c>
      <c r="F39" s="277">
        <v>0</v>
      </c>
      <c r="G39" s="61"/>
      <c r="H39" s="115"/>
      <c r="I39" s="121" t="str">
        <f>C39</f>
        <v>Spectrophotomètre CHROMAVISION PRO EFX + avec valisette de transport</v>
      </c>
      <c r="J39" s="120"/>
      <c r="K39" s="120"/>
      <c r="L39" s="73">
        <f>E39</f>
        <v>0</v>
      </c>
      <c r="M39" s="74"/>
      <c r="N39" s="59"/>
      <c r="O39" s="70"/>
      <c r="P39" s="128">
        <f>F39*M39</f>
        <v>0</v>
      </c>
    </row>
    <row r="40" spans="1:16" ht="12.75" customHeight="1" x14ac:dyDescent="0.2">
      <c r="A40" s="23" t="s">
        <v>117</v>
      </c>
      <c r="B40" s="24">
        <v>1</v>
      </c>
      <c r="C40" s="45" t="s">
        <v>118</v>
      </c>
      <c r="D40" s="5">
        <v>1</v>
      </c>
      <c r="E40" s="35">
        <v>0</v>
      </c>
      <c r="F40" s="277">
        <v>0</v>
      </c>
      <c r="G40" s="61"/>
      <c r="H40" s="115"/>
      <c r="I40" s="121" t="str">
        <f>C40</f>
        <v>FLAKE SELECTOR sans housse</v>
      </c>
      <c r="J40" s="120"/>
      <c r="K40" s="120"/>
      <c r="L40" s="73">
        <f>E40</f>
        <v>0</v>
      </c>
      <c r="M40" s="74"/>
      <c r="N40" s="59"/>
      <c r="O40" s="70"/>
      <c r="P40" s="128">
        <f>F40*M40</f>
        <v>0</v>
      </c>
    </row>
    <row r="41" spans="1:16" ht="12.75" customHeight="1" thickBot="1" x14ac:dyDescent="0.25">
      <c r="A41" s="15" t="s">
        <v>150</v>
      </c>
      <c r="B41" s="10">
        <v>1</v>
      </c>
      <c r="C41" s="14" t="s">
        <v>151</v>
      </c>
      <c r="D41" s="5">
        <v>1</v>
      </c>
      <c r="E41" s="16">
        <v>0</v>
      </c>
      <c r="F41" s="277">
        <v>0</v>
      </c>
      <c r="G41" s="61"/>
      <c r="H41" s="115"/>
      <c r="I41" s="121" t="str">
        <f>C41</f>
        <v>FD10 reprint - Jeu complet liasses alternatives</v>
      </c>
      <c r="J41" s="120"/>
      <c r="K41" s="120"/>
      <c r="L41" s="73">
        <f>E41</f>
        <v>0</v>
      </c>
      <c r="M41" s="74"/>
      <c r="N41" s="59"/>
      <c r="O41" s="70"/>
      <c r="P41" s="128">
        <f>F41*M41</f>
        <v>0</v>
      </c>
    </row>
    <row r="42" spans="1:16" ht="12.75" customHeight="1" thickBot="1" x14ac:dyDescent="0.25">
      <c r="A42" s="2"/>
      <c r="B42" s="3"/>
      <c r="C42" s="37" t="s">
        <v>131</v>
      </c>
      <c r="D42" s="4"/>
      <c r="E42" s="52"/>
      <c r="F42" s="51"/>
      <c r="G42" s="61"/>
      <c r="H42" s="115"/>
      <c r="I42" s="120"/>
      <c r="J42" s="120"/>
      <c r="K42" s="120"/>
      <c r="L42" s="59"/>
      <c r="M42" s="77"/>
      <c r="N42" s="59"/>
      <c r="O42" s="70"/>
      <c r="P42" s="128"/>
    </row>
    <row r="43" spans="1:16" ht="12.75" customHeight="1" x14ac:dyDescent="0.2">
      <c r="A43" s="25" t="s">
        <v>132</v>
      </c>
      <c r="B43" s="22">
        <v>1</v>
      </c>
      <c r="C43" s="46" t="s">
        <v>133</v>
      </c>
      <c r="D43" s="5">
        <v>1</v>
      </c>
      <c r="E43" s="34">
        <v>0</v>
      </c>
      <c r="F43" s="277">
        <v>0</v>
      </c>
      <c r="G43" s="61"/>
      <c r="H43" s="115"/>
      <c r="I43" s="121" t="str">
        <f t="shared" ref="I43:I48" si="1">C43</f>
        <v>Laveur de Pistolet DRESTER 1000M avec mixeur B869 &amp; B702</v>
      </c>
      <c r="J43" s="120"/>
      <c r="K43" s="120"/>
      <c r="L43" s="73">
        <f>E43</f>
        <v>0</v>
      </c>
      <c r="M43" s="74"/>
      <c r="N43" s="59"/>
      <c r="O43" s="70"/>
      <c r="P43" s="128">
        <f>F43*M43</f>
        <v>0</v>
      </c>
    </row>
    <row r="44" spans="1:16" ht="12.75" customHeight="1" x14ac:dyDescent="0.2">
      <c r="A44" s="26" t="s">
        <v>134</v>
      </c>
      <c r="B44" s="27">
        <v>1</v>
      </c>
      <c r="C44" s="47" t="s">
        <v>135</v>
      </c>
      <c r="D44" s="5">
        <v>1</v>
      </c>
      <c r="E44" s="36">
        <v>0</v>
      </c>
      <c r="F44" s="277">
        <v>0</v>
      </c>
      <c r="G44" s="61"/>
      <c r="H44" s="115"/>
      <c r="I44" s="121" t="str">
        <f t="shared" si="1"/>
        <v>Support Complet DRY JET complet avec 2 venturis</v>
      </c>
      <c r="J44" s="120"/>
      <c r="K44" s="120"/>
      <c r="L44" s="73">
        <f>E44</f>
        <v>0</v>
      </c>
      <c r="M44" s="74"/>
      <c r="N44" s="59"/>
      <c r="O44" s="70"/>
      <c r="P44" s="128">
        <f>F44*M44</f>
        <v>0</v>
      </c>
    </row>
    <row r="45" spans="1:16" ht="12.75" customHeight="1" x14ac:dyDescent="0.2">
      <c r="A45" s="23" t="s">
        <v>136</v>
      </c>
      <c r="B45" s="28">
        <v>1</v>
      </c>
      <c r="C45" s="47" t="s">
        <v>137</v>
      </c>
      <c r="D45" s="5">
        <v>1</v>
      </c>
      <c r="E45" s="35">
        <v>0</v>
      </c>
      <c r="F45" s="277">
        <v>0</v>
      </c>
      <c r="G45" s="61"/>
      <c r="H45" s="115"/>
      <c r="I45" s="121" t="str">
        <f t="shared" si="1"/>
        <v>Radiateur ADF classe T3</v>
      </c>
      <c r="J45" s="120"/>
      <c r="K45" s="120"/>
      <c r="L45" s="73">
        <f>E45</f>
        <v>0</v>
      </c>
      <c r="M45" s="74"/>
      <c r="N45" s="59"/>
      <c r="O45" s="70"/>
      <c r="P45" s="128">
        <f>F45*M45</f>
        <v>0</v>
      </c>
    </row>
    <row r="46" spans="1:16" ht="12.75" customHeight="1" x14ac:dyDescent="0.2">
      <c r="A46" s="15" t="s">
        <v>138</v>
      </c>
      <c r="B46" s="10">
        <v>1</v>
      </c>
      <c r="C46" s="29" t="s">
        <v>139</v>
      </c>
      <c r="D46" s="5">
        <v>1</v>
      </c>
      <c r="E46" s="49">
        <v>0</v>
      </c>
      <c r="F46" s="277">
        <v>0</v>
      </c>
      <c r="G46" s="61"/>
      <c r="H46" s="115"/>
      <c r="I46" s="121" t="str">
        <f t="shared" si="1"/>
        <v>ARDM1001 CARE PLUS KIT ALPHAMIX 220 - caisson chauffant Atex**</v>
      </c>
      <c r="J46" s="120"/>
      <c r="K46" s="120"/>
      <c r="L46" s="73">
        <f>E46</f>
        <v>0</v>
      </c>
      <c r="M46" s="74"/>
      <c r="N46" s="59"/>
      <c r="O46" s="70"/>
      <c r="P46" s="128">
        <f>F46*M46</f>
        <v>0</v>
      </c>
    </row>
    <row r="47" spans="1:16" ht="12.75" customHeight="1" x14ac:dyDescent="0.2">
      <c r="A47" s="12" t="s">
        <v>140</v>
      </c>
      <c r="B47" s="30">
        <v>1</v>
      </c>
      <c r="C47" s="48" t="s">
        <v>141</v>
      </c>
      <c r="D47" s="5">
        <v>1</v>
      </c>
      <c r="E47" s="36">
        <v>0</v>
      </c>
      <c r="F47" s="277">
        <v>0</v>
      </c>
      <c r="G47" s="61"/>
      <c r="H47" s="115"/>
      <c r="I47" s="121" t="str">
        <f t="shared" si="1"/>
        <v>Imprimante thermique pour étiquettes SLP620</v>
      </c>
      <c r="J47" s="120"/>
      <c r="K47" s="120"/>
      <c r="L47" s="73">
        <f>E47</f>
        <v>0</v>
      </c>
      <c r="M47" s="74"/>
      <c r="N47" s="59"/>
      <c r="O47" s="70"/>
      <c r="P47" s="128">
        <f>F47*M47</f>
        <v>0</v>
      </c>
    </row>
    <row r="48" spans="1:16" ht="12.75" customHeight="1" x14ac:dyDescent="0.2">
      <c r="A48" s="12" t="s">
        <v>13</v>
      </c>
      <c r="B48" s="30">
        <v>1</v>
      </c>
      <c r="C48" s="48" t="s">
        <v>12</v>
      </c>
      <c r="D48" s="5">
        <v>1</v>
      </c>
      <c r="E48" s="36">
        <v>0</v>
      </c>
      <c r="F48" s="277">
        <v>0</v>
      </c>
      <c r="G48" s="61"/>
      <c r="H48" s="115"/>
      <c r="I48" s="121" t="str">
        <f t="shared" si="1"/>
        <v>Ordinateur + ecran LCD</v>
      </c>
      <c r="J48" s="120"/>
      <c r="K48" s="120"/>
      <c r="L48" s="73">
        <f>E48</f>
        <v>0</v>
      </c>
      <c r="M48" s="74"/>
      <c r="N48" s="59"/>
      <c r="O48" s="70"/>
      <c r="P48" s="128">
        <f>F48*M48</f>
        <v>0</v>
      </c>
    </row>
    <row r="49" spans="1:16" ht="12.75" customHeight="1" x14ac:dyDescent="0.2">
      <c r="A49" s="53"/>
      <c r="B49" s="56"/>
      <c r="C49" s="78"/>
      <c r="D49" s="55"/>
      <c r="E49" s="36"/>
      <c r="F49" s="79"/>
      <c r="G49" s="61"/>
      <c r="H49" s="57"/>
      <c r="I49" s="61"/>
      <c r="J49" s="61"/>
      <c r="K49" s="61"/>
      <c r="L49" s="61"/>
      <c r="M49" s="61"/>
      <c r="N49" s="61"/>
      <c r="O49" s="80"/>
      <c r="P49" s="81"/>
    </row>
    <row r="50" spans="1:16" ht="12.75" customHeight="1" x14ac:dyDescent="0.2">
      <c r="A50" s="53"/>
      <c r="B50" s="56"/>
      <c r="C50" s="78"/>
      <c r="D50" s="55"/>
      <c r="E50" s="36"/>
      <c r="F50" s="79"/>
      <c r="G50" s="61"/>
      <c r="H50" s="57"/>
      <c r="I50" s="61"/>
      <c r="J50" s="61"/>
      <c r="K50" s="61"/>
      <c r="L50" s="61"/>
      <c r="M50" s="82"/>
      <c r="N50" s="61"/>
      <c r="O50" s="80"/>
      <c r="P50" s="81"/>
    </row>
    <row r="51" spans="1:16" ht="12.75" customHeight="1" x14ac:dyDescent="0.2">
      <c r="A51" s="53"/>
      <c r="B51" s="56"/>
      <c r="C51" s="78"/>
      <c r="D51" s="55"/>
      <c r="E51" s="36"/>
      <c r="F51" s="79"/>
      <c r="G51" s="61"/>
      <c r="H51" s="57"/>
      <c r="I51" s="61"/>
      <c r="J51" s="61"/>
      <c r="K51" s="61"/>
      <c r="L51" s="61"/>
      <c r="M51" s="82"/>
      <c r="N51" s="61"/>
      <c r="O51" s="80"/>
      <c r="P51" s="81"/>
    </row>
    <row r="52" spans="1:16" ht="12.75" customHeight="1" x14ac:dyDescent="0.2">
      <c r="A52" s="54"/>
      <c r="B52" s="83"/>
      <c r="C52" s="84"/>
      <c r="D52" s="85"/>
      <c r="E52" s="50"/>
      <c r="F52" s="86"/>
      <c r="G52" s="60"/>
      <c r="H52" s="57"/>
      <c r="I52" s="61"/>
      <c r="J52" s="61"/>
      <c r="K52" s="61"/>
      <c r="L52" s="61"/>
      <c r="M52" s="82"/>
      <c r="N52" s="61"/>
      <c r="O52" s="80"/>
      <c r="P52" s="81"/>
    </row>
    <row r="53" spans="1:16" ht="12.75" customHeight="1" x14ac:dyDescent="0.2">
      <c r="A53" s="87"/>
      <c r="B53" s="87"/>
      <c r="C53" s="87"/>
      <c r="D53" s="129"/>
      <c r="E53" s="130" t="s">
        <v>42</v>
      </c>
      <c r="F53" s="131">
        <f>SUM(F2:F52)</f>
        <v>0</v>
      </c>
      <c r="G53" s="132"/>
      <c r="H53" s="115"/>
      <c r="I53" s="133"/>
      <c r="J53" s="133"/>
      <c r="K53" s="134"/>
      <c r="L53" s="133"/>
      <c r="M53" s="133"/>
      <c r="N53" s="133"/>
      <c r="O53" s="135"/>
      <c r="P53" s="136"/>
    </row>
    <row r="54" spans="1:16" ht="12.75" customHeight="1" x14ac:dyDescent="0.2">
      <c r="A54" s="87"/>
      <c r="B54" s="87"/>
      <c r="C54" s="87"/>
      <c r="D54" s="129"/>
      <c r="E54" s="137" t="s">
        <v>43</v>
      </c>
      <c r="F54" s="131">
        <f>F53-P54</f>
        <v>0</v>
      </c>
      <c r="G54" s="138"/>
      <c r="H54" s="139"/>
      <c r="I54" s="140"/>
      <c r="J54" s="140"/>
      <c r="K54" s="141"/>
      <c r="L54" s="142"/>
      <c r="M54" s="142"/>
      <c r="N54" s="142"/>
      <c r="O54" s="143"/>
      <c r="P54" s="144">
        <f>SUM(P1:P53)</f>
        <v>0</v>
      </c>
    </row>
    <row r="55" spans="1:16" ht="12.75" customHeight="1" x14ac:dyDescent="0.2"/>
    <row r="56" spans="1:16" ht="12.75" customHeight="1" x14ac:dyDescent="0.2"/>
    <row r="57" spans="1:16" ht="12.75" customHeight="1" x14ac:dyDescent="0.2">
      <c r="C57" s="145" t="s">
        <v>2</v>
      </c>
      <c r="D57" s="145"/>
      <c r="E57" s="146">
        <v>3300</v>
      </c>
    </row>
    <row r="58" spans="1:16" ht="12.75" customHeight="1" x14ac:dyDescent="0.2">
      <c r="C58" s="145" t="s">
        <v>3</v>
      </c>
      <c r="D58" s="145"/>
      <c r="E58" s="147">
        <v>0.5</v>
      </c>
      <c r="K58" s="88"/>
      <c r="M58" s="64"/>
    </row>
    <row r="59" spans="1:16" ht="12.75" customHeight="1" x14ac:dyDescent="0.2">
      <c r="C59" s="145" t="s">
        <v>4</v>
      </c>
      <c r="D59" s="145"/>
      <c r="E59" s="145">
        <f>E57*E58</f>
        <v>1650</v>
      </c>
      <c r="K59" s="88"/>
    </row>
    <row r="60" spans="1:16" ht="12.75" customHeight="1" x14ac:dyDescent="0.2">
      <c r="C60" s="145"/>
      <c r="D60" s="145"/>
      <c r="E60" s="145"/>
      <c r="K60" s="89"/>
    </row>
    <row r="61" spans="1:16" ht="12.75" customHeight="1" x14ac:dyDescent="0.2">
      <c r="C61" s="145" t="s">
        <v>5</v>
      </c>
      <c r="D61" s="145"/>
      <c r="E61" s="148">
        <f>F54/E59</f>
        <v>0</v>
      </c>
      <c r="K61" s="89"/>
    </row>
    <row r="62" spans="1:16" ht="15" x14ac:dyDescent="0.2">
      <c r="K62" s="89"/>
    </row>
    <row r="63" spans="1:16" ht="15" x14ac:dyDescent="0.2">
      <c r="K63" s="89"/>
    </row>
    <row r="64" spans="1:16" ht="15" x14ac:dyDescent="0.2">
      <c r="K64" s="89"/>
    </row>
    <row r="65" spans="11:11" ht="15" x14ac:dyDescent="0.2">
      <c r="K65" s="89"/>
    </row>
    <row r="66" spans="11:11" ht="15" x14ac:dyDescent="0.2">
      <c r="K66" s="89"/>
    </row>
    <row r="67" spans="11:11" x14ac:dyDescent="0.2">
      <c r="K67" s="90"/>
    </row>
    <row r="69" spans="11:11" x14ac:dyDescent="0.2">
      <c r="K69" s="64"/>
    </row>
    <row r="70" spans="11:11" ht="15" x14ac:dyDescent="0.2">
      <c r="K70" s="88"/>
    </row>
    <row r="71" spans="11:11" ht="15" x14ac:dyDescent="0.2">
      <c r="K71" s="89"/>
    </row>
    <row r="72" spans="11:11" ht="15" x14ac:dyDescent="0.2">
      <c r="K72" s="89"/>
    </row>
    <row r="73" spans="11:11" ht="15" x14ac:dyDescent="0.2">
      <c r="K73" s="89"/>
    </row>
    <row r="74" spans="11:11" ht="15" x14ac:dyDescent="0.2">
      <c r="K74" s="89"/>
    </row>
    <row r="75" spans="11:11" ht="15" x14ac:dyDescent="0.2">
      <c r="K75" s="89"/>
    </row>
    <row r="76" spans="11:11" ht="15" x14ac:dyDescent="0.2">
      <c r="K76" s="89"/>
    </row>
    <row r="77" spans="11:11" ht="15" x14ac:dyDescent="0.2">
      <c r="K77" s="89"/>
    </row>
  </sheetData>
  <mergeCells count="12">
    <mergeCell ref="F3:F10"/>
    <mergeCell ref="F12:F18"/>
    <mergeCell ref="D3:D10"/>
    <mergeCell ref="E3:E10"/>
    <mergeCell ref="L12:L18"/>
    <mergeCell ref="M12:M18"/>
    <mergeCell ref="P12:P18"/>
    <mergeCell ref="D12:D18"/>
    <mergeCell ref="E12:E18"/>
    <mergeCell ref="L3:L10"/>
    <mergeCell ref="M3:M10"/>
    <mergeCell ref="P3:P10"/>
  </mergeCells>
  <phoneticPr fontId="0" type="noConversion"/>
  <pageMargins left="0.45" right="0.5" top="0.36" bottom="0.6" header="0.23" footer="0.31"/>
  <pageSetup paperSize="9" scale="66" orientation="landscape" horizontalDpi="300" verticalDpi="300" r:id="rId1"/>
  <headerFooter alignWithMargins="0">
    <oddFooter>&amp;L&amp;Z&amp;F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83"/>
  <sheetViews>
    <sheetView zoomScaleNormal="100" workbookViewId="0">
      <selection activeCell="I40" sqref="I40"/>
    </sheetView>
  </sheetViews>
  <sheetFormatPr baseColWidth="10" defaultColWidth="3.140625" defaultRowHeight="12.75" x14ac:dyDescent="0.2"/>
  <cols>
    <col min="1" max="1" width="14.85546875" style="63" customWidth="1"/>
    <col min="2" max="2" width="7.140625" style="63" customWidth="1"/>
    <col min="3" max="3" width="66.85546875" style="63" customWidth="1"/>
    <col min="4" max="4" width="10.5703125" style="63" customWidth="1"/>
    <col min="5" max="5" width="9.140625" style="63" customWidth="1"/>
    <col min="6" max="6" width="10.28515625" style="64" customWidth="1"/>
    <col min="7" max="7" width="1.5703125" style="63" customWidth="1"/>
    <col min="8" max="8" width="3.140625" style="63" customWidth="1"/>
    <col min="9" max="9" width="2.85546875" style="63" customWidth="1"/>
    <col min="10" max="10" width="3.140625" style="63" customWidth="1"/>
    <col min="11" max="11" width="53.7109375" style="63" customWidth="1"/>
    <col min="12" max="12" width="5.140625" style="63" customWidth="1"/>
    <col min="13" max="13" width="7.5703125" style="63" customWidth="1"/>
    <col min="14" max="14" width="3.140625" style="63" customWidth="1"/>
    <col min="15" max="15" width="3.140625" style="64" customWidth="1"/>
    <col min="16" max="16" width="10.28515625" style="241" customWidth="1"/>
    <col min="17" max="16384" width="3.140625" style="1"/>
  </cols>
  <sheetData>
    <row r="1" spans="1:16" ht="15.75" thickBot="1" x14ac:dyDescent="0.25">
      <c r="A1" s="91" t="s">
        <v>8</v>
      </c>
      <c r="B1" s="91" t="s">
        <v>9</v>
      </c>
      <c r="C1" s="91" t="s">
        <v>10</v>
      </c>
      <c r="D1" s="92" t="s">
        <v>11</v>
      </c>
      <c r="E1" s="92" t="s">
        <v>6</v>
      </c>
      <c r="F1" s="114" t="s">
        <v>7</v>
      </c>
      <c r="G1" s="58"/>
      <c r="H1" s="115"/>
      <c r="I1" s="116"/>
      <c r="J1" s="116"/>
      <c r="K1" s="116"/>
      <c r="L1" s="58"/>
      <c r="M1" s="58"/>
      <c r="N1" s="58"/>
      <c r="O1" s="62"/>
      <c r="P1" s="238"/>
    </row>
    <row r="2" spans="1:16" ht="12.75" customHeight="1" thickBot="1" x14ac:dyDescent="0.25">
      <c r="A2" s="152"/>
      <c r="B2" s="3"/>
      <c r="C2" s="153" t="s">
        <v>46</v>
      </c>
      <c r="D2" s="4">
        <v>0</v>
      </c>
      <c r="E2" s="4"/>
      <c r="F2" s="154"/>
      <c r="G2" s="61"/>
      <c r="H2" s="117"/>
      <c r="I2" s="118"/>
      <c r="J2" s="118"/>
      <c r="K2" s="118"/>
      <c r="L2" s="66" t="s">
        <v>0</v>
      </c>
      <c r="M2" s="276" t="s">
        <v>36</v>
      </c>
      <c r="N2" s="67"/>
      <c r="O2" s="68"/>
      <c r="P2" s="239"/>
    </row>
    <row r="3" spans="1:16" ht="12.75" customHeight="1" x14ac:dyDescent="0.2">
      <c r="A3" s="300" t="s">
        <v>45</v>
      </c>
      <c r="B3" s="289"/>
      <c r="C3" s="155" t="s">
        <v>47</v>
      </c>
      <c r="D3" s="290">
        <v>1</v>
      </c>
      <c r="E3" s="293">
        <v>0</v>
      </c>
      <c r="F3" s="304">
        <v>0</v>
      </c>
      <c r="G3" s="61"/>
      <c r="H3" s="115"/>
      <c r="I3" s="119" t="str">
        <f t="shared" ref="I3:I11" si="0">C3</f>
        <v>PACKAGE FLEXIMIX 220 - CENTARI / CROMAX PRO moteur ATEX</v>
      </c>
      <c r="J3" s="120"/>
      <c r="K3" s="120"/>
      <c r="L3" s="285">
        <f>E3</f>
        <v>0</v>
      </c>
      <c r="M3" s="286"/>
      <c r="N3" s="59"/>
      <c r="O3" s="69"/>
      <c r="P3" s="301">
        <f>F3*M3</f>
        <v>0</v>
      </c>
    </row>
    <row r="4" spans="1:16" ht="12.75" customHeight="1" x14ac:dyDescent="0.2">
      <c r="A4" s="156" t="s">
        <v>48</v>
      </c>
      <c r="B4" s="157">
        <v>1</v>
      </c>
      <c r="C4" s="158" t="s">
        <v>49</v>
      </c>
      <c r="D4" s="291"/>
      <c r="E4" s="294"/>
      <c r="F4" s="305"/>
      <c r="G4" s="61"/>
      <c r="H4" s="115"/>
      <c r="I4" s="121" t="str">
        <f t="shared" si="0"/>
        <v>Meuble agitateur ARDD1004 - gris sans fronton - ALPHAMIX 220 ATEX</v>
      </c>
      <c r="J4" s="120"/>
      <c r="K4" s="120"/>
      <c r="L4" s="285"/>
      <c r="M4" s="286"/>
      <c r="N4" s="59"/>
      <c r="O4" s="69"/>
      <c r="P4" s="301"/>
    </row>
    <row r="5" spans="1:16" ht="12.75" customHeight="1" x14ac:dyDescent="0.2">
      <c r="A5" s="156" t="s">
        <v>50</v>
      </c>
      <c r="B5" s="157">
        <v>1</v>
      </c>
      <c r="C5" s="159" t="s">
        <v>51</v>
      </c>
      <c r="D5" s="291"/>
      <c r="E5" s="294"/>
      <c r="F5" s="305"/>
      <c r="G5" s="61"/>
      <c r="H5" s="115"/>
      <c r="I5" s="121" t="str">
        <f t="shared" si="0"/>
        <v>Fronton ARDZ1005 logo Cromax pour Alphamix 220**</v>
      </c>
      <c r="J5" s="120"/>
      <c r="K5" s="122"/>
      <c r="L5" s="285"/>
      <c r="M5" s="286"/>
      <c r="N5" s="59"/>
      <c r="O5" s="70"/>
      <c r="P5" s="301"/>
    </row>
    <row r="6" spans="1:16" ht="12.75" customHeight="1" x14ac:dyDescent="0.2">
      <c r="A6" s="160" t="s">
        <v>52</v>
      </c>
      <c r="B6" s="161">
        <v>24</v>
      </c>
      <c r="C6" s="162" t="s">
        <v>53</v>
      </c>
      <c r="D6" s="291"/>
      <c r="E6" s="294"/>
      <c r="F6" s="305"/>
      <c r="G6" s="61"/>
      <c r="H6" s="117"/>
      <c r="I6" s="121" t="str">
        <f t="shared" si="0"/>
        <v>Couvercle DOSEUR petit pot - sans pale - BLBB 2006</v>
      </c>
      <c r="J6" s="120"/>
      <c r="K6" s="120"/>
      <c r="L6" s="285"/>
      <c r="M6" s="286"/>
      <c r="N6" s="59"/>
      <c r="O6" s="69"/>
      <c r="P6" s="301"/>
    </row>
    <row r="7" spans="1:16" ht="12.75" customHeight="1" x14ac:dyDescent="0.2">
      <c r="A7" s="160" t="s">
        <v>54</v>
      </c>
      <c r="B7" s="163">
        <v>36</v>
      </c>
      <c r="C7" s="164" t="s">
        <v>55</v>
      </c>
      <c r="D7" s="291"/>
      <c r="E7" s="294"/>
      <c r="F7" s="305"/>
      <c r="G7" s="61"/>
      <c r="H7" s="115"/>
      <c r="I7" s="121" t="str">
        <f t="shared" si="0"/>
        <v>Couvercle mélangeur type X5 boîte 0,5 LT - poignée courte - BLAA 2021</v>
      </c>
      <c r="J7" s="120"/>
      <c r="K7" s="120"/>
      <c r="L7" s="285"/>
      <c r="M7" s="286"/>
      <c r="N7" s="71"/>
      <c r="O7" s="72"/>
      <c r="P7" s="301"/>
    </row>
    <row r="8" spans="1:16" ht="12.75" customHeight="1" x14ac:dyDescent="0.2">
      <c r="A8" s="160" t="s">
        <v>56</v>
      </c>
      <c r="B8" s="161">
        <v>42</v>
      </c>
      <c r="C8" s="162" t="s">
        <v>57</v>
      </c>
      <c r="D8" s="291"/>
      <c r="E8" s="294"/>
      <c r="F8" s="305"/>
      <c r="G8" s="61"/>
      <c r="H8" s="115"/>
      <c r="I8" s="121" t="str">
        <f t="shared" si="0"/>
        <v xml:space="preserve">ARFQ 1006-Rehausse universelle pour Alphamix </v>
      </c>
      <c r="J8" s="120"/>
      <c r="K8" s="120"/>
      <c r="L8" s="285"/>
      <c r="M8" s="286"/>
      <c r="N8" s="59"/>
      <c r="O8" s="69"/>
      <c r="P8" s="301"/>
    </row>
    <row r="9" spans="1:16" ht="12.75" customHeight="1" x14ac:dyDescent="0.2">
      <c r="A9" s="160" t="s">
        <v>58</v>
      </c>
      <c r="B9" s="161">
        <v>30</v>
      </c>
      <c r="C9" s="162" t="s">
        <v>59</v>
      </c>
      <c r="D9" s="291"/>
      <c r="E9" s="294"/>
      <c r="F9" s="305"/>
      <c r="G9" s="61"/>
      <c r="H9" s="115"/>
      <c r="I9" s="121" t="str">
        <f t="shared" si="0"/>
        <v>Couvercle 1L type X5 QUE pour base Centari</v>
      </c>
      <c r="J9" s="120"/>
      <c r="K9" s="120"/>
      <c r="L9" s="285"/>
      <c r="M9" s="286"/>
      <c r="N9" s="59"/>
      <c r="O9" s="69"/>
      <c r="P9" s="301"/>
    </row>
    <row r="10" spans="1:16" ht="12.75" customHeight="1" x14ac:dyDescent="0.2">
      <c r="A10" s="160" t="s">
        <v>60</v>
      </c>
      <c r="B10" s="161">
        <v>12</v>
      </c>
      <c r="C10" s="162" t="s">
        <v>61</v>
      </c>
      <c r="D10" s="291"/>
      <c r="E10" s="294"/>
      <c r="F10" s="305"/>
      <c r="G10" s="61"/>
      <c r="H10" s="115"/>
      <c r="I10" s="121" t="str">
        <f t="shared" si="0"/>
        <v>Couvercles 1L type X5 - FPP TEFLON  - BLBA 2031</v>
      </c>
      <c r="J10" s="120"/>
      <c r="K10" s="120"/>
      <c r="L10" s="285"/>
      <c r="M10" s="286"/>
      <c r="N10" s="59"/>
      <c r="O10" s="69"/>
      <c r="P10" s="301"/>
    </row>
    <row r="11" spans="1:16" ht="12.75" customHeight="1" x14ac:dyDescent="0.2">
      <c r="A11" s="165" t="s">
        <v>62</v>
      </c>
      <c r="B11" s="161">
        <v>6</v>
      </c>
      <c r="C11" s="162" t="s">
        <v>63</v>
      </c>
      <c r="D11" s="291"/>
      <c r="E11" s="294"/>
      <c r="F11" s="305"/>
      <c r="G11" s="61"/>
      <c r="H11" s="115"/>
      <c r="I11" s="121" t="str">
        <f t="shared" si="0"/>
        <v>Couvercle mélangeur type X5 - POUR LIANT et ADDITIF Hi-TEC - BLCA 1058</v>
      </c>
      <c r="J11" s="120"/>
      <c r="K11" s="120"/>
      <c r="L11" s="285"/>
      <c r="M11" s="286"/>
      <c r="N11" s="59"/>
      <c r="O11" s="69"/>
      <c r="P11" s="301"/>
    </row>
    <row r="12" spans="1:16" ht="12.75" customHeight="1" thickBot="1" x14ac:dyDescent="0.25">
      <c r="A12" s="166" t="s">
        <v>64</v>
      </c>
      <c r="B12" s="167">
        <v>6</v>
      </c>
      <c r="C12" s="168" t="s">
        <v>65</v>
      </c>
      <c r="D12" s="291"/>
      <c r="E12" s="294">
        <v>1</v>
      </c>
      <c r="F12" s="305">
        <v>0</v>
      </c>
      <c r="G12" s="61"/>
      <c r="H12" s="115"/>
      <c r="I12" s="121" t="str">
        <f t="shared" ref="I12:I19" si="1">C12</f>
        <v>Couvercle 3,5L type X5 - SPECIAL BASE - BLCA 2057 levier gris</v>
      </c>
      <c r="J12" s="120"/>
      <c r="K12" s="120"/>
      <c r="L12" s="285"/>
      <c r="M12" s="286"/>
      <c r="N12" s="59"/>
      <c r="O12" s="69"/>
      <c r="P12" s="301"/>
    </row>
    <row r="13" spans="1:16" ht="12.75" customHeight="1" thickBot="1" x14ac:dyDescent="0.25">
      <c r="A13" s="152"/>
      <c r="B13" s="3"/>
      <c r="C13" s="153" t="s">
        <v>66</v>
      </c>
      <c r="D13" s="4"/>
      <c r="E13" s="169"/>
      <c r="F13" s="154"/>
      <c r="G13" s="61"/>
      <c r="H13" s="115"/>
      <c r="I13" s="119" t="str">
        <f t="shared" si="1"/>
        <v>MEUBLE pour Gamme CROMAX PRO seule</v>
      </c>
      <c r="J13" s="120"/>
      <c r="K13" s="120"/>
      <c r="L13" s="234"/>
      <c r="M13" s="235"/>
      <c r="N13" s="59"/>
      <c r="O13" s="69"/>
      <c r="P13" s="240"/>
    </row>
    <row r="14" spans="1:16" ht="12.75" customHeight="1" x14ac:dyDescent="0.2">
      <c r="A14" s="288" t="s">
        <v>45</v>
      </c>
      <c r="B14" s="289"/>
      <c r="C14" s="155" t="s">
        <v>67</v>
      </c>
      <c r="D14" s="290">
        <v>1</v>
      </c>
      <c r="E14" s="293">
        <v>0</v>
      </c>
      <c r="F14" s="304">
        <v>0</v>
      </c>
      <c r="G14" s="61"/>
      <c r="H14" s="115"/>
      <c r="I14" s="121" t="str">
        <f t="shared" si="1"/>
        <v>PACKAGE FLEXIMIX 220 - gamme CROMAX PRO seule - moteur ATEX</v>
      </c>
      <c r="J14" s="120"/>
      <c r="K14" s="120"/>
      <c r="L14" s="285">
        <f>E14</f>
        <v>0</v>
      </c>
      <c r="M14" s="286"/>
      <c r="N14" s="59"/>
      <c r="O14" s="69"/>
      <c r="P14" s="301">
        <f>F14*M14</f>
        <v>0</v>
      </c>
    </row>
    <row r="15" spans="1:16" ht="12.75" customHeight="1" x14ac:dyDescent="0.2">
      <c r="A15" s="156" t="s">
        <v>48</v>
      </c>
      <c r="B15" s="157">
        <v>1</v>
      </c>
      <c r="C15" s="158" t="s">
        <v>49</v>
      </c>
      <c r="D15" s="291"/>
      <c r="E15" s="294"/>
      <c r="F15" s="305"/>
      <c r="G15" s="61"/>
      <c r="H15" s="115"/>
      <c r="I15" s="121" t="str">
        <f t="shared" si="1"/>
        <v>Meuble agitateur ARDD1004 - gris sans fronton - ALPHAMIX 220 ATEX</v>
      </c>
      <c r="J15" s="123"/>
      <c r="K15" s="120"/>
      <c r="L15" s="285"/>
      <c r="M15" s="286"/>
      <c r="N15" s="59"/>
      <c r="O15" s="69"/>
      <c r="P15" s="301"/>
    </row>
    <row r="16" spans="1:16" ht="12.75" customHeight="1" x14ac:dyDescent="0.2">
      <c r="A16" s="156" t="s">
        <v>50</v>
      </c>
      <c r="B16" s="157">
        <v>1</v>
      </c>
      <c r="C16" s="159" t="s">
        <v>51</v>
      </c>
      <c r="D16" s="291"/>
      <c r="E16" s="294"/>
      <c r="F16" s="305"/>
      <c r="G16" s="61"/>
      <c r="H16" s="115"/>
      <c r="I16" s="121" t="str">
        <f t="shared" si="1"/>
        <v>Fronton ARDZ1005 logo Cromax pour Alphamix 220**</v>
      </c>
      <c r="J16" s="123"/>
      <c r="K16" s="120"/>
      <c r="L16" s="285"/>
      <c r="M16" s="286"/>
      <c r="N16" s="59"/>
      <c r="O16" s="69"/>
      <c r="P16" s="301"/>
    </row>
    <row r="17" spans="1:16" ht="12.75" customHeight="1" x14ac:dyDescent="0.2">
      <c r="A17" s="160" t="s">
        <v>52</v>
      </c>
      <c r="B17" s="161">
        <v>24</v>
      </c>
      <c r="C17" s="162" t="s">
        <v>53</v>
      </c>
      <c r="D17" s="291"/>
      <c r="E17" s="294"/>
      <c r="F17" s="305"/>
      <c r="G17" s="61"/>
      <c r="H17" s="115"/>
      <c r="I17" s="121" t="str">
        <f t="shared" si="1"/>
        <v>Couvercle DOSEUR petit pot - sans pale - BLBB 2006</v>
      </c>
      <c r="J17" s="123"/>
      <c r="K17" s="120"/>
      <c r="L17" s="285"/>
      <c r="M17" s="286"/>
      <c r="N17" s="59"/>
      <c r="O17" s="69"/>
      <c r="P17" s="301"/>
    </row>
    <row r="18" spans="1:16" ht="12.75" customHeight="1" x14ac:dyDescent="0.2">
      <c r="A18" s="160" t="s">
        <v>54</v>
      </c>
      <c r="B18" s="163">
        <v>36</v>
      </c>
      <c r="C18" s="164" t="s">
        <v>55</v>
      </c>
      <c r="D18" s="291"/>
      <c r="E18" s="294"/>
      <c r="F18" s="305"/>
      <c r="G18" s="61"/>
      <c r="H18" s="115"/>
      <c r="I18" s="121" t="str">
        <f t="shared" si="1"/>
        <v>Couvercle mélangeur type X5 boîte 0,5 LT - poignée courte - BLAA 2021</v>
      </c>
      <c r="J18" s="123"/>
      <c r="K18" s="120"/>
      <c r="L18" s="285"/>
      <c r="M18" s="286"/>
      <c r="N18" s="59"/>
      <c r="O18" s="69"/>
      <c r="P18" s="301"/>
    </row>
    <row r="19" spans="1:16" ht="12.75" customHeight="1" x14ac:dyDescent="0.2">
      <c r="A19" s="160" t="s">
        <v>56</v>
      </c>
      <c r="B19" s="161">
        <v>36</v>
      </c>
      <c r="C19" s="162" t="s">
        <v>68</v>
      </c>
      <c r="D19" s="291"/>
      <c r="E19" s="294"/>
      <c r="F19" s="305"/>
      <c r="G19" s="61"/>
      <c r="H19" s="115"/>
      <c r="I19" s="121" t="str">
        <f t="shared" si="1"/>
        <v xml:space="preserve">ARFQ1001-Rehausse universelle pour Alphamix </v>
      </c>
      <c r="J19" s="123"/>
      <c r="K19" s="120"/>
      <c r="L19" s="285"/>
      <c r="M19" s="286"/>
      <c r="N19" s="59"/>
      <c r="O19" s="69"/>
      <c r="P19" s="301"/>
    </row>
    <row r="20" spans="1:16" ht="12.75" customHeight="1" x14ac:dyDescent="0.2">
      <c r="A20" s="160" t="s">
        <v>60</v>
      </c>
      <c r="B20" s="161">
        <v>12</v>
      </c>
      <c r="C20" s="162" t="s">
        <v>61</v>
      </c>
      <c r="D20" s="291"/>
      <c r="E20" s="294"/>
      <c r="F20" s="305"/>
      <c r="G20" s="61"/>
      <c r="H20" s="115"/>
      <c r="I20" s="121" t="str">
        <f t="shared" ref="I20:I25" si="2">C20</f>
        <v>Couvercles 1L type X5 - FPP TEFLON  - BLBA 2031</v>
      </c>
      <c r="J20" s="123"/>
      <c r="K20" s="120"/>
      <c r="L20" s="285"/>
      <c r="M20" s="286"/>
      <c r="N20" s="59"/>
      <c r="O20" s="69"/>
      <c r="P20" s="301"/>
    </row>
    <row r="21" spans="1:16" ht="12.75" customHeight="1" x14ac:dyDescent="0.2">
      <c r="A21" s="165" t="s">
        <v>62</v>
      </c>
      <c r="B21" s="161">
        <v>6</v>
      </c>
      <c r="C21" s="162" t="s">
        <v>63</v>
      </c>
      <c r="D21" s="291"/>
      <c r="E21" s="294"/>
      <c r="F21" s="305"/>
      <c r="G21" s="61"/>
      <c r="H21" s="115"/>
      <c r="I21" s="121" t="str">
        <f t="shared" si="2"/>
        <v>Couvercle mélangeur type X5 - POUR LIANT et ADDITIF Hi-TEC - BLCA 1058</v>
      </c>
      <c r="J21" s="123"/>
      <c r="K21" s="120"/>
      <c r="L21" s="285"/>
      <c r="M21" s="286"/>
      <c r="N21" s="59"/>
      <c r="O21" s="69"/>
      <c r="P21" s="301"/>
    </row>
    <row r="22" spans="1:16" ht="12.75" customHeight="1" thickBot="1" x14ac:dyDescent="0.25">
      <c r="A22" s="166" t="s">
        <v>64</v>
      </c>
      <c r="B22" s="167">
        <v>6</v>
      </c>
      <c r="C22" s="168" t="s">
        <v>65</v>
      </c>
      <c r="D22" s="292"/>
      <c r="E22" s="295"/>
      <c r="F22" s="306"/>
      <c r="G22" s="61"/>
      <c r="H22" s="115"/>
      <c r="I22" s="121" t="str">
        <f t="shared" si="2"/>
        <v>Couvercle 3,5L type X5 - SPECIAL BASE - BLCA 2057 levier gris</v>
      </c>
      <c r="J22" s="123"/>
      <c r="K22" s="120"/>
      <c r="L22" s="285"/>
      <c r="M22" s="286"/>
      <c r="N22" s="59"/>
      <c r="O22" s="69"/>
      <c r="P22" s="301"/>
    </row>
    <row r="23" spans="1:16" ht="12.75" customHeight="1" thickBot="1" x14ac:dyDescent="0.25">
      <c r="A23" s="170"/>
      <c r="B23" s="171"/>
      <c r="C23" s="172" t="s">
        <v>69</v>
      </c>
      <c r="D23" s="171"/>
      <c r="E23" s="173"/>
      <c r="F23" s="174"/>
      <c r="G23" s="61"/>
      <c r="H23" s="115"/>
      <c r="I23" s="119" t="str">
        <f t="shared" si="2"/>
        <v>MEUBLE NU sans couvercle ni fronton</v>
      </c>
      <c r="J23" s="123"/>
      <c r="K23" s="120"/>
      <c r="L23" s="150"/>
      <c r="M23" s="151"/>
      <c r="N23" s="59"/>
      <c r="O23" s="69"/>
      <c r="P23" s="128"/>
    </row>
    <row r="24" spans="1:16" ht="12.75" customHeight="1" thickBot="1" x14ac:dyDescent="0.25">
      <c r="A24" s="175" t="s">
        <v>48</v>
      </c>
      <c r="B24" s="176">
        <v>1</v>
      </c>
      <c r="C24" s="177" t="s">
        <v>70</v>
      </c>
      <c r="D24" s="178">
        <v>1</v>
      </c>
      <c r="E24" s="273">
        <v>0</v>
      </c>
      <c r="F24" s="278">
        <v>0</v>
      </c>
      <c r="G24" s="61"/>
      <c r="H24" s="115"/>
      <c r="I24" s="121" t="str">
        <f t="shared" si="2"/>
        <v>Meuble agitateur AHDD1004 - gris sans fronton - ALPHAMIX 220 ATEX</v>
      </c>
      <c r="J24" s="123"/>
      <c r="K24" s="120"/>
      <c r="L24" s="150">
        <f t="shared" ref="L24:L71" si="3">E24</f>
        <v>0</v>
      </c>
      <c r="M24" s="151"/>
      <c r="N24" s="59"/>
      <c r="O24" s="69"/>
      <c r="P24" s="128">
        <f t="shared" ref="P24:P71" si="4">F24*M24</f>
        <v>0</v>
      </c>
    </row>
    <row r="25" spans="1:16" ht="12.75" customHeight="1" thickBot="1" x14ac:dyDescent="0.25">
      <c r="A25" s="152"/>
      <c r="B25" s="3"/>
      <c r="C25" s="153" t="s">
        <v>71</v>
      </c>
      <c r="D25" s="4"/>
      <c r="E25" s="169"/>
      <c r="F25" s="154"/>
      <c r="G25" s="61"/>
      <c r="H25" s="115"/>
      <c r="I25" s="119" t="str">
        <f t="shared" si="2"/>
        <v>KIT DE CONVERSION POUR ANCIEN MEUBLE TYPE FLEXIMIX UNIQUEMENT</v>
      </c>
      <c r="J25" s="120"/>
      <c r="K25" s="120"/>
      <c r="L25" s="150"/>
      <c r="M25" s="151"/>
      <c r="N25" s="59"/>
      <c r="O25" s="69"/>
      <c r="P25" s="128"/>
    </row>
    <row r="26" spans="1:16" ht="12.75" customHeight="1" x14ac:dyDescent="0.2">
      <c r="A26" s="179">
        <v>0</v>
      </c>
      <c r="B26" s="180">
        <v>0</v>
      </c>
      <c r="C26" s="181" t="s">
        <v>72</v>
      </c>
      <c r="D26" s="290">
        <v>1</v>
      </c>
      <c r="E26" s="302">
        <v>0</v>
      </c>
      <c r="F26" s="304">
        <v>0</v>
      </c>
      <c r="G26" s="61"/>
      <c r="H26" s="115"/>
      <c r="I26" s="121"/>
      <c r="J26" s="120"/>
      <c r="K26" s="120"/>
      <c r="L26" s="150"/>
      <c r="M26" s="151"/>
      <c r="N26" s="59"/>
      <c r="O26" s="69"/>
      <c r="P26" s="128"/>
    </row>
    <row r="27" spans="1:16" ht="12.75" customHeight="1" x14ac:dyDescent="0.2">
      <c r="A27" s="182" t="s">
        <v>73</v>
      </c>
      <c r="B27" s="10">
        <v>1</v>
      </c>
      <c r="C27" s="183" t="s">
        <v>74</v>
      </c>
      <c r="D27" s="291"/>
      <c r="E27" s="303"/>
      <c r="F27" s="305"/>
      <c r="G27" s="61"/>
      <c r="H27" s="115"/>
      <c r="I27" s="121" t="str">
        <f>C27</f>
        <v>KIT Transfert Cromax / CROMAX PRO pour fleximix 220 - AHDZ1008</v>
      </c>
      <c r="J27" s="120"/>
      <c r="K27" s="120"/>
      <c r="L27" s="150">
        <f>E26</f>
        <v>0</v>
      </c>
      <c r="M27" s="151"/>
      <c r="N27" s="59"/>
      <c r="O27" s="69"/>
      <c r="P27" s="128">
        <f>F26*M27</f>
        <v>0</v>
      </c>
    </row>
    <row r="28" spans="1:16" ht="12.75" customHeight="1" x14ac:dyDescent="0.2">
      <c r="A28" s="182">
        <v>0</v>
      </c>
      <c r="B28" s="10">
        <v>0</v>
      </c>
      <c r="C28" s="184" t="s">
        <v>75</v>
      </c>
      <c r="D28" s="291"/>
      <c r="E28" s="303"/>
      <c r="F28" s="305"/>
      <c r="G28" s="61"/>
      <c r="H28" s="115"/>
      <c r="I28" s="124"/>
      <c r="J28" s="120"/>
      <c r="K28" s="120"/>
      <c r="L28" s="150"/>
      <c r="M28" s="151"/>
      <c r="N28" s="59"/>
      <c r="O28" s="69"/>
      <c r="P28" s="128" t="str">
        <f>IF(L28=""," ",C28*L28*M28)</f>
        <v xml:space="preserve"> </v>
      </c>
    </row>
    <row r="29" spans="1:16" ht="12.75" customHeight="1" x14ac:dyDescent="0.2">
      <c r="A29" s="182">
        <v>0</v>
      </c>
      <c r="B29" s="10">
        <v>0</v>
      </c>
      <c r="C29" s="184" t="s">
        <v>76</v>
      </c>
      <c r="D29" s="291"/>
      <c r="E29" s="303"/>
      <c r="F29" s="305"/>
      <c r="G29" s="61"/>
      <c r="H29" s="115"/>
      <c r="I29" s="121"/>
      <c r="J29" s="120"/>
      <c r="K29" s="120"/>
      <c r="L29" s="150"/>
      <c r="M29" s="151"/>
      <c r="N29" s="59"/>
      <c r="O29" s="69"/>
      <c r="P29" s="128"/>
    </row>
    <row r="30" spans="1:16" ht="12.75" customHeight="1" x14ac:dyDescent="0.2">
      <c r="A30" s="182">
        <v>0</v>
      </c>
      <c r="B30" s="10">
        <v>0</v>
      </c>
      <c r="C30" s="185" t="s">
        <v>77</v>
      </c>
      <c r="D30" s="291"/>
      <c r="E30" s="303"/>
      <c r="F30" s="305"/>
      <c r="G30" s="61"/>
      <c r="H30" s="115"/>
      <c r="I30" s="121"/>
      <c r="J30" s="120"/>
      <c r="K30" s="120"/>
      <c r="L30" s="150"/>
      <c r="M30" s="151"/>
      <c r="N30" s="59"/>
      <c r="O30" s="69"/>
      <c r="P30" s="128"/>
    </row>
    <row r="31" spans="1:16" ht="12.75" customHeight="1" x14ac:dyDescent="0.2">
      <c r="A31" s="186">
        <v>0</v>
      </c>
      <c r="B31" s="7">
        <v>0</v>
      </c>
      <c r="C31" s="187" t="s">
        <v>78</v>
      </c>
      <c r="D31" s="188"/>
      <c r="E31" s="236"/>
      <c r="F31" s="237"/>
      <c r="G31" s="61"/>
      <c r="H31" s="115"/>
      <c r="I31" s="121" t="str">
        <f t="shared" ref="I31:I37" si="5">C31</f>
        <v>si la Fleximix 220 existante intègre AUSSI la gamme Centari, ajouter au kit</v>
      </c>
      <c r="J31" s="120"/>
      <c r="K31" s="120"/>
      <c r="L31" s="150"/>
      <c r="M31" s="151"/>
      <c r="N31" s="59"/>
      <c r="O31" s="69"/>
      <c r="P31" s="128"/>
    </row>
    <row r="32" spans="1:16" ht="12.75" customHeight="1" thickBot="1" x14ac:dyDescent="0.25">
      <c r="A32" s="189" t="s">
        <v>79</v>
      </c>
      <c r="B32" s="10">
        <v>6</v>
      </c>
      <c r="C32" s="183" t="s">
        <v>80</v>
      </c>
      <c r="D32" s="190">
        <v>1</v>
      </c>
      <c r="E32" s="191">
        <v>0</v>
      </c>
      <c r="F32" s="279">
        <v>0</v>
      </c>
      <c r="G32" s="61"/>
      <c r="H32" s="115"/>
      <c r="I32" s="121" t="str">
        <f t="shared" si="5"/>
        <v>réhausses Fleximix pour pot de 0,5-1L AHFQ1008 sur étage grand pot</v>
      </c>
      <c r="J32" s="120"/>
      <c r="K32" s="120"/>
      <c r="L32" s="150">
        <f t="shared" si="3"/>
        <v>0</v>
      </c>
      <c r="M32" s="151"/>
      <c r="N32" s="59"/>
      <c r="O32" s="69"/>
      <c r="P32" s="128">
        <f t="shared" si="4"/>
        <v>0</v>
      </c>
    </row>
    <row r="33" spans="1:16" ht="12.75" customHeight="1" thickBot="1" x14ac:dyDescent="0.25">
      <c r="A33" s="192"/>
      <c r="B33" s="3"/>
      <c r="C33" s="153" t="s">
        <v>81</v>
      </c>
      <c r="D33" s="4"/>
      <c r="E33" s="169"/>
      <c r="F33" s="154"/>
      <c r="G33" s="61"/>
      <c r="H33" s="115"/>
      <c r="I33" s="119" t="str">
        <f t="shared" si="5"/>
        <v>COUVERCLES SEULS</v>
      </c>
      <c r="J33" s="120"/>
      <c r="K33" s="120"/>
      <c r="L33" s="150"/>
      <c r="M33" s="151"/>
      <c r="N33" s="59"/>
      <c r="O33" s="69"/>
      <c r="P33" s="128"/>
    </row>
    <row r="34" spans="1:16" ht="12.75" customHeight="1" x14ac:dyDescent="0.2">
      <c r="A34" s="193" t="s">
        <v>52</v>
      </c>
      <c r="B34" s="194">
        <v>6</v>
      </c>
      <c r="C34" s="195" t="s">
        <v>82</v>
      </c>
      <c r="D34" s="196">
        <v>1</v>
      </c>
      <c r="E34" s="274">
        <v>0</v>
      </c>
      <c r="F34" s="280">
        <v>0</v>
      </c>
      <c r="G34" s="61"/>
      <c r="H34" s="115"/>
      <c r="I34" s="121" t="str">
        <f t="shared" si="5"/>
        <v>Couvercle DOSEUR pot 0,25 / 0,5 / 1 LT - sans pale - BLBB 2006</v>
      </c>
      <c r="J34" s="120"/>
      <c r="K34" s="120"/>
      <c r="L34" s="150">
        <f t="shared" si="3"/>
        <v>0</v>
      </c>
      <c r="M34" s="151"/>
      <c r="N34" s="59"/>
      <c r="O34" s="69"/>
      <c r="P34" s="128">
        <f t="shared" si="4"/>
        <v>0</v>
      </c>
    </row>
    <row r="35" spans="1:16" ht="12.75" customHeight="1" x14ac:dyDescent="0.2">
      <c r="A35" s="165" t="s">
        <v>54</v>
      </c>
      <c r="B35" s="161">
        <v>6</v>
      </c>
      <c r="C35" s="162" t="s">
        <v>83</v>
      </c>
      <c r="D35" s="197">
        <v>1</v>
      </c>
      <c r="E35" s="275">
        <v>0</v>
      </c>
      <c r="F35" s="281">
        <v>0</v>
      </c>
      <c r="G35" s="61"/>
      <c r="H35" s="115"/>
      <c r="I35" s="121" t="str">
        <f t="shared" si="5"/>
        <v>Couvercle mélangeur type X5 boîte 0,25 / 0,5 LT - poignée courte - BLAA 2021</v>
      </c>
      <c r="J35" s="120"/>
      <c r="K35" s="120"/>
      <c r="L35" s="150">
        <f t="shared" si="3"/>
        <v>0</v>
      </c>
      <c r="M35" s="151"/>
      <c r="N35" s="59"/>
      <c r="O35" s="69"/>
      <c r="P35" s="128">
        <f t="shared" si="4"/>
        <v>0</v>
      </c>
    </row>
    <row r="36" spans="1:16" ht="12.75" customHeight="1" x14ac:dyDescent="0.2">
      <c r="A36" s="165" t="s">
        <v>56</v>
      </c>
      <c r="B36" s="161">
        <v>6</v>
      </c>
      <c r="C36" s="162" t="s">
        <v>68</v>
      </c>
      <c r="D36" s="197">
        <v>1</v>
      </c>
      <c r="E36" s="275">
        <v>0</v>
      </c>
      <c r="F36" s="281">
        <v>0</v>
      </c>
      <c r="G36" s="61"/>
      <c r="H36" s="115"/>
      <c r="I36" s="121" t="str">
        <f t="shared" si="5"/>
        <v xml:space="preserve">ARFQ1001-Rehausse universelle pour Alphamix </v>
      </c>
      <c r="J36" s="120"/>
      <c r="K36" s="120"/>
      <c r="L36" s="150">
        <f t="shared" si="3"/>
        <v>0</v>
      </c>
      <c r="M36" s="151"/>
      <c r="N36" s="59"/>
      <c r="O36" s="69"/>
      <c r="P36" s="128">
        <f t="shared" si="4"/>
        <v>0</v>
      </c>
    </row>
    <row r="37" spans="1:16" ht="12.75" customHeight="1" x14ac:dyDescent="0.2">
      <c r="A37" s="165" t="s">
        <v>58</v>
      </c>
      <c r="B37" s="161">
        <v>6</v>
      </c>
      <c r="C37" s="162" t="s">
        <v>84</v>
      </c>
      <c r="D37" s="197">
        <v>1</v>
      </c>
      <c r="E37" s="275">
        <v>0</v>
      </c>
      <c r="F37" s="281">
        <v>0</v>
      </c>
      <c r="G37" s="61"/>
      <c r="H37" s="115"/>
      <c r="I37" s="121" t="str">
        <f t="shared" si="5"/>
        <v>Couvercle mélangeur type X5 - boîte 1L spécial Centari - BLBA 1034</v>
      </c>
      <c r="J37" s="120"/>
      <c r="K37" s="120"/>
      <c r="L37" s="150">
        <f t="shared" ref="L37" si="6">E37</f>
        <v>0</v>
      </c>
      <c r="M37" s="151"/>
      <c r="N37" s="59"/>
      <c r="O37" s="69"/>
      <c r="P37" s="128">
        <f t="shared" ref="P37" si="7">F37*M37</f>
        <v>0</v>
      </c>
    </row>
    <row r="38" spans="1:16" ht="12.75" customHeight="1" x14ac:dyDescent="0.2">
      <c r="A38" s="198" t="s">
        <v>85</v>
      </c>
      <c r="B38" s="157">
        <v>6</v>
      </c>
      <c r="C38" s="199" t="s">
        <v>86</v>
      </c>
      <c r="D38" s="197">
        <v>1</v>
      </c>
      <c r="E38" s="275">
        <v>0</v>
      </c>
      <c r="F38" s="281">
        <v>0</v>
      </c>
      <c r="G38" s="61"/>
      <c r="H38" s="115"/>
      <c r="I38" s="121" t="str">
        <f>C38</f>
        <v>Couvercle 0,5L type X5 - special CENTARI - BLAA1013 utilisation courant 2017</v>
      </c>
      <c r="J38" s="120"/>
      <c r="K38" s="120"/>
      <c r="L38" s="150">
        <f t="shared" si="3"/>
        <v>0</v>
      </c>
      <c r="M38" s="151"/>
      <c r="N38" s="59"/>
      <c r="O38" s="70"/>
      <c r="P38" s="128">
        <f t="shared" si="4"/>
        <v>0</v>
      </c>
    </row>
    <row r="39" spans="1:16" ht="12.75" customHeight="1" x14ac:dyDescent="0.2">
      <c r="A39" s="165" t="s">
        <v>60</v>
      </c>
      <c r="B39" s="161">
        <v>6</v>
      </c>
      <c r="C39" s="162" t="s">
        <v>87</v>
      </c>
      <c r="D39" s="197">
        <v>1</v>
      </c>
      <c r="E39" s="275">
        <v>0</v>
      </c>
      <c r="F39" s="281">
        <v>0</v>
      </c>
      <c r="G39" s="61"/>
      <c r="H39" s="115"/>
      <c r="I39" s="121" t="str">
        <f>C39</f>
        <v>Couvercle mélangeur type X5 - boîte 1 LT - BLBA 2031</v>
      </c>
      <c r="J39" s="120"/>
      <c r="K39" s="120"/>
      <c r="L39" s="150">
        <f t="shared" si="3"/>
        <v>0</v>
      </c>
      <c r="M39" s="151"/>
      <c r="N39" s="59"/>
      <c r="O39" s="70"/>
      <c r="P39" s="128">
        <f t="shared" si="4"/>
        <v>0</v>
      </c>
    </row>
    <row r="40" spans="1:16" ht="12.75" customHeight="1" x14ac:dyDescent="0.2">
      <c r="A40" s="165" t="s">
        <v>62</v>
      </c>
      <c r="B40" s="161">
        <v>6</v>
      </c>
      <c r="C40" s="162" t="s">
        <v>88</v>
      </c>
      <c r="D40" s="197">
        <v>1</v>
      </c>
      <c r="E40" s="275">
        <v>0</v>
      </c>
      <c r="F40" s="281">
        <v>0</v>
      </c>
      <c r="G40" s="61"/>
      <c r="H40" s="115"/>
      <c r="I40" s="121" t="str">
        <f>C40</f>
        <v>Couvercle mélangeur type X5 - POUR LIANT et ADDITIF CROMAX PRO - BLCA 2058</v>
      </c>
      <c r="J40" s="120"/>
      <c r="K40" s="120"/>
      <c r="L40" s="150">
        <f t="shared" si="3"/>
        <v>0</v>
      </c>
      <c r="M40" s="151"/>
      <c r="N40" s="59"/>
      <c r="O40" s="70"/>
      <c r="P40" s="128">
        <f t="shared" si="4"/>
        <v>0</v>
      </c>
    </row>
    <row r="41" spans="1:16" ht="12.75" customHeight="1" x14ac:dyDescent="0.2">
      <c r="A41" s="160" t="s">
        <v>64</v>
      </c>
      <c r="B41" s="161">
        <v>6</v>
      </c>
      <c r="C41" s="162" t="s">
        <v>89</v>
      </c>
      <c r="D41" s="197">
        <v>1</v>
      </c>
      <c r="E41" s="275">
        <v>0</v>
      </c>
      <c r="F41" s="282">
        <v>0</v>
      </c>
      <c r="G41" s="61"/>
      <c r="H41" s="115"/>
      <c r="I41" s="121" t="str">
        <f>C41</f>
        <v>Couvercle mélangeur type X5 - SPECIAL BASE - boîte 3,5 LT - BLCA 2057</v>
      </c>
      <c r="J41" s="120"/>
      <c r="K41" s="120"/>
      <c r="L41" s="150">
        <f t="shared" si="3"/>
        <v>0</v>
      </c>
      <c r="M41" s="151"/>
      <c r="N41" s="59"/>
      <c r="O41" s="70"/>
      <c r="P41" s="128">
        <f t="shared" si="4"/>
        <v>0</v>
      </c>
    </row>
    <row r="42" spans="1:16" ht="12.75" customHeight="1" x14ac:dyDescent="0.2">
      <c r="A42" s="200"/>
      <c r="B42" s="201"/>
      <c r="C42" s="201"/>
      <c r="D42" s="201"/>
      <c r="E42" s="201"/>
      <c r="F42" s="202"/>
      <c r="G42" s="61"/>
      <c r="H42" s="115"/>
      <c r="I42" s="120"/>
      <c r="J42" s="120"/>
      <c r="K42" s="120"/>
      <c r="L42" s="150"/>
      <c r="M42" s="151"/>
      <c r="N42" s="59"/>
      <c r="O42" s="70"/>
      <c r="P42" s="128"/>
    </row>
    <row r="43" spans="1:16" ht="12.75" customHeight="1" x14ac:dyDescent="0.2">
      <c r="A43" s="203" t="s">
        <v>90</v>
      </c>
      <c r="B43" s="204"/>
      <c r="C43" s="204"/>
      <c r="D43" s="204"/>
      <c r="E43" s="204"/>
      <c r="F43" s="205"/>
      <c r="G43" s="61"/>
      <c r="H43" s="115"/>
      <c r="I43" s="121"/>
      <c r="J43" s="120"/>
      <c r="K43" s="120"/>
      <c r="L43" s="150"/>
      <c r="M43" s="151"/>
      <c r="N43" s="59"/>
      <c r="O43" s="70"/>
      <c r="P43" s="128"/>
    </row>
    <row r="44" spans="1:16" ht="12.75" customHeight="1" x14ac:dyDescent="0.2">
      <c r="A44" s="206" t="s">
        <v>91</v>
      </c>
      <c r="B44" s="7">
        <v>6</v>
      </c>
      <c r="C44" s="207" t="s">
        <v>92</v>
      </c>
      <c r="D44" s="6">
        <v>1</v>
      </c>
      <c r="E44" s="208">
        <v>0</v>
      </c>
      <c r="F44" s="281">
        <v>0</v>
      </c>
      <c r="G44" s="61"/>
      <c r="H44" s="115"/>
      <c r="I44" s="121" t="str">
        <f t="shared" ref="I44:I71" si="8">C44</f>
        <v>Couvercle 3,5L type X5 - FPP TEFLON  PALE FP - BLCA 2059 - He 293 mm</v>
      </c>
      <c r="J44" s="120"/>
      <c r="K44" s="120"/>
      <c r="L44" s="150">
        <f t="shared" si="3"/>
        <v>0</v>
      </c>
      <c r="M44" s="151"/>
      <c r="N44" s="59"/>
      <c r="O44" s="70"/>
      <c r="P44" s="128">
        <f t="shared" si="4"/>
        <v>0</v>
      </c>
    </row>
    <row r="45" spans="1:16" ht="12.75" customHeight="1" thickBot="1" x14ac:dyDescent="0.25">
      <c r="A45" s="209" t="s">
        <v>93</v>
      </c>
      <c r="B45" s="18">
        <v>6</v>
      </c>
      <c r="C45" s="210" t="s">
        <v>94</v>
      </c>
      <c r="D45" s="211">
        <v>1</v>
      </c>
      <c r="E45" s="212">
        <v>0</v>
      </c>
      <c r="F45" s="283">
        <v>0</v>
      </c>
      <c r="G45" s="61"/>
      <c r="H45" s="115"/>
      <c r="I45" s="121" t="str">
        <f t="shared" si="8"/>
        <v>Couvercle 3,5L - LIANT et ADDITIF hydro - type X5- BLCA2060 - He 293 mm</v>
      </c>
      <c r="J45" s="120"/>
      <c r="K45" s="120"/>
      <c r="L45" s="150">
        <f t="shared" si="3"/>
        <v>0</v>
      </c>
      <c r="M45" s="151"/>
      <c r="N45" s="59"/>
      <c r="O45" s="70"/>
      <c r="P45" s="128">
        <f t="shared" si="4"/>
        <v>0</v>
      </c>
    </row>
    <row r="46" spans="1:16" ht="12.75" customHeight="1" thickBot="1" x14ac:dyDescent="0.25">
      <c r="A46" s="192"/>
      <c r="B46" s="3"/>
      <c r="C46" s="153" t="s">
        <v>95</v>
      </c>
      <c r="D46" s="4"/>
      <c r="E46" s="169"/>
      <c r="F46" s="154"/>
      <c r="G46" s="61"/>
      <c r="H46" s="115"/>
      <c r="I46" s="119" t="str">
        <f t="shared" si="8"/>
        <v>BALANCE</v>
      </c>
      <c r="J46" s="120"/>
      <c r="K46" s="120"/>
      <c r="L46" s="150"/>
      <c r="M46" s="151"/>
      <c r="N46" s="59"/>
      <c r="O46" s="70"/>
      <c r="P46" s="128"/>
    </row>
    <row r="47" spans="1:16" ht="12.75" customHeight="1" x14ac:dyDescent="0.2">
      <c r="A47" s="213" t="s">
        <v>96</v>
      </c>
      <c r="B47" s="9">
        <v>1</v>
      </c>
      <c r="C47" s="214" t="s">
        <v>97</v>
      </c>
      <c r="D47" s="149">
        <v>1</v>
      </c>
      <c r="E47" s="215">
        <v>0</v>
      </c>
      <c r="F47" s="284">
        <v>0</v>
      </c>
      <c r="G47" s="61"/>
      <c r="H47" s="115"/>
      <c r="I47" s="121" t="str">
        <f t="shared" si="8"/>
        <v>Color Touch ATEX - SAV de 30 mois</v>
      </c>
      <c r="J47" s="120"/>
      <c r="K47" s="120"/>
      <c r="L47" s="150">
        <f t="shared" si="3"/>
        <v>0</v>
      </c>
      <c r="M47" s="151"/>
      <c r="N47" s="59"/>
      <c r="O47" s="70"/>
      <c r="P47" s="128">
        <f t="shared" si="4"/>
        <v>0</v>
      </c>
    </row>
    <row r="48" spans="1:16" ht="12.75" customHeight="1" x14ac:dyDescent="0.2">
      <c r="A48" s="213" t="s">
        <v>98</v>
      </c>
      <c r="B48" s="10">
        <v>1</v>
      </c>
      <c r="C48" s="216" t="s">
        <v>99</v>
      </c>
      <c r="D48" s="11">
        <v>1</v>
      </c>
      <c r="E48" s="217">
        <v>0</v>
      </c>
      <c r="F48" s="282">
        <v>0</v>
      </c>
      <c r="G48" s="61"/>
      <c r="H48" s="115"/>
      <c r="I48" s="121" t="str">
        <f t="shared" si="8"/>
        <v>HOUSSE DE PROTECTION POUR COLOR TOUCH</v>
      </c>
      <c r="J48" s="120"/>
      <c r="K48" s="120"/>
      <c r="L48" s="150">
        <f t="shared" si="3"/>
        <v>0</v>
      </c>
      <c r="M48" s="151"/>
      <c r="N48" s="59"/>
      <c r="O48" s="70"/>
      <c r="P48" s="128">
        <f t="shared" si="4"/>
        <v>0</v>
      </c>
    </row>
    <row r="49" spans="1:16" ht="22.5" x14ac:dyDescent="0.2">
      <c r="A49" s="12" t="s">
        <v>100</v>
      </c>
      <c r="B49" s="13">
        <v>1</v>
      </c>
      <c r="C49" s="14" t="s">
        <v>101</v>
      </c>
      <c r="D49" s="11">
        <v>1</v>
      </c>
      <c r="E49" s="217">
        <v>0</v>
      </c>
      <c r="F49" s="282">
        <v>0</v>
      </c>
      <c r="G49" s="61"/>
      <c r="H49" s="57"/>
      <c r="I49" s="121" t="str">
        <f t="shared" si="8"/>
        <v>EVO1Y1-C Sartorius Evolution EX2-USB - Cellule de pesée 7,5 KG/0,1 g - câble USB inclus,                      SAV 36 mois</v>
      </c>
      <c r="J49" s="61"/>
      <c r="K49" s="61"/>
      <c r="L49" s="150">
        <f t="shared" si="3"/>
        <v>0</v>
      </c>
      <c r="M49" s="151"/>
      <c r="N49" s="61"/>
      <c r="O49" s="80"/>
      <c r="P49" s="128">
        <f t="shared" si="4"/>
        <v>0</v>
      </c>
    </row>
    <row r="50" spans="1:16" ht="12.75" customHeight="1" x14ac:dyDescent="0.2">
      <c r="A50" s="15" t="s">
        <v>102</v>
      </c>
      <c r="B50" s="13">
        <v>10</v>
      </c>
      <c r="C50" s="218" t="s">
        <v>103</v>
      </c>
      <c r="D50" s="11">
        <v>1</v>
      </c>
      <c r="E50" s="217">
        <v>0</v>
      </c>
      <c r="F50" s="282">
        <v>0</v>
      </c>
      <c r="G50" s="61"/>
      <c r="H50" s="57"/>
      <c r="I50" s="121" t="str">
        <f t="shared" si="8"/>
        <v>YDC03PMA10 - Protection plastique ecran (paquet de 10 uniquement)</v>
      </c>
      <c r="J50" s="61"/>
      <c r="K50" s="61"/>
      <c r="L50" s="150">
        <f t="shared" si="3"/>
        <v>0</v>
      </c>
      <c r="M50" s="151"/>
      <c r="N50" s="61"/>
      <c r="O50" s="80"/>
      <c r="P50" s="128">
        <f t="shared" si="4"/>
        <v>0</v>
      </c>
    </row>
    <row r="51" spans="1:16" ht="12.75" customHeight="1" x14ac:dyDescent="0.2">
      <c r="A51" s="15" t="s">
        <v>104</v>
      </c>
      <c r="B51" s="13">
        <v>10</v>
      </c>
      <c r="C51" s="218" t="s">
        <v>105</v>
      </c>
      <c r="D51" s="11">
        <v>1</v>
      </c>
      <c r="E51" s="217">
        <v>0</v>
      </c>
      <c r="F51" s="282">
        <v>0</v>
      </c>
      <c r="G51" s="61"/>
      <c r="H51" s="57"/>
      <c r="I51" s="121" t="str">
        <f t="shared" si="8"/>
        <v>YDC03PMA-CO10 - Protection potence E/V (paquet de 10 uniquement)</v>
      </c>
      <c r="J51" s="61"/>
      <c r="K51" s="61"/>
      <c r="L51" s="150">
        <f t="shared" si="3"/>
        <v>0</v>
      </c>
      <c r="M51" s="151"/>
      <c r="N51" s="61"/>
      <c r="O51" s="80"/>
      <c r="P51" s="128">
        <f t="shared" si="4"/>
        <v>0</v>
      </c>
    </row>
    <row r="52" spans="1:16" ht="12.75" customHeight="1" x14ac:dyDescent="0.2">
      <c r="A52" s="15" t="s">
        <v>106</v>
      </c>
      <c r="B52" s="13">
        <v>10</v>
      </c>
      <c r="C52" s="219" t="s">
        <v>107</v>
      </c>
      <c r="D52" s="11">
        <v>1</v>
      </c>
      <c r="E52" s="16">
        <v>0</v>
      </c>
      <c r="F52" s="282">
        <v>0</v>
      </c>
      <c r="G52" s="60"/>
      <c r="H52" s="57"/>
      <c r="I52" s="121" t="str">
        <f t="shared" si="8"/>
        <v>YPC03PMA-WP10 - Protection plateau pesée (paquet de 10 uniquement)</v>
      </c>
      <c r="J52" s="61"/>
      <c r="K52" s="61"/>
      <c r="L52" s="150">
        <f t="shared" si="3"/>
        <v>0</v>
      </c>
      <c r="M52" s="151"/>
      <c r="N52" s="61"/>
      <c r="O52" s="80"/>
      <c r="P52" s="128">
        <f t="shared" si="4"/>
        <v>0</v>
      </c>
    </row>
    <row r="53" spans="1:16" ht="12.75" customHeight="1" x14ac:dyDescent="0.2">
      <c r="A53" s="182" t="s">
        <v>108</v>
      </c>
      <c r="B53" s="10">
        <v>10</v>
      </c>
      <c r="C53" s="218" t="s">
        <v>109</v>
      </c>
      <c r="D53" s="11">
        <v>1</v>
      </c>
      <c r="E53" s="16">
        <v>0</v>
      </c>
      <c r="F53" s="282">
        <v>0</v>
      </c>
      <c r="G53" s="132"/>
      <c r="H53" s="115"/>
      <c r="I53" s="121" t="str">
        <f t="shared" si="8"/>
        <v>Jeu de visuel Cromax pour housse de protection plateau Sartorius Evolution</v>
      </c>
      <c r="J53" s="133"/>
      <c r="K53" s="134"/>
      <c r="L53" s="150">
        <f t="shared" si="3"/>
        <v>0</v>
      </c>
      <c r="M53" s="151"/>
      <c r="N53" s="133"/>
      <c r="O53" s="135"/>
      <c r="P53" s="128">
        <f t="shared" si="4"/>
        <v>0</v>
      </c>
    </row>
    <row r="54" spans="1:16" ht="12.75" customHeight="1" thickBot="1" x14ac:dyDescent="0.25">
      <c r="A54" s="220" t="s">
        <v>110</v>
      </c>
      <c r="B54" s="18">
        <v>1</v>
      </c>
      <c r="C54" s="221" t="s">
        <v>111</v>
      </c>
      <c r="D54" s="19">
        <v>1</v>
      </c>
      <c r="E54" s="20">
        <v>0</v>
      </c>
      <c r="F54" s="282">
        <v>0</v>
      </c>
      <c r="G54" s="132"/>
      <c r="H54" s="57"/>
      <c r="I54" s="121" t="str">
        <f t="shared" si="8"/>
        <v>Table pour balance CABZ1010 - 90/120cm</v>
      </c>
      <c r="J54" s="61"/>
      <c r="K54" s="61"/>
      <c r="L54" s="150">
        <f t="shared" si="3"/>
        <v>0</v>
      </c>
      <c r="M54" s="151"/>
      <c r="N54" s="61"/>
      <c r="O54" s="80"/>
      <c r="P54" s="128">
        <f t="shared" si="4"/>
        <v>0</v>
      </c>
    </row>
    <row r="55" spans="1:16" ht="12.75" customHeight="1" thickBot="1" x14ac:dyDescent="0.25">
      <c r="A55" s="192"/>
      <c r="B55" s="3"/>
      <c r="C55" s="153" t="s">
        <v>112</v>
      </c>
      <c r="D55" s="4"/>
      <c r="E55" s="169"/>
      <c r="F55" s="154"/>
      <c r="G55" s="132"/>
      <c r="I55" s="119" t="str">
        <f t="shared" si="8"/>
        <v>OUTILS COULEUR</v>
      </c>
      <c r="L55" s="150"/>
      <c r="M55" s="151"/>
      <c r="P55" s="81"/>
    </row>
    <row r="56" spans="1:16" ht="12.75" customHeight="1" x14ac:dyDescent="0.2">
      <c r="A56" s="179" t="s">
        <v>113</v>
      </c>
      <c r="B56" s="22">
        <v>1</v>
      </c>
      <c r="C56" s="222" t="s">
        <v>114</v>
      </c>
      <c r="D56" s="11">
        <v>1</v>
      </c>
      <c r="E56" s="223">
        <v>0</v>
      </c>
      <c r="F56" s="282">
        <v>0</v>
      </c>
      <c r="G56" s="132"/>
      <c r="I56" s="121" t="str">
        <f t="shared" si="8"/>
        <v>Spectrophotomètre CHROMAVISION II - Modèle 6326 BYK avec valisette de transport</v>
      </c>
      <c r="L56" s="150">
        <f t="shared" si="3"/>
        <v>0</v>
      </c>
      <c r="M56" s="151"/>
      <c r="P56" s="128">
        <f t="shared" si="4"/>
        <v>0</v>
      </c>
    </row>
    <row r="57" spans="1:16" ht="12.75" customHeight="1" x14ac:dyDescent="0.2">
      <c r="A57" s="224" t="s">
        <v>115</v>
      </c>
      <c r="B57" s="24">
        <v>1</v>
      </c>
      <c r="C57" s="225" t="s">
        <v>116</v>
      </c>
      <c r="D57" s="11">
        <v>1</v>
      </c>
      <c r="E57" s="226">
        <v>0</v>
      </c>
      <c r="F57" s="282">
        <v>0</v>
      </c>
      <c r="G57" s="132"/>
      <c r="I57" s="121" t="str">
        <f t="shared" si="8"/>
        <v>Spectrophotomètre CHROMAVISION PRO EFX + avec valisette de transport</v>
      </c>
      <c r="L57" s="150">
        <f t="shared" si="3"/>
        <v>0</v>
      </c>
      <c r="M57" s="151"/>
      <c r="P57" s="128">
        <f t="shared" si="4"/>
        <v>0</v>
      </c>
    </row>
    <row r="58" spans="1:16" ht="12.75" customHeight="1" x14ac:dyDescent="0.2">
      <c r="A58" s="224" t="s">
        <v>117</v>
      </c>
      <c r="B58" s="24">
        <v>1</v>
      </c>
      <c r="C58" s="225" t="s">
        <v>118</v>
      </c>
      <c r="D58" s="11">
        <v>1</v>
      </c>
      <c r="E58" s="226">
        <v>0</v>
      </c>
      <c r="F58" s="282">
        <v>0</v>
      </c>
      <c r="G58" s="132"/>
      <c r="I58" s="121" t="str">
        <f t="shared" si="8"/>
        <v>FLAKE SELECTOR sans housse</v>
      </c>
      <c r="K58" s="88"/>
      <c r="L58" s="150">
        <f t="shared" si="3"/>
        <v>0</v>
      </c>
      <c r="M58" s="151"/>
      <c r="P58" s="128">
        <f t="shared" si="4"/>
        <v>0</v>
      </c>
    </row>
    <row r="59" spans="1:16" ht="12.75" customHeight="1" x14ac:dyDescent="0.2">
      <c r="A59" s="182" t="s">
        <v>119</v>
      </c>
      <c r="B59" s="10">
        <v>1</v>
      </c>
      <c r="C59" s="218" t="s">
        <v>120</v>
      </c>
      <c r="D59" s="11">
        <v>1</v>
      </c>
      <c r="E59" s="16">
        <v>0</v>
      </c>
      <c r="F59" s="282">
        <v>0</v>
      </c>
      <c r="G59" s="132"/>
      <c r="I59" s="121" t="str">
        <f t="shared" si="8"/>
        <v>NUANCIER CROMAX PRO Reprint avec MAJ 1-2017</v>
      </c>
      <c r="K59" s="88"/>
      <c r="L59" s="150">
        <f t="shared" si="3"/>
        <v>0</v>
      </c>
      <c r="M59" s="151"/>
      <c r="P59" s="128">
        <f t="shared" si="4"/>
        <v>0</v>
      </c>
    </row>
    <row r="60" spans="1:16" ht="12.75" customHeight="1" x14ac:dyDescent="0.2">
      <c r="A60" s="182" t="s">
        <v>121</v>
      </c>
      <c r="B60" s="10">
        <v>1</v>
      </c>
      <c r="C60" s="218" t="s">
        <v>122</v>
      </c>
      <c r="D60" s="11">
        <v>1</v>
      </c>
      <c r="E60" s="16">
        <v>0</v>
      </c>
      <c r="F60" s="282">
        <v>0</v>
      </c>
      <c r="G60" s="132"/>
      <c r="I60" s="121" t="str">
        <f t="shared" si="8"/>
        <v xml:space="preserve">NUANCIER CAR BODY ACCESSOIRES reprint </v>
      </c>
      <c r="K60" s="89"/>
      <c r="L60" s="150">
        <f t="shared" si="3"/>
        <v>0</v>
      </c>
      <c r="M60" s="151"/>
      <c r="P60" s="128">
        <f t="shared" si="4"/>
        <v>0</v>
      </c>
    </row>
    <row r="61" spans="1:16" ht="12.75" customHeight="1" x14ac:dyDescent="0.2">
      <c r="A61" s="182" t="s">
        <v>123</v>
      </c>
      <c r="B61" s="10">
        <v>1</v>
      </c>
      <c r="C61" s="218" t="s">
        <v>124</v>
      </c>
      <c r="D61" s="11">
        <v>1</v>
      </c>
      <c r="E61" s="16">
        <v>0</v>
      </c>
      <c r="F61" s="282">
        <v>0</v>
      </c>
      <c r="G61" s="132"/>
      <c r="I61" s="121" t="str">
        <f t="shared" si="8"/>
        <v>201209 - LECTEUR DE CODE BARRE v14 xxl</v>
      </c>
      <c r="K61" s="89"/>
      <c r="L61" s="150">
        <f t="shared" si="3"/>
        <v>0</v>
      </c>
      <c r="M61" s="151"/>
      <c r="P61" s="128">
        <f t="shared" si="4"/>
        <v>0</v>
      </c>
    </row>
    <row r="62" spans="1:16" ht="12.75" customHeight="1" x14ac:dyDescent="0.2">
      <c r="A62" s="182" t="s">
        <v>125</v>
      </c>
      <c r="B62" s="10">
        <v>1</v>
      </c>
      <c r="C62" s="218" t="s">
        <v>126</v>
      </c>
      <c r="D62" s="11">
        <v>1</v>
      </c>
      <c r="E62" s="16">
        <v>0</v>
      </c>
      <c r="F62" s="282">
        <v>0</v>
      </c>
      <c r="G62" s="132"/>
      <c r="I62" s="121" t="str">
        <f t="shared" si="8"/>
        <v>CROMAX PRO MIX MAGNETICS - magnets teintes de base (meuble mélangeur) version 2016</v>
      </c>
      <c r="K62" s="89"/>
      <c r="L62" s="150">
        <f t="shared" si="3"/>
        <v>0</v>
      </c>
      <c r="M62" s="151"/>
      <c r="P62" s="128">
        <f t="shared" si="4"/>
        <v>0</v>
      </c>
    </row>
    <row r="63" spans="1:16" ht="12.75" customHeight="1" x14ac:dyDescent="0.2">
      <c r="A63" s="182" t="s">
        <v>127</v>
      </c>
      <c r="B63" s="10">
        <v>1</v>
      </c>
      <c r="C63" s="218" t="s">
        <v>128</v>
      </c>
      <c r="D63" s="11">
        <v>1</v>
      </c>
      <c r="E63" s="16">
        <v>0</v>
      </c>
      <c r="F63" s="282">
        <v>0</v>
      </c>
      <c r="G63" s="132"/>
      <c r="I63" s="121" t="str">
        <f t="shared" si="8"/>
        <v>CROMAX PRO TINTING TOOL VERSION 2015</v>
      </c>
      <c r="K63" s="89"/>
      <c r="L63" s="150">
        <f t="shared" si="3"/>
        <v>0</v>
      </c>
      <c r="M63" s="151"/>
      <c r="P63" s="128">
        <f t="shared" si="4"/>
        <v>0</v>
      </c>
    </row>
    <row r="64" spans="1:16" ht="12.75" customHeight="1" thickBot="1" x14ac:dyDescent="0.25">
      <c r="A64" s="182" t="s">
        <v>129</v>
      </c>
      <c r="B64" s="10">
        <v>10</v>
      </c>
      <c r="C64" s="218" t="s">
        <v>130</v>
      </c>
      <c r="D64" s="11">
        <v>1</v>
      </c>
      <c r="E64" s="16">
        <v>0</v>
      </c>
      <c r="F64" s="282">
        <v>0</v>
      </c>
      <c r="G64" s="132"/>
      <c r="I64" s="121" t="str">
        <f t="shared" si="8"/>
        <v>CROMAX PRO - REGLETTE PETIT MODELE (paquet de 10)</v>
      </c>
      <c r="K64" s="89"/>
      <c r="L64" s="150">
        <f t="shared" si="3"/>
        <v>0</v>
      </c>
      <c r="M64" s="151"/>
      <c r="P64" s="128">
        <f t="shared" si="4"/>
        <v>0</v>
      </c>
    </row>
    <row r="65" spans="1:16" ht="12.75" customHeight="1" thickBot="1" x14ac:dyDescent="0.25">
      <c r="A65" s="192"/>
      <c r="B65" s="3"/>
      <c r="C65" s="153" t="s">
        <v>131</v>
      </c>
      <c r="D65" s="4"/>
      <c r="E65" s="169"/>
      <c r="F65" s="154"/>
      <c r="G65" s="132"/>
      <c r="I65" s="119" t="str">
        <f t="shared" si="8"/>
        <v>DIVERS</v>
      </c>
      <c r="K65" s="89"/>
      <c r="L65" s="150"/>
      <c r="M65" s="151"/>
      <c r="P65" s="81"/>
    </row>
    <row r="66" spans="1:16" ht="12.75" customHeight="1" x14ac:dyDescent="0.2">
      <c r="A66" s="25" t="s">
        <v>132</v>
      </c>
      <c r="B66" s="22">
        <v>1</v>
      </c>
      <c r="C66" s="227" t="s">
        <v>133</v>
      </c>
      <c r="D66" s="11">
        <v>1</v>
      </c>
      <c r="E66" s="223">
        <v>0</v>
      </c>
      <c r="F66" s="282">
        <v>0</v>
      </c>
      <c r="G66" s="132"/>
      <c r="I66" s="121" t="str">
        <f t="shared" si="8"/>
        <v>Laveur de Pistolet DRESTER 1000M avec mixeur B869 &amp; B702</v>
      </c>
      <c r="K66" s="89"/>
      <c r="L66" s="150">
        <f t="shared" si="3"/>
        <v>0</v>
      </c>
      <c r="M66" s="151"/>
      <c r="P66" s="128">
        <f t="shared" si="4"/>
        <v>0</v>
      </c>
    </row>
    <row r="67" spans="1:16" ht="12.75" customHeight="1" x14ac:dyDescent="0.2">
      <c r="A67" s="26" t="s">
        <v>134</v>
      </c>
      <c r="B67" s="27">
        <v>1</v>
      </c>
      <c r="C67" s="228" t="s">
        <v>135</v>
      </c>
      <c r="D67" s="11">
        <v>1</v>
      </c>
      <c r="E67" s="229">
        <v>0</v>
      </c>
      <c r="F67" s="282">
        <v>0</v>
      </c>
      <c r="G67" s="132"/>
      <c r="I67" s="121" t="str">
        <f t="shared" si="8"/>
        <v>Support Complet DRY JET complet avec 2 venturis</v>
      </c>
      <c r="K67" s="90"/>
      <c r="L67" s="150">
        <f t="shared" si="3"/>
        <v>0</v>
      </c>
      <c r="M67" s="151"/>
      <c r="P67" s="128">
        <f t="shared" si="4"/>
        <v>0</v>
      </c>
    </row>
    <row r="68" spans="1:16" ht="12.75" customHeight="1" x14ac:dyDescent="0.2">
      <c r="A68" s="224" t="s">
        <v>136</v>
      </c>
      <c r="B68" s="28">
        <v>1</v>
      </c>
      <c r="C68" s="228" t="s">
        <v>137</v>
      </c>
      <c r="D68" s="11">
        <v>1</v>
      </c>
      <c r="E68" s="226">
        <v>0</v>
      </c>
      <c r="F68" s="282">
        <v>0</v>
      </c>
      <c r="G68" s="132"/>
      <c r="I68" s="121" t="str">
        <f t="shared" si="8"/>
        <v>Radiateur ADF classe T3</v>
      </c>
      <c r="L68" s="150">
        <f t="shared" si="3"/>
        <v>0</v>
      </c>
      <c r="M68" s="151"/>
      <c r="P68" s="128">
        <f t="shared" si="4"/>
        <v>0</v>
      </c>
    </row>
    <row r="69" spans="1:16" ht="12.75" customHeight="1" x14ac:dyDescent="0.2">
      <c r="A69" s="15" t="s">
        <v>138</v>
      </c>
      <c r="B69" s="10">
        <v>1</v>
      </c>
      <c r="C69" s="29" t="s">
        <v>139</v>
      </c>
      <c r="D69" s="11">
        <v>1</v>
      </c>
      <c r="E69" s="226">
        <v>0</v>
      </c>
      <c r="F69" s="282">
        <v>0</v>
      </c>
      <c r="G69" s="132"/>
      <c r="I69" s="121" t="str">
        <f t="shared" si="8"/>
        <v>ARDM1001 CARE PLUS KIT ALPHAMIX 220 - caisson chauffant Atex**</v>
      </c>
      <c r="K69" s="64"/>
      <c r="L69" s="150">
        <f t="shared" si="3"/>
        <v>0</v>
      </c>
      <c r="M69" s="151"/>
      <c r="P69" s="128">
        <f t="shared" si="4"/>
        <v>0</v>
      </c>
    </row>
    <row r="70" spans="1:16" s="63" customFormat="1" ht="12.75" customHeight="1" x14ac:dyDescent="0.2">
      <c r="A70" s="12" t="s">
        <v>140</v>
      </c>
      <c r="B70" s="30">
        <v>1</v>
      </c>
      <c r="C70" s="231" t="s">
        <v>141</v>
      </c>
      <c r="D70" s="11">
        <v>1</v>
      </c>
      <c r="E70" s="226">
        <v>0</v>
      </c>
      <c r="F70" s="282">
        <v>0</v>
      </c>
      <c r="G70" s="132"/>
      <c r="I70" s="121" t="str">
        <f t="shared" si="8"/>
        <v>Imprimante thermique pour étiquettes SLP620</v>
      </c>
      <c r="K70" s="88"/>
      <c r="L70" s="150">
        <f t="shared" si="3"/>
        <v>0</v>
      </c>
      <c r="M70" s="151"/>
      <c r="O70" s="64"/>
      <c r="P70" s="128">
        <f t="shared" si="4"/>
        <v>0</v>
      </c>
    </row>
    <row r="71" spans="1:16" ht="12.75" customHeight="1" x14ac:dyDescent="0.2">
      <c r="A71" s="12" t="s">
        <v>13</v>
      </c>
      <c r="B71" s="30">
        <v>1</v>
      </c>
      <c r="C71" s="48" t="s">
        <v>12</v>
      </c>
      <c r="D71" s="11">
        <v>1</v>
      </c>
      <c r="E71" s="36">
        <v>0</v>
      </c>
      <c r="F71" s="282">
        <v>0</v>
      </c>
      <c r="G71" s="61"/>
      <c r="H71" s="115"/>
      <c r="I71" s="121" t="str">
        <f t="shared" si="8"/>
        <v>Ordinateur + ecran LCD</v>
      </c>
      <c r="J71" s="120"/>
      <c r="K71" s="120"/>
      <c r="L71" s="150">
        <f t="shared" si="3"/>
        <v>0</v>
      </c>
      <c r="M71" s="151"/>
      <c r="N71" s="59"/>
      <c r="O71" s="70"/>
      <c r="P71" s="128">
        <f t="shared" si="4"/>
        <v>0</v>
      </c>
    </row>
    <row r="72" spans="1:16" s="63" customFormat="1" ht="12.75" customHeight="1" x14ac:dyDescent="0.2">
      <c r="A72" s="232"/>
      <c r="B72" s="232"/>
      <c r="C72" s="233"/>
      <c r="D72" s="11"/>
      <c r="E72" s="226"/>
      <c r="F72" s="230"/>
      <c r="G72" s="132"/>
      <c r="K72" s="88"/>
      <c r="O72" s="64"/>
      <c r="P72" s="81"/>
    </row>
    <row r="73" spans="1:16" s="63" customFormat="1" ht="12.75" customHeight="1" x14ac:dyDescent="0.2">
      <c r="A73" s="232"/>
      <c r="B73" s="232"/>
      <c r="C73" s="233"/>
      <c r="D73" s="11"/>
      <c r="E73" s="226"/>
      <c r="F73" s="230"/>
      <c r="G73" s="132"/>
      <c r="K73" s="88"/>
      <c r="O73" s="64"/>
      <c r="P73" s="81"/>
    </row>
    <row r="74" spans="1:16" s="63" customFormat="1" ht="12.75" customHeight="1" x14ac:dyDescent="0.2">
      <c r="A74" s="232"/>
      <c r="B74" s="232"/>
      <c r="C74" s="233"/>
      <c r="D74" s="11"/>
      <c r="E74" s="226"/>
      <c r="F74" s="230"/>
      <c r="G74" s="132"/>
      <c r="K74" s="88"/>
      <c r="O74" s="64"/>
      <c r="P74" s="81"/>
    </row>
    <row r="75" spans="1:16" s="63" customFormat="1" x14ac:dyDescent="0.2">
      <c r="D75" s="129"/>
      <c r="E75" s="130" t="s">
        <v>44</v>
      </c>
      <c r="F75" s="131">
        <f>SUM(F3:F71)</f>
        <v>0</v>
      </c>
      <c r="G75" s="132"/>
      <c r="H75" s="115"/>
      <c r="I75" s="133"/>
      <c r="J75" s="133"/>
      <c r="K75" s="134"/>
      <c r="L75" s="133"/>
      <c r="M75" s="133"/>
      <c r="N75" s="133"/>
      <c r="O75" s="135"/>
      <c r="P75" s="136"/>
    </row>
    <row r="76" spans="1:16" s="63" customFormat="1" x14ac:dyDescent="0.2">
      <c r="D76" s="129"/>
      <c r="E76" s="137" t="s">
        <v>43</v>
      </c>
      <c r="F76" s="131">
        <f>F75-P76</f>
        <v>0</v>
      </c>
      <c r="G76" s="138"/>
      <c r="H76" s="139"/>
      <c r="I76" s="140"/>
      <c r="J76" s="140"/>
      <c r="K76" s="141"/>
      <c r="L76" s="142"/>
      <c r="M76" s="142"/>
      <c r="N76" s="142"/>
      <c r="O76" s="143"/>
      <c r="P76" s="144">
        <f>SUM(P3:P75)</f>
        <v>0</v>
      </c>
    </row>
    <row r="77" spans="1:16" s="63" customFormat="1" ht="15" x14ac:dyDescent="0.2">
      <c r="F77" s="64"/>
      <c r="K77" s="89"/>
      <c r="O77" s="64"/>
      <c r="P77" s="241"/>
    </row>
    <row r="78" spans="1:16" s="63" customFormat="1" ht="15" x14ac:dyDescent="0.2">
      <c r="C78" s="63" t="s">
        <v>2</v>
      </c>
      <c r="E78" s="146">
        <v>3300</v>
      </c>
      <c r="F78" s="64"/>
      <c r="K78" s="89"/>
      <c r="O78" s="64"/>
      <c r="P78" s="241"/>
    </row>
    <row r="79" spans="1:16" s="63" customFormat="1" ht="15" x14ac:dyDescent="0.2">
      <c r="C79" s="63" t="s">
        <v>3</v>
      </c>
      <c r="E79" s="147">
        <v>0.5</v>
      </c>
      <c r="F79" s="64"/>
      <c r="K79" s="89"/>
      <c r="O79" s="64"/>
      <c r="P79" s="241"/>
    </row>
    <row r="80" spans="1:16" s="63" customFormat="1" ht="15" x14ac:dyDescent="0.2">
      <c r="C80" s="63" t="s">
        <v>4</v>
      </c>
      <c r="E80" s="63">
        <f>E78*E79</f>
        <v>1650</v>
      </c>
      <c r="F80" s="64"/>
      <c r="K80" s="89"/>
      <c r="O80" s="64"/>
      <c r="P80" s="241"/>
    </row>
    <row r="81" spans="3:16" s="63" customFormat="1" ht="15" x14ac:dyDescent="0.2">
      <c r="F81" s="64"/>
      <c r="K81" s="89"/>
      <c r="O81" s="64"/>
      <c r="P81" s="241"/>
    </row>
    <row r="82" spans="3:16" s="63" customFormat="1" ht="15" x14ac:dyDescent="0.2">
      <c r="C82" s="63" t="s">
        <v>5</v>
      </c>
      <c r="E82" s="148">
        <f>F76/E80</f>
        <v>0</v>
      </c>
      <c r="F82" s="64"/>
      <c r="K82" s="89"/>
      <c r="O82" s="64"/>
      <c r="P82" s="241"/>
    </row>
    <row r="83" spans="3:16" s="63" customFormat="1" ht="15" x14ac:dyDescent="0.2">
      <c r="F83" s="64"/>
      <c r="K83" s="89"/>
      <c r="O83" s="64"/>
      <c r="P83" s="241"/>
    </row>
  </sheetData>
  <mergeCells count="17">
    <mergeCell ref="P3:P12"/>
    <mergeCell ref="P14:P22"/>
    <mergeCell ref="E26:E30"/>
    <mergeCell ref="F26:F30"/>
    <mergeCell ref="D26:D30"/>
    <mergeCell ref="E3:E12"/>
    <mergeCell ref="F3:F12"/>
    <mergeCell ref="E14:E22"/>
    <mergeCell ref="F14:F22"/>
    <mergeCell ref="D3:D12"/>
    <mergeCell ref="A14:B14"/>
    <mergeCell ref="A3:B3"/>
    <mergeCell ref="L3:L12"/>
    <mergeCell ref="M3:M12"/>
    <mergeCell ref="D14:D22"/>
    <mergeCell ref="L14:L22"/>
    <mergeCell ref="M14:M22"/>
  </mergeCells>
  <pageMargins left="0.45" right="0.5" top="0.36" bottom="0.6" header="0.23" footer="0.31"/>
  <pageSetup paperSize="9" scale="66" orientation="landscape" horizontalDpi="300" verticalDpi="300" r:id="rId1"/>
  <headerFooter alignWithMargins="0">
    <oddFooter>&amp;L&amp;Z&amp;F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3:G60"/>
  <sheetViews>
    <sheetView tabSelected="1" view="pageBreakPreview" topLeftCell="A19" zoomScale="115" zoomScaleNormal="100" zoomScaleSheetLayoutView="115" workbookViewId="0">
      <selection activeCell="A32" sqref="A32"/>
    </sheetView>
  </sheetViews>
  <sheetFormatPr baseColWidth="10" defaultRowHeight="12.75" x14ac:dyDescent="0.2"/>
  <cols>
    <col min="2" max="2" width="5" style="242" customWidth="1"/>
    <col min="3" max="3" width="44.140625" style="242" customWidth="1"/>
    <col min="4" max="4" width="19" style="242" customWidth="1"/>
    <col min="5" max="5" width="14.5703125" style="242" bestFit="1" customWidth="1"/>
    <col min="6" max="6" width="5.42578125" style="242" customWidth="1"/>
    <col min="7" max="7" width="11.42578125" style="242"/>
  </cols>
  <sheetData>
    <row r="3" spans="3:6" x14ac:dyDescent="0.2">
      <c r="C3" s="243" t="s">
        <v>14</v>
      </c>
    </row>
    <row r="5" spans="3:6" x14ac:dyDescent="0.2">
      <c r="C5" s="244" t="s">
        <v>15</v>
      </c>
      <c r="D5" s="245"/>
      <c r="E5" s="245"/>
      <c r="F5" s="245"/>
    </row>
    <row r="7" spans="3:6" x14ac:dyDescent="0.2">
      <c r="C7" s="244" t="s">
        <v>16</v>
      </c>
      <c r="D7" s="245"/>
      <c r="E7" s="245"/>
      <c r="F7" s="245"/>
    </row>
    <row r="9" spans="3:6" x14ac:dyDescent="0.2">
      <c r="C9" s="244" t="s">
        <v>17</v>
      </c>
    </row>
    <row r="10" spans="3:6" x14ac:dyDescent="0.2">
      <c r="C10" s="246" t="s">
        <v>18</v>
      </c>
      <c r="D10" s="245"/>
      <c r="E10" s="245"/>
      <c r="F10" s="245"/>
    </row>
    <row r="11" spans="3:6" x14ac:dyDescent="0.2">
      <c r="C11" s="246" t="s">
        <v>19</v>
      </c>
      <c r="D11" s="245"/>
      <c r="E11" s="245"/>
      <c r="F11" s="245"/>
    </row>
    <row r="12" spans="3:6" x14ac:dyDescent="0.2">
      <c r="C12" s="246" t="s">
        <v>20</v>
      </c>
      <c r="D12" s="245"/>
      <c r="E12" s="245"/>
      <c r="F12" s="245"/>
    </row>
    <row r="13" spans="3:6" x14ac:dyDescent="0.2">
      <c r="C13" s="247"/>
    </row>
    <row r="14" spans="3:6" x14ac:dyDescent="0.2">
      <c r="C14" s="244" t="s">
        <v>21</v>
      </c>
      <c r="D14" s="248" t="s">
        <v>22</v>
      </c>
      <c r="E14" s="245"/>
      <c r="F14" s="245"/>
    </row>
    <row r="16" spans="3:6" x14ac:dyDescent="0.2">
      <c r="D16" s="248" t="s">
        <v>23</v>
      </c>
      <c r="E16" s="245"/>
      <c r="F16" s="245"/>
    </row>
    <row r="17" spans="1:6" x14ac:dyDescent="0.2">
      <c r="C17" s="249" t="s">
        <v>24</v>
      </c>
      <c r="D17" s="250"/>
      <c r="E17" s="245"/>
      <c r="F17" s="245"/>
    </row>
    <row r="19" spans="1:6" x14ac:dyDescent="0.2">
      <c r="D19" s="251" t="s">
        <v>25</v>
      </c>
      <c r="E19" s="245"/>
      <c r="F19" s="245"/>
    </row>
    <row r="20" spans="1:6" x14ac:dyDescent="0.2">
      <c r="C20" s="249" t="s">
        <v>26</v>
      </c>
      <c r="D20" s="252"/>
      <c r="E20" s="245"/>
      <c r="F20" s="245"/>
    </row>
    <row r="21" spans="1:6" x14ac:dyDescent="0.2">
      <c r="D21" s="244" t="s">
        <v>27</v>
      </c>
    </row>
    <row r="22" spans="1:6" x14ac:dyDescent="0.2">
      <c r="D22" s="245"/>
      <c r="E22" s="245"/>
      <c r="F22" s="245"/>
    </row>
    <row r="23" spans="1:6" x14ac:dyDescent="0.2">
      <c r="D23" s="245"/>
      <c r="E23" s="245"/>
      <c r="F23" s="245"/>
    </row>
    <row r="25" spans="1:6" x14ac:dyDescent="0.2">
      <c r="C25" s="249" t="s">
        <v>28</v>
      </c>
      <c r="D25" s="253"/>
      <c r="E25" s="245"/>
      <c r="F25" s="245"/>
    </row>
    <row r="26" spans="1:6" x14ac:dyDescent="0.2">
      <c r="C26" s="249"/>
      <c r="D26" s="254"/>
    </row>
    <row r="27" spans="1:6" x14ac:dyDescent="0.2">
      <c r="C27" s="249" t="s">
        <v>29</v>
      </c>
      <c r="D27" s="255" t="s">
        <v>30</v>
      </c>
      <c r="E27" s="245"/>
      <c r="F27" s="245"/>
    </row>
    <row r="28" spans="1:6" x14ac:dyDescent="0.2">
      <c r="C28" s="256" t="s">
        <v>31</v>
      </c>
      <c r="D28" s="257"/>
    </row>
    <row r="29" spans="1:6" x14ac:dyDescent="0.2">
      <c r="C29" s="256"/>
      <c r="D29" s="257"/>
    </row>
    <row r="30" spans="1:6" x14ac:dyDescent="0.2">
      <c r="C30" s="258" t="s">
        <v>32</v>
      </c>
      <c r="D30" s="258" t="s">
        <v>33</v>
      </c>
      <c r="E30" s="258" t="s">
        <v>33</v>
      </c>
    </row>
    <row r="31" spans="1:6" x14ac:dyDescent="0.2">
      <c r="A31" s="259" t="s">
        <v>8</v>
      </c>
      <c r="B31" s="259" t="s">
        <v>6</v>
      </c>
      <c r="C31" s="260" t="s">
        <v>34</v>
      </c>
      <c r="D31" s="260"/>
      <c r="E31" s="260"/>
    </row>
    <row r="32" spans="1:6" x14ac:dyDescent="0.2">
      <c r="A32" s="313"/>
      <c r="B32" s="314"/>
      <c r="C32" s="315"/>
      <c r="D32" s="316"/>
      <c r="E32" s="317">
        <f t="shared" ref="E32:E50" si="0">+D32*B32</f>
        <v>0</v>
      </c>
    </row>
    <row r="33" spans="1:5" x14ac:dyDescent="0.2">
      <c r="A33" s="313"/>
      <c r="B33" s="314"/>
      <c r="C33" s="315"/>
      <c r="D33" s="316"/>
      <c r="E33" s="317">
        <f t="shared" si="0"/>
        <v>0</v>
      </c>
    </row>
    <row r="34" spans="1:5" x14ac:dyDescent="0.2">
      <c r="A34" s="313"/>
      <c r="B34" s="314"/>
      <c r="C34" s="315"/>
      <c r="D34" s="316"/>
      <c r="E34" s="317">
        <f t="shared" si="0"/>
        <v>0</v>
      </c>
    </row>
    <row r="35" spans="1:5" x14ac:dyDescent="0.2">
      <c r="A35" s="313"/>
      <c r="B35" s="314"/>
      <c r="C35" s="315"/>
      <c r="D35" s="316"/>
      <c r="E35" s="317">
        <f t="shared" si="0"/>
        <v>0</v>
      </c>
    </row>
    <row r="36" spans="1:5" x14ac:dyDescent="0.2">
      <c r="A36" s="313"/>
      <c r="B36" s="314"/>
      <c r="C36" s="315"/>
      <c r="D36" s="316"/>
      <c r="E36" s="317">
        <f t="shared" si="0"/>
        <v>0</v>
      </c>
    </row>
    <row r="37" spans="1:5" x14ac:dyDescent="0.2">
      <c r="A37" s="313"/>
      <c r="B37" s="314"/>
      <c r="C37" s="315"/>
      <c r="D37" s="316"/>
      <c r="E37" s="317">
        <f t="shared" si="0"/>
        <v>0</v>
      </c>
    </row>
    <row r="38" spans="1:5" x14ac:dyDescent="0.2">
      <c r="A38" s="313"/>
      <c r="B38" s="314"/>
      <c r="C38" s="315"/>
      <c r="D38" s="318"/>
      <c r="E38" s="317">
        <f t="shared" si="0"/>
        <v>0</v>
      </c>
    </row>
    <row r="39" spans="1:5" x14ac:dyDescent="0.2">
      <c r="A39" s="313"/>
      <c r="B39" s="314"/>
      <c r="C39" s="315"/>
      <c r="D39" s="316"/>
      <c r="E39" s="317">
        <f t="shared" si="0"/>
        <v>0</v>
      </c>
    </row>
    <row r="40" spans="1:5" x14ac:dyDescent="0.2">
      <c r="A40" s="313"/>
      <c r="B40" s="314"/>
      <c r="C40" s="315"/>
      <c r="D40" s="316"/>
      <c r="E40" s="317">
        <f>+D40*B40</f>
        <v>0</v>
      </c>
    </row>
    <row r="41" spans="1:5" x14ac:dyDescent="0.2">
      <c r="A41" s="313"/>
      <c r="B41" s="314"/>
      <c r="C41" s="315"/>
      <c r="D41" s="318"/>
      <c r="E41" s="317">
        <f t="shared" si="0"/>
        <v>0</v>
      </c>
    </row>
    <row r="42" spans="1:5" x14ac:dyDescent="0.2">
      <c r="A42" s="313"/>
      <c r="B42" s="314"/>
      <c r="C42" s="315"/>
      <c r="D42" s="318"/>
      <c r="E42" s="317">
        <f t="shared" si="0"/>
        <v>0</v>
      </c>
    </row>
    <row r="43" spans="1:5" x14ac:dyDescent="0.2">
      <c r="A43" s="313"/>
      <c r="B43" s="314"/>
      <c r="C43" s="315"/>
      <c r="D43" s="318"/>
      <c r="E43" s="317">
        <f>+D43*B43</f>
        <v>0</v>
      </c>
    </row>
    <row r="44" spans="1:5" x14ac:dyDescent="0.2">
      <c r="A44" s="313"/>
      <c r="B44" s="314"/>
      <c r="C44" s="315"/>
      <c r="D44" s="318"/>
      <c r="E44" s="317">
        <f>+D44*B44</f>
        <v>0</v>
      </c>
    </row>
    <row r="45" spans="1:5" x14ac:dyDescent="0.2">
      <c r="A45" s="313"/>
      <c r="B45" s="314"/>
      <c r="C45" s="315"/>
      <c r="D45" s="318"/>
      <c r="E45" s="317">
        <f t="shared" si="0"/>
        <v>0</v>
      </c>
    </row>
    <row r="46" spans="1:5" x14ac:dyDescent="0.2">
      <c r="A46" s="313"/>
      <c r="B46" s="314"/>
      <c r="C46" s="315"/>
      <c r="D46" s="316"/>
      <c r="E46" s="317">
        <f t="shared" si="0"/>
        <v>0</v>
      </c>
    </row>
    <row r="47" spans="1:5" x14ac:dyDescent="0.2">
      <c r="A47" s="313"/>
      <c r="B47" s="314"/>
      <c r="C47" s="315"/>
      <c r="D47" s="316"/>
      <c r="E47" s="317">
        <f>+D47*B47</f>
        <v>0</v>
      </c>
    </row>
    <row r="48" spans="1:5" x14ac:dyDescent="0.2">
      <c r="A48" s="313"/>
      <c r="B48" s="314"/>
      <c r="C48" s="315"/>
      <c r="D48" s="316"/>
      <c r="E48" s="317">
        <f t="shared" si="0"/>
        <v>0</v>
      </c>
    </row>
    <row r="49" spans="1:5" x14ac:dyDescent="0.2">
      <c r="A49" s="313"/>
      <c r="B49" s="314"/>
      <c r="C49" s="315"/>
      <c r="D49" s="316"/>
      <c r="E49" s="317">
        <f t="shared" si="0"/>
        <v>0</v>
      </c>
    </row>
    <row r="50" spans="1:5" x14ac:dyDescent="0.2">
      <c r="A50" s="313"/>
      <c r="B50" s="314"/>
      <c r="C50" s="315"/>
      <c r="D50" s="316"/>
      <c r="E50" s="317">
        <f t="shared" si="0"/>
        <v>0</v>
      </c>
    </row>
    <row r="51" spans="1:5" x14ac:dyDescent="0.2">
      <c r="B51" s="309"/>
      <c r="C51" s="310"/>
      <c r="D51" s="311"/>
      <c r="E51" s="312">
        <f>SUM(E32:E50)</f>
        <v>0</v>
      </c>
    </row>
    <row r="52" spans="1:5" x14ac:dyDescent="0.2">
      <c r="B52" s="265"/>
      <c r="C52" s="266"/>
      <c r="D52" s="267"/>
    </row>
    <row r="53" spans="1:5" x14ac:dyDescent="0.2">
      <c r="B53" s="267"/>
      <c r="C53" s="258" t="s">
        <v>35</v>
      </c>
      <c r="D53" s="258" t="s">
        <v>33</v>
      </c>
      <c r="E53" s="258" t="s">
        <v>33</v>
      </c>
    </row>
    <row r="54" spans="1:5" x14ac:dyDescent="0.2">
      <c r="B54" s="259" t="s">
        <v>6</v>
      </c>
      <c r="C54" s="260" t="s">
        <v>34</v>
      </c>
      <c r="D54" s="260"/>
      <c r="E54" s="260"/>
    </row>
    <row r="55" spans="1:5" x14ac:dyDescent="0.2">
      <c r="B55" s="268"/>
      <c r="C55" s="261" t="s">
        <v>37</v>
      </c>
      <c r="D55" s="269"/>
      <c r="E55" s="262">
        <f>+D55*B55</f>
        <v>0</v>
      </c>
    </row>
    <row r="56" spans="1:5" x14ac:dyDescent="0.2">
      <c r="B56" s="268"/>
      <c r="C56" s="261" t="s">
        <v>38</v>
      </c>
      <c r="D56" s="269"/>
      <c r="E56" s="262">
        <f>+D56*B56</f>
        <v>0</v>
      </c>
    </row>
    <row r="57" spans="1:5" x14ac:dyDescent="0.2">
      <c r="B57" s="268"/>
      <c r="C57" s="261" t="s">
        <v>39</v>
      </c>
      <c r="D57" s="269"/>
      <c r="E57" s="262">
        <f>+D57*B57</f>
        <v>0</v>
      </c>
    </row>
    <row r="58" spans="1:5" x14ac:dyDescent="0.2">
      <c r="B58" s="268"/>
      <c r="C58" s="261" t="s">
        <v>40</v>
      </c>
      <c r="D58" s="269"/>
      <c r="E58" s="262">
        <f>+D58*B58</f>
        <v>0</v>
      </c>
    </row>
    <row r="59" spans="1:5" x14ac:dyDescent="0.2">
      <c r="B59" s="270"/>
      <c r="C59" s="263" t="s">
        <v>41</v>
      </c>
      <c r="D59" s="271"/>
      <c r="E59" s="264">
        <f>SUM(E55:E58)</f>
        <v>0</v>
      </c>
    </row>
    <row r="60" spans="1:5" x14ac:dyDescent="0.2">
      <c r="E60" s="272"/>
    </row>
  </sheetData>
  <printOptions horizontalCentered="1"/>
  <pageMargins left="0.31496062992125984" right="0.31496062992125984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2</xdr:col>
                    <xdr:colOff>2933700</xdr:colOff>
                    <xdr:row>12</xdr:row>
                    <xdr:rowOff>123825</xdr:rowOff>
                  </from>
                  <to>
                    <xdr:col>3</xdr:col>
                    <xdr:colOff>323850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>
                <anchor moveWithCells="1">
                  <from>
                    <xdr:col>3</xdr:col>
                    <xdr:colOff>0</xdr:colOff>
                    <xdr:row>14</xdr:row>
                    <xdr:rowOff>114300</xdr:rowOff>
                  </from>
                  <to>
                    <xdr:col>3</xdr:col>
                    <xdr:colOff>333375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2</xdr:col>
                    <xdr:colOff>2924175</xdr:colOff>
                    <xdr:row>17</xdr:row>
                    <xdr:rowOff>123825</xdr:rowOff>
                  </from>
                  <to>
                    <xdr:col>3</xdr:col>
                    <xdr:colOff>314325</xdr:colOff>
                    <xdr:row>19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Cromax</vt:lpstr>
      <vt:lpstr>Cromax Pro</vt:lpstr>
      <vt:lpstr>Formulaire Contrat dépôt client</vt:lpstr>
      <vt:lpstr>Cromax!Zone_d_impression</vt:lpstr>
      <vt:lpstr>'Cromax Pro'!Zone_d_impression</vt:lpstr>
      <vt:lpstr>'Formulaire Contrat dépôt client'!Zone_d_impression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pad</dc:creator>
  <cp:lastModifiedBy>Vincent Robin</cp:lastModifiedBy>
  <cp:lastPrinted>2015-07-23T15:11:11Z</cp:lastPrinted>
  <dcterms:created xsi:type="dcterms:W3CDTF">1999-02-08T14:32:15Z</dcterms:created>
  <dcterms:modified xsi:type="dcterms:W3CDTF">2017-09-14T14:11:33Z</dcterms:modified>
</cp:coreProperties>
</file>