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 activeTab="1"/>
  </bookViews>
  <sheets>
    <sheet name="Annonces" sheetId="1" r:id="rId1"/>
    <sheet name="Statistiques" sheetId="7" r:id="rId2"/>
    <sheet name="Divers" sheetId="6" r:id="rId3"/>
  </sheets>
  <definedNames>
    <definedName name="Code_rum">Annonces!$C$4:$C$1048576</definedName>
    <definedName name="Date_parution">Annonces!$E$4:$E$1048576</definedName>
    <definedName name="Date_suppression">Annonces!$F$4:$F$1048576</definedName>
    <definedName name="Etat">Annonces!$D$4:$D$1048576</definedName>
    <definedName name="Nombre_candidatures">Annonces!$H$4:$H$1048576</definedName>
    <definedName name="Prestations">Divers!$A$3:$A$7</definedName>
    <definedName name="recherche_reference">Annonces!$C$1</definedName>
    <definedName name="Reference">Annonces!$A$13:$A$1048576</definedName>
    <definedName name="Titre_prestations">Annonces!$B$4:$B$1048576</definedName>
  </definedNames>
  <calcPr calcId="152511"/>
  <fileRecoveryPr repairLoad="1"/>
</workbook>
</file>

<file path=xl/calcChain.xml><?xml version="1.0" encoding="utf-8"?>
<calcChain xmlns="http://schemas.openxmlformats.org/spreadsheetml/2006/main">
  <c r="E6" i="7" l="1"/>
  <c r="E9" i="7"/>
  <c r="E12" i="7"/>
  <c r="E15" i="7"/>
  <c r="E18" i="7"/>
  <c r="J18" i="7"/>
  <c r="J15" i="7"/>
  <c r="J12" i="7"/>
  <c r="J9" i="7"/>
  <c r="J6" i="7"/>
  <c r="D8" i="7" l="1"/>
  <c r="D7" i="7"/>
  <c r="C8" i="7"/>
  <c r="C7" i="7"/>
  <c r="J3" i="7"/>
  <c r="E3" i="7"/>
  <c r="O3" i="7" l="1"/>
  <c r="C4" i="7"/>
</calcChain>
</file>

<file path=xl/sharedStrings.xml><?xml version="1.0" encoding="utf-8"?>
<sst xmlns="http://schemas.openxmlformats.org/spreadsheetml/2006/main" count="100" uniqueCount="43">
  <si>
    <t>Référence</t>
  </si>
  <si>
    <t>Titre</t>
  </si>
  <si>
    <t>Code rum</t>
  </si>
  <si>
    <t>Etat</t>
  </si>
  <si>
    <t>Date parution</t>
  </si>
  <si>
    <t>Date suppression</t>
  </si>
  <si>
    <t>OUI</t>
  </si>
  <si>
    <t>NON</t>
  </si>
  <si>
    <t>Par qui?</t>
  </si>
  <si>
    <t>Choix</t>
  </si>
  <si>
    <t>Noms</t>
  </si>
  <si>
    <t>Recherche référénce:</t>
  </si>
  <si>
    <t>Nombre candidature</t>
  </si>
  <si>
    <t>Publiée</t>
  </si>
  <si>
    <t>Supprimée</t>
  </si>
  <si>
    <t>Nombre d'annonces postées</t>
  </si>
  <si>
    <t>Année:</t>
  </si>
  <si>
    <t>Actuel:</t>
  </si>
  <si>
    <t>Nombre d'annonces "Publiée"</t>
  </si>
  <si>
    <t>Nombre d'annonces "Supprimée"</t>
  </si>
  <si>
    <t>gh</t>
  </si>
  <si>
    <t>uhk</t>
  </si>
  <si>
    <t>RjMn642_</t>
  </si>
  <si>
    <t>rdtfyguhjn</t>
  </si>
  <si>
    <t>M/R</t>
  </si>
  <si>
    <t>GE</t>
  </si>
  <si>
    <t>GE-3</t>
  </si>
  <si>
    <t>J</t>
  </si>
  <si>
    <t>C</t>
  </si>
  <si>
    <t>S</t>
  </si>
  <si>
    <t>E</t>
  </si>
  <si>
    <t>Nombre d'annonces "M/R"</t>
  </si>
  <si>
    <t>Nombre d'annonces "GE"</t>
  </si>
  <si>
    <t>Nombre d'annonces "GE-3"</t>
  </si>
  <si>
    <t>Nombre d'annonces "J"</t>
  </si>
  <si>
    <t>Nombre d'annonces "C"</t>
  </si>
  <si>
    <t>Nombre de candidatures "M/R"</t>
  </si>
  <si>
    <t>Nombre de candidatures "GE"</t>
  </si>
  <si>
    <t>Nombre de candidatures "GE-3"</t>
  </si>
  <si>
    <t>Nombre de candidatures "J"</t>
  </si>
  <si>
    <t>Nombre de candidatures "C"</t>
  </si>
  <si>
    <t>bloup</t>
  </si>
  <si>
    <t>blap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</si>
</sst>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30303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wrapText="1"/>
    </xf>
    <xf numFmtId="0" fontId="1" fillId="3" borderId="0" xfId="0" applyFont="1" applyFill="1"/>
    <xf numFmtId="0" fontId="1" fillId="4" borderId="0" xfId="0" applyFont="1" applyFill="1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/>
    <xf numFmtId="14" fontId="1" fillId="2" borderId="0" xfId="0" applyNumberFormat="1" applyFont="1" applyFill="1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pin" dx="22" fmlaLink="$H$13" max="30000" page="10" val="2"/>
</file>

<file path=xl/ctrlProps/ctrlProp3.xml><?xml version="1.0" encoding="utf-8"?>
<formControlPr xmlns="http://schemas.microsoft.com/office/spreadsheetml/2009/9/main" objectType="Spin" dx="22" fmlaLink="$H$13" max="30000" page="10" val="2"/>
</file>

<file path=xl/ctrlProps/ctrlProp4.xml><?xml version="1.0" encoding="utf-8"?>
<formControlPr xmlns="http://schemas.microsoft.com/office/spreadsheetml/2009/9/main" objectType="Spin" dx="22" fmlaLink="$H$13" max="30000" page="10" val="2"/>
</file>

<file path=xl/ctrlProps/ctrlProp5.xml><?xml version="1.0" encoding="utf-8"?>
<formControlPr xmlns="http://schemas.microsoft.com/office/spreadsheetml/2009/9/main" objectType="Spin" dx="22" fmlaLink="$H$13" max="30000" page="10" val="2"/>
</file>

<file path=xl/ctrlProps/ctrlProp6.xml><?xml version="1.0" encoding="utf-8"?>
<formControlPr xmlns="http://schemas.microsoft.com/office/spreadsheetml/2009/9/main" objectType="Spin" dx="22" fmlaLink="$H$13" max="30000" page="10" val="2"/>
</file>

<file path=xl/ctrlProps/ctrlProp7.xml><?xml version="1.0" encoding="utf-8"?>
<formControlPr xmlns="http://schemas.microsoft.com/office/spreadsheetml/2009/9/main" objectType="Spin" dx="22" fmlaLink="$H$13" max="30000" page="10" val="2"/>
</file>

<file path=xl/ctrlProps/ctrlProp8.xml><?xml version="1.0" encoding="utf-8"?>
<formControlPr xmlns="http://schemas.microsoft.com/office/spreadsheetml/2009/9/main" objectType="Spin" dx="22" fmlaLink="$H$13" max="30000" page="10" val="2"/>
</file>

<file path=xl/ctrlProps/ctrlProp9.xml><?xml version="1.0" encoding="utf-8"?>
<formControlPr xmlns="http://schemas.microsoft.com/office/spreadsheetml/2009/9/main" objectType="Spin" dx="22" fmlaLink="$H$13" max="30000" page="10" val="2"/>
</file>

<file path=xl/ctrlProps/ctrlProp10.xml><?xml version="1.0" encoding="utf-8"?>
<formControlPr xmlns="http://schemas.microsoft.com/office/spreadsheetml/2009/9/main" objectType="Spin" dx="22" fmlaLink="$H$13" max="30000" page="10" val="2"/>
</file>

<file path=xl/ctrlProps/ctrlProp11.xml><?xml version="1.0" encoding="utf-8"?>
<formControlPr xmlns="http://schemas.microsoft.com/office/spreadsheetml/2009/9/main" objectType="Spin" dx="22" fmlaLink="$H$13" max="30000" page="10" val="2"/>
</file>

<file path=xl/ctrlProps/ctrlProp12.xml><?xml version="1.0" encoding="utf-8"?>
<formControlPr xmlns="http://schemas.microsoft.com/office/spreadsheetml/2009/9/main" objectType="Spin" dx="22" fmlaLink="$H$13" max="30000" page="10" val="2"/>
</file>

<file path=xl/ctrlProps/ctrlProp13.xml><?xml version="1.0" encoding="utf-8"?>
<formControlPr xmlns="http://schemas.microsoft.com/office/spreadsheetml/2009/9/main" objectType="Spin" dx="22" fmlaLink="$H$13" max="30000" page="10" val="2"/>
</file>

<file path=xl/ctrlProps/ctrlProp14.xml><?xml version="1.0" encoding="utf-8"?>
<formControlPr xmlns="http://schemas.microsoft.com/office/spreadsheetml/2009/9/main" objectType="Spin" dx="22" fmlaLink="$H$13" max="30000" page="10" val="2"/>
</file>

<file path=xl/ctrlProps/ctrlProp15.xml><?xml version="1.0" encoding="utf-8"?>
<formControlPr xmlns="http://schemas.microsoft.com/office/spreadsheetml/2009/9/main" objectType="Spin" dx="22" fmlaLink="$H$13" max="30000" page="10" val="2"/>
</file>

<file path=xl/ctrlProps/ctrlProp16.xml><?xml version="1.0" encoding="utf-8"?>
<formControlPr xmlns="http://schemas.microsoft.com/office/spreadsheetml/2009/9/main" objectType="Spin" dx="22" fmlaLink="$H$13" max="30000" page="10" val="2"/>
</file>

<file path=xl/ctrlProps/ctrlProp17.xml><?xml version="1.0" encoding="utf-8"?>
<formControlPr xmlns="http://schemas.microsoft.com/office/spreadsheetml/2009/9/main" objectType="Spin" dx="22" fmlaLink="$H$13" max="30000" page="10" val="2"/>
</file>

<file path=xl/ctrlProps/ctrlProp18.xml><?xml version="1.0" encoding="utf-8"?>
<formControlPr xmlns="http://schemas.microsoft.com/office/spreadsheetml/2009/9/main" objectType="Spin" dx="22" fmlaLink="$H$13" max="30000" page="10" val="2"/>
</file>

<file path=xl/ctrlProps/ctrlProp19.xml><?xml version="1.0" encoding="utf-8"?>
<formControlPr xmlns="http://schemas.microsoft.com/office/spreadsheetml/2009/9/main" objectType="Spin" dx="22" fmlaLink="H13" max="30000" page="10" val="2"/>
</file>

<file path=xl/ctrlProps/ctrlProp20.xml><?xml version="1.0" encoding="utf-8"?>
<formControlPr xmlns="http://schemas.microsoft.com/office/spreadsheetml/2009/9/main" objectType="Spin" dx="22" fmlaLink="$H$13" max="30000" page="10" val="2"/>
</file>

<file path=xl/ctrlProps/ctrlProp21.xml><?xml version="1.0" encoding="utf-8"?>
<formControlPr xmlns="http://schemas.microsoft.com/office/spreadsheetml/2009/9/main" objectType="Spin" dx="22" fmlaLink="$H$13" max="30000" page="10" val="2"/>
</file>

<file path=xl/ctrlProps/ctrlProp22.xml><?xml version="1.0" encoding="utf-8"?>
<formControlPr xmlns="http://schemas.microsoft.com/office/spreadsheetml/2009/9/main" objectType="Spin" dx="22" fmlaLink="$H$13" max="30000" page="10" val="2"/>
</file>

<file path=xl/ctrlProps/ctrlProp23.xml><?xml version="1.0" encoding="utf-8"?>
<formControlPr xmlns="http://schemas.microsoft.com/office/spreadsheetml/2009/9/main" objectType="Spin" dx="22" fmlaLink="$H$13" max="30000" page="10" val="2"/>
</file>

<file path=xl/ctrlProps/ctrlProp24.xml><?xml version="1.0" encoding="utf-8"?>
<formControlPr xmlns="http://schemas.microsoft.com/office/spreadsheetml/2009/9/main" objectType="Spin" dx="22" fmlaLink="$H$13" max="30000" page="10" val="2"/>
</file>

<file path=xl/ctrlProps/ctrlProp25.xml><?xml version="1.0" encoding="utf-8"?>
<formControlPr xmlns="http://schemas.microsoft.com/office/spreadsheetml/2009/9/main" objectType="Spin" dx="22" fmlaLink="$H$13" max="30000" page="10" val="2"/>
</file>

<file path=xl/ctrlProps/ctrlProp26.xml><?xml version="1.0" encoding="utf-8"?>
<formControlPr xmlns="http://schemas.microsoft.com/office/spreadsheetml/2009/9/main" objectType="Spin" dx="22" fmlaLink="$H$13" max="30000" page="10" val="2"/>
</file>

<file path=xl/ctrlProps/ctrlProp27.xml><?xml version="1.0" encoding="utf-8"?>
<formControlPr xmlns="http://schemas.microsoft.com/office/spreadsheetml/2009/9/main" objectType="Spin" dx="22" fmlaLink="$H$13" max="30000" page="10" val="2"/>
</file>

<file path=xl/ctrlProps/ctrlProp28.xml><?xml version="1.0" encoding="utf-8"?>
<formControlPr xmlns="http://schemas.microsoft.com/office/spreadsheetml/2009/9/main" objectType="Spin" dx="22" fmlaLink="H13" max="30000" page="10" val="2"/>
</file>

<file path=xl/ctrlProps/ctrlProp29.xml><?xml version="1.0" encoding="utf-8"?>
<formControlPr xmlns="http://schemas.microsoft.com/office/spreadsheetml/2009/9/main" objectType="Spin" dx="22" fmlaLink="$H$13" max="30000" page="10" val="2"/>
</file>

<file path=xl/ctrlProps/ctrlProp30.xml><?xml version="1.0" encoding="utf-8"?>
<formControlPr xmlns="http://schemas.microsoft.com/office/spreadsheetml/2009/9/main" objectType="Spin" dx="22" fmlaLink="$H$13" max="30000" page="10" val="2"/>
</file>

<file path=xl/ctrlProps/ctrlProp31.xml><?xml version="1.0" encoding="utf-8"?>
<formControlPr xmlns="http://schemas.microsoft.com/office/spreadsheetml/2009/9/main" objectType="Spin" dx="22" fmlaLink="$H$13" max="30000" page="10" val="2"/>
</file>

<file path=xl/ctrlProps/ctrlProp32.xml><?xml version="1.0" encoding="utf-8"?>
<formControlPr xmlns="http://schemas.microsoft.com/office/spreadsheetml/2009/9/main" objectType="Spin" dx="22" fmlaLink="$H$13" max="30000" page="10" val="2"/>
</file>

<file path=xl/ctrlProps/ctrlProp33.xml><?xml version="1.0" encoding="utf-8"?>
<formControlPr xmlns="http://schemas.microsoft.com/office/spreadsheetml/2009/9/main" objectType="Spin" dx="22" fmlaLink="$H$13" max="30000" page="10" val="2"/>
</file>

<file path=xl/ctrlProps/ctrlProp34.xml><?xml version="1.0" encoding="utf-8"?>
<formControlPr xmlns="http://schemas.microsoft.com/office/spreadsheetml/2009/9/main" objectType="Spin" dx="22" fmlaLink="$H$13" max="30000" page="10" val="2"/>
</file>

<file path=xl/ctrlProps/ctrlProp35.xml><?xml version="1.0" encoding="utf-8"?>
<formControlPr xmlns="http://schemas.microsoft.com/office/spreadsheetml/2009/9/main" objectType="Spin" dx="22" fmlaLink="$H$13" max="30000" page="10" val="2"/>
</file>

<file path=xl/ctrlProps/ctrlProp36.xml><?xml version="1.0" encoding="utf-8"?>
<formControlPr xmlns="http://schemas.microsoft.com/office/spreadsheetml/2009/9/main" objectType="Spin" dx="22" fmlaLink="$H$13" max="30000" page="10" val="2"/>
</file>

<file path=xl/ctrlProps/ctrlProp37.xml><?xml version="1.0" encoding="utf-8"?>
<formControlPr xmlns="http://schemas.microsoft.com/office/spreadsheetml/2009/9/main" objectType="Spin" dx="22" fmlaLink="H13" max="30000" page="10" val="2"/>
</file>

<file path=xl/ctrlProps/ctrlProp38.xml><?xml version="1.0" encoding="utf-8"?>
<formControlPr xmlns="http://schemas.microsoft.com/office/spreadsheetml/2009/9/main" objectType="Spin" dx="22" fmlaLink="$H$13" max="30000" page="10" val="2"/>
</file>

<file path=xl/ctrlProps/ctrlProp39.xml><?xml version="1.0" encoding="utf-8"?>
<formControlPr xmlns="http://schemas.microsoft.com/office/spreadsheetml/2009/9/main" objectType="Spin" dx="22" fmlaLink="$H$13" max="30000" page="10" val="2"/>
</file>

<file path=xl/ctrlProps/ctrlProp40.xml><?xml version="1.0" encoding="utf-8"?>
<formControlPr xmlns="http://schemas.microsoft.com/office/spreadsheetml/2009/9/main" objectType="Spin" dx="22" fmlaLink="$H$13" max="30000" page="10" val="2"/>
</file>

<file path=xl/ctrlProps/ctrlProp41.xml><?xml version="1.0" encoding="utf-8"?>
<formControlPr xmlns="http://schemas.microsoft.com/office/spreadsheetml/2009/9/main" objectType="Spin" dx="22" fmlaLink="$H$13" max="30000" page="10" val="2"/>
</file>

<file path=xl/ctrlProps/ctrlProp42.xml><?xml version="1.0" encoding="utf-8"?>
<formControlPr xmlns="http://schemas.microsoft.com/office/spreadsheetml/2009/9/main" objectType="Spin" dx="22" fmlaLink="$H$13" max="30000" page="10" val="2"/>
</file>

<file path=xl/ctrlProps/ctrlProp43.xml><?xml version="1.0" encoding="utf-8"?>
<formControlPr xmlns="http://schemas.microsoft.com/office/spreadsheetml/2009/9/main" objectType="Spin" dx="22" fmlaLink="$H$13" max="30000" page="10" val="2"/>
</file>

<file path=xl/ctrlProps/ctrlProp44.xml><?xml version="1.0" encoding="utf-8"?>
<formControlPr xmlns="http://schemas.microsoft.com/office/spreadsheetml/2009/9/main" objectType="Spin" dx="22" fmlaLink="$H$13" max="30000" page="10" val="2"/>
</file>

<file path=xl/ctrlProps/ctrlProp45.xml><?xml version="1.0" encoding="utf-8"?>
<formControlPr xmlns="http://schemas.microsoft.com/office/spreadsheetml/2009/9/main" objectType="Spin" dx="22" fmlaLink="$H$13" max="30000" page="10" val="2"/>
</file>

<file path=xl/ctrlProps/ctrlProp46.xml><?xml version="1.0" encoding="utf-8"?>
<formControlPr xmlns="http://schemas.microsoft.com/office/spreadsheetml/2009/9/main" objectType="Spin" dx="22" fmlaLink="H13" max="30000" page="10" val="2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</xdr:row>
          <xdr:rowOff>19050</xdr:rowOff>
        </xdr:from>
        <xdr:to>
          <xdr:col>2</xdr:col>
          <xdr:colOff>19050</xdr:colOff>
          <xdr:row>3</xdr:row>
          <xdr:rowOff>28575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référence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37" name="Spinner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38" name="Spinner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39" name="Spinner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41" name="Spinner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42" name="Spinner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43" name="Spinner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45" name="Spinner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46" name="Spinner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47" name="Spinner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50" name="Spinner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51" name="Spinner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52" name="Spinner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53" name="Spinner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54" name="Spinner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55" name="Spinner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56" name="Spinner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57" name="Spinner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58" name="Spinner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59" name="Spinner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60" name="Spinner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61" name="Spinner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62" name="Spinner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63" name="Spinner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64" name="Spinner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65" name="Spinner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66" name="Spinner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67" name="Spinner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68" name="Spinner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69" name="Spinner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70" name="Spinner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71" name="Spinner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72" name="Spinner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73" name="Spinner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74" name="Spinner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75" name="Spinner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76" name="Spinner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77" name="Spinner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78" name="Spinner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79" name="Spinner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80" name="Spinner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81" name="Spinner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82" name="Spinner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83" name="Spinner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84" name="Spinner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4</xdr:row>
          <xdr:rowOff>0</xdr:rowOff>
        </xdr:from>
        <xdr:to>
          <xdr:col>8</xdr:col>
          <xdr:colOff>9525</xdr:colOff>
          <xdr:row>4</xdr:row>
          <xdr:rowOff>0</xdr:rowOff>
        </xdr:to>
        <xdr:sp macro="" textlink="">
          <xdr:nvSpPr>
            <xdr:cNvPr id="1085" name="Spinner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0</xdr:row>
          <xdr:rowOff>9525</xdr:rowOff>
        </xdr:from>
        <xdr:to>
          <xdr:col>5</xdr:col>
          <xdr:colOff>28575</xdr:colOff>
          <xdr:row>1</xdr:row>
          <xdr:rowOff>28575</xdr:rowOff>
        </xdr:to>
        <xdr:sp macro="" textlink="">
          <xdr:nvSpPr>
            <xdr:cNvPr id="1104" name="Button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</xdr:row>
          <xdr:rowOff>19050</xdr:rowOff>
        </xdr:from>
        <xdr:to>
          <xdr:col>2</xdr:col>
          <xdr:colOff>19050</xdr:colOff>
          <xdr:row>3</xdr:row>
          <xdr:rowOff>28575</xdr:rowOff>
        </xdr:to>
        <xdr:sp macro="" textlink="">
          <xdr:nvSpPr>
            <xdr:cNvPr id="3" name="Button -1022" hidden="1">
              <a:extLst>
                <a:ext uri="{63B3BB69-23CF-44E3-9099-C40C66FF867C}">
                  <a14:compatExt spid="_x0000_s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annonce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3"/>
  <sheetViews>
    <sheetView workbookViewId="0">
      <selection activeCell="B13" sqref="B13"/>
    </sheetView>
  </sheetViews>
  <sheetFormatPr baseColWidth="10" defaultColWidth="9.140625" defaultRowHeight="15" x14ac:dyDescent="0.25"/>
  <cols>
    <col min="1" max="1" width="11.28515625" customWidth="1"/>
    <col min="2" max="2" width="20.5703125" customWidth="1"/>
    <col min="3" max="3" width="11.5703125" customWidth="1"/>
    <col min="5" max="5" width="13.5703125" style="1" customWidth="1"/>
    <col min="6" max="6" width="17.42578125" style="1" customWidth="1"/>
    <col min="8" max="8" width="19.5703125" style="8" customWidth="1"/>
  </cols>
  <sheetData>
    <row r="1" spans="1:8" x14ac:dyDescent="0.25">
      <c r="A1" s="13" t="s">
        <v>11</v>
      </c>
      <c r="B1" s="13"/>
      <c r="C1" s="14" t="s">
        <v>22</v>
      </c>
      <c r="D1" s="14"/>
      <c r="E1"/>
      <c r="F1"/>
    </row>
    <row r="2" spans="1:8" x14ac:dyDescent="0.25">
      <c r="E2"/>
      <c r="F2"/>
    </row>
    <row r="3" spans="1:8" x14ac:dyDescent="0.25">
      <c r="E3"/>
      <c r="F3"/>
    </row>
    <row r="4" spans="1:8" x14ac:dyDescent="0.25">
      <c r="A4" s="2" t="s">
        <v>0</v>
      </c>
      <c r="B4" s="2" t="s">
        <v>1</v>
      </c>
      <c r="C4" s="2" t="s">
        <v>2</v>
      </c>
      <c r="D4" s="2" t="s">
        <v>3</v>
      </c>
      <c r="E4" s="12" t="s">
        <v>4</v>
      </c>
      <c r="F4" s="12" t="s">
        <v>5</v>
      </c>
      <c r="G4" s="2" t="s">
        <v>8</v>
      </c>
      <c r="H4" s="7" t="s">
        <v>12</v>
      </c>
    </row>
    <row r="5" spans="1:8" x14ac:dyDescent="0.25">
      <c r="A5" t="s">
        <v>23</v>
      </c>
      <c r="B5" t="s">
        <v>26</v>
      </c>
      <c r="C5">
        <v>87645</v>
      </c>
      <c r="D5" t="s">
        <v>13</v>
      </c>
      <c r="E5" s="1">
        <v>36526</v>
      </c>
      <c r="F5" s="1">
        <v>36526</v>
      </c>
      <c r="G5" t="s">
        <v>30</v>
      </c>
      <c r="H5" s="9">
        <v>4</v>
      </c>
    </row>
    <row r="6" spans="1:8" x14ac:dyDescent="0.25">
      <c r="A6" t="s">
        <v>23</v>
      </c>
      <c r="B6" t="s">
        <v>26</v>
      </c>
      <c r="C6">
        <v>87645</v>
      </c>
      <c r="D6" t="s">
        <v>13</v>
      </c>
      <c r="E6" s="1">
        <v>36526</v>
      </c>
      <c r="F6" s="1">
        <v>36526</v>
      </c>
      <c r="G6" t="s">
        <v>29</v>
      </c>
      <c r="H6" s="9">
        <v>5</v>
      </c>
    </row>
    <row r="7" spans="1:8" x14ac:dyDescent="0.25">
      <c r="A7" t="s">
        <v>21</v>
      </c>
      <c r="B7" t="s">
        <v>27</v>
      </c>
      <c r="C7">
        <v>65431</v>
      </c>
      <c r="D7" t="s">
        <v>14</v>
      </c>
      <c r="E7" s="1">
        <v>42856</v>
      </c>
      <c r="F7" s="1">
        <v>42887</v>
      </c>
      <c r="G7" t="s">
        <v>30</v>
      </c>
      <c r="H7" s="8">
        <v>4</v>
      </c>
    </row>
    <row r="8" spans="1:8" x14ac:dyDescent="0.25">
      <c r="A8" t="s">
        <v>21</v>
      </c>
      <c r="B8" t="s">
        <v>27</v>
      </c>
      <c r="C8">
        <v>65431</v>
      </c>
      <c r="D8" t="s">
        <v>14</v>
      </c>
      <c r="E8" s="1">
        <v>42856</v>
      </c>
      <c r="F8" s="1">
        <v>42887</v>
      </c>
      <c r="G8" t="s">
        <v>30</v>
      </c>
      <c r="H8" s="8">
        <v>7</v>
      </c>
    </row>
    <row r="9" spans="1:8" x14ac:dyDescent="0.25">
      <c r="A9" t="s">
        <v>21</v>
      </c>
      <c r="B9" t="s">
        <v>27</v>
      </c>
      <c r="C9">
        <v>65431</v>
      </c>
      <c r="D9" t="s">
        <v>14</v>
      </c>
      <c r="E9" s="1">
        <v>42856</v>
      </c>
      <c r="F9" s="1">
        <v>42887</v>
      </c>
      <c r="G9" t="s">
        <v>29</v>
      </c>
      <c r="H9" s="8">
        <v>5</v>
      </c>
    </row>
    <row r="10" spans="1:8" x14ac:dyDescent="0.25">
      <c r="A10" t="s">
        <v>21</v>
      </c>
      <c r="B10" t="s">
        <v>28</v>
      </c>
      <c r="C10">
        <v>65431</v>
      </c>
      <c r="D10" t="s">
        <v>14</v>
      </c>
      <c r="E10" s="1">
        <v>42856</v>
      </c>
      <c r="F10" s="1">
        <v>42887</v>
      </c>
      <c r="G10" t="s">
        <v>29</v>
      </c>
      <c r="H10" s="8">
        <v>4</v>
      </c>
    </row>
    <row r="11" spans="1:8" x14ac:dyDescent="0.25">
      <c r="A11" t="s">
        <v>20</v>
      </c>
      <c r="B11" t="s">
        <v>27</v>
      </c>
      <c r="C11">
        <v>8645312</v>
      </c>
      <c r="D11" t="s">
        <v>13</v>
      </c>
      <c r="E11" s="1">
        <v>42856</v>
      </c>
      <c r="F11" s="1">
        <v>42887</v>
      </c>
      <c r="G11" t="s">
        <v>30</v>
      </c>
      <c r="H11" s="8">
        <v>3</v>
      </c>
    </row>
    <row r="12" spans="1:8" x14ac:dyDescent="0.25">
      <c r="A12" t="s">
        <v>42</v>
      </c>
      <c r="B12" t="s">
        <v>25</v>
      </c>
      <c r="C12">
        <v>8645312</v>
      </c>
      <c r="D12" t="s">
        <v>13</v>
      </c>
      <c r="E12" s="1">
        <v>42856</v>
      </c>
      <c r="F12" s="1">
        <v>42887</v>
      </c>
      <c r="G12" t="s">
        <v>29</v>
      </c>
      <c r="H12" s="8">
        <v>1</v>
      </c>
    </row>
    <row r="13" spans="1:8" x14ac:dyDescent="0.25">
      <c r="A13" t="s">
        <v>41</v>
      </c>
      <c r="B13" t="s">
        <v>24</v>
      </c>
      <c r="C13">
        <v>532</v>
      </c>
      <c r="D13" t="s">
        <v>13</v>
      </c>
      <c r="E13" s="1">
        <v>42736</v>
      </c>
      <c r="F13" s="1">
        <v>36526</v>
      </c>
      <c r="G13" t="s">
        <v>29</v>
      </c>
      <c r="H13" s="8">
        <v>2</v>
      </c>
    </row>
  </sheetData>
  <mergeCells count="2">
    <mergeCell ref="A1:B1"/>
    <mergeCell ref="C1:D1"/>
  </mergeCells>
  <dataValidations count="1">
    <dataValidation type="list" allowBlank="1" showInputMessage="1" showErrorMessage="1" sqref="B5:B1048576">
      <formula1>Prestations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Ajouter_reference">
                <anchor moveWithCells="1" sizeWithCells="1">
                  <from>
                    <xdr:col>0</xdr:col>
                    <xdr:colOff>19050</xdr:colOff>
                    <xdr:row>1</xdr:row>
                    <xdr:rowOff>19050</xdr:rowOff>
                  </from>
                  <to>
                    <xdr:col>2</xdr:col>
                    <xdr:colOff>19050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Spinner 13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6" name="Spinner 14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7" name="Spinner 15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8" name="Spinner 17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9" name="Spinner 18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0" name="Spinner 19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1" name="Spinner 21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2" name="Spinner 22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3" name="Spinner 23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4" name="Spinner 26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5" name="Spinner 27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6" name="Spinner 28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7" name="Spinner 29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18" name="Spinner 30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19" name="Spinner 31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20" name="Spinner 32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21" name="Spinner 33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2" name="Spinner 34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23" name="Spinner 35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24" name="Spinner 36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25" name="Spinner 37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26" name="Spinner 38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27" name="Spinner 39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28" name="Spinner 40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29" name="Spinner 41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30" name="Spinner 42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31" name="Spinner 43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32" name="Spinner 44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33" name="Spinner 45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34" name="Spinner 46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35" name="Spinner 47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36" name="Spinner 48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37" name="Spinner 49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38" name="Spinner 50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39" name="Spinner 51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40" name="Spinner 52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41" name="Spinner 53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42" name="Spinner 54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43" name="Spinner 55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44" name="Spinner 56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45" name="Spinner 57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46" name="Spinner 58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47" name="Spinner 59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48" name="Spinner 60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49" name="Spinner 61">
              <controlPr defaultSize="0" autoPict="0">
                <anchor moveWithCells="1" sizeWithCells="1">
                  <from>
                    <xdr:col>7</xdr:col>
                    <xdr:colOff>1095375</xdr:colOff>
                    <xdr:row>4</xdr:row>
                    <xdr:rowOff>0</xdr:rowOff>
                  </from>
                  <to>
                    <xdr:col>8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50" name="Button 80">
              <controlPr defaultSize="0" print="0" autoFill="0" autoPict="0" macro="[0]!Rechercher">
                <anchor moveWithCells="1" sizeWithCells="1">
                  <from>
                    <xdr:col>4</xdr:col>
                    <xdr:colOff>9525</xdr:colOff>
                    <xdr:row>0</xdr:row>
                    <xdr:rowOff>9525</xdr:rowOff>
                  </from>
                  <to>
                    <xdr:col>5</xdr:col>
                    <xdr:colOff>28575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" r:id="rId51" name="Button -1022">
              <controlPr defaultSize="0" print="0" autoFill="0" autoPict="0" macro="[0]!Ajouter_reference">
                <anchor moveWithCells="1" sizeWithCells="1">
                  <from>
                    <xdr:col>0</xdr:col>
                    <xdr:colOff>19050</xdr:colOff>
                    <xdr:row>1</xdr:row>
                    <xdr:rowOff>19050</xdr:rowOff>
                  </from>
                  <to>
                    <xdr:col>2</xdr:col>
                    <xdr:colOff>19050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Divers!$D$3:$D$4</xm:f>
          </x14:formula1>
          <xm:sqref>G5:G1048576</xm:sqref>
        </x14:dataValidation>
        <x14:dataValidation type="list" allowBlank="1" showInputMessage="1" showErrorMessage="1">
          <x14:formula1>
            <xm:f>Divers!$B$3:$B$4</xm:f>
          </x14:formula1>
          <xm:sqref>D5:D1048576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O18"/>
  <sheetViews>
    <sheetView tabSelected="1" zoomScale="90" zoomScaleNormal="90" workbookViewId="0">
      <selection activeCell="E5" sqref="E5"/>
    </sheetView>
  </sheetViews>
  <sheetFormatPr baseColWidth="10" defaultRowHeight="15" x14ac:dyDescent="0.25"/>
  <cols>
    <col min="1" max="1" width="26.140625" customWidth="1"/>
    <col min="2" max="2" width="7.5703125" customWidth="1"/>
    <col min="3" max="3" width="9" customWidth="1"/>
    <col min="4" max="4" width="7.140625" customWidth="1"/>
    <col min="5" max="5" width="7.42578125" customWidth="1"/>
    <col min="6" max="6" width="27.5703125" customWidth="1"/>
    <col min="7" max="7" width="7.140625" customWidth="1"/>
    <col min="8" max="8" width="8.42578125" customWidth="1"/>
    <col min="9" max="9" width="7.42578125" customWidth="1"/>
    <col min="10" max="10" width="8.28515625" customWidth="1"/>
    <col min="11" max="11" width="31.85546875" customWidth="1"/>
    <col min="12" max="12" width="7" customWidth="1"/>
    <col min="14" max="14" width="6.85546875" customWidth="1"/>
  </cols>
  <sheetData>
    <row r="3" spans="1:15" x14ac:dyDescent="0.25">
      <c r="A3" s="5" t="s">
        <v>15</v>
      </c>
      <c r="B3" s="6" t="s">
        <v>16</v>
      </c>
      <c r="C3">
        <v>2000</v>
      </c>
      <c r="D3" s="6" t="s">
        <v>17</v>
      </c>
      <c r="E3" s="10">
        <f>COUNTA(Date_parution)-1</f>
        <v>9</v>
      </c>
      <c r="F3" s="5" t="s">
        <v>18</v>
      </c>
      <c r="G3" s="6" t="s">
        <v>16</v>
      </c>
      <c r="I3" s="6" t="s">
        <v>17</v>
      </c>
      <c r="J3">
        <f>COUNTIF(Etat,"Publiée")</f>
        <v>5</v>
      </c>
      <c r="K3" s="5" t="s">
        <v>19</v>
      </c>
      <c r="L3" s="6" t="s">
        <v>16</v>
      </c>
      <c r="N3" s="6" t="s">
        <v>17</v>
      </c>
      <c r="O3">
        <f>COUNTIF(Etat,"Supprimée")</f>
        <v>4</v>
      </c>
    </row>
    <row r="4" spans="1:15" x14ac:dyDescent="0.25">
      <c r="C4">
        <f>COUNTIF(Date_parution,"C3")</f>
        <v>0</v>
      </c>
      <c r="E4" s="10"/>
    </row>
    <row r="5" spans="1:15" x14ac:dyDescent="0.25">
      <c r="E5" s="10"/>
    </row>
    <row r="6" spans="1:15" ht="30" x14ac:dyDescent="0.25">
      <c r="A6" s="4" t="s">
        <v>31</v>
      </c>
      <c r="B6" s="6" t="s">
        <v>16</v>
      </c>
      <c r="C6">
        <v>2017</v>
      </c>
      <c r="D6" s="6" t="s">
        <v>17</v>
      </c>
      <c r="E6" s="10">
        <f>COUNTIF(Titre_prestations,"M/R")</f>
        <v>1</v>
      </c>
      <c r="F6" s="4" t="s">
        <v>36</v>
      </c>
      <c r="G6" s="6" t="s">
        <v>16</v>
      </c>
      <c r="I6" s="6" t="s">
        <v>17</v>
      </c>
      <c r="J6">
        <f>SUMIF(Titre_prestations,"M/R",Nombre_candidatures)</f>
        <v>2</v>
      </c>
    </row>
    <row r="7" spans="1:15" x14ac:dyDescent="0.25">
      <c r="C7">
        <f>COUNTIFS(Titre_prestations,"*ménage*",Date_parution,"=*C6*")</f>
        <v>0</v>
      </c>
      <c r="D7" s="11" t="e">
        <f>SUMPRODUCT((Titre_prestations="ménage"),((YEAR(Date_parution)=YEAR(C6))))</f>
        <v>#VALUE!</v>
      </c>
      <c r="E7" s="10"/>
    </row>
    <row r="8" spans="1:15" x14ac:dyDescent="0.25">
      <c r="C8">
        <f>COUNT(Nombre_candidatures= AND(Titre_prestations="Ménage/repassage",Date_parution,"C6"))</f>
        <v>0</v>
      </c>
      <c r="D8" t="e">
        <f>SUMPRODUCT(Titre_prestations="Ménage/repassage",YEAR(Date_parution)=YEAR(C6))</f>
        <v>#VALUE!</v>
      </c>
      <c r="E8" s="10"/>
    </row>
    <row r="9" spans="1:15" ht="30" x14ac:dyDescent="0.25">
      <c r="A9" s="4" t="s">
        <v>32</v>
      </c>
      <c r="B9" s="6" t="s">
        <v>16</v>
      </c>
      <c r="D9" s="6" t="s">
        <v>17</v>
      </c>
      <c r="E9" s="10">
        <f>COUNTIF(Titre_prestations,"GE")</f>
        <v>1</v>
      </c>
      <c r="F9" s="4" t="s">
        <v>37</v>
      </c>
      <c r="G9" s="6" t="s">
        <v>16</v>
      </c>
      <c r="I9" s="6" t="s">
        <v>17</v>
      </c>
      <c r="J9">
        <f>SUMIF(Titre_prestations,"GE",Nombre_candidatures)</f>
        <v>1</v>
      </c>
    </row>
    <row r="10" spans="1:15" x14ac:dyDescent="0.25">
      <c r="E10" s="10"/>
    </row>
    <row r="11" spans="1:15" x14ac:dyDescent="0.25">
      <c r="E11" s="10"/>
    </row>
    <row r="12" spans="1:15" ht="30" x14ac:dyDescent="0.25">
      <c r="A12" s="4" t="s">
        <v>33</v>
      </c>
      <c r="B12" s="6" t="s">
        <v>16</v>
      </c>
      <c r="D12" s="6" t="s">
        <v>17</v>
      </c>
      <c r="E12" s="10">
        <f>COUNTIF(Titre_prestations,"GE-3")</f>
        <v>2</v>
      </c>
      <c r="F12" s="4" t="s">
        <v>38</v>
      </c>
      <c r="G12" s="6" t="s">
        <v>16</v>
      </c>
      <c r="I12" s="6" t="s">
        <v>17</v>
      </c>
      <c r="J12">
        <f>SUMIF(Titre_prestations,"GE-3",Nombre_candidatures)</f>
        <v>9</v>
      </c>
    </row>
    <row r="13" spans="1:15" x14ac:dyDescent="0.25">
      <c r="E13" s="10"/>
    </row>
    <row r="14" spans="1:15" x14ac:dyDescent="0.25">
      <c r="E14" s="10"/>
    </row>
    <row r="15" spans="1:15" x14ac:dyDescent="0.25">
      <c r="A15" s="4" t="s">
        <v>34</v>
      </c>
      <c r="B15" s="6" t="s">
        <v>16</v>
      </c>
      <c r="D15" s="6" t="s">
        <v>17</v>
      </c>
      <c r="E15" s="10">
        <f>COUNTIF(Titre_prestations,"J")</f>
        <v>4</v>
      </c>
      <c r="F15" s="4" t="s">
        <v>39</v>
      </c>
      <c r="G15" s="6" t="s">
        <v>16</v>
      </c>
      <c r="I15" s="6" t="s">
        <v>17</v>
      </c>
      <c r="J15">
        <f>SUMIF(Titre_prestations,"J",Nombre_candidatures)</f>
        <v>19</v>
      </c>
    </row>
    <row r="16" spans="1:15" x14ac:dyDescent="0.25">
      <c r="E16" s="10"/>
    </row>
    <row r="17" spans="1:10" x14ac:dyDescent="0.25">
      <c r="E17" s="10"/>
    </row>
    <row r="18" spans="1:10" x14ac:dyDescent="0.25">
      <c r="A18" s="4" t="s">
        <v>35</v>
      </c>
      <c r="B18" s="6" t="s">
        <v>16</v>
      </c>
      <c r="D18" s="6" t="s">
        <v>17</v>
      </c>
      <c r="E18" s="10">
        <f>COUNTIF(Titre_prestations,"C")</f>
        <v>1</v>
      </c>
      <c r="F18" s="4" t="s">
        <v>40</v>
      </c>
      <c r="G18" s="6" t="s">
        <v>16</v>
      </c>
      <c r="I18" s="6" t="s">
        <v>17</v>
      </c>
      <c r="J18">
        <f>SUMIF(Titre_prestations,"C",Nombre_candidatures)</f>
        <v>4</v>
      </c>
    </row>
  </sheetData>
  <pageMargins left="0.7" right="0.7" top="0.75" bottom="0.75" header="0.3" footer="0.3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D7"/>
  <sheetViews>
    <sheetView workbookViewId="0">
      <selection activeCell="D5" sqref="D5"/>
    </sheetView>
  </sheetViews>
  <sheetFormatPr baseColWidth="10" defaultRowHeight="15" x14ac:dyDescent="0.25"/>
  <cols>
    <col min="1" max="1" width="20.85546875" customWidth="1"/>
  </cols>
  <sheetData>
    <row r="2" spans="1:4" x14ac:dyDescent="0.25">
      <c r="A2" s="3" t="s">
        <v>1</v>
      </c>
      <c r="B2" s="3" t="s">
        <v>3</v>
      </c>
      <c r="C2" s="3" t="s">
        <v>9</v>
      </c>
      <c r="D2" s="3" t="s">
        <v>10</v>
      </c>
    </row>
    <row r="3" spans="1:4" x14ac:dyDescent="0.25">
      <c r="A3" t="s">
        <v>24</v>
      </c>
      <c r="B3" t="s">
        <v>13</v>
      </c>
      <c r="C3" t="s">
        <v>6</v>
      </c>
      <c r="D3" t="s">
        <v>29</v>
      </c>
    </row>
    <row r="4" spans="1:4" x14ac:dyDescent="0.25">
      <c r="A4" t="s">
        <v>25</v>
      </c>
      <c r="B4" t="s">
        <v>14</v>
      </c>
      <c r="C4" t="s">
        <v>7</v>
      </c>
      <c r="D4" t="s">
        <v>30</v>
      </c>
    </row>
    <row r="5" spans="1:4" x14ac:dyDescent="0.25">
      <c r="A5" t="s">
        <v>26</v>
      </c>
    </row>
    <row r="6" spans="1:4" x14ac:dyDescent="0.25">
      <c r="A6" t="s">
        <v>27</v>
      </c>
    </row>
    <row r="7" spans="1:4" x14ac:dyDescent="0.25">
      <c r="A7" t="s">
        <v>28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Annonces</vt:lpstr>
      <vt:lpstr>Statistiques</vt:lpstr>
      <vt:lpstr>Divers</vt:lpstr>
      <vt:lpstr>Code_rum</vt:lpstr>
      <vt:lpstr>Date_parution</vt:lpstr>
      <vt:lpstr>Date_suppression</vt:lpstr>
      <vt:lpstr>Etat</vt:lpstr>
      <vt:lpstr>Nombre_candidatures</vt:lpstr>
      <vt:lpstr>Prestations</vt:lpstr>
      <vt:lpstr>recherche_reference</vt:lpstr>
      <vt:lpstr>Reference</vt:lpstr>
      <vt:lpstr>Titre_prestations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2017-09-11T15:06:40Z</dcterms:modified>
</cp:coreProperties>
</file>