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reau\Desktop\"/>
    </mc:Choice>
  </mc:AlternateContent>
  <bookViews>
    <workbookView xWindow="0" yWindow="0" windowWidth="20490" windowHeight="7620"/>
  </bookViews>
  <sheets>
    <sheet name="Bilan PE 2017" sheetId="1" r:id="rId1"/>
  </sheets>
  <definedNames>
    <definedName name="_xlnm._FilterDatabase" localSheetId="0" hidden="1">'Bilan PE 2017'!$A$2:$K$88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N4" i="1"/>
  <c r="O4" i="1"/>
  <c r="P4" i="1"/>
  <c r="N5" i="1"/>
  <c r="O5" i="1"/>
  <c r="P5" i="1"/>
  <c r="M6" i="1"/>
  <c r="O6" i="1"/>
  <c r="P6" i="1"/>
  <c r="M7" i="1"/>
  <c r="N7" i="1"/>
  <c r="P7" i="1"/>
  <c r="M8" i="1"/>
  <c r="N8" i="1"/>
  <c r="P8" i="1"/>
  <c r="M9" i="1"/>
  <c r="N9" i="1"/>
  <c r="P9" i="1"/>
  <c r="M10" i="1"/>
  <c r="N10" i="1"/>
  <c r="P10" i="1"/>
  <c r="M11" i="1"/>
  <c r="N11" i="1"/>
  <c r="P11" i="1"/>
  <c r="M12" i="1"/>
  <c r="N12" i="1"/>
  <c r="P12" i="1"/>
  <c r="M13" i="1"/>
  <c r="N13" i="1"/>
  <c r="P13" i="1"/>
  <c r="M14" i="1"/>
  <c r="N14" i="1"/>
  <c r="P14" i="1"/>
  <c r="M15" i="1"/>
  <c r="N15" i="1"/>
  <c r="O15" i="1"/>
  <c r="M16" i="1"/>
  <c r="N16" i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O29" i="1"/>
  <c r="P29" i="1"/>
  <c r="M30" i="1"/>
  <c r="O30" i="1"/>
  <c r="P30" i="1"/>
  <c r="O31" i="1"/>
  <c r="P31" i="1"/>
  <c r="M32" i="1"/>
  <c r="O32" i="1"/>
  <c r="P32" i="1"/>
  <c r="M33" i="1"/>
  <c r="P33" i="1"/>
  <c r="M34" i="1"/>
  <c r="P34" i="1"/>
  <c r="M35" i="1"/>
  <c r="P35" i="1"/>
  <c r="M36" i="1"/>
  <c r="P36" i="1"/>
  <c r="M37" i="1"/>
  <c r="P37" i="1"/>
  <c r="M38" i="1"/>
  <c r="O38" i="1"/>
  <c r="M39" i="1"/>
  <c r="O39" i="1"/>
  <c r="M40" i="1"/>
  <c r="O40" i="1"/>
  <c r="M41" i="1"/>
  <c r="O41" i="1"/>
  <c r="M42" i="1"/>
  <c r="N42" i="1"/>
  <c r="P42" i="1"/>
  <c r="M43" i="1"/>
  <c r="N43" i="1"/>
  <c r="P43" i="1"/>
  <c r="M44" i="1"/>
  <c r="N44" i="1"/>
  <c r="P44" i="1"/>
  <c r="M45" i="1"/>
  <c r="N45" i="1"/>
  <c r="P45" i="1"/>
  <c r="M46" i="1"/>
  <c r="N46" i="1"/>
  <c r="P46" i="1"/>
  <c r="M47" i="1"/>
  <c r="N47" i="1"/>
  <c r="P47" i="1"/>
  <c r="M48" i="1"/>
  <c r="N48" i="1"/>
  <c r="P48" i="1"/>
  <c r="M49" i="1"/>
  <c r="N49" i="1"/>
  <c r="P49" i="1"/>
  <c r="M50" i="1"/>
  <c r="N50" i="1"/>
  <c r="P50" i="1"/>
  <c r="M51" i="1"/>
  <c r="N51" i="1"/>
  <c r="P51" i="1"/>
  <c r="M52" i="1"/>
  <c r="N52" i="1"/>
  <c r="P52" i="1"/>
  <c r="M53" i="1"/>
  <c r="N53" i="1"/>
  <c r="M54" i="1"/>
  <c r="N54" i="1"/>
  <c r="M55" i="1"/>
  <c r="N55" i="1"/>
  <c r="M56" i="1"/>
  <c r="N56" i="1"/>
  <c r="M57" i="1"/>
  <c r="N57" i="1"/>
  <c r="M58" i="1"/>
  <c r="N58" i="1"/>
  <c r="M59" i="1"/>
  <c r="N59" i="1"/>
  <c r="M60" i="1"/>
  <c r="N60" i="1"/>
  <c r="M61" i="1"/>
  <c r="N61" i="1"/>
  <c r="M62" i="1"/>
  <c r="N62" i="1"/>
  <c r="M63" i="1"/>
  <c r="N63" i="1"/>
  <c r="M64" i="1"/>
  <c r="N64" i="1"/>
  <c r="M65" i="1"/>
  <c r="N65" i="1"/>
  <c r="M66" i="1"/>
  <c r="N66" i="1"/>
  <c r="O66" i="1"/>
  <c r="M67" i="1"/>
  <c r="N67" i="1"/>
  <c r="O67" i="1"/>
  <c r="N68" i="1"/>
  <c r="O68" i="1"/>
  <c r="N69" i="1"/>
  <c r="O69" i="1"/>
  <c r="N70" i="1"/>
  <c r="O70" i="1"/>
  <c r="N71" i="1"/>
  <c r="O71" i="1"/>
  <c r="M72" i="1"/>
  <c r="O72" i="1"/>
  <c r="M73" i="1"/>
  <c r="N73" i="1"/>
  <c r="M74" i="1"/>
  <c r="N74" i="1"/>
  <c r="M75" i="1"/>
  <c r="N75" i="1"/>
  <c r="M76" i="1"/>
  <c r="N76" i="1"/>
  <c r="M77" i="1"/>
  <c r="N77" i="1"/>
  <c r="M78" i="1"/>
  <c r="N78" i="1"/>
  <c r="M79" i="1"/>
  <c r="N79" i="1"/>
  <c r="O79" i="1"/>
  <c r="M80" i="1"/>
  <c r="N80" i="1"/>
  <c r="O80" i="1"/>
  <c r="M81" i="1"/>
  <c r="N81" i="1"/>
  <c r="O81" i="1"/>
  <c r="M82" i="1"/>
  <c r="N82" i="1"/>
  <c r="O82" i="1"/>
  <c r="M83" i="1"/>
  <c r="N83" i="1"/>
  <c r="O83" i="1"/>
  <c r="M84" i="1"/>
  <c r="N84" i="1"/>
  <c r="O84" i="1"/>
  <c r="M85" i="1"/>
  <c r="N85" i="1"/>
  <c r="O85" i="1"/>
  <c r="M86" i="1"/>
  <c r="N86" i="1"/>
  <c r="O86" i="1"/>
  <c r="M87" i="1"/>
  <c r="N87" i="1"/>
  <c r="O87" i="1"/>
  <c r="P3" i="1"/>
  <c r="O3" i="1"/>
  <c r="N3" i="1"/>
  <c r="M3" i="1"/>
  <c r="L31" i="1"/>
  <c r="L32" i="1"/>
  <c r="L33" i="1"/>
  <c r="L34" i="1"/>
  <c r="L35" i="1"/>
  <c r="L36" i="1"/>
  <c r="L37" i="1"/>
  <c r="L38" i="1"/>
  <c r="L39" i="1"/>
  <c r="L40" i="1"/>
  <c r="L41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K88" i="1" l="1"/>
  <c r="I87" i="1"/>
  <c r="P87" i="1" s="1"/>
  <c r="I86" i="1"/>
  <c r="P86" i="1" s="1"/>
  <c r="I85" i="1"/>
  <c r="P85" i="1" s="1"/>
  <c r="I84" i="1"/>
  <c r="P84" i="1" s="1"/>
  <c r="I83" i="1"/>
  <c r="P83" i="1" s="1"/>
  <c r="J82" i="1"/>
  <c r="I82" i="1" s="1"/>
  <c r="P82" i="1" s="1"/>
  <c r="I81" i="1"/>
  <c r="P81" i="1" s="1"/>
  <c r="I80" i="1"/>
  <c r="P80" i="1" s="1"/>
  <c r="I79" i="1"/>
  <c r="P79" i="1" s="1"/>
  <c r="I78" i="1"/>
  <c r="J77" i="1"/>
  <c r="I77" i="1" s="1"/>
  <c r="I76" i="1"/>
  <c r="I75" i="1"/>
  <c r="I74" i="1"/>
  <c r="I73" i="1"/>
  <c r="J72" i="1"/>
  <c r="I72" i="1" s="1"/>
  <c r="I71" i="1"/>
  <c r="I70" i="1"/>
  <c r="I69" i="1"/>
  <c r="I68" i="1"/>
  <c r="I67" i="1"/>
  <c r="I66" i="1"/>
  <c r="I65" i="1"/>
  <c r="I64" i="1"/>
  <c r="I63" i="1"/>
  <c r="I62" i="1"/>
  <c r="I61" i="1"/>
  <c r="I60" i="1"/>
  <c r="J59" i="1"/>
  <c r="I59" i="1" s="1"/>
  <c r="I58" i="1"/>
  <c r="I57" i="1"/>
  <c r="I56" i="1"/>
  <c r="I55" i="1"/>
  <c r="J54" i="1"/>
  <c r="I54" i="1" s="1"/>
  <c r="J53" i="1"/>
  <c r="I53" i="1" s="1"/>
  <c r="I52" i="1"/>
  <c r="O52" i="1" s="1"/>
  <c r="I51" i="1"/>
  <c r="O51" i="1" s="1"/>
  <c r="I50" i="1"/>
  <c r="O50" i="1" s="1"/>
  <c r="I49" i="1"/>
  <c r="O49" i="1" s="1"/>
  <c r="I48" i="1"/>
  <c r="O48" i="1" s="1"/>
  <c r="I47" i="1"/>
  <c r="O47" i="1" s="1"/>
  <c r="I46" i="1"/>
  <c r="O46" i="1" s="1"/>
  <c r="I45" i="1"/>
  <c r="I44" i="1"/>
  <c r="J43" i="1"/>
  <c r="I43" i="1"/>
  <c r="I42" i="1"/>
  <c r="I41" i="1"/>
  <c r="I40" i="1"/>
  <c r="J39" i="1"/>
  <c r="I39" i="1" s="1"/>
  <c r="I38" i="1"/>
  <c r="I37" i="1"/>
  <c r="I36" i="1"/>
  <c r="I35" i="1"/>
  <c r="I34" i="1"/>
  <c r="I33" i="1"/>
  <c r="I32" i="1"/>
  <c r="N32" i="1" s="1"/>
  <c r="J31" i="1"/>
  <c r="I31" i="1" s="1"/>
  <c r="I30" i="1"/>
  <c r="I29" i="1"/>
  <c r="I28" i="1"/>
  <c r="I27" i="1"/>
  <c r="I26" i="1"/>
  <c r="J25" i="1"/>
  <c r="I25" i="1"/>
  <c r="I24" i="1"/>
  <c r="J23" i="1"/>
  <c r="I23" i="1" s="1"/>
  <c r="J22" i="1"/>
  <c r="I22" i="1" s="1"/>
  <c r="J21" i="1"/>
  <c r="I21" i="1"/>
  <c r="I20" i="1"/>
  <c r="J19" i="1"/>
  <c r="I19" i="1" s="1"/>
  <c r="I18" i="1"/>
  <c r="I17" i="1"/>
  <c r="J16" i="1"/>
  <c r="I16" i="1" s="1"/>
  <c r="I15" i="1"/>
  <c r="I14" i="1"/>
  <c r="I13" i="1"/>
  <c r="I12" i="1"/>
  <c r="I11" i="1"/>
  <c r="I10" i="1"/>
  <c r="J9" i="1"/>
  <c r="I9" i="1" s="1"/>
  <c r="I8" i="1"/>
  <c r="J7" i="1"/>
  <c r="I7" i="1" s="1"/>
  <c r="I6" i="1"/>
  <c r="I5" i="1"/>
  <c r="I4" i="1"/>
  <c r="L4" i="1" s="1"/>
  <c r="I3" i="1"/>
  <c r="L3" i="1" s="1"/>
  <c r="O59" i="1" l="1"/>
  <c r="P59" i="1"/>
  <c r="L8" i="1"/>
  <c r="O8" i="1"/>
  <c r="L12" i="1"/>
  <c r="O12" i="1"/>
  <c r="P20" i="1"/>
  <c r="L20" i="1"/>
  <c r="P26" i="1"/>
  <c r="L26" i="1"/>
  <c r="N34" i="1"/>
  <c r="O34" i="1"/>
  <c r="N38" i="1"/>
  <c r="P38" i="1"/>
  <c r="L42" i="1"/>
  <c r="O42" i="1"/>
  <c r="O45" i="1"/>
  <c r="L45" i="1"/>
  <c r="P53" i="1"/>
  <c r="O53" i="1"/>
  <c r="P60" i="1"/>
  <c r="O60" i="1"/>
  <c r="M5" i="1"/>
  <c r="L5" i="1"/>
  <c r="O13" i="1"/>
  <c r="L13" i="1"/>
  <c r="L21" i="1"/>
  <c r="P21" i="1"/>
  <c r="M31" i="1"/>
  <c r="N31" i="1"/>
  <c r="N35" i="1"/>
  <c r="O35" i="1"/>
  <c r="P54" i="1"/>
  <c r="O54" i="1"/>
  <c r="P61" i="1"/>
  <c r="O61" i="1"/>
  <c r="M69" i="1"/>
  <c r="P69" i="1"/>
  <c r="L6" i="1"/>
  <c r="N6" i="1"/>
  <c r="L10" i="1"/>
  <c r="O10" i="1"/>
  <c r="L14" i="1"/>
  <c r="O14" i="1"/>
  <c r="L18" i="1"/>
  <c r="P18" i="1"/>
  <c r="P25" i="1"/>
  <c r="L25" i="1"/>
  <c r="L28" i="1"/>
  <c r="P28" i="1"/>
  <c r="N36" i="1"/>
  <c r="O36" i="1"/>
  <c r="N40" i="1"/>
  <c r="P40" i="1"/>
  <c r="O55" i="1"/>
  <c r="P55" i="1"/>
  <c r="O62" i="1"/>
  <c r="P62" i="1"/>
  <c r="L66" i="1"/>
  <c r="P66" i="1"/>
  <c r="M70" i="1"/>
  <c r="P70" i="1"/>
  <c r="O74" i="1"/>
  <c r="P74" i="1"/>
  <c r="P78" i="1"/>
  <c r="O78" i="1"/>
  <c r="L16" i="1"/>
  <c r="P16" i="1"/>
  <c r="L23" i="1"/>
  <c r="P23" i="1"/>
  <c r="L30" i="1"/>
  <c r="N30" i="1"/>
  <c r="P57" i="1"/>
  <c r="O57" i="1"/>
  <c r="P64" i="1"/>
  <c r="O64" i="1"/>
  <c r="M68" i="1"/>
  <c r="P68" i="1"/>
  <c r="N72" i="1"/>
  <c r="P72" i="1"/>
  <c r="P76" i="1"/>
  <c r="O76" i="1"/>
  <c r="O9" i="1"/>
  <c r="L9" i="1"/>
  <c r="P17" i="1"/>
  <c r="L17" i="1"/>
  <c r="L24" i="1"/>
  <c r="P24" i="1"/>
  <c r="L27" i="1"/>
  <c r="P27" i="1"/>
  <c r="N39" i="1"/>
  <c r="P39" i="1"/>
  <c r="L43" i="1"/>
  <c r="O43" i="1"/>
  <c r="P58" i="1"/>
  <c r="O58" i="1"/>
  <c r="O65" i="1"/>
  <c r="P65" i="1"/>
  <c r="P73" i="1"/>
  <c r="O73" i="1"/>
  <c r="O77" i="1"/>
  <c r="P77" i="1"/>
  <c r="L7" i="1"/>
  <c r="O7" i="1"/>
  <c r="L11" i="1"/>
  <c r="O11" i="1"/>
  <c r="L15" i="1"/>
  <c r="P15" i="1"/>
  <c r="P88" i="1" s="1"/>
  <c r="L19" i="1"/>
  <c r="P19" i="1"/>
  <c r="P22" i="1"/>
  <c r="L22" i="1"/>
  <c r="N29" i="1"/>
  <c r="L29" i="1"/>
  <c r="L88" i="1" s="1"/>
  <c r="N33" i="1"/>
  <c r="O33" i="1"/>
  <c r="N37" i="1"/>
  <c r="O37" i="1"/>
  <c r="P41" i="1"/>
  <c r="N41" i="1"/>
  <c r="L44" i="1"/>
  <c r="O44" i="1"/>
  <c r="P56" i="1"/>
  <c r="O56" i="1"/>
  <c r="P63" i="1"/>
  <c r="O63" i="1"/>
  <c r="L67" i="1"/>
  <c r="P67" i="1"/>
  <c r="M71" i="1"/>
  <c r="P71" i="1"/>
  <c r="P75" i="1"/>
  <c r="O75" i="1"/>
  <c r="J88" i="1"/>
  <c r="I88" i="1"/>
  <c r="N88" i="1" l="1"/>
  <c r="M88" i="1"/>
  <c r="O88" i="1"/>
</calcChain>
</file>

<file path=xl/sharedStrings.xml><?xml version="1.0" encoding="utf-8"?>
<sst xmlns="http://schemas.openxmlformats.org/spreadsheetml/2006/main" count="527" uniqueCount="164">
  <si>
    <t>Num</t>
  </si>
  <si>
    <t>Prénom</t>
  </si>
  <si>
    <t>Nom</t>
  </si>
  <si>
    <t xml:space="preserve"> Adresse 1  </t>
  </si>
  <si>
    <t>Code postal</t>
  </si>
  <si>
    <t xml:space="preserve">Ville </t>
  </si>
  <si>
    <t>Cliente / Conseillère
commission de la vente
20%</t>
  </si>
  <si>
    <t>Article de la conseillère
commission de la vente
80%</t>
  </si>
  <si>
    <t>Prix total de vente</t>
  </si>
  <si>
    <t>Payement par chèque</t>
  </si>
  <si>
    <t>Payement en espèces</t>
  </si>
  <si>
    <t>Paulette</t>
  </si>
  <si>
    <t>VOLEON</t>
  </si>
  <si>
    <t>4 Aveneue Chateaubriand</t>
  </si>
  <si>
    <t>MELESSE</t>
  </si>
  <si>
    <t>BLIN Annie</t>
  </si>
  <si>
    <t>Véronique</t>
  </si>
  <si>
    <t>HUE</t>
  </si>
  <si>
    <t>Le haut Launay</t>
  </si>
  <si>
    <t>Anne</t>
  </si>
  <si>
    <t>REPESSE</t>
  </si>
  <si>
    <t>1bis allée du champs du moulin</t>
  </si>
  <si>
    <t>RENNES</t>
  </si>
  <si>
    <t>HELLE Hélène</t>
  </si>
  <si>
    <t>Carol</t>
  </si>
  <si>
    <t>TROTREAU</t>
  </si>
  <si>
    <t>16 avenue du nicet</t>
  </si>
  <si>
    <t>SAINT MALO</t>
  </si>
  <si>
    <t>JAMET Géraldine</t>
  </si>
  <si>
    <t>Carole</t>
  </si>
  <si>
    <t>CAHAREL</t>
  </si>
  <si>
    <t>9 rue Mozart</t>
  </si>
  <si>
    <t>CHANTEPIE</t>
  </si>
  <si>
    <t>PITHOIS Corinne</t>
  </si>
  <si>
    <t>Cécile</t>
  </si>
  <si>
    <t>CHABRIER</t>
  </si>
  <si>
    <t>5 rue de l'ise</t>
  </si>
  <si>
    <t>SAINT HERBLON</t>
  </si>
  <si>
    <t>Gisèle</t>
  </si>
  <si>
    <t>BRANDILY</t>
  </si>
  <si>
    <t xml:space="preserve">7 impasse de la forge </t>
  </si>
  <si>
    <t>GUIPEL</t>
  </si>
  <si>
    <t>Madée</t>
  </si>
  <si>
    <t>SOURDRILLE</t>
  </si>
  <si>
    <t>2 Allée Alfred Sisle</t>
  </si>
  <si>
    <t>SAINT GREGOIRE</t>
  </si>
  <si>
    <t>Madeleine</t>
  </si>
  <si>
    <t>HARDY</t>
  </si>
  <si>
    <t>6 impasse henri Queffelec</t>
  </si>
  <si>
    <t>Marie Claude</t>
  </si>
  <si>
    <t>PITHOIS</t>
  </si>
  <si>
    <t>32 RUE Victor Rault</t>
  </si>
  <si>
    <t>Solène</t>
  </si>
  <si>
    <t>Sylvie</t>
  </si>
  <si>
    <t>COOMANS</t>
  </si>
  <si>
    <t>12 rue du clos du patis</t>
  </si>
  <si>
    <t>Agnès</t>
  </si>
  <si>
    <t>FREROU</t>
  </si>
  <si>
    <t>La Vaucelle</t>
  </si>
  <si>
    <t>GEVEZE</t>
  </si>
  <si>
    <t>Annick</t>
  </si>
  <si>
    <t>LEOST</t>
  </si>
  <si>
    <t>6 Allée du Jardin</t>
  </si>
  <si>
    <t>BETTON</t>
  </si>
  <si>
    <t>chantal</t>
  </si>
  <si>
    <t>ETOURNEAUD</t>
  </si>
  <si>
    <t>11 Sq des hautes ourmes</t>
  </si>
  <si>
    <t>Christine</t>
  </si>
  <si>
    <t>REUX</t>
  </si>
  <si>
    <t>74 LA BARBOTAIS</t>
  </si>
  <si>
    <t>CHASNE SUR ILLET</t>
  </si>
  <si>
    <t>Florence</t>
  </si>
  <si>
    <t>MASSON</t>
  </si>
  <si>
    <t>1 quater rue des chataigners</t>
  </si>
  <si>
    <t>Françoise</t>
  </si>
  <si>
    <t>SOLLIER</t>
  </si>
  <si>
    <t>7 Allée du Champs doré</t>
  </si>
  <si>
    <t>Frédérique</t>
  </si>
  <si>
    <t>MORVAN</t>
  </si>
  <si>
    <t>16 allée Claude Debussy</t>
  </si>
  <si>
    <t>Isabelle</t>
  </si>
  <si>
    <t>BASLE</t>
  </si>
  <si>
    <t>10 rue Mozart</t>
  </si>
  <si>
    <t>CHARTRES</t>
  </si>
  <si>
    <t>Léa</t>
  </si>
  <si>
    <t>JAMELOT</t>
  </si>
  <si>
    <t>11 rue des écoles</t>
  </si>
  <si>
    <t>CESSON SEVIGNE</t>
  </si>
  <si>
    <t>Maguy</t>
  </si>
  <si>
    <t>LANET</t>
  </si>
  <si>
    <t>10 Square de Sendai</t>
  </si>
  <si>
    <t>Michèle</t>
  </si>
  <si>
    <t>LERAY</t>
  </si>
  <si>
    <t>19 rue du champs de la justice</t>
  </si>
  <si>
    <t>Pascale</t>
  </si>
  <si>
    <t>NABIAS</t>
  </si>
  <si>
    <t>7 Launay hyon</t>
  </si>
  <si>
    <t>NOYAL CHATILLON/SEICHE</t>
  </si>
  <si>
    <t>Roselyne</t>
  </si>
  <si>
    <t>ROUSSEAU</t>
  </si>
  <si>
    <t>5 rue de la Clairière</t>
  </si>
  <si>
    <t>SENS DE BRETAGNE</t>
  </si>
  <si>
    <t>Valérie</t>
  </si>
  <si>
    <t>PRESSE</t>
  </si>
  <si>
    <t>9 rue de la Marre</t>
  </si>
  <si>
    <t>PARTHENAY</t>
  </si>
  <si>
    <t>Corinne</t>
  </si>
  <si>
    <t>PERIANNE</t>
  </si>
  <si>
    <t>5 rue Françoise Giroud</t>
  </si>
  <si>
    <t>Kristel</t>
  </si>
  <si>
    <t>KERANTERFF</t>
  </si>
  <si>
    <t>20 rue Claude Monet</t>
  </si>
  <si>
    <t>SERVON SUR VILAINE</t>
  </si>
  <si>
    <t>Gaelle</t>
  </si>
  <si>
    <t>LE BRIS</t>
  </si>
  <si>
    <t>87 Bd de Rochebonne</t>
  </si>
  <si>
    <t>Laurence</t>
  </si>
  <si>
    <t>AUCHERIE</t>
  </si>
  <si>
    <t>Le Haut Ecottay</t>
  </si>
  <si>
    <t>MONDEVERT</t>
  </si>
  <si>
    <t>Virginie</t>
  </si>
  <si>
    <t>DA SILVA</t>
  </si>
  <si>
    <t>5 rue d'Ars</t>
  </si>
  <si>
    <t>CHAVAGNE</t>
  </si>
  <si>
    <t>YVIQUEL</t>
  </si>
  <si>
    <t>19 Rue Ernest Riviere</t>
  </si>
  <si>
    <t>Colette</t>
  </si>
  <si>
    <t>GUILLARD</t>
  </si>
  <si>
    <t>1 Allée Jacques Prévert</t>
  </si>
  <si>
    <t>LEMESLE</t>
  </si>
  <si>
    <t>Les cours derrières</t>
  </si>
  <si>
    <t>ANDOUILLE NEUVILLE</t>
  </si>
  <si>
    <t>Ginette</t>
  </si>
  <si>
    <t>MONNIER</t>
  </si>
  <si>
    <t>4 rue Armeria</t>
  </si>
  <si>
    <t>LA MEZIERE</t>
  </si>
  <si>
    <t>Marianne</t>
  </si>
  <si>
    <t>GRENEU</t>
  </si>
  <si>
    <t>2 Avenue du verger au coq</t>
  </si>
  <si>
    <t>ST GERMAIN SUR ILLE</t>
  </si>
  <si>
    <t>Nathalie</t>
  </si>
  <si>
    <t>PRIMARD</t>
  </si>
  <si>
    <t>12 avenue de la gare</t>
  </si>
  <si>
    <t>MAUTAUBAN</t>
  </si>
  <si>
    <t>Christele</t>
  </si>
  <si>
    <t>BRIAND HOFFNER</t>
  </si>
  <si>
    <t>13 allée du Champs pial</t>
  </si>
  <si>
    <t>PACE</t>
  </si>
  <si>
    <t>Delphine</t>
  </si>
  <si>
    <t>PESTEL</t>
  </si>
  <si>
    <t>16 Allée du Couesnon</t>
  </si>
  <si>
    <t>Marie Thérèse</t>
  </si>
  <si>
    <t>LE BOURLIEU</t>
  </si>
  <si>
    <t>22 allée des asturies</t>
  </si>
  <si>
    <t>Séverine</t>
  </si>
  <si>
    <t>MACE</t>
  </si>
  <si>
    <t>La noé</t>
  </si>
  <si>
    <t>SAIDI Sonia</t>
  </si>
  <si>
    <t>MARS</t>
  </si>
  <si>
    <t>2 rue  Bertrand Robidou</t>
  </si>
  <si>
    <t>METAYER</t>
  </si>
  <si>
    <t>30 Square de Lettonie</t>
  </si>
  <si>
    <t>sAIDI Sonia</t>
  </si>
  <si>
    <t>Commissions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</si>
</sst>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44" fontId="2" fillId="2" borderId="1" xfId="1" applyFont="1" applyFill="1" applyBorder="1" applyAlignment="1"/>
    <xf numFmtId="164" fontId="3" fillId="0" borderId="1" xfId="1" applyNumberFormat="1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4" fontId="2" fillId="2" borderId="2" xfId="0" applyNumberFormat="1" applyFont="1" applyFill="1" applyBorder="1" applyAlignment="1"/>
    <xf numFmtId="164" fontId="3" fillId="0" borderId="2" xfId="0" applyNumberFormat="1" applyFont="1" applyBorder="1" applyAlignment="1"/>
    <xf numFmtId="0" fontId="2" fillId="0" borderId="0" xfId="0" applyFont="1" applyAlignment="1"/>
    <xf numFmtId="164" fontId="3" fillId="0" borderId="0" xfId="0" applyNumberFormat="1" applyFont="1" applyAlignment="1"/>
    <xf numFmtId="44" fontId="3" fillId="0" borderId="0" xfId="0" applyNumberFormat="1" applyFont="1" applyAlignment="1"/>
    <xf numFmtId="44" fontId="2" fillId="0" borderId="0" xfId="0" applyNumberFormat="1" applyFont="1" applyAlignment="1"/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44" fontId="3" fillId="3" borderId="1" xfId="1" applyFont="1" applyFill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tabSelected="1" topLeftCell="E1" workbookViewId="0">
      <selection activeCell="Q4" sqref="Q4"/>
    </sheetView>
  </sheetViews>
  <sheetFormatPr baseColWidth="10" defaultColWidth="11.42578125" defaultRowHeight="15" x14ac:dyDescent="0.25"/>
  <cols>
    <col min="1" max="1" width="7.28515625" style="6" bestFit="1" customWidth="1"/>
    <col min="2" max="2" width="14.42578125" style="11" bestFit="1" customWidth="1"/>
    <col min="3" max="3" width="24.28515625" style="11" customWidth="1"/>
    <col min="4" max="4" width="32.28515625" style="11" bestFit="1" customWidth="1"/>
    <col min="5" max="5" width="12.42578125" style="12" bestFit="1" customWidth="1"/>
    <col min="6" max="6" width="26.28515625" style="11" customWidth="1"/>
    <col min="7" max="7" width="22.28515625" style="12" bestFit="1" customWidth="1"/>
    <col min="8" max="8" width="21.7109375" style="12" bestFit="1" customWidth="1"/>
    <col min="9" max="9" width="11.140625" style="15" bestFit="1" customWidth="1"/>
    <col min="10" max="10" width="11.85546875" style="16" bestFit="1" customWidth="1"/>
    <col min="11" max="11" width="12" style="16" bestFit="1" customWidth="1"/>
    <col min="12" max="16384" width="11.42578125" style="6"/>
  </cols>
  <sheetData>
    <row r="1" spans="1:16" ht="26.25" x14ac:dyDescent="0.4">
      <c r="L1" s="19" t="s">
        <v>163</v>
      </c>
      <c r="M1" s="19"/>
      <c r="N1" s="19"/>
      <c r="O1" s="19"/>
      <c r="P1" s="19"/>
    </row>
    <row r="2" spans="1:16" ht="75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3" t="s">
        <v>6</v>
      </c>
      <c r="H2" s="3" t="s">
        <v>7</v>
      </c>
      <c r="I2" s="4" t="s">
        <v>8</v>
      </c>
      <c r="J2" s="5" t="s">
        <v>9</v>
      </c>
      <c r="K2" s="5" t="s">
        <v>10</v>
      </c>
      <c r="L2" s="20" t="s">
        <v>15</v>
      </c>
      <c r="M2" s="20" t="s">
        <v>23</v>
      </c>
      <c r="N2" s="20" t="s">
        <v>28</v>
      </c>
      <c r="O2" s="20" t="s">
        <v>33</v>
      </c>
      <c r="P2" s="20" t="s">
        <v>157</v>
      </c>
    </row>
    <row r="3" spans="1:16" x14ac:dyDescent="0.25">
      <c r="A3" s="7">
        <v>1</v>
      </c>
      <c r="B3" s="7" t="s">
        <v>11</v>
      </c>
      <c r="C3" s="7" t="s">
        <v>12</v>
      </c>
      <c r="D3" s="7" t="s">
        <v>13</v>
      </c>
      <c r="E3" s="8">
        <v>35520</v>
      </c>
      <c r="F3" s="7" t="s">
        <v>14</v>
      </c>
      <c r="G3" s="8" t="s">
        <v>15</v>
      </c>
      <c r="H3" s="8" t="s">
        <v>15</v>
      </c>
      <c r="I3" s="9">
        <f t="shared" ref="I3:I34" si="0">J3+K3</f>
        <v>15</v>
      </c>
      <c r="J3" s="10">
        <v>15</v>
      </c>
      <c r="K3" s="10"/>
      <c r="L3" s="21">
        <f t="shared" ref="L3:L34" si="1">IF(G3=$L$2,20%*I3,0)+IF(H3=$L$2,80%*I3,0)</f>
        <v>15</v>
      </c>
      <c r="M3" s="21">
        <f t="shared" ref="M3:M34" si="2">IF(G3=$M$2,20%*I3,0)+IF(H3=$M$2,80%*I3,0)</f>
        <v>0</v>
      </c>
      <c r="N3" s="21">
        <f t="shared" ref="N3:N34" si="3">IF(G3=$N$2,20%*I3,0)+IF(H3=$N$2,80%*I3,0)</f>
        <v>0</v>
      </c>
      <c r="O3" s="21">
        <f t="shared" ref="O3:O34" si="4">IF(G3=$O$2,20%*I3,0)+IF(H3=$O$2,80%*I3,0)</f>
        <v>0</v>
      </c>
      <c r="P3" s="21">
        <f t="shared" ref="P3:P34" si="5">IF(G3=$P$2,20%*I3,0)+IF(H3=$P$2,80%*I3,0)</f>
        <v>0</v>
      </c>
    </row>
    <row r="4" spans="1:16" x14ac:dyDescent="0.25">
      <c r="A4" s="7">
        <v>2</v>
      </c>
      <c r="B4" s="7" t="s">
        <v>16</v>
      </c>
      <c r="C4" s="7" t="s">
        <v>17</v>
      </c>
      <c r="D4" s="7" t="s">
        <v>18</v>
      </c>
      <c r="E4" s="8">
        <v>35520</v>
      </c>
      <c r="F4" s="7" t="s">
        <v>14</v>
      </c>
      <c r="G4" s="8" t="s">
        <v>15</v>
      </c>
      <c r="H4" s="8" t="s">
        <v>15</v>
      </c>
      <c r="I4" s="9">
        <f t="shared" si="0"/>
        <v>28</v>
      </c>
      <c r="J4" s="10">
        <v>28</v>
      </c>
      <c r="K4" s="10"/>
      <c r="L4" s="21">
        <f t="shared" si="1"/>
        <v>28.000000000000004</v>
      </c>
      <c r="M4" s="21">
        <f t="shared" si="2"/>
        <v>0</v>
      </c>
      <c r="N4" s="21">
        <f t="shared" si="3"/>
        <v>0</v>
      </c>
      <c r="O4" s="21">
        <f t="shared" si="4"/>
        <v>0</v>
      </c>
      <c r="P4" s="21">
        <f t="shared" si="5"/>
        <v>0</v>
      </c>
    </row>
    <row r="5" spans="1:16" x14ac:dyDescent="0.25">
      <c r="A5" s="7">
        <v>3</v>
      </c>
      <c r="B5" s="7" t="s">
        <v>19</v>
      </c>
      <c r="C5" s="7" t="s">
        <v>20</v>
      </c>
      <c r="D5" s="7" t="s">
        <v>21</v>
      </c>
      <c r="E5" s="8">
        <v>35700</v>
      </c>
      <c r="F5" s="7" t="s">
        <v>22</v>
      </c>
      <c r="G5" s="8" t="s">
        <v>23</v>
      </c>
      <c r="H5" s="8" t="s">
        <v>15</v>
      </c>
      <c r="I5" s="9">
        <f t="shared" si="0"/>
        <v>10</v>
      </c>
      <c r="J5" s="10">
        <v>10</v>
      </c>
      <c r="K5" s="10"/>
      <c r="L5" s="21">
        <f t="shared" si="1"/>
        <v>8</v>
      </c>
      <c r="M5" s="21">
        <f t="shared" si="2"/>
        <v>2</v>
      </c>
      <c r="N5" s="21">
        <f t="shared" si="3"/>
        <v>0</v>
      </c>
      <c r="O5" s="21">
        <f t="shared" si="4"/>
        <v>0</v>
      </c>
      <c r="P5" s="21">
        <f t="shared" si="5"/>
        <v>0</v>
      </c>
    </row>
    <row r="6" spans="1:16" x14ac:dyDescent="0.25">
      <c r="A6" s="7">
        <v>4</v>
      </c>
      <c r="B6" s="7" t="s">
        <v>24</v>
      </c>
      <c r="C6" s="7" t="s">
        <v>25</v>
      </c>
      <c r="D6" s="7" t="s">
        <v>26</v>
      </c>
      <c r="E6" s="8">
        <v>35400</v>
      </c>
      <c r="F6" s="7" t="s">
        <v>27</v>
      </c>
      <c r="G6" s="8" t="s">
        <v>28</v>
      </c>
      <c r="H6" s="8" t="s">
        <v>15</v>
      </c>
      <c r="I6" s="9">
        <f t="shared" si="0"/>
        <v>20</v>
      </c>
      <c r="J6" s="10">
        <v>20</v>
      </c>
      <c r="K6" s="10"/>
      <c r="L6" s="21">
        <f t="shared" si="1"/>
        <v>16</v>
      </c>
      <c r="M6" s="21">
        <f t="shared" si="2"/>
        <v>0</v>
      </c>
      <c r="N6" s="21">
        <f t="shared" si="3"/>
        <v>4</v>
      </c>
      <c r="O6" s="21">
        <f t="shared" si="4"/>
        <v>0</v>
      </c>
      <c r="P6" s="21">
        <f t="shared" si="5"/>
        <v>0</v>
      </c>
    </row>
    <row r="7" spans="1:16" x14ac:dyDescent="0.25">
      <c r="A7" s="7">
        <v>5</v>
      </c>
      <c r="B7" s="7" t="s">
        <v>29</v>
      </c>
      <c r="C7" s="7" t="s">
        <v>30</v>
      </c>
      <c r="D7" s="7" t="s">
        <v>31</v>
      </c>
      <c r="E7" s="8">
        <v>35135</v>
      </c>
      <c r="F7" s="7" t="s">
        <v>32</v>
      </c>
      <c r="G7" s="8" t="s">
        <v>33</v>
      </c>
      <c r="H7" s="8" t="s">
        <v>15</v>
      </c>
      <c r="I7" s="9">
        <f t="shared" si="0"/>
        <v>45</v>
      </c>
      <c r="J7" s="10">
        <f>15+15+15</f>
        <v>45</v>
      </c>
      <c r="K7" s="10"/>
      <c r="L7" s="21">
        <f t="shared" si="1"/>
        <v>36</v>
      </c>
      <c r="M7" s="21">
        <f t="shared" si="2"/>
        <v>0</v>
      </c>
      <c r="N7" s="21">
        <f t="shared" si="3"/>
        <v>0</v>
      </c>
      <c r="O7" s="21">
        <f t="shared" si="4"/>
        <v>9</v>
      </c>
      <c r="P7" s="21">
        <f t="shared" si="5"/>
        <v>0</v>
      </c>
    </row>
    <row r="8" spans="1:16" x14ac:dyDescent="0.25">
      <c r="A8" s="7">
        <v>6</v>
      </c>
      <c r="B8" s="7" t="s">
        <v>34</v>
      </c>
      <c r="C8" s="7" t="s">
        <v>35</v>
      </c>
      <c r="D8" s="7" t="s">
        <v>36</v>
      </c>
      <c r="E8" s="8">
        <v>35230</v>
      </c>
      <c r="F8" s="7" t="s">
        <v>37</v>
      </c>
      <c r="G8" s="8" t="s">
        <v>33</v>
      </c>
      <c r="H8" s="8" t="s">
        <v>15</v>
      </c>
      <c r="I8" s="9">
        <f t="shared" si="0"/>
        <v>10</v>
      </c>
      <c r="J8" s="10">
        <v>10</v>
      </c>
      <c r="K8" s="10"/>
      <c r="L8" s="21">
        <f t="shared" si="1"/>
        <v>8</v>
      </c>
      <c r="M8" s="21">
        <f t="shared" si="2"/>
        <v>0</v>
      </c>
      <c r="N8" s="21">
        <f t="shared" si="3"/>
        <v>0</v>
      </c>
      <c r="O8" s="21">
        <f t="shared" si="4"/>
        <v>2</v>
      </c>
      <c r="P8" s="21">
        <f t="shared" si="5"/>
        <v>0</v>
      </c>
    </row>
    <row r="9" spans="1:16" x14ac:dyDescent="0.25">
      <c r="A9" s="7">
        <v>7</v>
      </c>
      <c r="B9" s="7" t="s">
        <v>38</v>
      </c>
      <c r="C9" s="7" t="s">
        <v>39</v>
      </c>
      <c r="D9" s="7" t="s">
        <v>40</v>
      </c>
      <c r="E9" s="8">
        <v>35440</v>
      </c>
      <c r="F9" s="7" t="s">
        <v>41</v>
      </c>
      <c r="G9" s="8" t="s">
        <v>33</v>
      </c>
      <c r="H9" s="8" t="s">
        <v>15</v>
      </c>
      <c r="I9" s="9">
        <f t="shared" si="0"/>
        <v>116</v>
      </c>
      <c r="J9" s="10">
        <f>30+15+71</f>
        <v>116</v>
      </c>
      <c r="K9" s="10"/>
      <c r="L9" s="21">
        <f t="shared" si="1"/>
        <v>92.800000000000011</v>
      </c>
      <c r="M9" s="21">
        <f t="shared" si="2"/>
        <v>0</v>
      </c>
      <c r="N9" s="21">
        <f t="shared" si="3"/>
        <v>0</v>
      </c>
      <c r="O9" s="21">
        <f t="shared" si="4"/>
        <v>23.200000000000003</v>
      </c>
      <c r="P9" s="21">
        <f t="shared" si="5"/>
        <v>0</v>
      </c>
    </row>
    <row r="10" spans="1:16" x14ac:dyDescent="0.25">
      <c r="A10" s="7">
        <v>8</v>
      </c>
      <c r="B10" s="7" t="s">
        <v>42</v>
      </c>
      <c r="C10" s="7" t="s">
        <v>43</v>
      </c>
      <c r="D10" s="7" t="s">
        <v>44</v>
      </c>
      <c r="E10" s="8">
        <v>35760</v>
      </c>
      <c r="F10" s="7" t="s">
        <v>45</v>
      </c>
      <c r="G10" s="8" t="s">
        <v>33</v>
      </c>
      <c r="H10" s="8" t="s">
        <v>15</v>
      </c>
      <c r="I10" s="9">
        <f t="shared" si="0"/>
        <v>28</v>
      </c>
      <c r="J10" s="10">
        <v>28</v>
      </c>
      <c r="K10" s="10"/>
      <c r="L10" s="21">
        <f t="shared" si="1"/>
        <v>22.400000000000002</v>
      </c>
      <c r="M10" s="21">
        <f t="shared" si="2"/>
        <v>0</v>
      </c>
      <c r="N10" s="21">
        <f t="shared" si="3"/>
        <v>0</v>
      </c>
      <c r="O10" s="21">
        <f t="shared" si="4"/>
        <v>5.6000000000000005</v>
      </c>
      <c r="P10" s="21">
        <f t="shared" si="5"/>
        <v>0</v>
      </c>
    </row>
    <row r="11" spans="1:16" x14ac:dyDescent="0.25">
      <c r="A11" s="7">
        <v>9</v>
      </c>
      <c r="B11" s="7" t="s">
        <v>46</v>
      </c>
      <c r="C11" s="7" t="s">
        <v>47</v>
      </c>
      <c r="D11" s="7" t="s">
        <v>48</v>
      </c>
      <c r="E11" s="8">
        <v>35520</v>
      </c>
      <c r="F11" s="7" t="s">
        <v>14</v>
      </c>
      <c r="G11" s="8" t="s">
        <v>33</v>
      </c>
      <c r="H11" s="8" t="s">
        <v>15</v>
      </c>
      <c r="I11" s="9">
        <f t="shared" si="0"/>
        <v>20</v>
      </c>
      <c r="J11" s="10"/>
      <c r="K11" s="10">
        <v>20</v>
      </c>
      <c r="L11" s="21">
        <f t="shared" si="1"/>
        <v>16</v>
      </c>
      <c r="M11" s="21">
        <f t="shared" si="2"/>
        <v>0</v>
      </c>
      <c r="N11" s="21">
        <f t="shared" si="3"/>
        <v>0</v>
      </c>
      <c r="O11" s="21">
        <f t="shared" si="4"/>
        <v>4</v>
      </c>
      <c r="P11" s="21">
        <f t="shared" si="5"/>
        <v>0</v>
      </c>
    </row>
    <row r="12" spans="1:16" x14ac:dyDescent="0.25">
      <c r="A12" s="7">
        <v>10</v>
      </c>
      <c r="B12" s="7" t="s">
        <v>49</v>
      </c>
      <c r="C12" s="7" t="s">
        <v>50</v>
      </c>
      <c r="D12" s="7" t="s">
        <v>51</v>
      </c>
      <c r="E12" s="8">
        <v>35200</v>
      </c>
      <c r="F12" s="7" t="s">
        <v>22</v>
      </c>
      <c r="G12" s="8" t="s">
        <v>33</v>
      </c>
      <c r="H12" s="8" t="s">
        <v>15</v>
      </c>
      <c r="I12" s="9">
        <f t="shared" si="0"/>
        <v>20</v>
      </c>
      <c r="J12" s="10">
        <v>20</v>
      </c>
      <c r="K12" s="10"/>
      <c r="L12" s="21">
        <f t="shared" si="1"/>
        <v>16</v>
      </c>
      <c r="M12" s="21">
        <f t="shared" si="2"/>
        <v>0</v>
      </c>
      <c r="N12" s="21">
        <f t="shared" si="3"/>
        <v>0</v>
      </c>
      <c r="O12" s="21">
        <f t="shared" si="4"/>
        <v>4</v>
      </c>
      <c r="P12" s="21">
        <f t="shared" si="5"/>
        <v>0</v>
      </c>
    </row>
    <row r="13" spans="1:16" x14ac:dyDescent="0.25">
      <c r="A13" s="7">
        <v>11</v>
      </c>
      <c r="B13" s="7" t="s">
        <v>52</v>
      </c>
      <c r="C13" s="7" t="s">
        <v>50</v>
      </c>
      <c r="D13" s="7" t="s">
        <v>51</v>
      </c>
      <c r="E13" s="8">
        <v>35200</v>
      </c>
      <c r="F13" s="7" t="s">
        <v>22</v>
      </c>
      <c r="G13" s="8" t="s">
        <v>33</v>
      </c>
      <c r="H13" s="8" t="s">
        <v>15</v>
      </c>
      <c r="I13" s="9">
        <f t="shared" si="0"/>
        <v>15</v>
      </c>
      <c r="J13" s="10">
        <v>15</v>
      </c>
      <c r="K13" s="10"/>
      <c r="L13" s="21">
        <f t="shared" si="1"/>
        <v>12</v>
      </c>
      <c r="M13" s="21">
        <f t="shared" si="2"/>
        <v>0</v>
      </c>
      <c r="N13" s="21">
        <f t="shared" si="3"/>
        <v>0</v>
      </c>
      <c r="O13" s="21">
        <f t="shared" si="4"/>
        <v>3</v>
      </c>
      <c r="P13" s="21">
        <f t="shared" si="5"/>
        <v>0</v>
      </c>
    </row>
    <row r="14" spans="1:16" x14ac:dyDescent="0.25">
      <c r="A14" s="7">
        <v>12</v>
      </c>
      <c r="B14" s="7" t="s">
        <v>53</v>
      </c>
      <c r="C14" s="7" t="s">
        <v>54</v>
      </c>
      <c r="D14" s="7" t="s">
        <v>55</v>
      </c>
      <c r="E14" s="8">
        <v>35230</v>
      </c>
      <c r="F14" s="7" t="s">
        <v>37</v>
      </c>
      <c r="G14" s="8" t="s">
        <v>33</v>
      </c>
      <c r="H14" s="8" t="s">
        <v>15</v>
      </c>
      <c r="I14" s="9">
        <f t="shared" si="0"/>
        <v>15</v>
      </c>
      <c r="J14" s="10">
        <v>15</v>
      </c>
      <c r="K14" s="10"/>
      <c r="L14" s="21">
        <f t="shared" si="1"/>
        <v>12</v>
      </c>
      <c r="M14" s="21">
        <f t="shared" si="2"/>
        <v>0</v>
      </c>
      <c r="N14" s="21">
        <f t="shared" si="3"/>
        <v>0</v>
      </c>
      <c r="O14" s="21">
        <f t="shared" si="4"/>
        <v>3</v>
      </c>
      <c r="P14" s="21">
        <f t="shared" si="5"/>
        <v>0</v>
      </c>
    </row>
    <row r="15" spans="1:16" x14ac:dyDescent="0.25">
      <c r="A15" s="7">
        <v>13</v>
      </c>
      <c r="B15" s="7" t="s">
        <v>56</v>
      </c>
      <c r="C15" s="7" t="s">
        <v>57</v>
      </c>
      <c r="D15" s="7" t="s">
        <v>58</v>
      </c>
      <c r="E15" s="8">
        <v>35850</v>
      </c>
      <c r="F15" s="7" t="s">
        <v>59</v>
      </c>
      <c r="G15" s="8" t="s">
        <v>157</v>
      </c>
      <c r="H15" s="8" t="s">
        <v>15</v>
      </c>
      <c r="I15" s="9">
        <f t="shared" si="0"/>
        <v>28</v>
      </c>
      <c r="J15" s="10">
        <v>28</v>
      </c>
      <c r="K15" s="10"/>
      <c r="L15" s="21">
        <f t="shared" si="1"/>
        <v>22.400000000000002</v>
      </c>
      <c r="M15" s="21">
        <f t="shared" si="2"/>
        <v>0</v>
      </c>
      <c r="N15" s="21">
        <f t="shared" si="3"/>
        <v>0</v>
      </c>
      <c r="O15" s="21">
        <f t="shared" si="4"/>
        <v>0</v>
      </c>
      <c r="P15" s="21">
        <f t="shared" si="5"/>
        <v>5.6000000000000005</v>
      </c>
    </row>
    <row r="16" spans="1:16" x14ac:dyDescent="0.25">
      <c r="A16" s="7">
        <v>14</v>
      </c>
      <c r="B16" s="7" t="s">
        <v>60</v>
      </c>
      <c r="C16" s="7" t="s">
        <v>61</v>
      </c>
      <c r="D16" s="7" t="s">
        <v>62</v>
      </c>
      <c r="E16" s="8">
        <v>35830</v>
      </c>
      <c r="F16" s="7" t="s">
        <v>63</v>
      </c>
      <c r="G16" s="8" t="s">
        <v>157</v>
      </c>
      <c r="H16" s="8" t="s">
        <v>15</v>
      </c>
      <c r="I16" s="9">
        <f t="shared" si="0"/>
        <v>10</v>
      </c>
      <c r="J16" s="10">
        <f>5+5</f>
        <v>10</v>
      </c>
      <c r="K16" s="10"/>
      <c r="L16" s="21">
        <f t="shared" si="1"/>
        <v>8</v>
      </c>
      <c r="M16" s="21">
        <f t="shared" si="2"/>
        <v>0</v>
      </c>
      <c r="N16" s="21">
        <f t="shared" si="3"/>
        <v>0</v>
      </c>
      <c r="O16" s="21">
        <f t="shared" si="4"/>
        <v>0</v>
      </c>
      <c r="P16" s="21">
        <f t="shared" si="5"/>
        <v>2</v>
      </c>
    </row>
    <row r="17" spans="1:16" x14ac:dyDescent="0.25">
      <c r="A17" s="7">
        <v>15</v>
      </c>
      <c r="B17" s="7" t="s">
        <v>64</v>
      </c>
      <c r="C17" s="7" t="s">
        <v>65</v>
      </c>
      <c r="D17" s="7" t="s">
        <v>66</v>
      </c>
      <c r="E17" s="8">
        <v>35200</v>
      </c>
      <c r="F17" s="7" t="s">
        <v>22</v>
      </c>
      <c r="G17" s="8" t="s">
        <v>157</v>
      </c>
      <c r="H17" s="8" t="s">
        <v>15</v>
      </c>
      <c r="I17" s="9">
        <f t="shared" si="0"/>
        <v>10</v>
      </c>
      <c r="J17" s="10"/>
      <c r="K17" s="10">
        <v>10</v>
      </c>
      <c r="L17" s="21">
        <f t="shared" si="1"/>
        <v>8</v>
      </c>
      <c r="M17" s="21">
        <f t="shared" si="2"/>
        <v>0</v>
      </c>
      <c r="N17" s="21">
        <f t="shared" si="3"/>
        <v>0</v>
      </c>
      <c r="O17" s="21">
        <f t="shared" si="4"/>
        <v>0</v>
      </c>
      <c r="P17" s="21">
        <f t="shared" si="5"/>
        <v>2</v>
      </c>
    </row>
    <row r="18" spans="1:16" x14ac:dyDescent="0.25">
      <c r="A18" s="7">
        <v>16</v>
      </c>
      <c r="B18" s="7" t="s">
        <v>67</v>
      </c>
      <c r="C18" s="7" t="s">
        <v>68</v>
      </c>
      <c r="D18" s="7" t="s">
        <v>69</v>
      </c>
      <c r="E18" s="8">
        <v>35250</v>
      </c>
      <c r="F18" s="7" t="s">
        <v>70</v>
      </c>
      <c r="G18" s="8" t="s">
        <v>157</v>
      </c>
      <c r="H18" s="8" t="s">
        <v>15</v>
      </c>
      <c r="I18" s="9">
        <f t="shared" si="0"/>
        <v>46</v>
      </c>
      <c r="J18" s="10"/>
      <c r="K18" s="10">
        <v>46</v>
      </c>
      <c r="L18" s="21">
        <f t="shared" si="1"/>
        <v>36.800000000000004</v>
      </c>
      <c r="M18" s="21">
        <f t="shared" si="2"/>
        <v>0</v>
      </c>
      <c r="N18" s="21">
        <f t="shared" si="3"/>
        <v>0</v>
      </c>
      <c r="O18" s="21">
        <f t="shared" si="4"/>
        <v>0</v>
      </c>
      <c r="P18" s="21">
        <f t="shared" si="5"/>
        <v>9.2000000000000011</v>
      </c>
    </row>
    <row r="19" spans="1:16" x14ac:dyDescent="0.25">
      <c r="A19" s="7">
        <v>17</v>
      </c>
      <c r="B19" s="7" t="s">
        <v>71</v>
      </c>
      <c r="C19" s="7" t="s">
        <v>72</v>
      </c>
      <c r="D19" s="7" t="s">
        <v>73</v>
      </c>
      <c r="E19" s="8">
        <v>35830</v>
      </c>
      <c r="F19" s="7" t="s">
        <v>63</v>
      </c>
      <c r="G19" s="8" t="s">
        <v>157</v>
      </c>
      <c r="H19" s="8" t="s">
        <v>15</v>
      </c>
      <c r="I19" s="9">
        <f t="shared" si="0"/>
        <v>25</v>
      </c>
      <c r="J19" s="10">
        <f>20+5</f>
        <v>25</v>
      </c>
      <c r="K19" s="10"/>
      <c r="L19" s="21">
        <f t="shared" si="1"/>
        <v>20</v>
      </c>
      <c r="M19" s="21">
        <f t="shared" si="2"/>
        <v>0</v>
      </c>
      <c r="N19" s="21">
        <f t="shared" si="3"/>
        <v>0</v>
      </c>
      <c r="O19" s="21">
        <f t="shared" si="4"/>
        <v>0</v>
      </c>
      <c r="P19" s="21">
        <f t="shared" si="5"/>
        <v>5</v>
      </c>
    </row>
    <row r="20" spans="1:16" x14ac:dyDescent="0.25">
      <c r="A20" s="7">
        <v>18</v>
      </c>
      <c r="B20" s="7" t="s">
        <v>74</v>
      </c>
      <c r="C20" s="7" t="s">
        <v>75</v>
      </c>
      <c r="D20" s="7" t="s">
        <v>76</v>
      </c>
      <c r="E20" s="8">
        <v>35830</v>
      </c>
      <c r="F20" s="7" t="s">
        <v>63</v>
      </c>
      <c r="G20" s="8" t="s">
        <v>157</v>
      </c>
      <c r="H20" s="8" t="s">
        <v>15</v>
      </c>
      <c r="I20" s="9">
        <f t="shared" si="0"/>
        <v>28</v>
      </c>
      <c r="J20" s="10">
        <v>28</v>
      </c>
      <c r="K20" s="10"/>
      <c r="L20" s="21">
        <f t="shared" si="1"/>
        <v>22.400000000000002</v>
      </c>
      <c r="M20" s="21">
        <f t="shared" si="2"/>
        <v>0</v>
      </c>
      <c r="N20" s="21">
        <f t="shared" si="3"/>
        <v>0</v>
      </c>
      <c r="O20" s="21">
        <f t="shared" si="4"/>
        <v>0</v>
      </c>
      <c r="P20" s="21">
        <f t="shared" si="5"/>
        <v>5.6000000000000005</v>
      </c>
    </row>
    <row r="21" spans="1:16" x14ac:dyDescent="0.25">
      <c r="A21" s="7">
        <v>19</v>
      </c>
      <c r="B21" s="7" t="s">
        <v>77</v>
      </c>
      <c r="C21" s="7" t="s">
        <v>78</v>
      </c>
      <c r="D21" s="7" t="s">
        <v>79</v>
      </c>
      <c r="E21" s="8">
        <v>35830</v>
      </c>
      <c r="F21" s="7" t="s">
        <v>63</v>
      </c>
      <c r="G21" s="8" t="s">
        <v>157</v>
      </c>
      <c r="H21" s="8" t="s">
        <v>15</v>
      </c>
      <c r="I21" s="9">
        <f t="shared" si="0"/>
        <v>49</v>
      </c>
      <c r="J21" s="10">
        <f>44+5</f>
        <v>49</v>
      </c>
      <c r="K21" s="10"/>
      <c r="L21" s="21">
        <f t="shared" si="1"/>
        <v>39.200000000000003</v>
      </c>
      <c r="M21" s="21">
        <f t="shared" si="2"/>
        <v>0</v>
      </c>
      <c r="N21" s="21">
        <f t="shared" si="3"/>
        <v>0</v>
      </c>
      <c r="O21" s="21">
        <f t="shared" si="4"/>
        <v>0</v>
      </c>
      <c r="P21" s="21">
        <f t="shared" si="5"/>
        <v>9.8000000000000007</v>
      </c>
    </row>
    <row r="22" spans="1:16" x14ac:dyDescent="0.25">
      <c r="A22" s="7">
        <v>20</v>
      </c>
      <c r="B22" s="7" t="s">
        <v>80</v>
      </c>
      <c r="C22" s="7" t="s">
        <v>81</v>
      </c>
      <c r="D22" s="7" t="s">
        <v>82</v>
      </c>
      <c r="E22" s="8">
        <v>35131</v>
      </c>
      <c r="F22" s="7" t="s">
        <v>83</v>
      </c>
      <c r="G22" s="8" t="s">
        <v>157</v>
      </c>
      <c r="H22" s="8" t="s">
        <v>15</v>
      </c>
      <c r="I22" s="9">
        <f t="shared" si="0"/>
        <v>106</v>
      </c>
      <c r="J22" s="10">
        <f xml:space="preserve"> 55+31+20</f>
        <v>106</v>
      </c>
      <c r="K22" s="10"/>
      <c r="L22" s="21">
        <f t="shared" si="1"/>
        <v>84.800000000000011</v>
      </c>
      <c r="M22" s="21">
        <f t="shared" si="2"/>
        <v>0</v>
      </c>
      <c r="N22" s="21">
        <f t="shared" si="3"/>
        <v>0</v>
      </c>
      <c r="O22" s="21">
        <f t="shared" si="4"/>
        <v>0</v>
      </c>
      <c r="P22" s="21">
        <f t="shared" si="5"/>
        <v>21.200000000000003</v>
      </c>
    </row>
    <row r="23" spans="1:16" x14ac:dyDescent="0.25">
      <c r="A23" s="7">
        <v>21</v>
      </c>
      <c r="B23" s="7" t="s">
        <v>84</v>
      </c>
      <c r="C23" s="7" t="s">
        <v>85</v>
      </c>
      <c r="D23" s="7" t="s">
        <v>86</v>
      </c>
      <c r="E23" s="8">
        <v>35510</v>
      </c>
      <c r="F23" s="7" t="s">
        <v>87</v>
      </c>
      <c r="G23" s="8" t="s">
        <v>157</v>
      </c>
      <c r="H23" s="8" t="s">
        <v>15</v>
      </c>
      <c r="I23" s="9">
        <f t="shared" si="0"/>
        <v>40</v>
      </c>
      <c r="J23" s="10">
        <f>15+15+10</f>
        <v>40</v>
      </c>
      <c r="K23" s="10"/>
      <c r="L23" s="21">
        <f t="shared" si="1"/>
        <v>32</v>
      </c>
      <c r="M23" s="21">
        <f t="shared" si="2"/>
        <v>0</v>
      </c>
      <c r="N23" s="21">
        <f t="shared" si="3"/>
        <v>0</v>
      </c>
      <c r="O23" s="21">
        <f t="shared" si="4"/>
        <v>0</v>
      </c>
      <c r="P23" s="21">
        <f t="shared" si="5"/>
        <v>8</v>
      </c>
    </row>
    <row r="24" spans="1:16" x14ac:dyDescent="0.25">
      <c r="A24" s="7">
        <v>22</v>
      </c>
      <c r="B24" s="7" t="s">
        <v>88</v>
      </c>
      <c r="C24" s="7" t="s">
        <v>89</v>
      </c>
      <c r="D24" s="7" t="s">
        <v>90</v>
      </c>
      <c r="E24" s="8">
        <v>35700</v>
      </c>
      <c r="F24" s="7" t="s">
        <v>22</v>
      </c>
      <c r="G24" s="8" t="s">
        <v>157</v>
      </c>
      <c r="H24" s="8" t="s">
        <v>15</v>
      </c>
      <c r="I24" s="9">
        <f t="shared" si="0"/>
        <v>63</v>
      </c>
      <c r="J24" s="10">
        <v>63</v>
      </c>
      <c r="K24" s="10"/>
      <c r="L24" s="21">
        <f t="shared" si="1"/>
        <v>50.400000000000006</v>
      </c>
      <c r="M24" s="21">
        <f t="shared" si="2"/>
        <v>0</v>
      </c>
      <c r="N24" s="21">
        <f t="shared" si="3"/>
        <v>0</v>
      </c>
      <c r="O24" s="21">
        <f t="shared" si="4"/>
        <v>0</v>
      </c>
      <c r="P24" s="21">
        <f t="shared" si="5"/>
        <v>12.600000000000001</v>
      </c>
    </row>
    <row r="25" spans="1:16" x14ac:dyDescent="0.25">
      <c r="A25" s="7">
        <v>23</v>
      </c>
      <c r="B25" s="7" t="s">
        <v>91</v>
      </c>
      <c r="C25" s="7" t="s">
        <v>92</v>
      </c>
      <c r="D25" s="7" t="s">
        <v>93</v>
      </c>
      <c r="E25" s="8">
        <v>35000</v>
      </c>
      <c r="F25" s="7" t="s">
        <v>22</v>
      </c>
      <c r="G25" s="8" t="s">
        <v>157</v>
      </c>
      <c r="H25" s="8" t="s">
        <v>15</v>
      </c>
      <c r="I25" s="9">
        <f t="shared" si="0"/>
        <v>44</v>
      </c>
      <c r="J25" s="10">
        <f>5+39</f>
        <v>44</v>
      </c>
      <c r="K25" s="10"/>
      <c r="L25" s="21">
        <f t="shared" si="1"/>
        <v>35.200000000000003</v>
      </c>
      <c r="M25" s="21">
        <f t="shared" si="2"/>
        <v>0</v>
      </c>
      <c r="N25" s="21">
        <f t="shared" si="3"/>
        <v>0</v>
      </c>
      <c r="O25" s="21">
        <f t="shared" si="4"/>
        <v>0</v>
      </c>
      <c r="P25" s="21">
        <f t="shared" si="5"/>
        <v>8.8000000000000007</v>
      </c>
    </row>
    <row r="26" spans="1:16" x14ac:dyDescent="0.25">
      <c r="A26" s="7">
        <v>24</v>
      </c>
      <c r="B26" s="7" t="s">
        <v>94</v>
      </c>
      <c r="C26" s="7" t="s">
        <v>95</v>
      </c>
      <c r="D26" s="7" t="s">
        <v>96</v>
      </c>
      <c r="E26" s="8">
        <v>35230</v>
      </c>
      <c r="F26" s="7" t="s">
        <v>97</v>
      </c>
      <c r="G26" s="8" t="s">
        <v>157</v>
      </c>
      <c r="H26" s="8" t="s">
        <v>15</v>
      </c>
      <c r="I26" s="9">
        <f t="shared" si="0"/>
        <v>3</v>
      </c>
      <c r="J26" s="10"/>
      <c r="K26" s="10">
        <v>3</v>
      </c>
      <c r="L26" s="21">
        <f t="shared" si="1"/>
        <v>2.4000000000000004</v>
      </c>
      <c r="M26" s="21">
        <f t="shared" si="2"/>
        <v>0</v>
      </c>
      <c r="N26" s="21">
        <f t="shared" si="3"/>
        <v>0</v>
      </c>
      <c r="O26" s="21">
        <f t="shared" si="4"/>
        <v>0</v>
      </c>
      <c r="P26" s="21">
        <f t="shared" si="5"/>
        <v>0.60000000000000009</v>
      </c>
    </row>
    <row r="27" spans="1:16" x14ac:dyDescent="0.25">
      <c r="A27" s="7">
        <v>25</v>
      </c>
      <c r="B27" s="7" t="s">
        <v>98</v>
      </c>
      <c r="C27" s="7" t="s">
        <v>99</v>
      </c>
      <c r="D27" s="7" t="s">
        <v>100</v>
      </c>
      <c r="E27" s="8">
        <v>35490</v>
      </c>
      <c r="F27" s="7" t="s">
        <v>101</v>
      </c>
      <c r="G27" s="8" t="s">
        <v>157</v>
      </c>
      <c r="H27" s="8" t="s">
        <v>15</v>
      </c>
      <c r="I27" s="9">
        <f t="shared" si="0"/>
        <v>15</v>
      </c>
      <c r="J27" s="10">
        <v>15</v>
      </c>
      <c r="K27" s="10"/>
      <c r="L27" s="21">
        <f t="shared" si="1"/>
        <v>12</v>
      </c>
      <c r="M27" s="21">
        <f t="shared" si="2"/>
        <v>0</v>
      </c>
      <c r="N27" s="21">
        <f t="shared" si="3"/>
        <v>0</v>
      </c>
      <c r="O27" s="21">
        <f t="shared" si="4"/>
        <v>0</v>
      </c>
      <c r="P27" s="21">
        <f t="shared" si="5"/>
        <v>3</v>
      </c>
    </row>
    <row r="28" spans="1:16" x14ac:dyDescent="0.25">
      <c r="A28" s="7">
        <v>26</v>
      </c>
      <c r="B28" s="7" t="s">
        <v>102</v>
      </c>
      <c r="C28" s="7" t="s">
        <v>103</v>
      </c>
      <c r="D28" s="7" t="s">
        <v>104</v>
      </c>
      <c r="E28" s="8">
        <v>35850</v>
      </c>
      <c r="F28" s="7" t="s">
        <v>105</v>
      </c>
      <c r="G28" s="8" t="s">
        <v>157</v>
      </c>
      <c r="H28" s="8" t="s">
        <v>15</v>
      </c>
      <c r="I28" s="9">
        <f t="shared" si="0"/>
        <v>5</v>
      </c>
      <c r="J28" s="10">
        <v>5</v>
      </c>
      <c r="K28" s="10"/>
      <c r="L28" s="21">
        <f t="shared" si="1"/>
        <v>4</v>
      </c>
      <c r="M28" s="21">
        <f t="shared" si="2"/>
        <v>0</v>
      </c>
      <c r="N28" s="21">
        <f t="shared" si="3"/>
        <v>0</v>
      </c>
      <c r="O28" s="21">
        <f t="shared" si="4"/>
        <v>0</v>
      </c>
      <c r="P28" s="21">
        <f t="shared" si="5"/>
        <v>1</v>
      </c>
    </row>
    <row r="29" spans="1:16" x14ac:dyDescent="0.25">
      <c r="A29" s="7">
        <v>27</v>
      </c>
      <c r="B29" s="7" t="s">
        <v>106</v>
      </c>
      <c r="C29" s="7" t="s">
        <v>107</v>
      </c>
      <c r="D29" s="7" t="s">
        <v>108</v>
      </c>
      <c r="E29" s="8">
        <v>35135</v>
      </c>
      <c r="F29" s="7" t="s">
        <v>32</v>
      </c>
      <c r="G29" s="8" t="s">
        <v>15</v>
      </c>
      <c r="H29" s="8" t="s">
        <v>28</v>
      </c>
      <c r="I29" s="9">
        <f t="shared" si="0"/>
        <v>63</v>
      </c>
      <c r="J29" s="10">
        <v>63</v>
      </c>
      <c r="K29" s="10"/>
      <c r="L29" s="21">
        <f t="shared" si="1"/>
        <v>12.600000000000001</v>
      </c>
      <c r="M29" s="21">
        <f t="shared" si="2"/>
        <v>0</v>
      </c>
      <c r="N29" s="21">
        <f t="shared" si="3"/>
        <v>50.400000000000006</v>
      </c>
      <c r="O29" s="21">
        <f t="shared" si="4"/>
        <v>0</v>
      </c>
      <c r="P29" s="21">
        <f t="shared" si="5"/>
        <v>0</v>
      </c>
    </row>
    <row r="30" spans="1:16" x14ac:dyDescent="0.25">
      <c r="A30" s="7">
        <v>28</v>
      </c>
      <c r="B30" s="7" t="s">
        <v>16</v>
      </c>
      <c r="C30" s="7" t="s">
        <v>17</v>
      </c>
      <c r="D30" s="7" t="s">
        <v>18</v>
      </c>
      <c r="E30" s="8">
        <v>35520</v>
      </c>
      <c r="F30" s="7" t="s">
        <v>14</v>
      </c>
      <c r="G30" s="8" t="s">
        <v>15</v>
      </c>
      <c r="H30" s="8" t="s">
        <v>28</v>
      </c>
      <c r="I30" s="9">
        <f t="shared" si="0"/>
        <v>15</v>
      </c>
      <c r="J30" s="10">
        <v>15</v>
      </c>
      <c r="K30" s="10"/>
      <c r="L30" s="21">
        <f t="shared" si="1"/>
        <v>3</v>
      </c>
      <c r="M30" s="21">
        <f t="shared" si="2"/>
        <v>0</v>
      </c>
      <c r="N30" s="21">
        <f t="shared" si="3"/>
        <v>12</v>
      </c>
      <c r="O30" s="21">
        <f t="shared" si="4"/>
        <v>0</v>
      </c>
      <c r="P30" s="21">
        <f t="shared" si="5"/>
        <v>0</v>
      </c>
    </row>
    <row r="31" spans="1:16" x14ac:dyDescent="0.25">
      <c r="A31" s="7">
        <v>29</v>
      </c>
      <c r="B31" s="7" t="s">
        <v>109</v>
      </c>
      <c r="C31" s="7" t="s">
        <v>110</v>
      </c>
      <c r="D31" s="7" t="s">
        <v>111</v>
      </c>
      <c r="E31" s="8">
        <v>35530</v>
      </c>
      <c r="F31" s="7" t="s">
        <v>112</v>
      </c>
      <c r="G31" s="8" t="s">
        <v>23</v>
      </c>
      <c r="H31" s="8" t="s">
        <v>28</v>
      </c>
      <c r="I31" s="9">
        <f t="shared" si="0"/>
        <v>64</v>
      </c>
      <c r="J31" s="10">
        <f>28+36</f>
        <v>64</v>
      </c>
      <c r="K31" s="10"/>
      <c r="L31" s="21">
        <f t="shared" si="1"/>
        <v>0</v>
      </c>
      <c r="M31" s="21">
        <f t="shared" si="2"/>
        <v>12.8</v>
      </c>
      <c r="N31" s="21">
        <f t="shared" si="3"/>
        <v>51.2</v>
      </c>
      <c r="O31" s="21">
        <f t="shared" si="4"/>
        <v>0</v>
      </c>
      <c r="P31" s="21">
        <f t="shared" si="5"/>
        <v>0</v>
      </c>
    </row>
    <row r="32" spans="1:16" x14ac:dyDescent="0.25">
      <c r="A32" s="7">
        <v>30</v>
      </c>
      <c r="B32" s="7" t="s">
        <v>113</v>
      </c>
      <c r="C32" s="7" t="s">
        <v>114</v>
      </c>
      <c r="D32" s="7" t="s">
        <v>115</v>
      </c>
      <c r="E32" s="8">
        <v>35400</v>
      </c>
      <c r="F32" s="7" t="s">
        <v>27</v>
      </c>
      <c r="G32" s="8" t="s">
        <v>28</v>
      </c>
      <c r="H32" s="8" t="s">
        <v>28</v>
      </c>
      <c r="I32" s="9">
        <f t="shared" si="0"/>
        <v>15</v>
      </c>
      <c r="J32" s="10">
        <v>15</v>
      </c>
      <c r="K32" s="10"/>
      <c r="L32" s="21">
        <f t="shared" si="1"/>
        <v>0</v>
      </c>
      <c r="M32" s="21">
        <f t="shared" si="2"/>
        <v>0</v>
      </c>
      <c r="N32" s="21">
        <f t="shared" si="3"/>
        <v>15</v>
      </c>
      <c r="O32" s="21">
        <f t="shared" si="4"/>
        <v>0</v>
      </c>
      <c r="P32" s="21">
        <f t="shared" si="5"/>
        <v>0</v>
      </c>
    </row>
    <row r="33" spans="1:16" x14ac:dyDescent="0.25">
      <c r="A33" s="7">
        <v>31</v>
      </c>
      <c r="B33" s="7" t="s">
        <v>34</v>
      </c>
      <c r="C33" s="7" t="s">
        <v>35</v>
      </c>
      <c r="D33" s="7" t="s">
        <v>36</v>
      </c>
      <c r="E33" s="8">
        <v>35230</v>
      </c>
      <c r="F33" s="7" t="s">
        <v>37</v>
      </c>
      <c r="G33" s="8" t="s">
        <v>33</v>
      </c>
      <c r="H33" s="8" t="s">
        <v>28</v>
      </c>
      <c r="I33" s="9">
        <f t="shared" si="0"/>
        <v>63</v>
      </c>
      <c r="J33" s="10">
        <v>63</v>
      </c>
      <c r="K33" s="10"/>
      <c r="L33" s="21">
        <f t="shared" si="1"/>
        <v>0</v>
      </c>
      <c r="M33" s="21">
        <f t="shared" si="2"/>
        <v>0</v>
      </c>
      <c r="N33" s="21">
        <f t="shared" si="3"/>
        <v>50.400000000000006</v>
      </c>
      <c r="O33" s="21">
        <f t="shared" si="4"/>
        <v>12.600000000000001</v>
      </c>
      <c r="P33" s="21">
        <f t="shared" si="5"/>
        <v>0</v>
      </c>
    </row>
    <row r="34" spans="1:16" x14ac:dyDescent="0.25">
      <c r="A34" s="7">
        <v>32</v>
      </c>
      <c r="B34" s="7" t="s">
        <v>38</v>
      </c>
      <c r="C34" s="7" t="s">
        <v>39</v>
      </c>
      <c r="D34" s="7" t="s">
        <v>40</v>
      </c>
      <c r="E34" s="8">
        <v>35440</v>
      </c>
      <c r="F34" s="7" t="s">
        <v>41</v>
      </c>
      <c r="G34" s="8" t="s">
        <v>33</v>
      </c>
      <c r="H34" s="8" t="s">
        <v>28</v>
      </c>
      <c r="I34" s="9">
        <f t="shared" si="0"/>
        <v>0</v>
      </c>
      <c r="J34" s="10"/>
      <c r="K34" s="10"/>
      <c r="L34" s="21">
        <f t="shared" si="1"/>
        <v>0</v>
      </c>
      <c r="M34" s="21">
        <f t="shared" si="2"/>
        <v>0</v>
      </c>
      <c r="N34" s="21">
        <f t="shared" si="3"/>
        <v>0</v>
      </c>
      <c r="O34" s="21">
        <f t="shared" si="4"/>
        <v>0</v>
      </c>
      <c r="P34" s="21">
        <f t="shared" si="5"/>
        <v>0</v>
      </c>
    </row>
    <row r="35" spans="1:16" x14ac:dyDescent="0.25">
      <c r="A35" s="7">
        <v>33</v>
      </c>
      <c r="B35" s="7" t="s">
        <v>116</v>
      </c>
      <c r="C35" s="7" t="s">
        <v>117</v>
      </c>
      <c r="D35" s="7" t="s">
        <v>118</v>
      </c>
      <c r="E35" s="8">
        <v>35370</v>
      </c>
      <c r="F35" s="7" t="s">
        <v>119</v>
      </c>
      <c r="G35" s="8" t="s">
        <v>33</v>
      </c>
      <c r="H35" s="8" t="s">
        <v>28</v>
      </c>
      <c r="I35" s="9">
        <f t="shared" ref="I35:I66" si="6">J35+K35</f>
        <v>31</v>
      </c>
      <c r="J35" s="10">
        <v>31</v>
      </c>
      <c r="K35" s="10"/>
      <c r="L35" s="21">
        <f t="shared" ref="L35:L66" si="7">IF(G35=$L$2,20%*I35,0)+IF(H35=$L$2,80%*I35,0)</f>
        <v>0</v>
      </c>
      <c r="M35" s="21">
        <f t="shared" ref="M35:M66" si="8">IF(G35=$M$2,20%*I35,0)+IF(H35=$M$2,80%*I35,0)</f>
        <v>0</v>
      </c>
      <c r="N35" s="21">
        <f t="shared" ref="N35:N66" si="9">IF(G35=$N$2,20%*I35,0)+IF(H35=$N$2,80%*I35,0)</f>
        <v>24.8</v>
      </c>
      <c r="O35" s="21">
        <f t="shared" ref="O35:O66" si="10">IF(G35=$O$2,20%*I35,0)+IF(H35=$O$2,80%*I35,0)</f>
        <v>6.2</v>
      </c>
      <c r="P35" s="21">
        <f t="shared" ref="P35:P66" si="11">IF(G35=$P$2,20%*I35,0)+IF(H35=$P$2,80%*I35,0)</f>
        <v>0</v>
      </c>
    </row>
    <row r="36" spans="1:16" x14ac:dyDescent="0.25">
      <c r="A36" s="7">
        <v>34</v>
      </c>
      <c r="B36" s="7" t="s">
        <v>52</v>
      </c>
      <c r="C36" s="7" t="s">
        <v>50</v>
      </c>
      <c r="D36" s="7" t="s">
        <v>51</v>
      </c>
      <c r="E36" s="8">
        <v>35200</v>
      </c>
      <c r="F36" s="7" t="s">
        <v>22</v>
      </c>
      <c r="G36" s="8" t="s">
        <v>33</v>
      </c>
      <c r="H36" s="8" t="s">
        <v>28</v>
      </c>
      <c r="I36" s="9">
        <f t="shared" si="6"/>
        <v>39</v>
      </c>
      <c r="J36" s="10">
        <v>39</v>
      </c>
      <c r="K36" s="10"/>
      <c r="L36" s="21">
        <f t="shared" si="7"/>
        <v>0</v>
      </c>
      <c r="M36" s="21">
        <f t="shared" si="8"/>
        <v>0</v>
      </c>
      <c r="N36" s="21">
        <f t="shared" si="9"/>
        <v>31.200000000000003</v>
      </c>
      <c r="O36" s="21">
        <f t="shared" si="10"/>
        <v>7.8000000000000007</v>
      </c>
      <c r="P36" s="21">
        <f t="shared" si="11"/>
        <v>0</v>
      </c>
    </row>
    <row r="37" spans="1:16" x14ac:dyDescent="0.25">
      <c r="A37" s="7">
        <v>35</v>
      </c>
      <c r="B37" s="7" t="s">
        <v>120</v>
      </c>
      <c r="C37" s="7" t="s">
        <v>121</v>
      </c>
      <c r="D37" s="7" t="s">
        <v>122</v>
      </c>
      <c r="E37" s="8">
        <v>35310</v>
      </c>
      <c r="F37" s="7" t="s">
        <v>123</v>
      </c>
      <c r="G37" s="8" t="s">
        <v>33</v>
      </c>
      <c r="H37" s="8" t="s">
        <v>28</v>
      </c>
      <c r="I37" s="9">
        <f t="shared" si="6"/>
        <v>39</v>
      </c>
      <c r="J37" s="10">
        <v>39</v>
      </c>
      <c r="K37" s="10"/>
      <c r="L37" s="21">
        <f t="shared" si="7"/>
        <v>0</v>
      </c>
      <c r="M37" s="21">
        <f t="shared" si="8"/>
        <v>0</v>
      </c>
      <c r="N37" s="21">
        <f t="shared" si="9"/>
        <v>31.200000000000003</v>
      </c>
      <c r="O37" s="21">
        <f t="shared" si="10"/>
        <v>7.8000000000000007</v>
      </c>
      <c r="P37" s="21">
        <f t="shared" si="11"/>
        <v>0</v>
      </c>
    </row>
    <row r="38" spans="1:16" x14ac:dyDescent="0.25">
      <c r="A38" s="7">
        <v>36</v>
      </c>
      <c r="B38" s="7" t="s">
        <v>56</v>
      </c>
      <c r="C38" s="7" t="s">
        <v>57</v>
      </c>
      <c r="D38" s="7" t="s">
        <v>58</v>
      </c>
      <c r="E38" s="8">
        <v>35850</v>
      </c>
      <c r="F38" s="7" t="s">
        <v>59</v>
      </c>
      <c r="G38" s="8" t="s">
        <v>157</v>
      </c>
      <c r="H38" s="8" t="s">
        <v>28</v>
      </c>
      <c r="I38" s="9">
        <f t="shared" si="6"/>
        <v>23</v>
      </c>
      <c r="J38" s="10">
        <v>23</v>
      </c>
      <c r="K38" s="10"/>
      <c r="L38" s="21">
        <f t="shared" si="7"/>
        <v>0</v>
      </c>
      <c r="M38" s="21">
        <f t="shared" si="8"/>
        <v>0</v>
      </c>
      <c r="N38" s="21">
        <f t="shared" si="9"/>
        <v>18.400000000000002</v>
      </c>
      <c r="O38" s="21">
        <f t="shared" si="10"/>
        <v>0</v>
      </c>
      <c r="P38" s="21">
        <f t="shared" si="11"/>
        <v>4.6000000000000005</v>
      </c>
    </row>
    <row r="39" spans="1:16" x14ac:dyDescent="0.25">
      <c r="A39" s="7">
        <v>37</v>
      </c>
      <c r="B39" s="7" t="s">
        <v>60</v>
      </c>
      <c r="C39" s="7" t="s">
        <v>61</v>
      </c>
      <c r="D39" s="7" t="s">
        <v>62</v>
      </c>
      <c r="E39" s="8">
        <v>35830</v>
      </c>
      <c r="F39" s="7" t="s">
        <v>63</v>
      </c>
      <c r="G39" s="8" t="s">
        <v>157</v>
      </c>
      <c r="H39" s="8" t="s">
        <v>28</v>
      </c>
      <c r="I39" s="9">
        <f t="shared" si="6"/>
        <v>55</v>
      </c>
      <c r="J39" s="10">
        <f>55</f>
        <v>55</v>
      </c>
      <c r="K39" s="10"/>
      <c r="L39" s="21">
        <f t="shared" si="7"/>
        <v>0</v>
      </c>
      <c r="M39" s="21">
        <f t="shared" si="8"/>
        <v>0</v>
      </c>
      <c r="N39" s="21">
        <f t="shared" si="9"/>
        <v>44</v>
      </c>
      <c r="O39" s="21">
        <f t="shared" si="10"/>
        <v>0</v>
      </c>
      <c r="P39" s="21">
        <f t="shared" si="11"/>
        <v>11</v>
      </c>
    </row>
    <row r="40" spans="1:16" x14ac:dyDescent="0.25">
      <c r="A40" s="7">
        <v>38</v>
      </c>
      <c r="B40" s="7" t="s">
        <v>67</v>
      </c>
      <c r="C40" s="7" t="s">
        <v>68</v>
      </c>
      <c r="D40" s="7" t="s">
        <v>69</v>
      </c>
      <c r="E40" s="8">
        <v>35250</v>
      </c>
      <c r="F40" s="7" t="s">
        <v>70</v>
      </c>
      <c r="G40" s="8" t="s">
        <v>157</v>
      </c>
      <c r="H40" s="8" t="s">
        <v>28</v>
      </c>
      <c r="I40" s="9">
        <f t="shared" si="6"/>
        <v>40</v>
      </c>
      <c r="J40" s="10"/>
      <c r="K40" s="10">
        <v>40</v>
      </c>
      <c r="L40" s="21">
        <f t="shared" si="7"/>
        <v>0</v>
      </c>
      <c r="M40" s="21">
        <f t="shared" si="8"/>
        <v>0</v>
      </c>
      <c r="N40" s="21">
        <f t="shared" si="9"/>
        <v>32</v>
      </c>
      <c r="O40" s="21">
        <f t="shared" si="10"/>
        <v>0</v>
      </c>
      <c r="P40" s="21">
        <f t="shared" si="11"/>
        <v>8</v>
      </c>
    </row>
    <row r="41" spans="1:16" x14ac:dyDescent="0.25">
      <c r="A41" s="7">
        <v>39</v>
      </c>
      <c r="B41" s="7" t="s">
        <v>53</v>
      </c>
      <c r="C41" s="7" t="s">
        <v>124</v>
      </c>
      <c r="D41" s="7" t="s">
        <v>125</v>
      </c>
      <c r="E41" s="8">
        <v>35000</v>
      </c>
      <c r="F41" s="7" t="s">
        <v>22</v>
      </c>
      <c r="G41" s="8" t="s">
        <v>157</v>
      </c>
      <c r="H41" s="8" t="s">
        <v>28</v>
      </c>
      <c r="I41" s="9">
        <f t="shared" si="6"/>
        <v>23</v>
      </c>
      <c r="J41" s="10">
        <v>23</v>
      </c>
      <c r="K41" s="10"/>
      <c r="L41" s="21">
        <f t="shared" si="7"/>
        <v>0</v>
      </c>
      <c r="M41" s="21">
        <f t="shared" si="8"/>
        <v>0</v>
      </c>
      <c r="N41" s="21">
        <f t="shared" si="9"/>
        <v>18.400000000000002</v>
      </c>
      <c r="O41" s="21">
        <f t="shared" si="10"/>
        <v>0</v>
      </c>
      <c r="P41" s="21">
        <f t="shared" si="11"/>
        <v>4.6000000000000005</v>
      </c>
    </row>
    <row r="42" spans="1:16" x14ac:dyDescent="0.25">
      <c r="A42" s="7">
        <v>40</v>
      </c>
      <c r="B42" s="7" t="s">
        <v>126</v>
      </c>
      <c r="C42" s="7" t="s">
        <v>127</v>
      </c>
      <c r="D42" s="7" t="s">
        <v>128</v>
      </c>
      <c r="E42" s="8">
        <v>35135</v>
      </c>
      <c r="F42" s="7" t="s">
        <v>32</v>
      </c>
      <c r="G42" s="8" t="s">
        <v>15</v>
      </c>
      <c r="H42" s="8" t="s">
        <v>33</v>
      </c>
      <c r="I42" s="9">
        <f t="shared" si="6"/>
        <v>47</v>
      </c>
      <c r="J42" s="10">
        <v>47</v>
      </c>
      <c r="K42" s="10"/>
      <c r="L42" s="21">
        <f t="shared" si="7"/>
        <v>9.4</v>
      </c>
      <c r="M42" s="21">
        <f t="shared" si="8"/>
        <v>0</v>
      </c>
      <c r="N42" s="21">
        <f t="shared" si="9"/>
        <v>0</v>
      </c>
      <c r="O42" s="21">
        <f t="shared" si="10"/>
        <v>37.6</v>
      </c>
      <c r="P42" s="21">
        <f t="shared" si="11"/>
        <v>0</v>
      </c>
    </row>
    <row r="43" spans="1:16" x14ac:dyDescent="0.25">
      <c r="A43" s="7">
        <v>41</v>
      </c>
      <c r="B43" s="7" t="s">
        <v>106</v>
      </c>
      <c r="C43" s="7" t="s">
        <v>107</v>
      </c>
      <c r="D43" s="7" t="s">
        <v>108</v>
      </c>
      <c r="E43" s="8">
        <v>35135</v>
      </c>
      <c r="F43" s="7" t="s">
        <v>32</v>
      </c>
      <c r="G43" s="8" t="s">
        <v>15</v>
      </c>
      <c r="H43" s="8" t="s">
        <v>33</v>
      </c>
      <c r="I43" s="9">
        <f t="shared" si="6"/>
        <v>48</v>
      </c>
      <c r="J43" s="10">
        <f>28+20</f>
        <v>48</v>
      </c>
      <c r="K43" s="10"/>
      <c r="L43" s="21">
        <f t="shared" si="7"/>
        <v>9.6000000000000014</v>
      </c>
      <c r="M43" s="21">
        <f t="shared" si="8"/>
        <v>0</v>
      </c>
      <c r="N43" s="21">
        <f t="shared" si="9"/>
        <v>0</v>
      </c>
      <c r="O43" s="21">
        <f t="shared" si="10"/>
        <v>38.400000000000006</v>
      </c>
      <c r="P43" s="21">
        <f t="shared" si="11"/>
        <v>0</v>
      </c>
    </row>
    <row r="44" spans="1:16" x14ac:dyDescent="0.25">
      <c r="A44" s="7">
        <v>42</v>
      </c>
      <c r="B44" s="7" t="s">
        <v>102</v>
      </c>
      <c r="C44" s="7" t="s">
        <v>129</v>
      </c>
      <c r="D44" s="7" t="s">
        <v>130</v>
      </c>
      <c r="E44" s="8">
        <v>35250</v>
      </c>
      <c r="F44" s="7" t="s">
        <v>131</v>
      </c>
      <c r="G44" s="8" t="s">
        <v>15</v>
      </c>
      <c r="H44" s="8" t="s">
        <v>33</v>
      </c>
      <c r="I44" s="9">
        <f t="shared" si="6"/>
        <v>36</v>
      </c>
      <c r="J44" s="10">
        <v>36</v>
      </c>
      <c r="K44" s="10"/>
      <c r="L44" s="21">
        <f t="shared" si="7"/>
        <v>7.2</v>
      </c>
      <c r="M44" s="21">
        <f t="shared" si="8"/>
        <v>0</v>
      </c>
      <c r="N44" s="21">
        <f t="shared" si="9"/>
        <v>0</v>
      </c>
      <c r="O44" s="21">
        <f t="shared" si="10"/>
        <v>28.8</v>
      </c>
      <c r="P44" s="21">
        <f t="shared" si="11"/>
        <v>0</v>
      </c>
    </row>
    <row r="45" spans="1:16" x14ac:dyDescent="0.25">
      <c r="A45" s="7">
        <v>43</v>
      </c>
      <c r="B45" s="7" t="s">
        <v>16</v>
      </c>
      <c r="C45" s="7" t="s">
        <v>17</v>
      </c>
      <c r="D45" s="7" t="s">
        <v>18</v>
      </c>
      <c r="E45" s="8">
        <v>35520</v>
      </c>
      <c r="F45" s="7" t="s">
        <v>14</v>
      </c>
      <c r="G45" s="8" t="s">
        <v>15</v>
      </c>
      <c r="H45" s="8" t="s">
        <v>33</v>
      </c>
      <c r="I45" s="9">
        <f t="shared" si="6"/>
        <v>20</v>
      </c>
      <c r="J45" s="10">
        <v>20</v>
      </c>
      <c r="K45" s="10"/>
      <c r="L45" s="21">
        <f t="shared" si="7"/>
        <v>4</v>
      </c>
      <c r="M45" s="21">
        <f t="shared" si="8"/>
        <v>0</v>
      </c>
      <c r="N45" s="21">
        <f t="shared" si="9"/>
        <v>0</v>
      </c>
      <c r="O45" s="21">
        <f t="shared" si="10"/>
        <v>16</v>
      </c>
      <c r="P45" s="21">
        <f t="shared" si="11"/>
        <v>0</v>
      </c>
    </row>
    <row r="46" spans="1:16" x14ac:dyDescent="0.25">
      <c r="A46" s="7">
        <v>44</v>
      </c>
      <c r="B46" s="7" t="s">
        <v>29</v>
      </c>
      <c r="C46" s="7" t="s">
        <v>30</v>
      </c>
      <c r="D46" s="7" t="s">
        <v>31</v>
      </c>
      <c r="E46" s="8">
        <v>35135</v>
      </c>
      <c r="F46" s="7" t="s">
        <v>32</v>
      </c>
      <c r="G46" s="8" t="s">
        <v>33</v>
      </c>
      <c r="H46" s="8" t="s">
        <v>33</v>
      </c>
      <c r="I46" s="9">
        <f t="shared" si="6"/>
        <v>15</v>
      </c>
      <c r="J46" s="10">
        <v>15</v>
      </c>
      <c r="K46" s="10"/>
      <c r="L46" s="21">
        <f t="shared" si="7"/>
        <v>0</v>
      </c>
      <c r="M46" s="21">
        <f t="shared" si="8"/>
        <v>0</v>
      </c>
      <c r="N46" s="21">
        <f t="shared" si="9"/>
        <v>0</v>
      </c>
      <c r="O46" s="21">
        <f t="shared" si="10"/>
        <v>15</v>
      </c>
      <c r="P46" s="21">
        <f t="shared" si="11"/>
        <v>0</v>
      </c>
    </row>
    <row r="47" spans="1:16" x14ac:dyDescent="0.25">
      <c r="A47" s="7">
        <v>45</v>
      </c>
      <c r="B47" s="7" t="s">
        <v>132</v>
      </c>
      <c r="C47" s="7" t="s">
        <v>133</v>
      </c>
      <c r="D47" s="7" t="s">
        <v>134</v>
      </c>
      <c r="E47" s="8">
        <v>35520</v>
      </c>
      <c r="F47" s="7" t="s">
        <v>135</v>
      </c>
      <c r="G47" s="8" t="s">
        <v>33</v>
      </c>
      <c r="H47" s="8" t="s">
        <v>33</v>
      </c>
      <c r="I47" s="9">
        <f t="shared" si="6"/>
        <v>60</v>
      </c>
      <c r="J47" s="10">
        <v>60</v>
      </c>
      <c r="K47" s="10"/>
      <c r="L47" s="21">
        <f t="shared" si="7"/>
        <v>0</v>
      </c>
      <c r="M47" s="21">
        <f t="shared" si="8"/>
        <v>0</v>
      </c>
      <c r="N47" s="21">
        <f t="shared" si="9"/>
        <v>0</v>
      </c>
      <c r="O47" s="21">
        <f t="shared" si="10"/>
        <v>60</v>
      </c>
      <c r="P47" s="21">
        <f t="shared" si="11"/>
        <v>0</v>
      </c>
    </row>
    <row r="48" spans="1:16" x14ac:dyDescent="0.25">
      <c r="A48" s="7">
        <v>46</v>
      </c>
      <c r="B48" s="7" t="s">
        <v>42</v>
      </c>
      <c r="C48" s="7" t="s">
        <v>43</v>
      </c>
      <c r="D48" s="7" t="s">
        <v>44</v>
      </c>
      <c r="E48" s="8">
        <v>35760</v>
      </c>
      <c r="F48" s="7" t="s">
        <v>45</v>
      </c>
      <c r="G48" s="8" t="s">
        <v>33</v>
      </c>
      <c r="H48" s="8" t="s">
        <v>33</v>
      </c>
      <c r="I48" s="9">
        <f t="shared" si="6"/>
        <v>15</v>
      </c>
      <c r="J48" s="10">
        <v>15</v>
      </c>
      <c r="K48" s="10"/>
      <c r="L48" s="21">
        <f t="shared" si="7"/>
        <v>0</v>
      </c>
      <c r="M48" s="21">
        <f t="shared" si="8"/>
        <v>0</v>
      </c>
      <c r="N48" s="21">
        <f t="shared" si="9"/>
        <v>0</v>
      </c>
      <c r="O48" s="21">
        <f t="shared" si="10"/>
        <v>15</v>
      </c>
      <c r="P48" s="21">
        <f t="shared" si="11"/>
        <v>0</v>
      </c>
    </row>
    <row r="49" spans="1:16" x14ac:dyDescent="0.25">
      <c r="A49" s="7">
        <v>47</v>
      </c>
      <c r="B49" s="7" t="s">
        <v>136</v>
      </c>
      <c r="C49" s="7" t="s">
        <v>137</v>
      </c>
      <c r="D49" s="7" t="s">
        <v>138</v>
      </c>
      <c r="E49" s="8">
        <v>35250</v>
      </c>
      <c r="F49" s="7" t="s">
        <v>139</v>
      </c>
      <c r="G49" s="8" t="s">
        <v>33</v>
      </c>
      <c r="H49" s="8" t="s">
        <v>33</v>
      </c>
      <c r="I49" s="9">
        <f t="shared" si="6"/>
        <v>20</v>
      </c>
      <c r="J49" s="10">
        <v>20</v>
      </c>
      <c r="K49" s="10"/>
      <c r="L49" s="21">
        <f t="shared" si="7"/>
        <v>0</v>
      </c>
      <c r="M49" s="21">
        <f t="shared" si="8"/>
        <v>0</v>
      </c>
      <c r="N49" s="21">
        <f t="shared" si="9"/>
        <v>0</v>
      </c>
      <c r="O49" s="21">
        <f t="shared" si="10"/>
        <v>20</v>
      </c>
      <c r="P49" s="21">
        <f t="shared" si="11"/>
        <v>0</v>
      </c>
    </row>
    <row r="50" spans="1:16" x14ac:dyDescent="0.25">
      <c r="A50" s="7">
        <v>48</v>
      </c>
      <c r="B50" s="7" t="s">
        <v>140</v>
      </c>
      <c r="C50" s="7" t="s">
        <v>141</v>
      </c>
      <c r="D50" s="7" t="s">
        <v>142</v>
      </c>
      <c r="E50" s="8">
        <v>35360</v>
      </c>
      <c r="F50" s="7" t="s">
        <v>143</v>
      </c>
      <c r="G50" s="8" t="s">
        <v>33</v>
      </c>
      <c r="H50" s="8" t="s">
        <v>33</v>
      </c>
      <c r="I50" s="9">
        <f t="shared" si="6"/>
        <v>15</v>
      </c>
      <c r="J50" s="10">
        <v>15</v>
      </c>
      <c r="K50" s="10"/>
      <c r="L50" s="21">
        <f t="shared" si="7"/>
        <v>0</v>
      </c>
      <c r="M50" s="21">
        <f t="shared" si="8"/>
        <v>0</v>
      </c>
      <c r="N50" s="21">
        <f t="shared" si="9"/>
        <v>0</v>
      </c>
      <c r="O50" s="21">
        <f t="shared" si="10"/>
        <v>15</v>
      </c>
      <c r="P50" s="21">
        <f t="shared" si="11"/>
        <v>0</v>
      </c>
    </row>
    <row r="51" spans="1:16" x14ac:dyDescent="0.25">
      <c r="A51" s="7">
        <v>49</v>
      </c>
      <c r="B51" s="7" t="s">
        <v>53</v>
      </c>
      <c r="C51" s="7" t="s">
        <v>54</v>
      </c>
      <c r="D51" s="7" t="s">
        <v>55</v>
      </c>
      <c r="E51" s="8">
        <v>35230</v>
      </c>
      <c r="F51" s="7" t="s">
        <v>37</v>
      </c>
      <c r="G51" s="8" t="s">
        <v>33</v>
      </c>
      <c r="H51" s="8" t="s">
        <v>33</v>
      </c>
      <c r="I51" s="9">
        <f t="shared" si="6"/>
        <v>20</v>
      </c>
      <c r="J51" s="10">
        <v>20</v>
      </c>
      <c r="K51" s="10"/>
      <c r="L51" s="21">
        <f t="shared" si="7"/>
        <v>0</v>
      </c>
      <c r="M51" s="21">
        <f t="shared" si="8"/>
        <v>0</v>
      </c>
      <c r="N51" s="21">
        <f t="shared" si="9"/>
        <v>0</v>
      </c>
      <c r="O51" s="21">
        <f t="shared" si="10"/>
        <v>20</v>
      </c>
      <c r="P51" s="21">
        <f t="shared" si="11"/>
        <v>0</v>
      </c>
    </row>
    <row r="52" spans="1:16" x14ac:dyDescent="0.25">
      <c r="A52" s="7">
        <v>50</v>
      </c>
      <c r="B52" s="7" t="s">
        <v>120</v>
      </c>
      <c r="C52" s="7" t="s">
        <v>121</v>
      </c>
      <c r="D52" s="7" t="s">
        <v>122</v>
      </c>
      <c r="E52" s="8">
        <v>35310</v>
      </c>
      <c r="F52" s="7" t="s">
        <v>123</v>
      </c>
      <c r="G52" s="8" t="s">
        <v>33</v>
      </c>
      <c r="H52" s="8" t="s">
        <v>33</v>
      </c>
      <c r="I52" s="9">
        <f t="shared" si="6"/>
        <v>63</v>
      </c>
      <c r="J52" s="10">
        <v>63</v>
      </c>
      <c r="K52" s="10"/>
      <c r="L52" s="21">
        <f t="shared" si="7"/>
        <v>0</v>
      </c>
      <c r="M52" s="21">
        <f t="shared" si="8"/>
        <v>0</v>
      </c>
      <c r="N52" s="21">
        <f t="shared" si="9"/>
        <v>0</v>
      </c>
      <c r="O52" s="21">
        <f t="shared" si="10"/>
        <v>63.000000000000007</v>
      </c>
      <c r="P52" s="21">
        <f t="shared" si="11"/>
        <v>0</v>
      </c>
    </row>
    <row r="53" spans="1:16" x14ac:dyDescent="0.25">
      <c r="A53" s="7">
        <v>51</v>
      </c>
      <c r="B53" s="7" t="s">
        <v>56</v>
      </c>
      <c r="C53" s="7" t="s">
        <v>57</v>
      </c>
      <c r="D53" s="7" t="s">
        <v>58</v>
      </c>
      <c r="E53" s="8">
        <v>35850</v>
      </c>
      <c r="F53" s="7" t="s">
        <v>59</v>
      </c>
      <c r="G53" s="8" t="s">
        <v>157</v>
      </c>
      <c r="H53" s="8" t="s">
        <v>33</v>
      </c>
      <c r="I53" s="9">
        <f t="shared" si="6"/>
        <v>87</v>
      </c>
      <c r="J53" s="10">
        <f>20+47+20</f>
        <v>87</v>
      </c>
      <c r="K53" s="10"/>
      <c r="L53" s="21">
        <f t="shared" si="7"/>
        <v>0</v>
      </c>
      <c r="M53" s="21">
        <f t="shared" si="8"/>
        <v>0</v>
      </c>
      <c r="N53" s="21">
        <f t="shared" si="9"/>
        <v>0</v>
      </c>
      <c r="O53" s="21">
        <f t="shared" si="10"/>
        <v>69.600000000000009</v>
      </c>
      <c r="P53" s="21">
        <f t="shared" si="11"/>
        <v>17.400000000000002</v>
      </c>
    </row>
    <row r="54" spans="1:16" x14ac:dyDescent="0.25">
      <c r="A54" s="7">
        <v>52</v>
      </c>
      <c r="B54" s="7" t="s">
        <v>60</v>
      </c>
      <c r="C54" s="7" t="s">
        <v>61</v>
      </c>
      <c r="D54" s="7" t="s">
        <v>62</v>
      </c>
      <c r="E54" s="8">
        <v>35830</v>
      </c>
      <c r="F54" s="7" t="s">
        <v>63</v>
      </c>
      <c r="G54" s="8" t="s">
        <v>157</v>
      </c>
      <c r="H54" s="8" t="s">
        <v>33</v>
      </c>
      <c r="I54" s="9">
        <f t="shared" si="6"/>
        <v>69</v>
      </c>
      <c r="J54" s="10">
        <f>15+12+7+35</f>
        <v>69</v>
      </c>
      <c r="K54" s="10"/>
      <c r="L54" s="21">
        <f t="shared" si="7"/>
        <v>0</v>
      </c>
      <c r="M54" s="21">
        <f t="shared" si="8"/>
        <v>0</v>
      </c>
      <c r="N54" s="21">
        <f t="shared" si="9"/>
        <v>0</v>
      </c>
      <c r="O54" s="21">
        <f t="shared" si="10"/>
        <v>55.2</v>
      </c>
      <c r="P54" s="21">
        <f t="shared" si="11"/>
        <v>13.8</v>
      </c>
    </row>
    <row r="55" spans="1:16" x14ac:dyDescent="0.25">
      <c r="A55" s="7">
        <v>53</v>
      </c>
      <c r="B55" s="7" t="s">
        <v>144</v>
      </c>
      <c r="C55" s="7" t="s">
        <v>145</v>
      </c>
      <c r="D55" s="7" t="s">
        <v>146</v>
      </c>
      <c r="E55" s="8">
        <v>35740</v>
      </c>
      <c r="F55" s="7" t="s">
        <v>147</v>
      </c>
      <c r="G55" s="8" t="s">
        <v>157</v>
      </c>
      <c r="H55" s="8" t="s">
        <v>33</v>
      </c>
      <c r="I55" s="9">
        <f t="shared" si="6"/>
        <v>15</v>
      </c>
      <c r="J55" s="10">
        <v>15</v>
      </c>
      <c r="K55" s="10"/>
      <c r="L55" s="21">
        <f t="shared" si="7"/>
        <v>0</v>
      </c>
      <c r="M55" s="21">
        <f t="shared" si="8"/>
        <v>0</v>
      </c>
      <c r="N55" s="21">
        <f t="shared" si="9"/>
        <v>0</v>
      </c>
      <c r="O55" s="21">
        <f t="shared" si="10"/>
        <v>12</v>
      </c>
      <c r="P55" s="21">
        <f t="shared" si="11"/>
        <v>3</v>
      </c>
    </row>
    <row r="56" spans="1:16" x14ac:dyDescent="0.25">
      <c r="A56" s="7">
        <v>54</v>
      </c>
      <c r="B56" s="7" t="s">
        <v>67</v>
      </c>
      <c r="C56" s="7" t="s">
        <v>68</v>
      </c>
      <c r="D56" s="7" t="s">
        <v>69</v>
      </c>
      <c r="E56" s="8">
        <v>35250</v>
      </c>
      <c r="F56" s="7" t="s">
        <v>70</v>
      </c>
      <c r="G56" s="8" t="s">
        <v>157</v>
      </c>
      <c r="H56" s="8" t="s">
        <v>33</v>
      </c>
      <c r="I56" s="9">
        <f t="shared" si="6"/>
        <v>15</v>
      </c>
      <c r="J56" s="10"/>
      <c r="K56" s="10">
        <v>15</v>
      </c>
      <c r="L56" s="21">
        <f t="shared" si="7"/>
        <v>0</v>
      </c>
      <c r="M56" s="21">
        <f t="shared" si="8"/>
        <v>0</v>
      </c>
      <c r="N56" s="21">
        <f t="shared" si="9"/>
        <v>0</v>
      </c>
      <c r="O56" s="21">
        <f t="shared" si="10"/>
        <v>12</v>
      </c>
      <c r="P56" s="21">
        <f t="shared" si="11"/>
        <v>3</v>
      </c>
    </row>
    <row r="57" spans="1:16" x14ac:dyDescent="0.25">
      <c r="A57" s="7">
        <v>55</v>
      </c>
      <c r="B57" s="7" t="s">
        <v>148</v>
      </c>
      <c r="C57" s="7" t="s">
        <v>149</v>
      </c>
      <c r="D57" s="7" t="s">
        <v>150</v>
      </c>
      <c r="E57" s="8">
        <v>35830</v>
      </c>
      <c r="F57" s="7" t="s">
        <v>63</v>
      </c>
      <c r="G57" s="8" t="s">
        <v>157</v>
      </c>
      <c r="H57" s="8" t="s">
        <v>33</v>
      </c>
      <c r="I57" s="9">
        <f t="shared" si="6"/>
        <v>28</v>
      </c>
      <c r="J57" s="10">
        <v>28</v>
      </c>
      <c r="K57" s="10"/>
      <c r="L57" s="21">
        <f t="shared" si="7"/>
        <v>0</v>
      </c>
      <c r="M57" s="21">
        <f t="shared" si="8"/>
        <v>0</v>
      </c>
      <c r="N57" s="21">
        <f t="shared" si="9"/>
        <v>0</v>
      </c>
      <c r="O57" s="21">
        <f t="shared" si="10"/>
        <v>22.400000000000002</v>
      </c>
      <c r="P57" s="21">
        <f t="shared" si="11"/>
        <v>5.6000000000000005</v>
      </c>
    </row>
    <row r="58" spans="1:16" x14ac:dyDescent="0.25">
      <c r="A58" s="7">
        <v>56</v>
      </c>
      <c r="B58" s="7" t="s">
        <v>71</v>
      </c>
      <c r="C58" s="7" t="s">
        <v>72</v>
      </c>
      <c r="D58" s="7" t="s">
        <v>73</v>
      </c>
      <c r="E58" s="8">
        <v>35830</v>
      </c>
      <c r="F58" s="7" t="s">
        <v>63</v>
      </c>
      <c r="G58" s="8" t="s">
        <v>157</v>
      </c>
      <c r="H58" s="8" t="s">
        <v>33</v>
      </c>
      <c r="I58" s="9">
        <f t="shared" si="6"/>
        <v>15</v>
      </c>
      <c r="J58" s="10">
        <v>15</v>
      </c>
      <c r="K58" s="10"/>
      <c r="L58" s="21">
        <f t="shared" si="7"/>
        <v>0</v>
      </c>
      <c r="M58" s="21">
        <f t="shared" si="8"/>
        <v>0</v>
      </c>
      <c r="N58" s="21">
        <f t="shared" si="9"/>
        <v>0</v>
      </c>
      <c r="O58" s="21">
        <f t="shared" si="10"/>
        <v>12</v>
      </c>
      <c r="P58" s="21">
        <f t="shared" si="11"/>
        <v>3</v>
      </c>
    </row>
    <row r="59" spans="1:16" x14ac:dyDescent="0.25">
      <c r="A59" s="7">
        <v>57</v>
      </c>
      <c r="B59" s="7" t="s">
        <v>80</v>
      </c>
      <c r="C59" s="7" t="s">
        <v>81</v>
      </c>
      <c r="D59" s="7" t="s">
        <v>82</v>
      </c>
      <c r="E59" s="8">
        <v>35131</v>
      </c>
      <c r="F59" s="7" t="s">
        <v>83</v>
      </c>
      <c r="G59" s="8" t="s">
        <v>157</v>
      </c>
      <c r="H59" s="8" t="s">
        <v>33</v>
      </c>
      <c r="I59" s="9">
        <f t="shared" si="6"/>
        <v>38</v>
      </c>
      <c r="J59" s="10">
        <f>28+10</f>
        <v>38</v>
      </c>
      <c r="K59" s="10"/>
      <c r="L59" s="21">
        <f t="shared" si="7"/>
        <v>0</v>
      </c>
      <c r="M59" s="21">
        <f t="shared" si="8"/>
        <v>0</v>
      </c>
      <c r="N59" s="21">
        <f t="shared" si="9"/>
        <v>0</v>
      </c>
      <c r="O59" s="21">
        <f t="shared" si="10"/>
        <v>30.400000000000002</v>
      </c>
      <c r="P59" s="21">
        <f t="shared" si="11"/>
        <v>7.6000000000000005</v>
      </c>
    </row>
    <row r="60" spans="1:16" x14ac:dyDescent="0.25">
      <c r="A60" s="7">
        <v>58</v>
      </c>
      <c r="B60" s="7" t="s">
        <v>84</v>
      </c>
      <c r="C60" s="7" t="s">
        <v>85</v>
      </c>
      <c r="D60" s="7" t="s">
        <v>86</v>
      </c>
      <c r="E60" s="8">
        <v>35510</v>
      </c>
      <c r="F60" s="7" t="s">
        <v>87</v>
      </c>
      <c r="G60" s="8" t="s">
        <v>162</v>
      </c>
      <c r="H60" s="8" t="s">
        <v>33</v>
      </c>
      <c r="I60" s="9">
        <f t="shared" si="6"/>
        <v>15</v>
      </c>
      <c r="J60" s="10">
        <v>15</v>
      </c>
      <c r="K60" s="10"/>
      <c r="L60" s="21">
        <f t="shared" si="7"/>
        <v>0</v>
      </c>
      <c r="M60" s="21">
        <f t="shared" si="8"/>
        <v>0</v>
      </c>
      <c r="N60" s="21">
        <f t="shared" si="9"/>
        <v>0</v>
      </c>
      <c r="O60" s="21">
        <f t="shared" si="10"/>
        <v>12</v>
      </c>
      <c r="P60" s="21">
        <f t="shared" si="11"/>
        <v>3</v>
      </c>
    </row>
    <row r="61" spans="1:16" x14ac:dyDescent="0.25">
      <c r="A61" s="7">
        <v>59</v>
      </c>
      <c r="B61" s="7" t="s">
        <v>151</v>
      </c>
      <c r="C61" s="7" t="s">
        <v>152</v>
      </c>
      <c r="D61" s="7" t="s">
        <v>153</v>
      </c>
      <c r="E61" s="8">
        <v>35200</v>
      </c>
      <c r="F61" s="7" t="s">
        <v>22</v>
      </c>
      <c r="G61" s="8" t="s">
        <v>157</v>
      </c>
      <c r="H61" s="8" t="s">
        <v>33</v>
      </c>
      <c r="I61" s="9">
        <f t="shared" si="6"/>
        <v>39</v>
      </c>
      <c r="J61" s="10">
        <v>39</v>
      </c>
      <c r="K61" s="10"/>
      <c r="L61" s="21">
        <f t="shared" si="7"/>
        <v>0</v>
      </c>
      <c r="M61" s="21">
        <f t="shared" si="8"/>
        <v>0</v>
      </c>
      <c r="N61" s="21">
        <f t="shared" si="9"/>
        <v>0</v>
      </c>
      <c r="O61" s="21">
        <f t="shared" si="10"/>
        <v>31.200000000000003</v>
      </c>
      <c r="P61" s="21">
        <f t="shared" si="11"/>
        <v>7.8000000000000007</v>
      </c>
    </row>
    <row r="62" spans="1:16" x14ac:dyDescent="0.25">
      <c r="A62" s="7">
        <v>60</v>
      </c>
      <c r="B62" s="7" t="s">
        <v>91</v>
      </c>
      <c r="C62" s="7" t="s">
        <v>92</v>
      </c>
      <c r="D62" s="7" t="s">
        <v>93</v>
      </c>
      <c r="E62" s="8">
        <v>35000</v>
      </c>
      <c r="F62" s="7" t="s">
        <v>22</v>
      </c>
      <c r="G62" s="8" t="s">
        <v>157</v>
      </c>
      <c r="H62" s="8" t="s">
        <v>33</v>
      </c>
      <c r="I62" s="9">
        <f t="shared" si="6"/>
        <v>20</v>
      </c>
      <c r="J62" s="10">
        <v>20</v>
      </c>
      <c r="K62" s="10"/>
      <c r="L62" s="21">
        <f t="shared" si="7"/>
        <v>0</v>
      </c>
      <c r="M62" s="21">
        <f t="shared" si="8"/>
        <v>0</v>
      </c>
      <c r="N62" s="21">
        <f t="shared" si="9"/>
        <v>0</v>
      </c>
      <c r="O62" s="21">
        <f t="shared" si="10"/>
        <v>16</v>
      </c>
      <c r="P62" s="21">
        <f t="shared" si="11"/>
        <v>4</v>
      </c>
    </row>
    <row r="63" spans="1:16" x14ac:dyDescent="0.25">
      <c r="A63" s="7">
        <v>61</v>
      </c>
      <c r="B63" s="7" t="s">
        <v>98</v>
      </c>
      <c r="C63" s="7" t="s">
        <v>99</v>
      </c>
      <c r="D63" s="7" t="s">
        <v>100</v>
      </c>
      <c r="E63" s="8">
        <v>35490</v>
      </c>
      <c r="F63" s="7" t="s">
        <v>101</v>
      </c>
      <c r="G63" s="8" t="s">
        <v>157</v>
      </c>
      <c r="H63" s="8" t="s">
        <v>33</v>
      </c>
      <c r="I63" s="9">
        <f t="shared" si="6"/>
        <v>18</v>
      </c>
      <c r="J63" s="10">
        <v>18</v>
      </c>
      <c r="K63" s="10"/>
      <c r="L63" s="21">
        <f t="shared" si="7"/>
        <v>0</v>
      </c>
      <c r="M63" s="21">
        <f t="shared" si="8"/>
        <v>0</v>
      </c>
      <c r="N63" s="21">
        <f t="shared" si="9"/>
        <v>0</v>
      </c>
      <c r="O63" s="21">
        <f t="shared" si="10"/>
        <v>14.4</v>
      </c>
      <c r="P63" s="21">
        <f t="shared" si="11"/>
        <v>3.6</v>
      </c>
    </row>
    <row r="64" spans="1:16" x14ac:dyDescent="0.25">
      <c r="A64" s="7">
        <v>62</v>
      </c>
      <c r="B64" s="7" t="s">
        <v>154</v>
      </c>
      <c r="C64" s="7" t="s">
        <v>155</v>
      </c>
      <c r="D64" s="7" t="s">
        <v>156</v>
      </c>
      <c r="E64" s="8">
        <v>35830</v>
      </c>
      <c r="F64" s="7" t="s">
        <v>63</v>
      </c>
      <c r="G64" s="8" t="s">
        <v>157</v>
      </c>
      <c r="H64" s="8" t="s">
        <v>33</v>
      </c>
      <c r="I64" s="9">
        <f t="shared" si="6"/>
        <v>42</v>
      </c>
      <c r="J64" s="10">
        <v>12</v>
      </c>
      <c r="K64" s="10">
        <v>30</v>
      </c>
      <c r="L64" s="21">
        <f t="shared" si="7"/>
        <v>0</v>
      </c>
      <c r="M64" s="21">
        <f t="shared" si="8"/>
        <v>0</v>
      </c>
      <c r="N64" s="21">
        <f t="shared" si="9"/>
        <v>0</v>
      </c>
      <c r="O64" s="21">
        <f t="shared" si="10"/>
        <v>33.6</v>
      </c>
      <c r="P64" s="21">
        <f t="shared" si="11"/>
        <v>8.4</v>
      </c>
    </row>
    <row r="65" spans="1:16" x14ac:dyDescent="0.25">
      <c r="A65" s="7">
        <v>63</v>
      </c>
      <c r="B65" s="7" t="s">
        <v>102</v>
      </c>
      <c r="C65" s="7" t="s">
        <v>103</v>
      </c>
      <c r="D65" s="7" t="s">
        <v>104</v>
      </c>
      <c r="E65" s="8">
        <v>35850</v>
      </c>
      <c r="F65" s="7" t="s">
        <v>105</v>
      </c>
      <c r="G65" s="8" t="s">
        <v>157</v>
      </c>
      <c r="H65" s="8" t="s">
        <v>33</v>
      </c>
      <c r="I65" s="9">
        <f t="shared" si="6"/>
        <v>36</v>
      </c>
      <c r="J65" s="10">
        <v>36</v>
      </c>
      <c r="K65" s="10"/>
      <c r="L65" s="21">
        <f t="shared" si="7"/>
        <v>0</v>
      </c>
      <c r="M65" s="21">
        <f t="shared" si="8"/>
        <v>0</v>
      </c>
      <c r="N65" s="21">
        <f t="shared" si="9"/>
        <v>0</v>
      </c>
      <c r="O65" s="21">
        <f t="shared" si="10"/>
        <v>28.8</v>
      </c>
      <c r="P65" s="21">
        <f t="shared" si="11"/>
        <v>7.2</v>
      </c>
    </row>
    <row r="66" spans="1:16" x14ac:dyDescent="0.25">
      <c r="A66" s="7">
        <v>64</v>
      </c>
      <c r="B66" s="7" t="s">
        <v>126</v>
      </c>
      <c r="C66" s="7" t="s">
        <v>127</v>
      </c>
      <c r="D66" s="7" t="s">
        <v>128</v>
      </c>
      <c r="E66" s="8">
        <v>35135</v>
      </c>
      <c r="F66" s="7" t="s">
        <v>32</v>
      </c>
      <c r="G66" s="8" t="s">
        <v>15</v>
      </c>
      <c r="H66" s="8" t="s">
        <v>157</v>
      </c>
      <c r="I66" s="9">
        <f t="shared" si="6"/>
        <v>71</v>
      </c>
      <c r="J66" s="10">
        <v>71</v>
      </c>
      <c r="K66" s="10"/>
      <c r="L66" s="21">
        <f t="shared" si="7"/>
        <v>14.200000000000001</v>
      </c>
      <c r="M66" s="21">
        <f t="shared" si="8"/>
        <v>0</v>
      </c>
      <c r="N66" s="21">
        <f t="shared" si="9"/>
        <v>0</v>
      </c>
      <c r="O66" s="21">
        <f t="shared" si="10"/>
        <v>0</v>
      </c>
      <c r="P66" s="21">
        <f t="shared" si="11"/>
        <v>56.800000000000004</v>
      </c>
    </row>
    <row r="67" spans="1:16" x14ac:dyDescent="0.25">
      <c r="A67" s="7">
        <v>65</v>
      </c>
      <c r="B67" s="7" t="s">
        <v>106</v>
      </c>
      <c r="C67" s="7" t="s">
        <v>107</v>
      </c>
      <c r="D67" s="7" t="s">
        <v>108</v>
      </c>
      <c r="E67" s="8">
        <v>35135</v>
      </c>
      <c r="F67" s="7" t="s">
        <v>32</v>
      </c>
      <c r="G67" s="8" t="s">
        <v>15</v>
      </c>
      <c r="H67" s="8" t="s">
        <v>157</v>
      </c>
      <c r="I67" s="9">
        <f t="shared" ref="I67:I87" si="12">J67+K67</f>
        <v>47</v>
      </c>
      <c r="J67" s="10">
        <v>47</v>
      </c>
      <c r="K67" s="10"/>
      <c r="L67" s="21">
        <f t="shared" ref="L67:L87" si="13">IF(G67=$L$2,20%*I67,0)+IF(H67=$L$2,80%*I67,0)</f>
        <v>9.4</v>
      </c>
      <c r="M67" s="21">
        <f t="shared" ref="M67:M87" si="14">IF(G67=$M$2,20%*I67,0)+IF(H67=$M$2,80%*I67,0)</f>
        <v>0</v>
      </c>
      <c r="N67" s="21">
        <f t="shared" ref="N67:N87" si="15">IF(G67=$N$2,20%*I67,0)+IF(H67=$N$2,80%*I67,0)</f>
        <v>0</v>
      </c>
      <c r="O67" s="21">
        <f t="shared" ref="O67:O87" si="16">IF(G67=$O$2,20%*I67,0)+IF(H67=$O$2,80%*I67,0)</f>
        <v>0</v>
      </c>
      <c r="P67" s="21">
        <f t="shared" ref="P67:P87" si="17">IF(G67=$P$2,20%*I67,0)+IF(H67=$P$2,80%*I67,0)</f>
        <v>37.6</v>
      </c>
    </row>
    <row r="68" spans="1:16" x14ac:dyDescent="0.25">
      <c r="A68" s="7">
        <v>66</v>
      </c>
      <c r="B68" s="7" t="s">
        <v>19</v>
      </c>
      <c r="C68" s="7" t="s">
        <v>20</v>
      </c>
      <c r="D68" s="7" t="s">
        <v>21</v>
      </c>
      <c r="E68" s="8">
        <v>35510</v>
      </c>
      <c r="F68" s="7" t="s">
        <v>87</v>
      </c>
      <c r="G68" s="8" t="s">
        <v>23</v>
      </c>
      <c r="H68" s="8" t="s">
        <v>157</v>
      </c>
      <c r="I68" s="9">
        <f t="shared" si="12"/>
        <v>23</v>
      </c>
      <c r="J68" s="10">
        <v>23</v>
      </c>
      <c r="K68" s="10"/>
      <c r="L68" s="21">
        <f t="shared" si="13"/>
        <v>0</v>
      </c>
      <c r="M68" s="21">
        <f t="shared" si="14"/>
        <v>4.6000000000000005</v>
      </c>
      <c r="N68" s="21">
        <f t="shared" si="15"/>
        <v>0</v>
      </c>
      <c r="O68" s="21">
        <f t="shared" si="16"/>
        <v>0</v>
      </c>
      <c r="P68" s="21">
        <f t="shared" si="17"/>
        <v>18.400000000000002</v>
      </c>
    </row>
    <row r="69" spans="1:16" x14ac:dyDescent="0.25">
      <c r="A69" s="7">
        <v>67</v>
      </c>
      <c r="B69" s="7" t="s">
        <v>19</v>
      </c>
      <c r="C69" s="7" t="s">
        <v>20</v>
      </c>
      <c r="D69" s="7" t="s">
        <v>21</v>
      </c>
      <c r="E69" s="8">
        <v>35510</v>
      </c>
      <c r="F69" s="7" t="s">
        <v>87</v>
      </c>
      <c r="G69" s="8" t="s">
        <v>23</v>
      </c>
      <c r="H69" s="8" t="s">
        <v>157</v>
      </c>
      <c r="I69" s="9">
        <f t="shared" si="12"/>
        <v>15</v>
      </c>
      <c r="J69" s="10">
        <v>15</v>
      </c>
      <c r="K69" s="10"/>
      <c r="L69" s="21">
        <f t="shared" si="13"/>
        <v>0</v>
      </c>
      <c r="M69" s="21">
        <f t="shared" si="14"/>
        <v>3</v>
      </c>
      <c r="N69" s="21">
        <f t="shared" si="15"/>
        <v>0</v>
      </c>
      <c r="O69" s="21">
        <f t="shared" si="16"/>
        <v>0</v>
      </c>
      <c r="P69" s="21">
        <f t="shared" si="17"/>
        <v>12</v>
      </c>
    </row>
    <row r="70" spans="1:16" x14ac:dyDescent="0.25">
      <c r="A70" s="7">
        <v>68</v>
      </c>
      <c r="B70" s="7" t="s">
        <v>19</v>
      </c>
      <c r="C70" s="7" t="s">
        <v>20</v>
      </c>
      <c r="D70" s="7" t="s">
        <v>21</v>
      </c>
      <c r="E70" s="8">
        <v>35510</v>
      </c>
      <c r="F70" s="7" t="s">
        <v>87</v>
      </c>
      <c r="G70" s="8" t="s">
        <v>23</v>
      </c>
      <c r="H70" s="8" t="s">
        <v>157</v>
      </c>
      <c r="I70" s="9">
        <f t="shared" si="12"/>
        <v>10</v>
      </c>
      <c r="J70" s="10">
        <v>10</v>
      </c>
      <c r="K70" s="10"/>
      <c r="L70" s="21">
        <f t="shared" si="13"/>
        <v>0</v>
      </c>
      <c r="M70" s="21">
        <f t="shared" si="14"/>
        <v>2</v>
      </c>
      <c r="N70" s="21">
        <f t="shared" si="15"/>
        <v>0</v>
      </c>
      <c r="O70" s="21">
        <f t="shared" si="16"/>
        <v>0</v>
      </c>
      <c r="P70" s="21">
        <f t="shared" si="17"/>
        <v>8</v>
      </c>
    </row>
    <row r="71" spans="1:16" x14ac:dyDescent="0.25">
      <c r="A71" s="7">
        <v>69</v>
      </c>
      <c r="B71" s="7" t="s">
        <v>109</v>
      </c>
      <c r="C71" s="7" t="s">
        <v>110</v>
      </c>
      <c r="D71" s="7" t="s">
        <v>111</v>
      </c>
      <c r="E71" s="8">
        <v>35530</v>
      </c>
      <c r="F71" s="7" t="s">
        <v>112</v>
      </c>
      <c r="G71" s="8" t="s">
        <v>23</v>
      </c>
      <c r="H71" s="8" t="s">
        <v>157</v>
      </c>
      <c r="I71" s="9">
        <f t="shared" si="12"/>
        <v>52</v>
      </c>
      <c r="J71" s="10">
        <v>52</v>
      </c>
      <c r="K71" s="10"/>
      <c r="L71" s="21">
        <f t="shared" si="13"/>
        <v>0</v>
      </c>
      <c r="M71" s="21">
        <f t="shared" si="14"/>
        <v>10.4</v>
      </c>
      <c r="N71" s="21">
        <f t="shared" si="15"/>
        <v>0</v>
      </c>
      <c r="O71" s="21">
        <f t="shared" si="16"/>
        <v>0</v>
      </c>
      <c r="P71" s="21">
        <f t="shared" si="17"/>
        <v>41.6</v>
      </c>
    </row>
    <row r="72" spans="1:16" x14ac:dyDescent="0.25">
      <c r="A72" s="7">
        <v>70</v>
      </c>
      <c r="B72" s="7" t="s">
        <v>113</v>
      </c>
      <c r="C72" s="7" t="s">
        <v>114</v>
      </c>
      <c r="D72" s="7" t="s">
        <v>115</v>
      </c>
      <c r="E72" s="8">
        <v>35400</v>
      </c>
      <c r="F72" s="7" t="s">
        <v>27</v>
      </c>
      <c r="G72" s="8" t="s">
        <v>28</v>
      </c>
      <c r="H72" s="8" t="s">
        <v>157</v>
      </c>
      <c r="I72" s="9">
        <f t="shared" si="12"/>
        <v>43</v>
      </c>
      <c r="J72" s="10">
        <f>28+15</f>
        <v>43</v>
      </c>
      <c r="K72" s="10"/>
      <c r="L72" s="21">
        <f t="shared" si="13"/>
        <v>0</v>
      </c>
      <c r="M72" s="21">
        <f t="shared" si="14"/>
        <v>0</v>
      </c>
      <c r="N72" s="21">
        <f t="shared" si="15"/>
        <v>8.6</v>
      </c>
      <c r="O72" s="21">
        <f t="shared" si="16"/>
        <v>0</v>
      </c>
      <c r="P72" s="21">
        <f t="shared" si="17"/>
        <v>34.4</v>
      </c>
    </row>
    <row r="73" spans="1:16" x14ac:dyDescent="0.25">
      <c r="A73" s="7">
        <v>71</v>
      </c>
      <c r="B73" s="7" t="s">
        <v>34</v>
      </c>
      <c r="C73" s="7" t="s">
        <v>35</v>
      </c>
      <c r="D73" s="7" t="s">
        <v>36</v>
      </c>
      <c r="E73" s="8">
        <v>35230</v>
      </c>
      <c r="F73" s="7" t="s">
        <v>37</v>
      </c>
      <c r="G73" s="8" t="s">
        <v>33</v>
      </c>
      <c r="H73" s="8" t="s">
        <v>157</v>
      </c>
      <c r="I73" s="9">
        <f t="shared" si="12"/>
        <v>31</v>
      </c>
      <c r="J73" s="10">
        <v>31</v>
      </c>
      <c r="K73" s="10"/>
      <c r="L73" s="21">
        <f t="shared" si="13"/>
        <v>0</v>
      </c>
      <c r="M73" s="21">
        <f t="shared" si="14"/>
        <v>0</v>
      </c>
      <c r="N73" s="21">
        <f t="shared" si="15"/>
        <v>0</v>
      </c>
      <c r="O73" s="21">
        <f t="shared" si="16"/>
        <v>6.2</v>
      </c>
      <c r="P73" s="21">
        <f t="shared" si="17"/>
        <v>24.8</v>
      </c>
    </row>
    <row r="74" spans="1:16" x14ac:dyDescent="0.25">
      <c r="A74" s="7">
        <v>72</v>
      </c>
      <c r="B74" s="7" t="s">
        <v>49</v>
      </c>
      <c r="C74" s="7" t="s">
        <v>50</v>
      </c>
      <c r="D74" s="7" t="s">
        <v>51</v>
      </c>
      <c r="E74" s="8">
        <v>35200</v>
      </c>
      <c r="F74" s="7" t="s">
        <v>22</v>
      </c>
      <c r="G74" s="8" t="s">
        <v>33</v>
      </c>
      <c r="H74" s="8" t="s">
        <v>157</v>
      </c>
      <c r="I74" s="9">
        <f t="shared" si="12"/>
        <v>28</v>
      </c>
      <c r="J74" s="10">
        <v>28</v>
      </c>
      <c r="K74" s="10"/>
      <c r="L74" s="21">
        <f t="shared" si="13"/>
        <v>0</v>
      </c>
      <c r="M74" s="21">
        <f t="shared" si="14"/>
        <v>0</v>
      </c>
      <c r="N74" s="21">
        <f t="shared" si="15"/>
        <v>0</v>
      </c>
      <c r="O74" s="21">
        <f t="shared" si="16"/>
        <v>5.6000000000000005</v>
      </c>
      <c r="P74" s="21">
        <f t="shared" si="17"/>
        <v>22.400000000000002</v>
      </c>
    </row>
    <row r="75" spans="1:16" x14ac:dyDescent="0.25">
      <c r="A75" s="7">
        <v>73</v>
      </c>
      <c r="B75" s="7" t="s">
        <v>140</v>
      </c>
      <c r="C75" s="7" t="s">
        <v>141</v>
      </c>
      <c r="D75" s="7" t="s">
        <v>142</v>
      </c>
      <c r="E75" s="8">
        <v>35360</v>
      </c>
      <c r="F75" s="7" t="s">
        <v>143</v>
      </c>
      <c r="G75" s="8" t="s">
        <v>33</v>
      </c>
      <c r="H75" s="8" t="s">
        <v>157</v>
      </c>
      <c r="I75" s="9">
        <f t="shared" si="12"/>
        <v>15</v>
      </c>
      <c r="J75" s="10">
        <v>15</v>
      </c>
      <c r="K75" s="10"/>
      <c r="L75" s="21">
        <f t="shared" si="13"/>
        <v>0</v>
      </c>
      <c r="M75" s="21">
        <f t="shared" si="14"/>
        <v>0</v>
      </c>
      <c r="N75" s="21">
        <f t="shared" si="15"/>
        <v>0</v>
      </c>
      <c r="O75" s="21">
        <f t="shared" si="16"/>
        <v>3</v>
      </c>
      <c r="P75" s="21">
        <f t="shared" si="17"/>
        <v>12</v>
      </c>
    </row>
    <row r="76" spans="1:16" x14ac:dyDescent="0.25">
      <c r="A76" s="7">
        <v>74</v>
      </c>
      <c r="B76" s="7" t="s">
        <v>52</v>
      </c>
      <c r="C76" s="7" t="s">
        <v>50</v>
      </c>
      <c r="D76" s="7" t="s">
        <v>51</v>
      </c>
      <c r="E76" s="8">
        <v>35200</v>
      </c>
      <c r="F76" s="7" t="s">
        <v>22</v>
      </c>
      <c r="G76" s="8" t="s">
        <v>33</v>
      </c>
      <c r="H76" s="8" t="s">
        <v>157</v>
      </c>
      <c r="I76" s="9">
        <f t="shared" si="12"/>
        <v>71</v>
      </c>
      <c r="J76" s="10">
        <v>71</v>
      </c>
      <c r="K76" s="10"/>
      <c r="L76" s="21">
        <f t="shared" si="13"/>
        <v>0</v>
      </c>
      <c r="M76" s="21">
        <f t="shared" si="14"/>
        <v>0</v>
      </c>
      <c r="N76" s="21">
        <f t="shared" si="15"/>
        <v>0</v>
      </c>
      <c r="O76" s="21">
        <f t="shared" si="16"/>
        <v>14.200000000000001</v>
      </c>
      <c r="P76" s="21">
        <f t="shared" si="17"/>
        <v>56.800000000000004</v>
      </c>
    </row>
    <row r="77" spans="1:16" x14ac:dyDescent="0.25">
      <c r="A77" s="7">
        <v>75</v>
      </c>
      <c r="B77" s="7" t="s">
        <v>53</v>
      </c>
      <c r="C77" s="7" t="s">
        <v>54</v>
      </c>
      <c r="D77" s="7" t="s">
        <v>55</v>
      </c>
      <c r="E77" s="8">
        <v>35230</v>
      </c>
      <c r="F77" s="7" t="s">
        <v>37</v>
      </c>
      <c r="G77" s="8" t="s">
        <v>33</v>
      </c>
      <c r="H77" s="8" t="s">
        <v>157</v>
      </c>
      <c r="I77" s="9">
        <f t="shared" si="12"/>
        <v>84</v>
      </c>
      <c r="J77" s="10">
        <f>20+36+28</f>
        <v>84</v>
      </c>
      <c r="K77" s="10"/>
      <c r="L77" s="21">
        <f t="shared" si="13"/>
        <v>0</v>
      </c>
      <c r="M77" s="21">
        <f t="shared" si="14"/>
        <v>0</v>
      </c>
      <c r="N77" s="21">
        <f t="shared" si="15"/>
        <v>0</v>
      </c>
      <c r="O77" s="21">
        <f t="shared" si="16"/>
        <v>16.8</v>
      </c>
      <c r="P77" s="21">
        <f t="shared" si="17"/>
        <v>67.2</v>
      </c>
    </row>
    <row r="78" spans="1:16" x14ac:dyDescent="0.25">
      <c r="A78" s="7">
        <v>76</v>
      </c>
      <c r="B78" s="7" t="s">
        <v>120</v>
      </c>
      <c r="C78" s="7" t="s">
        <v>121</v>
      </c>
      <c r="D78" s="7" t="s">
        <v>122</v>
      </c>
      <c r="E78" s="8">
        <v>35310</v>
      </c>
      <c r="F78" s="7" t="s">
        <v>123</v>
      </c>
      <c r="G78" s="8" t="s">
        <v>33</v>
      </c>
      <c r="H78" s="8" t="s">
        <v>157</v>
      </c>
      <c r="I78" s="9">
        <f t="shared" si="12"/>
        <v>31</v>
      </c>
      <c r="J78" s="10">
        <v>31</v>
      </c>
      <c r="K78" s="10"/>
      <c r="L78" s="21">
        <f t="shared" si="13"/>
        <v>0</v>
      </c>
      <c r="M78" s="21">
        <f t="shared" si="14"/>
        <v>0</v>
      </c>
      <c r="N78" s="21">
        <f t="shared" si="15"/>
        <v>0</v>
      </c>
      <c r="O78" s="21">
        <f t="shared" si="16"/>
        <v>6.2</v>
      </c>
      <c r="P78" s="21">
        <f t="shared" si="17"/>
        <v>24.8</v>
      </c>
    </row>
    <row r="79" spans="1:16" x14ac:dyDescent="0.25">
      <c r="A79" s="7">
        <v>77</v>
      </c>
      <c r="B79" s="7" t="s">
        <v>56</v>
      </c>
      <c r="C79" s="7" t="s">
        <v>57</v>
      </c>
      <c r="D79" s="7" t="s">
        <v>58</v>
      </c>
      <c r="E79" s="8">
        <v>35850</v>
      </c>
      <c r="F79" s="7" t="s">
        <v>59</v>
      </c>
      <c r="G79" s="8" t="s">
        <v>157</v>
      </c>
      <c r="H79" s="8" t="s">
        <v>157</v>
      </c>
      <c r="I79" s="9">
        <f t="shared" si="12"/>
        <v>28</v>
      </c>
      <c r="J79" s="10">
        <v>28</v>
      </c>
      <c r="K79" s="10"/>
      <c r="L79" s="21">
        <f t="shared" si="13"/>
        <v>0</v>
      </c>
      <c r="M79" s="21">
        <f t="shared" si="14"/>
        <v>0</v>
      </c>
      <c r="N79" s="21">
        <f t="shared" si="15"/>
        <v>0</v>
      </c>
      <c r="O79" s="21">
        <f t="shared" si="16"/>
        <v>0</v>
      </c>
      <c r="P79" s="21">
        <f t="shared" si="17"/>
        <v>28.000000000000004</v>
      </c>
    </row>
    <row r="80" spans="1:16" x14ac:dyDescent="0.25">
      <c r="A80" s="7">
        <v>78</v>
      </c>
      <c r="B80" s="7" t="s">
        <v>67</v>
      </c>
      <c r="C80" s="7" t="s">
        <v>68</v>
      </c>
      <c r="D80" s="7" t="s">
        <v>69</v>
      </c>
      <c r="E80" s="8">
        <v>35250</v>
      </c>
      <c r="F80" s="7" t="s">
        <v>70</v>
      </c>
      <c r="G80" s="8" t="s">
        <v>157</v>
      </c>
      <c r="H80" s="8" t="s">
        <v>157</v>
      </c>
      <c r="I80" s="9">
        <f t="shared" si="12"/>
        <v>15</v>
      </c>
      <c r="J80" s="10"/>
      <c r="K80" s="10">
        <v>15</v>
      </c>
      <c r="L80" s="21">
        <f t="shared" si="13"/>
        <v>0</v>
      </c>
      <c r="M80" s="21">
        <f t="shared" si="14"/>
        <v>0</v>
      </c>
      <c r="N80" s="21">
        <f t="shared" si="15"/>
        <v>0</v>
      </c>
      <c r="O80" s="21">
        <f t="shared" si="16"/>
        <v>0</v>
      </c>
      <c r="P80" s="21">
        <f t="shared" si="17"/>
        <v>15</v>
      </c>
    </row>
    <row r="81" spans="1:16" x14ac:dyDescent="0.25">
      <c r="A81" s="7">
        <v>79</v>
      </c>
      <c r="B81" s="7" t="s">
        <v>67</v>
      </c>
      <c r="C81" s="7" t="s">
        <v>158</v>
      </c>
      <c r="D81" s="7" t="s">
        <v>159</v>
      </c>
      <c r="E81" s="8">
        <v>35000</v>
      </c>
      <c r="F81" s="7" t="s">
        <v>22</v>
      </c>
      <c r="G81" s="8" t="s">
        <v>157</v>
      </c>
      <c r="H81" s="8" t="s">
        <v>157</v>
      </c>
      <c r="I81" s="9">
        <f t="shared" si="12"/>
        <v>28</v>
      </c>
      <c r="J81" s="10">
        <v>28</v>
      </c>
      <c r="K81" s="10"/>
      <c r="L81" s="21">
        <f t="shared" si="13"/>
        <v>0</v>
      </c>
      <c r="M81" s="21">
        <f t="shared" si="14"/>
        <v>0</v>
      </c>
      <c r="N81" s="21">
        <f t="shared" si="15"/>
        <v>0</v>
      </c>
      <c r="O81" s="21">
        <f t="shared" si="16"/>
        <v>0</v>
      </c>
      <c r="P81" s="21">
        <f t="shared" si="17"/>
        <v>28.000000000000004</v>
      </c>
    </row>
    <row r="82" spans="1:16" x14ac:dyDescent="0.25">
      <c r="A82" s="7">
        <v>80</v>
      </c>
      <c r="B82" s="7" t="s">
        <v>126</v>
      </c>
      <c r="C82" s="7" t="s">
        <v>160</v>
      </c>
      <c r="D82" s="7" t="s">
        <v>161</v>
      </c>
      <c r="E82" s="8">
        <v>35200</v>
      </c>
      <c r="F82" s="7" t="s">
        <v>22</v>
      </c>
      <c r="G82" s="8" t="s">
        <v>157</v>
      </c>
      <c r="H82" s="8" t="s">
        <v>157</v>
      </c>
      <c r="I82" s="9">
        <f t="shared" si="12"/>
        <v>49</v>
      </c>
      <c r="J82" s="10">
        <f>23+26</f>
        <v>49</v>
      </c>
      <c r="K82" s="10"/>
      <c r="L82" s="21">
        <f t="shared" si="13"/>
        <v>0</v>
      </c>
      <c r="M82" s="21">
        <f t="shared" si="14"/>
        <v>0</v>
      </c>
      <c r="N82" s="21">
        <f t="shared" si="15"/>
        <v>0</v>
      </c>
      <c r="O82" s="21">
        <f t="shared" si="16"/>
        <v>0</v>
      </c>
      <c r="P82" s="21">
        <f t="shared" si="17"/>
        <v>49</v>
      </c>
    </row>
    <row r="83" spans="1:16" x14ac:dyDescent="0.25">
      <c r="A83" s="7">
        <v>81</v>
      </c>
      <c r="B83" s="7" t="s">
        <v>148</v>
      </c>
      <c r="C83" s="7" t="s">
        <v>149</v>
      </c>
      <c r="D83" s="7" t="s">
        <v>150</v>
      </c>
      <c r="E83" s="8">
        <v>35830</v>
      </c>
      <c r="F83" s="7" t="s">
        <v>63</v>
      </c>
      <c r="G83" s="8" t="s">
        <v>157</v>
      </c>
      <c r="H83" s="8" t="s">
        <v>157</v>
      </c>
      <c r="I83" s="9">
        <f t="shared" si="12"/>
        <v>94</v>
      </c>
      <c r="J83" s="10">
        <v>94</v>
      </c>
      <c r="K83" s="10"/>
      <c r="L83" s="21">
        <f t="shared" si="13"/>
        <v>0</v>
      </c>
      <c r="M83" s="21">
        <f t="shared" si="14"/>
        <v>0</v>
      </c>
      <c r="N83" s="21">
        <f t="shared" si="15"/>
        <v>0</v>
      </c>
      <c r="O83" s="21">
        <f t="shared" si="16"/>
        <v>0</v>
      </c>
      <c r="P83" s="21">
        <f t="shared" si="17"/>
        <v>94</v>
      </c>
    </row>
    <row r="84" spans="1:16" x14ac:dyDescent="0.25">
      <c r="A84" s="7">
        <v>82</v>
      </c>
      <c r="B84" s="7" t="s">
        <v>84</v>
      </c>
      <c r="C84" s="7" t="s">
        <v>85</v>
      </c>
      <c r="D84" s="7" t="s">
        <v>86</v>
      </c>
      <c r="E84" s="8">
        <v>35510</v>
      </c>
      <c r="F84" s="7" t="s">
        <v>87</v>
      </c>
      <c r="G84" s="8" t="s">
        <v>157</v>
      </c>
      <c r="H84" s="8" t="s">
        <v>157</v>
      </c>
      <c r="I84" s="9">
        <f t="shared" si="12"/>
        <v>10</v>
      </c>
      <c r="J84" s="10">
        <v>10</v>
      </c>
      <c r="K84" s="10"/>
      <c r="L84" s="21">
        <f t="shared" si="13"/>
        <v>0</v>
      </c>
      <c r="M84" s="21">
        <f t="shared" si="14"/>
        <v>0</v>
      </c>
      <c r="N84" s="21">
        <f t="shared" si="15"/>
        <v>0</v>
      </c>
      <c r="O84" s="21">
        <f t="shared" si="16"/>
        <v>0</v>
      </c>
      <c r="P84" s="21">
        <f t="shared" si="17"/>
        <v>10</v>
      </c>
    </row>
    <row r="85" spans="1:16" x14ac:dyDescent="0.25">
      <c r="A85" s="7">
        <v>83</v>
      </c>
      <c r="B85" s="7" t="s">
        <v>88</v>
      </c>
      <c r="C85" s="7" t="s">
        <v>89</v>
      </c>
      <c r="D85" s="7" t="s">
        <v>90</v>
      </c>
      <c r="E85" s="8">
        <v>35700</v>
      </c>
      <c r="F85" s="7" t="s">
        <v>22</v>
      </c>
      <c r="G85" s="8" t="s">
        <v>157</v>
      </c>
      <c r="H85" s="8" t="s">
        <v>157</v>
      </c>
      <c r="I85" s="9">
        <f t="shared" si="12"/>
        <v>44</v>
      </c>
      <c r="J85" s="10">
        <v>44</v>
      </c>
      <c r="K85" s="10"/>
      <c r="L85" s="21">
        <f t="shared" si="13"/>
        <v>0</v>
      </c>
      <c r="M85" s="21">
        <f t="shared" si="14"/>
        <v>0</v>
      </c>
      <c r="N85" s="21">
        <f t="shared" si="15"/>
        <v>0</v>
      </c>
      <c r="O85" s="21">
        <f t="shared" si="16"/>
        <v>0</v>
      </c>
      <c r="P85" s="21">
        <f t="shared" si="17"/>
        <v>44</v>
      </c>
    </row>
    <row r="86" spans="1:16" x14ac:dyDescent="0.25">
      <c r="A86" s="7">
        <v>84</v>
      </c>
      <c r="B86" s="7" t="s">
        <v>91</v>
      </c>
      <c r="C86" s="7" t="s">
        <v>92</v>
      </c>
      <c r="D86" s="7" t="s">
        <v>93</v>
      </c>
      <c r="E86" s="8">
        <v>35000</v>
      </c>
      <c r="F86" s="7" t="s">
        <v>22</v>
      </c>
      <c r="G86" s="8" t="s">
        <v>157</v>
      </c>
      <c r="H86" s="8" t="s">
        <v>157</v>
      </c>
      <c r="I86" s="9">
        <f t="shared" si="12"/>
        <v>36</v>
      </c>
      <c r="J86" s="10">
        <v>36</v>
      </c>
      <c r="K86" s="10"/>
      <c r="L86" s="21">
        <f t="shared" si="13"/>
        <v>0</v>
      </c>
      <c r="M86" s="21">
        <f t="shared" si="14"/>
        <v>0</v>
      </c>
      <c r="N86" s="21">
        <f t="shared" si="15"/>
        <v>0</v>
      </c>
      <c r="O86" s="21">
        <f t="shared" si="16"/>
        <v>0</v>
      </c>
      <c r="P86" s="21">
        <f t="shared" si="17"/>
        <v>36</v>
      </c>
    </row>
    <row r="87" spans="1:16" x14ac:dyDescent="0.25">
      <c r="A87" s="7">
        <v>85</v>
      </c>
      <c r="B87" s="7" t="s">
        <v>98</v>
      </c>
      <c r="C87" s="7" t="s">
        <v>99</v>
      </c>
      <c r="D87" s="7" t="s">
        <v>100</v>
      </c>
      <c r="E87" s="8">
        <v>35490</v>
      </c>
      <c r="F87" s="7" t="s">
        <v>101</v>
      </c>
      <c r="G87" s="8" t="s">
        <v>157</v>
      </c>
      <c r="H87" s="8" t="s">
        <v>157</v>
      </c>
      <c r="I87" s="9">
        <f t="shared" si="12"/>
        <v>36</v>
      </c>
      <c r="J87" s="10">
        <v>36</v>
      </c>
      <c r="K87" s="10"/>
      <c r="L87" s="21">
        <f t="shared" si="13"/>
        <v>0</v>
      </c>
      <c r="M87" s="21">
        <f t="shared" si="14"/>
        <v>0</v>
      </c>
      <c r="N87" s="21">
        <f t="shared" si="15"/>
        <v>0</v>
      </c>
      <c r="O87" s="21">
        <f t="shared" si="16"/>
        <v>0</v>
      </c>
      <c r="P87" s="21">
        <f t="shared" si="17"/>
        <v>36</v>
      </c>
    </row>
    <row r="88" spans="1:16" ht="15.75" thickBot="1" x14ac:dyDescent="0.3">
      <c r="I88" s="13">
        <f>SUM(I3:I87)</f>
        <v>2941</v>
      </c>
      <c r="J88" s="14">
        <f>SUM(J4:J87)</f>
        <v>2747</v>
      </c>
      <c r="K88" s="14">
        <f>SUM(K4:K87)</f>
        <v>179</v>
      </c>
      <c r="L88" s="21">
        <f>SUM(L3:L87)</f>
        <v>729.2</v>
      </c>
      <c r="M88" s="21">
        <f t="shared" ref="M88:P88" si="18">SUM(M3:M87)</f>
        <v>34.800000000000004</v>
      </c>
      <c r="N88" s="21">
        <f t="shared" si="18"/>
        <v>391.6</v>
      </c>
      <c r="O88" s="21">
        <f t="shared" si="18"/>
        <v>818.60000000000014</v>
      </c>
      <c r="P88" s="21">
        <f t="shared" si="18"/>
        <v>966.8</v>
      </c>
    </row>
    <row r="90" spans="1:16" x14ac:dyDescent="0.25">
      <c r="I90" s="18"/>
    </row>
    <row r="93" spans="1:16" x14ac:dyDescent="0.25">
      <c r="M93" s="17"/>
    </row>
  </sheetData>
  <autoFilter ref="A2:K88">
    <sortState ref="A2:K87">
      <sortCondition ref="A1"/>
    </sortState>
  </autoFilter>
  <mergeCells count="1">
    <mergeCell ref="L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 PE 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tsaidi</dc:creator>
  <cp:lastModifiedBy>Bureau</cp:lastModifiedBy>
  <dcterms:created xsi:type="dcterms:W3CDTF">2017-12-20T17:10:30Z</dcterms:created>
  <dcterms:modified xsi:type="dcterms:W3CDTF">2017-12-20T18:45:00Z</dcterms:modified>
</cp:coreProperties>
</file>