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g66380\Desktop\"/>
    </mc:Choice>
  </mc:AlternateContent>
  <bookViews>
    <workbookView xWindow="0" yWindow="0" windowWidth="19200" windowHeight="8160" firstSheet="2" activeTab="3"/>
  </bookViews>
  <sheets>
    <sheet name="CALENDRIER" sheetId="5" state="hidden" r:id="rId1"/>
    <sheet name="Feuil2" sheetId="6" state="hidden" r:id="rId2"/>
    <sheet name="Formulaire" sheetId="2" r:id="rId3"/>
    <sheet name="NIP" sheetId="1" r:id="rId4"/>
    <sheet name="Liste NIP" sheetId="3" state="hidden" r:id="rId5"/>
    <sheet name="BDD" sheetId="4" r:id="rId6"/>
  </sheets>
  <externalReferences>
    <externalReference r:id="rId7"/>
  </externalReferences>
  <definedNames>
    <definedName name="ABONDANCE">BDD!$D$2:$D$12</definedName>
    <definedName name="ASTREINTEDébut">[1]ASTREINTE!$B$3:$B$19</definedName>
    <definedName name="ASTREINTEFin">[1]ASTREINTE!$C$3:$C$19</definedName>
    <definedName name="ASTREINTENoms">[1]ASTREINTE!$A$1</definedName>
    <definedName name="BDP">BDD!$G$2:$G$9</definedName>
    <definedName name="BEAUFONDS">BDD!$E$2:$E$3</definedName>
    <definedName name="BOISROUGE">BDD!$F$2:$F$11</definedName>
    <definedName name="CADébut">[1]CA!$A$3:$A$30</definedName>
    <definedName name="CAFin">[1]CA!$B$3:$B$30</definedName>
    <definedName name="CANoms">[1]CA!#REF!</definedName>
    <definedName name="CETDébut">[1]CET!$B$3:$B$17</definedName>
    <definedName name="CETFin">[1]CET!$C$3:$C$17</definedName>
    <definedName name="CETNoms">[1]CET!$A$1</definedName>
    <definedName name="DATTIERS">BDD!$H$2:$H$7</definedName>
    <definedName name="Fériés" localSheetId="0">[1]VORANGINE!$BD$5:$BD$30</definedName>
    <definedName name="Fériés" localSheetId="1">[1]VORANGINE!$BD$5:$BD$30</definedName>
    <definedName name="Fériés" localSheetId="3">[1]VORANGINE!$BD$5:$BD$30</definedName>
    <definedName name="GOL">BDD!$K$2:$K$13</definedName>
    <definedName name="LANGEVIN">BDD!$J$2:$J$8</definedName>
    <definedName name="liaison">BDD!$B$2:$B$44</definedName>
    <definedName name="MARQUET">BDD!$L$2:$L$25</definedName>
    <definedName name="MOUFIA">BDD!$M$2:$M$15</definedName>
    <definedName name="OUVRAGE">BDD!$A$2:$A$3</definedName>
    <definedName name="PORT_OUVERT">BDD!$N$2:$N$9</definedName>
    <definedName name="PORT_PIC">BDD!$O$2:$O$10</definedName>
    <definedName name="POSSESSION">BDD!$P$2:$P$16</definedName>
    <definedName name="PS">BDD!$C$2:$C$26</definedName>
    <definedName name="RADébut">[1]RA!$B$3:$B$19</definedName>
    <definedName name="RAFin">[1]RA!$C$3:$C$19</definedName>
    <definedName name="RANoms">[1]RA!$A$1</definedName>
    <definedName name="RDE">BDD!$Q$2:$Q$10</definedName>
    <definedName name="RETOURLE">NIP!$K$19</definedName>
    <definedName name="RETRAITLE">NIP!$K$17</definedName>
    <definedName name="RTTDébut">[1]RTT!$B$3:$B$33</definedName>
    <definedName name="RTTFin">[1]RTT!$C$3:$C$33</definedName>
    <definedName name="RTTNoms">[1]RTT!$A$1</definedName>
    <definedName name="SAINT_ANDRE">BDD!$S$2:$S$9</definedName>
    <definedName name="SAINT_ANDRÉ">BDD!$S$2:$S$9</definedName>
    <definedName name="SAINT_LEU">BDD!$T$2:$T$7</definedName>
    <definedName name="SAINT_PAUL">BDD!$V$2:$V$11</definedName>
    <definedName name="SAINT_PIERRE">BDD!$W$2:$W$11</definedName>
    <definedName name="SAINT_ROSE">BDD!$X$2:$X$5</definedName>
    <definedName name="SAINTE_MARIE">BDD!$U$2:$U$8</definedName>
    <definedName name="TAKAMAKA">BDD!$Y$2:$Y$8</definedName>
    <definedName name="TAMPON">BDD!$Z$2:$Z$7</definedName>
    <definedName name="VALLÉE">BDD!$I$2:$I$9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5" i="1" l="1"/>
  <c r="A40" i="1"/>
  <c r="M37" i="1"/>
  <c r="O34" i="1"/>
  <c r="O33" i="1"/>
  <c r="O31" i="1"/>
  <c r="AA29" i="1"/>
  <c r="AA31" i="1"/>
  <c r="AH20" i="1"/>
  <c r="AB20" i="1"/>
  <c r="X20" i="1"/>
  <c r="AH18" i="1"/>
  <c r="AB18" i="1"/>
  <c r="X18" i="1"/>
  <c r="Z49" i="1"/>
  <c r="G4" i="2"/>
  <c r="AG49" i="1" s="1"/>
  <c r="A11" i="1" l="1"/>
  <c r="A24" i="1" l="1"/>
  <c r="D26" i="1" s="1"/>
  <c r="E26" i="1" s="1"/>
  <c r="F26" i="1" s="1"/>
  <c r="G26" i="1" s="1"/>
  <c r="H26" i="1" s="1"/>
  <c r="I26" i="1" s="1"/>
  <c r="J26" i="1" s="1"/>
  <c r="K26" i="1" s="1"/>
  <c r="L26" i="1" s="1"/>
  <c r="M26" i="1" s="1"/>
  <c r="N26" i="1" s="1"/>
  <c r="O26" i="1" s="1"/>
  <c r="P26" i="1" s="1"/>
  <c r="Q26" i="1" s="1"/>
  <c r="R26" i="1" s="1"/>
  <c r="S26" i="1" s="1"/>
  <c r="T26" i="1" s="1"/>
  <c r="U26" i="1" s="1"/>
  <c r="V26" i="1" s="1"/>
  <c r="W26" i="1" s="1"/>
  <c r="X26" i="1" s="1"/>
  <c r="Y26" i="1" s="1"/>
  <c r="Z26" i="1" s="1"/>
  <c r="AA26" i="1" s="1"/>
  <c r="AB26" i="1" s="1"/>
  <c r="AC26" i="1" s="1"/>
  <c r="AD26" i="1" s="1"/>
  <c r="AE26" i="1" s="1"/>
  <c r="AF26" i="1" s="1"/>
  <c r="AG26" i="1" s="1"/>
  <c r="AH26" i="1" s="1"/>
  <c r="D24" i="1"/>
  <c r="E24" i="1" s="1"/>
  <c r="F24" i="1" s="1"/>
  <c r="G24" i="1" s="1"/>
  <c r="H24" i="1" s="1"/>
  <c r="I24" i="1" s="1"/>
  <c r="J24" i="1" s="1"/>
  <c r="K24" i="1" s="1"/>
  <c r="L24" i="1" s="1"/>
  <c r="M24" i="1" s="1"/>
  <c r="N24" i="1" s="1"/>
  <c r="O24" i="1" s="1"/>
  <c r="P24" i="1" s="1"/>
  <c r="Q24" i="1" s="1"/>
  <c r="R24" i="1" s="1"/>
  <c r="S24" i="1" s="1"/>
  <c r="T24" i="1" s="1"/>
  <c r="U24" i="1" s="1"/>
  <c r="V24" i="1" s="1"/>
  <c r="W24" i="1" s="1"/>
  <c r="X24" i="1" s="1"/>
  <c r="Y24" i="1" s="1"/>
  <c r="Z24" i="1" s="1"/>
  <c r="AA24" i="1" s="1"/>
  <c r="AB24" i="1" s="1"/>
  <c r="AC24" i="1" s="1"/>
  <c r="AD24" i="1" s="1"/>
  <c r="AE24" i="1" s="1"/>
  <c r="AF24" i="1" s="1"/>
  <c r="AG24" i="1" s="1"/>
  <c r="AH24" i="1" s="1"/>
  <c r="AE4" i="6"/>
  <c r="AD4" i="6"/>
  <c r="AC4" i="6"/>
  <c r="AB4" i="6"/>
  <c r="AA4" i="6"/>
  <c r="Z4" i="6"/>
  <c r="Y4" i="6"/>
  <c r="X4" i="6"/>
  <c r="W4" i="6"/>
  <c r="V4" i="6"/>
  <c r="U4" i="6"/>
  <c r="T4" i="6"/>
  <c r="S4" i="6"/>
  <c r="R4" i="6"/>
  <c r="Q4" i="6"/>
  <c r="P4" i="6"/>
  <c r="O4" i="6"/>
  <c r="N4" i="6"/>
  <c r="M4" i="6"/>
  <c r="L4" i="6"/>
  <c r="K4" i="6"/>
  <c r="J4" i="6"/>
  <c r="I4" i="6"/>
  <c r="H4" i="6"/>
  <c r="G4" i="6"/>
  <c r="F4" i="6"/>
  <c r="E4" i="6"/>
  <c r="D4" i="6"/>
  <c r="C4" i="6"/>
  <c r="B4" i="6"/>
  <c r="AE1" i="6"/>
  <c r="AD1" i="6"/>
  <c r="AC1" i="6"/>
  <c r="AB1" i="6"/>
  <c r="AA1" i="6"/>
  <c r="Z1" i="6"/>
  <c r="Y1" i="6"/>
  <c r="X1" i="6"/>
  <c r="W1" i="6"/>
  <c r="V1" i="6"/>
  <c r="U1" i="6"/>
  <c r="T1" i="6"/>
  <c r="S1" i="6"/>
  <c r="R1" i="6"/>
  <c r="Q1" i="6"/>
  <c r="P1" i="6"/>
  <c r="O1" i="6"/>
  <c r="N1" i="6"/>
  <c r="M1" i="6"/>
  <c r="L1" i="6"/>
  <c r="K1" i="6"/>
  <c r="J1" i="6"/>
  <c r="I1" i="6"/>
  <c r="H1" i="6"/>
  <c r="G1" i="6"/>
  <c r="F1" i="6"/>
  <c r="E1" i="6"/>
  <c r="D1" i="6"/>
  <c r="C1" i="6"/>
  <c r="B1" i="6"/>
  <c r="A1" i="6"/>
  <c r="C6" i="5"/>
  <c r="C7" i="5"/>
  <c r="C8" i="5"/>
  <c r="C9" i="5"/>
  <c r="C10" i="5"/>
  <c r="C11" i="5"/>
  <c r="C12" i="5"/>
  <c r="C13" i="5"/>
  <c r="C14" i="5"/>
  <c r="C15" i="5"/>
  <c r="C16" i="5"/>
  <c r="C17" i="5"/>
  <c r="C18" i="5"/>
  <c r="C19" i="5"/>
  <c r="C20" i="5"/>
  <c r="C21" i="5"/>
  <c r="C22" i="5"/>
  <c r="C23" i="5"/>
  <c r="C24" i="5"/>
  <c r="C25" i="5"/>
  <c r="C26" i="5"/>
  <c r="C27" i="5"/>
  <c r="C28" i="5"/>
  <c r="C29" i="5"/>
  <c r="C30" i="5"/>
  <c r="C31" i="5"/>
  <c r="C32" i="5"/>
  <c r="C33" i="5"/>
  <c r="C34" i="5"/>
  <c r="C35" i="5"/>
  <c r="C5" i="5"/>
  <c r="BD12" i="5"/>
  <c r="BD11" i="5"/>
  <c r="BD10" i="5"/>
  <c r="BD9" i="5"/>
  <c r="BD8" i="5"/>
  <c r="BD7" i="5"/>
  <c r="BD6" i="5"/>
  <c r="V5" i="5"/>
  <c r="V6" i="5" s="1"/>
  <c r="V7" i="5" s="1"/>
  <c r="V8" i="5" s="1"/>
  <c r="V9" i="5" s="1"/>
  <c r="V10" i="5" s="1"/>
  <c r="V11" i="5" s="1"/>
  <c r="V12" i="5" s="1"/>
  <c r="V13" i="5" s="1"/>
  <c r="V14" i="5" s="1"/>
  <c r="V15" i="5" s="1"/>
  <c r="V16" i="5" s="1"/>
  <c r="V17" i="5" s="1"/>
  <c r="V18" i="5" s="1"/>
  <c r="V19" i="5" s="1"/>
  <c r="V20" i="5" s="1"/>
  <c r="V21" i="5" s="1"/>
  <c r="V22" i="5" s="1"/>
  <c r="V23" i="5" s="1"/>
  <c r="V24" i="5" s="1"/>
  <c r="V25" i="5" s="1"/>
  <c r="V26" i="5" s="1"/>
  <c r="V27" i="5" s="1"/>
  <c r="V28" i="5" s="1"/>
  <c r="V29" i="5" s="1"/>
  <c r="V30" i="5" s="1"/>
  <c r="V31" i="5" s="1"/>
  <c r="V32" i="5" s="1"/>
  <c r="V33" i="5" s="1"/>
  <c r="V34" i="5" s="1"/>
  <c r="V35" i="5" s="1"/>
  <c r="H5" i="5"/>
  <c r="H6" i="5" s="1"/>
  <c r="H7" i="5" s="1"/>
  <c r="H8" i="5" s="1"/>
  <c r="H9" i="5" s="1"/>
  <c r="H10" i="5" s="1"/>
  <c r="H11" i="5" s="1"/>
  <c r="H12" i="5" s="1"/>
  <c r="H13" i="5" s="1"/>
  <c r="H14" i="5" s="1"/>
  <c r="H15" i="5" s="1"/>
  <c r="H16" i="5" s="1"/>
  <c r="H17" i="5" s="1"/>
  <c r="H18" i="5" s="1"/>
  <c r="H19" i="5" s="1"/>
  <c r="H20" i="5" s="1"/>
  <c r="H21" i="5" s="1"/>
  <c r="H22" i="5" s="1"/>
  <c r="H23" i="5" s="1"/>
  <c r="H24" i="5" s="1"/>
  <c r="H25" i="5" s="1"/>
  <c r="H26" i="5" s="1"/>
  <c r="H27" i="5" s="1"/>
  <c r="H28" i="5" s="1"/>
  <c r="H29" i="5" s="1"/>
  <c r="H30" i="5" s="1"/>
  <c r="H31" i="5" s="1"/>
  <c r="H32" i="5" s="1"/>
  <c r="H33" i="5" s="1"/>
  <c r="H34" i="5" s="1"/>
  <c r="H35" i="5" s="1"/>
  <c r="B5" i="5"/>
  <c r="E75" i="5" s="1"/>
  <c r="A5" i="5"/>
  <c r="AD4" i="5"/>
  <c r="AD5" i="5" s="1"/>
  <c r="AD6" i="5" s="1"/>
  <c r="AD7" i="5" s="1"/>
  <c r="AD8" i="5" s="1"/>
  <c r="AD9" i="5" s="1"/>
  <c r="AD10" i="5" s="1"/>
  <c r="AD11" i="5" s="1"/>
  <c r="AD12" i="5" s="1"/>
  <c r="AD13" i="5" s="1"/>
  <c r="AD14" i="5" s="1"/>
  <c r="AD15" i="5" s="1"/>
  <c r="AD16" i="5" s="1"/>
  <c r="AD17" i="5" s="1"/>
  <c r="AD18" i="5" s="1"/>
  <c r="AD19" i="5" s="1"/>
  <c r="AD20" i="5" s="1"/>
  <c r="AD21" i="5" s="1"/>
  <c r="AD22" i="5" s="1"/>
  <c r="AD23" i="5" s="1"/>
  <c r="AD24" i="5" s="1"/>
  <c r="AD25" i="5" s="1"/>
  <c r="AD26" i="5" s="1"/>
  <c r="AD27" i="5" s="1"/>
  <c r="AD28" i="5" s="1"/>
  <c r="AD29" i="5" s="1"/>
  <c r="AD30" i="5" s="1"/>
  <c r="AD31" i="5" s="1"/>
  <c r="AD32" i="5" s="1"/>
  <c r="AD33" i="5" s="1"/>
  <c r="AD34" i="5" s="1"/>
  <c r="AD35" i="5" s="1"/>
  <c r="W4" i="5"/>
  <c r="V3" i="5" s="1"/>
  <c r="P4" i="5"/>
  <c r="P5" i="5" s="1"/>
  <c r="P6" i="5" s="1"/>
  <c r="P7" i="5" s="1"/>
  <c r="P8" i="5" s="1"/>
  <c r="P9" i="5" s="1"/>
  <c r="P10" i="5" s="1"/>
  <c r="P11" i="5" s="1"/>
  <c r="P12" i="5" s="1"/>
  <c r="P13" i="5" s="1"/>
  <c r="P14" i="5" s="1"/>
  <c r="P15" i="5" s="1"/>
  <c r="P16" i="5" s="1"/>
  <c r="P17" i="5" s="1"/>
  <c r="P18" i="5" s="1"/>
  <c r="P19" i="5" s="1"/>
  <c r="P20" i="5" s="1"/>
  <c r="P21" i="5" s="1"/>
  <c r="P22" i="5" s="1"/>
  <c r="P23" i="5" s="1"/>
  <c r="P24" i="5" s="1"/>
  <c r="P25" i="5" s="1"/>
  <c r="P26" i="5" s="1"/>
  <c r="P27" i="5" s="1"/>
  <c r="P28" i="5" s="1"/>
  <c r="P29" i="5" s="1"/>
  <c r="P30" i="5" s="1"/>
  <c r="P31" i="5" s="1"/>
  <c r="P32" i="5" s="1"/>
  <c r="P33" i="5" s="1"/>
  <c r="P34" i="5" s="1"/>
  <c r="P35" i="5" s="1"/>
  <c r="I4" i="5"/>
  <c r="I5" i="5" s="1"/>
  <c r="I6" i="5" s="1"/>
  <c r="I7" i="5" s="1"/>
  <c r="I8" i="5" s="1"/>
  <c r="I9" i="5" s="1"/>
  <c r="I10" i="5" s="1"/>
  <c r="I11" i="5" s="1"/>
  <c r="I12" i="5" s="1"/>
  <c r="I13" i="5" s="1"/>
  <c r="I14" i="5" s="1"/>
  <c r="I15" i="5" s="1"/>
  <c r="I16" i="5" s="1"/>
  <c r="I17" i="5" s="1"/>
  <c r="I18" i="5" s="1"/>
  <c r="I19" i="5" s="1"/>
  <c r="I20" i="5" s="1"/>
  <c r="I21" i="5" s="1"/>
  <c r="I22" i="5" s="1"/>
  <c r="I23" i="5" s="1"/>
  <c r="I24" i="5" s="1"/>
  <c r="I25" i="5" s="1"/>
  <c r="I26" i="5" s="1"/>
  <c r="I27" i="5" s="1"/>
  <c r="I28" i="5" s="1"/>
  <c r="I29" i="5" s="1"/>
  <c r="I30" i="5" s="1"/>
  <c r="I31" i="5" s="1"/>
  <c r="I32" i="5" s="1"/>
  <c r="I33" i="5" s="1"/>
  <c r="I34" i="5" s="1"/>
  <c r="I35" i="5" s="1"/>
  <c r="H3" i="5"/>
  <c r="A3" i="5"/>
  <c r="BD2" i="5"/>
  <c r="BD14" i="5" s="1"/>
  <c r="AA34" i="1"/>
  <c r="O29" i="1"/>
  <c r="O32" i="1" s="1"/>
  <c r="O30" i="1" s="1"/>
  <c r="K19" i="1"/>
  <c r="E25" i="1" s="1"/>
  <c r="B17" i="2"/>
  <c r="B15" i="2"/>
  <c r="E23" i="1" s="1"/>
  <c r="Q19" i="1"/>
  <c r="Q18" i="1"/>
  <c r="K18" i="1"/>
  <c r="Q17" i="1"/>
  <c r="K17" i="1"/>
  <c r="A12" i="1"/>
  <c r="A13" i="1"/>
  <c r="A8" i="2"/>
  <c r="A9" i="2"/>
  <c r="A6" i="1" l="1"/>
  <c r="AA32" i="1"/>
  <c r="B6" i="5"/>
  <c r="B7" i="5" s="1"/>
  <c r="B8" i="5" s="1"/>
  <c r="B9" i="5" s="1"/>
  <c r="B10" i="5" s="1"/>
  <c r="B11" i="5" s="1"/>
  <c r="B12" i="5" s="1"/>
  <c r="B13" i="5" s="1"/>
  <c r="B14" i="5" s="1"/>
  <c r="B15" i="5" s="1"/>
  <c r="B16" i="5" s="1"/>
  <c r="B17" i="5" s="1"/>
  <c r="B18" i="5" s="1"/>
  <c r="B19" i="5" s="1"/>
  <c r="B20" i="5" s="1"/>
  <c r="B21" i="5" s="1"/>
  <c r="B22" i="5" s="1"/>
  <c r="B23" i="5" s="1"/>
  <c r="B24" i="5" s="1"/>
  <c r="B25" i="5" s="1"/>
  <c r="B26" i="5" s="1"/>
  <c r="B27" i="5" s="1"/>
  <c r="B28" i="5" s="1"/>
  <c r="B29" i="5" s="1"/>
  <c r="B30" i="5" s="1"/>
  <c r="B31" i="5" s="1"/>
  <c r="B32" i="5" s="1"/>
  <c r="B33" i="5" s="1"/>
  <c r="B34" i="5" s="1"/>
  <c r="B35" i="5" s="1"/>
  <c r="BD15" i="5"/>
  <c r="O3" i="5"/>
  <c r="AK4" i="5"/>
  <c r="W5" i="5"/>
  <c r="W6" i="5" s="1"/>
  <c r="W7" i="5" s="1"/>
  <c r="W8" i="5" s="1"/>
  <c r="W9" i="5" s="1"/>
  <c r="W10" i="5" s="1"/>
  <c r="W11" i="5" s="1"/>
  <c r="W12" i="5" s="1"/>
  <c r="W13" i="5" s="1"/>
  <c r="W14" i="5" s="1"/>
  <c r="W15" i="5" s="1"/>
  <c r="W16" i="5" s="1"/>
  <c r="W17" i="5" s="1"/>
  <c r="W18" i="5" s="1"/>
  <c r="W19" i="5" s="1"/>
  <c r="W20" i="5" s="1"/>
  <c r="W21" i="5" s="1"/>
  <c r="W22" i="5" s="1"/>
  <c r="W23" i="5" s="1"/>
  <c r="W24" i="5" s="1"/>
  <c r="W25" i="5" s="1"/>
  <c r="W26" i="5" s="1"/>
  <c r="W27" i="5" s="1"/>
  <c r="W28" i="5" s="1"/>
  <c r="W29" i="5" s="1"/>
  <c r="W30" i="5" s="1"/>
  <c r="W31" i="5" s="1"/>
  <c r="W32" i="5" s="1"/>
  <c r="W33" i="5" s="1"/>
  <c r="W34" i="5" s="1"/>
  <c r="W35" i="5" s="1"/>
  <c r="E78" i="5"/>
  <c r="E77" i="5"/>
  <c r="O5" i="5"/>
  <c r="O6" i="5" s="1"/>
  <c r="O7" i="5" s="1"/>
  <c r="O8" i="5" s="1"/>
  <c r="O9" i="5" s="1"/>
  <c r="O10" i="5" s="1"/>
  <c r="O11" i="5" s="1"/>
  <c r="O12" i="5" s="1"/>
  <c r="O13" i="5" s="1"/>
  <c r="O14" i="5" s="1"/>
  <c r="O15" i="5" s="1"/>
  <c r="O16" i="5" s="1"/>
  <c r="O17" i="5" s="1"/>
  <c r="O18" i="5" s="1"/>
  <c r="O19" i="5" s="1"/>
  <c r="O20" i="5" s="1"/>
  <c r="O21" i="5" s="1"/>
  <c r="O22" i="5" s="1"/>
  <c r="O23" i="5" s="1"/>
  <c r="O24" i="5" s="1"/>
  <c r="O25" i="5" s="1"/>
  <c r="O26" i="5" s="1"/>
  <c r="O27" i="5" s="1"/>
  <c r="O28" i="5" s="1"/>
  <c r="O29" i="5" s="1"/>
  <c r="O30" i="5" s="1"/>
  <c r="O31" i="5" s="1"/>
  <c r="O32" i="5" s="1"/>
  <c r="O33" i="5" s="1"/>
  <c r="O34" i="5" s="1"/>
  <c r="O35" i="5" s="1"/>
  <c r="AC5" i="5"/>
  <c r="AC6" i="5" s="1"/>
  <c r="AC7" i="5" s="1"/>
  <c r="AC8" i="5" s="1"/>
  <c r="AC9" i="5" s="1"/>
  <c r="AC10" i="5" s="1"/>
  <c r="AC11" i="5" s="1"/>
  <c r="AC12" i="5" s="1"/>
  <c r="AC13" i="5" s="1"/>
  <c r="AC14" i="5" s="1"/>
  <c r="AC15" i="5" s="1"/>
  <c r="AC16" i="5" s="1"/>
  <c r="AC17" i="5" s="1"/>
  <c r="AC18" i="5" s="1"/>
  <c r="AC19" i="5" s="1"/>
  <c r="AC20" i="5" s="1"/>
  <c r="AC21" i="5" s="1"/>
  <c r="AC22" i="5" s="1"/>
  <c r="AC23" i="5" s="1"/>
  <c r="AC24" i="5" s="1"/>
  <c r="AC25" i="5" s="1"/>
  <c r="AC26" i="5" s="1"/>
  <c r="AC27" i="5" s="1"/>
  <c r="AC28" i="5" s="1"/>
  <c r="AC29" i="5" s="1"/>
  <c r="AC30" i="5" s="1"/>
  <c r="AC31" i="5" s="1"/>
  <c r="AC32" i="5" s="1"/>
  <c r="AC33" i="5" s="1"/>
  <c r="AC34" i="5" s="1"/>
  <c r="AC35" i="5" s="1"/>
  <c r="BD5" i="5"/>
  <c r="BD13" i="5"/>
  <c r="AC3" i="5"/>
  <c r="A6" i="5"/>
  <c r="A7" i="5" s="1"/>
  <c r="A8" i="5" s="1"/>
  <c r="A9" i="5" s="1"/>
  <c r="A10" i="5" s="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J5" i="5" l="1"/>
  <c r="AJ6" i="5" s="1"/>
  <c r="AJ7" i="5" s="1"/>
  <c r="AJ8" i="5" s="1"/>
  <c r="AJ9" i="5" s="1"/>
  <c r="AJ10" i="5" s="1"/>
  <c r="AJ11" i="5" s="1"/>
  <c r="AJ12" i="5" s="1"/>
  <c r="AJ13" i="5" s="1"/>
  <c r="AJ14" i="5" s="1"/>
  <c r="AJ15" i="5" s="1"/>
  <c r="AJ16" i="5" s="1"/>
  <c r="AJ17" i="5" s="1"/>
  <c r="AJ18" i="5" s="1"/>
  <c r="AJ19" i="5" s="1"/>
  <c r="AJ20" i="5" s="1"/>
  <c r="AJ21" i="5" s="1"/>
  <c r="AJ22" i="5" s="1"/>
  <c r="AJ23" i="5" s="1"/>
  <c r="AJ24" i="5" s="1"/>
  <c r="AJ25" i="5" s="1"/>
  <c r="AJ26" i="5" s="1"/>
  <c r="AJ27" i="5" s="1"/>
  <c r="AJ28" i="5" s="1"/>
  <c r="AJ29" i="5" s="1"/>
  <c r="AJ30" i="5" s="1"/>
  <c r="AJ31" i="5" s="1"/>
  <c r="AJ32" i="5" s="1"/>
  <c r="AJ33" i="5" s="1"/>
  <c r="AJ34" i="5" s="1"/>
  <c r="AJ35" i="5" s="1"/>
  <c r="B39" i="5"/>
  <c r="AK5" i="5"/>
  <c r="AK6" i="5" s="1"/>
  <c r="AK7" i="5" s="1"/>
  <c r="AK8" i="5" s="1"/>
  <c r="AK9" i="5" s="1"/>
  <c r="AK10" i="5" s="1"/>
  <c r="AK11" i="5" s="1"/>
  <c r="AK12" i="5" s="1"/>
  <c r="AK13" i="5" s="1"/>
  <c r="AK14" i="5" s="1"/>
  <c r="AK15" i="5" s="1"/>
  <c r="AK16" i="5" s="1"/>
  <c r="AK17" i="5" s="1"/>
  <c r="AK18" i="5" s="1"/>
  <c r="AK19" i="5" s="1"/>
  <c r="AK20" i="5" s="1"/>
  <c r="AK21" i="5" s="1"/>
  <c r="AK22" i="5" s="1"/>
  <c r="AK23" i="5" s="1"/>
  <c r="AK24" i="5" s="1"/>
  <c r="AK25" i="5" s="1"/>
  <c r="AK26" i="5" s="1"/>
  <c r="AK27" i="5" s="1"/>
  <c r="AK28" i="5" s="1"/>
  <c r="AK29" i="5" s="1"/>
  <c r="AK30" i="5" s="1"/>
  <c r="AK31" i="5" s="1"/>
  <c r="AK32" i="5" s="1"/>
  <c r="AK33" i="5" s="1"/>
  <c r="AK34" i="5" s="1"/>
  <c r="AK35" i="5" s="1"/>
  <c r="AJ3" i="5"/>
  <c r="B40" i="5" l="1"/>
  <c r="A40" i="5"/>
  <c r="A38" i="5"/>
  <c r="I39" i="5"/>
  <c r="H38" i="5" l="1"/>
  <c r="P39" i="5"/>
  <c r="I40" i="5"/>
  <c r="I41" i="5" s="1"/>
  <c r="I42" i="5" s="1"/>
  <c r="I43" i="5" s="1"/>
  <c r="I44" i="5" s="1"/>
  <c r="I45" i="5" s="1"/>
  <c r="I46" i="5" s="1"/>
  <c r="I47" i="5" s="1"/>
  <c r="I48" i="5" s="1"/>
  <c r="I49" i="5" s="1"/>
  <c r="I50" i="5" s="1"/>
  <c r="I51" i="5" s="1"/>
  <c r="I52" i="5" s="1"/>
  <c r="I53" i="5" s="1"/>
  <c r="I54" i="5" s="1"/>
  <c r="I55" i="5" s="1"/>
  <c r="I56" i="5" s="1"/>
  <c r="I57" i="5" s="1"/>
  <c r="I58" i="5" s="1"/>
  <c r="I59" i="5" s="1"/>
  <c r="I60" i="5" s="1"/>
  <c r="I61" i="5" s="1"/>
  <c r="I62" i="5" s="1"/>
  <c r="I63" i="5" s="1"/>
  <c r="I64" i="5" s="1"/>
  <c r="I65" i="5" s="1"/>
  <c r="I66" i="5" s="1"/>
  <c r="I67" i="5" s="1"/>
  <c r="I68" i="5" s="1"/>
  <c r="I69" i="5" s="1"/>
  <c r="I70" i="5" s="1"/>
  <c r="H40" i="5"/>
  <c r="H41" i="5" s="1"/>
  <c r="H42" i="5" s="1"/>
  <c r="H43" i="5" s="1"/>
  <c r="H44" i="5" s="1"/>
  <c r="H45" i="5" s="1"/>
  <c r="H46" i="5" s="1"/>
  <c r="H47" i="5" s="1"/>
  <c r="H48" i="5" s="1"/>
  <c r="H49" i="5" s="1"/>
  <c r="H50" i="5" s="1"/>
  <c r="H51" i="5" s="1"/>
  <c r="H52" i="5" s="1"/>
  <c r="H53" i="5" s="1"/>
  <c r="H54" i="5" s="1"/>
  <c r="H55" i="5" s="1"/>
  <c r="H56" i="5" s="1"/>
  <c r="H57" i="5" s="1"/>
  <c r="H58" i="5" s="1"/>
  <c r="H59" i="5" s="1"/>
  <c r="H60" i="5" s="1"/>
  <c r="H61" i="5" s="1"/>
  <c r="H62" i="5" s="1"/>
  <c r="H63" i="5" s="1"/>
  <c r="H64" i="5" s="1"/>
  <c r="H65" i="5" s="1"/>
  <c r="H66" i="5" s="1"/>
  <c r="H67" i="5" s="1"/>
  <c r="H68" i="5" s="1"/>
  <c r="H69" i="5" s="1"/>
  <c r="H70" i="5" s="1"/>
  <c r="E73" i="5"/>
  <c r="A41" i="5"/>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E74" i="5"/>
  <c r="E76" i="5"/>
  <c r="B41" i="5"/>
  <c r="B42" i="5" s="1"/>
  <c r="B43" i="5" s="1"/>
  <c r="B44" i="5" s="1"/>
  <c r="B45" i="5" s="1"/>
  <c r="B46" i="5" s="1"/>
  <c r="B47" i="5" s="1"/>
  <c r="B48" i="5" s="1"/>
  <c r="B49" i="5" s="1"/>
  <c r="B50" i="5" s="1"/>
  <c r="B51" i="5" s="1"/>
  <c r="B52" i="5" s="1"/>
  <c r="B53" i="5" s="1"/>
  <c r="B54" i="5" s="1"/>
  <c r="B55" i="5" s="1"/>
  <c r="B56" i="5" s="1"/>
  <c r="B57" i="5" s="1"/>
  <c r="B58" i="5" s="1"/>
  <c r="B59" i="5" s="1"/>
  <c r="B60" i="5" s="1"/>
  <c r="B61" i="5" s="1"/>
  <c r="B62" i="5" s="1"/>
  <c r="B63" i="5" s="1"/>
  <c r="B64" i="5" s="1"/>
  <c r="B65" i="5" s="1"/>
  <c r="B66" i="5" s="1"/>
  <c r="B67" i="5" s="1"/>
  <c r="B68" i="5" s="1"/>
  <c r="B69" i="5" s="1"/>
  <c r="B70" i="5" s="1"/>
  <c r="P40" i="5" l="1"/>
  <c r="P41" i="5" s="1"/>
  <c r="P42" i="5" s="1"/>
  <c r="P43" i="5" s="1"/>
  <c r="P44" i="5" s="1"/>
  <c r="P45" i="5" s="1"/>
  <c r="P46" i="5" s="1"/>
  <c r="P47" i="5" s="1"/>
  <c r="P48" i="5" s="1"/>
  <c r="P49" i="5" s="1"/>
  <c r="P50" i="5" s="1"/>
  <c r="P51" i="5" s="1"/>
  <c r="P52" i="5" s="1"/>
  <c r="P53" i="5" s="1"/>
  <c r="P54" i="5" s="1"/>
  <c r="P55" i="5" s="1"/>
  <c r="P56" i="5" s="1"/>
  <c r="P57" i="5" s="1"/>
  <c r="P58" i="5" s="1"/>
  <c r="P59" i="5" s="1"/>
  <c r="P60" i="5" s="1"/>
  <c r="P61" i="5" s="1"/>
  <c r="P62" i="5" s="1"/>
  <c r="P63" i="5" s="1"/>
  <c r="P64" i="5" s="1"/>
  <c r="P65" i="5" s="1"/>
  <c r="P66" i="5" s="1"/>
  <c r="P67" i="5" s="1"/>
  <c r="P68" i="5" s="1"/>
  <c r="P69" i="5" s="1"/>
  <c r="W39" i="5"/>
  <c r="O40" i="5"/>
  <c r="O41" i="5" s="1"/>
  <c r="O42" i="5" s="1"/>
  <c r="O43" i="5" s="1"/>
  <c r="O44" i="5" s="1"/>
  <c r="O45" i="5" s="1"/>
  <c r="O46" i="5" s="1"/>
  <c r="O47" i="5" s="1"/>
  <c r="O48" i="5" s="1"/>
  <c r="O49" i="5" s="1"/>
  <c r="O50" i="5" s="1"/>
  <c r="O51" i="5" s="1"/>
  <c r="O52" i="5" s="1"/>
  <c r="O53" i="5" s="1"/>
  <c r="O54" i="5" s="1"/>
  <c r="O55" i="5" s="1"/>
  <c r="O56" i="5" s="1"/>
  <c r="O57" i="5" s="1"/>
  <c r="O58" i="5" s="1"/>
  <c r="O59" i="5" s="1"/>
  <c r="O60" i="5" s="1"/>
  <c r="O61" i="5" s="1"/>
  <c r="O62" i="5" s="1"/>
  <c r="O63" i="5" s="1"/>
  <c r="O64" i="5" s="1"/>
  <c r="O65" i="5" s="1"/>
  <c r="O66" i="5" s="1"/>
  <c r="O67" i="5" s="1"/>
  <c r="O68" i="5" s="1"/>
  <c r="O69" i="5" s="1"/>
  <c r="O38" i="5"/>
  <c r="W40" i="5" l="1"/>
  <c r="W41" i="5" s="1"/>
  <c r="W42" i="5" s="1"/>
  <c r="W43" i="5" s="1"/>
  <c r="W44" i="5" s="1"/>
  <c r="W45" i="5" s="1"/>
  <c r="W46" i="5" s="1"/>
  <c r="W47" i="5" s="1"/>
  <c r="W48" i="5" s="1"/>
  <c r="W49" i="5" s="1"/>
  <c r="W50" i="5" s="1"/>
  <c r="W51" i="5" s="1"/>
  <c r="W52" i="5" s="1"/>
  <c r="W53" i="5" s="1"/>
  <c r="W54" i="5" s="1"/>
  <c r="W55" i="5" s="1"/>
  <c r="W56" i="5" s="1"/>
  <c r="W57" i="5" s="1"/>
  <c r="W58" i="5" s="1"/>
  <c r="W59" i="5" s="1"/>
  <c r="W60" i="5" s="1"/>
  <c r="W61" i="5" s="1"/>
  <c r="W62" i="5" s="1"/>
  <c r="W63" i="5" s="1"/>
  <c r="W64" i="5" s="1"/>
  <c r="W65" i="5" s="1"/>
  <c r="W66" i="5" s="1"/>
  <c r="W67" i="5" s="1"/>
  <c r="W68" i="5" s="1"/>
  <c r="W69" i="5" s="1"/>
  <c r="W70" i="5" s="1"/>
  <c r="V38" i="5"/>
  <c r="AD39" i="5"/>
  <c r="V40" i="5"/>
  <c r="V41" i="5" s="1"/>
  <c r="V42" i="5" s="1"/>
  <c r="V43" i="5" s="1"/>
  <c r="V44" i="5" s="1"/>
  <c r="V45" i="5" s="1"/>
  <c r="V46" i="5" s="1"/>
  <c r="V47" i="5" s="1"/>
  <c r="V48" i="5" s="1"/>
  <c r="V49" i="5" s="1"/>
  <c r="V50" i="5" s="1"/>
  <c r="V51" i="5" s="1"/>
  <c r="V52" i="5" s="1"/>
  <c r="V53" i="5" s="1"/>
  <c r="V54" i="5" s="1"/>
  <c r="V55" i="5" s="1"/>
  <c r="V56" i="5" s="1"/>
  <c r="V57" i="5" s="1"/>
  <c r="V58" i="5" s="1"/>
  <c r="V59" i="5" s="1"/>
  <c r="V60" i="5" s="1"/>
  <c r="V61" i="5" s="1"/>
  <c r="V62" i="5" s="1"/>
  <c r="V63" i="5" s="1"/>
  <c r="V64" i="5" s="1"/>
  <c r="V65" i="5" s="1"/>
  <c r="V66" i="5" s="1"/>
  <c r="V67" i="5" s="1"/>
  <c r="V68" i="5" s="1"/>
  <c r="V69" i="5" s="1"/>
  <c r="V70" i="5" s="1"/>
  <c r="AD40" i="5" l="1"/>
  <c r="AD41" i="5" s="1"/>
  <c r="AD42" i="5" s="1"/>
  <c r="AD43" i="5" s="1"/>
  <c r="AD44" i="5" s="1"/>
  <c r="AD45" i="5" s="1"/>
  <c r="AD46" i="5" s="1"/>
  <c r="AD47" i="5" s="1"/>
  <c r="AD48" i="5" s="1"/>
  <c r="AD49" i="5" s="1"/>
  <c r="AD50" i="5" s="1"/>
  <c r="AD51" i="5" s="1"/>
  <c r="AD52" i="5" s="1"/>
  <c r="AD53" i="5" s="1"/>
  <c r="AD54" i="5" s="1"/>
  <c r="AD55" i="5" s="1"/>
  <c r="AD56" i="5" s="1"/>
  <c r="AD57" i="5" s="1"/>
  <c r="AD58" i="5" s="1"/>
  <c r="AD59" i="5" s="1"/>
  <c r="AD60" i="5" s="1"/>
  <c r="AD61" i="5" s="1"/>
  <c r="AD62" i="5" s="1"/>
  <c r="AD63" i="5" s="1"/>
  <c r="AD64" i="5" s="1"/>
  <c r="AD65" i="5" s="1"/>
  <c r="AD66" i="5" s="1"/>
  <c r="AD67" i="5" s="1"/>
  <c r="AD68" i="5" s="1"/>
  <c r="AD69" i="5" s="1"/>
  <c r="AC40" i="5"/>
  <c r="AC41" i="5" s="1"/>
  <c r="AC42" i="5" s="1"/>
  <c r="AC43" i="5" s="1"/>
  <c r="AC44" i="5" s="1"/>
  <c r="AC45" i="5" s="1"/>
  <c r="AC46" i="5" s="1"/>
  <c r="AC47" i="5" s="1"/>
  <c r="AC48" i="5" s="1"/>
  <c r="AC49" i="5" s="1"/>
  <c r="AC50" i="5" s="1"/>
  <c r="AC51" i="5" s="1"/>
  <c r="AC52" i="5" s="1"/>
  <c r="AC53" i="5" s="1"/>
  <c r="AC54" i="5" s="1"/>
  <c r="AC55" i="5" s="1"/>
  <c r="AC56" i="5" s="1"/>
  <c r="AC57" i="5" s="1"/>
  <c r="AC58" i="5" s="1"/>
  <c r="AC59" i="5" s="1"/>
  <c r="AC60" i="5" s="1"/>
  <c r="AC61" i="5" s="1"/>
  <c r="AC62" i="5" s="1"/>
  <c r="AC63" i="5" s="1"/>
  <c r="AC64" i="5" s="1"/>
  <c r="AC65" i="5" s="1"/>
  <c r="AC66" i="5" s="1"/>
  <c r="AC67" i="5" s="1"/>
  <c r="AC68" i="5" s="1"/>
  <c r="AC69" i="5" s="1"/>
  <c r="AC38" i="5"/>
  <c r="AK39" i="5"/>
  <c r="AJ38" i="5" l="1"/>
  <c r="AK40" i="5"/>
  <c r="AK41" i="5" s="1"/>
  <c r="AK42" i="5" s="1"/>
  <c r="AK43" i="5" s="1"/>
  <c r="AK44" i="5" s="1"/>
  <c r="AK45" i="5" s="1"/>
  <c r="AK46" i="5" s="1"/>
  <c r="AK47" i="5" s="1"/>
  <c r="AK48" i="5" s="1"/>
  <c r="AK49" i="5" s="1"/>
  <c r="AK50" i="5" s="1"/>
  <c r="AK51" i="5" s="1"/>
  <c r="AK52" i="5" s="1"/>
  <c r="AK53" i="5" s="1"/>
  <c r="AK54" i="5" s="1"/>
  <c r="AK55" i="5" s="1"/>
  <c r="AK56" i="5" s="1"/>
  <c r="AK57" i="5" s="1"/>
  <c r="AK58" i="5" s="1"/>
  <c r="AK59" i="5" s="1"/>
  <c r="AK60" i="5" s="1"/>
  <c r="AK61" i="5" s="1"/>
  <c r="AK62" i="5" s="1"/>
  <c r="AK63" i="5" s="1"/>
  <c r="AK64" i="5" s="1"/>
  <c r="AK65" i="5" s="1"/>
  <c r="AK66" i="5" s="1"/>
  <c r="AK67" i="5" s="1"/>
  <c r="AK68" i="5" s="1"/>
  <c r="AK69" i="5" s="1"/>
  <c r="AK70" i="5" s="1"/>
  <c r="AJ40" i="5"/>
  <c r="AJ41" i="5" s="1"/>
  <c r="AJ42" i="5" s="1"/>
  <c r="AJ43" i="5" s="1"/>
  <c r="AJ44" i="5" s="1"/>
  <c r="AJ45" i="5" s="1"/>
  <c r="AJ46" i="5" s="1"/>
  <c r="AJ47" i="5" s="1"/>
  <c r="AJ48" i="5" s="1"/>
  <c r="AJ49" i="5" s="1"/>
  <c r="AJ50" i="5" s="1"/>
  <c r="AJ51" i="5" s="1"/>
  <c r="AJ52" i="5" s="1"/>
  <c r="AJ53" i="5" s="1"/>
  <c r="AJ54" i="5" s="1"/>
  <c r="AJ55" i="5" s="1"/>
  <c r="AJ56" i="5" s="1"/>
  <c r="AJ57" i="5" s="1"/>
  <c r="AJ58" i="5" s="1"/>
  <c r="AJ59" i="5" s="1"/>
  <c r="AJ60" i="5" s="1"/>
  <c r="AJ61" i="5" s="1"/>
  <c r="AJ62" i="5" s="1"/>
  <c r="AJ63" i="5" s="1"/>
  <c r="AJ64" i="5" s="1"/>
  <c r="AJ65" i="5" s="1"/>
  <c r="AJ66" i="5" s="1"/>
  <c r="AJ67" i="5" s="1"/>
  <c r="AJ68" i="5" s="1"/>
  <c r="AJ69" i="5" s="1"/>
  <c r="AJ70" i="5" s="1"/>
</calcChain>
</file>

<file path=xl/sharedStrings.xml><?xml version="1.0" encoding="utf-8"?>
<sst xmlns="http://schemas.openxmlformats.org/spreadsheetml/2006/main" count="489" uniqueCount="240">
  <si>
    <t>ELECTRICITE DE FRANCE</t>
  </si>
  <si>
    <t>Exploitation* :STER HTB</t>
  </si>
  <si>
    <t>Ouvrages à retirer de la conduite des réseaux :</t>
  </si>
  <si>
    <t>Consistance sommaire des travaux :</t>
  </si>
  <si>
    <t>Téléphone</t>
  </si>
  <si>
    <t>Retrait le</t>
  </si>
  <si>
    <t>Début des travaux le</t>
  </si>
  <si>
    <t>Retour le</t>
  </si>
  <si>
    <t>NIP</t>
  </si>
  <si>
    <t>210/2020</t>
  </si>
  <si>
    <t xml:space="preserve">Chargé(s) de Conduite intéressé(s) : </t>
  </si>
  <si>
    <t>à</t>
  </si>
  <si>
    <t>Jour:</t>
  </si>
  <si>
    <t>Nuit:</t>
  </si>
  <si>
    <t>Week-end:</t>
  </si>
  <si>
    <t>Jours indisponibles:</t>
  </si>
  <si>
    <t>Mois N°</t>
  </si>
  <si>
    <t>Délai maximal de RACR:</t>
  </si>
  <si>
    <t>Délai maximal de restitution de l'A1EC/ACT:</t>
  </si>
  <si>
    <t>Chargé d'exploitation point frontière</t>
  </si>
  <si>
    <t>Notification du retrait</t>
  </si>
  <si>
    <t>Chargé de consignation</t>
  </si>
  <si>
    <t xml:space="preserve">Chargé d'exploitation </t>
  </si>
  <si>
    <t>Chargé de travaux</t>
  </si>
  <si>
    <t>Autres</t>
  </si>
  <si>
    <t>Nom intervenant ou personne désignée</t>
  </si>
  <si>
    <t>Numéro Fiche de manœuvre:</t>
  </si>
  <si>
    <t>Indications éventuelles ou remarques particulières concernant les manœuvres, condamnations ou opérations à effectuer par le Chargé d’Exploitation ou la personne qu’il a désignée :</t>
  </si>
  <si>
    <t>Indications éventuelles ou consignes particulières concernant les travaux :</t>
  </si>
  <si>
    <t>Destinataires:</t>
  </si>
  <si>
    <t>CDT</t>
  </si>
  <si>
    <t>CCO</t>
  </si>
  <si>
    <t>CEX</t>
  </si>
  <si>
    <t>Autre(s)</t>
  </si>
  <si>
    <t>Rédacteur:</t>
  </si>
  <si>
    <t>Valideur:</t>
  </si>
  <si>
    <t>Date:</t>
  </si>
  <si>
    <t>Date</t>
  </si>
  <si>
    <t>Signature:</t>
  </si>
  <si>
    <t>LIAISON</t>
  </si>
  <si>
    <t>ABONDANCE-SAINT ANDRÉ</t>
  </si>
  <si>
    <t>ABONDANCE-MOUFIA</t>
  </si>
  <si>
    <t>ABONDANCE-TAKAMAKA</t>
  </si>
  <si>
    <t>ABONDANCE-RDE-Z.BEAUFONDS</t>
  </si>
  <si>
    <t>ABONDANCE-SAINTE ROSE</t>
  </si>
  <si>
    <t>ABONDANCE-SAINT PIERRE</t>
  </si>
  <si>
    <t>SAINT ANDRE</t>
  </si>
  <si>
    <t>MOUFIA</t>
  </si>
  <si>
    <t>TR312</t>
  </si>
  <si>
    <t>TR311</t>
  </si>
  <si>
    <t>TAKAMAKA</t>
  </si>
  <si>
    <t>RDE-Z.BEAUFONDS</t>
  </si>
  <si>
    <t>SAINTE ROSE</t>
  </si>
  <si>
    <t>SAINT PIERRE</t>
  </si>
  <si>
    <t>COUPLAGE</t>
  </si>
  <si>
    <t>JDB1</t>
  </si>
  <si>
    <t>JDB2</t>
  </si>
  <si>
    <t>BEAUFONDS</t>
  </si>
  <si>
    <t>ABONDANCE-Z.RDE</t>
  </si>
  <si>
    <t>BOIS ROUGE-SAINTE MARIE</t>
  </si>
  <si>
    <t>BOIS ROUGE-SAINT ANDRÉ</t>
  </si>
  <si>
    <t>BOIS ROUGE</t>
  </si>
  <si>
    <t>GROUPE 1</t>
  </si>
  <si>
    <t>GROUPE 2</t>
  </si>
  <si>
    <t>GROUPE 3</t>
  </si>
  <si>
    <t>TTR312</t>
  </si>
  <si>
    <t>SAINTE MARIE</t>
  </si>
  <si>
    <t>SAINT ANDRÉ</t>
  </si>
  <si>
    <t>JDB 1 SECTION 1</t>
  </si>
  <si>
    <t>BDP-SAINT PIERRE</t>
  </si>
  <si>
    <t>BDP-TAMPON</t>
  </si>
  <si>
    <t>BDP-GOL 2</t>
  </si>
  <si>
    <t>BDP</t>
  </si>
  <si>
    <t>TR 312</t>
  </si>
  <si>
    <t>TR 311</t>
  </si>
  <si>
    <t>TAMPON</t>
  </si>
  <si>
    <t>GOL 2</t>
  </si>
  <si>
    <t>DATTIERS-MOUFIA</t>
  </si>
  <si>
    <t>ABONDANCE</t>
  </si>
  <si>
    <t>DATTIERS</t>
  </si>
  <si>
    <t>DIGUE</t>
  </si>
  <si>
    <t>VALLÉE</t>
  </si>
  <si>
    <t>LANGEVIN</t>
  </si>
  <si>
    <t>MARQUET</t>
  </si>
  <si>
    <t>PORT OUVERT</t>
  </si>
  <si>
    <t>PORT PIC</t>
  </si>
  <si>
    <t>POSSESSION</t>
  </si>
  <si>
    <t>RDE</t>
  </si>
  <si>
    <t>SALINE</t>
  </si>
  <si>
    <t>MONTVERT</t>
  </si>
  <si>
    <t>SAINT LEU</t>
  </si>
  <si>
    <t>SAINT PAUL</t>
  </si>
  <si>
    <t>DATTIERS-POSSESSION</t>
  </si>
  <si>
    <t>TYPE D'OUVRAGE</t>
  </si>
  <si>
    <t>JDB 1 SECTION 2</t>
  </si>
  <si>
    <t>VALLÉE-GOL</t>
  </si>
  <si>
    <t>VALLÉE-SAINT PIERRE</t>
  </si>
  <si>
    <t>VALLÉE-TAC SUD 1</t>
  </si>
  <si>
    <t>VALLÉE-TAC SUD 2</t>
  </si>
  <si>
    <t>GOL</t>
  </si>
  <si>
    <t>TAC SUD 1</t>
  </si>
  <si>
    <t>TAC SUD 2</t>
  </si>
  <si>
    <t>LANGEVIN-SAINT PIERRE</t>
  </si>
  <si>
    <t>GOL-SAINT LEU</t>
  </si>
  <si>
    <t>GOL-SALINE</t>
  </si>
  <si>
    <t>BDP 2</t>
  </si>
  <si>
    <t>JDB 1</t>
  </si>
  <si>
    <t>JDB 2</t>
  </si>
  <si>
    <t>MARQUET-POSSESSION 1</t>
  </si>
  <si>
    <t>MARQUET-PORT 1</t>
  </si>
  <si>
    <t>MARQUET-SAINT PAUL</t>
  </si>
  <si>
    <t>COUPLAGE A</t>
  </si>
  <si>
    <t>GROUPE 9</t>
  </si>
  <si>
    <t>GROUPE 8</t>
  </si>
  <si>
    <t>GROUPE 7</t>
  </si>
  <si>
    <t>GROUPE 6</t>
  </si>
  <si>
    <t>GROUPE 5</t>
  </si>
  <si>
    <t>GROUPE 4</t>
  </si>
  <si>
    <t>PORT 1</t>
  </si>
  <si>
    <t>COUPLAGE B</t>
  </si>
  <si>
    <t>PORT 2</t>
  </si>
  <si>
    <t>POSSESSION 2</t>
  </si>
  <si>
    <t>GROUPE 12</t>
  </si>
  <si>
    <t>GROUPE 11</t>
  </si>
  <si>
    <t>GROUPE 10</t>
  </si>
  <si>
    <t>TRONCON 1A</t>
  </si>
  <si>
    <t>TRONCON 1B</t>
  </si>
  <si>
    <t>TRONCON 2A</t>
  </si>
  <si>
    <t>TRONCON 2B</t>
  </si>
  <si>
    <t>TRONCONNEMENT B1</t>
  </si>
  <si>
    <t>TRONCONNEMENT B2</t>
  </si>
  <si>
    <t>PS</t>
  </si>
  <si>
    <t>RESERVE</t>
  </si>
  <si>
    <t>TR313</t>
  </si>
  <si>
    <t>PULSADIS</t>
  </si>
  <si>
    <t>MOUFIA-SAINTE MARIE</t>
  </si>
  <si>
    <t>MOUFIA-SAINT ANDRÉ</t>
  </si>
  <si>
    <t>MOUFIA-DIGUE</t>
  </si>
  <si>
    <t>MOUFIA-POSSESSION</t>
  </si>
  <si>
    <t>PORT-SAINT PAUL</t>
  </si>
  <si>
    <t>PORT</t>
  </si>
  <si>
    <t>MARQUET 1</t>
  </si>
  <si>
    <t>PORT-POSSESSION</t>
  </si>
  <si>
    <t>PORT-SAINT PAUL 2</t>
  </si>
  <si>
    <t>PORT-MARQUET 2</t>
  </si>
  <si>
    <t>SAINT PAUL 2</t>
  </si>
  <si>
    <t>RESERVE 1</t>
  </si>
  <si>
    <t>RESERVE 2</t>
  </si>
  <si>
    <t>RESERVE 3</t>
  </si>
  <si>
    <t>MARQUET 2</t>
  </si>
  <si>
    <t>MARQUET-POSSESSION 2</t>
  </si>
  <si>
    <t>MARQUET-PORT 2</t>
  </si>
  <si>
    <t>POSSESSION-DIGUE 1</t>
  </si>
  <si>
    <t>POSSESSION-DIGUE 2</t>
  </si>
  <si>
    <t>POSSESSION-TAC 1</t>
  </si>
  <si>
    <t>POSSESSION-TAC 2</t>
  </si>
  <si>
    <t>POSSESSION-TAC 3</t>
  </si>
  <si>
    <t>DIGUE 1</t>
  </si>
  <si>
    <t>DIGUE 2</t>
  </si>
  <si>
    <t>TAC 1</t>
  </si>
  <si>
    <t>TAC 2</t>
  </si>
  <si>
    <t>TAC 3</t>
  </si>
  <si>
    <t>ABONDANCE-Z.BEAUFONDS</t>
  </si>
  <si>
    <t>RDE-SAINTE ROSE</t>
  </si>
  <si>
    <t>SALINE-SAINT PAUL</t>
  </si>
  <si>
    <t>SECTION 1.1</t>
  </si>
  <si>
    <t>SECTION 1.3</t>
  </si>
  <si>
    <t>SECTION 1.2</t>
  </si>
  <si>
    <t>SAINT LEU-SAINT PAUL</t>
  </si>
  <si>
    <t>GROUPE 2.1</t>
  </si>
  <si>
    <t>GROUPE 2.2</t>
  </si>
  <si>
    <t>TAKAMAKA-TAMPON</t>
  </si>
  <si>
    <t>OUVRAGE</t>
  </si>
  <si>
    <t>PORT_OUVERT</t>
  </si>
  <si>
    <t>PORT_PIC</t>
  </si>
  <si>
    <t>SAINT_ANDRÉ</t>
  </si>
  <si>
    <t>SAINT_LEU</t>
  </si>
  <si>
    <t>SAINTE_MARIE</t>
  </si>
  <si>
    <t>SAINT_PAUL</t>
  </si>
  <si>
    <t>SAINT_PIERRE</t>
  </si>
  <si>
    <t>SAINTE_ROSE</t>
  </si>
  <si>
    <t>BOIS_ROUGE</t>
  </si>
  <si>
    <t>LE_GOL</t>
  </si>
  <si>
    <t>TRAVAUX (2)</t>
  </si>
  <si>
    <t>TRAVAUX (3)</t>
  </si>
  <si>
    <t>TRAVAUX (1)</t>
  </si>
  <si>
    <t>OCC</t>
  </si>
  <si>
    <t>DATE DE RETRAIT</t>
  </si>
  <si>
    <t>HEURE DE RETRAIT</t>
  </si>
  <si>
    <t>DATE DE DEBUT DE TRAVAUX</t>
  </si>
  <si>
    <t>DATE DE RETOUR</t>
  </si>
  <si>
    <t>HEURE DE RETOUR</t>
  </si>
  <si>
    <t>DR A1EC/ACT JOUR</t>
  </si>
  <si>
    <t>DR A1EC/ACT NUIT</t>
  </si>
  <si>
    <t>DR A1EC/ACT WE</t>
  </si>
  <si>
    <t>DR RACR JOUR</t>
  </si>
  <si>
    <t>DR RACR NUIT</t>
  </si>
  <si>
    <t>DR RACR WE</t>
  </si>
  <si>
    <t>HEURE DE DEBUT DE TRAVAUX</t>
  </si>
  <si>
    <t>CEF</t>
  </si>
  <si>
    <t>OUI</t>
  </si>
  <si>
    <t>NON</t>
  </si>
  <si>
    <t>CDC</t>
  </si>
  <si>
    <t>BEX HTB</t>
  </si>
  <si>
    <t>HTB</t>
  </si>
  <si>
    <t>CC</t>
  </si>
  <si>
    <t>AUTRES</t>
  </si>
  <si>
    <t>TEL</t>
  </si>
  <si>
    <t>Année</t>
  </si>
  <si>
    <t>Pâques</t>
  </si>
  <si>
    <t>RTT</t>
  </si>
  <si>
    <t>CET</t>
  </si>
  <si>
    <t>CA</t>
  </si>
  <si>
    <t>RA</t>
  </si>
  <si>
    <t>AST</t>
  </si>
  <si>
    <t>Jours fériés</t>
  </si>
  <si>
    <t>FERIE</t>
  </si>
  <si>
    <t>WEEKEND</t>
  </si>
  <si>
    <t>ASTREINTE</t>
  </si>
  <si>
    <t>ASTREINTE 2</t>
  </si>
  <si>
    <t>weekend 1</t>
  </si>
  <si>
    <t>ferie 1</t>
  </si>
  <si>
    <t>MOIS</t>
  </si>
  <si>
    <t>ANNÉ</t>
  </si>
  <si>
    <t>FICHE DE MANŒUVRE N°</t>
  </si>
  <si>
    <t>INDICATION EVENTUELLE</t>
  </si>
  <si>
    <t>CONSIGNE PARTICULIERE POUR TRAVAUX</t>
  </si>
  <si>
    <t>DESTINATAIRE</t>
  </si>
  <si>
    <t>REDACTEUR</t>
  </si>
  <si>
    <t>BPA</t>
  </si>
  <si>
    <t>BPC</t>
  </si>
  <si>
    <t>SEB</t>
  </si>
  <si>
    <t>FDA</t>
  </si>
  <si>
    <t>CONTRÔLE CC</t>
  </si>
  <si>
    <t>08H00</t>
  </si>
  <si>
    <t>09H00</t>
  </si>
  <si>
    <t>15H00</t>
  </si>
  <si>
    <t>JHSGFKS?NF</t>
  </si>
  <si>
    <t>VHKL??BIUJMG</t>
  </si>
  <si>
    <t>AUTRE(s): PRESISEZ</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</si>
</sst>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h:mm;@"/>
    <numFmt numFmtId="165" formatCode="mm"/>
    <numFmt numFmtId="166" formatCode="mmmm"/>
    <numFmt numFmtId="167" formatCode=";;"/>
    <numFmt numFmtId="168" formatCode="ddd"/>
    <numFmt numFmtId="169" formatCode="dd"/>
    <numFmt numFmtId="170" formatCode="d"/>
  </numFmts>
  <fonts count="40" x14ac:knownFonts="1">
    <font>
      <sz val="11"/>
      <color theme="1"/>
      <name val="Calibri"/>
      <family val="2"/>
      <scheme val="minor"/>
    </font>
    <font>
      <b/>
      <sz val="11"/>
      <color theme="1"/>
      <name val="Calibri"/>
      <family val="2"/>
      <scheme val="minor"/>
    </font>
    <font>
      <b/>
      <i/>
      <sz val="10"/>
      <color rgb="FF000080"/>
      <name val="Arial"/>
      <family val="2"/>
    </font>
    <font>
      <sz val="11"/>
      <color rgb="FF000080"/>
      <name val="Arial"/>
      <family val="2"/>
    </font>
    <font>
      <i/>
      <sz val="10"/>
      <color rgb="FF000080"/>
      <name val="Arial"/>
      <family val="2"/>
    </font>
    <font>
      <sz val="10"/>
      <color rgb="FF000080"/>
      <name val="Arial"/>
      <family val="2"/>
    </font>
    <font>
      <b/>
      <sz val="14"/>
      <color rgb="FF000080"/>
      <name val="Arial Narrow"/>
      <family val="2"/>
    </font>
    <font>
      <b/>
      <i/>
      <sz val="12"/>
      <color rgb="FF0000FF"/>
      <name val="Arial Narrow"/>
      <family val="2"/>
    </font>
    <font>
      <b/>
      <sz val="10"/>
      <color rgb="FF000080"/>
      <name val="Arial"/>
      <family val="2"/>
    </font>
    <font>
      <i/>
      <sz val="7"/>
      <color rgb="FF000080"/>
      <name val="Arial"/>
      <family val="2"/>
    </font>
    <font>
      <sz val="10"/>
      <color rgb="FF000080"/>
      <name val="Wingdings"/>
      <charset val="2"/>
    </font>
    <font>
      <sz val="7"/>
      <color rgb="FF000080"/>
      <name val="Arial"/>
      <family val="2"/>
    </font>
    <font>
      <b/>
      <sz val="16"/>
      <color rgb="FF000080"/>
      <name val="Arial Narrow"/>
      <family val="2"/>
    </font>
    <font>
      <sz val="11"/>
      <color rgb="FF003399"/>
      <name val="Calibri"/>
      <family val="2"/>
      <scheme val="minor"/>
    </font>
    <font>
      <sz val="10"/>
      <color theme="1"/>
      <name val="Calibri"/>
      <family val="2"/>
      <scheme val="minor"/>
    </font>
    <font>
      <sz val="12"/>
      <color theme="1"/>
      <name val="Calibri"/>
      <family val="2"/>
      <scheme val="minor"/>
    </font>
    <font>
      <sz val="11"/>
      <color rgb="FF000080"/>
      <name val="Calibri"/>
      <family val="2"/>
      <scheme val="minor"/>
    </font>
    <font>
      <b/>
      <i/>
      <sz val="12"/>
      <color rgb="FF000080"/>
      <name val="Arial Narrow"/>
      <family val="2"/>
    </font>
    <font>
      <b/>
      <sz val="12"/>
      <color rgb="FF000080"/>
      <name val="Calibri"/>
      <family val="2"/>
      <scheme val="minor"/>
    </font>
    <font>
      <sz val="10"/>
      <color rgb="FF000080"/>
      <name val="Calibri"/>
      <family val="2"/>
      <scheme val="minor"/>
    </font>
    <font>
      <sz val="14"/>
      <name val="Calibri"/>
      <family val="2"/>
      <scheme val="minor"/>
    </font>
    <font>
      <sz val="5"/>
      <color rgb="FF000080"/>
      <name val="Calibri"/>
      <family val="2"/>
      <scheme val="minor"/>
    </font>
    <font>
      <sz val="10"/>
      <name val="Arial"/>
      <family val="2"/>
    </font>
    <font>
      <b/>
      <sz val="9"/>
      <name val="Verdana"/>
      <family val="2"/>
    </font>
    <font>
      <sz val="8"/>
      <name val="Verdana"/>
      <family val="2"/>
    </font>
    <font>
      <b/>
      <sz val="6"/>
      <color indexed="9"/>
      <name val="Verdana"/>
      <family val="2"/>
    </font>
    <font>
      <sz val="8"/>
      <name val="Arial"/>
      <family val="2"/>
    </font>
    <font>
      <sz val="10"/>
      <name val="Verdana"/>
      <family val="2"/>
    </font>
    <font>
      <sz val="8"/>
      <color indexed="10"/>
      <name val="Verdana"/>
      <family val="2"/>
    </font>
    <font>
      <b/>
      <sz val="8"/>
      <name val="Verdana"/>
      <family val="2"/>
    </font>
    <font>
      <b/>
      <sz val="8"/>
      <color indexed="10"/>
      <name val="Verdana"/>
      <family val="2"/>
    </font>
    <font>
      <b/>
      <sz val="8"/>
      <color rgb="FFFF0000"/>
      <name val="Verdana"/>
      <family val="2"/>
    </font>
    <font>
      <b/>
      <sz val="10"/>
      <color rgb="FFFF0000"/>
      <name val="Arial"/>
      <family val="2"/>
    </font>
    <font>
      <sz val="9"/>
      <name val="Arial"/>
      <family val="2"/>
    </font>
    <font>
      <sz val="9"/>
      <name val="Verdana"/>
      <family val="2"/>
    </font>
    <font>
      <sz val="5"/>
      <color theme="1"/>
      <name val="Calibri"/>
      <family val="2"/>
      <scheme val="minor"/>
    </font>
    <font>
      <sz val="6"/>
      <name val="Verdana"/>
      <family val="2"/>
    </font>
    <font>
      <b/>
      <sz val="12"/>
      <color theme="1"/>
      <name val="Calibri"/>
      <family val="2"/>
      <scheme val="minor"/>
    </font>
    <font>
      <sz val="10"/>
      <color theme="0"/>
      <name val="Calibri"/>
      <family val="2"/>
      <scheme val="minor"/>
    </font>
    <font>
      <b/>
      <sz val="12"/>
      <color rgb="FF000080"/>
      <name val="Arial"/>
      <family val="2"/>
    </font>
  </fonts>
  <fills count="17">
    <fill>
      <patternFill patternType="none"/>
    </fill>
    <fill>
      <patternFill patternType="gray125"/>
    </fill>
    <fill>
      <patternFill patternType="solid">
        <fgColor rgb="FFFF0000"/>
        <bgColor indexed="64"/>
      </patternFill>
    </fill>
    <fill>
      <patternFill patternType="solid">
        <fgColor indexed="53"/>
        <bgColor indexed="64"/>
      </patternFill>
    </fill>
    <fill>
      <patternFill patternType="solid">
        <fgColor indexed="43"/>
        <bgColor indexed="64"/>
      </patternFill>
    </fill>
    <fill>
      <patternFill patternType="solid">
        <fgColor indexed="9"/>
        <bgColor indexed="64"/>
      </patternFill>
    </fill>
    <fill>
      <patternFill patternType="solid">
        <fgColor indexed="41"/>
        <bgColor indexed="64"/>
      </patternFill>
    </fill>
    <fill>
      <patternFill patternType="solid">
        <fgColor rgb="FFFFFF00"/>
        <bgColor indexed="64"/>
      </patternFill>
    </fill>
    <fill>
      <patternFill patternType="solid">
        <fgColor rgb="FF00B050"/>
        <bgColor indexed="64"/>
      </patternFill>
    </fill>
    <fill>
      <patternFill patternType="solid">
        <fgColor theme="0"/>
        <bgColor indexed="64"/>
      </patternFill>
    </fill>
    <fill>
      <patternFill patternType="solid">
        <fgColor rgb="FF00B0F0"/>
        <bgColor indexed="64"/>
      </patternFill>
    </fill>
    <fill>
      <patternFill patternType="solid">
        <fgColor theme="9"/>
        <bgColor indexed="64"/>
      </patternFill>
    </fill>
    <fill>
      <patternFill patternType="solid">
        <fgColor theme="4" tint="0.79998168889431442"/>
        <bgColor indexed="64"/>
      </patternFill>
    </fill>
    <fill>
      <patternFill patternType="solid">
        <fgColor rgb="FFFFC000"/>
        <bgColor indexed="64"/>
      </patternFill>
    </fill>
    <fill>
      <patternFill patternType="solid">
        <fgColor rgb="FF92D050"/>
        <bgColor indexed="64"/>
      </patternFill>
    </fill>
    <fill>
      <patternFill patternType="solid">
        <fgColor theme="5" tint="0.39994506668294322"/>
        <bgColor indexed="64"/>
      </patternFill>
    </fill>
    <fill>
      <patternFill patternType="lightGray"/>
    </fill>
  </fills>
  <borders count="8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right/>
      <top/>
      <bottom style="dotted">
        <color auto="1"/>
      </bottom>
      <diagonal/>
    </border>
    <border>
      <left/>
      <right/>
      <top style="dotted">
        <color auto="1"/>
      </top>
      <bottom style="dotted">
        <color auto="1"/>
      </bottom>
      <diagonal/>
    </border>
    <border>
      <left/>
      <right style="thin">
        <color auto="1"/>
      </right>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indexed="64"/>
      </top>
      <bottom style="dotted">
        <color auto="1"/>
      </bottom>
      <diagonal/>
    </border>
    <border>
      <left/>
      <right/>
      <top style="medium">
        <color indexed="64"/>
      </top>
      <bottom style="dotted">
        <color auto="1"/>
      </bottom>
      <diagonal/>
    </border>
    <border>
      <left/>
      <right style="medium">
        <color indexed="64"/>
      </right>
      <top style="medium">
        <color indexed="64"/>
      </top>
      <bottom style="dotted">
        <color auto="1"/>
      </bottom>
      <diagonal/>
    </border>
    <border>
      <left style="medium">
        <color auto="1"/>
      </left>
      <right/>
      <top style="dotted">
        <color auto="1"/>
      </top>
      <bottom style="dotted">
        <color auto="1"/>
      </bottom>
      <diagonal/>
    </border>
    <border>
      <left/>
      <right style="medium">
        <color indexed="64"/>
      </right>
      <top style="dotted">
        <color auto="1"/>
      </top>
      <bottom style="dotted">
        <color auto="1"/>
      </bottom>
      <diagonal/>
    </border>
    <border>
      <left style="medium">
        <color auto="1"/>
      </left>
      <right/>
      <top style="dotted">
        <color auto="1"/>
      </top>
      <bottom style="medium">
        <color indexed="64"/>
      </bottom>
      <diagonal/>
    </border>
    <border>
      <left/>
      <right/>
      <top style="dotted">
        <color auto="1"/>
      </top>
      <bottom style="medium">
        <color indexed="64"/>
      </bottom>
      <diagonal/>
    </border>
    <border>
      <left/>
      <right style="medium">
        <color indexed="64"/>
      </right>
      <top style="dotted">
        <color auto="1"/>
      </top>
      <bottom style="medium">
        <color indexed="64"/>
      </bottom>
      <diagonal/>
    </border>
    <border>
      <left/>
      <right/>
      <top style="dotted">
        <color auto="1"/>
      </top>
      <bottom style="thin">
        <color auto="1"/>
      </bottom>
      <diagonal/>
    </border>
    <border>
      <left/>
      <right style="thin">
        <color auto="1"/>
      </right>
      <top style="thin">
        <color auto="1"/>
      </top>
      <bottom/>
      <diagonal/>
    </border>
    <border>
      <left style="thin">
        <color auto="1"/>
      </left>
      <right/>
      <top/>
      <bottom style="dotted">
        <color auto="1"/>
      </bottom>
      <diagonal/>
    </border>
    <border>
      <left style="medium">
        <color auto="1"/>
      </left>
      <right/>
      <top/>
      <bottom style="dotted">
        <color auto="1"/>
      </bottom>
      <diagonal/>
    </border>
    <border>
      <left/>
      <right/>
      <top style="hair">
        <color auto="1"/>
      </top>
      <bottom style="hair">
        <color auto="1"/>
      </bottom>
      <diagonal/>
    </border>
    <border>
      <left/>
      <right style="medium">
        <color indexed="64"/>
      </right>
      <top style="hair">
        <color auto="1"/>
      </top>
      <bottom style="hair">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ck">
        <color indexed="64"/>
      </right>
      <top style="thin">
        <color indexed="64"/>
      </top>
      <bottom style="hair">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ck">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ck">
        <color indexed="64"/>
      </right>
      <top style="hair">
        <color indexed="64"/>
      </top>
      <bottom style="medium">
        <color indexed="64"/>
      </bottom>
      <diagonal/>
    </border>
    <border>
      <left/>
      <right style="hair">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top style="thick">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thin">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top style="medium">
        <color indexed="64"/>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diagonal/>
    </border>
    <border>
      <left style="thin">
        <color auto="1"/>
      </left>
      <right style="thin">
        <color auto="1"/>
      </right>
      <top/>
      <bottom/>
      <diagonal/>
    </border>
    <border>
      <left/>
      <right/>
      <top style="dotted">
        <color auto="1"/>
      </top>
      <bottom/>
      <diagonal/>
    </border>
    <border>
      <left style="medium">
        <color indexed="64"/>
      </left>
      <right style="medium">
        <color indexed="64"/>
      </right>
      <top/>
      <bottom style="medium">
        <color indexed="64"/>
      </bottom>
      <diagonal/>
    </border>
  </borders>
  <cellStyleXfs count="5">
    <xf numFmtId="0" fontId="0" fillId="0" borderId="0"/>
    <xf numFmtId="0" fontId="22" fillId="0" borderId="0"/>
    <xf numFmtId="0" fontId="27" fillId="0" borderId="0"/>
    <xf numFmtId="0" fontId="24" fillId="0" borderId="0"/>
    <xf numFmtId="0" fontId="22" fillId="0" borderId="0"/>
  </cellStyleXfs>
  <cellXfs count="254">
    <xf numFmtId="0" fontId="0" fillId="0" borderId="0" xfId="0"/>
    <xf numFmtId="0" fontId="5" fillId="0" borderId="5" xfId="0" applyFont="1" applyBorder="1" applyAlignment="1">
      <alignment horizontal="justify" vertical="center" wrapText="1"/>
    </xf>
    <xf numFmtId="0" fontId="5" fillId="0" borderId="0" xfId="0" applyFont="1" applyBorder="1" applyAlignment="1">
      <alignment horizontal="justify" vertical="center" wrapText="1"/>
    </xf>
    <xf numFmtId="0" fontId="0" fillId="0" borderId="0" xfId="0" applyBorder="1"/>
    <xf numFmtId="0" fontId="5" fillId="0" borderId="0" xfId="0" applyFont="1" applyBorder="1" applyAlignment="1">
      <alignment horizontal="justify" vertical="center"/>
    </xf>
    <xf numFmtId="0" fontId="10" fillId="0" borderId="0" xfId="0" applyFont="1" applyBorder="1" applyAlignment="1">
      <alignment horizontal="justify" vertical="center"/>
    </xf>
    <xf numFmtId="0" fontId="11" fillId="0" borderId="0" xfId="0" applyFont="1" applyBorder="1" applyAlignment="1">
      <alignment horizontal="justify" vertical="center"/>
    </xf>
    <xf numFmtId="0" fontId="5" fillId="0" borderId="0" xfId="0" applyFont="1" applyBorder="1" applyAlignment="1">
      <alignment vertical="center" wrapText="1"/>
    </xf>
    <xf numFmtId="0" fontId="5" fillId="0" borderId="0" xfId="0" applyFont="1" applyBorder="1" applyAlignment="1">
      <alignment vertical="center"/>
    </xf>
    <xf numFmtId="0" fontId="5" fillId="0" borderId="0" xfId="0" applyFont="1" applyBorder="1" applyAlignment="1">
      <alignment horizontal="center" vertical="center"/>
    </xf>
    <xf numFmtId="0" fontId="0" fillId="0" borderId="0" xfId="0" applyAlignment="1">
      <alignment horizontal="center"/>
    </xf>
    <xf numFmtId="0" fontId="5" fillId="0" borderId="12" xfId="0" applyFont="1" applyBorder="1" applyAlignment="1">
      <alignment horizontal="justify" vertical="center" wrapText="1"/>
    </xf>
    <xf numFmtId="0" fontId="5" fillId="0" borderId="10" xfId="0" applyFont="1" applyBorder="1" applyAlignment="1">
      <alignment vertical="center"/>
    </xf>
    <xf numFmtId="0" fontId="5" fillId="0" borderId="11" xfId="0" applyFont="1" applyBorder="1" applyAlignment="1">
      <alignment vertical="center"/>
    </xf>
    <xf numFmtId="0" fontId="4" fillId="0" borderId="0" xfId="0" applyFont="1" applyBorder="1" applyAlignment="1">
      <alignment vertical="center"/>
    </xf>
    <xf numFmtId="0" fontId="12" fillId="0" borderId="0" xfId="0" applyFont="1" applyBorder="1" applyAlignment="1">
      <alignment vertical="center"/>
    </xf>
    <xf numFmtId="0" fontId="6" fillId="0" borderId="0" xfId="0" applyFont="1" applyBorder="1" applyAlignment="1">
      <alignment vertical="center"/>
    </xf>
    <xf numFmtId="0" fontId="5" fillId="0" borderId="0" xfId="0" applyFont="1" applyBorder="1" applyAlignment="1">
      <alignment vertical="top"/>
    </xf>
    <xf numFmtId="0" fontId="0" fillId="0" borderId="0" xfId="0" applyBorder="1" applyAlignment="1"/>
    <xf numFmtId="0" fontId="7" fillId="0" borderId="0" xfId="0" applyFont="1"/>
    <xf numFmtId="0" fontId="5" fillId="0" borderId="9" xfId="0" applyFont="1" applyBorder="1" applyAlignment="1">
      <alignment vertical="center"/>
    </xf>
    <xf numFmtId="0" fontId="13" fillId="0" borderId="0" xfId="0" applyFont="1" applyBorder="1"/>
    <xf numFmtId="0" fontId="0" fillId="0" borderId="0" xfId="0" applyBorder="1" applyAlignment="1">
      <alignment vertical="top"/>
    </xf>
    <xf numFmtId="0" fontId="0" fillId="0" borderId="0" xfId="0" applyAlignment="1"/>
    <xf numFmtId="0" fontId="9" fillId="0" borderId="0" xfId="0" applyFont="1" applyBorder="1" applyAlignment="1">
      <alignment horizontal="justify" vertical="center"/>
    </xf>
    <xf numFmtId="0" fontId="2" fillId="0" borderId="0" xfId="0" applyFont="1" applyBorder="1" applyAlignment="1">
      <alignment horizontal="justify" vertical="center"/>
    </xf>
    <xf numFmtId="0" fontId="5" fillId="0" borderId="0" xfId="0" applyFont="1" applyBorder="1" applyAlignment="1">
      <alignment horizontal="left" vertical="center"/>
    </xf>
    <xf numFmtId="0" fontId="5" fillId="0" borderId="0" xfId="0" applyFont="1" applyBorder="1" applyAlignment="1">
      <alignment horizontal="right" vertical="center"/>
    </xf>
    <xf numFmtId="0" fontId="3" fillId="0" borderId="0" xfId="0" applyFont="1" applyBorder="1" applyAlignment="1">
      <alignment horizontal="center" vertical="top"/>
    </xf>
    <xf numFmtId="0" fontId="14" fillId="0" borderId="0" xfId="0" applyFont="1" applyBorder="1" applyAlignment="1">
      <alignment horizontal="center" vertical="top"/>
    </xf>
    <xf numFmtId="0" fontId="5" fillId="0" borderId="0" xfId="0" applyFont="1" applyBorder="1" applyAlignment="1">
      <alignment horizontal="center" vertical="top"/>
    </xf>
    <xf numFmtId="0" fontId="14" fillId="0" borderId="0" xfId="0" applyFont="1" applyAlignment="1">
      <alignment horizontal="center" vertical="top"/>
    </xf>
    <xf numFmtId="0" fontId="5" fillId="0" borderId="7" xfId="0" applyFont="1" applyBorder="1" applyAlignment="1">
      <alignment vertical="center"/>
    </xf>
    <xf numFmtId="0" fontId="5" fillId="0" borderId="2" xfId="0" applyFont="1" applyBorder="1" applyAlignment="1">
      <alignment vertical="center"/>
    </xf>
    <xf numFmtId="0" fontId="5" fillId="0" borderId="12" xfId="0" applyFont="1" applyBorder="1" applyAlignment="1">
      <alignment horizontal="justify" vertical="center"/>
    </xf>
    <xf numFmtId="0" fontId="16" fillId="0" borderId="0" xfId="0" applyFont="1" applyBorder="1"/>
    <xf numFmtId="0" fontId="16" fillId="0" borderId="6" xfId="0" applyFont="1" applyBorder="1"/>
    <xf numFmtId="0" fontId="16" fillId="0" borderId="0" xfId="0" applyFont="1" applyBorder="1" applyAlignment="1"/>
    <xf numFmtId="0" fontId="16" fillId="0" borderId="10" xfId="0" applyFont="1" applyBorder="1"/>
    <xf numFmtId="0" fontId="16" fillId="0" borderId="10" xfId="0" applyFont="1" applyBorder="1" applyAlignment="1">
      <alignment horizontal="left"/>
    </xf>
    <xf numFmtId="0" fontId="16" fillId="0" borderId="2" xfId="0" applyFont="1" applyBorder="1" applyAlignment="1"/>
    <xf numFmtId="0" fontId="16" fillId="0" borderId="3" xfId="0" applyFont="1" applyBorder="1" applyAlignment="1"/>
    <xf numFmtId="0" fontId="16" fillId="0" borderId="0" xfId="0" applyFont="1" applyBorder="1" applyAlignment="1">
      <alignment horizontal="center"/>
    </xf>
    <xf numFmtId="0" fontId="16" fillId="0" borderId="5" xfId="0" applyFont="1" applyBorder="1"/>
    <xf numFmtId="0" fontId="16" fillId="0" borderId="4" xfId="0" applyFont="1" applyBorder="1"/>
    <xf numFmtId="0" fontId="16" fillId="0" borderId="12" xfId="0" applyFont="1" applyBorder="1"/>
    <xf numFmtId="0" fontId="16" fillId="0" borderId="5" xfId="0" applyFont="1" applyBorder="1" applyAlignment="1">
      <alignment horizontal="center"/>
    </xf>
    <xf numFmtId="0" fontId="16" fillId="0" borderId="0" xfId="0" applyFont="1" applyBorder="1" applyAlignment="1">
      <alignment vertical="top"/>
    </xf>
    <xf numFmtId="0" fontId="19" fillId="0" borderId="0" xfId="0" applyFont="1" applyBorder="1" applyAlignment="1">
      <alignment horizontal="center" vertical="top"/>
    </xf>
    <xf numFmtId="0" fontId="16" fillId="0" borderId="0" xfId="0" applyFont="1" applyBorder="1" applyAlignment="1">
      <alignment horizontal="center" vertical="top"/>
    </xf>
    <xf numFmtId="0" fontId="2" fillId="0" borderId="5" xfId="0" applyFont="1" applyBorder="1" applyAlignment="1">
      <alignment horizontal="justify" vertical="center"/>
    </xf>
    <xf numFmtId="3" fontId="2" fillId="0" borderId="5" xfId="0" applyNumberFormat="1" applyFont="1" applyBorder="1" applyAlignment="1">
      <alignment horizontal="justify" vertical="center"/>
    </xf>
    <xf numFmtId="0" fontId="16" fillId="0" borderId="5" xfId="0" applyFont="1" applyBorder="1" applyAlignment="1"/>
    <xf numFmtId="0" fontId="16" fillId="0" borderId="4" xfId="0" applyFont="1" applyBorder="1" applyAlignment="1"/>
    <xf numFmtId="0" fontId="8" fillId="0" borderId="0" xfId="0" applyFont="1" applyBorder="1" applyAlignment="1">
      <alignment vertical="center"/>
    </xf>
    <xf numFmtId="0" fontId="16" fillId="0" borderId="6" xfId="0" applyFont="1" applyBorder="1" applyAlignment="1"/>
    <xf numFmtId="0" fontId="8" fillId="0" borderId="22" xfId="0" applyFont="1" applyBorder="1" applyAlignment="1">
      <alignment horizontal="justify" vertical="center"/>
    </xf>
    <xf numFmtId="0" fontId="16" fillId="0" borderId="22" xfId="0" applyFont="1" applyBorder="1" applyAlignment="1"/>
    <xf numFmtId="0" fontId="16" fillId="0" borderId="23" xfId="0" applyFont="1" applyBorder="1" applyAlignment="1"/>
    <xf numFmtId="0" fontId="16" fillId="0" borderId="8" xfId="0" applyFont="1" applyBorder="1" applyAlignment="1"/>
    <xf numFmtId="0" fontId="16" fillId="0" borderId="24" xfId="0" applyFont="1" applyBorder="1"/>
    <xf numFmtId="0" fontId="16" fillId="0" borderId="0" xfId="0" applyFont="1" applyFill="1" applyBorder="1" applyAlignment="1"/>
    <xf numFmtId="0" fontId="1" fillId="0" borderId="0" xfId="0" applyFont="1"/>
    <xf numFmtId="0" fontId="1" fillId="0" borderId="0" xfId="0" applyFont="1" applyAlignment="1">
      <alignment vertical="center"/>
    </xf>
    <xf numFmtId="165" fontId="0" fillId="0" borderId="0" xfId="0" applyNumberFormat="1"/>
    <xf numFmtId="1" fontId="0" fillId="0" borderId="0" xfId="0" applyNumberFormat="1"/>
    <xf numFmtId="14" fontId="0" fillId="0" borderId="0" xfId="0" applyNumberFormat="1"/>
    <xf numFmtId="0" fontId="23" fillId="0" borderId="0" xfId="1" applyFont="1" applyProtection="1"/>
    <xf numFmtId="0" fontId="24" fillId="0" borderId="0" xfId="1" applyFont="1" applyProtection="1"/>
    <xf numFmtId="0" fontId="25" fillId="3" borderId="0" xfId="1" applyFont="1" applyFill="1" applyProtection="1">
      <protection locked="0"/>
    </xf>
    <xf numFmtId="0" fontId="0" fillId="0" borderId="0" xfId="0" applyProtection="1"/>
    <xf numFmtId="0" fontId="26" fillId="0" borderId="0" xfId="0" applyFont="1" applyProtection="1"/>
    <xf numFmtId="0" fontId="24" fillId="0" borderId="0" xfId="2" applyFont="1" applyProtection="1"/>
    <xf numFmtId="0" fontId="24" fillId="0" borderId="0" xfId="3" applyFont="1" applyProtection="1"/>
    <xf numFmtId="0" fontId="28" fillId="0" borderId="0" xfId="3" applyFont="1" applyProtection="1"/>
    <xf numFmtId="14" fontId="24" fillId="4" borderId="13" xfId="4" applyNumberFormat="1" applyFont="1" applyFill="1" applyBorder="1" applyProtection="1"/>
    <xf numFmtId="166" fontId="29" fillId="0" borderId="0" xfId="1" applyNumberFormat="1" applyFont="1" applyAlignment="1" applyProtection="1">
      <alignment horizontal="center"/>
    </xf>
    <xf numFmtId="166" fontId="26" fillId="0" borderId="0" xfId="0" applyNumberFormat="1" applyFont="1" applyProtection="1"/>
    <xf numFmtId="166" fontId="24" fillId="0" borderId="0" xfId="1" applyNumberFormat="1" applyFont="1" applyProtection="1"/>
    <xf numFmtId="0" fontId="24" fillId="5" borderId="28" xfId="1" applyFont="1" applyFill="1" applyBorder="1" applyProtection="1"/>
    <xf numFmtId="167" fontId="24" fillId="5" borderId="29" xfId="1" applyNumberFormat="1" applyFont="1" applyFill="1" applyBorder="1" applyProtection="1"/>
    <xf numFmtId="0" fontId="30" fillId="5" borderId="30" xfId="1" applyFont="1" applyFill="1" applyBorder="1" applyProtection="1"/>
    <xf numFmtId="0" fontId="30" fillId="5" borderId="31" xfId="1" applyFont="1" applyFill="1" applyBorder="1" applyProtection="1"/>
    <xf numFmtId="0" fontId="30" fillId="5" borderId="32" xfId="1" applyFont="1" applyFill="1" applyBorder="1" applyProtection="1"/>
    <xf numFmtId="0" fontId="24" fillId="5" borderId="29" xfId="1" applyFont="1" applyFill="1" applyBorder="1" applyProtection="1"/>
    <xf numFmtId="167" fontId="24" fillId="5" borderId="31" xfId="1" applyNumberFormat="1" applyFont="1" applyFill="1" applyBorder="1" applyProtection="1"/>
    <xf numFmtId="0" fontId="30" fillId="5" borderId="29" xfId="1" applyFont="1" applyFill="1" applyBorder="1" applyProtection="1"/>
    <xf numFmtId="0" fontId="31" fillId="5" borderId="29" xfId="1" applyFont="1" applyFill="1" applyBorder="1" applyProtection="1"/>
    <xf numFmtId="0" fontId="30" fillId="5" borderId="33" xfId="1" applyFont="1" applyFill="1" applyBorder="1" applyProtection="1"/>
    <xf numFmtId="0" fontId="32" fillId="0" borderId="34" xfId="0" applyFont="1" applyBorder="1" applyProtection="1"/>
    <xf numFmtId="168" fontId="24" fillId="0" borderId="35" xfId="1" applyNumberFormat="1" applyFont="1" applyFill="1" applyBorder="1" applyProtection="1"/>
    <xf numFmtId="169" fontId="24" fillId="0" borderId="36" xfId="1" applyNumberFormat="1" applyFont="1" applyFill="1" applyBorder="1" applyProtection="1"/>
    <xf numFmtId="169" fontId="24" fillId="0" borderId="37" xfId="1" applyNumberFormat="1" applyFont="1" applyFill="1" applyBorder="1" applyProtection="1"/>
    <xf numFmtId="169" fontId="24" fillId="0" borderId="38" xfId="1" applyNumberFormat="1" applyFont="1" applyFill="1" applyBorder="1" applyProtection="1"/>
    <xf numFmtId="168" fontId="24" fillId="0" borderId="39" xfId="1" applyNumberFormat="1" applyFont="1" applyFill="1" applyBorder="1" applyProtection="1"/>
    <xf numFmtId="169" fontId="24" fillId="0" borderId="40" xfId="1" applyNumberFormat="1" applyFont="1" applyFill="1" applyBorder="1" applyProtection="1"/>
    <xf numFmtId="169" fontId="24" fillId="0" borderId="41" xfId="1" applyNumberFormat="1" applyFont="1" applyFill="1" applyBorder="1" applyProtection="1"/>
    <xf numFmtId="0" fontId="0" fillId="0" borderId="42" xfId="0" applyBorder="1" applyProtection="1"/>
    <xf numFmtId="14" fontId="24" fillId="4" borderId="43" xfId="4" applyNumberFormat="1" applyFont="1" applyFill="1" applyBorder="1" applyProtection="1"/>
    <xf numFmtId="168" fontId="24" fillId="0" borderId="44" xfId="1" applyNumberFormat="1" applyFont="1" applyFill="1" applyBorder="1" applyProtection="1"/>
    <xf numFmtId="169" fontId="24" fillId="0" borderId="45" xfId="1" applyNumberFormat="1" applyFont="1" applyFill="1" applyBorder="1" applyProtection="1"/>
    <xf numFmtId="169" fontId="24" fillId="0" borderId="46" xfId="1" applyNumberFormat="1" applyFont="1" applyFill="1" applyBorder="1" applyProtection="1"/>
    <xf numFmtId="169" fontId="24" fillId="0" borderId="47" xfId="1" applyNumberFormat="1" applyFont="1" applyFill="1" applyBorder="1" applyProtection="1"/>
    <xf numFmtId="168" fontId="24" fillId="0" borderId="48" xfId="1" applyNumberFormat="1" applyFont="1" applyFill="1" applyBorder="1" applyProtection="1"/>
    <xf numFmtId="169" fontId="24" fillId="0" borderId="26" xfId="1" applyNumberFormat="1" applyFont="1" applyFill="1" applyBorder="1" applyProtection="1"/>
    <xf numFmtId="169" fontId="24" fillId="0" borderId="27" xfId="1" applyNumberFormat="1" applyFont="1" applyFill="1" applyBorder="1" applyProtection="1"/>
    <xf numFmtId="0" fontId="0" fillId="0" borderId="49" xfId="0" applyBorder="1" applyProtection="1"/>
    <xf numFmtId="14" fontId="24" fillId="4" borderId="50" xfId="4" applyNumberFormat="1" applyFont="1" applyFill="1" applyBorder="1" applyProtection="1"/>
    <xf numFmtId="14" fontId="24" fillId="6" borderId="50" xfId="4" applyNumberFormat="1" applyFont="1" applyFill="1" applyBorder="1" applyProtection="1"/>
    <xf numFmtId="14" fontId="24" fillId="6" borderId="51" xfId="4" applyNumberFormat="1" applyFont="1" applyFill="1" applyBorder="1" applyProtection="1"/>
    <xf numFmtId="168" fontId="24" fillId="0" borderId="52" xfId="1" applyNumberFormat="1" applyFont="1" applyFill="1" applyBorder="1" applyProtection="1"/>
    <xf numFmtId="169" fontId="24" fillId="0" borderId="53" xfId="1" applyNumberFormat="1" applyFont="1" applyFill="1" applyBorder="1" applyProtection="1"/>
    <xf numFmtId="169" fontId="24" fillId="0" borderId="54" xfId="1" applyNumberFormat="1" applyFont="1" applyFill="1" applyBorder="1" applyProtection="1"/>
    <xf numFmtId="169" fontId="24" fillId="0" borderId="55" xfId="1" applyNumberFormat="1" applyFont="1" applyFill="1" applyBorder="1" applyProtection="1"/>
    <xf numFmtId="168" fontId="24" fillId="0" borderId="56" xfId="1" applyNumberFormat="1" applyFont="1" applyFill="1" applyBorder="1" applyProtection="1"/>
    <xf numFmtId="169" fontId="24" fillId="0" borderId="57" xfId="1" applyNumberFormat="1" applyFont="1" applyFill="1" applyBorder="1" applyProtection="1"/>
    <xf numFmtId="169" fontId="24" fillId="0" borderId="58" xfId="1" applyNumberFormat="1" applyFont="1" applyFill="1" applyBorder="1" applyProtection="1"/>
    <xf numFmtId="0" fontId="0" fillId="0" borderId="59" xfId="0" applyBorder="1" applyProtection="1"/>
    <xf numFmtId="0" fontId="33" fillId="0" borderId="0" xfId="0" applyFont="1" applyProtection="1"/>
    <xf numFmtId="0" fontId="33" fillId="2" borderId="0" xfId="0" applyFont="1" applyFill="1" applyProtection="1"/>
    <xf numFmtId="0" fontId="28" fillId="0" borderId="0" xfId="1" applyFont="1" applyProtection="1"/>
    <xf numFmtId="0" fontId="33" fillId="7" borderId="0" xfId="0" applyFont="1" applyFill="1" applyProtection="1"/>
    <xf numFmtId="0" fontId="28" fillId="0" borderId="0" xfId="3" applyFont="1" applyBorder="1" applyProtection="1"/>
    <xf numFmtId="167" fontId="24" fillId="5" borderId="60" xfId="1" applyNumberFormat="1" applyFont="1" applyFill="1" applyBorder="1" applyProtection="1"/>
    <xf numFmtId="0" fontId="30" fillId="5" borderId="61" xfId="1" applyFont="1" applyFill="1" applyBorder="1" applyProtection="1"/>
    <xf numFmtId="0" fontId="30" fillId="5" borderId="60" xfId="1" applyFont="1" applyFill="1" applyBorder="1" applyProtection="1"/>
    <xf numFmtId="0" fontId="30" fillId="0" borderId="62" xfId="3" applyFont="1" applyBorder="1" applyProtection="1"/>
    <xf numFmtId="0" fontId="30" fillId="5" borderId="63" xfId="1" applyFont="1" applyFill="1" applyBorder="1" applyProtection="1"/>
    <xf numFmtId="0" fontId="30" fillId="0" borderId="34" xfId="3" applyFont="1" applyBorder="1" applyProtection="1"/>
    <xf numFmtId="0" fontId="34" fillId="5" borderId="0" xfId="1" applyFont="1" applyFill="1" applyBorder="1" applyProtection="1"/>
    <xf numFmtId="167" fontId="34" fillId="8" borderId="0" xfId="1" applyNumberFormat="1" applyFont="1" applyFill="1" applyBorder="1" applyProtection="1"/>
    <xf numFmtId="0" fontId="24" fillId="5" borderId="0" xfId="1" applyFont="1" applyFill="1" applyBorder="1" applyProtection="1"/>
    <xf numFmtId="0" fontId="23" fillId="5" borderId="0" xfId="1" applyFont="1" applyFill="1" applyBorder="1" applyProtection="1"/>
    <xf numFmtId="0" fontId="30" fillId="0" borderId="0" xfId="3" applyFont="1" applyBorder="1" applyProtection="1"/>
    <xf numFmtId="0" fontId="0" fillId="0" borderId="0" xfId="0" applyBorder="1" applyProtection="1"/>
    <xf numFmtId="169" fontId="24" fillId="0" borderId="43" xfId="1" applyNumberFormat="1" applyFont="1" applyFill="1" applyBorder="1" applyProtection="1"/>
    <xf numFmtId="0" fontId="28" fillId="0" borderId="38" xfId="3" applyFont="1" applyBorder="1" applyProtection="1"/>
    <xf numFmtId="169" fontId="24" fillId="0" borderId="64" xfId="1" applyNumberFormat="1" applyFont="1" applyFill="1" applyBorder="1" applyProtection="1"/>
    <xf numFmtId="0" fontId="28" fillId="0" borderId="42" xfId="3" applyFont="1" applyBorder="1" applyProtection="1"/>
    <xf numFmtId="168" fontId="34" fillId="0" borderId="0" xfId="1" applyNumberFormat="1" applyFont="1" applyFill="1" applyBorder="1" applyProtection="1"/>
    <xf numFmtId="169" fontId="34" fillId="0" borderId="0" xfId="1" applyNumberFormat="1" applyFont="1" applyFill="1" applyBorder="1" applyProtection="1"/>
    <xf numFmtId="169" fontId="24" fillId="0" borderId="0" xfId="1" applyNumberFormat="1" applyFont="1" applyFill="1" applyBorder="1" applyProtection="1"/>
    <xf numFmtId="0" fontId="0" fillId="9" borderId="0" xfId="0" applyFill="1" applyBorder="1" applyProtection="1"/>
    <xf numFmtId="0" fontId="26" fillId="9" borderId="0" xfId="0" applyFont="1" applyFill="1" applyProtection="1"/>
    <xf numFmtId="169" fontId="24" fillId="0" borderId="50" xfId="1" applyNumberFormat="1" applyFont="1" applyFill="1" applyBorder="1" applyProtection="1"/>
    <xf numFmtId="0" fontId="28" fillId="0" borderId="47" xfId="3" applyFont="1" applyBorder="1" applyProtection="1"/>
    <xf numFmtId="169" fontId="24" fillId="0" borderId="65" xfId="1" applyNumberFormat="1" applyFont="1" applyFill="1" applyBorder="1" applyProtection="1"/>
    <xf numFmtId="0" fontId="28" fillId="0" borderId="49" xfId="3" applyFont="1" applyBorder="1" applyProtection="1"/>
    <xf numFmtId="169" fontId="34" fillId="10" borderId="0" xfId="1" applyNumberFormat="1" applyFont="1" applyFill="1" applyBorder="1" applyProtection="1"/>
    <xf numFmtId="169" fontId="34" fillId="11" borderId="0" xfId="1" applyNumberFormat="1" applyFont="1" applyFill="1" applyBorder="1" applyProtection="1"/>
    <xf numFmtId="0" fontId="28" fillId="0" borderId="47" xfId="1" applyFont="1" applyBorder="1" applyProtection="1"/>
    <xf numFmtId="0" fontId="28" fillId="0" borderId="49" xfId="1" applyFont="1" applyBorder="1" applyProtection="1"/>
    <xf numFmtId="168" fontId="24" fillId="0" borderId="0" xfId="1" applyNumberFormat="1" applyFont="1" applyFill="1" applyBorder="1" applyProtection="1"/>
    <xf numFmtId="0" fontId="28" fillId="0" borderId="0" xfId="1" applyFont="1" applyBorder="1" applyProtection="1"/>
    <xf numFmtId="169" fontId="24" fillId="0" borderId="66" xfId="1" applyNumberFormat="1" applyFont="1" applyFill="1" applyBorder="1" applyProtection="1"/>
    <xf numFmtId="169" fontId="24" fillId="0" borderId="67" xfId="1" applyNumberFormat="1" applyFont="1" applyFill="1" applyBorder="1" applyProtection="1"/>
    <xf numFmtId="0" fontId="28" fillId="0" borderId="55" xfId="1" applyFont="1" applyBorder="1" applyProtection="1"/>
    <xf numFmtId="169" fontId="24" fillId="0" borderId="68" xfId="1" applyNumberFormat="1" applyFont="1" applyFill="1" applyBorder="1" applyProtection="1"/>
    <xf numFmtId="0" fontId="28" fillId="0" borderId="59" xfId="1" applyFont="1" applyBorder="1" applyProtection="1"/>
    <xf numFmtId="0" fontId="26" fillId="9" borderId="0" xfId="0" applyFont="1" applyFill="1" applyBorder="1" applyProtection="1"/>
    <xf numFmtId="0" fontId="35" fillId="0" borderId="0" xfId="0" applyFont="1"/>
    <xf numFmtId="169" fontId="36" fillId="0" borderId="37" xfId="1" applyNumberFormat="1" applyFont="1" applyFill="1" applyBorder="1" applyProtection="1"/>
    <xf numFmtId="0" fontId="2" fillId="0" borderId="0" xfId="0" applyFont="1" applyBorder="1" applyAlignment="1">
      <alignment vertical="center"/>
    </xf>
    <xf numFmtId="0" fontId="4" fillId="0" borderId="0" xfId="0" applyFont="1" applyBorder="1"/>
    <xf numFmtId="0" fontId="17" fillId="0" borderId="0" xfId="0" applyFont="1" applyBorder="1" applyAlignment="1">
      <alignment horizontal="left"/>
    </xf>
    <xf numFmtId="0" fontId="5" fillId="0" borderId="0" xfId="0" applyFont="1" applyBorder="1"/>
    <xf numFmtId="165" fontId="21" fillId="0" borderId="0" xfId="0" applyNumberFormat="1" applyFont="1" applyBorder="1" applyAlignment="1">
      <alignment horizontal="center" vertical="top"/>
    </xf>
    <xf numFmtId="0" fontId="15" fillId="0" borderId="13" xfId="0" applyFont="1" applyBorder="1" applyAlignment="1">
      <alignment horizontal="center" vertical="center"/>
    </xf>
    <xf numFmtId="0" fontId="0" fillId="0" borderId="13" xfId="0" applyBorder="1"/>
    <xf numFmtId="170" fontId="5" fillId="0" borderId="13" xfId="0" applyNumberFormat="1" applyFont="1" applyBorder="1" applyAlignment="1">
      <alignment horizontal="center" vertical="top"/>
    </xf>
    <xf numFmtId="170" fontId="3" fillId="0" borderId="13" xfId="0" applyNumberFormat="1" applyFont="1" applyBorder="1" applyAlignment="1">
      <alignment horizontal="center" vertical="top"/>
    </xf>
    <xf numFmtId="0" fontId="38" fillId="0" borderId="0" xfId="0" applyFont="1" applyBorder="1" applyAlignment="1">
      <alignment horizontal="center" vertical="top"/>
    </xf>
    <xf numFmtId="166" fontId="29" fillId="0" borderId="0" xfId="1" applyNumberFormat="1" applyFont="1" applyAlignment="1" applyProtection="1">
      <alignment horizontal="center"/>
    </xf>
    <xf numFmtId="166" fontId="23" fillId="0" borderId="0" xfId="1" applyNumberFormat="1" applyFont="1" applyBorder="1" applyAlignment="1" applyProtection="1">
      <alignment horizontal="center"/>
    </xf>
    <xf numFmtId="0" fontId="20" fillId="0" borderId="0" xfId="0" applyFont="1" applyAlignment="1">
      <alignment horizontal="center" vertical="center"/>
    </xf>
    <xf numFmtId="0" fontId="5" fillId="0" borderId="0" xfId="0" applyFont="1" applyBorder="1" applyAlignment="1">
      <alignment horizontal="left" vertical="center"/>
    </xf>
    <xf numFmtId="0" fontId="16" fillId="0" borderId="1" xfId="0" applyFont="1" applyBorder="1" applyAlignment="1">
      <alignment horizontal="center" vertical="center"/>
    </xf>
    <xf numFmtId="0" fontId="16" fillId="0" borderId="69" xfId="0" applyFont="1" applyBorder="1" applyAlignment="1">
      <alignment horizontal="center" vertical="center"/>
    </xf>
    <xf numFmtId="0" fontId="18" fillId="0" borderId="0" xfId="0" applyFont="1" applyBorder="1" applyAlignment="1">
      <alignment horizont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13" fillId="0" borderId="0" xfId="0" applyFont="1" applyBorder="1" applyAlignment="1">
      <alignment horizontal="center"/>
    </xf>
    <xf numFmtId="0" fontId="5" fillId="0" borderId="0" xfId="0" applyFont="1" applyBorder="1" applyAlignment="1">
      <alignment horizontal="left" vertical="top" wrapText="1"/>
    </xf>
    <xf numFmtId="165" fontId="16" fillId="0" borderId="0" xfId="0" applyNumberFormat="1" applyFont="1" applyBorder="1" applyAlignment="1">
      <alignment horizontal="center"/>
    </xf>
    <xf numFmtId="0" fontId="37" fillId="12" borderId="13" xfId="0" applyFont="1" applyFill="1" applyBorder="1" applyAlignment="1">
      <alignment horizontal="center" vertical="center"/>
    </xf>
    <xf numFmtId="0" fontId="37" fillId="12" borderId="13" xfId="0" applyFont="1" applyFill="1" applyBorder="1" applyAlignment="1">
      <alignment horizontal="center" vertical="center" wrapText="1"/>
    </xf>
    <xf numFmtId="0" fontId="15" fillId="0" borderId="13" xfId="0" applyFont="1" applyBorder="1" applyAlignment="1">
      <alignment horizontal="center"/>
    </xf>
    <xf numFmtId="165" fontId="15" fillId="0" borderId="13" xfId="0" applyNumberFormat="1" applyFont="1" applyBorder="1" applyAlignment="1">
      <alignment horizontal="center"/>
    </xf>
    <xf numFmtId="0" fontId="37" fillId="12" borderId="13" xfId="0" applyFont="1" applyFill="1" applyBorder="1" applyAlignment="1">
      <alignment horizontal="center" wrapText="1"/>
    </xf>
    <xf numFmtId="0" fontId="15" fillId="0" borderId="13" xfId="0" applyFont="1" applyBorder="1" applyAlignment="1">
      <alignment horizontal="center"/>
    </xf>
    <xf numFmtId="0" fontId="15" fillId="0" borderId="13" xfId="0" applyFont="1" applyBorder="1"/>
    <xf numFmtId="0" fontId="37" fillId="12" borderId="13" xfId="0" applyFont="1" applyFill="1" applyBorder="1" applyAlignment="1">
      <alignment horizontal="center" vertical="center"/>
    </xf>
    <xf numFmtId="0" fontId="37" fillId="12" borderId="13" xfId="0" applyFont="1" applyFill="1" applyBorder="1" applyAlignment="1">
      <alignment horizontal="center" vertical="center" wrapText="1"/>
    </xf>
    <xf numFmtId="0" fontId="15" fillId="0" borderId="13" xfId="0" applyFont="1" applyBorder="1" applyAlignment="1">
      <alignment horizontal="center" vertical="center"/>
    </xf>
    <xf numFmtId="14" fontId="15" fillId="0" borderId="13" xfId="0" applyNumberFormat="1" applyFont="1" applyFill="1" applyBorder="1" applyAlignment="1">
      <alignment horizontal="center" vertical="center"/>
    </xf>
    <xf numFmtId="0" fontId="15" fillId="0" borderId="13" xfId="0" applyFont="1" applyFill="1" applyBorder="1" applyAlignment="1">
      <alignment horizontal="center" vertical="center"/>
    </xf>
    <xf numFmtId="165" fontId="15" fillId="0" borderId="13" xfId="0" applyNumberFormat="1"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0" fillId="0" borderId="72" xfId="0" applyBorder="1" applyAlignment="1">
      <alignment horizontal="center" vertical="center"/>
    </xf>
    <xf numFmtId="0" fontId="15" fillId="0" borderId="73" xfId="0" applyFont="1" applyBorder="1"/>
    <xf numFmtId="0" fontId="15" fillId="0" borderId="0" xfId="0" applyFont="1" applyBorder="1"/>
    <xf numFmtId="0" fontId="0" fillId="0" borderId="70" xfId="0" applyBorder="1"/>
    <xf numFmtId="49" fontId="15" fillId="0" borderId="13" xfId="0" applyNumberFormat="1" applyFont="1" applyBorder="1"/>
    <xf numFmtId="14" fontId="1" fillId="13" borderId="9" xfId="0" applyNumberFormat="1" applyFont="1" applyFill="1" applyBorder="1" applyAlignment="1">
      <alignment horizontal="center" vertical="center"/>
    </xf>
    <xf numFmtId="0" fontId="1" fillId="13" borderId="2" xfId="0" applyFont="1" applyFill="1" applyBorder="1" applyAlignment="1">
      <alignment horizontal="center" vertical="center"/>
    </xf>
    <xf numFmtId="0" fontId="1" fillId="13" borderId="12" xfId="0" applyFont="1" applyFill="1" applyBorder="1" applyAlignment="1">
      <alignment horizontal="center" vertical="center"/>
    </xf>
    <xf numFmtId="0" fontId="1" fillId="13" borderId="4" xfId="0" applyFont="1" applyFill="1" applyBorder="1" applyAlignment="1">
      <alignment horizontal="center" vertical="center"/>
    </xf>
    <xf numFmtId="0" fontId="39" fillId="0" borderId="6" xfId="0" applyFont="1" applyBorder="1" applyAlignment="1">
      <alignment horizontal="left" vertical="center"/>
    </xf>
    <xf numFmtId="0" fontId="18" fillId="0" borderId="0" xfId="0" applyFont="1" applyBorder="1"/>
    <xf numFmtId="14" fontId="18" fillId="0" borderId="10" xfId="0" applyNumberFormat="1" applyFont="1" applyBorder="1" applyAlignment="1">
      <alignment horizontal="center"/>
    </xf>
    <xf numFmtId="14" fontId="18" fillId="0" borderId="0" xfId="0" applyNumberFormat="1" applyFont="1" applyBorder="1" applyAlignment="1">
      <alignment horizontal="center"/>
    </xf>
    <xf numFmtId="164" fontId="18" fillId="0" borderId="10" xfId="0" applyNumberFormat="1" applyFont="1" applyBorder="1" applyAlignment="1">
      <alignment horizontal="center"/>
    </xf>
    <xf numFmtId="164" fontId="18" fillId="0" borderId="0" xfId="0" applyNumberFormat="1" applyFont="1" applyBorder="1" applyAlignment="1">
      <alignment horizontal="center"/>
    </xf>
    <xf numFmtId="0" fontId="18" fillId="0" borderId="5" xfId="0" applyFont="1" applyBorder="1" applyAlignment="1">
      <alignment horizontal="center"/>
    </xf>
    <xf numFmtId="0" fontId="18" fillId="0" borderId="14" xfId="0" applyFont="1" applyBorder="1" applyAlignment="1">
      <alignment horizontal="center"/>
    </xf>
    <xf numFmtId="0" fontId="18" fillId="0" borderId="15" xfId="0" applyFont="1" applyBorder="1" applyAlignment="1">
      <alignment horizontal="center"/>
    </xf>
    <xf numFmtId="0" fontId="18" fillId="0" borderId="16" xfId="0" applyFont="1" applyBorder="1" applyAlignment="1">
      <alignment horizontal="center"/>
    </xf>
    <xf numFmtId="0" fontId="18" fillId="0" borderId="17" xfId="0" applyFont="1" applyBorder="1" applyAlignment="1">
      <alignment horizontal="center"/>
    </xf>
    <xf numFmtId="0" fontId="18" fillId="0" borderId="7" xfId="0" applyFont="1" applyBorder="1" applyAlignment="1">
      <alignment horizontal="center"/>
    </xf>
    <xf numFmtId="0" fontId="18" fillId="0" borderId="18" xfId="0" applyFont="1" applyBorder="1" applyAlignment="1">
      <alignment horizontal="center"/>
    </xf>
    <xf numFmtId="0" fontId="18" fillId="0" borderId="19" xfId="0" applyFont="1" applyBorder="1" applyAlignment="1">
      <alignment horizontal="center"/>
    </xf>
    <xf numFmtId="0" fontId="18" fillId="0" borderId="20" xfId="0" applyFont="1" applyBorder="1" applyAlignment="1">
      <alignment horizontal="center"/>
    </xf>
    <xf numFmtId="0" fontId="18" fillId="0" borderId="21" xfId="0" applyFont="1" applyBorder="1" applyAlignment="1">
      <alignment horizontal="center"/>
    </xf>
    <xf numFmtId="0" fontId="18" fillId="0" borderId="25" xfId="0" applyFont="1" applyBorder="1" applyAlignment="1">
      <alignment horizontal="center"/>
    </xf>
    <xf numFmtId="0" fontId="18" fillId="0" borderId="6" xfId="0" applyFont="1" applyBorder="1" applyAlignment="1">
      <alignment horizontal="center"/>
    </xf>
    <xf numFmtId="0" fontId="39" fillId="0" borderId="6" xfId="0" applyFont="1" applyBorder="1" applyAlignment="1">
      <alignment horizontal="left" vertical="top" wrapText="1"/>
    </xf>
    <xf numFmtId="0" fontId="39" fillId="0" borderId="0" xfId="0" applyFont="1" applyBorder="1" applyAlignment="1">
      <alignment horizontal="left" vertical="top" wrapText="1"/>
    </xf>
    <xf numFmtId="14" fontId="8" fillId="0" borderId="76" xfId="0" applyNumberFormat="1" applyFont="1" applyBorder="1" applyAlignment="1">
      <alignment horizontal="center" vertical="center"/>
    </xf>
    <xf numFmtId="0" fontId="8" fillId="0" borderId="76" xfId="0" applyFont="1" applyBorder="1" applyAlignment="1">
      <alignment horizontal="center" vertical="center"/>
    </xf>
    <xf numFmtId="0" fontId="18" fillId="0" borderId="76" xfId="0" applyFont="1" applyBorder="1" applyAlignment="1">
      <alignment horizontal="center"/>
    </xf>
    <xf numFmtId="14" fontId="18" fillId="0" borderId="76" xfId="0" applyNumberFormat="1" applyFont="1" applyBorder="1" applyAlignment="1">
      <alignment horizontal="center"/>
    </xf>
    <xf numFmtId="0" fontId="0" fillId="0" borderId="70" xfId="0" applyBorder="1" applyAlignment="1"/>
    <xf numFmtId="0" fontId="0" fillId="0" borderId="72" xfId="0" applyBorder="1" applyAlignment="1"/>
    <xf numFmtId="0" fontId="0" fillId="0" borderId="72" xfId="0" applyBorder="1"/>
    <xf numFmtId="0" fontId="16" fillId="0" borderId="78" xfId="0" applyFont="1" applyBorder="1" applyAlignment="1">
      <alignment horizontal="center"/>
    </xf>
    <xf numFmtId="0" fontId="1" fillId="0" borderId="0" xfId="0" applyFont="1" applyFill="1" applyAlignment="1">
      <alignment vertical="center"/>
    </xf>
    <xf numFmtId="0" fontId="18" fillId="0" borderId="76" xfId="0" applyFont="1" applyBorder="1" applyAlignment="1">
      <alignment horizontal="center" vertical="center"/>
    </xf>
    <xf numFmtId="0" fontId="0" fillId="0" borderId="0" xfId="0" applyBorder="1" applyAlignment="1">
      <alignment wrapText="1"/>
    </xf>
    <xf numFmtId="0" fontId="37" fillId="12" borderId="74" xfId="0" applyFont="1" applyFill="1" applyBorder="1" applyAlignment="1">
      <alignment vertical="center" wrapText="1"/>
    </xf>
    <xf numFmtId="0" fontId="37" fillId="12" borderId="77" xfId="0" applyFont="1" applyFill="1" applyBorder="1" applyAlignment="1">
      <alignment vertical="center" wrapText="1"/>
    </xf>
    <xf numFmtId="0" fontId="37" fillId="12" borderId="75" xfId="0" applyFont="1" applyFill="1" applyBorder="1" applyAlignment="1">
      <alignment vertical="center" wrapText="1"/>
    </xf>
    <xf numFmtId="0" fontId="15" fillId="0" borderId="73" xfId="0" applyFont="1" applyBorder="1" applyAlignment="1">
      <alignment horizontal="center" vertical="center"/>
    </xf>
    <xf numFmtId="0" fontId="15" fillId="0" borderId="0" xfId="0" applyFont="1" applyBorder="1" applyAlignment="1">
      <alignment horizontal="center" vertical="center"/>
    </xf>
    <xf numFmtId="0" fontId="0" fillId="0" borderId="73" xfId="0" applyBorder="1" applyAlignment="1">
      <alignment horizontal="center" vertical="center"/>
    </xf>
    <xf numFmtId="0" fontId="0" fillId="0" borderId="0" xfId="0" applyBorder="1" applyAlignment="1">
      <alignment horizontal="center" vertical="center"/>
    </xf>
    <xf numFmtId="0" fontId="37" fillId="14" borderId="1" xfId="0" applyFont="1" applyFill="1" applyBorder="1" applyAlignment="1">
      <alignment horizontal="center" vertical="center"/>
    </xf>
    <xf numFmtId="0" fontId="37" fillId="0" borderId="1" xfId="0" applyFont="1" applyBorder="1" applyAlignment="1">
      <alignment horizontal="center" vertical="center"/>
    </xf>
    <xf numFmtId="0" fontId="37" fillId="15" borderId="1" xfId="0" applyFont="1" applyFill="1" applyBorder="1" applyAlignment="1">
      <alignment horizontal="center" vertical="center"/>
    </xf>
    <xf numFmtId="0" fontId="37" fillId="15" borderId="79" xfId="0" applyFont="1" applyFill="1" applyBorder="1" applyAlignment="1">
      <alignment horizontal="center" vertical="center"/>
    </xf>
    <xf numFmtId="0" fontId="15" fillId="16" borderId="74" xfId="0" applyFont="1" applyFill="1" applyBorder="1" applyAlignment="1">
      <alignment horizontal="center"/>
    </xf>
    <xf numFmtId="0" fontId="15" fillId="16" borderId="77" xfId="0" applyFont="1" applyFill="1" applyBorder="1" applyAlignment="1">
      <alignment horizontal="center"/>
    </xf>
    <xf numFmtId="0" fontId="15" fillId="16" borderId="75" xfId="0" applyFont="1" applyFill="1" applyBorder="1" applyAlignment="1">
      <alignment horizontal="center"/>
    </xf>
    <xf numFmtId="0" fontId="39" fillId="0" borderId="0" xfId="0" applyFont="1" applyBorder="1" applyAlignment="1">
      <alignment horizontal="center" vertical="center"/>
    </xf>
  </cellXfs>
  <cellStyles count="5">
    <cellStyle name="Normal" xfId="0" builtinId="0"/>
    <cellStyle name="Normal_calendrier_auto_CalendrierMatriciel" xfId="4"/>
    <cellStyle name="Normal_CalendrierMatriciel" xfId="2"/>
    <cellStyle name="Normal_CalendrierSemaine" xfId="3"/>
    <cellStyle name="Normal_DatesCompléments" xfId="1"/>
  </cellStyles>
  <dxfs count="45">
    <dxf>
      <fill>
        <patternFill>
          <bgColor rgb="FFFF0000"/>
        </patternFill>
      </fill>
    </dxf>
    <dxf>
      <fill>
        <patternFill>
          <bgColor rgb="FFFF0000"/>
        </patternFill>
      </fill>
    </dxf>
    <dxf>
      <fill>
        <patternFill>
          <bgColor indexed="13"/>
        </patternFill>
      </fill>
    </dxf>
    <dxf>
      <fill>
        <patternFill patternType="gray0625">
          <bgColor theme="0" tint="-0.24994659260841701"/>
        </patternFill>
      </fill>
    </dxf>
    <dxf>
      <fill>
        <patternFill>
          <bgColor theme="0" tint="-0.24994659260841701"/>
        </patternFill>
      </fill>
    </dxf>
    <dxf>
      <fill>
        <patternFill>
          <bgColor rgb="FFC00000"/>
        </patternFill>
      </fill>
    </dxf>
    <dxf>
      <fill>
        <patternFill>
          <bgColor indexed="13"/>
        </patternFill>
      </fill>
    </dxf>
    <dxf>
      <fill>
        <patternFill patternType="gray0625">
          <bgColor theme="0" tint="-0.24994659260841701"/>
        </patternFill>
      </fill>
    </dxf>
    <dxf>
      <fill>
        <patternFill>
          <bgColor theme="0" tint="-0.24994659260841701"/>
        </patternFill>
      </fill>
    </dxf>
    <dxf>
      <fill>
        <patternFill>
          <bgColor rgb="FFC00000"/>
        </patternFill>
      </fill>
    </dxf>
    <dxf>
      <fill>
        <patternFill>
          <bgColor indexed="13"/>
        </patternFill>
      </fill>
    </dxf>
    <dxf>
      <fill>
        <patternFill patternType="gray0625">
          <bgColor theme="0" tint="-0.24994659260841701"/>
        </patternFill>
      </fill>
    </dxf>
    <dxf>
      <fill>
        <patternFill>
          <bgColor theme="0" tint="-0.24994659260841701"/>
        </patternFill>
      </fill>
    </dxf>
    <dxf>
      <fill>
        <patternFill>
          <bgColor rgb="FFC00000"/>
        </patternFill>
      </fill>
    </dxf>
    <dxf>
      <fill>
        <patternFill>
          <bgColor rgb="FFC00000"/>
        </patternFill>
      </fill>
    </dxf>
    <dxf>
      <fill>
        <patternFill>
          <bgColor indexed="13"/>
        </patternFill>
      </fill>
    </dxf>
    <dxf>
      <fill>
        <patternFill patternType="gray0625">
          <bgColor theme="0" tint="-0.24994659260841701"/>
        </patternFill>
      </fill>
    </dxf>
    <dxf>
      <fill>
        <patternFill>
          <bgColor theme="0" tint="-0.24994659260841701"/>
        </patternFill>
      </fill>
    </dxf>
    <dxf>
      <fill>
        <patternFill>
          <bgColor theme="9"/>
        </patternFill>
      </fill>
    </dxf>
    <dxf>
      <fill>
        <patternFill patternType="gray0625">
          <bgColor theme="0" tint="-0.24994659260841701"/>
        </patternFill>
      </fill>
    </dxf>
    <dxf>
      <fill>
        <patternFill>
          <bgColor theme="0" tint="-0.24994659260841701"/>
        </patternFill>
      </fill>
    </dxf>
    <dxf>
      <fill>
        <patternFill>
          <bgColor rgb="FF00B050"/>
        </patternFill>
      </fill>
    </dxf>
    <dxf>
      <fill>
        <patternFill patternType="gray0625">
          <bgColor theme="0" tint="-0.24994659260841701"/>
        </patternFill>
      </fill>
    </dxf>
    <dxf>
      <fill>
        <patternFill>
          <bgColor theme="0" tint="-0.24994659260841701"/>
        </patternFill>
      </fill>
    </dxf>
    <dxf>
      <fill>
        <patternFill>
          <bgColor rgb="FF00B0F0"/>
        </patternFill>
      </fill>
    </dxf>
    <dxf>
      <fill>
        <patternFill patternType="gray0625">
          <bgColor theme="0" tint="-0.24994659260841701"/>
        </patternFill>
      </fill>
    </dxf>
    <dxf>
      <fill>
        <patternFill>
          <bgColor theme="0" tint="-0.24994659260841701"/>
        </patternFill>
      </fill>
    </dxf>
    <dxf>
      <fill>
        <patternFill patternType="solid">
          <bgColor theme="0" tint="-0.24994659260841701"/>
        </patternFill>
      </fill>
    </dxf>
    <dxf>
      <fill>
        <patternFill>
          <bgColor rgb="FF00B0F0"/>
        </patternFill>
      </fill>
    </dxf>
    <dxf>
      <fill>
        <patternFill>
          <bgColor theme="0" tint="-0.24994659260841701"/>
        </patternFill>
      </fill>
    </dxf>
    <dxf>
      <fill>
        <patternFill patternType="gray0625">
          <bgColor theme="0" tint="-0.24994659260841701"/>
        </patternFill>
      </fill>
    </dxf>
    <dxf>
      <fill>
        <patternFill>
          <bgColor theme="0" tint="-0.24994659260841701"/>
        </patternFill>
      </fill>
    </dxf>
    <dxf>
      <fill>
        <patternFill patternType="gray0625">
          <bgColor theme="0" tint="-0.24994659260841701"/>
        </patternFill>
      </fill>
    </dxf>
    <dxf>
      <fill>
        <patternFill>
          <bgColor rgb="FFFF0000"/>
        </patternFill>
      </fill>
    </dxf>
    <dxf>
      <fill>
        <patternFill>
          <bgColor rgb="FFFF0000"/>
        </patternFill>
      </fill>
    </dxf>
    <dxf>
      <fill>
        <patternFill>
          <bgColor theme="9"/>
        </patternFill>
      </fill>
    </dxf>
    <dxf>
      <fill>
        <patternFill>
          <bgColor theme="0" tint="-0.24994659260841701"/>
        </patternFill>
      </fill>
    </dxf>
    <dxf>
      <fill>
        <patternFill patternType="gray0625">
          <bgColor theme="0" tint="-0.24994659260841701"/>
        </patternFill>
      </fill>
    </dxf>
    <dxf>
      <fill>
        <patternFill>
          <bgColor rgb="FF00B050"/>
        </patternFill>
      </fill>
    </dxf>
    <dxf>
      <fill>
        <patternFill>
          <bgColor theme="0" tint="-0.24994659260841701"/>
        </patternFill>
      </fill>
    </dxf>
    <dxf>
      <fill>
        <patternFill patternType="gray0625">
          <bgColor theme="0" tint="-0.24994659260841701"/>
        </patternFill>
      </fill>
    </dxf>
    <dxf>
      <fill>
        <patternFill>
          <bgColor indexed="13"/>
        </patternFill>
      </fill>
    </dxf>
    <dxf>
      <fill>
        <patternFill>
          <bgColor theme="0" tint="-0.24994659260841701"/>
        </patternFill>
      </fill>
    </dxf>
    <dxf>
      <fill>
        <patternFill patternType="gray0625">
          <bgColor theme="0" tint="-0.24994659260841701"/>
        </patternFill>
      </fill>
    </dxf>
    <dxf>
      <fill>
        <patternFill patternType="gray0625">
          <bgColor theme="0" tint="-0.24994659260841701"/>
        </patternFill>
      </fill>
    </dxf>
  </dxfs>
  <tableStyles count="0" defaultTableStyle="TableStyleMedium2" defaultPivotStyle="PivotStyleLight16"/>
  <colors>
    <mruColors>
      <color rgb="FF000080"/>
      <color rgb="FF3366CC"/>
      <color rgb="FF3333FF"/>
      <color rgb="FF0000FF"/>
      <color rgb="FF00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85725</xdr:colOff>
      <xdr:row>0</xdr:row>
      <xdr:rowOff>19050</xdr:rowOff>
    </xdr:from>
    <xdr:to>
      <xdr:col>7</xdr:col>
      <xdr:colOff>752475</xdr:colOff>
      <xdr:row>2</xdr:row>
      <xdr:rowOff>66675</xdr:rowOff>
    </xdr:to>
    <xdr:sp macro="" textlink="">
      <xdr:nvSpPr>
        <xdr:cNvPr id="2" name="Rectangle à coins arrondis 1"/>
        <xdr:cNvSpPr/>
      </xdr:nvSpPr>
      <xdr:spPr>
        <a:xfrm>
          <a:off x="85725" y="19050"/>
          <a:ext cx="6067425" cy="4286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b="1">
              <a:solidFill>
                <a:schemeClr val="tx1"/>
              </a:solidFill>
            </a:rPr>
            <a:t>FORMULAIRE SAISIE DE NIP</a:t>
          </a:r>
        </a:p>
      </xdr:txBody>
    </xdr:sp>
    <xdr:clientData/>
  </xdr:twoCellAnchor>
  <xdr:twoCellAnchor editAs="oneCell">
    <xdr:from>
      <xdr:col>8</xdr:col>
      <xdr:colOff>485775</xdr:colOff>
      <xdr:row>0</xdr:row>
      <xdr:rowOff>123825</xdr:rowOff>
    </xdr:from>
    <xdr:to>
      <xdr:col>9</xdr:col>
      <xdr:colOff>647800</xdr:colOff>
      <xdr:row>3</xdr:row>
      <xdr:rowOff>152400</xdr:rowOff>
    </xdr:to>
    <xdr:pic macro="[0]!RAZ">
      <xdr:nvPicPr>
        <xdr:cNvPr id="3" name="Image 2"/>
        <xdr:cNvPicPr>
          <a:picLocks noChangeAspect="1"/>
        </xdr:cNvPicPr>
      </xdr:nvPicPr>
      <xdr:blipFill>
        <a:blip xmlns:r="http://schemas.openxmlformats.org/officeDocument/2006/relationships" r:embed="rId1"/>
        <a:stretch>
          <a:fillRect/>
        </a:stretch>
      </xdr:blipFill>
      <xdr:spPr>
        <a:xfrm>
          <a:off x="7686675" y="123825"/>
          <a:ext cx="924025" cy="609600"/>
        </a:xfrm>
        <a:prstGeom prst="rect">
          <a:avLst/>
        </a:prstGeom>
        <a:scene3d>
          <a:camera prst="orthographicFront"/>
          <a:lightRig rig="threePt" dir="t"/>
        </a:scene3d>
        <a:sp3d prstMaterial="dkEdge">
          <a:bevelT/>
        </a:sp3d>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200025</xdr:colOff>
          <xdr:row>46</xdr:row>
          <xdr:rowOff>161925</xdr:rowOff>
        </xdr:from>
        <xdr:to>
          <xdr:col>18</xdr:col>
          <xdr:colOff>85725</xdr:colOff>
          <xdr:row>50</xdr:row>
          <xdr:rowOff>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48</xdr:row>
          <xdr:rowOff>180975</xdr:rowOff>
        </xdr:from>
        <xdr:to>
          <xdr:col>18</xdr:col>
          <xdr:colOff>95250</xdr:colOff>
          <xdr:row>52</xdr:row>
          <xdr:rowOff>19050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xdr:row>
          <xdr:rowOff>180975</xdr:rowOff>
        </xdr:from>
        <xdr:to>
          <xdr:col>18</xdr:col>
          <xdr:colOff>95250</xdr:colOff>
          <xdr:row>54</xdr:row>
          <xdr:rowOff>19050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52</xdr:row>
          <xdr:rowOff>171450</xdr:rowOff>
        </xdr:from>
        <xdr:to>
          <xdr:col>18</xdr:col>
          <xdr:colOff>85725</xdr:colOff>
          <xdr:row>56</xdr:row>
          <xdr:rowOff>9525</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laning%20absence/2021/Planing%20CA%20RTT%202021%201er%20semestr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TT"/>
      <sheetName val="CET"/>
      <sheetName val="CA"/>
      <sheetName val="RA"/>
      <sheetName val="ASTREINTE"/>
      <sheetName val="VORANGINE"/>
    </sheetNames>
    <sheetDataSet>
      <sheetData sheetId="0">
        <row r="1">
          <cell r="A1" t="str">
            <v>RTT</v>
          </cell>
        </row>
        <row r="3">
          <cell r="B3">
            <v>44209</v>
          </cell>
          <cell r="C3">
            <v>44211</v>
          </cell>
        </row>
        <row r="4">
          <cell r="B4">
            <v>44214</v>
          </cell>
          <cell r="C4">
            <v>44215</v>
          </cell>
        </row>
        <row r="5">
          <cell r="B5">
            <v>44235</v>
          </cell>
          <cell r="C5">
            <v>44235</v>
          </cell>
        </row>
        <row r="6">
          <cell r="B6">
            <v>44242</v>
          </cell>
          <cell r="C6">
            <v>44242</v>
          </cell>
        </row>
        <row r="7">
          <cell r="B7">
            <v>44256</v>
          </cell>
          <cell r="C7">
            <v>44256</v>
          </cell>
        </row>
        <row r="8">
          <cell r="B8">
            <v>44270</v>
          </cell>
          <cell r="C8">
            <v>44270</v>
          </cell>
        </row>
        <row r="9">
          <cell r="B9">
            <v>44284</v>
          </cell>
          <cell r="C9">
            <v>44284</v>
          </cell>
        </row>
        <row r="10">
          <cell r="B10">
            <v>44298</v>
          </cell>
          <cell r="C10">
            <v>44298</v>
          </cell>
        </row>
        <row r="11">
          <cell r="B11">
            <v>44319</v>
          </cell>
          <cell r="C11">
            <v>44319</v>
          </cell>
        </row>
        <row r="12">
          <cell r="B12">
            <v>44326</v>
          </cell>
          <cell r="C12">
            <v>44326</v>
          </cell>
        </row>
        <row r="13">
          <cell r="B13">
            <v>44338</v>
          </cell>
          <cell r="C13">
            <v>44338</v>
          </cell>
        </row>
        <row r="14">
          <cell r="B14">
            <v>44344</v>
          </cell>
          <cell r="C14">
            <v>44344</v>
          </cell>
        </row>
        <row r="15">
          <cell r="B15">
            <v>44354</v>
          </cell>
          <cell r="C15">
            <v>44354</v>
          </cell>
        </row>
        <row r="16">
          <cell r="B16">
            <v>44365</v>
          </cell>
          <cell r="C16">
            <v>44365</v>
          </cell>
        </row>
        <row r="17">
          <cell r="B17">
            <v>44392</v>
          </cell>
          <cell r="C17">
            <v>44393</v>
          </cell>
        </row>
        <row r="18">
          <cell r="B18">
            <v>44017</v>
          </cell>
          <cell r="C18">
            <v>44017</v>
          </cell>
        </row>
      </sheetData>
      <sheetData sheetId="1">
        <row r="1">
          <cell r="A1" t="str">
            <v>CET</v>
          </cell>
        </row>
        <row r="3">
          <cell r="B3">
            <v>42738</v>
          </cell>
          <cell r="C3">
            <v>42741</v>
          </cell>
        </row>
        <row r="4">
          <cell r="B4">
            <v>42794</v>
          </cell>
          <cell r="C4">
            <v>42797</v>
          </cell>
        </row>
        <row r="5">
          <cell r="B5">
            <v>42867</v>
          </cell>
          <cell r="C5">
            <v>42867</v>
          </cell>
        </row>
        <row r="6">
          <cell r="B6">
            <v>42871</v>
          </cell>
          <cell r="C6">
            <v>42872</v>
          </cell>
        </row>
        <row r="7">
          <cell r="B7">
            <v>42926</v>
          </cell>
          <cell r="C7">
            <v>42928</v>
          </cell>
        </row>
        <row r="8">
          <cell r="B8">
            <v>42773</v>
          </cell>
          <cell r="C8">
            <v>42773</v>
          </cell>
        </row>
      </sheetData>
      <sheetData sheetId="2">
        <row r="3">
          <cell r="A3">
            <v>44200</v>
          </cell>
          <cell r="B3">
            <v>44204</v>
          </cell>
        </row>
        <row r="4">
          <cell r="A4">
            <v>44207</v>
          </cell>
          <cell r="B4">
            <v>44211</v>
          </cell>
        </row>
        <row r="5">
          <cell r="A5">
            <v>44263</v>
          </cell>
          <cell r="B5">
            <v>44267</v>
          </cell>
        </row>
        <row r="6">
          <cell r="A6">
            <v>44281</v>
          </cell>
          <cell r="B6">
            <v>44281</v>
          </cell>
        </row>
        <row r="7">
          <cell r="A7">
            <v>43951</v>
          </cell>
          <cell r="B7">
            <v>43951</v>
          </cell>
        </row>
        <row r="8">
          <cell r="A8">
            <v>44368</v>
          </cell>
          <cell r="B8">
            <v>44368</v>
          </cell>
        </row>
        <row r="9">
          <cell r="A9">
            <v>44396</v>
          </cell>
          <cell r="B9">
            <v>44396</v>
          </cell>
        </row>
        <row r="10">
          <cell r="A10">
            <v>44403</v>
          </cell>
          <cell r="B10">
            <v>44407</v>
          </cell>
        </row>
      </sheetData>
      <sheetData sheetId="3">
        <row r="1">
          <cell r="A1" t="str">
            <v>RA</v>
          </cell>
        </row>
        <row r="3">
          <cell r="B3">
            <v>42758</v>
          </cell>
          <cell r="C3">
            <v>42758</v>
          </cell>
        </row>
        <row r="4">
          <cell r="B4">
            <v>42786</v>
          </cell>
          <cell r="C4">
            <v>42786</v>
          </cell>
        </row>
      </sheetData>
      <sheetData sheetId="4">
        <row r="1">
          <cell r="A1" t="str">
            <v>AST</v>
          </cell>
        </row>
        <row r="3">
          <cell r="B3">
            <v>42736</v>
          </cell>
          <cell r="C3">
            <v>42739</v>
          </cell>
        </row>
        <row r="4">
          <cell r="B4">
            <v>42761</v>
          </cell>
          <cell r="C4">
            <v>42767</v>
          </cell>
        </row>
        <row r="5">
          <cell r="B5">
            <v>42789</v>
          </cell>
          <cell r="C5">
            <v>42795</v>
          </cell>
        </row>
        <row r="6">
          <cell r="B6">
            <v>42817</v>
          </cell>
          <cell r="C6">
            <v>42823</v>
          </cell>
        </row>
        <row r="7">
          <cell r="B7">
            <v>42845</v>
          </cell>
          <cell r="C7">
            <v>42851</v>
          </cell>
        </row>
        <row r="8">
          <cell r="B8">
            <v>42873</v>
          </cell>
          <cell r="C8">
            <v>42879</v>
          </cell>
        </row>
        <row r="9">
          <cell r="B9">
            <v>42901</v>
          </cell>
          <cell r="C9">
            <v>42907</v>
          </cell>
        </row>
        <row r="10">
          <cell r="B10">
            <v>42957</v>
          </cell>
          <cell r="C10">
            <v>42963</v>
          </cell>
        </row>
        <row r="11">
          <cell r="B11">
            <v>42985</v>
          </cell>
          <cell r="C11">
            <v>42991</v>
          </cell>
        </row>
        <row r="12">
          <cell r="B12">
            <v>43013</v>
          </cell>
          <cell r="C12">
            <v>43019</v>
          </cell>
        </row>
        <row r="13">
          <cell r="B13">
            <v>43041</v>
          </cell>
          <cell r="C13">
            <v>43047</v>
          </cell>
        </row>
        <row r="14">
          <cell r="B14">
            <v>43069</v>
          </cell>
          <cell r="C14">
            <v>43075</v>
          </cell>
        </row>
        <row r="15">
          <cell r="B15">
            <v>43090</v>
          </cell>
          <cell r="C15">
            <v>43096</v>
          </cell>
        </row>
        <row r="16">
          <cell r="B16">
            <v>42915</v>
          </cell>
          <cell r="C16">
            <v>42922</v>
          </cell>
        </row>
        <row r="17">
          <cell r="B17">
            <v>42749</v>
          </cell>
          <cell r="C17">
            <v>42751</v>
          </cell>
        </row>
        <row r="18">
          <cell r="B18">
            <v>42775</v>
          </cell>
          <cell r="C18">
            <v>42781</v>
          </cell>
        </row>
        <row r="19">
          <cell r="B19">
            <v>42804</v>
          </cell>
          <cell r="C19">
            <v>42807</v>
          </cell>
        </row>
      </sheetData>
      <sheetData sheetId="5">
        <row r="5">
          <cell r="BD5">
            <v>42736</v>
          </cell>
        </row>
        <row r="6">
          <cell r="BD6">
            <v>42856</v>
          </cell>
        </row>
        <row r="7">
          <cell r="BD7">
            <v>42863</v>
          </cell>
        </row>
        <row r="8">
          <cell r="BD8">
            <v>42930</v>
          </cell>
        </row>
        <row r="9">
          <cell r="BD9">
            <v>42962</v>
          </cell>
        </row>
        <row r="10">
          <cell r="BD10">
            <v>43040</v>
          </cell>
        </row>
        <row r="11">
          <cell r="BD11">
            <v>43050</v>
          </cell>
        </row>
        <row r="12">
          <cell r="BD12">
            <v>43094</v>
          </cell>
        </row>
        <row r="13">
          <cell r="BD13">
            <v>42842</v>
          </cell>
        </row>
        <row r="14">
          <cell r="BD14">
            <v>42880</v>
          </cell>
        </row>
        <row r="15">
          <cell r="BD15">
            <v>42891</v>
          </cell>
        </row>
        <row r="16">
          <cell r="BD16">
            <v>42737</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H78"/>
  <sheetViews>
    <sheetView workbookViewId="0">
      <selection activeCell="B5" sqref="B5"/>
    </sheetView>
  </sheetViews>
  <sheetFormatPr baseColWidth="10" defaultColWidth="6.42578125" defaultRowHeight="15" x14ac:dyDescent="0.25"/>
  <cols>
    <col min="1" max="1" width="5.28515625" style="68" customWidth="1"/>
    <col min="2" max="2" width="3.7109375" style="68" customWidth="1"/>
    <col min="3" max="7" width="4.28515625" style="120" customWidth="1"/>
    <col min="8" max="8" width="5.28515625" style="68" customWidth="1"/>
    <col min="9" max="9" width="3.28515625" style="68" customWidth="1"/>
    <col min="10" max="12" width="4.28515625" style="68" customWidth="1"/>
    <col min="13" max="14" width="4.28515625" style="120" customWidth="1"/>
    <col min="15" max="15" width="5.28515625" style="71" customWidth="1"/>
    <col min="16" max="16" width="4.140625" style="71" customWidth="1"/>
    <col min="17" max="21" width="4.28515625" style="71" customWidth="1"/>
    <col min="22" max="22" width="5.28515625" style="70" customWidth="1"/>
    <col min="23" max="23" width="3" style="70" customWidth="1"/>
    <col min="24" max="28" width="4.28515625" style="70" customWidth="1"/>
    <col min="29" max="29" width="5.28515625" style="70" customWidth="1"/>
    <col min="30" max="30" width="3.85546875" style="70" customWidth="1"/>
    <col min="31" max="35" width="4.28515625" style="70" customWidth="1"/>
    <col min="36" max="36" width="5.28515625" style="70" customWidth="1"/>
    <col min="37" max="37" width="4.140625" style="70" customWidth="1"/>
    <col min="38" max="42" width="4.28515625" style="70" customWidth="1"/>
    <col min="43" max="43" width="3" style="70" bestFit="1" customWidth="1"/>
    <col min="44" max="44" width="3.42578125" style="70" customWidth="1"/>
    <col min="45" max="45" width="4.42578125" style="70" bestFit="1" customWidth="1"/>
    <col min="46" max="46" width="3" style="70" bestFit="1" customWidth="1"/>
    <col min="47" max="47" width="6.42578125" style="70" customWidth="1"/>
    <col min="48" max="48" width="4.42578125" style="70" bestFit="1" customWidth="1"/>
    <col min="49" max="49" width="3" style="70" bestFit="1" customWidth="1"/>
    <col min="50" max="50" width="5" style="70" customWidth="1"/>
    <col min="51" max="51" width="2" style="71" customWidth="1"/>
    <col min="52" max="52" width="2.42578125" style="71" bestFit="1" customWidth="1"/>
    <col min="53" max="53" width="4.42578125" style="71" bestFit="1" customWidth="1"/>
    <col min="54" max="54" width="6.42578125" style="71" customWidth="1"/>
    <col min="55" max="55" width="6.42578125" style="68" customWidth="1"/>
    <col min="56" max="56" width="11" style="68" bestFit="1" customWidth="1"/>
    <col min="57" max="59" width="6.42578125" style="68"/>
    <col min="60" max="60" width="8.5703125" style="70" customWidth="1"/>
    <col min="61" max="256" width="6.42578125" style="68"/>
    <col min="257" max="257" width="5.28515625" style="68" customWidth="1"/>
    <col min="258" max="258" width="2.5703125" style="68" customWidth="1"/>
    <col min="259" max="263" width="4.28515625" style="68" customWidth="1"/>
    <col min="264" max="264" width="5.28515625" style="68" customWidth="1"/>
    <col min="265" max="265" width="2.5703125" style="68" customWidth="1"/>
    <col min="266" max="270" width="4.28515625" style="68" customWidth="1"/>
    <col min="271" max="271" width="5.28515625" style="68" customWidth="1"/>
    <col min="272" max="272" width="2.5703125" style="68" customWidth="1"/>
    <col min="273" max="277" width="4.28515625" style="68" customWidth="1"/>
    <col min="278" max="278" width="5.28515625" style="68" customWidth="1"/>
    <col min="279" max="279" width="2.5703125" style="68" customWidth="1"/>
    <col min="280" max="284" width="4.28515625" style="68" customWidth="1"/>
    <col min="285" max="285" width="5.28515625" style="68" customWidth="1"/>
    <col min="286" max="286" width="2.5703125" style="68" customWidth="1"/>
    <col min="287" max="291" width="4.28515625" style="68" customWidth="1"/>
    <col min="292" max="292" width="5.28515625" style="68" customWidth="1"/>
    <col min="293" max="293" width="2.5703125" style="68" customWidth="1"/>
    <col min="294" max="298" width="4.28515625" style="68" customWidth="1"/>
    <col min="299" max="299" width="3" style="68" bestFit="1" customWidth="1"/>
    <col min="300" max="300" width="3.42578125" style="68" customWidth="1"/>
    <col min="301" max="301" width="4.42578125" style="68" bestFit="1" customWidth="1"/>
    <col min="302" max="302" width="3" style="68" bestFit="1" customWidth="1"/>
    <col min="303" max="303" width="6.42578125" style="68" customWidth="1"/>
    <col min="304" max="304" width="4.42578125" style="68" bestFit="1" customWidth="1"/>
    <col min="305" max="305" width="3" style="68" bestFit="1" customWidth="1"/>
    <col min="306" max="306" width="5" style="68" customWidth="1"/>
    <col min="307" max="307" width="2" style="68" customWidth="1"/>
    <col min="308" max="308" width="2.42578125" style="68" bestFit="1" customWidth="1"/>
    <col min="309" max="309" width="4.42578125" style="68" bestFit="1" customWidth="1"/>
    <col min="310" max="311" width="6.42578125" style="68" customWidth="1"/>
    <col min="312" max="312" width="11" style="68" bestFit="1" customWidth="1"/>
    <col min="313" max="315" width="6.42578125" style="68"/>
    <col min="316" max="316" width="8.5703125" style="68" customWidth="1"/>
    <col min="317" max="512" width="6.42578125" style="68"/>
    <col min="513" max="513" width="5.28515625" style="68" customWidth="1"/>
    <col min="514" max="514" width="2.5703125" style="68" customWidth="1"/>
    <col min="515" max="519" width="4.28515625" style="68" customWidth="1"/>
    <col min="520" max="520" width="5.28515625" style="68" customWidth="1"/>
    <col min="521" max="521" width="2.5703125" style="68" customWidth="1"/>
    <col min="522" max="526" width="4.28515625" style="68" customWidth="1"/>
    <col min="527" max="527" width="5.28515625" style="68" customWidth="1"/>
    <col min="528" max="528" width="2.5703125" style="68" customWidth="1"/>
    <col min="529" max="533" width="4.28515625" style="68" customWidth="1"/>
    <col min="534" max="534" width="5.28515625" style="68" customWidth="1"/>
    <col min="535" max="535" width="2.5703125" style="68" customWidth="1"/>
    <col min="536" max="540" width="4.28515625" style="68" customWidth="1"/>
    <col min="541" max="541" width="5.28515625" style="68" customWidth="1"/>
    <col min="542" max="542" width="2.5703125" style="68" customWidth="1"/>
    <col min="543" max="547" width="4.28515625" style="68" customWidth="1"/>
    <col min="548" max="548" width="5.28515625" style="68" customWidth="1"/>
    <col min="549" max="549" width="2.5703125" style="68" customWidth="1"/>
    <col min="550" max="554" width="4.28515625" style="68" customWidth="1"/>
    <col min="555" max="555" width="3" style="68" bestFit="1" customWidth="1"/>
    <col min="556" max="556" width="3.42578125" style="68" customWidth="1"/>
    <col min="557" max="557" width="4.42578125" style="68" bestFit="1" customWidth="1"/>
    <col min="558" max="558" width="3" style="68" bestFit="1" customWidth="1"/>
    <col min="559" max="559" width="6.42578125" style="68" customWidth="1"/>
    <col min="560" max="560" width="4.42578125" style="68" bestFit="1" customWidth="1"/>
    <col min="561" max="561" width="3" style="68" bestFit="1" customWidth="1"/>
    <col min="562" max="562" width="5" style="68" customWidth="1"/>
    <col min="563" max="563" width="2" style="68" customWidth="1"/>
    <col min="564" max="564" width="2.42578125" style="68" bestFit="1" customWidth="1"/>
    <col min="565" max="565" width="4.42578125" style="68" bestFit="1" customWidth="1"/>
    <col min="566" max="567" width="6.42578125" style="68" customWidth="1"/>
    <col min="568" max="568" width="11" style="68" bestFit="1" customWidth="1"/>
    <col min="569" max="571" width="6.42578125" style="68"/>
    <col min="572" max="572" width="8.5703125" style="68" customWidth="1"/>
    <col min="573" max="768" width="6.42578125" style="68"/>
    <col min="769" max="769" width="5.28515625" style="68" customWidth="1"/>
    <col min="770" max="770" width="2.5703125" style="68" customWidth="1"/>
    <col min="771" max="775" width="4.28515625" style="68" customWidth="1"/>
    <col min="776" max="776" width="5.28515625" style="68" customWidth="1"/>
    <col min="777" max="777" width="2.5703125" style="68" customWidth="1"/>
    <col min="778" max="782" width="4.28515625" style="68" customWidth="1"/>
    <col min="783" max="783" width="5.28515625" style="68" customWidth="1"/>
    <col min="784" max="784" width="2.5703125" style="68" customWidth="1"/>
    <col min="785" max="789" width="4.28515625" style="68" customWidth="1"/>
    <col min="790" max="790" width="5.28515625" style="68" customWidth="1"/>
    <col min="791" max="791" width="2.5703125" style="68" customWidth="1"/>
    <col min="792" max="796" width="4.28515625" style="68" customWidth="1"/>
    <col min="797" max="797" width="5.28515625" style="68" customWidth="1"/>
    <col min="798" max="798" width="2.5703125" style="68" customWidth="1"/>
    <col min="799" max="803" width="4.28515625" style="68" customWidth="1"/>
    <col min="804" max="804" width="5.28515625" style="68" customWidth="1"/>
    <col min="805" max="805" width="2.5703125" style="68" customWidth="1"/>
    <col min="806" max="810" width="4.28515625" style="68" customWidth="1"/>
    <col min="811" max="811" width="3" style="68" bestFit="1" customWidth="1"/>
    <col min="812" max="812" width="3.42578125" style="68" customWidth="1"/>
    <col min="813" max="813" width="4.42578125" style="68" bestFit="1" customWidth="1"/>
    <col min="814" max="814" width="3" style="68" bestFit="1" customWidth="1"/>
    <col min="815" max="815" width="6.42578125" style="68" customWidth="1"/>
    <col min="816" max="816" width="4.42578125" style="68" bestFit="1" customWidth="1"/>
    <col min="817" max="817" width="3" style="68" bestFit="1" customWidth="1"/>
    <col min="818" max="818" width="5" style="68" customWidth="1"/>
    <col min="819" max="819" width="2" style="68" customWidth="1"/>
    <col min="820" max="820" width="2.42578125" style="68" bestFit="1" customWidth="1"/>
    <col min="821" max="821" width="4.42578125" style="68" bestFit="1" customWidth="1"/>
    <col min="822" max="823" width="6.42578125" style="68" customWidth="1"/>
    <col min="824" max="824" width="11" style="68" bestFit="1" customWidth="1"/>
    <col min="825" max="827" width="6.42578125" style="68"/>
    <col min="828" max="828" width="8.5703125" style="68" customWidth="1"/>
    <col min="829" max="1024" width="6.42578125" style="68"/>
    <col min="1025" max="1025" width="5.28515625" style="68" customWidth="1"/>
    <col min="1026" max="1026" width="2.5703125" style="68" customWidth="1"/>
    <col min="1027" max="1031" width="4.28515625" style="68" customWidth="1"/>
    <col min="1032" max="1032" width="5.28515625" style="68" customWidth="1"/>
    <col min="1033" max="1033" width="2.5703125" style="68" customWidth="1"/>
    <col min="1034" max="1038" width="4.28515625" style="68" customWidth="1"/>
    <col min="1039" max="1039" width="5.28515625" style="68" customWidth="1"/>
    <col min="1040" max="1040" width="2.5703125" style="68" customWidth="1"/>
    <col min="1041" max="1045" width="4.28515625" style="68" customWidth="1"/>
    <col min="1046" max="1046" width="5.28515625" style="68" customWidth="1"/>
    <col min="1047" max="1047" width="2.5703125" style="68" customWidth="1"/>
    <col min="1048" max="1052" width="4.28515625" style="68" customWidth="1"/>
    <col min="1053" max="1053" width="5.28515625" style="68" customWidth="1"/>
    <col min="1054" max="1054" width="2.5703125" style="68" customWidth="1"/>
    <col min="1055" max="1059" width="4.28515625" style="68" customWidth="1"/>
    <col min="1060" max="1060" width="5.28515625" style="68" customWidth="1"/>
    <col min="1061" max="1061" width="2.5703125" style="68" customWidth="1"/>
    <col min="1062" max="1066" width="4.28515625" style="68" customWidth="1"/>
    <col min="1067" max="1067" width="3" style="68" bestFit="1" customWidth="1"/>
    <col min="1068" max="1068" width="3.42578125" style="68" customWidth="1"/>
    <col min="1069" max="1069" width="4.42578125" style="68" bestFit="1" customWidth="1"/>
    <col min="1070" max="1070" width="3" style="68" bestFit="1" customWidth="1"/>
    <col min="1071" max="1071" width="6.42578125" style="68" customWidth="1"/>
    <col min="1072" max="1072" width="4.42578125" style="68" bestFit="1" customWidth="1"/>
    <col min="1073" max="1073" width="3" style="68" bestFit="1" customWidth="1"/>
    <col min="1074" max="1074" width="5" style="68" customWidth="1"/>
    <col min="1075" max="1075" width="2" style="68" customWidth="1"/>
    <col min="1076" max="1076" width="2.42578125" style="68" bestFit="1" customWidth="1"/>
    <col min="1077" max="1077" width="4.42578125" style="68" bestFit="1" customWidth="1"/>
    <col min="1078" max="1079" width="6.42578125" style="68" customWidth="1"/>
    <col min="1080" max="1080" width="11" style="68" bestFit="1" customWidth="1"/>
    <col min="1081" max="1083" width="6.42578125" style="68"/>
    <col min="1084" max="1084" width="8.5703125" style="68" customWidth="1"/>
    <col min="1085" max="1280" width="6.42578125" style="68"/>
    <col min="1281" max="1281" width="5.28515625" style="68" customWidth="1"/>
    <col min="1282" max="1282" width="2.5703125" style="68" customWidth="1"/>
    <col min="1283" max="1287" width="4.28515625" style="68" customWidth="1"/>
    <col min="1288" max="1288" width="5.28515625" style="68" customWidth="1"/>
    <col min="1289" max="1289" width="2.5703125" style="68" customWidth="1"/>
    <col min="1290" max="1294" width="4.28515625" style="68" customWidth="1"/>
    <col min="1295" max="1295" width="5.28515625" style="68" customWidth="1"/>
    <col min="1296" max="1296" width="2.5703125" style="68" customWidth="1"/>
    <col min="1297" max="1301" width="4.28515625" style="68" customWidth="1"/>
    <col min="1302" max="1302" width="5.28515625" style="68" customWidth="1"/>
    <col min="1303" max="1303" width="2.5703125" style="68" customWidth="1"/>
    <col min="1304" max="1308" width="4.28515625" style="68" customWidth="1"/>
    <col min="1309" max="1309" width="5.28515625" style="68" customWidth="1"/>
    <col min="1310" max="1310" width="2.5703125" style="68" customWidth="1"/>
    <col min="1311" max="1315" width="4.28515625" style="68" customWidth="1"/>
    <col min="1316" max="1316" width="5.28515625" style="68" customWidth="1"/>
    <col min="1317" max="1317" width="2.5703125" style="68" customWidth="1"/>
    <col min="1318" max="1322" width="4.28515625" style="68" customWidth="1"/>
    <col min="1323" max="1323" width="3" style="68" bestFit="1" customWidth="1"/>
    <col min="1324" max="1324" width="3.42578125" style="68" customWidth="1"/>
    <col min="1325" max="1325" width="4.42578125" style="68" bestFit="1" customWidth="1"/>
    <col min="1326" max="1326" width="3" style="68" bestFit="1" customWidth="1"/>
    <col min="1327" max="1327" width="6.42578125" style="68" customWidth="1"/>
    <col min="1328" max="1328" width="4.42578125" style="68" bestFit="1" customWidth="1"/>
    <col min="1329" max="1329" width="3" style="68" bestFit="1" customWidth="1"/>
    <col min="1330" max="1330" width="5" style="68" customWidth="1"/>
    <col min="1331" max="1331" width="2" style="68" customWidth="1"/>
    <col min="1332" max="1332" width="2.42578125" style="68" bestFit="1" customWidth="1"/>
    <col min="1333" max="1333" width="4.42578125" style="68" bestFit="1" customWidth="1"/>
    <col min="1334" max="1335" width="6.42578125" style="68" customWidth="1"/>
    <col min="1336" max="1336" width="11" style="68" bestFit="1" customWidth="1"/>
    <col min="1337" max="1339" width="6.42578125" style="68"/>
    <col min="1340" max="1340" width="8.5703125" style="68" customWidth="1"/>
    <col min="1341" max="1536" width="6.42578125" style="68"/>
    <col min="1537" max="1537" width="5.28515625" style="68" customWidth="1"/>
    <col min="1538" max="1538" width="2.5703125" style="68" customWidth="1"/>
    <col min="1539" max="1543" width="4.28515625" style="68" customWidth="1"/>
    <col min="1544" max="1544" width="5.28515625" style="68" customWidth="1"/>
    <col min="1545" max="1545" width="2.5703125" style="68" customWidth="1"/>
    <col min="1546" max="1550" width="4.28515625" style="68" customWidth="1"/>
    <col min="1551" max="1551" width="5.28515625" style="68" customWidth="1"/>
    <col min="1552" max="1552" width="2.5703125" style="68" customWidth="1"/>
    <col min="1553" max="1557" width="4.28515625" style="68" customWidth="1"/>
    <col min="1558" max="1558" width="5.28515625" style="68" customWidth="1"/>
    <col min="1559" max="1559" width="2.5703125" style="68" customWidth="1"/>
    <col min="1560" max="1564" width="4.28515625" style="68" customWidth="1"/>
    <col min="1565" max="1565" width="5.28515625" style="68" customWidth="1"/>
    <col min="1566" max="1566" width="2.5703125" style="68" customWidth="1"/>
    <col min="1567" max="1571" width="4.28515625" style="68" customWidth="1"/>
    <col min="1572" max="1572" width="5.28515625" style="68" customWidth="1"/>
    <col min="1573" max="1573" width="2.5703125" style="68" customWidth="1"/>
    <col min="1574" max="1578" width="4.28515625" style="68" customWidth="1"/>
    <col min="1579" max="1579" width="3" style="68" bestFit="1" customWidth="1"/>
    <col min="1580" max="1580" width="3.42578125" style="68" customWidth="1"/>
    <col min="1581" max="1581" width="4.42578125" style="68" bestFit="1" customWidth="1"/>
    <col min="1582" max="1582" width="3" style="68" bestFit="1" customWidth="1"/>
    <col min="1583" max="1583" width="6.42578125" style="68" customWidth="1"/>
    <col min="1584" max="1584" width="4.42578125" style="68" bestFit="1" customWidth="1"/>
    <col min="1585" max="1585" width="3" style="68" bestFit="1" customWidth="1"/>
    <col min="1586" max="1586" width="5" style="68" customWidth="1"/>
    <col min="1587" max="1587" width="2" style="68" customWidth="1"/>
    <col min="1588" max="1588" width="2.42578125" style="68" bestFit="1" customWidth="1"/>
    <col min="1589" max="1589" width="4.42578125" style="68" bestFit="1" customWidth="1"/>
    <col min="1590" max="1591" width="6.42578125" style="68" customWidth="1"/>
    <col min="1592" max="1592" width="11" style="68" bestFit="1" customWidth="1"/>
    <col min="1593" max="1595" width="6.42578125" style="68"/>
    <col min="1596" max="1596" width="8.5703125" style="68" customWidth="1"/>
    <col min="1597" max="1792" width="6.42578125" style="68"/>
    <col min="1793" max="1793" width="5.28515625" style="68" customWidth="1"/>
    <col min="1794" max="1794" width="2.5703125" style="68" customWidth="1"/>
    <col min="1795" max="1799" width="4.28515625" style="68" customWidth="1"/>
    <col min="1800" max="1800" width="5.28515625" style="68" customWidth="1"/>
    <col min="1801" max="1801" width="2.5703125" style="68" customWidth="1"/>
    <col min="1802" max="1806" width="4.28515625" style="68" customWidth="1"/>
    <col min="1807" max="1807" width="5.28515625" style="68" customWidth="1"/>
    <col min="1808" max="1808" width="2.5703125" style="68" customWidth="1"/>
    <col min="1809" max="1813" width="4.28515625" style="68" customWidth="1"/>
    <col min="1814" max="1814" width="5.28515625" style="68" customWidth="1"/>
    <col min="1815" max="1815" width="2.5703125" style="68" customWidth="1"/>
    <col min="1816" max="1820" width="4.28515625" style="68" customWidth="1"/>
    <col min="1821" max="1821" width="5.28515625" style="68" customWidth="1"/>
    <col min="1822" max="1822" width="2.5703125" style="68" customWidth="1"/>
    <col min="1823" max="1827" width="4.28515625" style="68" customWidth="1"/>
    <col min="1828" max="1828" width="5.28515625" style="68" customWidth="1"/>
    <col min="1829" max="1829" width="2.5703125" style="68" customWidth="1"/>
    <col min="1830" max="1834" width="4.28515625" style="68" customWidth="1"/>
    <col min="1835" max="1835" width="3" style="68" bestFit="1" customWidth="1"/>
    <col min="1836" max="1836" width="3.42578125" style="68" customWidth="1"/>
    <col min="1837" max="1837" width="4.42578125" style="68" bestFit="1" customWidth="1"/>
    <col min="1838" max="1838" width="3" style="68" bestFit="1" customWidth="1"/>
    <col min="1839" max="1839" width="6.42578125" style="68" customWidth="1"/>
    <col min="1840" max="1840" width="4.42578125" style="68" bestFit="1" customWidth="1"/>
    <col min="1841" max="1841" width="3" style="68" bestFit="1" customWidth="1"/>
    <col min="1842" max="1842" width="5" style="68" customWidth="1"/>
    <col min="1843" max="1843" width="2" style="68" customWidth="1"/>
    <col min="1844" max="1844" width="2.42578125" style="68" bestFit="1" customWidth="1"/>
    <col min="1845" max="1845" width="4.42578125" style="68" bestFit="1" customWidth="1"/>
    <col min="1846" max="1847" width="6.42578125" style="68" customWidth="1"/>
    <col min="1848" max="1848" width="11" style="68" bestFit="1" customWidth="1"/>
    <col min="1849" max="1851" width="6.42578125" style="68"/>
    <col min="1852" max="1852" width="8.5703125" style="68" customWidth="1"/>
    <col min="1853" max="2048" width="6.42578125" style="68"/>
    <col min="2049" max="2049" width="5.28515625" style="68" customWidth="1"/>
    <col min="2050" max="2050" width="2.5703125" style="68" customWidth="1"/>
    <col min="2051" max="2055" width="4.28515625" style="68" customWidth="1"/>
    <col min="2056" max="2056" width="5.28515625" style="68" customWidth="1"/>
    <col min="2057" max="2057" width="2.5703125" style="68" customWidth="1"/>
    <col min="2058" max="2062" width="4.28515625" style="68" customWidth="1"/>
    <col min="2063" max="2063" width="5.28515625" style="68" customWidth="1"/>
    <col min="2064" max="2064" width="2.5703125" style="68" customWidth="1"/>
    <col min="2065" max="2069" width="4.28515625" style="68" customWidth="1"/>
    <col min="2070" max="2070" width="5.28515625" style="68" customWidth="1"/>
    <col min="2071" max="2071" width="2.5703125" style="68" customWidth="1"/>
    <col min="2072" max="2076" width="4.28515625" style="68" customWidth="1"/>
    <col min="2077" max="2077" width="5.28515625" style="68" customWidth="1"/>
    <col min="2078" max="2078" width="2.5703125" style="68" customWidth="1"/>
    <col min="2079" max="2083" width="4.28515625" style="68" customWidth="1"/>
    <col min="2084" max="2084" width="5.28515625" style="68" customWidth="1"/>
    <col min="2085" max="2085" width="2.5703125" style="68" customWidth="1"/>
    <col min="2086" max="2090" width="4.28515625" style="68" customWidth="1"/>
    <col min="2091" max="2091" width="3" style="68" bestFit="1" customWidth="1"/>
    <col min="2092" max="2092" width="3.42578125" style="68" customWidth="1"/>
    <col min="2093" max="2093" width="4.42578125" style="68" bestFit="1" customWidth="1"/>
    <col min="2094" max="2094" width="3" style="68" bestFit="1" customWidth="1"/>
    <col min="2095" max="2095" width="6.42578125" style="68" customWidth="1"/>
    <col min="2096" max="2096" width="4.42578125" style="68" bestFit="1" customWidth="1"/>
    <col min="2097" max="2097" width="3" style="68" bestFit="1" customWidth="1"/>
    <col min="2098" max="2098" width="5" style="68" customWidth="1"/>
    <col min="2099" max="2099" width="2" style="68" customWidth="1"/>
    <col min="2100" max="2100" width="2.42578125" style="68" bestFit="1" customWidth="1"/>
    <col min="2101" max="2101" width="4.42578125" style="68" bestFit="1" customWidth="1"/>
    <col min="2102" max="2103" width="6.42578125" style="68" customWidth="1"/>
    <col min="2104" max="2104" width="11" style="68" bestFit="1" customWidth="1"/>
    <col min="2105" max="2107" width="6.42578125" style="68"/>
    <col min="2108" max="2108" width="8.5703125" style="68" customWidth="1"/>
    <col min="2109" max="2304" width="6.42578125" style="68"/>
    <col min="2305" max="2305" width="5.28515625" style="68" customWidth="1"/>
    <col min="2306" max="2306" width="2.5703125" style="68" customWidth="1"/>
    <col min="2307" max="2311" width="4.28515625" style="68" customWidth="1"/>
    <col min="2312" max="2312" width="5.28515625" style="68" customWidth="1"/>
    <col min="2313" max="2313" width="2.5703125" style="68" customWidth="1"/>
    <col min="2314" max="2318" width="4.28515625" style="68" customWidth="1"/>
    <col min="2319" max="2319" width="5.28515625" style="68" customWidth="1"/>
    <col min="2320" max="2320" width="2.5703125" style="68" customWidth="1"/>
    <col min="2321" max="2325" width="4.28515625" style="68" customWidth="1"/>
    <col min="2326" max="2326" width="5.28515625" style="68" customWidth="1"/>
    <col min="2327" max="2327" width="2.5703125" style="68" customWidth="1"/>
    <col min="2328" max="2332" width="4.28515625" style="68" customWidth="1"/>
    <col min="2333" max="2333" width="5.28515625" style="68" customWidth="1"/>
    <col min="2334" max="2334" width="2.5703125" style="68" customWidth="1"/>
    <col min="2335" max="2339" width="4.28515625" style="68" customWidth="1"/>
    <col min="2340" max="2340" width="5.28515625" style="68" customWidth="1"/>
    <col min="2341" max="2341" width="2.5703125" style="68" customWidth="1"/>
    <col min="2342" max="2346" width="4.28515625" style="68" customWidth="1"/>
    <col min="2347" max="2347" width="3" style="68" bestFit="1" customWidth="1"/>
    <col min="2348" max="2348" width="3.42578125" style="68" customWidth="1"/>
    <col min="2349" max="2349" width="4.42578125" style="68" bestFit="1" customWidth="1"/>
    <col min="2350" max="2350" width="3" style="68" bestFit="1" customWidth="1"/>
    <col min="2351" max="2351" width="6.42578125" style="68" customWidth="1"/>
    <col min="2352" max="2352" width="4.42578125" style="68" bestFit="1" customWidth="1"/>
    <col min="2353" max="2353" width="3" style="68" bestFit="1" customWidth="1"/>
    <col min="2354" max="2354" width="5" style="68" customWidth="1"/>
    <col min="2355" max="2355" width="2" style="68" customWidth="1"/>
    <col min="2356" max="2356" width="2.42578125" style="68" bestFit="1" customWidth="1"/>
    <col min="2357" max="2357" width="4.42578125" style="68" bestFit="1" customWidth="1"/>
    <col min="2358" max="2359" width="6.42578125" style="68" customWidth="1"/>
    <col min="2360" max="2360" width="11" style="68" bestFit="1" customWidth="1"/>
    <col min="2361" max="2363" width="6.42578125" style="68"/>
    <col min="2364" max="2364" width="8.5703125" style="68" customWidth="1"/>
    <col min="2365" max="2560" width="6.42578125" style="68"/>
    <col min="2561" max="2561" width="5.28515625" style="68" customWidth="1"/>
    <col min="2562" max="2562" width="2.5703125" style="68" customWidth="1"/>
    <col min="2563" max="2567" width="4.28515625" style="68" customWidth="1"/>
    <col min="2568" max="2568" width="5.28515625" style="68" customWidth="1"/>
    <col min="2569" max="2569" width="2.5703125" style="68" customWidth="1"/>
    <col min="2570" max="2574" width="4.28515625" style="68" customWidth="1"/>
    <col min="2575" max="2575" width="5.28515625" style="68" customWidth="1"/>
    <col min="2576" max="2576" width="2.5703125" style="68" customWidth="1"/>
    <col min="2577" max="2581" width="4.28515625" style="68" customWidth="1"/>
    <col min="2582" max="2582" width="5.28515625" style="68" customWidth="1"/>
    <col min="2583" max="2583" width="2.5703125" style="68" customWidth="1"/>
    <col min="2584" max="2588" width="4.28515625" style="68" customWidth="1"/>
    <col min="2589" max="2589" width="5.28515625" style="68" customWidth="1"/>
    <col min="2590" max="2590" width="2.5703125" style="68" customWidth="1"/>
    <col min="2591" max="2595" width="4.28515625" style="68" customWidth="1"/>
    <col min="2596" max="2596" width="5.28515625" style="68" customWidth="1"/>
    <col min="2597" max="2597" width="2.5703125" style="68" customWidth="1"/>
    <col min="2598" max="2602" width="4.28515625" style="68" customWidth="1"/>
    <col min="2603" max="2603" width="3" style="68" bestFit="1" customWidth="1"/>
    <col min="2604" max="2604" width="3.42578125" style="68" customWidth="1"/>
    <col min="2605" max="2605" width="4.42578125" style="68" bestFit="1" customWidth="1"/>
    <col min="2606" max="2606" width="3" style="68" bestFit="1" customWidth="1"/>
    <col min="2607" max="2607" width="6.42578125" style="68" customWidth="1"/>
    <col min="2608" max="2608" width="4.42578125" style="68" bestFit="1" customWidth="1"/>
    <col min="2609" max="2609" width="3" style="68" bestFit="1" customWidth="1"/>
    <col min="2610" max="2610" width="5" style="68" customWidth="1"/>
    <col min="2611" max="2611" width="2" style="68" customWidth="1"/>
    <col min="2612" max="2612" width="2.42578125" style="68" bestFit="1" customWidth="1"/>
    <col min="2613" max="2613" width="4.42578125" style="68" bestFit="1" customWidth="1"/>
    <col min="2614" max="2615" width="6.42578125" style="68" customWidth="1"/>
    <col min="2616" max="2616" width="11" style="68" bestFit="1" customWidth="1"/>
    <col min="2617" max="2619" width="6.42578125" style="68"/>
    <col min="2620" max="2620" width="8.5703125" style="68" customWidth="1"/>
    <col min="2621" max="2816" width="6.42578125" style="68"/>
    <col min="2817" max="2817" width="5.28515625" style="68" customWidth="1"/>
    <col min="2818" max="2818" width="2.5703125" style="68" customWidth="1"/>
    <col min="2819" max="2823" width="4.28515625" style="68" customWidth="1"/>
    <col min="2824" max="2824" width="5.28515625" style="68" customWidth="1"/>
    <col min="2825" max="2825" width="2.5703125" style="68" customWidth="1"/>
    <col min="2826" max="2830" width="4.28515625" style="68" customWidth="1"/>
    <col min="2831" max="2831" width="5.28515625" style="68" customWidth="1"/>
    <col min="2832" max="2832" width="2.5703125" style="68" customWidth="1"/>
    <col min="2833" max="2837" width="4.28515625" style="68" customWidth="1"/>
    <col min="2838" max="2838" width="5.28515625" style="68" customWidth="1"/>
    <col min="2839" max="2839" width="2.5703125" style="68" customWidth="1"/>
    <col min="2840" max="2844" width="4.28515625" style="68" customWidth="1"/>
    <col min="2845" max="2845" width="5.28515625" style="68" customWidth="1"/>
    <col min="2846" max="2846" width="2.5703125" style="68" customWidth="1"/>
    <col min="2847" max="2851" width="4.28515625" style="68" customWidth="1"/>
    <col min="2852" max="2852" width="5.28515625" style="68" customWidth="1"/>
    <col min="2853" max="2853" width="2.5703125" style="68" customWidth="1"/>
    <col min="2854" max="2858" width="4.28515625" style="68" customWidth="1"/>
    <col min="2859" max="2859" width="3" style="68" bestFit="1" customWidth="1"/>
    <col min="2860" max="2860" width="3.42578125" style="68" customWidth="1"/>
    <col min="2861" max="2861" width="4.42578125" style="68" bestFit="1" customWidth="1"/>
    <col min="2862" max="2862" width="3" style="68" bestFit="1" customWidth="1"/>
    <col min="2863" max="2863" width="6.42578125" style="68" customWidth="1"/>
    <col min="2864" max="2864" width="4.42578125" style="68" bestFit="1" customWidth="1"/>
    <col min="2865" max="2865" width="3" style="68" bestFit="1" customWidth="1"/>
    <col min="2866" max="2866" width="5" style="68" customWidth="1"/>
    <col min="2867" max="2867" width="2" style="68" customWidth="1"/>
    <col min="2868" max="2868" width="2.42578125" style="68" bestFit="1" customWidth="1"/>
    <col min="2869" max="2869" width="4.42578125" style="68" bestFit="1" customWidth="1"/>
    <col min="2870" max="2871" width="6.42578125" style="68" customWidth="1"/>
    <col min="2872" max="2872" width="11" style="68" bestFit="1" customWidth="1"/>
    <col min="2873" max="2875" width="6.42578125" style="68"/>
    <col min="2876" max="2876" width="8.5703125" style="68" customWidth="1"/>
    <col min="2877" max="3072" width="6.42578125" style="68"/>
    <col min="3073" max="3073" width="5.28515625" style="68" customWidth="1"/>
    <col min="3074" max="3074" width="2.5703125" style="68" customWidth="1"/>
    <col min="3075" max="3079" width="4.28515625" style="68" customWidth="1"/>
    <col min="3080" max="3080" width="5.28515625" style="68" customWidth="1"/>
    <col min="3081" max="3081" width="2.5703125" style="68" customWidth="1"/>
    <col min="3082" max="3086" width="4.28515625" style="68" customWidth="1"/>
    <col min="3087" max="3087" width="5.28515625" style="68" customWidth="1"/>
    <col min="3088" max="3088" width="2.5703125" style="68" customWidth="1"/>
    <col min="3089" max="3093" width="4.28515625" style="68" customWidth="1"/>
    <col min="3094" max="3094" width="5.28515625" style="68" customWidth="1"/>
    <col min="3095" max="3095" width="2.5703125" style="68" customWidth="1"/>
    <col min="3096" max="3100" width="4.28515625" style="68" customWidth="1"/>
    <col min="3101" max="3101" width="5.28515625" style="68" customWidth="1"/>
    <col min="3102" max="3102" width="2.5703125" style="68" customWidth="1"/>
    <col min="3103" max="3107" width="4.28515625" style="68" customWidth="1"/>
    <col min="3108" max="3108" width="5.28515625" style="68" customWidth="1"/>
    <col min="3109" max="3109" width="2.5703125" style="68" customWidth="1"/>
    <col min="3110" max="3114" width="4.28515625" style="68" customWidth="1"/>
    <col min="3115" max="3115" width="3" style="68" bestFit="1" customWidth="1"/>
    <col min="3116" max="3116" width="3.42578125" style="68" customWidth="1"/>
    <col min="3117" max="3117" width="4.42578125" style="68" bestFit="1" customWidth="1"/>
    <col min="3118" max="3118" width="3" style="68" bestFit="1" customWidth="1"/>
    <col min="3119" max="3119" width="6.42578125" style="68" customWidth="1"/>
    <col min="3120" max="3120" width="4.42578125" style="68" bestFit="1" customWidth="1"/>
    <col min="3121" max="3121" width="3" style="68" bestFit="1" customWidth="1"/>
    <col min="3122" max="3122" width="5" style="68" customWidth="1"/>
    <col min="3123" max="3123" width="2" style="68" customWidth="1"/>
    <col min="3124" max="3124" width="2.42578125" style="68" bestFit="1" customWidth="1"/>
    <col min="3125" max="3125" width="4.42578125" style="68" bestFit="1" customWidth="1"/>
    <col min="3126" max="3127" width="6.42578125" style="68" customWidth="1"/>
    <col min="3128" max="3128" width="11" style="68" bestFit="1" customWidth="1"/>
    <col min="3129" max="3131" width="6.42578125" style="68"/>
    <col min="3132" max="3132" width="8.5703125" style="68" customWidth="1"/>
    <col min="3133" max="3328" width="6.42578125" style="68"/>
    <col min="3329" max="3329" width="5.28515625" style="68" customWidth="1"/>
    <col min="3330" max="3330" width="2.5703125" style="68" customWidth="1"/>
    <col min="3331" max="3335" width="4.28515625" style="68" customWidth="1"/>
    <col min="3336" max="3336" width="5.28515625" style="68" customWidth="1"/>
    <col min="3337" max="3337" width="2.5703125" style="68" customWidth="1"/>
    <col min="3338" max="3342" width="4.28515625" style="68" customWidth="1"/>
    <col min="3343" max="3343" width="5.28515625" style="68" customWidth="1"/>
    <col min="3344" max="3344" width="2.5703125" style="68" customWidth="1"/>
    <col min="3345" max="3349" width="4.28515625" style="68" customWidth="1"/>
    <col min="3350" max="3350" width="5.28515625" style="68" customWidth="1"/>
    <col min="3351" max="3351" width="2.5703125" style="68" customWidth="1"/>
    <col min="3352" max="3356" width="4.28515625" style="68" customWidth="1"/>
    <col min="3357" max="3357" width="5.28515625" style="68" customWidth="1"/>
    <col min="3358" max="3358" width="2.5703125" style="68" customWidth="1"/>
    <col min="3359" max="3363" width="4.28515625" style="68" customWidth="1"/>
    <col min="3364" max="3364" width="5.28515625" style="68" customWidth="1"/>
    <col min="3365" max="3365" width="2.5703125" style="68" customWidth="1"/>
    <col min="3366" max="3370" width="4.28515625" style="68" customWidth="1"/>
    <col min="3371" max="3371" width="3" style="68" bestFit="1" customWidth="1"/>
    <col min="3372" max="3372" width="3.42578125" style="68" customWidth="1"/>
    <col min="3373" max="3373" width="4.42578125" style="68" bestFit="1" customWidth="1"/>
    <col min="3374" max="3374" width="3" style="68" bestFit="1" customWidth="1"/>
    <col min="3375" max="3375" width="6.42578125" style="68" customWidth="1"/>
    <col min="3376" max="3376" width="4.42578125" style="68" bestFit="1" customWidth="1"/>
    <col min="3377" max="3377" width="3" style="68" bestFit="1" customWidth="1"/>
    <col min="3378" max="3378" width="5" style="68" customWidth="1"/>
    <col min="3379" max="3379" width="2" style="68" customWidth="1"/>
    <col min="3380" max="3380" width="2.42578125" style="68" bestFit="1" customWidth="1"/>
    <col min="3381" max="3381" width="4.42578125" style="68" bestFit="1" customWidth="1"/>
    <col min="3382" max="3383" width="6.42578125" style="68" customWidth="1"/>
    <col min="3384" max="3384" width="11" style="68" bestFit="1" customWidth="1"/>
    <col min="3385" max="3387" width="6.42578125" style="68"/>
    <col min="3388" max="3388" width="8.5703125" style="68" customWidth="1"/>
    <col min="3389" max="3584" width="6.42578125" style="68"/>
    <col min="3585" max="3585" width="5.28515625" style="68" customWidth="1"/>
    <col min="3586" max="3586" width="2.5703125" style="68" customWidth="1"/>
    <col min="3587" max="3591" width="4.28515625" style="68" customWidth="1"/>
    <col min="3592" max="3592" width="5.28515625" style="68" customWidth="1"/>
    <col min="3593" max="3593" width="2.5703125" style="68" customWidth="1"/>
    <col min="3594" max="3598" width="4.28515625" style="68" customWidth="1"/>
    <col min="3599" max="3599" width="5.28515625" style="68" customWidth="1"/>
    <col min="3600" max="3600" width="2.5703125" style="68" customWidth="1"/>
    <col min="3601" max="3605" width="4.28515625" style="68" customWidth="1"/>
    <col min="3606" max="3606" width="5.28515625" style="68" customWidth="1"/>
    <col min="3607" max="3607" width="2.5703125" style="68" customWidth="1"/>
    <col min="3608" max="3612" width="4.28515625" style="68" customWidth="1"/>
    <col min="3613" max="3613" width="5.28515625" style="68" customWidth="1"/>
    <col min="3614" max="3614" width="2.5703125" style="68" customWidth="1"/>
    <col min="3615" max="3619" width="4.28515625" style="68" customWidth="1"/>
    <col min="3620" max="3620" width="5.28515625" style="68" customWidth="1"/>
    <col min="3621" max="3621" width="2.5703125" style="68" customWidth="1"/>
    <col min="3622" max="3626" width="4.28515625" style="68" customWidth="1"/>
    <col min="3627" max="3627" width="3" style="68" bestFit="1" customWidth="1"/>
    <col min="3628" max="3628" width="3.42578125" style="68" customWidth="1"/>
    <col min="3629" max="3629" width="4.42578125" style="68" bestFit="1" customWidth="1"/>
    <col min="3630" max="3630" width="3" style="68" bestFit="1" customWidth="1"/>
    <col min="3631" max="3631" width="6.42578125" style="68" customWidth="1"/>
    <col min="3632" max="3632" width="4.42578125" style="68" bestFit="1" customWidth="1"/>
    <col min="3633" max="3633" width="3" style="68" bestFit="1" customWidth="1"/>
    <col min="3634" max="3634" width="5" style="68" customWidth="1"/>
    <col min="3635" max="3635" width="2" style="68" customWidth="1"/>
    <col min="3636" max="3636" width="2.42578125" style="68" bestFit="1" customWidth="1"/>
    <col min="3637" max="3637" width="4.42578125" style="68" bestFit="1" customWidth="1"/>
    <col min="3638" max="3639" width="6.42578125" style="68" customWidth="1"/>
    <col min="3640" max="3640" width="11" style="68" bestFit="1" customWidth="1"/>
    <col min="3641" max="3643" width="6.42578125" style="68"/>
    <col min="3644" max="3644" width="8.5703125" style="68" customWidth="1"/>
    <col min="3645" max="3840" width="6.42578125" style="68"/>
    <col min="3841" max="3841" width="5.28515625" style="68" customWidth="1"/>
    <col min="3842" max="3842" width="2.5703125" style="68" customWidth="1"/>
    <col min="3843" max="3847" width="4.28515625" style="68" customWidth="1"/>
    <col min="3848" max="3848" width="5.28515625" style="68" customWidth="1"/>
    <col min="3849" max="3849" width="2.5703125" style="68" customWidth="1"/>
    <col min="3850" max="3854" width="4.28515625" style="68" customWidth="1"/>
    <col min="3855" max="3855" width="5.28515625" style="68" customWidth="1"/>
    <col min="3856" max="3856" width="2.5703125" style="68" customWidth="1"/>
    <col min="3857" max="3861" width="4.28515625" style="68" customWidth="1"/>
    <col min="3862" max="3862" width="5.28515625" style="68" customWidth="1"/>
    <col min="3863" max="3863" width="2.5703125" style="68" customWidth="1"/>
    <col min="3864" max="3868" width="4.28515625" style="68" customWidth="1"/>
    <col min="3869" max="3869" width="5.28515625" style="68" customWidth="1"/>
    <col min="3870" max="3870" width="2.5703125" style="68" customWidth="1"/>
    <col min="3871" max="3875" width="4.28515625" style="68" customWidth="1"/>
    <col min="3876" max="3876" width="5.28515625" style="68" customWidth="1"/>
    <col min="3877" max="3877" width="2.5703125" style="68" customWidth="1"/>
    <col min="3878" max="3882" width="4.28515625" style="68" customWidth="1"/>
    <col min="3883" max="3883" width="3" style="68" bestFit="1" customWidth="1"/>
    <col min="3884" max="3884" width="3.42578125" style="68" customWidth="1"/>
    <col min="3885" max="3885" width="4.42578125" style="68" bestFit="1" customWidth="1"/>
    <col min="3886" max="3886" width="3" style="68" bestFit="1" customWidth="1"/>
    <col min="3887" max="3887" width="6.42578125" style="68" customWidth="1"/>
    <col min="3888" max="3888" width="4.42578125" style="68" bestFit="1" customWidth="1"/>
    <col min="3889" max="3889" width="3" style="68" bestFit="1" customWidth="1"/>
    <col min="3890" max="3890" width="5" style="68" customWidth="1"/>
    <col min="3891" max="3891" width="2" style="68" customWidth="1"/>
    <col min="3892" max="3892" width="2.42578125" style="68" bestFit="1" customWidth="1"/>
    <col min="3893" max="3893" width="4.42578125" style="68" bestFit="1" customWidth="1"/>
    <col min="3894" max="3895" width="6.42578125" style="68" customWidth="1"/>
    <col min="3896" max="3896" width="11" style="68" bestFit="1" customWidth="1"/>
    <col min="3897" max="3899" width="6.42578125" style="68"/>
    <col min="3900" max="3900" width="8.5703125" style="68" customWidth="1"/>
    <col min="3901" max="4096" width="6.42578125" style="68"/>
    <col min="4097" max="4097" width="5.28515625" style="68" customWidth="1"/>
    <col min="4098" max="4098" width="2.5703125" style="68" customWidth="1"/>
    <col min="4099" max="4103" width="4.28515625" style="68" customWidth="1"/>
    <col min="4104" max="4104" width="5.28515625" style="68" customWidth="1"/>
    <col min="4105" max="4105" width="2.5703125" style="68" customWidth="1"/>
    <col min="4106" max="4110" width="4.28515625" style="68" customWidth="1"/>
    <col min="4111" max="4111" width="5.28515625" style="68" customWidth="1"/>
    <col min="4112" max="4112" width="2.5703125" style="68" customWidth="1"/>
    <col min="4113" max="4117" width="4.28515625" style="68" customWidth="1"/>
    <col min="4118" max="4118" width="5.28515625" style="68" customWidth="1"/>
    <col min="4119" max="4119" width="2.5703125" style="68" customWidth="1"/>
    <col min="4120" max="4124" width="4.28515625" style="68" customWidth="1"/>
    <col min="4125" max="4125" width="5.28515625" style="68" customWidth="1"/>
    <col min="4126" max="4126" width="2.5703125" style="68" customWidth="1"/>
    <col min="4127" max="4131" width="4.28515625" style="68" customWidth="1"/>
    <col min="4132" max="4132" width="5.28515625" style="68" customWidth="1"/>
    <col min="4133" max="4133" width="2.5703125" style="68" customWidth="1"/>
    <col min="4134" max="4138" width="4.28515625" style="68" customWidth="1"/>
    <col min="4139" max="4139" width="3" style="68" bestFit="1" customWidth="1"/>
    <col min="4140" max="4140" width="3.42578125" style="68" customWidth="1"/>
    <col min="4141" max="4141" width="4.42578125" style="68" bestFit="1" customWidth="1"/>
    <col min="4142" max="4142" width="3" style="68" bestFit="1" customWidth="1"/>
    <col min="4143" max="4143" width="6.42578125" style="68" customWidth="1"/>
    <col min="4144" max="4144" width="4.42578125" style="68" bestFit="1" customWidth="1"/>
    <col min="4145" max="4145" width="3" style="68" bestFit="1" customWidth="1"/>
    <col min="4146" max="4146" width="5" style="68" customWidth="1"/>
    <col min="4147" max="4147" width="2" style="68" customWidth="1"/>
    <col min="4148" max="4148" width="2.42578125" style="68" bestFit="1" customWidth="1"/>
    <col min="4149" max="4149" width="4.42578125" style="68" bestFit="1" customWidth="1"/>
    <col min="4150" max="4151" width="6.42578125" style="68" customWidth="1"/>
    <col min="4152" max="4152" width="11" style="68" bestFit="1" customWidth="1"/>
    <col min="4153" max="4155" width="6.42578125" style="68"/>
    <col min="4156" max="4156" width="8.5703125" style="68" customWidth="1"/>
    <col min="4157" max="4352" width="6.42578125" style="68"/>
    <col min="4353" max="4353" width="5.28515625" style="68" customWidth="1"/>
    <col min="4354" max="4354" width="2.5703125" style="68" customWidth="1"/>
    <col min="4355" max="4359" width="4.28515625" style="68" customWidth="1"/>
    <col min="4360" max="4360" width="5.28515625" style="68" customWidth="1"/>
    <col min="4361" max="4361" width="2.5703125" style="68" customWidth="1"/>
    <col min="4362" max="4366" width="4.28515625" style="68" customWidth="1"/>
    <col min="4367" max="4367" width="5.28515625" style="68" customWidth="1"/>
    <col min="4368" max="4368" width="2.5703125" style="68" customWidth="1"/>
    <col min="4369" max="4373" width="4.28515625" style="68" customWidth="1"/>
    <col min="4374" max="4374" width="5.28515625" style="68" customWidth="1"/>
    <col min="4375" max="4375" width="2.5703125" style="68" customWidth="1"/>
    <col min="4376" max="4380" width="4.28515625" style="68" customWidth="1"/>
    <col min="4381" max="4381" width="5.28515625" style="68" customWidth="1"/>
    <col min="4382" max="4382" width="2.5703125" style="68" customWidth="1"/>
    <col min="4383" max="4387" width="4.28515625" style="68" customWidth="1"/>
    <col min="4388" max="4388" width="5.28515625" style="68" customWidth="1"/>
    <col min="4389" max="4389" width="2.5703125" style="68" customWidth="1"/>
    <col min="4390" max="4394" width="4.28515625" style="68" customWidth="1"/>
    <col min="4395" max="4395" width="3" style="68" bestFit="1" customWidth="1"/>
    <col min="4396" max="4396" width="3.42578125" style="68" customWidth="1"/>
    <col min="4397" max="4397" width="4.42578125" style="68" bestFit="1" customWidth="1"/>
    <col min="4398" max="4398" width="3" style="68" bestFit="1" customWidth="1"/>
    <col min="4399" max="4399" width="6.42578125" style="68" customWidth="1"/>
    <col min="4400" max="4400" width="4.42578125" style="68" bestFit="1" customWidth="1"/>
    <col min="4401" max="4401" width="3" style="68" bestFit="1" customWidth="1"/>
    <col min="4402" max="4402" width="5" style="68" customWidth="1"/>
    <col min="4403" max="4403" width="2" style="68" customWidth="1"/>
    <col min="4404" max="4404" width="2.42578125" style="68" bestFit="1" customWidth="1"/>
    <col min="4405" max="4405" width="4.42578125" style="68" bestFit="1" customWidth="1"/>
    <col min="4406" max="4407" width="6.42578125" style="68" customWidth="1"/>
    <col min="4408" max="4408" width="11" style="68" bestFit="1" customWidth="1"/>
    <col min="4409" max="4411" width="6.42578125" style="68"/>
    <col min="4412" max="4412" width="8.5703125" style="68" customWidth="1"/>
    <col min="4413" max="4608" width="6.42578125" style="68"/>
    <col min="4609" max="4609" width="5.28515625" style="68" customWidth="1"/>
    <col min="4610" max="4610" width="2.5703125" style="68" customWidth="1"/>
    <col min="4611" max="4615" width="4.28515625" style="68" customWidth="1"/>
    <col min="4616" max="4616" width="5.28515625" style="68" customWidth="1"/>
    <col min="4617" max="4617" width="2.5703125" style="68" customWidth="1"/>
    <col min="4618" max="4622" width="4.28515625" style="68" customWidth="1"/>
    <col min="4623" max="4623" width="5.28515625" style="68" customWidth="1"/>
    <col min="4624" max="4624" width="2.5703125" style="68" customWidth="1"/>
    <col min="4625" max="4629" width="4.28515625" style="68" customWidth="1"/>
    <col min="4630" max="4630" width="5.28515625" style="68" customWidth="1"/>
    <col min="4631" max="4631" width="2.5703125" style="68" customWidth="1"/>
    <col min="4632" max="4636" width="4.28515625" style="68" customWidth="1"/>
    <col min="4637" max="4637" width="5.28515625" style="68" customWidth="1"/>
    <col min="4638" max="4638" width="2.5703125" style="68" customWidth="1"/>
    <col min="4639" max="4643" width="4.28515625" style="68" customWidth="1"/>
    <col min="4644" max="4644" width="5.28515625" style="68" customWidth="1"/>
    <col min="4645" max="4645" width="2.5703125" style="68" customWidth="1"/>
    <col min="4646" max="4650" width="4.28515625" style="68" customWidth="1"/>
    <col min="4651" max="4651" width="3" style="68" bestFit="1" customWidth="1"/>
    <col min="4652" max="4652" width="3.42578125" style="68" customWidth="1"/>
    <col min="4653" max="4653" width="4.42578125" style="68" bestFit="1" customWidth="1"/>
    <col min="4654" max="4654" width="3" style="68" bestFit="1" customWidth="1"/>
    <col min="4655" max="4655" width="6.42578125" style="68" customWidth="1"/>
    <col min="4656" max="4656" width="4.42578125" style="68" bestFit="1" customWidth="1"/>
    <col min="4657" max="4657" width="3" style="68" bestFit="1" customWidth="1"/>
    <col min="4658" max="4658" width="5" style="68" customWidth="1"/>
    <col min="4659" max="4659" width="2" style="68" customWidth="1"/>
    <col min="4660" max="4660" width="2.42578125" style="68" bestFit="1" customWidth="1"/>
    <col min="4661" max="4661" width="4.42578125" style="68" bestFit="1" customWidth="1"/>
    <col min="4662" max="4663" width="6.42578125" style="68" customWidth="1"/>
    <col min="4664" max="4664" width="11" style="68" bestFit="1" customWidth="1"/>
    <col min="4665" max="4667" width="6.42578125" style="68"/>
    <col min="4668" max="4668" width="8.5703125" style="68" customWidth="1"/>
    <col min="4669" max="4864" width="6.42578125" style="68"/>
    <col min="4865" max="4865" width="5.28515625" style="68" customWidth="1"/>
    <col min="4866" max="4866" width="2.5703125" style="68" customWidth="1"/>
    <col min="4867" max="4871" width="4.28515625" style="68" customWidth="1"/>
    <col min="4872" max="4872" width="5.28515625" style="68" customWidth="1"/>
    <col min="4873" max="4873" width="2.5703125" style="68" customWidth="1"/>
    <col min="4874" max="4878" width="4.28515625" style="68" customWidth="1"/>
    <col min="4879" max="4879" width="5.28515625" style="68" customWidth="1"/>
    <col min="4880" max="4880" width="2.5703125" style="68" customWidth="1"/>
    <col min="4881" max="4885" width="4.28515625" style="68" customWidth="1"/>
    <col min="4886" max="4886" width="5.28515625" style="68" customWidth="1"/>
    <col min="4887" max="4887" width="2.5703125" style="68" customWidth="1"/>
    <col min="4888" max="4892" width="4.28515625" style="68" customWidth="1"/>
    <col min="4893" max="4893" width="5.28515625" style="68" customWidth="1"/>
    <col min="4894" max="4894" width="2.5703125" style="68" customWidth="1"/>
    <col min="4895" max="4899" width="4.28515625" style="68" customWidth="1"/>
    <col min="4900" max="4900" width="5.28515625" style="68" customWidth="1"/>
    <col min="4901" max="4901" width="2.5703125" style="68" customWidth="1"/>
    <col min="4902" max="4906" width="4.28515625" style="68" customWidth="1"/>
    <col min="4907" max="4907" width="3" style="68" bestFit="1" customWidth="1"/>
    <col min="4908" max="4908" width="3.42578125" style="68" customWidth="1"/>
    <col min="4909" max="4909" width="4.42578125" style="68" bestFit="1" customWidth="1"/>
    <col min="4910" max="4910" width="3" style="68" bestFit="1" customWidth="1"/>
    <col min="4911" max="4911" width="6.42578125" style="68" customWidth="1"/>
    <col min="4912" max="4912" width="4.42578125" style="68" bestFit="1" customWidth="1"/>
    <col min="4913" max="4913" width="3" style="68" bestFit="1" customWidth="1"/>
    <col min="4914" max="4914" width="5" style="68" customWidth="1"/>
    <col min="4915" max="4915" width="2" style="68" customWidth="1"/>
    <col min="4916" max="4916" width="2.42578125" style="68" bestFit="1" customWidth="1"/>
    <col min="4917" max="4917" width="4.42578125" style="68" bestFit="1" customWidth="1"/>
    <col min="4918" max="4919" width="6.42578125" style="68" customWidth="1"/>
    <col min="4920" max="4920" width="11" style="68" bestFit="1" customWidth="1"/>
    <col min="4921" max="4923" width="6.42578125" style="68"/>
    <col min="4924" max="4924" width="8.5703125" style="68" customWidth="1"/>
    <col min="4925" max="5120" width="6.42578125" style="68"/>
    <col min="5121" max="5121" width="5.28515625" style="68" customWidth="1"/>
    <col min="5122" max="5122" width="2.5703125" style="68" customWidth="1"/>
    <col min="5123" max="5127" width="4.28515625" style="68" customWidth="1"/>
    <col min="5128" max="5128" width="5.28515625" style="68" customWidth="1"/>
    <col min="5129" max="5129" width="2.5703125" style="68" customWidth="1"/>
    <col min="5130" max="5134" width="4.28515625" style="68" customWidth="1"/>
    <col min="5135" max="5135" width="5.28515625" style="68" customWidth="1"/>
    <col min="5136" max="5136" width="2.5703125" style="68" customWidth="1"/>
    <col min="5137" max="5141" width="4.28515625" style="68" customWidth="1"/>
    <col min="5142" max="5142" width="5.28515625" style="68" customWidth="1"/>
    <col min="5143" max="5143" width="2.5703125" style="68" customWidth="1"/>
    <col min="5144" max="5148" width="4.28515625" style="68" customWidth="1"/>
    <col min="5149" max="5149" width="5.28515625" style="68" customWidth="1"/>
    <col min="5150" max="5150" width="2.5703125" style="68" customWidth="1"/>
    <col min="5151" max="5155" width="4.28515625" style="68" customWidth="1"/>
    <col min="5156" max="5156" width="5.28515625" style="68" customWidth="1"/>
    <col min="5157" max="5157" width="2.5703125" style="68" customWidth="1"/>
    <col min="5158" max="5162" width="4.28515625" style="68" customWidth="1"/>
    <col min="5163" max="5163" width="3" style="68" bestFit="1" customWidth="1"/>
    <col min="5164" max="5164" width="3.42578125" style="68" customWidth="1"/>
    <col min="5165" max="5165" width="4.42578125" style="68" bestFit="1" customWidth="1"/>
    <col min="5166" max="5166" width="3" style="68" bestFit="1" customWidth="1"/>
    <col min="5167" max="5167" width="6.42578125" style="68" customWidth="1"/>
    <col min="5168" max="5168" width="4.42578125" style="68" bestFit="1" customWidth="1"/>
    <col min="5169" max="5169" width="3" style="68" bestFit="1" customWidth="1"/>
    <col min="5170" max="5170" width="5" style="68" customWidth="1"/>
    <col min="5171" max="5171" width="2" style="68" customWidth="1"/>
    <col min="5172" max="5172" width="2.42578125" style="68" bestFit="1" customWidth="1"/>
    <col min="5173" max="5173" width="4.42578125" style="68" bestFit="1" customWidth="1"/>
    <col min="5174" max="5175" width="6.42578125" style="68" customWidth="1"/>
    <col min="5176" max="5176" width="11" style="68" bestFit="1" customWidth="1"/>
    <col min="5177" max="5179" width="6.42578125" style="68"/>
    <col min="5180" max="5180" width="8.5703125" style="68" customWidth="1"/>
    <col min="5181" max="5376" width="6.42578125" style="68"/>
    <col min="5377" max="5377" width="5.28515625" style="68" customWidth="1"/>
    <col min="5378" max="5378" width="2.5703125" style="68" customWidth="1"/>
    <col min="5379" max="5383" width="4.28515625" style="68" customWidth="1"/>
    <col min="5384" max="5384" width="5.28515625" style="68" customWidth="1"/>
    <col min="5385" max="5385" width="2.5703125" style="68" customWidth="1"/>
    <col min="5386" max="5390" width="4.28515625" style="68" customWidth="1"/>
    <col min="5391" max="5391" width="5.28515625" style="68" customWidth="1"/>
    <col min="5392" max="5392" width="2.5703125" style="68" customWidth="1"/>
    <col min="5393" max="5397" width="4.28515625" style="68" customWidth="1"/>
    <col min="5398" max="5398" width="5.28515625" style="68" customWidth="1"/>
    <col min="5399" max="5399" width="2.5703125" style="68" customWidth="1"/>
    <col min="5400" max="5404" width="4.28515625" style="68" customWidth="1"/>
    <col min="5405" max="5405" width="5.28515625" style="68" customWidth="1"/>
    <col min="5406" max="5406" width="2.5703125" style="68" customWidth="1"/>
    <col min="5407" max="5411" width="4.28515625" style="68" customWidth="1"/>
    <col min="5412" max="5412" width="5.28515625" style="68" customWidth="1"/>
    <col min="5413" max="5413" width="2.5703125" style="68" customWidth="1"/>
    <col min="5414" max="5418" width="4.28515625" style="68" customWidth="1"/>
    <col min="5419" max="5419" width="3" style="68" bestFit="1" customWidth="1"/>
    <col min="5420" max="5420" width="3.42578125" style="68" customWidth="1"/>
    <col min="5421" max="5421" width="4.42578125" style="68" bestFit="1" customWidth="1"/>
    <col min="5422" max="5422" width="3" style="68" bestFit="1" customWidth="1"/>
    <col min="5423" max="5423" width="6.42578125" style="68" customWidth="1"/>
    <col min="5424" max="5424" width="4.42578125" style="68" bestFit="1" customWidth="1"/>
    <col min="5425" max="5425" width="3" style="68" bestFit="1" customWidth="1"/>
    <col min="5426" max="5426" width="5" style="68" customWidth="1"/>
    <col min="5427" max="5427" width="2" style="68" customWidth="1"/>
    <col min="5428" max="5428" width="2.42578125" style="68" bestFit="1" customWidth="1"/>
    <col min="5429" max="5429" width="4.42578125" style="68" bestFit="1" customWidth="1"/>
    <col min="5430" max="5431" width="6.42578125" style="68" customWidth="1"/>
    <col min="5432" max="5432" width="11" style="68" bestFit="1" customWidth="1"/>
    <col min="5433" max="5435" width="6.42578125" style="68"/>
    <col min="5436" max="5436" width="8.5703125" style="68" customWidth="1"/>
    <col min="5437" max="5632" width="6.42578125" style="68"/>
    <col min="5633" max="5633" width="5.28515625" style="68" customWidth="1"/>
    <col min="5634" max="5634" width="2.5703125" style="68" customWidth="1"/>
    <col min="5635" max="5639" width="4.28515625" style="68" customWidth="1"/>
    <col min="5640" max="5640" width="5.28515625" style="68" customWidth="1"/>
    <col min="5641" max="5641" width="2.5703125" style="68" customWidth="1"/>
    <col min="5642" max="5646" width="4.28515625" style="68" customWidth="1"/>
    <col min="5647" max="5647" width="5.28515625" style="68" customWidth="1"/>
    <col min="5648" max="5648" width="2.5703125" style="68" customWidth="1"/>
    <col min="5649" max="5653" width="4.28515625" style="68" customWidth="1"/>
    <col min="5654" max="5654" width="5.28515625" style="68" customWidth="1"/>
    <col min="5655" max="5655" width="2.5703125" style="68" customWidth="1"/>
    <col min="5656" max="5660" width="4.28515625" style="68" customWidth="1"/>
    <col min="5661" max="5661" width="5.28515625" style="68" customWidth="1"/>
    <col min="5662" max="5662" width="2.5703125" style="68" customWidth="1"/>
    <col min="5663" max="5667" width="4.28515625" style="68" customWidth="1"/>
    <col min="5668" max="5668" width="5.28515625" style="68" customWidth="1"/>
    <col min="5669" max="5669" width="2.5703125" style="68" customWidth="1"/>
    <col min="5670" max="5674" width="4.28515625" style="68" customWidth="1"/>
    <col min="5675" max="5675" width="3" style="68" bestFit="1" customWidth="1"/>
    <col min="5676" max="5676" width="3.42578125" style="68" customWidth="1"/>
    <col min="5677" max="5677" width="4.42578125" style="68" bestFit="1" customWidth="1"/>
    <col min="5678" max="5678" width="3" style="68" bestFit="1" customWidth="1"/>
    <col min="5679" max="5679" width="6.42578125" style="68" customWidth="1"/>
    <col min="5680" max="5680" width="4.42578125" style="68" bestFit="1" customWidth="1"/>
    <col min="5681" max="5681" width="3" style="68" bestFit="1" customWidth="1"/>
    <col min="5682" max="5682" width="5" style="68" customWidth="1"/>
    <col min="5683" max="5683" width="2" style="68" customWidth="1"/>
    <col min="5684" max="5684" width="2.42578125" style="68" bestFit="1" customWidth="1"/>
    <col min="5685" max="5685" width="4.42578125" style="68" bestFit="1" customWidth="1"/>
    <col min="5686" max="5687" width="6.42578125" style="68" customWidth="1"/>
    <col min="5688" max="5688" width="11" style="68" bestFit="1" customWidth="1"/>
    <col min="5689" max="5691" width="6.42578125" style="68"/>
    <col min="5692" max="5692" width="8.5703125" style="68" customWidth="1"/>
    <col min="5693" max="5888" width="6.42578125" style="68"/>
    <col min="5889" max="5889" width="5.28515625" style="68" customWidth="1"/>
    <col min="5890" max="5890" width="2.5703125" style="68" customWidth="1"/>
    <col min="5891" max="5895" width="4.28515625" style="68" customWidth="1"/>
    <col min="5896" max="5896" width="5.28515625" style="68" customWidth="1"/>
    <col min="5897" max="5897" width="2.5703125" style="68" customWidth="1"/>
    <col min="5898" max="5902" width="4.28515625" style="68" customWidth="1"/>
    <col min="5903" max="5903" width="5.28515625" style="68" customWidth="1"/>
    <col min="5904" max="5904" width="2.5703125" style="68" customWidth="1"/>
    <col min="5905" max="5909" width="4.28515625" style="68" customWidth="1"/>
    <col min="5910" max="5910" width="5.28515625" style="68" customWidth="1"/>
    <col min="5911" max="5911" width="2.5703125" style="68" customWidth="1"/>
    <col min="5912" max="5916" width="4.28515625" style="68" customWidth="1"/>
    <col min="5917" max="5917" width="5.28515625" style="68" customWidth="1"/>
    <col min="5918" max="5918" width="2.5703125" style="68" customWidth="1"/>
    <col min="5919" max="5923" width="4.28515625" style="68" customWidth="1"/>
    <col min="5924" max="5924" width="5.28515625" style="68" customWidth="1"/>
    <col min="5925" max="5925" width="2.5703125" style="68" customWidth="1"/>
    <col min="5926" max="5930" width="4.28515625" style="68" customWidth="1"/>
    <col min="5931" max="5931" width="3" style="68" bestFit="1" customWidth="1"/>
    <col min="5932" max="5932" width="3.42578125" style="68" customWidth="1"/>
    <col min="5933" max="5933" width="4.42578125" style="68" bestFit="1" customWidth="1"/>
    <col min="5934" max="5934" width="3" style="68" bestFit="1" customWidth="1"/>
    <col min="5935" max="5935" width="6.42578125" style="68" customWidth="1"/>
    <col min="5936" max="5936" width="4.42578125" style="68" bestFit="1" customWidth="1"/>
    <col min="5937" max="5937" width="3" style="68" bestFit="1" customWidth="1"/>
    <col min="5938" max="5938" width="5" style="68" customWidth="1"/>
    <col min="5939" max="5939" width="2" style="68" customWidth="1"/>
    <col min="5940" max="5940" width="2.42578125" style="68" bestFit="1" customWidth="1"/>
    <col min="5941" max="5941" width="4.42578125" style="68" bestFit="1" customWidth="1"/>
    <col min="5942" max="5943" width="6.42578125" style="68" customWidth="1"/>
    <col min="5944" max="5944" width="11" style="68" bestFit="1" customWidth="1"/>
    <col min="5945" max="5947" width="6.42578125" style="68"/>
    <col min="5948" max="5948" width="8.5703125" style="68" customWidth="1"/>
    <col min="5949" max="6144" width="6.42578125" style="68"/>
    <col min="6145" max="6145" width="5.28515625" style="68" customWidth="1"/>
    <col min="6146" max="6146" width="2.5703125" style="68" customWidth="1"/>
    <col min="6147" max="6151" width="4.28515625" style="68" customWidth="1"/>
    <col min="6152" max="6152" width="5.28515625" style="68" customWidth="1"/>
    <col min="6153" max="6153" width="2.5703125" style="68" customWidth="1"/>
    <col min="6154" max="6158" width="4.28515625" style="68" customWidth="1"/>
    <col min="6159" max="6159" width="5.28515625" style="68" customWidth="1"/>
    <col min="6160" max="6160" width="2.5703125" style="68" customWidth="1"/>
    <col min="6161" max="6165" width="4.28515625" style="68" customWidth="1"/>
    <col min="6166" max="6166" width="5.28515625" style="68" customWidth="1"/>
    <col min="6167" max="6167" width="2.5703125" style="68" customWidth="1"/>
    <col min="6168" max="6172" width="4.28515625" style="68" customWidth="1"/>
    <col min="6173" max="6173" width="5.28515625" style="68" customWidth="1"/>
    <col min="6174" max="6174" width="2.5703125" style="68" customWidth="1"/>
    <col min="6175" max="6179" width="4.28515625" style="68" customWidth="1"/>
    <col min="6180" max="6180" width="5.28515625" style="68" customWidth="1"/>
    <col min="6181" max="6181" width="2.5703125" style="68" customWidth="1"/>
    <col min="6182" max="6186" width="4.28515625" style="68" customWidth="1"/>
    <col min="6187" max="6187" width="3" style="68" bestFit="1" customWidth="1"/>
    <col min="6188" max="6188" width="3.42578125" style="68" customWidth="1"/>
    <col min="6189" max="6189" width="4.42578125" style="68" bestFit="1" customWidth="1"/>
    <col min="6190" max="6190" width="3" style="68" bestFit="1" customWidth="1"/>
    <col min="6191" max="6191" width="6.42578125" style="68" customWidth="1"/>
    <col min="6192" max="6192" width="4.42578125" style="68" bestFit="1" customWidth="1"/>
    <col min="6193" max="6193" width="3" style="68" bestFit="1" customWidth="1"/>
    <col min="6194" max="6194" width="5" style="68" customWidth="1"/>
    <col min="6195" max="6195" width="2" style="68" customWidth="1"/>
    <col min="6196" max="6196" width="2.42578125" style="68" bestFit="1" customWidth="1"/>
    <col min="6197" max="6197" width="4.42578125" style="68" bestFit="1" customWidth="1"/>
    <col min="6198" max="6199" width="6.42578125" style="68" customWidth="1"/>
    <col min="6200" max="6200" width="11" style="68" bestFit="1" customWidth="1"/>
    <col min="6201" max="6203" width="6.42578125" style="68"/>
    <col min="6204" max="6204" width="8.5703125" style="68" customWidth="1"/>
    <col min="6205" max="6400" width="6.42578125" style="68"/>
    <col min="6401" max="6401" width="5.28515625" style="68" customWidth="1"/>
    <col min="6402" max="6402" width="2.5703125" style="68" customWidth="1"/>
    <col min="6403" max="6407" width="4.28515625" style="68" customWidth="1"/>
    <col min="6408" max="6408" width="5.28515625" style="68" customWidth="1"/>
    <col min="6409" max="6409" width="2.5703125" style="68" customWidth="1"/>
    <col min="6410" max="6414" width="4.28515625" style="68" customWidth="1"/>
    <col min="6415" max="6415" width="5.28515625" style="68" customWidth="1"/>
    <col min="6416" max="6416" width="2.5703125" style="68" customWidth="1"/>
    <col min="6417" max="6421" width="4.28515625" style="68" customWidth="1"/>
    <col min="6422" max="6422" width="5.28515625" style="68" customWidth="1"/>
    <col min="6423" max="6423" width="2.5703125" style="68" customWidth="1"/>
    <col min="6424" max="6428" width="4.28515625" style="68" customWidth="1"/>
    <col min="6429" max="6429" width="5.28515625" style="68" customWidth="1"/>
    <col min="6430" max="6430" width="2.5703125" style="68" customWidth="1"/>
    <col min="6431" max="6435" width="4.28515625" style="68" customWidth="1"/>
    <col min="6436" max="6436" width="5.28515625" style="68" customWidth="1"/>
    <col min="6437" max="6437" width="2.5703125" style="68" customWidth="1"/>
    <col min="6438" max="6442" width="4.28515625" style="68" customWidth="1"/>
    <col min="6443" max="6443" width="3" style="68" bestFit="1" customWidth="1"/>
    <col min="6444" max="6444" width="3.42578125" style="68" customWidth="1"/>
    <col min="6445" max="6445" width="4.42578125" style="68" bestFit="1" customWidth="1"/>
    <col min="6446" max="6446" width="3" style="68" bestFit="1" customWidth="1"/>
    <col min="6447" max="6447" width="6.42578125" style="68" customWidth="1"/>
    <col min="6448" max="6448" width="4.42578125" style="68" bestFit="1" customWidth="1"/>
    <col min="6449" max="6449" width="3" style="68" bestFit="1" customWidth="1"/>
    <col min="6450" max="6450" width="5" style="68" customWidth="1"/>
    <col min="6451" max="6451" width="2" style="68" customWidth="1"/>
    <col min="6452" max="6452" width="2.42578125" style="68" bestFit="1" customWidth="1"/>
    <col min="6453" max="6453" width="4.42578125" style="68" bestFit="1" customWidth="1"/>
    <col min="6454" max="6455" width="6.42578125" style="68" customWidth="1"/>
    <col min="6456" max="6456" width="11" style="68" bestFit="1" customWidth="1"/>
    <col min="6457" max="6459" width="6.42578125" style="68"/>
    <col min="6460" max="6460" width="8.5703125" style="68" customWidth="1"/>
    <col min="6461" max="6656" width="6.42578125" style="68"/>
    <col min="6657" max="6657" width="5.28515625" style="68" customWidth="1"/>
    <col min="6658" max="6658" width="2.5703125" style="68" customWidth="1"/>
    <col min="6659" max="6663" width="4.28515625" style="68" customWidth="1"/>
    <col min="6664" max="6664" width="5.28515625" style="68" customWidth="1"/>
    <col min="6665" max="6665" width="2.5703125" style="68" customWidth="1"/>
    <col min="6666" max="6670" width="4.28515625" style="68" customWidth="1"/>
    <col min="6671" max="6671" width="5.28515625" style="68" customWidth="1"/>
    <col min="6672" max="6672" width="2.5703125" style="68" customWidth="1"/>
    <col min="6673" max="6677" width="4.28515625" style="68" customWidth="1"/>
    <col min="6678" max="6678" width="5.28515625" style="68" customWidth="1"/>
    <col min="6679" max="6679" width="2.5703125" style="68" customWidth="1"/>
    <col min="6680" max="6684" width="4.28515625" style="68" customWidth="1"/>
    <col min="6685" max="6685" width="5.28515625" style="68" customWidth="1"/>
    <col min="6686" max="6686" width="2.5703125" style="68" customWidth="1"/>
    <col min="6687" max="6691" width="4.28515625" style="68" customWidth="1"/>
    <col min="6692" max="6692" width="5.28515625" style="68" customWidth="1"/>
    <col min="6693" max="6693" width="2.5703125" style="68" customWidth="1"/>
    <col min="6694" max="6698" width="4.28515625" style="68" customWidth="1"/>
    <col min="6699" max="6699" width="3" style="68" bestFit="1" customWidth="1"/>
    <col min="6700" max="6700" width="3.42578125" style="68" customWidth="1"/>
    <col min="6701" max="6701" width="4.42578125" style="68" bestFit="1" customWidth="1"/>
    <col min="6702" max="6702" width="3" style="68" bestFit="1" customWidth="1"/>
    <col min="6703" max="6703" width="6.42578125" style="68" customWidth="1"/>
    <col min="6704" max="6704" width="4.42578125" style="68" bestFit="1" customWidth="1"/>
    <col min="6705" max="6705" width="3" style="68" bestFit="1" customWidth="1"/>
    <col min="6706" max="6706" width="5" style="68" customWidth="1"/>
    <col min="6707" max="6707" width="2" style="68" customWidth="1"/>
    <col min="6708" max="6708" width="2.42578125" style="68" bestFit="1" customWidth="1"/>
    <col min="6709" max="6709" width="4.42578125" style="68" bestFit="1" customWidth="1"/>
    <col min="6710" max="6711" width="6.42578125" style="68" customWidth="1"/>
    <col min="6712" max="6712" width="11" style="68" bestFit="1" customWidth="1"/>
    <col min="6713" max="6715" width="6.42578125" style="68"/>
    <col min="6716" max="6716" width="8.5703125" style="68" customWidth="1"/>
    <col min="6717" max="6912" width="6.42578125" style="68"/>
    <col min="6913" max="6913" width="5.28515625" style="68" customWidth="1"/>
    <col min="6914" max="6914" width="2.5703125" style="68" customWidth="1"/>
    <col min="6915" max="6919" width="4.28515625" style="68" customWidth="1"/>
    <col min="6920" max="6920" width="5.28515625" style="68" customWidth="1"/>
    <col min="6921" max="6921" width="2.5703125" style="68" customWidth="1"/>
    <col min="6922" max="6926" width="4.28515625" style="68" customWidth="1"/>
    <col min="6927" max="6927" width="5.28515625" style="68" customWidth="1"/>
    <col min="6928" max="6928" width="2.5703125" style="68" customWidth="1"/>
    <col min="6929" max="6933" width="4.28515625" style="68" customWidth="1"/>
    <col min="6934" max="6934" width="5.28515625" style="68" customWidth="1"/>
    <col min="6935" max="6935" width="2.5703125" style="68" customWidth="1"/>
    <col min="6936" max="6940" width="4.28515625" style="68" customWidth="1"/>
    <col min="6941" max="6941" width="5.28515625" style="68" customWidth="1"/>
    <col min="6942" max="6942" width="2.5703125" style="68" customWidth="1"/>
    <col min="6943" max="6947" width="4.28515625" style="68" customWidth="1"/>
    <col min="6948" max="6948" width="5.28515625" style="68" customWidth="1"/>
    <col min="6949" max="6949" width="2.5703125" style="68" customWidth="1"/>
    <col min="6950" max="6954" width="4.28515625" style="68" customWidth="1"/>
    <col min="6955" max="6955" width="3" style="68" bestFit="1" customWidth="1"/>
    <col min="6956" max="6956" width="3.42578125" style="68" customWidth="1"/>
    <col min="6957" max="6957" width="4.42578125" style="68" bestFit="1" customWidth="1"/>
    <col min="6958" max="6958" width="3" style="68" bestFit="1" customWidth="1"/>
    <col min="6959" max="6959" width="6.42578125" style="68" customWidth="1"/>
    <col min="6960" max="6960" width="4.42578125" style="68" bestFit="1" customWidth="1"/>
    <col min="6961" max="6961" width="3" style="68" bestFit="1" customWidth="1"/>
    <col min="6962" max="6962" width="5" style="68" customWidth="1"/>
    <col min="6963" max="6963" width="2" style="68" customWidth="1"/>
    <col min="6964" max="6964" width="2.42578125" style="68" bestFit="1" customWidth="1"/>
    <col min="6965" max="6965" width="4.42578125" style="68" bestFit="1" customWidth="1"/>
    <col min="6966" max="6967" width="6.42578125" style="68" customWidth="1"/>
    <col min="6968" max="6968" width="11" style="68" bestFit="1" customWidth="1"/>
    <col min="6969" max="6971" width="6.42578125" style="68"/>
    <col min="6972" max="6972" width="8.5703125" style="68" customWidth="1"/>
    <col min="6973" max="7168" width="6.42578125" style="68"/>
    <col min="7169" max="7169" width="5.28515625" style="68" customWidth="1"/>
    <col min="7170" max="7170" width="2.5703125" style="68" customWidth="1"/>
    <col min="7171" max="7175" width="4.28515625" style="68" customWidth="1"/>
    <col min="7176" max="7176" width="5.28515625" style="68" customWidth="1"/>
    <col min="7177" max="7177" width="2.5703125" style="68" customWidth="1"/>
    <col min="7178" max="7182" width="4.28515625" style="68" customWidth="1"/>
    <col min="7183" max="7183" width="5.28515625" style="68" customWidth="1"/>
    <col min="7184" max="7184" width="2.5703125" style="68" customWidth="1"/>
    <col min="7185" max="7189" width="4.28515625" style="68" customWidth="1"/>
    <col min="7190" max="7190" width="5.28515625" style="68" customWidth="1"/>
    <col min="7191" max="7191" width="2.5703125" style="68" customWidth="1"/>
    <col min="7192" max="7196" width="4.28515625" style="68" customWidth="1"/>
    <col min="7197" max="7197" width="5.28515625" style="68" customWidth="1"/>
    <col min="7198" max="7198" width="2.5703125" style="68" customWidth="1"/>
    <col min="7199" max="7203" width="4.28515625" style="68" customWidth="1"/>
    <col min="7204" max="7204" width="5.28515625" style="68" customWidth="1"/>
    <col min="7205" max="7205" width="2.5703125" style="68" customWidth="1"/>
    <col min="7206" max="7210" width="4.28515625" style="68" customWidth="1"/>
    <col min="7211" max="7211" width="3" style="68" bestFit="1" customWidth="1"/>
    <col min="7212" max="7212" width="3.42578125" style="68" customWidth="1"/>
    <col min="7213" max="7213" width="4.42578125" style="68" bestFit="1" customWidth="1"/>
    <col min="7214" max="7214" width="3" style="68" bestFit="1" customWidth="1"/>
    <col min="7215" max="7215" width="6.42578125" style="68" customWidth="1"/>
    <col min="7216" max="7216" width="4.42578125" style="68" bestFit="1" customWidth="1"/>
    <col min="7217" max="7217" width="3" style="68" bestFit="1" customWidth="1"/>
    <col min="7218" max="7218" width="5" style="68" customWidth="1"/>
    <col min="7219" max="7219" width="2" style="68" customWidth="1"/>
    <col min="7220" max="7220" width="2.42578125" style="68" bestFit="1" customWidth="1"/>
    <col min="7221" max="7221" width="4.42578125" style="68" bestFit="1" customWidth="1"/>
    <col min="7222" max="7223" width="6.42578125" style="68" customWidth="1"/>
    <col min="7224" max="7224" width="11" style="68" bestFit="1" customWidth="1"/>
    <col min="7225" max="7227" width="6.42578125" style="68"/>
    <col min="7228" max="7228" width="8.5703125" style="68" customWidth="1"/>
    <col min="7229" max="7424" width="6.42578125" style="68"/>
    <col min="7425" max="7425" width="5.28515625" style="68" customWidth="1"/>
    <col min="7426" max="7426" width="2.5703125" style="68" customWidth="1"/>
    <col min="7427" max="7431" width="4.28515625" style="68" customWidth="1"/>
    <col min="7432" max="7432" width="5.28515625" style="68" customWidth="1"/>
    <col min="7433" max="7433" width="2.5703125" style="68" customWidth="1"/>
    <col min="7434" max="7438" width="4.28515625" style="68" customWidth="1"/>
    <col min="7439" max="7439" width="5.28515625" style="68" customWidth="1"/>
    <col min="7440" max="7440" width="2.5703125" style="68" customWidth="1"/>
    <col min="7441" max="7445" width="4.28515625" style="68" customWidth="1"/>
    <col min="7446" max="7446" width="5.28515625" style="68" customWidth="1"/>
    <col min="7447" max="7447" width="2.5703125" style="68" customWidth="1"/>
    <col min="7448" max="7452" width="4.28515625" style="68" customWidth="1"/>
    <col min="7453" max="7453" width="5.28515625" style="68" customWidth="1"/>
    <col min="7454" max="7454" width="2.5703125" style="68" customWidth="1"/>
    <col min="7455" max="7459" width="4.28515625" style="68" customWidth="1"/>
    <col min="7460" max="7460" width="5.28515625" style="68" customWidth="1"/>
    <col min="7461" max="7461" width="2.5703125" style="68" customWidth="1"/>
    <col min="7462" max="7466" width="4.28515625" style="68" customWidth="1"/>
    <col min="7467" max="7467" width="3" style="68" bestFit="1" customWidth="1"/>
    <col min="7468" max="7468" width="3.42578125" style="68" customWidth="1"/>
    <col min="7469" max="7469" width="4.42578125" style="68" bestFit="1" customWidth="1"/>
    <col min="7470" max="7470" width="3" style="68" bestFit="1" customWidth="1"/>
    <col min="7471" max="7471" width="6.42578125" style="68" customWidth="1"/>
    <col min="7472" max="7472" width="4.42578125" style="68" bestFit="1" customWidth="1"/>
    <col min="7473" max="7473" width="3" style="68" bestFit="1" customWidth="1"/>
    <col min="7474" max="7474" width="5" style="68" customWidth="1"/>
    <col min="7475" max="7475" width="2" style="68" customWidth="1"/>
    <col min="7476" max="7476" width="2.42578125" style="68" bestFit="1" customWidth="1"/>
    <col min="7477" max="7477" width="4.42578125" style="68" bestFit="1" customWidth="1"/>
    <col min="7478" max="7479" width="6.42578125" style="68" customWidth="1"/>
    <col min="7480" max="7480" width="11" style="68" bestFit="1" customWidth="1"/>
    <col min="7481" max="7483" width="6.42578125" style="68"/>
    <col min="7484" max="7484" width="8.5703125" style="68" customWidth="1"/>
    <col min="7485" max="7680" width="6.42578125" style="68"/>
    <col min="7681" max="7681" width="5.28515625" style="68" customWidth="1"/>
    <col min="7682" max="7682" width="2.5703125" style="68" customWidth="1"/>
    <col min="7683" max="7687" width="4.28515625" style="68" customWidth="1"/>
    <col min="7688" max="7688" width="5.28515625" style="68" customWidth="1"/>
    <col min="7689" max="7689" width="2.5703125" style="68" customWidth="1"/>
    <col min="7690" max="7694" width="4.28515625" style="68" customWidth="1"/>
    <col min="7695" max="7695" width="5.28515625" style="68" customWidth="1"/>
    <col min="7696" max="7696" width="2.5703125" style="68" customWidth="1"/>
    <col min="7697" max="7701" width="4.28515625" style="68" customWidth="1"/>
    <col min="7702" max="7702" width="5.28515625" style="68" customWidth="1"/>
    <col min="7703" max="7703" width="2.5703125" style="68" customWidth="1"/>
    <col min="7704" max="7708" width="4.28515625" style="68" customWidth="1"/>
    <col min="7709" max="7709" width="5.28515625" style="68" customWidth="1"/>
    <col min="7710" max="7710" width="2.5703125" style="68" customWidth="1"/>
    <col min="7711" max="7715" width="4.28515625" style="68" customWidth="1"/>
    <col min="7716" max="7716" width="5.28515625" style="68" customWidth="1"/>
    <col min="7717" max="7717" width="2.5703125" style="68" customWidth="1"/>
    <col min="7718" max="7722" width="4.28515625" style="68" customWidth="1"/>
    <col min="7723" max="7723" width="3" style="68" bestFit="1" customWidth="1"/>
    <col min="7724" max="7724" width="3.42578125" style="68" customWidth="1"/>
    <col min="7725" max="7725" width="4.42578125" style="68" bestFit="1" customWidth="1"/>
    <col min="7726" max="7726" width="3" style="68" bestFit="1" customWidth="1"/>
    <col min="7727" max="7727" width="6.42578125" style="68" customWidth="1"/>
    <col min="7728" max="7728" width="4.42578125" style="68" bestFit="1" customWidth="1"/>
    <col min="7729" max="7729" width="3" style="68" bestFit="1" customWidth="1"/>
    <col min="7730" max="7730" width="5" style="68" customWidth="1"/>
    <col min="7731" max="7731" width="2" style="68" customWidth="1"/>
    <col min="7732" max="7732" width="2.42578125" style="68" bestFit="1" customWidth="1"/>
    <col min="7733" max="7733" width="4.42578125" style="68" bestFit="1" customWidth="1"/>
    <col min="7734" max="7735" width="6.42578125" style="68" customWidth="1"/>
    <col min="7736" max="7736" width="11" style="68" bestFit="1" customWidth="1"/>
    <col min="7737" max="7739" width="6.42578125" style="68"/>
    <col min="7740" max="7740" width="8.5703125" style="68" customWidth="1"/>
    <col min="7741" max="7936" width="6.42578125" style="68"/>
    <col min="7937" max="7937" width="5.28515625" style="68" customWidth="1"/>
    <col min="7938" max="7938" width="2.5703125" style="68" customWidth="1"/>
    <col min="7939" max="7943" width="4.28515625" style="68" customWidth="1"/>
    <col min="7944" max="7944" width="5.28515625" style="68" customWidth="1"/>
    <col min="7945" max="7945" width="2.5703125" style="68" customWidth="1"/>
    <col min="7946" max="7950" width="4.28515625" style="68" customWidth="1"/>
    <col min="7951" max="7951" width="5.28515625" style="68" customWidth="1"/>
    <col min="7952" max="7952" width="2.5703125" style="68" customWidth="1"/>
    <col min="7953" max="7957" width="4.28515625" style="68" customWidth="1"/>
    <col min="7958" max="7958" width="5.28515625" style="68" customWidth="1"/>
    <col min="7959" max="7959" width="2.5703125" style="68" customWidth="1"/>
    <col min="7960" max="7964" width="4.28515625" style="68" customWidth="1"/>
    <col min="7965" max="7965" width="5.28515625" style="68" customWidth="1"/>
    <col min="7966" max="7966" width="2.5703125" style="68" customWidth="1"/>
    <col min="7967" max="7971" width="4.28515625" style="68" customWidth="1"/>
    <col min="7972" max="7972" width="5.28515625" style="68" customWidth="1"/>
    <col min="7973" max="7973" width="2.5703125" style="68" customWidth="1"/>
    <col min="7974" max="7978" width="4.28515625" style="68" customWidth="1"/>
    <col min="7979" max="7979" width="3" style="68" bestFit="1" customWidth="1"/>
    <col min="7980" max="7980" width="3.42578125" style="68" customWidth="1"/>
    <col min="7981" max="7981" width="4.42578125" style="68" bestFit="1" customWidth="1"/>
    <col min="7982" max="7982" width="3" style="68" bestFit="1" customWidth="1"/>
    <col min="7983" max="7983" width="6.42578125" style="68" customWidth="1"/>
    <col min="7984" max="7984" width="4.42578125" style="68" bestFit="1" customWidth="1"/>
    <col min="7985" max="7985" width="3" style="68" bestFit="1" customWidth="1"/>
    <col min="7986" max="7986" width="5" style="68" customWidth="1"/>
    <col min="7987" max="7987" width="2" style="68" customWidth="1"/>
    <col min="7988" max="7988" width="2.42578125" style="68" bestFit="1" customWidth="1"/>
    <col min="7989" max="7989" width="4.42578125" style="68" bestFit="1" customWidth="1"/>
    <col min="7990" max="7991" width="6.42578125" style="68" customWidth="1"/>
    <col min="7992" max="7992" width="11" style="68" bestFit="1" customWidth="1"/>
    <col min="7993" max="7995" width="6.42578125" style="68"/>
    <col min="7996" max="7996" width="8.5703125" style="68" customWidth="1"/>
    <col min="7997" max="8192" width="6.42578125" style="68"/>
    <col min="8193" max="8193" width="5.28515625" style="68" customWidth="1"/>
    <col min="8194" max="8194" width="2.5703125" style="68" customWidth="1"/>
    <col min="8195" max="8199" width="4.28515625" style="68" customWidth="1"/>
    <col min="8200" max="8200" width="5.28515625" style="68" customWidth="1"/>
    <col min="8201" max="8201" width="2.5703125" style="68" customWidth="1"/>
    <col min="8202" max="8206" width="4.28515625" style="68" customWidth="1"/>
    <col min="8207" max="8207" width="5.28515625" style="68" customWidth="1"/>
    <col min="8208" max="8208" width="2.5703125" style="68" customWidth="1"/>
    <col min="8209" max="8213" width="4.28515625" style="68" customWidth="1"/>
    <col min="8214" max="8214" width="5.28515625" style="68" customWidth="1"/>
    <col min="8215" max="8215" width="2.5703125" style="68" customWidth="1"/>
    <col min="8216" max="8220" width="4.28515625" style="68" customWidth="1"/>
    <col min="8221" max="8221" width="5.28515625" style="68" customWidth="1"/>
    <col min="8222" max="8222" width="2.5703125" style="68" customWidth="1"/>
    <col min="8223" max="8227" width="4.28515625" style="68" customWidth="1"/>
    <col min="8228" max="8228" width="5.28515625" style="68" customWidth="1"/>
    <col min="8229" max="8229" width="2.5703125" style="68" customWidth="1"/>
    <col min="8230" max="8234" width="4.28515625" style="68" customWidth="1"/>
    <col min="8235" max="8235" width="3" style="68" bestFit="1" customWidth="1"/>
    <col min="8236" max="8236" width="3.42578125" style="68" customWidth="1"/>
    <col min="8237" max="8237" width="4.42578125" style="68" bestFit="1" customWidth="1"/>
    <col min="8238" max="8238" width="3" style="68" bestFit="1" customWidth="1"/>
    <col min="8239" max="8239" width="6.42578125" style="68" customWidth="1"/>
    <col min="8240" max="8240" width="4.42578125" style="68" bestFit="1" customWidth="1"/>
    <col min="8241" max="8241" width="3" style="68" bestFit="1" customWidth="1"/>
    <col min="8242" max="8242" width="5" style="68" customWidth="1"/>
    <col min="8243" max="8243" width="2" style="68" customWidth="1"/>
    <col min="8244" max="8244" width="2.42578125" style="68" bestFit="1" customWidth="1"/>
    <col min="8245" max="8245" width="4.42578125" style="68" bestFit="1" customWidth="1"/>
    <col min="8246" max="8247" width="6.42578125" style="68" customWidth="1"/>
    <col min="8248" max="8248" width="11" style="68" bestFit="1" customWidth="1"/>
    <col min="8249" max="8251" width="6.42578125" style="68"/>
    <col min="8252" max="8252" width="8.5703125" style="68" customWidth="1"/>
    <col min="8253" max="8448" width="6.42578125" style="68"/>
    <col min="8449" max="8449" width="5.28515625" style="68" customWidth="1"/>
    <col min="8450" max="8450" width="2.5703125" style="68" customWidth="1"/>
    <col min="8451" max="8455" width="4.28515625" style="68" customWidth="1"/>
    <col min="8456" max="8456" width="5.28515625" style="68" customWidth="1"/>
    <col min="8457" max="8457" width="2.5703125" style="68" customWidth="1"/>
    <col min="8458" max="8462" width="4.28515625" style="68" customWidth="1"/>
    <col min="8463" max="8463" width="5.28515625" style="68" customWidth="1"/>
    <col min="8464" max="8464" width="2.5703125" style="68" customWidth="1"/>
    <col min="8465" max="8469" width="4.28515625" style="68" customWidth="1"/>
    <col min="8470" max="8470" width="5.28515625" style="68" customWidth="1"/>
    <col min="8471" max="8471" width="2.5703125" style="68" customWidth="1"/>
    <col min="8472" max="8476" width="4.28515625" style="68" customWidth="1"/>
    <col min="8477" max="8477" width="5.28515625" style="68" customWidth="1"/>
    <col min="8478" max="8478" width="2.5703125" style="68" customWidth="1"/>
    <col min="8479" max="8483" width="4.28515625" style="68" customWidth="1"/>
    <col min="8484" max="8484" width="5.28515625" style="68" customWidth="1"/>
    <col min="8485" max="8485" width="2.5703125" style="68" customWidth="1"/>
    <col min="8486" max="8490" width="4.28515625" style="68" customWidth="1"/>
    <col min="8491" max="8491" width="3" style="68" bestFit="1" customWidth="1"/>
    <col min="8492" max="8492" width="3.42578125" style="68" customWidth="1"/>
    <col min="8493" max="8493" width="4.42578125" style="68" bestFit="1" customWidth="1"/>
    <col min="8494" max="8494" width="3" style="68" bestFit="1" customWidth="1"/>
    <col min="8495" max="8495" width="6.42578125" style="68" customWidth="1"/>
    <col min="8496" max="8496" width="4.42578125" style="68" bestFit="1" customWidth="1"/>
    <col min="8497" max="8497" width="3" style="68" bestFit="1" customWidth="1"/>
    <col min="8498" max="8498" width="5" style="68" customWidth="1"/>
    <col min="8499" max="8499" width="2" style="68" customWidth="1"/>
    <col min="8500" max="8500" width="2.42578125" style="68" bestFit="1" customWidth="1"/>
    <col min="8501" max="8501" width="4.42578125" style="68" bestFit="1" customWidth="1"/>
    <col min="8502" max="8503" width="6.42578125" style="68" customWidth="1"/>
    <col min="8504" max="8504" width="11" style="68" bestFit="1" customWidth="1"/>
    <col min="8505" max="8507" width="6.42578125" style="68"/>
    <col min="8508" max="8508" width="8.5703125" style="68" customWidth="1"/>
    <col min="8509" max="8704" width="6.42578125" style="68"/>
    <col min="8705" max="8705" width="5.28515625" style="68" customWidth="1"/>
    <col min="8706" max="8706" width="2.5703125" style="68" customWidth="1"/>
    <col min="8707" max="8711" width="4.28515625" style="68" customWidth="1"/>
    <col min="8712" max="8712" width="5.28515625" style="68" customWidth="1"/>
    <col min="8713" max="8713" width="2.5703125" style="68" customWidth="1"/>
    <col min="8714" max="8718" width="4.28515625" style="68" customWidth="1"/>
    <col min="8719" max="8719" width="5.28515625" style="68" customWidth="1"/>
    <col min="8720" max="8720" width="2.5703125" style="68" customWidth="1"/>
    <col min="8721" max="8725" width="4.28515625" style="68" customWidth="1"/>
    <col min="8726" max="8726" width="5.28515625" style="68" customWidth="1"/>
    <col min="8727" max="8727" width="2.5703125" style="68" customWidth="1"/>
    <col min="8728" max="8732" width="4.28515625" style="68" customWidth="1"/>
    <col min="8733" max="8733" width="5.28515625" style="68" customWidth="1"/>
    <col min="8734" max="8734" width="2.5703125" style="68" customWidth="1"/>
    <col min="8735" max="8739" width="4.28515625" style="68" customWidth="1"/>
    <col min="8740" max="8740" width="5.28515625" style="68" customWidth="1"/>
    <col min="8741" max="8741" width="2.5703125" style="68" customWidth="1"/>
    <col min="8742" max="8746" width="4.28515625" style="68" customWidth="1"/>
    <col min="8747" max="8747" width="3" style="68" bestFit="1" customWidth="1"/>
    <col min="8748" max="8748" width="3.42578125" style="68" customWidth="1"/>
    <col min="8749" max="8749" width="4.42578125" style="68" bestFit="1" customWidth="1"/>
    <col min="8750" max="8750" width="3" style="68" bestFit="1" customWidth="1"/>
    <col min="8751" max="8751" width="6.42578125" style="68" customWidth="1"/>
    <col min="8752" max="8752" width="4.42578125" style="68" bestFit="1" customWidth="1"/>
    <col min="8753" max="8753" width="3" style="68" bestFit="1" customWidth="1"/>
    <col min="8754" max="8754" width="5" style="68" customWidth="1"/>
    <col min="8755" max="8755" width="2" style="68" customWidth="1"/>
    <col min="8756" max="8756" width="2.42578125" style="68" bestFit="1" customWidth="1"/>
    <col min="8757" max="8757" width="4.42578125" style="68" bestFit="1" customWidth="1"/>
    <col min="8758" max="8759" width="6.42578125" style="68" customWidth="1"/>
    <col min="8760" max="8760" width="11" style="68" bestFit="1" customWidth="1"/>
    <col min="8761" max="8763" width="6.42578125" style="68"/>
    <col min="8764" max="8764" width="8.5703125" style="68" customWidth="1"/>
    <col min="8765" max="8960" width="6.42578125" style="68"/>
    <col min="8961" max="8961" width="5.28515625" style="68" customWidth="1"/>
    <col min="8962" max="8962" width="2.5703125" style="68" customWidth="1"/>
    <col min="8963" max="8967" width="4.28515625" style="68" customWidth="1"/>
    <col min="8968" max="8968" width="5.28515625" style="68" customWidth="1"/>
    <col min="8969" max="8969" width="2.5703125" style="68" customWidth="1"/>
    <col min="8970" max="8974" width="4.28515625" style="68" customWidth="1"/>
    <col min="8975" max="8975" width="5.28515625" style="68" customWidth="1"/>
    <col min="8976" max="8976" width="2.5703125" style="68" customWidth="1"/>
    <col min="8977" max="8981" width="4.28515625" style="68" customWidth="1"/>
    <col min="8982" max="8982" width="5.28515625" style="68" customWidth="1"/>
    <col min="8983" max="8983" width="2.5703125" style="68" customWidth="1"/>
    <col min="8984" max="8988" width="4.28515625" style="68" customWidth="1"/>
    <col min="8989" max="8989" width="5.28515625" style="68" customWidth="1"/>
    <col min="8990" max="8990" width="2.5703125" style="68" customWidth="1"/>
    <col min="8991" max="8995" width="4.28515625" style="68" customWidth="1"/>
    <col min="8996" max="8996" width="5.28515625" style="68" customWidth="1"/>
    <col min="8997" max="8997" width="2.5703125" style="68" customWidth="1"/>
    <col min="8998" max="9002" width="4.28515625" style="68" customWidth="1"/>
    <col min="9003" max="9003" width="3" style="68" bestFit="1" customWidth="1"/>
    <col min="9004" max="9004" width="3.42578125" style="68" customWidth="1"/>
    <col min="9005" max="9005" width="4.42578125" style="68" bestFit="1" customWidth="1"/>
    <col min="9006" max="9006" width="3" style="68" bestFit="1" customWidth="1"/>
    <col min="9007" max="9007" width="6.42578125" style="68" customWidth="1"/>
    <col min="9008" max="9008" width="4.42578125" style="68" bestFit="1" customWidth="1"/>
    <col min="9009" max="9009" width="3" style="68" bestFit="1" customWidth="1"/>
    <col min="9010" max="9010" width="5" style="68" customWidth="1"/>
    <col min="9011" max="9011" width="2" style="68" customWidth="1"/>
    <col min="9012" max="9012" width="2.42578125" style="68" bestFit="1" customWidth="1"/>
    <col min="9013" max="9013" width="4.42578125" style="68" bestFit="1" customWidth="1"/>
    <col min="9014" max="9015" width="6.42578125" style="68" customWidth="1"/>
    <col min="9016" max="9016" width="11" style="68" bestFit="1" customWidth="1"/>
    <col min="9017" max="9019" width="6.42578125" style="68"/>
    <col min="9020" max="9020" width="8.5703125" style="68" customWidth="1"/>
    <col min="9021" max="9216" width="6.42578125" style="68"/>
    <col min="9217" max="9217" width="5.28515625" style="68" customWidth="1"/>
    <col min="9218" max="9218" width="2.5703125" style="68" customWidth="1"/>
    <col min="9219" max="9223" width="4.28515625" style="68" customWidth="1"/>
    <col min="9224" max="9224" width="5.28515625" style="68" customWidth="1"/>
    <col min="9225" max="9225" width="2.5703125" style="68" customWidth="1"/>
    <col min="9226" max="9230" width="4.28515625" style="68" customWidth="1"/>
    <col min="9231" max="9231" width="5.28515625" style="68" customWidth="1"/>
    <col min="9232" max="9232" width="2.5703125" style="68" customWidth="1"/>
    <col min="9233" max="9237" width="4.28515625" style="68" customWidth="1"/>
    <col min="9238" max="9238" width="5.28515625" style="68" customWidth="1"/>
    <col min="9239" max="9239" width="2.5703125" style="68" customWidth="1"/>
    <col min="9240" max="9244" width="4.28515625" style="68" customWidth="1"/>
    <col min="9245" max="9245" width="5.28515625" style="68" customWidth="1"/>
    <col min="9246" max="9246" width="2.5703125" style="68" customWidth="1"/>
    <col min="9247" max="9251" width="4.28515625" style="68" customWidth="1"/>
    <col min="9252" max="9252" width="5.28515625" style="68" customWidth="1"/>
    <col min="9253" max="9253" width="2.5703125" style="68" customWidth="1"/>
    <col min="9254" max="9258" width="4.28515625" style="68" customWidth="1"/>
    <col min="9259" max="9259" width="3" style="68" bestFit="1" customWidth="1"/>
    <col min="9260" max="9260" width="3.42578125" style="68" customWidth="1"/>
    <col min="9261" max="9261" width="4.42578125" style="68" bestFit="1" customWidth="1"/>
    <col min="9262" max="9262" width="3" style="68" bestFit="1" customWidth="1"/>
    <col min="9263" max="9263" width="6.42578125" style="68" customWidth="1"/>
    <col min="9264" max="9264" width="4.42578125" style="68" bestFit="1" customWidth="1"/>
    <col min="9265" max="9265" width="3" style="68" bestFit="1" customWidth="1"/>
    <col min="9266" max="9266" width="5" style="68" customWidth="1"/>
    <col min="9267" max="9267" width="2" style="68" customWidth="1"/>
    <col min="9268" max="9268" width="2.42578125" style="68" bestFit="1" customWidth="1"/>
    <col min="9269" max="9269" width="4.42578125" style="68" bestFit="1" customWidth="1"/>
    <col min="9270" max="9271" width="6.42578125" style="68" customWidth="1"/>
    <col min="9272" max="9272" width="11" style="68" bestFit="1" customWidth="1"/>
    <col min="9273" max="9275" width="6.42578125" style="68"/>
    <col min="9276" max="9276" width="8.5703125" style="68" customWidth="1"/>
    <col min="9277" max="9472" width="6.42578125" style="68"/>
    <col min="9473" max="9473" width="5.28515625" style="68" customWidth="1"/>
    <col min="9474" max="9474" width="2.5703125" style="68" customWidth="1"/>
    <col min="9475" max="9479" width="4.28515625" style="68" customWidth="1"/>
    <col min="9480" max="9480" width="5.28515625" style="68" customWidth="1"/>
    <col min="9481" max="9481" width="2.5703125" style="68" customWidth="1"/>
    <col min="9482" max="9486" width="4.28515625" style="68" customWidth="1"/>
    <col min="9487" max="9487" width="5.28515625" style="68" customWidth="1"/>
    <col min="9488" max="9488" width="2.5703125" style="68" customWidth="1"/>
    <col min="9489" max="9493" width="4.28515625" style="68" customWidth="1"/>
    <col min="9494" max="9494" width="5.28515625" style="68" customWidth="1"/>
    <col min="9495" max="9495" width="2.5703125" style="68" customWidth="1"/>
    <col min="9496" max="9500" width="4.28515625" style="68" customWidth="1"/>
    <col min="9501" max="9501" width="5.28515625" style="68" customWidth="1"/>
    <col min="9502" max="9502" width="2.5703125" style="68" customWidth="1"/>
    <col min="9503" max="9507" width="4.28515625" style="68" customWidth="1"/>
    <col min="9508" max="9508" width="5.28515625" style="68" customWidth="1"/>
    <col min="9509" max="9509" width="2.5703125" style="68" customWidth="1"/>
    <col min="9510" max="9514" width="4.28515625" style="68" customWidth="1"/>
    <col min="9515" max="9515" width="3" style="68" bestFit="1" customWidth="1"/>
    <col min="9516" max="9516" width="3.42578125" style="68" customWidth="1"/>
    <col min="9517" max="9517" width="4.42578125" style="68" bestFit="1" customWidth="1"/>
    <col min="9518" max="9518" width="3" style="68" bestFit="1" customWidth="1"/>
    <col min="9519" max="9519" width="6.42578125" style="68" customWidth="1"/>
    <col min="9520" max="9520" width="4.42578125" style="68" bestFit="1" customWidth="1"/>
    <col min="9521" max="9521" width="3" style="68" bestFit="1" customWidth="1"/>
    <col min="9522" max="9522" width="5" style="68" customWidth="1"/>
    <col min="9523" max="9523" width="2" style="68" customWidth="1"/>
    <col min="9524" max="9524" width="2.42578125" style="68" bestFit="1" customWidth="1"/>
    <col min="9525" max="9525" width="4.42578125" style="68" bestFit="1" customWidth="1"/>
    <col min="9526" max="9527" width="6.42578125" style="68" customWidth="1"/>
    <col min="9528" max="9528" width="11" style="68" bestFit="1" customWidth="1"/>
    <col min="9529" max="9531" width="6.42578125" style="68"/>
    <col min="9532" max="9532" width="8.5703125" style="68" customWidth="1"/>
    <col min="9533" max="9728" width="6.42578125" style="68"/>
    <col min="9729" max="9729" width="5.28515625" style="68" customWidth="1"/>
    <col min="9730" max="9730" width="2.5703125" style="68" customWidth="1"/>
    <col min="9731" max="9735" width="4.28515625" style="68" customWidth="1"/>
    <col min="9736" max="9736" width="5.28515625" style="68" customWidth="1"/>
    <col min="9737" max="9737" width="2.5703125" style="68" customWidth="1"/>
    <col min="9738" max="9742" width="4.28515625" style="68" customWidth="1"/>
    <col min="9743" max="9743" width="5.28515625" style="68" customWidth="1"/>
    <col min="9744" max="9744" width="2.5703125" style="68" customWidth="1"/>
    <col min="9745" max="9749" width="4.28515625" style="68" customWidth="1"/>
    <col min="9750" max="9750" width="5.28515625" style="68" customWidth="1"/>
    <col min="9751" max="9751" width="2.5703125" style="68" customWidth="1"/>
    <col min="9752" max="9756" width="4.28515625" style="68" customWidth="1"/>
    <col min="9757" max="9757" width="5.28515625" style="68" customWidth="1"/>
    <col min="9758" max="9758" width="2.5703125" style="68" customWidth="1"/>
    <col min="9759" max="9763" width="4.28515625" style="68" customWidth="1"/>
    <col min="9764" max="9764" width="5.28515625" style="68" customWidth="1"/>
    <col min="9765" max="9765" width="2.5703125" style="68" customWidth="1"/>
    <col min="9766" max="9770" width="4.28515625" style="68" customWidth="1"/>
    <col min="9771" max="9771" width="3" style="68" bestFit="1" customWidth="1"/>
    <col min="9772" max="9772" width="3.42578125" style="68" customWidth="1"/>
    <col min="9773" max="9773" width="4.42578125" style="68" bestFit="1" customWidth="1"/>
    <col min="9774" max="9774" width="3" style="68" bestFit="1" customWidth="1"/>
    <col min="9775" max="9775" width="6.42578125" style="68" customWidth="1"/>
    <col min="9776" max="9776" width="4.42578125" style="68" bestFit="1" customWidth="1"/>
    <col min="9777" max="9777" width="3" style="68" bestFit="1" customWidth="1"/>
    <col min="9778" max="9778" width="5" style="68" customWidth="1"/>
    <col min="9779" max="9779" width="2" style="68" customWidth="1"/>
    <col min="9780" max="9780" width="2.42578125" style="68" bestFit="1" customWidth="1"/>
    <col min="9781" max="9781" width="4.42578125" style="68" bestFit="1" customWidth="1"/>
    <col min="9782" max="9783" width="6.42578125" style="68" customWidth="1"/>
    <col min="9784" max="9784" width="11" style="68" bestFit="1" customWidth="1"/>
    <col min="9785" max="9787" width="6.42578125" style="68"/>
    <col min="9788" max="9788" width="8.5703125" style="68" customWidth="1"/>
    <col min="9789" max="9984" width="6.42578125" style="68"/>
    <col min="9985" max="9985" width="5.28515625" style="68" customWidth="1"/>
    <col min="9986" max="9986" width="2.5703125" style="68" customWidth="1"/>
    <col min="9987" max="9991" width="4.28515625" style="68" customWidth="1"/>
    <col min="9992" max="9992" width="5.28515625" style="68" customWidth="1"/>
    <col min="9993" max="9993" width="2.5703125" style="68" customWidth="1"/>
    <col min="9994" max="9998" width="4.28515625" style="68" customWidth="1"/>
    <col min="9999" max="9999" width="5.28515625" style="68" customWidth="1"/>
    <col min="10000" max="10000" width="2.5703125" style="68" customWidth="1"/>
    <col min="10001" max="10005" width="4.28515625" style="68" customWidth="1"/>
    <col min="10006" max="10006" width="5.28515625" style="68" customWidth="1"/>
    <col min="10007" max="10007" width="2.5703125" style="68" customWidth="1"/>
    <col min="10008" max="10012" width="4.28515625" style="68" customWidth="1"/>
    <col min="10013" max="10013" width="5.28515625" style="68" customWidth="1"/>
    <col min="10014" max="10014" width="2.5703125" style="68" customWidth="1"/>
    <col min="10015" max="10019" width="4.28515625" style="68" customWidth="1"/>
    <col min="10020" max="10020" width="5.28515625" style="68" customWidth="1"/>
    <col min="10021" max="10021" width="2.5703125" style="68" customWidth="1"/>
    <col min="10022" max="10026" width="4.28515625" style="68" customWidth="1"/>
    <col min="10027" max="10027" width="3" style="68" bestFit="1" customWidth="1"/>
    <col min="10028" max="10028" width="3.42578125" style="68" customWidth="1"/>
    <col min="10029" max="10029" width="4.42578125" style="68" bestFit="1" customWidth="1"/>
    <col min="10030" max="10030" width="3" style="68" bestFit="1" customWidth="1"/>
    <col min="10031" max="10031" width="6.42578125" style="68" customWidth="1"/>
    <col min="10032" max="10032" width="4.42578125" style="68" bestFit="1" customWidth="1"/>
    <col min="10033" max="10033" width="3" style="68" bestFit="1" customWidth="1"/>
    <col min="10034" max="10034" width="5" style="68" customWidth="1"/>
    <col min="10035" max="10035" width="2" style="68" customWidth="1"/>
    <col min="10036" max="10036" width="2.42578125" style="68" bestFit="1" customWidth="1"/>
    <col min="10037" max="10037" width="4.42578125" style="68" bestFit="1" customWidth="1"/>
    <col min="10038" max="10039" width="6.42578125" style="68" customWidth="1"/>
    <col min="10040" max="10040" width="11" style="68" bestFit="1" customWidth="1"/>
    <col min="10041" max="10043" width="6.42578125" style="68"/>
    <col min="10044" max="10044" width="8.5703125" style="68" customWidth="1"/>
    <col min="10045" max="10240" width="6.42578125" style="68"/>
    <col min="10241" max="10241" width="5.28515625" style="68" customWidth="1"/>
    <col min="10242" max="10242" width="2.5703125" style="68" customWidth="1"/>
    <col min="10243" max="10247" width="4.28515625" style="68" customWidth="1"/>
    <col min="10248" max="10248" width="5.28515625" style="68" customWidth="1"/>
    <col min="10249" max="10249" width="2.5703125" style="68" customWidth="1"/>
    <col min="10250" max="10254" width="4.28515625" style="68" customWidth="1"/>
    <col min="10255" max="10255" width="5.28515625" style="68" customWidth="1"/>
    <col min="10256" max="10256" width="2.5703125" style="68" customWidth="1"/>
    <col min="10257" max="10261" width="4.28515625" style="68" customWidth="1"/>
    <col min="10262" max="10262" width="5.28515625" style="68" customWidth="1"/>
    <col min="10263" max="10263" width="2.5703125" style="68" customWidth="1"/>
    <col min="10264" max="10268" width="4.28515625" style="68" customWidth="1"/>
    <col min="10269" max="10269" width="5.28515625" style="68" customWidth="1"/>
    <col min="10270" max="10270" width="2.5703125" style="68" customWidth="1"/>
    <col min="10271" max="10275" width="4.28515625" style="68" customWidth="1"/>
    <col min="10276" max="10276" width="5.28515625" style="68" customWidth="1"/>
    <col min="10277" max="10277" width="2.5703125" style="68" customWidth="1"/>
    <col min="10278" max="10282" width="4.28515625" style="68" customWidth="1"/>
    <col min="10283" max="10283" width="3" style="68" bestFit="1" customWidth="1"/>
    <col min="10284" max="10284" width="3.42578125" style="68" customWidth="1"/>
    <col min="10285" max="10285" width="4.42578125" style="68" bestFit="1" customWidth="1"/>
    <col min="10286" max="10286" width="3" style="68" bestFit="1" customWidth="1"/>
    <col min="10287" max="10287" width="6.42578125" style="68" customWidth="1"/>
    <col min="10288" max="10288" width="4.42578125" style="68" bestFit="1" customWidth="1"/>
    <col min="10289" max="10289" width="3" style="68" bestFit="1" customWidth="1"/>
    <col min="10290" max="10290" width="5" style="68" customWidth="1"/>
    <col min="10291" max="10291" width="2" style="68" customWidth="1"/>
    <col min="10292" max="10292" width="2.42578125" style="68" bestFit="1" customWidth="1"/>
    <col min="10293" max="10293" width="4.42578125" style="68" bestFit="1" customWidth="1"/>
    <col min="10294" max="10295" width="6.42578125" style="68" customWidth="1"/>
    <col min="10296" max="10296" width="11" style="68" bestFit="1" customWidth="1"/>
    <col min="10297" max="10299" width="6.42578125" style="68"/>
    <col min="10300" max="10300" width="8.5703125" style="68" customWidth="1"/>
    <col min="10301" max="10496" width="6.42578125" style="68"/>
    <col min="10497" max="10497" width="5.28515625" style="68" customWidth="1"/>
    <col min="10498" max="10498" width="2.5703125" style="68" customWidth="1"/>
    <col min="10499" max="10503" width="4.28515625" style="68" customWidth="1"/>
    <col min="10504" max="10504" width="5.28515625" style="68" customWidth="1"/>
    <col min="10505" max="10505" width="2.5703125" style="68" customWidth="1"/>
    <col min="10506" max="10510" width="4.28515625" style="68" customWidth="1"/>
    <col min="10511" max="10511" width="5.28515625" style="68" customWidth="1"/>
    <col min="10512" max="10512" width="2.5703125" style="68" customWidth="1"/>
    <col min="10513" max="10517" width="4.28515625" style="68" customWidth="1"/>
    <col min="10518" max="10518" width="5.28515625" style="68" customWidth="1"/>
    <col min="10519" max="10519" width="2.5703125" style="68" customWidth="1"/>
    <col min="10520" max="10524" width="4.28515625" style="68" customWidth="1"/>
    <col min="10525" max="10525" width="5.28515625" style="68" customWidth="1"/>
    <col min="10526" max="10526" width="2.5703125" style="68" customWidth="1"/>
    <col min="10527" max="10531" width="4.28515625" style="68" customWidth="1"/>
    <col min="10532" max="10532" width="5.28515625" style="68" customWidth="1"/>
    <col min="10533" max="10533" width="2.5703125" style="68" customWidth="1"/>
    <col min="10534" max="10538" width="4.28515625" style="68" customWidth="1"/>
    <col min="10539" max="10539" width="3" style="68" bestFit="1" customWidth="1"/>
    <col min="10540" max="10540" width="3.42578125" style="68" customWidth="1"/>
    <col min="10541" max="10541" width="4.42578125" style="68" bestFit="1" customWidth="1"/>
    <col min="10542" max="10542" width="3" style="68" bestFit="1" customWidth="1"/>
    <col min="10543" max="10543" width="6.42578125" style="68" customWidth="1"/>
    <col min="10544" max="10544" width="4.42578125" style="68" bestFit="1" customWidth="1"/>
    <col min="10545" max="10545" width="3" style="68" bestFit="1" customWidth="1"/>
    <col min="10546" max="10546" width="5" style="68" customWidth="1"/>
    <col min="10547" max="10547" width="2" style="68" customWidth="1"/>
    <col min="10548" max="10548" width="2.42578125" style="68" bestFit="1" customWidth="1"/>
    <col min="10549" max="10549" width="4.42578125" style="68" bestFit="1" customWidth="1"/>
    <col min="10550" max="10551" width="6.42578125" style="68" customWidth="1"/>
    <col min="10552" max="10552" width="11" style="68" bestFit="1" customWidth="1"/>
    <col min="10553" max="10555" width="6.42578125" style="68"/>
    <col min="10556" max="10556" width="8.5703125" style="68" customWidth="1"/>
    <col min="10557" max="10752" width="6.42578125" style="68"/>
    <col min="10753" max="10753" width="5.28515625" style="68" customWidth="1"/>
    <col min="10754" max="10754" width="2.5703125" style="68" customWidth="1"/>
    <col min="10755" max="10759" width="4.28515625" style="68" customWidth="1"/>
    <col min="10760" max="10760" width="5.28515625" style="68" customWidth="1"/>
    <col min="10761" max="10761" width="2.5703125" style="68" customWidth="1"/>
    <col min="10762" max="10766" width="4.28515625" style="68" customWidth="1"/>
    <col min="10767" max="10767" width="5.28515625" style="68" customWidth="1"/>
    <col min="10768" max="10768" width="2.5703125" style="68" customWidth="1"/>
    <col min="10769" max="10773" width="4.28515625" style="68" customWidth="1"/>
    <col min="10774" max="10774" width="5.28515625" style="68" customWidth="1"/>
    <col min="10775" max="10775" width="2.5703125" style="68" customWidth="1"/>
    <col min="10776" max="10780" width="4.28515625" style="68" customWidth="1"/>
    <col min="10781" max="10781" width="5.28515625" style="68" customWidth="1"/>
    <col min="10782" max="10782" width="2.5703125" style="68" customWidth="1"/>
    <col min="10783" max="10787" width="4.28515625" style="68" customWidth="1"/>
    <col min="10788" max="10788" width="5.28515625" style="68" customWidth="1"/>
    <col min="10789" max="10789" width="2.5703125" style="68" customWidth="1"/>
    <col min="10790" max="10794" width="4.28515625" style="68" customWidth="1"/>
    <col min="10795" max="10795" width="3" style="68" bestFit="1" customWidth="1"/>
    <col min="10796" max="10796" width="3.42578125" style="68" customWidth="1"/>
    <col min="10797" max="10797" width="4.42578125" style="68" bestFit="1" customWidth="1"/>
    <col min="10798" max="10798" width="3" style="68" bestFit="1" customWidth="1"/>
    <col min="10799" max="10799" width="6.42578125" style="68" customWidth="1"/>
    <col min="10800" max="10800" width="4.42578125" style="68" bestFit="1" customWidth="1"/>
    <col min="10801" max="10801" width="3" style="68" bestFit="1" customWidth="1"/>
    <col min="10802" max="10802" width="5" style="68" customWidth="1"/>
    <col min="10803" max="10803" width="2" style="68" customWidth="1"/>
    <col min="10804" max="10804" width="2.42578125" style="68" bestFit="1" customWidth="1"/>
    <col min="10805" max="10805" width="4.42578125" style="68" bestFit="1" customWidth="1"/>
    <col min="10806" max="10807" width="6.42578125" style="68" customWidth="1"/>
    <col min="10808" max="10808" width="11" style="68" bestFit="1" customWidth="1"/>
    <col min="10809" max="10811" width="6.42578125" style="68"/>
    <col min="10812" max="10812" width="8.5703125" style="68" customWidth="1"/>
    <col min="10813" max="11008" width="6.42578125" style="68"/>
    <col min="11009" max="11009" width="5.28515625" style="68" customWidth="1"/>
    <col min="11010" max="11010" width="2.5703125" style="68" customWidth="1"/>
    <col min="11011" max="11015" width="4.28515625" style="68" customWidth="1"/>
    <col min="11016" max="11016" width="5.28515625" style="68" customWidth="1"/>
    <col min="11017" max="11017" width="2.5703125" style="68" customWidth="1"/>
    <col min="11018" max="11022" width="4.28515625" style="68" customWidth="1"/>
    <col min="11023" max="11023" width="5.28515625" style="68" customWidth="1"/>
    <col min="11024" max="11024" width="2.5703125" style="68" customWidth="1"/>
    <col min="11025" max="11029" width="4.28515625" style="68" customWidth="1"/>
    <col min="11030" max="11030" width="5.28515625" style="68" customWidth="1"/>
    <col min="11031" max="11031" width="2.5703125" style="68" customWidth="1"/>
    <col min="11032" max="11036" width="4.28515625" style="68" customWidth="1"/>
    <col min="11037" max="11037" width="5.28515625" style="68" customWidth="1"/>
    <col min="11038" max="11038" width="2.5703125" style="68" customWidth="1"/>
    <col min="11039" max="11043" width="4.28515625" style="68" customWidth="1"/>
    <col min="11044" max="11044" width="5.28515625" style="68" customWidth="1"/>
    <col min="11045" max="11045" width="2.5703125" style="68" customWidth="1"/>
    <col min="11046" max="11050" width="4.28515625" style="68" customWidth="1"/>
    <col min="11051" max="11051" width="3" style="68" bestFit="1" customWidth="1"/>
    <col min="11052" max="11052" width="3.42578125" style="68" customWidth="1"/>
    <col min="11053" max="11053" width="4.42578125" style="68" bestFit="1" customWidth="1"/>
    <col min="11054" max="11054" width="3" style="68" bestFit="1" customWidth="1"/>
    <col min="11055" max="11055" width="6.42578125" style="68" customWidth="1"/>
    <col min="11056" max="11056" width="4.42578125" style="68" bestFit="1" customWidth="1"/>
    <col min="11057" max="11057" width="3" style="68" bestFit="1" customWidth="1"/>
    <col min="11058" max="11058" width="5" style="68" customWidth="1"/>
    <col min="11059" max="11059" width="2" style="68" customWidth="1"/>
    <col min="11060" max="11060" width="2.42578125" style="68" bestFit="1" customWidth="1"/>
    <col min="11061" max="11061" width="4.42578125" style="68" bestFit="1" customWidth="1"/>
    <col min="11062" max="11063" width="6.42578125" style="68" customWidth="1"/>
    <col min="11064" max="11064" width="11" style="68" bestFit="1" customWidth="1"/>
    <col min="11065" max="11067" width="6.42578125" style="68"/>
    <col min="11068" max="11068" width="8.5703125" style="68" customWidth="1"/>
    <col min="11069" max="11264" width="6.42578125" style="68"/>
    <col min="11265" max="11265" width="5.28515625" style="68" customWidth="1"/>
    <col min="11266" max="11266" width="2.5703125" style="68" customWidth="1"/>
    <col min="11267" max="11271" width="4.28515625" style="68" customWidth="1"/>
    <col min="11272" max="11272" width="5.28515625" style="68" customWidth="1"/>
    <col min="11273" max="11273" width="2.5703125" style="68" customWidth="1"/>
    <col min="11274" max="11278" width="4.28515625" style="68" customWidth="1"/>
    <col min="11279" max="11279" width="5.28515625" style="68" customWidth="1"/>
    <col min="11280" max="11280" width="2.5703125" style="68" customWidth="1"/>
    <col min="11281" max="11285" width="4.28515625" style="68" customWidth="1"/>
    <col min="11286" max="11286" width="5.28515625" style="68" customWidth="1"/>
    <col min="11287" max="11287" width="2.5703125" style="68" customWidth="1"/>
    <col min="11288" max="11292" width="4.28515625" style="68" customWidth="1"/>
    <col min="11293" max="11293" width="5.28515625" style="68" customWidth="1"/>
    <col min="11294" max="11294" width="2.5703125" style="68" customWidth="1"/>
    <col min="11295" max="11299" width="4.28515625" style="68" customWidth="1"/>
    <col min="11300" max="11300" width="5.28515625" style="68" customWidth="1"/>
    <col min="11301" max="11301" width="2.5703125" style="68" customWidth="1"/>
    <col min="11302" max="11306" width="4.28515625" style="68" customWidth="1"/>
    <col min="11307" max="11307" width="3" style="68" bestFit="1" customWidth="1"/>
    <col min="11308" max="11308" width="3.42578125" style="68" customWidth="1"/>
    <col min="11309" max="11309" width="4.42578125" style="68" bestFit="1" customWidth="1"/>
    <col min="11310" max="11310" width="3" style="68" bestFit="1" customWidth="1"/>
    <col min="11311" max="11311" width="6.42578125" style="68" customWidth="1"/>
    <col min="11312" max="11312" width="4.42578125" style="68" bestFit="1" customWidth="1"/>
    <col min="11313" max="11313" width="3" style="68" bestFit="1" customWidth="1"/>
    <col min="11314" max="11314" width="5" style="68" customWidth="1"/>
    <col min="11315" max="11315" width="2" style="68" customWidth="1"/>
    <col min="11316" max="11316" width="2.42578125" style="68" bestFit="1" customWidth="1"/>
    <col min="11317" max="11317" width="4.42578125" style="68" bestFit="1" customWidth="1"/>
    <col min="11318" max="11319" width="6.42578125" style="68" customWidth="1"/>
    <col min="11320" max="11320" width="11" style="68" bestFit="1" customWidth="1"/>
    <col min="11321" max="11323" width="6.42578125" style="68"/>
    <col min="11324" max="11324" width="8.5703125" style="68" customWidth="1"/>
    <col min="11325" max="11520" width="6.42578125" style="68"/>
    <col min="11521" max="11521" width="5.28515625" style="68" customWidth="1"/>
    <col min="11522" max="11522" width="2.5703125" style="68" customWidth="1"/>
    <col min="11523" max="11527" width="4.28515625" style="68" customWidth="1"/>
    <col min="11528" max="11528" width="5.28515625" style="68" customWidth="1"/>
    <col min="11529" max="11529" width="2.5703125" style="68" customWidth="1"/>
    <col min="11530" max="11534" width="4.28515625" style="68" customWidth="1"/>
    <col min="11535" max="11535" width="5.28515625" style="68" customWidth="1"/>
    <col min="11536" max="11536" width="2.5703125" style="68" customWidth="1"/>
    <col min="11537" max="11541" width="4.28515625" style="68" customWidth="1"/>
    <col min="11542" max="11542" width="5.28515625" style="68" customWidth="1"/>
    <col min="11543" max="11543" width="2.5703125" style="68" customWidth="1"/>
    <col min="11544" max="11548" width="4.28515625" style="68" customWidth="1"/>
    <col min="11549" max="11549" width="5.28515625" style="68" customWidth="1"/>
    <col min="11550" max="11550" width="2.5703125" style="68" customWidth="1"/>
    <col min="11551" max="11555" width="4.28515625" style="68" customWidth="1"/>
    <col min="11556" max="11556" width="5.28515625" style="68" customWidth="1"/>
    <col min="11557" max="11557" width="2.5703125" style="68" customWidth="1"/>
    <col min="11558" max="11562" width="4.28515625" style="68" customWidth="1"/>
    <col min="11563" max="11563" width="3" style="68" bestFit="1" customWidth="1"/>
    <col min="11564" max="11564" width="3.42578125" style="68" customWidth="1"/>
    <col min="11565" max="11565" width="4.42578125" style="68" bestFit="1" customWidth="1"/>
    <col min="11566" max="11566" width="3" style="68" bestFit="1" customWidth="1"/>
    <col min="11567" max="11567" width="6.42578125" style="68" customWidth="1"/>
    <col min="11568" max="11568" width="4.42578125" style="68" bestFit="1" customWidth="1"/>
    <col min="11569" max="11569" width="3" style="68" bestFit="1" customWidth="1"/>
    <col min="11570" max="11570" width="5" style="68" customWidth="1"/>
    <col min="11571" max="11571" width="2" style="68" customWidth="1"/>
    <col min="11572" max="11572" width="2.42578125" style="68" bestFit="1" customWidth="1"/>
    <col min="11573" max="11573" width="4.42578125" style="68" bestFit="1" customWidth="1"/>
    <col min="11574" max="11575" width="6.42578125" style="68" customWidth="1"/>
    <col min="11576" max="11576" width="11" style="68" bestFit="1" customWidth="1"/>
    <col min="11577" max="11579" width="6.42578125" style="68"/>
    <col min="11580" max="11580" width="8.5703125" style="68" customWidth="1"/>
    <col min="11581" max="11776" width="6.42578125" style="68"/>
    <col min="11777" max="11777" width="5.28515625" style="68" customWidth="1"/>
    <col min="11778" max="11778" width="2.5703125" style="68" customWidth="1"/>
    <col min="11779" max="11783" width="4.28515625" style="68" customWidth="1"/>
    <col min="11784" max="11784" width="5.28515625" style="68" customWidth="1"/>
    <col min="11785" max="11785" width="2.5703125" style="68" customWidth="1"/>
    <col min="11786" max="11790" width="4.28515625" style="68" customWidth="1"/>
    <col min="11791" max="11791" width="5.28515625" style="68" customWidth="1"/>
    <col min="11792" max="11792" width="2.5703125" style="68" customWidth="1"/>
    <col min="11793" max="11797" width="4.28515625" style="68" customWidth="1"/>
    <col min="11798" max="11798" width="5.28515625" style="68" customWidth="1"/>
    <col min="11799" max="11799" width="2.5703125" style="68" customWidth="1"/>
    <col min="11800" max="11804" width="4.28515625" style="68" customWidth="1"/>
    <col min="11805" max="11805" width="5.28515625" style="68" customWidth="1"/>
    <col min="11806" max="11806" width="2.5703125" style="68" customWidth="1"/>
    <col min="11807" max="11811" width="4.28515625" style="68" customWidth="1"/>
    <col min="11812" max="11812" width="5.28515625" style="68" customWidth="1"/>
    <col min="11813" max="11813" width="2.5703125" style="68" customWidth="1"/>
    <col min="11814" max="11818" width="4.28515625" style="68" customWidth="1"/>
    <col min="11819" max="11819" width="3" style="68" bestFit="1" customWidth="1"/>
    <col min="11820" max="11820" width="3.42578125" style="68" customWidth="1"/>
    <col min="11821" max="11821" width="4.42578125" style="68" bestFit="1" customWidth="1"/>
    <col min="11822" max="11822" width="3" style="68" bestFit="1" customWidth="1"/>
    <col min="11823" max="11823" width="6.42578125" style="68" customWidth="1"/>
    <col min="11824" max="11824" width="4.42578125" style="68" bestFit="1" customWidth="1"/>
    <col min="11825" max="11825" width="3" style="68" bestFit="1" customWidth="1"/>
    <col min="11826" max="11826" width="5" style="68" customWidth="1"/>
    <col min="11827" max="11827" width="2" style="68" customWidth="1"/>
    <col min="11828" max="11828" width="2.42578125" style="68" bestFit="1" customWidth="1"/>
    <col min="11829" max="11829" width="4.42578125" style="68" bestFit="1" customWidth="1"/>
    <col min="11830" max="11831" width="6.42578125" style="68" customWidth="1"/>
    <col min="11832" max="11832" width="11" style="68" bestFit="1" customWidth="1"/>
    <col min="11833" max="11835" width="6.42578125" style="68"/>
    <col min="11836" max="11836" width="8.5703125" style="68" customWidth="1"/>
    <col min="11837" max="12032" width="6.42578125" style="68"/>
    <col min="12033" max="12033" width="5.28515625" style="68" customWidth="1"/>
    <col min="12034" max="12034" width="2.5703125" style="68" customWidth="1"/>
    <col min="12035" max="12039" width="4.28515625" style="68" customWidth="1"/>
    <col min="12040" max="12040" width="5.28515625" style="68" customWidth="1"/>
    <col min="12041" max="12041" width="2.5703125" style="68" customWidth="1"/>
    <col min="12042" max="12046" width="4.28515625" style="68" customWidth="1"/>
    <col min="12047" max="12047" width="5.28515625" style="68" customWidth="1"/>
    <col min="12048" max="12048" width="2.5703125" style="68" customWidth="1"/>
    <col min="12049" max="12053" width="4.28515625" style="68" customWidth="1"/>
    <col min="12054" max="12054" width="5.28515625" style="68" customWidth="1"/>
    <col min="12055" max="12055" width="2.5703125" style="68" customWidth="1"/>
    <col min="12056" max="12060" width="4.28515625" style="68" customWidth="1"/>
    <col min="12061" max="12061" width="5.28515625" style="68" customWidth="1"/>
    <col min="12062" max="12062" width="2.5703125" style="68" customWidth="1"/>
    <col min="12063" max="12067" width="4.28515625" style="68" customWidth="1"/>
    <col min="12068" max="12068" width="5.28515625" style="68" customWidth="1"/>
    <col min="12069" max="12069" width="2.5703125" style="68" customWidth="1"/>
    <col min="12070" max="12074" width="4.28515625" style="68" customWidth="1"/>
    <col min="12075" max="12075" width="3" style="68" bestFit="1" customWidth="1"/>
    <col min="12076" max="12076" width="3.42578125" style="68" customWidth="1"/>
    <col min="12077" max="12077" width="4.42578125" style="68" bestFit="1" customWidth="1"/>
    <col min="12078" max="12078" width="3" style="68" bestFit="1" customWidth="1"/>
    <col min="12079" max="12079" width="6.42578125" style="68" customWidth="1"/>
    <col min="12080" max="12080" width="4.42578125" style="68" bestFit="1" customWidth="1"/>
    <col min="12081" max="12081" width="3" style="68" bestFit="1" customWidth="1"/>
    <col min="12082" max="12082" width="5" style="68" customWidth="1"/>
    <col min="12083" max="12083" width="2" style="68" customWidth="1"/>
    <col min="12084" max="12084" width="2.42578125" style="68" bestFit="1" customWidth="1"/>
    <col min="12085" max="12085" width="4.42578125" style="68" bestFit="1" customWidth="1"/>
    <col min="12086" max="12087" width="6.42578125" style="68" customWidth="1"/>
    <col min="12088" max="12088" width="11" style="68" bestFit="1" customWidth="1"/>
    <col min="12089" max="12091" width="6.42578125" style="68"/>
    <col min="12092" max="12092" width="8.5703125" style="68" customWidth="1"/>
    <col min="12093" max="12288" width="6.42578125" style="68"/>
    <col min="12289" max="12289" width="5.28515625" style="68" customWidth="1"/>
    <col min="12290" max="12290" width="2.5703125" style="68" customWidth="1"/>
    <col min="12291" max="12295" width="4.28515625" style="68" customWidth="1"/>
    <col min="12296" max="12296" width="5.28515625" style="68" customWidth="1"/>
    <col min="12297" max="12297" width="2.5703125" style="68" customWidth="1"/>
    <col min="12298" max="12302" width="4.28515625" style="68" customWidth="1"/>
    <col min="12303" max="12303" width="5.28515625" style="68" customWidth="1"/>
    <col min="12304" max="12304" width="2.5703125" style="68" customWidth="1"/>
    <col min="12305" max="12309" width="4.28515625" style="68" customWidth="1"/>
    <col min="12310" max="12310" width="5.28515625" style="68" customWidth="1"/>
    <col min="12311" max="12311" width="2.5703125" style="68" customWidth="1"/>
    <col min="12312" max="12316" width="4.28515625" style="68" customWidth="1"/>
    <col min="12317" max="12317" width="5.28515625" style="68" customWidth="1"/>
    <col min="12318" max="12318" width="2.5703125" style="68" customWidth="1"/>
    <col min="12319" max="12323" width="4.28515625" style="68" customWidth="1"/>
    <col min="12324" max="12324" width="5.28515625" style="68" customWidth="1"/>
    <col min="12325" max="12325" width="2.5703125" style="68" customWidth="1"/>
    <col min="12326" max="12330" width="4.28515625" style="68" customWidth="1"/>
    <col min="12331" max="12331" width="3" style="68" bestFit="1" customWidth="1"/>
    <col min="12332" max="12332" width="3.42578125" style="68" customWidth="1"/>
    <col min="12333" max="12333" width="4.42578125" style="68" bestFit="1" customWidth="1"/>
    <col min="12334" max="12334" width="3" style="68" bestFit="1" customWidth="1"/>
    <col min="12335" max="12335" width="6.42578125" style="68" customWidth="1"/>
    <col min="12336" max="12336" width="4.42578125" style="68" bestFit="1" customWidth="1"/>
    <col min="12337" max="12337" width="3" style="68" bestFit="1" customWidth="1"/>
    <col min="12338" max="12338" width="5" style="68" customWidth="1"/>
    <col min="12339" max="12339" width="2" style="68" customWidth="1"/>
    <col min="12340" max="12340" width="2.42578125" style="68" bestFit="1" customWidth="1"/>
    <col min="12341" max="12341" width="4.42578125" style="68" bestFit="1" customWidth="1"/>
    <col min="12342" max="12343" width="6.42578125" style="68" customWidth="1"/>
    <col min="12344" max="12344" width="11" style="68" bestFit="1" customWidth="1"/>
    <col min="12345" max="12347" width="6.42578125" style="68"/>
    <col min="12348" max="12348" width="8.5703125" style="68" customWidth="1"/>
    <col min="12349" max="12544" width="6.42578125" style="68"/>
    <col min="12545" max="12545" width="5.28515625" style="68" customWidth="1"/>
    <col min="12546" max="12546" width="2.5703125" style="68" customWidth="1"/>
    <col min="12547" max="12551" width="4.28515625" style="68" customWidth="1"/>
    <col min="12552" max="12552" width="5.28515625" style="68" customWidth="1"/>
    <col min="12553" max="12553" width="2.5703125" style="68" customWidth="1"/>
    <col min="12554" max="12558" width="4.28515625" style="68" customWidth="1"/>
    <col min="12559" max="12559" width="5.28515625" style="68" customWidth="1"/>
    <col min="12560" max="12560" width="2.5703125" style="68" customWidth="1"/>
    <col min="12561" max="12565" width="4.28515625" style="68" customWidth="1"/>
    <col min="12566" max="12566" width="5.28515625" style="68" customWidth="1"/>
    <col min="12567" max="12567" width="2.5703125" style="68" customWidth="1"/>
    <col min="12568" max="12572" width="4.28515625" style="68" customWidth="1"/>
    <col min="12573" max="12573" width="5.28515625" style="68" customWidth="1"/>
    <col min="12574" max="12574" width="2.5703125" style="68" customWidth="1"/>
    <col min="12575" max="12579" width="4.28515625" style="68" customWidth="1"/>
    <col min="12580" max="12580" width="5.28515625" style="68" customWidth="1"/>
    <col min="12581" max="12581" width="2.5703125" style="68" customWidth="1"/>
    <col min="12582" max="12586" width="4.28515625" style="68" customWidth="1"/>
    <col min="12587" max="12587" width="3" style="68" bestFit="1" customWidth="1"/>
    <col min="12588" max="12588" width="3.42578125" style="68" customWidth="1"/>
    <col min="12589" max="12589" width="4.42578125" style="68" bestFit="1" customWidth="1"/>
    <col min="12590" max="12590" width="3" style="68" bestFit="1" customWidth="1"/>
    <col min="12591" max="12591" width="6.42578125" style="68" customWidth="1"/>
    <col min="12592" max="12592" width="4.42578125" style="68" bestFit="1" customWidth="1"/>
    <col min="12593" max="12593" width="3" style="68" bestFit="1" customWidth="1"/>
    <col min="12594" max="12594" width="5" style="68" customWidth="1"/>
    <col min="12595" max="12595" width="2" style="68" customWidth="1"/>
    <col min="12596" max="12596" width="2.42578125" style="68" bestFit="1" customWidth="1"/>
    <col min="12597" max="12597" width="4.42578125" style="68" bestFit="1" customWidth="1"/>
    <col min="12598" max="12599" width="6.42578125" style="68" customWidth="1"/>
    <col min="12600" max="12600" width="11" style="68" bestFit="1" customWidth="1"/>
    <col min="12601" max="12603" width="6.42578125" style="68"/>
    <col min="12604" max="12604" width="8.5703125" style="68" customWidth="1"/>
    <col min="12605" max="12800" width="6.42578125" style="68"/>
    <col min="12801" max="12801" width="5.28515625" style="68" customWidth="1"/>
    <col min="12802" max="12802" width="2.5703125" style="68" customWidth="1"/>
    <col min="12803" max="12807" width="4.28515625" style="68" customWidth="1"/>
    <col min="12808" max="12808" width="5.28515625" style="68" customWidth="1"/>
    <col min="12809" max="12809" width="2.5703125" style="68" customWidth="1"/>
    <col min="12810" max="12814" width="4.28515625" style="68" customWidth="1"/>
    <col min="12815" max="12815" width="5.28515625" style="68" customWidth="1"/>
    <col min="12816" max="12816" width="2.5703125" style="68" customWidth="1"/>
    <col min="12817" max="12821" width="4.28515625" style="68" customWidth="1"/>
    <col min="12822" max="12822" width="5.28515625" style="68" customWidth="1"/>
    <col min="12823" max="12823" width="2.5703125" style="68" customWidth="1"/>
    <col min="12824" max="12828" width="4.28515625" style="68" customWidth="1"/>
    <col min="12829" max="12829" width="5.28515625" style="68" customWidth="1"/>
    <col min="12830" max="12830" width="2.5703125" style="68" customWidth="1"/>
    <col min="12831" max="12835" width="4.28515625" style="68" customWidth="1"/>
    <col min="12836" max="12836" width="5.28515625" style="68" customWidth="1"/>
    <col min="12837" max="12837" width="2.5703125" style="68" customWidth="1"/>
    <col min="12838" max="12842" width="4.28515625" style="68" customWidth="1"/>
    <col min="12843" max="12843" width="3" style="68" bestFit="1" customWidth="1"/>
    <col min="12844" max="12844" width="3.42578125" style="68" customWidth="1"/>
    <col min="12845" max="12845" width="4.42578125" style="68" bestFit="1" customWidth="1"/>
    <col min="12846" max="12846" width="3" style="68" bestFit="1" customWidth="1"/>
    <col min="12847" max="12847" width="6.42578125" style="68" customWidth="1"/>
    <col min="12848" max="12848" width="4.42578125" style="68" bestFit="1" customWidth="1"/>
    <col min="12849" max="12849" width="3" style="68" bestFit="1" customWidth="1"/>
    <col min="12850" max="12850" width="5" style="68" customWidth="1"/>
    <col min="12851" max="12851" width="2" style="68" customWidth="1"/>
    <col min="12852" max="12852" width="2.42578125" style="68" bestFit="1" customWidth="1"/>
    <col min="12853" max="12853" width="4.42578125" style="68" bestFit="1" customWidth="1"/>
    <col min="12854" max="12855" width="6.42578125" style="68" customWidth="1"/>
    <col min="12856" max="12856" width="11" style="68" bestFit="1" customWidth="1"/>
    <col min="12857" max="12859" width="6.42578125" style="68"/>
    <col min="12860" max="12860" width="8.5703125" style="68" customWidth="1"/>
    <col min="12861" max="13056" width="6.42578125" style="68"/>
    <col min="13057" max="13057" width="5.28515625" style="68" customWidth="1"/>
    <col min="13058" max="13058" width="2.5703125" style="68" customWidth="1"/>
    <col min="13059" max="13063" width="4.28515625" style="68" customWidth="1"/>
    <col min="13064" max="13064" width="5.28515625" style="68" customWidth="1"/>
    <col min="13065" max="13065" width="2.5703125" style="68" customWidth="1"/>
    <col min="13066" max="13070" width="4.28515625" style="68" customWidth="1"/>
    <col min="13071" max="13071" width="5.28515625" style="68" customWidth="1"/>
    <col min="13072" max="13072" width="2.5703125" style="68" customWidth="1"/>
    <col min="13073" max="13077" width="4.28515625" style="68" customWidth="1"/>
    <col min="13078" max="13078" width="5.28515625" style="68" customWidth="1"/>
    <col min="13079" max="13079" width="2.5703125" style="68" customWidth="1"/>
    <col min="13080" max="13084" width="4.28515625" style="68" customWidth="1"/>
    <col min="13085" max="13085" width="5.28515625" style="68" customWidth="1"/>
    <col min="13086" max="13086" width="2.5703125" style="68" customWidth="1"/>
    <col min="13087" max="13091" width="4.28515625" style="68" customWidth="1"/>
    <col min="13092" max="13092" width="5.28515625" style="68" customWidth="1"/>
    <col min="13093" max="13093" width="2.5703125" style="68" customWidth="1"/>
    <col min="13094" max="13098" width="4.28515625" style="68" customWidth="1"/>
    <col min="13099" max="13099" width="3" style="68" bestFit="1" customWidth="1"/>
    <col min="13100" max="13100" width="3.42578125" style="68" customWidth="1"/>
    <col min="13101" max="13101" width="4.42578125" style="68" bestFit="1" customWidth="1"/>
    <col min="13102" max="13102" width="3" style="68" bestFit="1" customWidth="1"/>
    <col min="13103" max="13103" width="6.42578125" style="68" customWidth="1"/>
    <col min="13104" max="13104" width="4.42578125" style="68" bestFit="1" customWidth="1"/>
    <col min="13105" max="13105" width="3" style="68" bestFit="1" customWidth="1"/>
    <col min="13106" max="13106" width="5" style="68" customWidth="1"/>
    <col min="13107" max="13107" width="2" style="68" customWidth="1"/>
    <col min="13108" max="13108" width="2.42578125" style="68" bestFit="1" customWidth="1"/>
    <col min="13109" max="13109" width="4.42578125" style="68" bestFit="1" customWidth="1"/>
    <col min="13110" max="13111" width="6.42578125" style="68" customWidth="1"/>
    <col min="13112" max="13112" width="11" style="68" bestFit="1" customWidth="1"/>
    <col min="13113" max="13115" width="6.42578125" style="68"/>
    <col min="13116" max="13116" width="8.5703125" style="68" customWidth="1"/>
    <col min="13117" max="13312" width="6.42578125" style="68"/>
    <col min="13313" max="13313" width="5.28515625" style="68" customWidth="1"/>
    <col min="13314" max="13314" width="2.5703125" style="68" customWidth="1"/>
    <col min="13315" max="13319" width="4.28515625" style="68" customWidth="1"/>
    <col min="13320" max="13320" width="5.28515625" style="68" customWidth="1"/>
    <col min="13321" max="13321" width="2.5703125" style="68" customWidth="1"/>
    <col min="13322" max="13326" width="4.28515625" style="68" customWidth="1"/>
    <col min="13327" max="13327" width="5.28515625" style="68" customWidth="1"/>
    <col min="13328" max="13328" width="2.5703125" style="68" customWidth="1"/>
    <col min="13329" max="13333" width="4.28515625" style="68" customWidth="1"/>
    <col min="13334" max="13334" width="5.28515625" style="68" customWidth="1"/>
    <col min="13335" max="13335" width="2.5703125" style="68" customWidth="1"/>
    <col min="13336" max="13340" width="4.28515625" style="68" customWidth="1"/>
    <col min="13341" max="13341" width="5.28515625" style="68" customWidth="1"/>
    <col min="13342" max="13342" width="2.5703125" style="68" customWidth="1"/>
    <col min="13343" max="13347" width="4.28515625" style="68" customWidth="1"/>
    <col min="13348" max="13348" width="5.28515625" style="68" customWidth="1"/>
    <col min="13349" max="13349" width="2.5703125" style="68" customWidth="1"/>
    <col min="13350" max="13354" width="4.28515625" style="68" customWidth="1"/>
    <col min="13355" max="13355" width="3" style="68" bestFit="1" customWidth="1"/>
    <col min="13356" max="13356" width="3.42578125" style="68" customWidth="1"/>
    <col min="13357" max="13357" width="4.42578125" style="68" bestFit="1" customWidth="1"/>
    <col min="13358" max="13358" width="3" style="68" bestFit="1" customWidth="1"/>
    <col min="13359" max="13359" width="6.42578125" style="68" customWidth="1"/>
    <col min="13360" max="13360" width="4.42578125" style="68" bestFit="1" customWidth="1"/>
    <col min="13361" max="13361" width="3" style="68" bestFit="1" customWidth="1"/>
    <col min="13362" max="13362" width="5" style="68" customWidth="1"/>
    <col min="13363" max="13363" width="2" style="68" customWidth="1"/>
    <col min="13364" max="13364" width="2.42578125" style="68" bestFit="1" customWidth="1"/>
    <col min="13365" max="13365" width="4.42578125" style="68" bestFit="1" customWidth="1"/>
    <col min="13366" max="13367" width="6.42578125" style="68" customWidth="1"/>
    <col min="13368" max="13368" width="11" style="68" bestFit="1" customWidth="1"/>
    <col min="13369" max="13371" width="6.42578125" style="68"/>
    <col min="13372" max="13372" width="8.5703125" style="68" customWidth="1"/>
    <col min="13373" max="13568" width="6.42578125" style="68"/>
    <col min="13569" max="13569" width="5.28515625" style="68" customWidth="1"/>
    <col min="13570" max="13570" width="2.5703125" style="68" customWidth="1"/>
    <col min="13571" max="13575" width="4.28515625" style="68" customWidth="1"/>
    <col min="13576" max="13576" width="5.28515625" style="68" customWidth="1"/>
    <col min="13577" max="13577" width="2.5703125" style="68" customWidth="1"/>
    <col min="13578" max="13582" width="4.28515625" style="68" customWidth="1"/>
    <col min="13583" max="13583" width="5.28515625" style="68" customWidth="1"/>
    <col min="13584" max="13584" width="2.5703125" style="68" customWidth="1"/>
    <col min="13585" max="13589" width="4.28515625" style="68" customWidth="1"/>
    <col min="13590" max="13590" width="5.28515625" style="68" customWidth="1"/>
    <col min="13591" max="13591" width="2.5703125" style="68" customWidth="1"/>
    <col min="13592" max="13596" width="4.28515625" style="68" customWidth="1"/>
    <col min="13597" max="13597" width="5.28515625" style="68" customWidth="1"/>
    <col min="13598" max="13598" width="2.5703125" style="68" customWidth="1"/>
    <col min="13599" max="13603" width="4.28515625" style="68" customWidth="1"/>
    <col min="13604" max="13604" width="5.28515625" style="68" customWidth="1"/>
    <col min="13605" max="13605" width="2.5703125" style="68" customWidth="1"/>
    <col min="13606" max="13610" width="4.28515625" style="68" customWidth="1"/>
    <col min="13611" max="13611" width="3" style="68" bestFit="1" customWidth="1"/>
    <col min="13612" max="13612" width="3.42578125" style="68" customWidth="1"/>
    <col min="13613" max="13613" width="4.42578125" style="68" bestFit="1" customWidth="1"/>
    <col min="13614" max="13614" width="3" style="68" bestFit="1" customWidth="1"/>
    <col min="13615" max="13615" width="6.42578125" style="68" customWidth="1"/>
    <col min="13616" max="13616" width="4.42578125" style="68" bestFit="1" customWidth="1"/>
    <col min="13617" max="13617" width="3" style="68" bestFit="1" customWidth="1"/>
    <col min="13618" max="13618" width="5" style="68" customWidth="1"/>
    <col min="13619" max="13619" width="2" style="68" customWidth="1"/>
    <col min="13620" max="13620" width="2.42578125" style="68" bestFit="1" customWidth="1"/>
    <col min="13621" max="13621" width="4.42578125" style="68" bestFit="1" customWidth="1"/>
    <col min="13622" max="13623" width="6.42578125" style="68" customWidth="1"/>
    <col min="13624" max="13624" width="11" style="68" bestFit="1" customWidth="1"/>
    <col min="13625" max="13627" width="6.42578125" style="68"/>
    <col min="13628" max="13628" width="8.5703125" style="68" customWidth="1"/>
    <col min="13629" max="13824" width="6.42578125" style="68"/>
    <col min="13825" max="13825" width="5.28515625" style="68" customWidth="1"/>
    <col min="13826" max="13826" width="2.5703125" style="68" customWidth="1"/>
    <col min="13827" max="13831" width="4.28515625" style="68" customWidth="1"/>
    <col min="13832" max="13832" width="5.28515625" style="68" customWidth="1"/>
    <col min="13833" max="13833" width="2.5703125" style="68" customWidth="1"/>
    <col min="13834" max="13838" width="4.28515625" style="68" customWidth="1"/>
    <col min="13839" max="13839" width="5.28515625" style="68" customWidth="1"/>
    <col min="13840" max="13840" width="2.5703125" style="68" customWidth="1"/>
    <col min="13841" max="13845" width="4.28515625" style="68" customWidth="1"/>
    <col min="13846" max="13846" width="5.28515625" style="68" customWidth="1"/>
    <col min="13847" max="13847" width="2.5703125" style="68" customWidth="1"/>
    <col min="13848" max="13852" width="4.28515625" style="68" customWidth="1"/>
    <col min="13853" max="13853" width="5.28515625" style="68" customWidth="1"/>
    <col min="13854" max="13854" width="2.5703125" style="68" customWidth="1"/>
    <col min="13855" max="13859" width="4.28515625" style="68" customWidth="1"/>
    <col min="13860" max="13860" width="5.28515625" style="68" customWidth="1"/>
    <col min="13861" max="13861" width="2.5703125" style="68" customWidth="1"/>
    <col min="13862" max="13866" width="4.28515625" style="68" customWidth="1"/>
    <col min="13867" max="13867" width="3" style="68" bestFit="1" customWidth="1"/>
    <col min="13868" max="13868" width="3.42578125" style="68" customWidth="1"/>
    <col min="13869" max="13869" width="4.42578125" style="68" bestFit="1" customWidth="1"/>
    <col min="13870" max="13870" width="3" style="68" bestFit="1" customWidth="1"/>
    <col min="13871" max="13871" width="6.42578125" style="68" customWidth="1"/>
    <col min="13872" max="13872" width="4.42578125" style="68" bestFit="1" customWidth="1"/>
    <col min="13873" max="13873" width="3" style="68" bestFit="1" customWidth="1"/>
    <col min="13874" max="13874" width="5" style="68" customWidth="1"/>
    <col min="13875" max="13875" width="2" style="68" customWidth="1"/>
    <col min="13876" max="13876" width="2.42578125" style="68" bestFit="1" customWidth="1"/>
    <col min="13877" max="13877" width="4.42578125" style="68" bestFit="1" customWidth="1"/>
    <col min="13878" max="13879" width="6.42578125" style="68" customWidth="1"/>
    <col min="13880" max="13880" width="11" style="68" bestFit="1" customWidth="1"/>
    <col min="13881" max="13883" width="6.42578125" style="68"/>
    <col min="13884" max="13884" width="8.5703125" style="68" customWidth="1"/>
    <col min="13885" max="14080" width="6.42578125" style="68"/>
    <col min="14081" max="14081" width="5.28515625" style="68" customWidth="1"/>
    <col min="14082" max="14082" width="2.5703125" style="68" customWidth="1"/>
    <col min="14083" max="14087" width="4.28515625" style="68" customWidth="1"/>
    <col min="14088" max="14088" width="5.28515625" style="68" customWidth="1"/>
    <col min="14089" max="14089" width="2.5703125" style="68" customWidth="1"/>
    <col min="14090" max="14094" width="4.28515625" style="68" customWidth="1"/>
    <col min="14095" max="14095" width="5.28515625" style="68" customWidth="1"/>
    <col min="14096" max="14096" width="2.5703125" style="68" customWidth="1"/>
    <col min="14097" max="14101" width="4.28515625" style="68" customWidth="1"/>
    <col min="14102" max="14102" width="5.28515625" style="68" customWidth="1"/>
    <col min="14103" max="14103" width="2.5703125" style="68" customWidth="1"/>
    <col min="14104" max="14108" width="4.28515625" style="68" customWidth="1"/>
    <col min="14109" max="14109" width="5.28515625" style="68" customWidth="1"/>
    <col min="14110" max="14110" width="2.5703125" style="68" customWidth="1"/>
    <col min="14111" max="14115" width="4.28515625" style="68" customWidth="1"/>
    <col min="14116" max="14116" width="5.28515625" style="68" customWidth="1"/>
    <col min="14117" max="14117" width="2.5703125" style="68" customWidth="1"/>
    <col min="14118" max="14122" width="4.28515625" style="68" customWidth="1"/>
    <col min="14123" max="14123" width="3" style="68" bestFit="1" customWidth="1"/>
    <col min="14124" max="14124" width="3.42578125" style="68" customWidth="1"/>
    <col min="14125" max="14125" width="4.42578125" style="68" bestFit="1" customWidth="1"/>
    <col min="14126" max="14126" width="3" style="68" bestFit="1" customWidth="1"/>
    <col min="14127" max="14127" width="6.42578125" style="68" customWidth="1"/>
    <col min="14128" max="14128" width="4.42578125" style="68" bestFit="1" customWidth="1"/>
    <col min="14129" max="14129" width="3" style="68" bestFit="1" customWidth="1"/>
    <col min="14130" max="14130" width="5" style="68" customWidth="1"/>
    <col min="14131" max="14131" width="2" style="68" customWidth="1"/>
    <col min="14132" max="14132" width="2.42578125" style="68" bestFit="1" customWidth="1"/>
    <col min="14133" max="14133" width="4.42578125" style="68" bestFit="1" customWidth="1"/>
    <col min="14134" max="14135" width="6.42578125" style="68" customWidth="1"/>
    <col min="14136" max="14136" width="11" style="68" bestFit="1" customWidth="1"/>
    <col min="14137" max="14139" width="6.42578125" style="68"/>
    <col min="14140" max="14140" width="8.5703125" style="68" customWidth="1"/>
    <col min="14141" max="14336" width="6.42578125" style="68"/>
    <col min="14337" max="14337" width="5.28515625" style="68" customWidth="1"/>
    <col min="14338" max="14338" width="2.5703125" style="68" customWidth="1"/>
    <col min="14339" max="14343" width="4.28515625" style="68" customWidth="1"/>
    <col min="14344" max="14344" width="5.28515625" style="68" customWidth="1"/>
    <col min="14345" max="14345" width="2.5703125" style="68" customWidth="1"/>
    <col min="14346" max="14350" width="4.28515625" style="68" customWidth="1"/>
    <col min="14351" max="14351" width="5.28515625" style="68" customWidth="1"/>
    <col min="14352" max="14352" width="2.5703125" style="68" customWidth="1"/>
    <col min="14353" max="14357" width="4.28515625" style="68" customWidth="1"/>
    <col min="14358" max="14358" width="5.28515625" style="68" customWidth="1"/>
    <col min="14359" max="14359" width="2.5703125" style="68" customWidth="1"/>
    <col min="14360" max="14364" width="4.28515625" style="68" customWidth="1"/>
    <col min="14365" max="14365" width="5.28515625" style="68" customWidth="1"/>
    <col min="14366" max="14366" width="2.5703125" style="68" customWidth="1"/>
    <col min="14367" max="14371" width="4.28515625" style="68" customWidth="1"/>
    <col min="14372" max="14372" width="5.28515625" style="68" customWidth="1"/>
    <col min="14373" max="14373" width="2.5703125" style="68" customWidth="1"/>
    <col min="14374" max="14378" width="4.28515625" style="68" customWidth="1"/>
    <col min="14379" max="14379" width="3" style="68" bestFit="1" customWidth="1"/>
    <col min="14380" max="14380" width="3.42578125" style="68" customWidth="1"/>
    <col min="14381" max="14381" width="4.42578125" style="68" bestFit="1" customWidth="1"/>
    <col min="14382" max="14382" width="3" style="68" bestFit="1" customWidth="1"/>
    <col min="14383" max="14383" width="6.42578125" style="68" customWidth="1"/>
    <col min="14384" max="14384" width="4.42578125" style="68" bestFit="1" customWidth="1"/>
    <col min="14385" max="14385" width="3" style="68" bestFit="1" customWidth="1"/>
    <col min="14386" max="14386" width="5" style="68" customWidth="1"/>
    <col min="14387" max="14387" width="2" style="68" customWidth="1"/>
    <col min="14388" max="14388" width="2.42578125" style="68" bestFit="1" customWidth="1"/>
    <col min="14389" max="14389" width="4.42578125" style="68" bestFit="1" customWidth="1"/>
    <col min="14390" max="14391" width="6.42578125" style="68" customWidth="1"/>
    <col min="14392" max="14392" width="11" style="68" bestFit="1" customWidth="1"/>
    <col min="14393" max="14395" width="6.42578125" style="68"/>
    <col min="14396" max="14396" width="8.5703125" style="68" customWidth="1"/>
    <col min="14397" max="14592" width="6.42578125" style="68"/>
    <col min="14593" max="14593" width="5.28515625" style="68" customWidth="1"/>
    <col min="14594" max="14594" width="2.5703125" style="68" customWidth="1"/>
    <col min="14595" max="14599" width="4.28515625" style="68" customWidth="1"/>
    <col min="14600" max="14600" width="5.28515625" style="68" customWidth="1"/>
    <col min="14601" max="14601" width="2.5703125" style="68" customWidth="1"/>
    <col min="14602" max="14606" width="4.28515625" style="68" customWidth="1"/>
    <col min="14607" max="14607" width="5.28515625" style="68" customWidth="1"/>
    <col min="14608" max="14608" width="2.5703125" style="68" customWidth="1"/>
    <col min="14609" max="14613" width="4.28515625" style="68" customWidth="1"/>
    <col min="14614" max="14614" width="5.28515625" style="68" customWidth="1"/>
    <col min="14615" max="14615" width="2.5703125" style="68" customWidth="1"/>
    <col min="14616" max="14620" width="4.28515625" style="68" customWidth="1"/>
    <col min="14621" max="14621" width="5.28515625" style="68" customWidth="1"/>
    <col min="14622" max="14622" width="2.5703125" style="68" customWidth="1"/>
    <col min="14623" max="14627" width="4.28515625" style="68" customWidth="1"/>
    <col min="14628" max="14628" width="5.28515625" style="68" customWidth="1"/>
    <col min="14629" max="14629" width="2.5703125" style="68" customWidth="1"/>
    <col min="14630" max="14634" width="4.28515625" style="68" customWidth="1"/>
    <col min="14635" max="14635" width="3" style="68" bestFit="1" customWidth="1"/>
    <col min="14636" max="14636" width="3.42578125" style="68" customWidth="1"/>
    <col min="14637" max="14637" width="4.42578125" style="68" bestFit="1" customWidth="1"/>
    <col min="14638" max="14638" width="3" style="68" bestFit="1" customWidth="1"/>
    <col min="14639" max="14639" width="6.42578125" style="68" customWidth="1"/>
    <col min="14640" max="14640" width="4.42578125" style="68" bestFit="1" customWidth="1"/>
    <col min="14641" max="14641" width="3" style="68" bestFit="1" customWidth="1"/>
    <col min="14642" max="14642" width="5" style="68" customWidth="1"/>
    <col min="14643" max="14643" width="2" style="68" customWidth="1"/>
    <col min="14644" max="14644" width="2.42578125" style="68" bestFit="1" customWidth="1"/>
    <col min="14645" max="14645" width="4.42578125" style="68" bestFit="1" customWidth="1"/>
    <col min="14646" max="14647" width="6.42578125" style="68" customWidth="1"/>
    <col min="14648" max="14648" width="11" style="68" bestFit="1" customWidth="1"/>
    <col min="14649" max="14651" width="6.42578125" style="68"/>
    <col min="14652" max="14652" width="8.5703125" style="68" customWidth="1"/>
    <col min="14653" max="14848" width="6.42578125" style="68"/>
    <col min="14849" max="14849" width="5.28515625" style="68" customWidth="1"/>
    <col min="14850" max="14850" width="2.5703125" style="68" customWidth="1"/>
    <col min="14851" max="14855" width="4.28515625" style="68" customWidth="1"/>
    <col min="14856" max="14856" width="5.28515625" style="68" customWidth="1"/>
    <col min="14857" max="14857" width="2.5703125" style="68" customWidth="1"/>
    <col min="14858" max="14862" width="4.28515625" style="68" customWidth="1"/>
    <col min="14863" max="14863" width="5.28515625" style="68" customWidth="1"/>
    <col min="14864" max="14864" width="2.5703125" style="68" customWidth="1"/>
    <col min="14865" max="14869" width="4.28515625" style="68" customWidth="1"/>
    <col min="14870" max="14870" width="5.28515625" style="68" customWidth="1"/>
    <col min="14871" max="14871" width="2.5703125" style="68" customWidth="1"/>
    <col min="14872" max="14876" width="4.28515625" style="68" customWidth="1"/>
    <col min="14877" max="14877" width="5.28515625" style="68" customWidth="1"/>
    <col min="14878" max="14878" width="2.5703125" style="68" customWidth="1"/>
    <col min="14879" max="14883" width="4.28515625" style="68" customWidth="1"/>
    <col min="14884" max="14884" width="5.28515625" style="68" customWidth="1"/>
    <col min="14885" max="14885" width="2.5703125" style="68" customWidth="1"/>
    <col min="14886" max="14890" width="4.28515625" style="68" customWidth="1"/>
    <col min="14891" max="14891" width="3" style="68" bestFit="1" customWidth="1"/>
    <col min="14892" max="14892" width="3.42578125" style="68" customWidth="1"/>
    <col min="14893" max="14893" width="4.42578125" style="68" bestFit="1" customWidth="1"/>
    <col min="14894" max="14894" width="3" style="68" bestFit="1" customWidth="1"/>
    <col min="14895" max="14895" width="6.42578125" style="68" customWidth="1"/>
    <col min="14896" max="14896" width="4.42578125" style="68" bestFit="1" customWidth="1"/>
    <col min="14897" max="14897" width="3" style="68" bestFit="1" customWidth="1"/>
    <col min="14898" max="14898" width="5" style="68" customWidth="1"/>
    <col min="14899" max="14899" width="2" style="68" customWidth="1"/>
    <col min="14900" max="14900" width="2.42578125" style="68" bestFit="1" customWidth="1"/>
    <col min="14901" max="14901" width="4.42578125" style="68" bestFit="1" customWidth="1"/>
    <col min="14902" max="14903" width="6.42578125" style="68" customWidth="1"/>
    <col min="14904" max="14904" width="11" style="68" bestFit="1" customWidth="1"/>
    <col min="14905" max="14907" width="6.42578125" style="68"/>
    <col min="14908" max="14908" width="8.5703125" style="68" customWidth="1"/>
    <col min="14909" max="15104" width="6.42578125" style="68"/>
    <col min="15105" max="15105" width="5.28515625" style="68" customWidth="1"/>
    <col min="15106" max="15106" width="2.5703125" style="68" customWidth="1"/>
    <col min="15107" max="15111" width="4.28515625" style="68" customWidth="1"/>
    <col min="15112" max="15112" width="5.28515625" style="68" customWidth="1"/>
    <col min="15113" max="15113" width="2.5703125" style="68" customWidth="1"/>
    <col min="15114" max="15118" width="4.28515625" style="68" customWidth="1"/>
    <col min="15119" max="15119" width="5.28515625" style="68" customWidth="1"/>
    <col min="15120" max="15120" width="2.5703125" style="68" customWidth="1"/>
    <col min="15121" max="15125" width="4.28515625" style="68" customWidth="1"/>
    <col min="15126" max="15126" width="5.28515625" style="68" customWidth="1"/>
    <col min="15127" max="15127" width="2.5703125" style="68" customWidth="1"/>
    <col min="15128" max="15132" width="4.28515625" style="68" customWidth="1"/>
    <col min="15133" max="15133" width="5.28515625" style="68" customWidth="1"/>
    <col min="15134" max="15134" width="2.5703125" style="68" customWidth="1"/>
    <col min="15135" max="15139" width="4.28515625" style="68" customWidth="1"/>
    <col min="15140" max="15140" width="5.28515625" style="68" customWidth="1"/>
    <col min="15141" max="15141" width="2.5703125" style="68" customWidth="1"/>
    <col min="15142" max="15146" width="4.28515625" style="68" customWidth="1"/>
    <col min="15147" max="15147" width="3" style="68" bestFit="1" customWidth="1"/>
    <col min="15148" max="15148" width="3.42578125" style="68" customWidth="1"/>
    <col min="15149" max="15149" width="4.42578125" style="68" bestFit="1" customWidth="1"/>
    <col min="15150" max="15150" width="3" style="68" bestFit="1" customWidth="1"/>
    <col min="15151" max="15151" width="6.42578125" style="68" customWidth="1"/>
    <col min="15152" max="15152" width="4.42578125" style="68" bestFit="1" customWidth="1"/>
    <col min="15153" max="15153" width="3" style="68" bestFit="1" customWidth="1"/>
    <col min="15154" max="15154" width="5" style="68" customWidth="1"/>
    <col min="15155" max="15155" width="2" style="68" customWidth="1"/>
    <col min="15156" max="15156" width="2.42578125" style="68" bestFit="1" customWidth="1"/>
    <col min="15157" max="15157" width="4.42578125" style="68" bestFit="1" customWidth="1"/>
    <col min="15158" max="15159" width="6.42578125" style="68" customWidth="1"/>
    <col min="15160" max="15160" width="11" style="68" bestFit="1" customWidth="1"/>
    <col min="15161" max="15163" width="6.42578125" style="68"/>
    <col min="15164" max="15164" width="8.5703125" style="68" customWidth="1"/>
    <col min="15165" max="15360" width="6.42578125" style="68"/>
    <col min="15361" max="15361" width="5.28515625" style="68" customWidth="1"/>
    <col min="15362" max="15362" width="2.5703125" style="68" customWidth="1"/>
    <col min="15363" max="15367" width="4.28515625" style="68" customWidth="1"/>
    <col min="15368" max="15368" width="5.28515625" style="68" customWidth="1"/>
    <col min="15369" max="15369" width="2.5703125" style="68" customWidth="1"/>
    <col min="15370" max="15374" width="4.28515625" style="68" customWidth="1"/>
    <col min="15375" max="15375" width="5.28515625" style="68" customWidth="1"/>
    <col min="15376" max="15376" width="2.5703125" style="68" customWidth="1"/>
    <col min="15377" max="15381" width="4.28515625" style="68" customWidth="1"/>
    <col min="15382" max="15382" width="5.28515625" style="68" customWidth="1"/>
    <col min="15383" max="15383" width="2.5703125" style="68" customWidth="1"/>
    <col min="15384" max="15388" width="4.28515625" style="68" customWidth="1"/>
    <col min="15389" max="15389" width="5.28515625" style="68" customWidth="1"/>
    <col min="15390" max="15390" width="2.5703125" style="68" customWidth="1"/>
    <col min="15391" max="15395" width="4.28515625" style="68" customWidth="1"/>
    <col min="15396" max="15396" width="5.28515625" style="68" customWidth="1"/>
    <col min="15397" max="15397" width="2.5703125" style="68" customWidth="1"/>
    <col min="15398" max="15402" width="4.28515625" style="68" customWidth="1"/>
    <col min="15403" max="15403" width="3" style="68" bestFit="1" customWidth="1"/>
    <col min="15404" max="15404" width="3.42578125" style="68" customWidth="1"/>
    <col min="15405" max="15405" width="4.42578125" style="68" bestFit="1" customWidth="1"/>
    <col min="15406" max="15406" width="3" style="68" bestFit="1" customWidth="1"/>
    <col min="15407" max="15407" width="6.42578125" style="68" customWidth="1"/>
    <col min="15408" max="15408" width="4.42578125" style="68" bestFit="1" customWidth="1"/>
    <col min="15409" max="15409" width="3" style="68" bestFit="1" customWidth="1"/>
    <col min="15410" max="15410" width="5" style="68" customWidth="1"/>
    <col min="15411" max="15411" width="2" style="68" customWidth="1"/>
    <col min="15412" max="15412" width="2.42578125" style="68" bestFit="1" customWidth="1"/>
    <col min="15413" max="15413" width="4.42578125" style="68" bestFit="1" customWidth="1"/>
    <col min="15414" max="15415" width="6.42578125" style="68" customWidth="1"/>
    <col min="15416" max="15416" width="11" style="68" bestFit="1" customWidth="1"/>
    <col min="15417" max="15419" width="6.42578125" style="68"/>
    <col min="15420" max="15420" width="8.5703125" style="68" customWidth="1"/>
    <col min="15421" max="15616" width="6.42578125" style="68"/>
    <col min="15617" max="15617" width="5.28515625" style="68" customWidth="1"/>
    <col min="15618" max="15618" width="2.5703125" style="68" customWidth="1"/>
    <col min="15619" max="15623" width="4.28515625" style="68" customWidth="1"/>
    <col min="15624" max="15624" width="5.28515625" style="68" customWidth="1"/>
    <col min="15625" max="15625" width="2.5703125" style="68" customWidth="1"/>
    <col min="15626" max="15630" width="4.28515625" style="68" customWidth="1"/>
    <col min="15631" max="15631" width="5.28515625" style="68" customWidth="1"/>
    <col min="15632" max="15632" width="2.5703125" style="68" customWidth="1"/>
    <col min="15633" max="15637" width="4.28515625" style="68" customWidth="1"/>
    <col min="15638" max="15638" width="5.28515625" style="68" customWidth="1"/>
    <col min="15639" max="15639" width="2.5703125" style="68" customWidth="1"/>
    <col min="15640" max="15644" width="4.28515625" style="68" customWidth="1"/>
    <col min="15645" max="15645" width="5.28515625" style="68" customWidth="1"/>
    <col min="15646" max="15646" width="2.5703125" style="68" customWidth="1"/>
    <col min="15647" max="15651" width="4.28515625" style="68" customWidth="1"/>
    <col min="15652" max="15652" width="5.28515625" style="68" customWidth="1"/>
    <col min="15653" max="15653" width="2.5703125" style="68" customWidth="1"/>
    <col min="15654" max="15658" width="4.28515625" style="68" customWidth="1"/>
    <col min="15659" max="15659" width="3" style="68" bestFit="1" customWidth="1"/>
    <col min="15660" max="15660" width="3.42578125" style="68" customWidth="1"/>
    <col min="15661" max="15661" width="4.42578125" style="68" bestFit="1" customWidth="1"/>
    <col min="15662" max="15662" width="3" style="68" bestFit="1" customWidth="1"/>
    <col min="15663" max="15663" width="6.42578125" style="68" customWidth="1"/>
    <col min="15664" max="15664" width="4.42578125" style="68" bestFit="1" customWidth="1"/>
    <col min="15665" max="15665" width="3" style="68" bestFit="1" customWidth="1"/>
    <col min="15666" max="15666" width="5" style="68" customWidth="1"/>
    <col min="15667" max="15667" width="2" style="68" customWidth="1"/>
    <col min="15668" max="15668" width="2.42578125" style="68" bestFit="1" customWidth="1"/>
    <col min="15669" max="15669" width="4.42578125" style="68" bestFit="1" customWidth="1"/>
    <col min="15670" max="15671" width="6.42578125" style="68" customWidth="1"/>
    <col min="15672" max="15672" width="11" style="68" bestFit="1" customWidth="1"/>
    <col min="15673" max="15675" width="6.42578125" style="68"/>
    <col min="15676" max="15676" width="8.5703125" style="68" customWidth="1"/>
    <col min="15677" max="15872" width="6.42578125" style="68"/>
    <col min="15873" max="15873" width="5.28515625" style="68" customWidth="1"/>
    <col min="15874" max="15874" width="2.5703125" style="68" customWidth="1"/>
    <col min="15875" max="15879" width="4.28515625" style="68" customWidth="1"/>
    <col min="15880" max="15880" width="5.28515625" style="68" customWidth="1"/>
    <col min="15881" max="15881" width="2.5703125" style="68" customWidth="1"/>
    <col min="15882" max="15886" width="4.28515625" style="68" customWidth="1"/>
    <col min="15887" max="15887" width="5.28515625" style="68" customWidth="1"/>
    <col min="15888" max="15888" width="2.5703125" style="68" customWidth="1"/>
    <col min="15889" max="15893" width="4.28515625" style="68" customWidth="1"/>
    <col min="15894" max="15894" width="5.28515625" style="68" customWidth="1"/>
    <col min="15895" max="15895" width="2.5703125" style="68" customWidth="1"/>
    <col min="15896" max="15900" width="4.28515625" style="68" customWidth="1"/>
    <col min="15901" max="15901" width="5.28515625" style="68" customWidth="1"/>
    <col min="15902" max="15902" width="2.5703125" style="68" customWidth="1"/>
    <col min="15903" max="15907" width="4.28515625" style="68" customWidth="1"/>
    <col min="15908" max="15908" width="5.28515625" style="68" customWidth="1"/>
    <col min="15909" max="15909" width="2.5703125" style="68" customWidth="1"/>
    <col min="15910" max="15914" width="4.28515625" style="68" customWidth="1"/>
    <col min="15915" max="15915" width="3" style="68" bestFit="1" customWidth="1"/>
    <col min="15916" max="15916" width="3.42578125" style="68" customWidth="1"/>
    <col min="15917" max="15917" width="4.42578125" style="68" bestFit="1" customWidth="1"/>
    <col min="15918" max="15918" width="3" style="68" bestFit="1" customWidth="1"/>
    <col min="15919" max="15919" width="6.42578125" style="68" customWidth="1"/>
    <col min="15920" max="15920" width="4.42578125" style="68" bestFit="1" customWidth="1"/>
    <col min="15921" max="15921" width="3" style="68" bestFit="1" customWidth="1"/>
    <col min="15922" max="15922" width="5" style="68" customWidth="1"/>
    <col min="15923" max="15923" width="2" style="68" customWidth="1"/>
    <col min="15924" max="15924" width="2.42578125" style="68" bestFit="1" customWidth="1"/>
    <col min="15925" max="15925" width="4.42578125" style="68" bestFit="1" customWidth="1"/>
    <col min="15926" max="15927" width="6.42578125" style="68" customWidth="1"/>
    <col min="15928" max="15928" width="11" style="68" bestFit="1" customWidth="1"/>
    <col min="15929" max="15931" width="6.42578125" style="68"/>
    <col min="15932" max="15932" width="8.5703125" style="68" customWidth="1"/>
    <col min="15933" max="16128" width="6.42578125" style="68"/>
    <col min="16129" max="16129" width="5.28515625" style="68" customWidth="1"/>
    <col min="16130" max="16130" width="2.5703125" style="68" customWidth="1"/>
    <col min="16131" max="16135" width="4.28515625" style="68" customWidth="1"/>
    <col min="16136" max="16136" width="5.28515625" style="68" customWidth="1"/>
    <col min="16137" max="16137" width="2.5703125" style="68" customWidth="1"/>
    <col min="16138" max="16142" width="4.28515625" style="68" customWidth="1"/>
    <col min="16143" max="16143" width="5.28515625" style="68" customWidth="1"/>
    <col min="16144" max="16144" width="2.5703125" style="68" customWidth="1"/>
    <col min="16145" max="16149" width="4.28515625" style="68" customWidth="1"/>
    <col min="16150" max="16150" width="5.28515625" style="68" customWidth="1"/>
    <col min="16151" max="16151" width="2.5703125" style="68" customWidth="1"/>
    <col min="16152" max="16156" width="4.28515625" style="68" customWidth="1"/>
    <col min="16157" max="16157" width="5.28515625" style="68" customWidth="1"/>
    <col min="16158" max="16158" width="2.5703125" style="68" customWidth="1"/>
    <col min="16159" max="16163" width="4.28515625" style="68" customWidth="1"/>
    <col min="16164" max="16164" width="5.28515625" style="68" customWidth="1"/>
    <col min="16165" max="16165" width="2.5703125" style="68" customWidth="1"/>
    <col min="16166" max="16170" width="4.28515625" style="68" customWidth="1"/>
    <col min="16171" max="16171" width="3" style="68" bestFit="1" customWidth="1"/>
    <col min="16172" max="16172" width="3.42578125" style="68" customWidth="1"/>
    <col min="16173" max="16173" width="4.42578125" style="68" bestFit="1" customWidth="1"/>
    <col min="16174" max="16174" width="3" style="68" bestFit="1" customWidth="1"/>
    <col min="16175" max="16175" width="6.42578125" style="68" customWidth="1"/>
    <col min="16176" max="16176" width="4.42578125" style="68" bestFit="1" customWidth="1"/>
    <col min="16177" max="16177" width="3" style="68" bestFit="1" customWidth="1"/>
    <col min="16178" max="16178" width="5" style="68" customWidth="1"/>
    <col min="16179" max="16179" width="2" style="68" customWidth="1"/>
    <col min="16180" max="16180" width="2.42578125" style="68" bestFit="1" customWidth="1"/>
    <col min="16181" max="16181" width="4.42578125" style="68" bestFit="1" customWidth="1"/>
    <col min="16182" max="16183" width="6.42578125" style="68" customWidth="1"/>
    <col min="16184" max="16184" width="11" style="68" bestFit="1" customWidth="1"/>
    <col min="16185" max="16187" width="6.42578125" style="68"/>
    <col min="16188" max="16188" width="8.5703125" style="68" customWidth="1"/>
    <col min="16189" max="16384" width="6.42578125" style="68"/>
  </cols>
  <sheetData>
    <row r="1" spans="1:60" ht="9.9499999999999993" customHeight="1" x14ac:dyDescent="0.25">
      <c r="A1" s="67" t="s">
        <v>208</v>
      </c>
      <c r="C1" s="69">
        <v>2020</v>
      </c>
      <c r="D1" s="70"/>
      <c r="E1" s="70"/>
      <c r="F1" s="70"/>
      <c r="G1" s="70"/>
      <c r="M1" s="70"/>
      <c r="N1" s="70"/>
      <c r="BD1" s="72" t="s">
        <v>209</v>
      </c>
    </row>
    <row r="2" spans="1:60" s="73" customFormat="1" ht="9.9499999999999993" customHeight="1" x14ac:dyDescent="0.25">
      <c r="C2" s="74"/>
      <c r="D2" s="74"/>
      <c r="E2" s="74"/>
      <c r="F2" s="74"/>
      <c r="G2" s="74"/>
      <c r="M2" s="74"/>
      <c r="N2" s="74"/>
      <c r="O2" s="71"/>
      <c r="P2" s="71"/>
      <c r="Q2" s="71"/>
      <c r="R2" s="71"/>
      <c r="S2" s="71"/>
      <c r="T2" s="71"/>
      <c r="U2" s="71"/>
      <c r="V2" s="70"/>
      <c r="W2" s="70"/>
      <c r="X2" s="70"/>
      <c r="Y2" s="70"/>
      <c r="Z2" s="70"/>
      <c r="AA2" s="70"/>
      <c r="AB2" s="70"/>
      <c r="AC2" s="70"/>
      <c r="AD2" s="70"/>
      <c r="AE2" s="70"/>
      <c r="AF2" s="70"/>
      <c r="AG2" s="70"/>
      <c r="AH2" s="70"/>
      <c r="AI2" s="70"/>
      <c r="AJ2" s="70"/>
      <c r="AK2" s="70"/>
      <c r="AL2" s="70"/>
      <c r="AM2" s="70"/>
      <c r="AN2" s="70"/>
      <c r="AO2" s="70"/>
      <c r="AP2" s="70"/>
      <c r="AQ2" s="70"/>
      <c r="AR2" s="70"/>
      <c r="AS2" s="70"/>
      <c r="AT2" s="70"/>
      <c r="AU2" s="70"/>
      <c r="AV2" s="70"/>
      <c r="AW2" s="70"/>
      <c r="AX2" s="70"/>
      <c r="AY2" s="71"/>
      <c r="AZ2" s="71"/>
      <c r="BA2" s="71"/>
      <c r="BB2" s="71"/>
      <c r="BD2" s="75">
        <f>ROUND(DATE(C1,4,MOD(234-11*MOD(C1,19),30))/7,0)*7-6</f>
        <v>43933</v>
      </c>
      <c r="BH2" s="70"/>
    </row>
    <row r="3" spans="1:60" s="78" customFormat="1" ht="9.9499999999999993" customHeight="1" thickBot="1" x14ac:dyDescent="0.3">
      <c r="A3" s="172" t="str">
        <f>PROPER(TEXT(DATE($C$1,B$4,1),"mmmm aa"))</f>
        <v>Janvier 20</v>
      </c>
      <c r="B3" s="172"/>
      <c r="C3" s="172"/>
      <c r="D3" s="76"/>
      <c r="E3" s="76"/>
      <c r="F3" s="76"/>
      <c r="G3" s="76"/>
      <c r="H3" s="172" t="str">
        <f>PROPER(TEXT(DATE($C$1,I$4,1),"mmmm aa"))</f>
        <v>Février 20</v>
      </c>
      <c r="I3" s="172"/>
      <c r="J3" s="172"/>
      <c r="K3" s="172"/>
      <c r="L3" s="172"/>
      <c r="M3" s="172"/>
      <c r="N3" s="76"/>
      <c r="O3" s="172" t="str">
        <f>PROPER(TEXT(DATE($C$1,P$4,1),"mmmm aa"))</f>
        <v>Mars 20</v>
      </c>
      <c r="P3" s="172"/>
      <c r="Q3" s="172"/>
      <c r="R3" s="172"/>
      <c r="S3" s="172"/>
      <c r="T3" s="172"/>
      <c r="U3" s="76"/>
      <c r="V3" s="172" t="str">
        <f>PROPER(TEXT(DATE($C$1,W$4,1),"mmmm aa"))</f>
        <v>Avril 20</v>
      </c>
      <c r="W3" s="172"/>
      <c r="X3" s="172"/>
      <c r="Y3" s="172"/>
      <c r="Z3" s="172"/>
      <c r="AA3" s="172"/>
      <c r="AB3" s="76"/>
      <c r="AC3" s="172" t="str">
        <f>PROPER(TEXT(DATE($C$1,AD$4,1),"mmmm aa"))</f>
        <v>Mai 20</v>
      </c>
      <c r="AD3" s="172"/>
      <c r="AE3" s="172"/>
      <c r="AF3" s="172"/>
      <c r="AG3" s="172"/>
      <c r="AH3" s="172"/>
      <c r="AI3" s="76"/>
      <c r="AJ3" s="172" t="str">
        <f>PROPER(TEXT(DATE($C$1,AK$4,1),"mmmm aa"))</f>
        <v>Juin 20</v>
      </c>
      <c r="AK3" s="172"/>
      <c r="AL3" s="172"/>
      <c r="AM3" s="172"/>
      <c r="AN3" s="172"/>
      <c r="AO3" s="172"/>
      <c r="AP3" s="70"/>
      <c r="AQ3" s="70"/>
      <c r="AR3" s="70"/>
      <c r="AS3" s="70"/>
      <c r="AT3" s="70"/>
      <c r="AU3" s="70"/>
      <c r="AV3" s="70"/>
      <c r="AW3" s="70"/>
      <c r="AX3" s="70"/>
      <c r="AY3" s="77"/>
      <c r="AZ3" s="77"/>
      <c r="BA3" s="77"/>
      <c r="BB3" s="77"/>
      <c r="BH3" s="70"/>
    </row>
    <row r="4" spans="1:60" ht="12.75" customHeight="1" x14ac:dyDescent="0.25">
      <c r="A4" s="79"/>
      <c r="B4" s="80">
        <v>1</v>
      </c>
      <c r="C4" s="81"/>
      <c r="D4" s="81" t="s">
        <v>211</v>
      </c>
      <c r="E4" s="82" t="s">
        <v>212</v>
      </c>
      <c r="F4" s="81" t="s">
        <v>213</v>
      </c>
      <c r="G4" s="83" t="s">
        <v>214</v>
      </c>
      <c r="H4" s="84"/>
      <c r="I4" s="85">
        <f>B4+1</f>
        <v>2</v>
      </c>
      <c r="J4" s="82" t="s">
        <v>210</v>
      </c>
      <c r="K4" s="81" t="s">
        <v>211</v>
      </c>
      <c r="L4" s="82" t="s">
        <v>212</v>
      </c>
      <c r="M4" s="81" t="s">
        <v>213</v>
      </c>
      <c r="N4" s="86" t="s">
        <v>214</v>
      </c>
      <c r="O4" s="79"/>
      <c r="P4" s="85">
        <f>I4+1</f>
        <v>3</v>
      </c>
      <c r="Q4" s="81" t="s">
        <v>210</v>
      </c>
      <c r="R4" s="81" t="s">
        <v>211</v>
      </c>
      <c r="S4" s="82" t="s">
        <v>212</v>
      </c>
      <c r="T4" s="81" t="s">
        <v>213</v>
      </c>
      <c r="U4" s="86" t="s">
        <v>214</v>
      </c>
      <c r="V4" s="79"/>
      <c r="W4" s="85">
        <f>P4+1</f>
        <v>4</v>
      </c>
      <c r="X4" s="81" t="s">
        <v>210</v>
      </c>
      <c r="Y4" s="81" t="s">
        <v>211</v>
      </c>
      <c r="Z4" s="82" t="s">
        <v>212</v>
      </c>
      <c r="AA4" s="81" t="s">
        <v>213</v>
      </c>
      <c r="AB4" s="87" t="s">
        <v>214</v>
      </c>
      <c r="AC4" s="79"/>
      <c r="AD4" s="85">
        <f>W4+1</f>
        <v>5</v>
      </c>
      <c r="AE4" s="81" t="s">
        <v>210</v>
      </c>
      <c r="AF4" s="81" t="s">
        <v>211</v>
      </c>
      <c r="AG4" s="82" t="s">
        <v>212</v>
      </c>
      <c r="AH4" s="88" t="s">
        <v>213</v>
      </c>
      <c r="AI4" s="87" t="s">
        <v>214</v>
      </c>
      <c r="AJ4" s="79"/>
      <c r="AK4" s="85">
        <f>AD4+1</f>
        <v>6</v>
      </c>
      <c r="AL4" s="81" t="s">
        <v>210</v>
      </c>
      <c r="AM4" s="81" t="s">
        <v>211</v>
      </c>
      <c r="AN4" s="82" t="s">
        <v>212</v>
      </c>
      <c r="AO4" s="86" t="s">
        <v>213</v>
      </c>
      <c r="AP4" s="89" t="s">
        <v>214</v>
      </c>
      <c r="BD4" s="72" t="s">
        <v>215</v>
      </c>
    </row>
    <row r="5" spans="1:60" ht="15.75" customHeight="1" x14ac:dyDescent="0.25">
      <c r="A5" s="90">
        <f>DATE($C$1,B4,1)</f>
        <v>43831</v>
      </c>
      <c r="B5" s="91">
        <f>DATE($C$1,B4,1)</f>
        <v>43831</v>
      </c>
      <c r="C5" s="92">
        <f>B5</f>
        <v>43831</v>
      </c>
      <c r="D5" s="92"/>
      <c r="E5" s="92"/>
      <c r="F5" s="92"/>
      <c r="G5" s="93"/>
      <c r="H5" s="94">
        <f>DATE($C$1,I4,1)</f>
        <v>43862</v>
      </c>
      <c r="I5" s="91">
        <f>DATE($C$1,I4,1)</f>
        <v>43862</v>
      </c>
      <c r="J5" s="92"/>
      <c r="K5" s="92"/>
      <c r="L5" s="92"/>
      <c r="M5" s="92"/>
      <c r="N5" s="95"/>
      <c r="O5" s="90">
        <f>DATE($C$1,P4,1)</f>
        <v>43891</v>
      </c>
      <c r="P5" s="91">
        <f>DATE($C$1,P4,1)</f>
        <v>43891</v>
      </c>
      <c r="Q5" s="92"/>
      <c r="R5" s="92"/>
      <c r="S5" s="92"/>
      <c r="T5" s="92"/>
      <c r="U5" s="95"/>
      <c r="V5" s="90">
        <f>DATE($C$1,W4,1)</f>
        <v>43922</v>
      </c>
      <c r="W5" s="91">
        <f>DATE($C$1,W4,1)</f>
        <v>43922</v>
      </c>
      <c r="X5" s="92"/>
      <c r="Y5" s="92"/>
      <c r="Z5" s="92"/>
      <c r="AA5" s="92"/>
      <c r="AB5" s="95"/>
      <c r="AC5" s="90">
        <f>DATE($C$1,AD4,1)</f>
        <v>43952</v>
      </c>
      <c r="AD5" s="91">
        <f>DATE($C$1,AD4,1)</f>
        <v>43952</v>
      </c>
      <c r="AE5" s="92"/>
      <c r="AF5" s="92"/>
      <c r="AG5" s="92"/>
      <c r="AH5" s="96"/>
      <c r="AI5" s="95"/>
      <c r="AJ5" s="90">
        <f>DATE($C$1,AK4,1)</f>
        <v>43983</v>
      </c>
      <c r="AK5" s="91">
        <f>DATE($C$1,AK4,1)</f>
        <v>43983</v>
      </c>
      <c r="AL5" s="92"/>
      <c r="AM5" s="92"/>
      <c r="AN5" s="92"/>
      <c r="AO5" s="95"/>
      <c r="AP5" s="97"/>
      <c r="BD5" s="98">
        <f>BD2-105</f>
        <v>43828</v>
      </c>
    </row>
    <row r="6" spans="1:60" ht="9.9499999999999993" customHeight="1" x14ac:dyDescent="0.25">
      <c r="A6" s="99">
        <f t="shared" ref="A6:A35" si="0">IF(MONTH(A5+1)=B$4,A5+1,"")</f>
        <v>43832</v>
      </c>
      <c r="B6" s="100">
        <f t="shared" ref="B6:B35" si="1">B5+1</f>
        <v>43832</v>
      </c>
      <c r="C6" s="92">
        <f t="shared" ref="C6:C35" si="2">B6</f>
        <v>43832</v>
      </c>
      <c r="D6" s="101"/>
      <c r="E6" s="101"/>
      <c r="F6" s="101"/>
      <c r="G6" s="102"/>
      <c r="H6" s="103">
        <f t="shared" ref="H6:H35" si="3">IF(H5="","",IF(MONTH(H5+1)=I$4,H5+1,""))</f>
        <v>43863</v>
      </c>
      <c r="I6" s="100">
        <f t="shared" ref="I6:I35" si="4">IF(I5="","",IF(MONTH(I5+1)=I$4,I5+1,""))</f>
        <v>43863</v>
      </c>
      <c r="J6" s="101"/>
      <c r="K6" s="101"/>
      <c r="L6" s="101"/>
      <c r="M6" s="101"/>
      <c r="N6" s="104"/>
      <c r="O6" s="99">
        <f t="shared" ref="O6:O35" si="5">IF(O5="","",IF(MONTH(O5+1)=P$4,O5+1,""))</f>
        <v>43892</v>
      </c>
      <c r="P6" s="100">
        <f t="shared" ref="P6:P35" si="6">IF(P5="","",IF(MONTH(P5+1)=P$4,P5+1,""))</f>
        <v>43892</v>
      </c>
      <c r="Q6" s="101"/>
      <c r="R6" s="101"/>
      <c r="S6" s="101"/>
      <c r="T6" s="101"/>
      <c r="U6" s="104"/>
      <c r="V6" s="99">
        <f t="shared" ref="V6:V35" si="7">IF(V5="","",IF(MONTH(V5+1)=W$4,V5+1,""))</f>
        <v>43923</v>
      </c>
      <c r="W6" s="100">
        <f t="shared" ref="W6:W35" si="8">IF(W5="","",IF(MONTH(W5+1)=W$4,W5+1,""))</f>
        <v>43923</v>
      </c>
      <c r="X6" s="101"/>
      <c r="Y6" s="101"/>
      <c r="Z6" s="101"/>
      <c r="AA6" s="101"/>
      <c r="AB6" s="104"/>
      <c r="AC6" s="99">
        <f t="shared" ref="AC6:AC35" si="9">IF(AC5="","",IF(MONTH(AC5+1)=AD$4,AC5+1,""))</f>
        <v>43953</v>
      </c>
      <c r="AD6" s="100">
        <f t="shared" ref="AD6:AD35" si="10">IF(AD5="","",IF(MONTH(AD5+1)=AD$4,AD5+1,""))</f>
        <v>43953</v>
      </c>
      <c r="AE6" s="101"/>
      <c r="AF6" s="101"/>
      <c r="AG6" s="101"/>
      <c r="AH6" s="105"/>
      <c r="AI6" s="104"/>
      <c r="AJ6" s="99">
        <f t="shared" ref="AJ6:AJ35" si="11">IF(AJ5="","",IF(MONTH(AJ5+1)=AK$4,AJ5+1,""))</f>
        <v>43984</v>
      </c>
      <c r="AK6" s="100">
        <f t="shared" ref="AK6:AK35" si="12">IF(AK5="","",IF(MONTH(AK5+1)=AK$4,AK5+1,""))</f>
        <v>43984</v>
      </c>
      <c r="AL6" s="101"/>
      <c r="AM6" s="101"/>
      <c r="AN6" s="101"/>
      <c r="AO6" s="104"/>
      <c r="AP6" s="106"/>
      <c r="BD6" s="107">
        <f>DATE(C1,5,1)</f>
        <v>43952</v>
      </c>
    </row>
    <row r="7" spans="1:60" ht="9.9499999999999993" customHeight="1" x14ac:dyDescent="0.25">
      <c r="A7" s="99">
        <f t="shared" si="0"/>
        <v>43833</v>
      </c>
      <c r="B7" s="100">
        <f t="shared" si="1"/>
        <v>43833</v>
      </c>
      <c r="C7" s="92">
        <f t="shared" si="2"/>
        <v>43833</v>
      </c>
      <c r="D7" s="101"/>
      <c r="E7" s="101"/>
      <c r="F7" s="101"/>
      <c r="G7" s="102"/>
      <c r="H7" s="103">
        <f t="shared" si="3"/>
        <v>43864</v>
      </c>
      <c r="I7" s="100">
        <f t="shared" si="4"/>
        <v>43864</v>
      </c>
      <c r="J7" s="101"/>
      <c r="K7" s="101"/>
      <c r="L7" s="101"/>
      <c r="M7" s="101"/>
      <c r="N7" s="104"/>
      <c r="O7" s="99">
        <f t="shared" si="5"/>
        <v>43893</v>
      </c>
      <c r="P7" s="100">
        <f t="shared" si="6"/>
        <v>43893</v>
      </c>
      <c r="Q7" s="101"/>
      <c r="R7" s="101"/>
      <c r="S7" s="101"/>
      <c r="T7" s="101"/>
      <c r="U7" s="104"/>
      <c r="V7" s="99">
        <f t="shared" si="7"/>
        <v>43924</v>
      </c>
      <c r="W7" s="100">
        <f t="shared" si="8"/>
        <v>43924</v>
      </c>
      <c r="X7" s="101"/>
      <c r="Y7" s="101"/>
      <c r="Z7" s="101"/>
      <c r="AA7" s="101"/>
      <c r="AB7" s="104"/>
      <c r="AC7" s="99">
        <f t="shared" si="9"/>
        <v>43954</v>
      </c>
      <c r="AD7" s="100">
        <f t="shared" si="10"/>
        <v>43954</v>
      </c>
      <c r="AE7" s="101"/>
      <c r="AF7" s="101"/>
      <c r="AG7" s="101"/>
      <c r="AH7" s="105"/>
      <c r="AI7" s="104"/>
      <c r="AJ7" s="99">
        <f t="shared" si="11"/>
        <v>43985</v>
      </c>
      <c r="AK7" s="100">
        <f t="shared" si="12"/>
        <v>43985</v>
      </c>
      <c r="AL7" s="101"/>
      <c r="AM7" s="101"/>
      <c r="AN7" s="101"/>
      <c r="AO7" s="104"/>
      <c r="AP7" s="106"/>
      <c r="BD7" s="107">
        <f>DATE(C1,5,8)</f>
        <v>43959</v>
      </c>
    </row>
    <row r="8" spans="1:60" ht="9.9499999999999993" customHeight="1" x14ac:dyDescent="0.25">
      <c r="A8" s="99">
        <f t="shared" si="0"/>
        <v>43834</v>
      </c>
      <c r="B8" s="100">
        <f t="shared" si="1"/>
        <v>43834</v>
      </c>
      <c r="C8" s="92">
        <f t="shared" si="2"/>
        <v>43834</v>
      </c>
      <c r="D8" s="101"/>
      <c r="E8" s="101"/>
      <c r="F8" s="101"/>
      <c r="G8" s="102"/>
      <c r="H8" s="103">
        <f t="shared" si="3"/>
        <v>43865</v>
      </c>
      <c r="I8" s="100">
        <f t="shared" si="4"/>
        <v>43865</v>
      </c>
      <c r="J8" s="101"/>
      <c r="K8" s="101"/>
      <c r="L8" s="101"/>
      <c r="M8" s="101"/>
      <c r="N8" s="104"/>
      <c r="O8" s="99">
        <f t="shared" si="5"/>
        <v>43894</v>
      </c>
      <c r="P8" s="100">
        <f t="shared" si="6"/>
        <v>43894</v>
      </c>
      <c r="Q8" s="101"/>
      <c r="R8" s="101"/>
      <c r="S8" s="101"/>
      <c r="T8" s="101"/>
      <c r="U8" s="104"/>
      <c r="V8" s="99">
        <f t="shared" si="7"/>
        <v>43925</v>
      </c>
      <c r="W8" s="100">
        <f t="shared" si="8"/>
        <v>43925</v>
      </c>
      <c r="X8" s="101"/>
      <c r="Y8" s="101"/>
      <c r="Z8" s="101"/>
      <c r="AA8" s="101"/>
      <c r="AB8" s="104"/>
      <c r="AC8" s="99">
        <f t="shared" si="9"/>
        <v>43955</v>
      </c>
      <c r="AD8" s="100">
        <f t="shared" si="10"/>
        <v>43955</v>
      </c>
      <c r="AE8" s="101"/>
      <c r="AF8" s="101"/>
      <c r="AG8" s="101"/>
      <c r="AH8" s="105"/>
      <c r="AI8" s="104"/>
      <c r="AJ8" s="99">
        <f t="shared" si="11"/>
        <v>43986</v>
      </c>
      <c r="AK8" s="100">
        <f t="shared" si="12"/>
        <v>43986</v>
      </c>
      <c r="AL8" s="101"/>
      <c r="AM8" s="101"/>
      <c r="AN8" s="101"/>
      <c r="AO8" s="104"/>
      <c r="AP8" s="106"/>
      <c r="BD8" s="107">
        <f>DATE(C1,7,14)</f>
        <v>44026</v>
      </c>
    </row>
    <row r="9" spans="1:60" ht="9.9499999999999993" customHeight="1" x14ac:dyDescent="0.25">
      <c r="A9" s="99">
        <f t="shared" si="0"/>
        <v>43835</v>
      </c>
      <c r="B9" s="100">
        <f t="shared" si="1"/>
        <v>43835</v>
      </c>
      <c r="C9" s="92">
        <f t="shared" si="2"/>
        <v>43835</v>
      </c>
      <c r="D9" s="101"/>
      <c r="E9" s="101"/>
      <c r="F9" s="101"/>
      <c r="G9" s="102"/>
      <c r="H9" s="103">
        <f t="shared" si="3"/>
        <v>43866</v>
      </c>
      <c r="I9" s="100">
        <f t="shared" si="4"/>
        <v>43866</v>
      </c>
      <c r="J9" s="101"/>
      <c r="K9" s="101"/>
      <c r="L9" s="101"/>
      <c r="M9" s="101"/>
      <c r="N9" s="104"/>
      <c r="O9" s="99">
        <f t="shared" si="5"/>
        <v>43895</v>
      </c>
      <c r="P9" s="100">
        <f t="shared" si="6"/>
        <v>43895</v>
      </c>
      <c r="Q9" s="101"/>
      <c r="R9" s="101"/>
      <c r="S9" s="101"/>
      <c r="T9" s="101"/>
      <c r="U9" s="104"/>
      <c r="V9" s="99">
        <f t="shared" si="7"/>
        <v>43926</v>
      </c>
      <c r="W9" s="100">
        <f t="shared" si="8"/>
        <v>43926</v>
      </c>
      <c r="X9" s="101"/>
      <c r="Y9" s="101"/>
      <c r="Z9" s="101"/>
      <c r="AA9" s="101"/>
      <c r="AB9" s="104"/>
      <c r="AC9" s="99">
        <f t="shared" si="9"/>
        <v>43956</v>
      </c>
      <c r="AD9" s="100">
        <f t="shared" si="10"/>
        <v>43956</v>
      </c>
      <c r="AE9" s="101"/>
      <c r="AF9" s="101"/>
      <c r="AG9" s="101"/>
      <c r="AH9" s="105"/>
      <c r="AI9" s="104"/>
      <c r="AJ9" s="99">
        <f t="shared" si="11"/>
        <v>43987</v>
      </c>
      <c r="AK9" s="100">
        <f t="shared" si="12"/>
        <v>43987</v>
      </c>
      <c r="AL9" s="101"/>
      <c r="AM9" s="101"/>
      <c r="AN9" s="101"/>
      <c r="AO9" s="104"/>
      <c r="AP9" s="106"/>
      <c r="BD9" s="107">
        <f>DATE(C1,8,15)</f>
        <v>44058</v>
      </c>
    </row>
    <row r="10" spans="1:60" ht="9.9499999999999993" customHeight="1" x14ac:dyDescent="0.25">
      <c r="A10" s="99">
        <f t="shared" si="0"/>
        <v>43836</v>
      </c>
      <c r="B10" s="100">
        <f t="shared" si="1"/>
        <v>43836</v>
      </c>
      <c r="C10" s="92">
        <f t="shared" si="2"/>
        <v>43836</v>
      </c>
      <c r="D10" s="101"/>
      <c r="E10" s="101"/>
      <c r="F10" s="101"/>
      <c r="G10" s="102"/>
      <c r="H10" s="103">
        <f t="shared" si="3"/>
        <v>43867</v>
      </c>
      <c r="I10" s="100">
        <f t="shared" si="4"/>
        <v>43867</v>
      </c>
      <c r="J10" s="101"/>
      <c r="K10" s="101"/>
      <c r="L10" s="101"/>
      <c r="M10" s="101"/>
      <c r="N10" s="104"/>
      <c r="O10" s="99">
        <f t="shared" si="5"/>
        <v>43896</v>
      </c>
      <c r="P10" s="100">
        <f t="shared" si="6"/>
        <v>43896</v>
      </c>
      <c r="Q10" s="101"/>
      <c r="R10" s="101"/>
      <c r="S10" s="101"/>
      <c r="T10" s="101"/>
      <c r="U10" s="104"/>
      <c r="V10" s="99">
        <f t="shared" si="7"/>
        <v>43927</v>
      </c>
      <c r="W10" s="100">
        <f t="shared" si="8"/>
        <v>43927</v>
      </c>
      <c r="X10" s="101"/>
      <c r="Y10" s="101"/>
      <c r="Z10" s="101"/>
      <c r="AA10" s="101"/>
      <c r="AB10" s="104"/>
      <c r="AC10" s="99">
        <f t="shared" si="9"/>
        <v>43957</v>
      </c>
      <c r="AD10" s="100">
        <f t="shared" si="10"/>
        <v>43957</v>
      </c>
      <c r="AE10" s="101"/>
      <c r="AF10" s="101"/>
      <c r="AG10" s="101"/>
      <c r="AH10" s="105"/>
      <c r="AI10" s="104"/>
      <c r="AJ10" s="99">
        <f t="shared" si="11"/>
        <v>43988</v>
      </c>
      <c r="AK10" s="100">
        <f t="shared" si="12"/>
        <v>43988</v>
      </c>
      <c r="AL10" s="101"/>
      <c r="AM10" s="101"/>
      <c r="AN10" s="101"/>
      <c r="AO10" s="104"/>
      <c r="AP10" s="106"/>
      <c r="BD10" s="107">
        <f>DATE(C1,11,1)</f>
        <v>44136</v>
      </c>
    </row>
    <row r="11" spans="1:60" ht="9.9499999999999993" customHeight="1" x14ac:dyDescent="0.25">
      <c r="A11" s="99">
        <f t="shared" si="0"/>
        <v>43837</v>
      </c>
      <c r="B11" s="100">
        <f t="shared" si="1"/>
        <v>43837</v>
      </c>
      <c r="C11" s="92">
        <f t="shared" si="2"/>
        <v>43837</v>
      </c>
      <c r="D11" s="101"/>
      <c r="E11" s="101"/>
      <c r="F11" s="101"/>
      <c r="G11" s="102"/>
      <c r="H11" s="103">
        <f t="shared" si="3"/>
        <v>43868</v>
      </c>
      <c r="I11" s="100">
        <f t="shared" si="4"/>
        <v>43868</v>
      </c>
      <c r="J11" s="101"/>
      <c r="K11" s="101"/>
      <c r="L11" s="101"/>
      <c r="M11" s="101"/>
      <c r="N11" s="104"/>
      <c r="O11" s="99">
        <f t="shared" si="5"/>
        <v>43897</v>
      </c>
      <c r="P11" s="100">
        <f t="shared" si="6"/>
        <v>43897</v>
      </c>
      <c r="Q11" s="101"/>
      <c r="R11" s="101"/>
      <c r="S11" s="101"/>
      <c r="T11" s="101"/>
      <c r="U11" s="104"/>
      <c r="V11" s="99">
        <f t="shared" si="7"/>
        <v>43928</v>
      </c>
      <c r="W11" s="100">
        <f t="shared" si="8"/>
        <v>43928</v>
      </c>
      <c r="X11" s="101"/>
      <c r="Y11" s="101"/>
      <c r="Z11" s="101"/>
      <c r="AA11" s="101"/>
      <c r="AB11" s="104"/>
      <c r="AC11" s="99">
        <f t="shared" si="9"/>
        <v>43958</v>
      </c>
      <c r="AD11" s="100">
        <f t="shared" si="10"/>
        <v>43958</v>
      </c>
      <c r="AE11" s="101"/>
      <c r="AF11" s="101"/>
      <c r="AG11" s="101"/>
      <c r="AH11" s="105"/>
      <c r="AI11" s="104"/>
      <c r="AJ11" s="99">
        <f t="shared" si="11"/>
        <v>43989</v>
      </c>
      <c r="AK11" s="100">
        <f t="shared" si="12"/>
        <v>43989</v>
      </c>
      <c r="AL11" s="101"/>
      <c r="AM11" s="101"/>
      <c r="AN11" s="101"/>
      <c r="AO11" s="104"/>
      <c r="AP11" s="106"/>
      <c r="BD11" s="107">
        <f>DATE(C1,11,11)</f>
        <v>44146</v>
      </c>
    </row>
    <row r="12" spans="1:60" ht="9.9499999999999993" customHeight="1" x14ac:dyDescent="0.25">
      <c r="A12" s="99">
        <f t="shared" si="0"/>
        <v>43838</v>
      </c>
      <c r="B12" s="100">
        <f t="shared" si="1"/>
        <v>43838</v>
      </c>
      <c r="C12" s="92">
        <f t="shared" si="2"/>
        <v>43838</v>
      </c>
      <c r="D12" s="101"/>
      <c r="E12" s="101"/>
      <c r="F12" s="101"/>
      <c r="G12" s="102"/>
      <c r="H12" s="103">
        <f t="shared" si="3"/>
        <v>43869</v>
      </c>
      <c r="I12" s="100">
        <f t="shared" si="4"/>
        <v>43869</v>
      </c>
      <c r="J12" s="101"/>
      <c r="K12" s="101"/>
      <c r="L12" s="101"/>
      <c r="M12" s="101"/>
      <c r="N12" s="104"/>
      <c r="O12" s="99">
        <f t="shared" si="5"/>
        <v>43898</v>
      </c>
      <c r="P12" s="100">
        <f t="shared" si="6"/>
        <v>43898</v>
      </c>
      <c r="Q12" s="101"/>
      <c r="R12" s="101"/>
      <c r="S12" s="101"/>
      <c r="T12" s="101"/>
      <c r="U12" s="104"/>
      <c r="V12" s="99">
        <f t="shared" si="7"/>
        <v>43929</v>
      </c>
      <c r="W12" s="100">
        <f t="shared" si="8"/>
        <v>43929</v>
      </c>
      <c r="X12" s="101"/>
      <c r="Y12" s="101"/>
      <c r="Z12" s="101"/>
      <c r="AA12" s="101"/>
      <c r="AB12" s="104"/>
      <c r="AC12" s="99">
        <f t="shared" si="9"/>
        <v>43959</v>
      </c>
      <c r="AD12" s="100">
        <f t="shared" si="10"/>
        <v>43959</v>
      </c>
      <c r="AE12" s="101"/>
      <c r="AF12" s="101"/>
      <c r="AG12" s="101"/>
      <c r="AH12" s="105"/>
      <c r="AI12" s="104"/>
      <c r="AJ12" s="99">
        <f t="shared" si="11"/>
        <v>43990</v>
      </c>
      <c r="AK12" s="100">
        <f t="shared" si="12"/>
        <v>43990</v>
      </c>
      <c r="AL12" s="101"/>
      <c r="AM12" s="101"/>
      <c r="AN12" s="101"/>
      <c r="AO12" s="104"/>
      <c r="AP12" s="106"/>
      <c r="BD12" s="107">
        <f>DATE(C1,12,25)</f>
        <v>44190</v>
      </c>
    </row>
    <row r="13" spans="1:60" ht="9.9499999999999993" customHeight="1" x14ac:dyDescent="0.25">
      <c r="A13" s="99">
        <f t="shared" si="0"/>
        <v>43839</v>
      </c>
      <c r="B13" s="100">
        <f t="shared" si="1"/>
        <v>43839</v>
      </c>
      <c r="C13" s="92">
        <f t="shared" si="2"/>
        <v>43839</v>
      </c>
      <c r="D13" s="101"/>
      <c r="E13" s="101"/>
      <c r="F13" s="101"/>
      <c r="G13" s="102"/>
      <c r="H13" s="103">
        <f t="shared" si="3"/>
        <v>43870</v>
      </c>
      <c r="I13" s="100">
        <f t="shared" si="4"/>
        <v>43870</v>
      </c>
      <c r="J13" s="101"/>
      <c r="K13" s="101"/>
      <c r="L13" s="101"/>
      <c r="M13" s="101"/>
      <c r="N13" s="104"/>
      <c r="O13" s="99">
        <f t="shared" si="5"/>
        <v>43899</v>
      </c>
      <c r="P13" s="100">
        <f t="shared" si="6"/>
        <v>43899</v>
      </c>
      <c r="Q13" s="101"/>
      <c r="R13" s="101"/>
      <c r="S13" s="101"/>
      <c r="T13" s="101"/>
      <c r="U13" s="104"/>
      <c r="V13" s="99">
        <f t="shared" si="7"/>
        <v>43930</v>
      </c>
      <c r="W13" s="100">
        <f t="shared" si="8"/>
        <v>43930</v>
      </c>
      <c r="X13" s="101"/>
      <c r="Y13" s="101"/>
      <c r="Z13" s="101"/>
      <c r="AA13" s="101"/>
      <c r="AB13" s="104"/>
      <c r="AC13" s="99">
        <f t="shared" si="9"/>
        <v>43960</v>
      </c>
      <c r="AD13" s="100">
        <f t="shared" si="10"/>
        <v>43960</v>
      </c>
      <c r="AE13" s="101"/>
      <c r="AF13" s="101"/>
      <c r="AG13" s="101"/>
      <c r="AH13" s="105"/>
      <c r="AI13" s="104"/>
      <c r="AJ13" s="99">
        <f t="shared" si="11"/>
        <v>43991</v>
      </c>
      <c r="AK13" s="100">
        <f t="shared" si="12"/>
        <v>43991</v>
      </c>
      <c r="AL13" s="101"/>
      <c r="AM13" s="101"/>
      <c r="AN13" s="101"/>
      <c r="AO13" s="104"/>
      <c r="AP13" s="106"/>
      <c r="BD13" s="108">
        <f>BD2+1</f>
        <v>43934</v>
      </c>
    </row>
    <row r="14" spans="1:60" ht="9.9499999999999993" customHeight="1" x14ac:dyDescent="0.25">
      <c r="A14" s="99">
        <f t="shared" si="0"/>
        <v>43840</v>
      </c>
      <c r="B14" s="100">
        <f t="shared" si="1"/>
        <v>43840</v>
      </c>
      <c r="C14" s="92">
        <f t="shared" si="2"/>
        <v>43840</v>
      </c>
      <c r="D14" s="101"/>
      <c r="E14" s="101"/>
      <c r="F14" s="101"/>
      <c r="G14" s="102"/>
      <c r="H14" s="103">
        <f t="shared" si="3"/>
        <v>43871</v>
      </c>
      <c r="I14" s="100">
        <f t="shared" si="4"/>
        <v>43871</v>
      </c>
      <c r="J14" s="101"/>
      <c r="K14" s="101"/>
      <c r="L14" s="101"/>
      <c r="M14" s="101"/>
      <c r="N14" s="104"/>
      <c r="O14" s="99">
        <f t="shared" si="5"/>
        <v>43900</v>
      </c>
      <c r="P14" s="100">
        <f t="shared" si="6"/>
        <v>43900</v>
      </c>
      <c r="Q14" s="101"/>
      <c r="R14" s="101"/>
      <c r="S14" s="101"/>
      <c r="T14" s="101"/>
      <c r="U14" s="104"/>
      <c r="V14" s="99">
        <f t="shared" si="7"/>
        <v>43931</v>
      </c>
      <c r="W14" s="100">
        <f t="shared" si="8"/>
        <v>43931</v>
      </c>
      <c r="X14" s="101"/>
      <c r="Y14" s="101"/>
      <c r="Z14" s="101"/>
      <c r="AA14" s="101"/>
      <c r="AB14" s="104"/>
      <c r="AC14" s="99">
        <f t="shared" si="9"/>
        <v>43961</v>
      </c>
      <c r="AD14" s="100">
        <f t="shared" si="10"/>
        <v>43961</v>
      </c>
      <c r="AE14" s="101"/>
      <c r="AF14" s="101"/>
      <c r="AG14" s="101"/>
      <c r="AH14" s="105"/>
      <c r="AI14" s="104"/>
      <c r="AJ14" s="99">
        <f t="shared" si="11"/>
        <v>43992</v>
      </c>
      <c r="AK14" s="100">
        <f t="shared" si="12"/>
        <v>43992</v>
      </c>
      <c r="AL14" s="101"/>
      <c r="AM14" s="101"/>
      <c r="AN14" s="101"/>
      <c r="AO14" s="104"/>
      <c r="AP14" s="106"/>
      <c r="BD14" s="108">
        <f>BD2+39</f>
        <v>43972</v>
      </c>
    </row>
    <row r="15" spans="1:60" ht="9.9499999999999993" customHeight="1" x14ac:dyDescent="0.25">
      <c r="A15" s="99">
        <f t="shared" si="0"/>
        <v>43841</v>
      </c>
      <c r="B15" s="100">
        <f t="shared" si="1"/>
        <v>43841</v>
      </c>
      <c r="C15" s="92">
        <f t="shared" si="2"/>
        <v>43841</v>
      </c>
      <c r="D15" s="101"/>
      <c r="E15" s="101"/>
      <c r="F15" s="101"/>
      <c r="G15" s="102"/>
      <c r="H15" s="103">
        <f t="shared" si="3"/>
        <v>43872</v>
      </c>
      <c r="I15" s="100">
        <f t="shared" si="4"/>
        <v>43872</v>
      </c>
      <c r="J15" s="101"/>
      <c r="K15" s="101"/>
      <c r="L15" s="101"/>
      <c r="M15" s="101"/>
      <c r="N15" s="104"/>
      <c r="O15" s="99">
        <f t="shared" si="5"/>
        <v>43901</v>
      </c>
      <c r="P15" s="100">
        <f t="shared" si="6"/>
        <v>43901</v>
      </c>
      <c r="Q15" s="101"/>
      <c r="R15" s="101"/>
      <c r="S15" s="101"/>
      <c r="T15" s="101"/>
      <c r="U15" s="104"/>
      <c r="V15" s="99">
        <f t="shared" si="7"/>
        <v>43932</v>
      </c>
      <c r="W15" s="100">
        <f t="shared" si="8"/>
        <v>43932</v>
      </c>
      <c r="X15" s="101"/>
      <c r="Y15" s="101"/>
      <c r="Z15" s="101"/>
      <c r="AA15" s="101"/>
      <c r="AB15" s="104"/>
      <c r="AC15" s="99">
        <f t="shared" si="9"/>
        <v>43962</v>
      </c>
      <c r="AD15" s="100">
        <f t="shared" si="10"/>
        <v>43962</v>
      </c>
      <c r="AE15" s="101"/>
      <c r="AF15" s="101"/>
      <c r="AG15" s="101"/>
      <c r="AH15" s="105"/>
      <c r="AI15" s="104"/>
      <c r="AJ15" s="99">
        <f t="shared" si="11"/>
        <v>43993</v>
      </c>
      <c r="AK15" s="100">
        <f t="shared" si="12"/>
        <v>43993</v>
      </c>
      <c r="AL15" s="101"/>
      <c r="AM15" s="101"/>
      <c r="AN15" s="101"/>
      <c r="AO15" s="104"/>
      <c r="AP15" s="106"/>
      <c r="BD15" s="109">
        <f>BD2+50</f>
        <v>43983</v>
      </c>
    </row>
    <row r="16" spans="1:60" ht="9.9499999999999993" customHeight="1" x14ac:dyDescent="0.25">
      <c r="A16" s="99">
        <f t="shared" si="0"/>
        <v>43842</v>
      </c>
      <c r="B16" s="100">
        <f t="shared" si="1"/>
        <v>43842</v>
      </c>
      <c r="C16" s="92">
        <f t="shared" si="2"/>
        <v>43842</v>
      </c>
      <c r="D16" s="101"/>
      <c r="E16" s="101"/>
      <c r="F16" s="101"/>
      <c r="G16" s="102"/>
      <c r="H16" s="103">
        <f t="shared" si="3"/>
        <v>43873</v>
      </c>
      <c r="I16" s="100">
        <f t="shared" si="4"/>
        <v>43873</v>
      </c>
      <c r="J16" s="101"/>
      <c r="K16" s="101"/>
      <c r="L16" s="101"/>
      <c r="M16" s="101"/>
      <c r="N16" s="104"/>
      <c r="O16" s="99">
        <f t="shared" si="5"/>
        <v>43902</v>
      </c>
      <c r="P16" s="100">
        <f t="shared" si="6"/>
        <v>43902</v>
      </c>
      <c r="Q16" s="101"/>
      <c r="R16" s="101"/>
      <c r="S16" s="101"/>
      <c r="T16" s="101"/>
      <c r="U16" s="104"/>
      <c r="V16" s="99">
        <f t="shared" si="7"/>
        <v>43933</v>
      </c>
      <c r="W16" s="100">
        <f t="shared" si="8"/>
        <v>43933</v>
      </c>
      <c r="X16" s="101"/>
      <c r="Y16" s="101"/>
      <c r="Z16" s="101"/>
      <c r="AA16" s="101"/>
      <c r="AB16" s="104"/>
      <c r="AC16" s="99">
        <f t="shared" si="9"/>
        <v>43963</v>
      </c>
      <c r="AD16" s="100">
        <f t="shared" si="10"/>
        <v>43963</v>
      </c>
      <c r="AE16" s="101"/>
      <c r="AF16" s="101"/>
      <c r="AG16" s="101"/>
      <c r="AH16" s="105"/>
      <c r="AI16" s="104"/>
      <c r="AJ16" s="99">
        <f t="shared" si="11"/>
        <v>43994</v>
      </c>
      <c r="AK16" s="100">
        <f t="shared" si="12"/>
        <v>43994</v>
      </c>
      <c r="AL16" s="101"/>
      <c r="AM16" s="101"/>
      <c r="AN16" s="101"/>
      <c r="AO16" s="104"/>
      <c r="AP16" s="106"/>
      <c r="BD16" s="98">
        <v>42737</v>
      </c>
    </row>
    <row r="17" spans="1:57" ht="9.9499999999999993" customHeight="1" x14ac:dyDescent="0.25">
      <c r="A17" s="99">
        <f t="shared" si="0"/>
        <v>43843</v>
      </c>
      <c r="B17" s="100">
        <f t="shared" si="1"/>
        <v>43843</v>
      </c>
      <c r="C17" s="92">
        <f t="shared" si="2"/>
        <v>43843</v>
      </c>
      <c r="D17" s="101"/>
      <c r="E17" s="101"/>
      <c r="F17" s="101"/>
      <c r="G17" s="102"/>
      <c r="H17" s="103">
        <f t="shared" si="3"/>
        <v>43874</v>
      </c>
      <c r="I17" s="100">
        <f t="shared" si="4"/>
        <v>43874</v>
      </c>
      <c r="J17" s="101"/>
      <c r="K17" s="101"/>
      <c r="L17" s="101"/>
      <c r="M17" s="101"/>
      <c r="N17" s="104"/>
      <c r="O17" s="99">
        <f t="shared" si="5"/>
        <v>43903</v>
      </c>
      <c r="P17" s="100">
        <f t="shared" si="6"/>
        <v>43903</v>
      </c>
      <c r="Q17" s="101"/>
      <c r="R17" s="101"/>
      <c r="S17" s="101"/>
      <c r="T17" s="101"/>
      <c r="U17" s="104"/>
      <c r="V17" s="99">
        <f t="shared" si="7"/>
        <v>43934</v>
      </c>
      <c r="W17" s="100">
        <f t="shared" si="8"/>
        <v>43934</v>
      </c>
      <c r="X17" s="101"/>
      <c r="Y17" s="101"/>
      <c r="Z17" s="101"/>
      <c r="AA17" s="101"/>
      <c r="AB17" s="104"/>
      <c r="AC17" s="99">
        <f t="shared" si="9"/>
        <v>43964</v>
      </c>
      <c r="AD17" s="100">
        <f t="shared" si="10"/>
        <v>43964</v>
      </c>
      <c r="AE17" s="101"/>
      <c r="AF17" s="101"/>
      <c r="AG17" s="101"/>
      <c r="AH17" s="105"/>
      <c r="AI17" s="104"/>
      <c r="AJ17" s="99">
        <f t="shared" si="11"/>
        <v>43995</v>
      </c>
      <c r="AK17" s="100">
        <f t="shared" si="12"/>
        <v>43995</v>
      </c>
      <c r="AL17" s="101"/>
      <c r="AM17" s="101"/>
      <c r="AN17" s="101"/>
      <c r="AO17" s="104"/>
      <c r="AP17" s="106"/>
      <c r="BD17" s="107"/>
    </row>
    <row r="18" spans="1:57" ht="9.9499999999999993" customHeight="1" x14ac:dyDescent="0.25">
      <c r="A18" s="99">
        <f t="shared" si="0"/>
        <v>43844</v>
      </c>
      <c r="B18" s="100">
        <f t="shared" si="1"/>
        <v>43844</v>
      </c>
      <c r="C18" s="92">
        <f t="shared" si="2"/>
        <v>43844</v>
      </c>
      <c r="D18" s="101"/>
      <c r="E18" s="101"/>
      <c r="F18" s="101"/>
      <c r="G18" s="102"/>
      <c r="H18" s="103">
        <f t="shared" si="3"/>
        <v>43875</v>
      </c>
      <c r="I18" s="100">
        <f t="shared" si="4"/>
        <v>43875</v>
      </c>
      <c r="J18" s="101"/>
      <c r="K18" s="101"/>
      <c r="L18" s="101"/>
      <c r="M18" s="101"/>
      <c r="N18" s="104"/>
      <c r="O18" s="99">
        <f t="shared" si="5"/>
        <v>43904</v>
      </c>
      <c r="P18" s="100">
        <f t="shared" si="6"/>
        <v>43904</v>
      </c>
      <c r="Q18" s="101"/>
      <c r="R18" s="101"/>
      <c r="S18" s="101"/>
      <c r="T18" s="101"/>
      <c r="U18" s="104"/>
      <c r="V18" s="99">
        <f t="shared" si="7"/>
        <v>43935</v>
      </c>
      <c r="W18" s="100">
        <f t="shared" si="8"/>
        <v>43935</v>
      </c>
      <c r="X18" s="101"/>
      <c r="Y18" s="101"/>
      <c r="Z18" s="101"/>
      <c r="AA18" s="101"/>
      <c r="AB18" s="104"/>
      <c r="AC18" s="99">
        <f t="shared" si="9"/>
        <v>43965</v>
      </c>
      <c r="AD18" s="100">
        <f t="shared" si="10"/>
        <v>43965</v>
      </c>
      <c r="AE18" s="101"/>
      <c r="AF18" s="101"/>
      <c r="AG18" s="101"/>
      <c r="AH18" s="105"/>
      <c r="AI18" s="104"/>
      <c r="AJ18" s="99">
        <f t="shared" si="11"/>
        <v>43996</v>
      </c>
      <c r="AK18" s="100">
        <f t="shared" si="12"/>
        <v>43996</v>
      </c>
      <c r="AL18" s="101"/>
      <c r="AM18" s="101"/>
      <c r="AN18" s="101"/>
      <c r="AO18" s="104"/>
      <c r="AP18" s="106"/>
      <c r="BD18" s="107"/>
    </row>
    <row r="19" spans="1:57" ht="9.9499999999999993" customHeight="1" x14ac:dyDescent="0.25">
      <c r="A19" s="99">
        <f t="shared" si="0"/>
        <v>43845</v>
      </c>
      <c r="B19" s="100">
        <f t="shared" si="1"/>
        <v>43845</v>
      </c>
      <c r="C19" s="92">
        <f t="shared" si="2"/>
        <v>43845</v>
      </c>
      <c r="D19" s="101"/>
      <c r="E19" s="101"/>
      <c r="F19" s="101"/>
      <c r="G19" s="102"/>
      <c r="H19" s="103">
        <f t="shared" si="3"/>
        <v>43876</v>
      </c>
      <c r="I19" s="100">
        <f t="shared" si="4"/>
        <v>43876</v>
      </c>
      <c r="J19" s="101"/>
      <c r="K19" s="101"/>
      <c r="L19" s="101"/>
      <c r="M19" s="101"/>
      <c r="N19" s="104"/>
      <c r="O19" s="99">
        <f t="shared" si="5"/>
        <v>43905</v>
      </c>
      <c r="P19" s="100">
        <f t="shared" si="6"/>
        <v>43905</v>
      </c>
      <c r="Q19" s="101"/>
      <c r="R19" s="101"/>
      <c r="S19" s="101"/>
      <c r="T19" s="101"/>
      <c r="U19" s="104"/>
      <c r="V19" s="99">
        <f t="shared" si="7"/>
        <v>43936</v>
      </c>
      <c r="W19" s="100">
        <f t="shared" si="8"/>
        <v>43936</v>
      </c>
      <c r="X19" s="101"/>
      <c r="Y19" s="101"/>
      <c r="Z19" s="101"/>
      <c r="AA19" s="101"/>
      <c r="AB19" s="104"/>
      <c r="AC19" s="99">
        <f t="shared" si="9"/>
        <v>43966</v>
      </c>
      <c r="AD19" s="100">
        <f t="shared" si="10"/>
        <v>43966</v>
      </c>
      <c r="AE19" s="101"/>
      <c r="AF19" s="101"/>
      <c r="AG19" s="101"/>
      <c r="AH19" s="105"/>
      <c r="AI19" s="104"/>
      <c r="AJ19" s="99">
        <f t="shared" si="11"/>
        <v>43997</v>
      </c>
      <c r="AK19" s="100">
        <f t="shared" si="12"/>
        <v>43997</v>
      </c>
      <c r="AL19" s="101"/>
      <c r="AM19" s="101"/>
      <c r="AN19" s="101"/>
      <c r="AO19" s="104"/>
      <c r="AP19" s="106"/>
      <c r="BD19" s="107"/>
    </row>
    <row r="20" spans="1:57" ht="9.9499999999999993" customHeight="1" x14ac:dyDescent="0.25">
      <c r="A20" s="99">
        <f t="shared" si="0"/>
        <v>43846</v>
      </c>
      <c r="B20" s="100">
        <f t="shared" si="1"/>
        <v>43846</v>
      </c>
      <c r="C20" s="92">
        <f t="shared" si="2"/>
        <v>43846</v>
      </c>
      <c r="D20" s="101"/>
      <c r="E20" s="101"/>
      <c r="F20" s="101"/>
      <c r="G20" s="102"/>
      <c r="H20" s="103">
        <f t="shared" si="3"/>
        <v>43877</v>
      </c>
      <c r="I20" s="100">
        <f t="shared" si="4"/>
        <v>43877</v>
      </c>
      <c r="J20" s="101"/>
      <c r="K20" s="101"/>
      <c r="L20" s="101"/>
      <c r="M20" s="101"/>
      <c r="N20" s="104"/>
      <c r="O20" s="99">
        <f t="shared" si="5"/>
        <v>43906</v>
      </c>
      <c r="P20" s="100">
        <f t="shared" si="6"/>
        <v>43906</v>
      </c>
      <c r="Q20" s="101"/>
      <c r="R20" s="101"/>
      <c r="S20" s="101"/>
      <c r="T20" s="101"/>
      <c r="U20" s="104"/>
      <c r="V20" s="99">
        <f t="shared" si="7"/>
        <v>43937</v>
      </c>
      <c r="W20" s="100">
        <f t="shared" si="8"/>
        <v>43937</v>
      </c>
      <c r="X20" s="101"/>
      <c r="Y20" s="101"/>
      <c r="Z20" s="101"/>
      <c r="AA20" s="101"/>
      <c r="AB20" s="104"/>
      <c r="AC20" s="99">
        <f t="shared" si="9"/>
        <v>43967</v>
      </c>
      <c r="AD20" s="100">
        <f t="shared" si="10"/>
        <v>43967</v>
      </c>
      <c r="AE20" s="101"/>
      <c r="AF20" s="101"/>
      <c r="AG20" s="101"/>
      <c r="AH20" s="105"/>
      <c r="AI20" s="104"/>
      <c r="AJ20" s="99">
        <f t="shared" si="11"/>
        <v>43998</v>
      </c>
      <c r="AK20" s="100">
        <f t="shared" si="12"/>
        <v>43998</v>
      </c>
      <c r="AL20" s="101"/>
      <c r="AM20" s="101"/>
      <c r="AN20" s="101"/>
      <c r="AO20" s="104"/>
      <c r="AP20" s="106"/>
      <c r="BD20" s="107"/>
      <c r="BE20" s="70"/>
    </row>
    <row r="21" spans="1:57" ht="9.9499999999999993" customHeight="1" x14ac:dyDescent="0.25">
      <c r="A21" s="99">
        <f t="shared" si="0"/>
        <v>43847</v>
      </c>
      <c r="B21" s="100">
        <f t="shared" si="1"/>
        <v>43847</v>
      </c>
      <c r="C21" s="92">
        <f t="shared" si="2"/>
        <v>43847</v>
      </c>
      <c r="D21" s="101"/>
      <c r="E21" s="101"/>
      <c r="F21" s="101"/>
      <c r="G21" s="102"/>
      <c r="H21" s="103">
        <f t="shared" si="3"/>
        <v>43878</v>
      </c>
      <c r="I21" s="100">
        <f t="shared" si="4"/>
        <v>43878</v>
      </c>
      <c r="J21" s="101"/>
      <c r="K21" s="101"/>
      <c r="L21" s="101"/>
      <c r="M21" s="101"/>
      <c r="N21" s="104"/>
      <c r="O21" s="99">
        <f t="shared" si="5"/>
        <v>43907</v>
      </c>
      <c r="P21" s="100">
        <f t="shared" si="6"/>
        <v>43907</v>
      </c>
      <c r="Q21" s="101"/>
      <c r="R21" s="101"/>
      <c r="S21" s="101"/>
      <c r="T21" s="101"/>
      <c r="U21" s="104"/>
      <c r="V21" s="99">
        <f t="shared" si="7"/>
        <v>43938</v>
      </c>
      <c r="W21" s="100">
        <f t="shared" si="8"/>
        <v>43938</v>
      </c>
      <c r="X21" s="101"/>
      <c r="Y21" s="101"/>
      <c r="Z21" s="101"/>
      <c r="AA21" s="101"/>
      <c r="AB21" s="104"/>
      <c r="AC21" s="99">
        <f t="shared" si="9"/>
        <v>43968</v>
      </c>
      <c r="AD21" s="100">
        <f t="shared" si="10"/>
        <v>43968</v>
      </c>
      <c r="AE21" s="101"/>
      <c r="AF21" s="101"/>
      <c r="AG21" s="101"/>
      <c r="AH21" s="105"/>
      <c r="AI21" s="104"/>
      <c r="AJ21" s="99">
        <f t="shared" si="11"/>
        <v>43999</v>
      </c>
      <c r="AK21" s="100">
        <f t="shared" si="12"/>
        <v>43999</v>
      </c>
      <c r="AL21" s="101"/>
      <c r="AM21" s="101"/>
      <c r="AN21" s="101"/>
      <c r="AO21" s="104"/>
      <c r="AP21" s="106"/>
      <c r="BD21" s="107"/>
      <c r="BE21" s="70"/>
    </row>
    <row r="22" spans="1:57" ht="9.9499999999999993" customHeight="1" x14ac:dyDescent="0.25">
      <c r="A22" s="99">
        <f t="shared" si="0"/>
        <v>43848</v>
      </c>
      <c r="B22" s="100">
        <f t="shared" si="1"/>
        <v>43848</v>
      </c>
      <c r="C22" s="92">
        <f t="shared" si="2"/>
        <v>43848</v>
      </c>
      <c r="D22" s="101"/>
      <c r="E22" s="101"/>
      <c r="F22" s="101"/>
      <c r="G22" s="102"/>
      <c r="H22" s="103">
        <f t="shared" si="3"/>
        <v>43879</v>
      </c>
      <c r="I22" s="100">
        <f t="shared" si="4"/>
        <v>43879</v>
      </c>
      <c r="J22" s="101"/>
      <c r="K22" s="101"/>
      <c r="L22" s="101"/>
      <c r="M22" s="101"/>
      <c r="N22" s="104"/>
      <c r="O22" s="99">
        <f t="shared" si="5"/>
        <v>43908</v>
      </c>
      <c r="P22" s="100">
        <f t="shared" si="6"/>
        <v>43908</v>
      </c>
      <c r="Q22" s="101"/>
      <c r="R22" s="101"/>
      <c r="S22" s="101"/>
      <c r="T22" s="101"/>
      <c r="U22" s="104"/>
      <c r="V22" s="99">
        <f t="shared" si="7"/>
        <v>43939</v>
      </c>
      <c r="W22" s="100">
        <f t="shared" si="8"/>
        <v>43939</v>
      </c>
      <c r="X22" s="101"/>
      <c r="Y22" s="101"/>
      <c r="Z22" s="101"/>
      <c r="AA22" s="101"/>
      <c r="AB22" s="104"/>
      <c r="AC22" s="99">
        <f t="shared" si="9"/>
        <v>43969</v>
      </c>
      <c r="AD22" s="100">
        <f t="shared" si="10"/>
        <v>43969</v>
      </c>
      <c r="AE22" s="101"/>
      <c r="AF22" s="101"/>
      <c r="AG22" s="101"/>
      <c r="AH22" s="105"/>
      <c r="AI22" s="104"/>
      <c r="AJ22" s="99">
        <f t="shared" si="11"/>
        <v>44000</v>
      </c>
      <c r="AK22" s="100">
        <f t="shared" si="12"/>
        <v>44000</v>
      </c>
      <c r="AL22" s="101"/>
      <c r="AM22" s="101"/>
      <c r="AN22" s="101"/>
      <c r="AO22" s="104"/>
      <c r="AP22" s="106"/>
      <c r="BD22" s="70"/>
      <c r="BE22" s="70"/>
    </row>
    <row r="23" spans="1:57" ht="9.9499999999999993" customHeight="1" x14ac:dyDescent="0.25">
      <c r="A23" s="99">
        <f t="shared" si="0"/>
        <v>43849</v>
      </c>
      <c r="B23" s="100">
        <f t="shared" si="1"/>
        <v>43849</v>
      </c>
      <c r="C23" s="92">
        <f t="shared" si="2"/>
        <v>43849</v>
      </c>
      <c r="D23" s="101"/>
      <c r="E23" s="101"/>
      <c r="F23" s="101"/>
      <c r="G23" s="102"/>
      <c r="H23" s="103">
        <f t="shared" si="3"/>
        <v>43880</v>
      </c>
      <c r="I23" s="100">
        <f t="shared" si="4"/>
        <v>43880</v>
      </c>
      <c r="J23" s="101"/>
      <c r="K23" s="101"/>
      <c r="L23" s="101"/>
      <c r="M23" s="101"/>
      <c r="N23" s="104"/>
      <c r="O23" s="99">
        <f t="shared" si="5"/>
        <v>43909</v>
      </c>
      <c r="P23" s="100">
        <f t="shared" si="6"/>
        <v>43909</v>
      </c>
      <c r="Q23" s="101"/>
      <c r="R23" s="101"/>
      <c r="S23" s="101"/>
      <c r="T23" s="101"/>
      <c r="U23" s="104"/>
      <c r="V23" s="99">
        <f t="shared" si="7"/>
        <v>43940</v>
      </c>
      <c r="W23" s="100">
        <f t="shared" si="8"/>
        <v>43940</v>
      </c>
      <c r="X23" s="101"/>
      <c r="Y23" s="101"/>
      <c r="Z23" s="101"/>
      <c r="AA23" s="101"/>
      <c r="AB23" s="104"/>
      <c r="AC23" s="99">
        <f t="shared" si="9"/>
        <v>43970</v>
      </c>
      <c r="AD23" s="100">
        <f t="shared" si="10"/>
        <v>43970</v>
      </c>
      <c r="AE23" s="101"/>
      <c r="AF23" s="101"/>
      <c r="AG23" s="101"/>
      <c r="AH23" s="105"/>
      <c r="AI23" s="104"/>
      <c r="AJ23" s="99">
        <f t="shared" si="11"/>
        <v>44001</v>
      </c>
      <c r="AK23" s="100">
        <f t="shared" si="12"/>
        <v>44001</v>
      </c>
      <c r="AL23" s="101"/>
      <c r="AM23" s="101"/>
      <c r="AN23" s="101"/>
      <c r="AO23" s="104"/>
      <c r="AP23" s="106"/>
      <c r="BD23" s="70"/>
      <c r="BE23" s="70"/>
    </row>
    <row r="24" spans="1:57" ht="9.9499999999999993" customHeight="1" x14ac:dyDescent="0.25">
      <c r="A24" s="99">
        <f t="shared" si="0"/>
        <v>43850</v>
      </c>
      <c r="B24" s="100">
        <f t="shared" si="1"/>
        <v>43850</v>
      </c>
      <c r="C24" s="92">
        <f t="shared" si="2"/>
        <v>43850</v>
      </c>
      <c r="D24" s="101"/>
      <c r="E24" s="101"/>
      <c r="F24" s="101"/>
      <c r="G24" s="102"/>
      <c r="H24" s="103">
        <f t="shared" si="3"/>
        <v>43881</v>
      </c>
      <c r="I24" s="100">
        <f t="shared" si="4"/>
        <v>43881</v>
      </c>
      <c r="J24" s="101"/>
      <c r="K24" s="101"/>
      <c r="L24" s="101"/>
      <c r="M24" s="101"/>
      <c r="N24" s="104"/>
      <c r="O24" s="99">
        <f t="shared" si="5"/>
        <v>43910</v>
      </c>
      <c r="P24" s="100">
        <f t="shared" si="6"/>
        <v>43910</v>
      </c>
      <c r="Q24" s="101"/>
      <c r="R24" s="101"/>
      <c r="S24" s="101"/>
      <c r="T24" s="101"/>
      <c r="U24" s="104"/>
      <c r="V24" s="99">
        <f t="shared" si="7"/>
        <v>43941</v>
      </c>
      <c r="W24" s="100">
        <f t="shared" si="8"/>
        <v>43941</v>
      </c>
      <c r="X24" s="101"/>
      <c r="Y24" s="101"/>
      <c r="Z24" s="101"/>
      <c r="AA24" s="101"/>
      <c r="AB24" s="104"/>
      <c r="AC24" s="99">
        <f t="shared" si="9"/>
        <v>43971</v>
      </c>
      <c r="AD24" s="100">
        <f t="shared" si="10"/>
        <v>43971</v>
      </c>
      <c r="AE24" s="101"/>
      <c r="AF24" s="101"/>
      <c r="AG24" s="101"/>
      <c r="AH24" s="105"/>
      <c r="AI24" s="104"/>
      <c r="AJ24" s="99">
        <f t="shared" si="11"/>
        <v>44002</v>
      </c>
      <c r="AK24" s="100">
        <f t="shared" si="12"/>
        <v>44002</v>
      </c>
      <c r="AL24" s="101"/>
      <c r="AM24" s="101"/>
      <c r="AN24" s="101"/>
      <c r="AO24" s="104"/>
      <c r="AP24" s="106"/>
      <c r="BD24" s="70"/>
      <c r="BE24" s="70"/>
    </row>
    <row r="25" spans="1:57" ht="9.9499999999999993" customHeight="1" x14ac:dyDescent="0.25">
      <c r="A25" s="99">
        <f t="shared" si="0"/>
        <v>43851</v>
      </c>
      <c r="B25" s="100">
        <f t="shared" si="1"/>
        <v>43851</v>
      </c>
      <c r="C25" s="92">
        <f t="shared" si="2"/>
        <v>43851</v>
      </c>
      <c r="D25" s="101"/>
      <c r="E25" s="101"/>
      <c r="F25" s="101"/>
      <c r="G25" s="102"/>
      <c r="H25" s="103">
        <f t="shared" si="3"/>
        <v>43882</v>
      </c>
      <c r="I25" s="100">
        <f t="shared" si="4"/>
        <v>43882</v>
      </c>
      <c r="J25" s="101"/>
      <c r="K25" s="101"/>
      <c r="L25" s="101"/>
      <c r="M25" s="101"/>
      <c r="N25" s="104"/>
      <c r="O25" s="99">
        <f t="shared" si="5"/>
        <v>43911</v>
      </c>
      <c r="P25" s="100">
        <f t="shared" si="6"/>
        <v>43911</v>
      </c>
      <c r="Q25" s="101"/>
      <c r="R25" s="101"/>
      <c r="S25" s="101"/>
      <c r="T25" s="101"/>
      <c r="U25" s="104"/>
      <c r="V25" s="99">
        <f t="shared" si="7"/>
        <v>43942</v>
      </c>
      <c r="W25" s="100">
        <f t="shared" si="8"/>
        <v>43942</v>
      </c>
      <c r="X25" s="101"/>
      <c r="Y25" s="101"/>
      <c r="Z25" s="101"/>
      <c r="AA25" s="101"/>
      <c r="AB25" s="104"/>
      <c r="AC25" s="99">
        <f t="shared" si="9"/>
        <v>43972</v>
      </c>
      <c r="AD25" s="100">
        <f t="shared" si="10"/>
        <v>43972</v>
      </c>
      <c r="AE25" s="101"/>
      <c r="AF25" s="101"/>
      <c r="AG25" s="101"/>
      <c r="AH25" s="105"/>
      <c r="AI25" s="104"/>
      <c r="AJ25" s="99">
        <f t="shared" si="11"/>
        <v>44003</v>
      </c>
      <c r="AK25" s="100">
        <f t="shared" si="12"/>
        <v>44003</v>
      </c>
      <c r="AL25" s="101"/>
      <c r="AM25" s="101"/>
      <c r="AN25" s="101"/>
      <c r="AO25" s="104"/>
      <c r="AP25" s="106"/>
      <c r="BD25" s="70"/>
      <c r="BE25" s="70"/>
    </row>
    <row r="26" spans="1:57" ht="9.9499999999999993" customHeight="1" x14ac:dyDescent="0.25">
      <c r="A26" s="99">
        <f t="shared" si="0"/>
        <v>43852</v>
      </c>
      <c r="B26" s="100">
        <f t="shared" si="1"/>
        <v>43852</v>
      </c>
      <c r="C26" s="92">
        <f t="shared" si="2"/>
        <v>43852</v>
      </c>
      <c r="D26" s="101"/>
      <c r="E26" s="101"/>
      <c r="F26" s="101"/>
      <c r="G26" s="102"/>
      <c r="H26" s="103">
        <f t="shared" si="3"/>
        <v>43883</v>
      </c>
      <c r="I26" s="100">
        <f t="shared" si="4"/>
        <v>43883</v>
      </c>
      <c r="J26" s="101"/>
      <c r="K26" s="101"/>
      <c r="L26" s="101"/>
      <c r="M26" s="101"/>
      <c r="N26" s="104"/>
      <c r="O26" s="99">
        <f t="shared" si="5"/>
        <v>43912</v>
      </c>
      <c r="P26" s="100">
        <f t="shared" si="6"/>
        <v>43912</v>
      </c>
      <c r="Q26" s="101"/>
      <c r="R26" s="101"/>
      <c r="S26" s="101"/>
      <c r="T26" s="101"/>
      <c r="U26" s="104"/>
      <c r="V26" s="99">
        <f t="shared" si="7"/>
        <v>43943</v>
      </c>
      <c r="W26" s="100">
        <f t="shared" si="8"/>
        <v>43943</v>
      </c>
      <c r="X26" s="101"/>
      <c r="Y26" s="101"/>
      <c r="Z26" s="101"/>
      <c r="AA26" s="101"/>
      <c r="AB26" s="104"/>
      <c r="AC26" s="99">
        <f t="shared" si="9"/>
        <v>43973</v>
      </c>
      <c r="AD26" s="100">
        <f t="shared" si="10"/>
        <v>43973</v>
      </c>
      <c r="AE26" s="101"/>
      <c r="AF26" s="101"/>
      <c r="AG26" s="101"/>
      <c r="AH26" s="105"/>
      <c r="AI26" s="104"/>
      <c r="AJ26" s="99">
        <f t="shared" si="11"/>
        <v>44004</v>
      </c>
      <c r="AK26" s="100">
        <f t="shared" si="12"/>
        <v>44004</v>
      </c>
      <c r="AL26" s="101"/>
      <c r="AM26" s="101"/>
      <c r="AN26" s="101"/>
      <c r="AO26" s="104"/>
      <c r="AP26" s="106"/>
      <c r="BD26" s="70"/>
      <c r="BE26" s="70"/>
    </row>
    <row r="27" spans="1:57" ht="9.9499999999999993" customHeight="1" x14ac:dyDescent="0.25">
      <c r="A27" s="99">
        <f t="shared" si="0"/>
        <v>43853</v>
      </c>
      <c r="B27" s="100">
        <f t="shared" si="1"/>
        <v>43853</v>
      </c>
      <c r="C27" s="92">
        <f t="shared" si="2"/>
        <v>43853</v>
      </c>
      <c r="D27" s="101"/>
      <c r="E27" s="101"/>
      <c r="F27" s="101"/>
      <c r="G27" s="102"/>
      <c r="H27" s="103">
        <f t="shared" si="3"/>
        <v>43884</v>
      </c>
      <c r="I27" s="100">
        <f t="shared" si="4"/>
        <v>43884</v>
      </c>
      <c r="J27" s="101"/>
      <c r="K27" s="101"/>
      <c r="L27" s="101"/>
      <c r="M27" s="101"/>
      <c r="N27" s="104"/>
      <c r="O27" s="99">
        <f t="shared" si="5"/>
        <v>43913</v>
      </c>
      <c r="P27" s="100">
        <f t="shared" si="6"/>
        <v>43913</v>
      </c>
      <c r="Q27" s="101"/>
      <c r="R27" s="101"/>
      <c r="S27" s="101"/>
      <c r="T27" s="101"/>
      <c r="U27" s="104"/>
      <c r="V27" s="99">
        <f t="shared" si="7"/>
        <v>43944</v>
      </c>
      <c r="W27" s="100">
        <f t="shared" si="8"/>
        <v>43944</v>
      </c>
      <c r="X27" s="101"/>
      <c r="Y27" s="101"/>
      <c r="Z27" s="101"/>
      <c r="AA27" s="101"/>
      <c r="AB27" s="104"/>
      <c r="AC27" s="99">
        <f t="shared" si="9"/>
        <v>43974</v>
      </c>
      <c r="AD27" s="100">
        <f t="shared" si="10"/>
        <v>43974</v>
      </c>
      <c r="AE27" s="101"/>
      <c r="AF27" s="101"/>
      <c r="AG27" s="101"/>
      <c r="AH27" s="105"/>
      <c r="AI27" s="104"/>
      <c r="AJ27" s="99">
        <f t="shared" si="11"/>
        <v>44005</v>
      </c>
      <c r="AK27" s="100">
        <f t="shared" si="12"/>
        <v>44005</v>
      </c>
      <c r="AL27" s="101"/>
      <c r="AM27" s="101"/>
      <c r="AN27" s="101"/>
      <c r="AO27" s="104"/>
      <c r="AP27" s="106"/>
      <c r="BD27" s="70"/>
      <c r="BE27" s="70"/>
    </row>
    <row r="28" spans="1:57" ht="9.9499999999999993" customHeight="1" x14ac:dyDescent="0.25">
      <c r="A28" s="99">
        <f t="shared" si="0"/>
        <v>43854</v>
      </c>
      <c r="B28" s="100">
        <f t="shared" si="1"/>
        <v>43854</v>
      </c>
      <c r="C28" s="92">
        <f t="shared" si="2"/>
        <v>43854</v>
      </c>
      <c r="D28" s="101"/>
      <c r="E28" s="101"/>
      <c r="F28" s="101"/>
      <c r="G28" s="102"/>
      <c r="H28" s="103">
        <f t="shared" si="3"/>
        <v>43885</v>
      </c>
      <c r="I28" s="100">
        <f t="shared" si="4"/>
        <v>43885</v>
      </c>
      <c r="J28" s="101"/>
      <c r="K28" s="101"/>
      <c r="L28" s="101"/>
      <c r="M28" s="101"/>
      <c r="N28" s="104"/>
      <c r="O28" s="99">
        <f t="shared" si="5"/>
        <v>43914</v>
      </c>
      <c r="P28" s="100">
        <f t="shared" si="6"/>
        <v>43914</v>
      </c>
      <c r="Q28" s="101"/>
      <c r="R28" s="101"/>
      <c r="S28" s="101"/>
      <c r="T28" s="101"/>
      <c r="U28" s="104"/>
      <c r="V28" s="99">
        <f t="shared" si="7"/>
        <v>43945</v>
      </c>
      <c r="W28" s="100">
        <f t="shared" si="8"/>
        <v>43945</v>
      </c>
      <c r="X28" s="101"/>
      <c r="Y28" s="101"/>
      <c r="Z28" s="101"/>
      <c r="AA28" s="101"/>
      <c r="AB28" s="104"/>
      <c r="AC28" s="99">
        <f t="shared" si="9"/>
        <v>43975</v>
      </c>
      <c r="AD28" s="100">
        <f t="shared" si="10"/>
        <v>43975</v>
      </c>
      <c r="AE28" s="101"/>
      <c r="AF28" s="101"/>
      <c r="AG28" s="101"/>
      <c r="AH28" s="105"/>
      <c r="AI28" s="104"/>
      <c r="AJ28" s="99">
        <f t="shared" si="11"/>
        <v>44006</v>
      </c>
      <c r="AK28" s="100">
        <f t="shared" si="12"/>
        <v>44006</v>
      </c>
      <c r="AL28" s="101"/>
      <c r="AM28" s="101"/>
      <c r="AN28" s="101"/>
      <c r="AO28" s="104"/>
      <c r="AP28" s="106"/>
      <c r="BD28" s="70"/>
      <c r="BE28" s="70"/>
    </row>
    <row r="29" spans="1:57" ht="9.9499999999999993" customHeight="1" x14ac:dyDescent="0.25">
      <c r="A29" s="99">
        <f t="shared" si="0"/>
        <v>43855</v>
      </c>
      <c r="B29" s="100">
        <f t="shared" si="1"/>
        <v>43855</v>
      </c>
      <c r="C29" s="92">
        <f t="shared" si="2"/>
        <v>43855</v>
      </c>
      <c r="D29" s="101"/>
      <c r="E29" s="101"/>
      <c r="F29" s="101"/>
      <c r="G29" s="102"/>
      <c r="H29" s="103">
        <f t="shared" si="3"/>
        <v>43886</v>
      </c>
      <c r="I29" s="100">
        <f t="shared" si="4"/>
        <v>43886</v>
      </c>
      <c r="J29" s="101"/>
      <c r="K29" s="101"/>
      <c r="L29" s="101"/>
      <c r="M29" s="101"/>
      <c r="N29" s="104"/>
      <c r="O29" s="99">
        <f t="shared" si="5"/>
        <v>43915</v>
      </c>
      <c r="P29" s="100">
        <f t="shared" si="6"/>
        <v>43915</v>
      </c>
      <c r="Q29" s="101"/>
      <c r="R29" s="101"/>
      <c r="S29" s="101"/>
      <c r="T29" s="101"/>
      <c r="U29" s="104"/>
      <c r="V29" s="99">
        <f t="shared" si="7"/>
        <v>43946</v>
      </c>
      <c r="W29" s="100">
        <f t="shared" si="8"/>
        <v>43946</v>
      </c>
      <c r="X29" s="101"/>
      <c r="Y29" s="101"/>
      <c r="Z29" s="101"/>
      <c r="AA29" s="101"/>
      <c r="AB29" s="104"/>
      <c r="AC29" s="99">
        <f t="shared" si="9"/>
        <v>43976</v>
      </c>
      <c r="AD29" s="100">
        <f t="shared" si="10"/>
        <v>43976</v>
      </c>
      <c r="AE29" s="101"/>
      <c r="AF29" s="101"/>
      <c r="AG29" s="101"/>
      <c r="AH29" s="105"/>
      <c r="AI29" s="104"/>
      <c r="AJ29" s="99">
        <f t="shared" si="11"/>
        <v>44007</v>
      </c>
      <c r="AK29" s="100">
        <f t="shared" si="12"/>
        <v>44007</v>
      </c>
      <c r="AL29" s="101"/>
      <c r="AM29" s="101"/>
      <c r="AN29" s="101"/>
      <c r="AO29" s="104"/>
      <c r="AP29" s="106"/>
    </row>
    <row r="30" spans="1:57" ht="9.9499999999999993" customHeight="1" x14ac:dyDescent="0.25">
      <c r="A30" s="99">
        <f t="shared" si="0"/>
        <v>43856</v>
      </c>
      <c r="B30" s="100">
        <f t="shared" si="1"/>
        <v>43856</v>
      </c>
      <c r="C30" s="92">
        <f t="shared" si="2"/>
        <v>43856</v>
      </c>
      <c r="D30" s="101"/>
      <c r="E30" s="101"/>
      <c r="F30" s="101"/>
      <c r="G30" s="102"/>
      <c r="H30" s="103">
        <f t="shared" si="3"/>
        <v>43887</v>
      </c>
      <c r="I30" s="100">
        <f t="shared" si="4"/>
        <v>43887</v>
      </c>
      <c r="J30" s="101"/>
      <c r="K30" s="101"/>
      <c r="L30" s="101"/>
      <c r="M30" s="101"/>
      <c r="N30" s="104"/>
      <c r="O30" s="99">
        <f t="shared" si="5"/>
        <v>43916</v>
      </c>
      <c r="P30" s="100">
        <f t="shared" si="6"/>
        <v>43916</v>
      </c>
      <c r="Q30" s="101"/>
      <c r="R30" s="101"/>
      <c r="S30" s="101"/>
      <c r="T30" s="101"/>
      <c r="U30" s="104"/>
      <c r="V30" s="99">
        <f t="shared" si="7"/>
        <v>43947</v>
      </c>
      <c r="W30" s="100">
        <f t="shared" si="8"/>
        <v>43947</v>
      </c>
      <c r="X30" s="101"/>
      <c r="Y30" s="101"/>
      <c r="Z30" s="101"/>
      <c r="AA30" s="101"/>
      <c r="AB30" s="104"/>
      <c r="AC30" s="99">
        <f t="shared" si="9"/>
        <v>43977</v>
      </c>
      <c r="AD30" s="100">
        <f t="shared" si="10"/>
        <v>43977</v>
      </c>
      <c r="AE30" s="101"/>
      <c r="AF30" s="101"/>
      <c r="AG30" s="101"/>
      <c r="AH30" s="105"/>
      <c r="AI30" s="104"/>
      <c r="AJ30" s="99">
        <f t="shared" si="11"/>
        <v>44008</v>
      </c>
      <c r="AK30" s="100">
        <f t="shared" si="12"/>
        <v>44008</v>
      </c>
      <c r="AL30" s="101"/>
      <c r="AM30" s="101"/>
      <c r="AN30" s="101"/>
      <c r="AO30" s="104"/>
      <c r="AP30" s="106"/>
    </row>
    <row r="31" spans="1:57" ht="9.9499999999999993" customHeight="1" x14ac:dyDescent="0.25">
      <c r="A31" s="99">
        <f t="shared" si="0"/>
        <v>43857</v>
      </c>
      <c r="B31" s="100">
        <f t="shared" si="1"/>
        <v>43857</v>
      </c>
      <c r="C31" s="92">
        <f t="shared" si="2"/>
        <v>43857</v>
      </c>
      <c r="D31" s="101"/>
      <c r="E31" s="101"/>
      <c r="F31" s="101"/>
      <c r="G31" s="102"/>
      <c r="H31" s="103">
        <f t="shared" si="3"/>
        <v>43888</v>
      </c>
      <c r="I31" s="100">
        <f t="shared" si="4"/>
        <v>43888</v>
      </c>
      <c r="J31" s="101"/>
      <c r="K31" s="101"/>
      <c r="L31" s="101"/>
      <c r="M31" s="101"/>
      <c r="N31" s="104"/>
      <c r="O31" s="99">
        <f t="shared" si="5"/>
        <v>43917</v>
      </c>
      <c r="P31" s="100">
        <f t="shared" si="6"/>
        <v>43917</v>
      </c>
      <c r="Q31" s="101"/>
      <c r="R31" s="101"/>
      <c r="S31" s="101"/>
      <c r="T31" s="101"/>
      <c r="U31" s="104"/>
      <c r="V31" s="99">
        <f t="shared" si="7"/>
        <v>43948</v>
      </c>
      <c r="W31" s="100">
        <f t="shared" si="8"/>
        <v>43948</v>
      </c>
      <c r="X31" s="101"/>
      <c r="Y31" s="101"/>
      <c r="Z31" s="101"/>
      <c r="AA31" s="101"/>
      <c r="AB31" s="104"/>
      <c r="AC31" s="99">
        <f t="shared" si="9"/>
        <v>43978</v>
      </c>
      <c r="AD31" s="100">
        <f t="shared" si="10"/>
        <v>43978</v>
      </c>
      <c r="AE31" s="101"/>
      <c r="AF31" s="101"/>
      <c r="AG31" s="101"/>
      <c r="AH31" s="105"/>
      <c r="AI31" s="104"/>
      <c r="AJ31" s="99">
        <f t="shared" si="11"/>
        <v>44009</v>
      </c>
      <c r="AK31" s="100">
        <f t="shared" si="12"/>
        <v>44009</v>
      </c>
      <c r="AL31" s="101"/>
      <c r="AM31" s="101"/>
      <c r="AN31" s="101"/>
      <c r="AO31" s="104"/>
      <c r="AP31" s="106"/>
    </row>
    <row r="32" spans="1:57" ht="9.9499999999999993" customHeight="1" x14ac:dyDescent="0.25">
      <c r="A32" s="99">
        <f t="shared" si="0"/>
        <v>43858</v>
      </c>
      <c r="B32" s="100">
        <f t="shared" si="1"/>
        <v>43858</v>
      </c>
      <c r="C32" s="92">
        <f t="shared" si="2"/>
        <v>43858</v>
      </c>
      <c r="D32" s="101"/>
      <c r="E32" s="101"/>
      <c r="F32" s="101"/>
      <c r="G32" s="102"/>
      <c r="H32" s="103">
        <f t="shared" si="3"/>
        <v>43889</v>
      </c>
      <c r="I32" s="100">
        <f t="shared" si="4"/>
        <v>43889</v>
      </c>
      <c r="J32" s="101"/>
      <c r="K32" s="101"/>
      <c r="L32" s="101"/>
      <c r="M32" s="101"/>
      <c r="N32" s="104"/>
      <c r="O32" s="99">
        <f t="shared" si="5"/>
        <v>43918</v>
      </c>
      <c r="P32" s="100">
        <f t="shared" si="6"/>
        <v>43918</v>
      </c>
      <c r="Q32" s="101"/>
      <c r="R32" s="101"/>
      <c r="S32" s="101"/>
      <c r="T32" s="101"/>
      <c r="U32" s="104"/>
      <c r="V32" s="99">
        <f t="shared" si="7"/>
        <v>43949</v>
      </c>
      <c r="W32" s="100">
        <f t="shared" si="8"/>
        <v>43949</v>
      </c>
      <c r="X32" s="101"/>
      <c r="Y32" s="101"/>
      <c r="Z32" s="101"/>
      <c r="AA32" s="101"/>
      <c r="AB32" s="104"/>
      <c r="AC32" s="99">
        <f t="shared" si="9"/>
        <v>43979</v>
      </c>
      <c r="AD32" s="100">
        <f t="shared" si="10"/>
        <v>43979</v>
      </c>
      <c r="AE32" s="101"/>
      <c r="AF32" s="101"/>
      <c r="AG32" s="101"/>
      <c r="AH32" s="105"/>
      <c r="AI32" s="104"/>
      <c r="AJ32" s="99">
        <f t="shared" si="11"/>
        <v>44010</v>
      </c>
      <c r="AK32" s="100">
        <f t="shared" si="12"/>
        <v>44010</v>
      </c>
      <c r="AL32" s="101"/>
      <c r="AM32" s="101"/>
      <c r="AN32" s="101"/>
      <c r="AO32" s="104"/>
      <c r="AP32" s="106"/>
    </row>
    <row r="33" spans="1:54" ht="9.9499999999999993" customHeight="1" x14ac:dyDescent="0.25">
      <c r="A33" s="99">
        <f t="shared" si="0"/>
        <v>43859</v>
      </c>
      <c r="B33" s="100">
        <f t="shared" si="1"/>
        <v>43859</v>
      </c>
      <c r="C33" s="92">
        <f t="shared" si="2"/>
        <v>43859</v>
      </c>
      <c r="D33" s="101"/>
      <c r="E33" s="101"/>
      <c r="F33" s="101"/>
      <c r="G33" s="102"/>
      <c r="H33" s="103">
        <f t="shared" si="3"/>
        <v>43890</v>
      </c>
      <c r="I33" s="100">
        <f t="shared" si="4"/>
        <v>43890</v>
      </c>
      <c r="J33" s="101"/>
      <c r="K33" s="101"/>
      <c r="L33" s="101"/>
      <c r="M33" s="101"/>
      <c r="N33" s="104"/>
      <c r="O33" s="99">
        <f t="shared" si="5"/>
        <v>43919</v>
      </c>
      <c r="P33" s="100">
        <f t="shared" si="6"/>
        <v>43919</v>
      </c>
      <c r="Q33" s="101"/>
      <c r="R33" s="101"/>
      <c r="S33" s="101"/>
      <c r="T33" s="101"/>
      <c r="U33" s="104"/>
      <c r="V33" s="99">
        <f t="shared" si="7"/>
        <v>43950</v>
      </c>
      <c r="W33" s="100">
        <f t="shared" si="8"/>
        <v>43950</v>
      </c>
      <c r="X33" s="101"/>
      <c r="Y33" s="101"/>
      <c r="Z33" s="101"/>
      <c r="AA33" s="101"/>
      <c r="AB33" s="104"/>
      <c r="AC33" s="99">
        <f t="shared" si="9"/>
        <v>43980</v>
      </c>
      <c r="AD33" s="100">
        <f t="shared" si="10"/>
        <v>43980</v>
      </c>
      <c r="AE33" s="101"/>
      <c r="AF33" s="101"/>
      <c r="AG33" s="101"/>
      <c r="AH33" s="105"/>
      <c r="AI33" s="104"/>
      <c r="AJ33" s="99">
        <f t="shared" si="11"/>
        <v>44011</v>
      </c>
      <c r="AK33" s="100">
        <f t="shared" si="12"/>
        <v>44011</v>
      </c>
      <c r="AL33" s="101"/>
      <c r="AM33" s="101"/>
      <c r="AN33" s="101"/>
      <c r="AO33" s="104"/>
      <c r="AP33" s="106"/>
    </row>
    <row r="34" spans="1:54" ht="9.9499999999999993" customHeight="1" x14ac:dyDescent="0.25">
      <c r="A34" s="99">
        <f t="shared" si="0"/>
        <v>43860</v>
      </c>
      <c r="B34" s="100">
        <f t="shared" si="1"/>
        <v>43860</v>
      </c>
      <c r="C34" s="92">
        <f t="shared" si="2"/>
        <v>43860</v>
      </c>
      <c r="D34" s="101"/>
      <c r="E34" s="101"/>
      <c r="F34" s="101"/>
      <c r="G34" s="102"/>
      <c r="H34" s="103" t="str">
        <f t="shared" si="3"/>
        <v/>
      </c>
      <c r="I34" s="100" t="str">
        <f t="shared" si="4"/>
        <v/>
      </c>
      <c r="J34" s="101"/>
      <c r="K34" s="101"/>
      <c r="L34" s="101"/>
      <c r="M34" s="101"/>
      <c r="N34" s="104"/>
      <c r="O34" s="99">
        <f t="shared" si="5"/>
        <v>43920</v>
      </c>
      <c r="P34" s="100">
        <f t="shared" si="6"/>
        <v>43920</v>
      </c>
      <c r="Q34" s="101"/>
      <c r="R34" s="101"/>
      <c r="S34" s="101"/>
      <c r="T34" s="101"/>
      <c r="U34" s="104"/>
      <c r="V34" s="99">
        <f t="shared" si="7"/>
        <v>43951</v>
      </c>
      <c r="W34" s="100">
        <f t="shared" si="8"/>
        <v>43951</v>
      </c>
      <c r="X34" s="101"/>
      <c r="Y34" s="101"/>
      <c r="Z34" s="101"/>
      <c r="AA34" s="101"/>
      <c r="AB34" s="104"/>
      <c r="AC34" s="99">
        <f t="shared" si="9"/>
        <v>43981</v>
      </c>
      <c r="AD34" s="100">
        <f t="shared" si="10"/>
        <v>43981</v>
      </c>
      <c r="AE34" s="101"/>
      <c r="AF34" s="101"/>
      <c r="AG34" s="101"/>
      <c r="AH34" s="105"/>
      <c r="AI34" s="104"/>
      <c r="AJ34" s="99">
        <f t="shared" si="11"/>
        <v>44012</v>
      </c>
      <c r="AK34" s="100">
        <f t="shared" si="12"/>
        <v>44012</v>
      </c>
      <c r="AL34" s="101"/>
      <c r="AM34" s="101"/>
      <c r="AN34" s="101"/>
      <c r="AO34" s="104"/>
      <c r="AP34" s="106"/>
    </row>
    <row r="35" spans="1:54" ht="9.9499999999999993" customHeight="1" thickBot="1" x14ac:dyDescent="0.3">
      <c r="A35" s="110">
        <f t="shared" si="0"/>
        <v>43861</v>
      </c>
      <c r="B35" s="111">
        <f t="shared" si="1"/>
        <v>43861</v>
      </c>
      <c r="C35" s="92">
        <f t="shared" si="2"/>
        <v>43861</v>
      </c>
      <c r="D35" s="112"/>
      <c r="E35" s="112"/>
      <c r="F35" s="112"/>
      <c r="G35" s="113"/>
      <c r="H35" s="114" t="str">
        <f t="shared" si="3"/>
        <v/>
      </c>
      <c r="I35" s="111" t="str">
        <f t="shared" si="4"/>
        <v/>
      </c>
      <c r="J35" s="112"/>
      <c r="K35" s="112"/>
      <c r="L35" s="112"/>
      <c r="M35" s="112"/>
      <c r="N35" s="115"/>
      <c r="O35" s="110">
        <f t="shared" si="5"/>
        <v>43921</v>
      </c>
      <c r="P35" s="111">
        <f t="shared" si="6"/>
        <v>43921</v>
      </c>
      <c r="Q35" s="112"/>
      <c r="R35" s="112"/>
      <c r="S35" s="112"/>
      <c r="T35" s="112"/>
      <c r="U35" s="115"/>
      <c r="V35" s="110" t="str">
        <f t="shared" si="7"/>
        <v/>
      </c>
      <c r="W35" s="111" t="str">
        <f t="shared" si="8"/>
        <v/>
      </c>
      <c r="X35" s="112"/>
      <c r="Y35" s="112"/>
      <c r="Z35" s="112"/>
      <c r="AA35" s="112"/>
      <c r="AB35" s="115"/>
      <c r="AC35" s="110">
        <f t="shared" si="9"/>
        <v>43982</v>
      </c>
      <c r="AD35" s="111">
        <f t="shared" si="10"/>
        <v>43982</v>
      </c>
      <c r="AE35" s="112"/>
      <c r="AF35" s="112"/>
      <c r="AG35" s="112"/>
      <c r="AH35" s="116"/>
      <c r="AI35" s="115"/>
      <c r="AJ35" s="110" t="str">
        <f t="shared" si="11"/>
        <v/>
      </c>
      <c r="AK35" s="111" t="str">
        <f t="shared" si="12"/>
        <v/>
      </c>
      <c r="AL35" s="112"/>
      <c r="AM35" s="112"/>
      <c r="AN35" s="112"/>
      <c r="AO35" s="115"/>
      <c r="AP35" s="117"/>
      <c r="AQ35" s="118"/>
      <c r="AR35" s="119"/>
      <c r="AS35" s="71" t="s">
        <v>214</v>
      </c>
      <c r="AT35" s="118"/>
      <c r="AU35" s="118"/>
      <c r="AV35" s="118"/>
    </row>
    <row r="36" spans="1:54" ht="9.9499999999999993" customHeight="1" x14ac:dyDescent="0.25">
      <c r="B36" s="73"/>
      <c r="C36" s="74"/>
      <c r="D36" s="74"/>
      <c r="E36" s="74"/>
      <c r="F36" s="74"/>
      <c r="G36" s="74"/>
      <c r="AQ36" s="118"/>
      <c r="AR36" s="118"/>
      <c r="AS36" s="118"/>
      <c r="AT36" s="118"/>
      <c r="AU36" s="118"/>
      <c r="AV36" s="118"/>
    </row>
    <row r="37" spans="1:54" ht="9.9499999999999993" customHeight="1" x14ac:dyDescent="0.25">
      <c r="B37" s="73"/>
      <c r="C37" s="74"/>
      <c r="D37" s="74"/>
      <c r="E37" s="74"/>
      <c r="F37" s="74"/>
      <c r="G37" s="74"/>
      <c r="AQ37" s="118"/>
      <c r="AR37" s="121"/>
      <c r="AS37" s="71" t="s">
        <v>210</v>
      </c>
      <c r="AT37" s="118"/>
      <c r="AU37" s="118"/>
      <c r="AV37" s="118"/>
    </row>
    <row r="38" spans="1:54" ht="9.75" customHeight="1" thickBot="1" x14ac:dyDescent="0.3">
      <c r="A38" s="172" t="str">
        <f>PROPER(TEXT(DATE($C$1,B$39,1),"mmmm aa"))</f>
        <v>Juillet 20</v>
      </c>
      <c r="B38" s="172"/>
      <c r="C38" s="172"/>
      <c r="D38" s="172"/>
      <c r="E38" s="172"/>
      <c r="F38" s="172"/>
      <c r="G38" s="74"/>
      <c r="H38" s="172" t="str">
        <f>PROPER(TEXT(DATE($C$1,I$39,1),"mmmm aa"))</f>
        <v>Août 20</v>
      </c>
      <c r="I38" s="172"/>
      <c r="J38" s="172"/>
      <c r="K38" s="172"/>
      <c r="L38" s="172"/>
      <c r="M38" s="172"/>
      <c r="N38" s="74"/>
      <c r="O38" s="172" t="str">
        <f>PROPER(TEXT(DATE($C$1,P$39,1),"mmmm aa"))</f>
        <v>Septembre 20</v>
      </c>
      <c r="P38" s="172"/>
      <c r="Q38" s="172"/>
      <c r="R38" s="172"/>
      <c r="S38" s="172"/>
      <c r="T38" s="172"/>
      <c r="U38" s="74"/>
      <c r="V38" s="172" t="str">
        <f>PROPER(TEXT(DATE($C$1,W$39,1),"mmmm aa"))</f>
        <v>Octobre 20</v>
      </c>
      <c r="W38" s="172"/>
      <c r="X38" s="172"/>
      <c r="Y38" s="172"/>
      <c r="Z38" s="172"/>
      <c r="AA38" s="172"/>
      <c r="AB38" s="74"/>
      <c r="AC38" s="172" t="str">
        <f>PROPER(TEXT(DATE($C$1,AD$39,1),"mmmm aa"))</f>
        <v>Novembre 20</v>
      </c>
      <c r="AD38" s="172"/>
      <c r="AE38" s="172"/>
      <c r="AF38" s="172"/>
      <c r="AG38" s="172"/>
      <c r="AH38" s="172"/>
      <c r="AI38" s="74"/>
      <c r="AJ38" s="172" t="str">
        <f>PROPER(TEXT(DATE($C$1,AK$39,1),"mmmm aa"))</f>
        <v>Décembre 20</v>
      </c>
      <c r="AK38" s="172"/>
      <c r="AL38" s="172"/>
      <c r="AM38" s="172"/>
      <c r="AN38" s="172"/>
      <c r="AO38" s="172"/>
      <c r="AP38" s="122"/>
      <c r="AQ38" s="173"/>
      <c r="AR38" s="173"/>
      <c r="AS38" s="173"/>
      <c r="AT38" s="173"/>
      <c r="AU38" s="173"/>
      <c r="AV38" s="173"/>
      <c r="AW38" s="122"/>
    </row>
    <row r="39" spans="1:54" ht="12.75" customHeight="1" thickTop="1" x14ac:dyDescent="0.25">
      <c r="A39" s="79"/>
      <c r="B39" s="123">
        <f>AK4+1</f>
        <v>7</v>
      </c>
      <c r="C39" s="124" t="s">
        <v>210</v>
      </c>
      <c r="D39" s="124" t="s">
        <v>211</v>
      </c>
      <c r="E39" s="125" t="s">
        <v>212</v>
      </c>
      <c r="F39" s="124" t="s">
        <v>213</v>
      </c>
      <c r="G39" s="126" t="s">
        <v>214</v>
      </c>
      <c r="H39" s="79"/>
      <c r="I39" s="123">
        <f>B39+1</f>
        <v>8</v>
      </c>
      <c r="J39" s="124" t="s">
        <v>210</v>
      </c>
      <c r="K39" s="124" t="s">
        <v>211</v>
      </c>
      <c r="L39" s="125" t="s">
        <v>212</v>
      </c>
      <c r="M39" s="124" t="s">
        <v>213</v>
      </c>
      <c r="N39" s="126" t="s">
        <v>214</v>
      </c>
      <c r="O39" s="79"/>
      <c r="P39" s="123">
        <f>I39+1</f>
        <v>9</v>
      </c>
      <c r="Q39" s="124" t="s">
        <v>210</v>
      </c>
      <c r="R39" s="124" t="s">
        <v>211</v>
      </c>
      <c r="S39" s="125" t="s">
        <v>212</v>
      </c>
      <c r="T39" s="124" t="s">
        <v>213</v>
      </c>
      <c r="U39" s="126" t="s">
        <v>214</v>
      </c>
      <c r="V39" s="79"/>
      <c r="W39" s="123">
        <f>P39+1</f>
        <v>10</v>
      </c>
      <c r="X39" s="124" t="s">
        <v>210</v>
      </c>
      <c r="Y39" s="124" t="s">
        <v>211</v>
      </c>
      <c r="Z39" s="125" t="s">
        <v>212</v>
      </c>
      <c r="AA39" s="124" t="s">
        <v>213</v>
      </c>
      <c r="AB39" s="126" t="s">
        <v>214</v>
      </c>
      <c r="AC39" s="79"/>
      <c r="AD39" s="123">
        <f>W39+1</f>
        <v>11</v>
      </c>
      <c r="AE39" s="124" t="s">
        <v>210</v>
      </c>
      <c r="AF39" s="124" t="s">
        <v>211</v>
      </c>
      <c r="AG39" s="125" t="s">
        <v>212</v>
      </c>
      <c r="AH39" s="124" t="s">
        <v>213</v>
      </c>
      <c r="AI39" s="126" t="s">
        <v>214</v>
      </c>
      <c r="AJ39" s="79"/>
      <c r="AK39" s="123">
        <f>AD39+1</f>
        <v>12</v>
      </c>
      <c r="AL39" s="124" t="s">
        <v>210</v>
      </c>
      <c r="AM39" s="124" t="s">
        <v>211</v>
      </c>
      <c r="AN39" s="125" t="s">
        <v>212</v>
      </c>
      <c r="AO39" s="127" t="s">
        <v>213</v>
      </c>
      <c r="AP39" s="128" t="s">
        <v>214</v>
      </c>
      <c r="AQ39" s="129"/>
      <c r="AR39" s="130"/>
      <c r="AS39" s="131" t="s">
        <v>212</v>
      </c>
      <c r="AT39" s="132"/>
      <c r="AU39" s="132"/>
      <c r="AV39" s="132"/>
      <c r="AW39" s="133"/>
      <c r="AX39" s="134"/>
    </row>
    <row r="40" spans="1:54" ht="9.9499999999999993" customHeight="1" x14ac:dyDescent="0.25">
      <c r="A40" s="90">
        <f>DATE($C$1,B39,1)</f>
        <v>44013</v>
      </c>
      <c r="B40" s="91">
        <f>DATE($C$1,B39,1)</f>
        <v>44013</v>
      </c>
      <c r="C40" s="92"/>
      <c r="D40" s="92"/>
      <c r="E40" s="92"/>
      <c r="F40" s="135"/>
      <c r="G40" s="136"/>
      <c r="H40" s="90">
        <f>DATE($C$1,I39,1)</f>
        <v>44044</v>
      </c>
      <c r="I40" s="91">
        <f>DATE($C$1,I39,1)</f>
        <v>44044</v>
      </c>
      <c r="J40" s="92"/>
      <c r="K40" s="92"/>
      <c r="L40" s="92"/>
      <c r="M40" s="135"/>
      <c r="N40" s="136"/>
      <c r="O40" s="90">
        <f>DATE($C$1,P39,1)</f>
        <v>44075</v>
      </c>
      <c r="P40" s="91">
        <f>DATE($C$1,P39,1)</f>
        <v>44075</v>
      </c>
      <c r="Q40" s="92"/>
      <c r="R40" s="92"/>
      <c r="S40" s="92"/>
      <c r="T40" s="135"/>
      <c r="U40" s="136"/>
      <c r="V40" s="90">
        <f>DATE($C$1,W39,1)</f>
        <v>44105</v>
      </c>
      <c r="W40" s="91">
        <f>DATE($C$1,W39,1)</f>
        <v>44105</v>
      </c>
      <c r="X40" s="92"/>
      <c r="Y40" s="92"/>
      <c r="Z40" s="92"/>
      <c r="AA40" s="135"/>
      <c r="AB40" s="136"/>
      <c r="AC40" s="90">
        <f>DATE($C$1,AD39,1)</f>
        <v>44136</v>
      </c>
      <c r="AD40" s="91">
        <f>DATE($C$1,AD39,1)</f>
        <v>44136</v>
      </c>
      <c r="AE40" s="92"/>
      <c r="AF40" s="92"/>
      <c r="AG40" s="92"/>
      <c r="AH40" s="135"/>
      <c r="AI40" s="136"/>
      <c r="AJ40" s="90">
        <f>DATE($C$1,AK39,1)</f>
        <v>44166</v>
      </c>
      <c r="AK40" s="91">
        <f>DATE($C$1,AK39,1)</f>
        <v>44166</v>
      </c>
      <c r="AL40" s="92"/>
      <c r="AM40" s="92"/>
      <c r="AN40" s="92"/>
      <c r="AO40" s="137"/>
      <c r="AP40" s="138"/>
      <c r="AQ40" s="139"/>
      <c r="AR40" s="140"/>
      <c r="AS40" s="141"/>
      <c r="AT40" s="140"/>
      <c r="AU40" s="140"/>
      <c r="AV40" s="140"/>
      <c r="AW40" s="122"/>
      <c r="AX40" s="142"/>
      <c r="AY40" s="143"/>
      <c r="AZ40" s="143"/>
      <c r="BA40" s="143"/>
      <c r="BB40" s="143"/>
    </row>
    <row r="41" spans="1:54" ht="9.9499999999999993" customHeight="1" x14ac:dyDescent="0.25">
      <c r="A41" s="99">
        <f>IF(A40="","",IF(MONTH(A40+1)=B$39,A40+1,""))</f>
        <v>44014</v>
      </c>
      <c r="B41" s="91">
        <f>IF(B40="","",IF(MONTH(B40+1)=B$39,B40+1,""))</f>
        <v>44014</v>
      </c>
      <c r="C41" s="101"/>
      <c r="D41" s="101"/>
      <c r="E41" s="101"/>
      <c r="F41" s="144"/>
      <c r="G41" s="145"/>
      <c r="H41" s="99">
        <f>IF(H40="","",IF(MONTH(H40+1)=I$39,H40+1,""))</f>
        <v>44045</v>
      </c>
      <c r="I41" s="91">
        <f>IF(I40="","",IF(MONTH(I40+1)=I$39,I40+1,""))</f>
        <v>44045</v>
      </c>
      <c r="J41" s="101"/>
      <c r="K41" s="101"/>
      <c r="L41" s="101"/>
      <c r="M41" s="144"/>
      <c r="N41" s="145"/>
      <c r="O41" s="99">
        <f>IF(O40="","",IF(MONTH(O40+1)=P$39,O40+1,""))</f>
        <v>44076</v>
      </c>
      <c r="P41" s="91">
        <f>IF(P40="","",IF(MONTH(P40+1)=P$39,P40+1,""))</f>
        <v>44076</v>
      </c>
      <c r="Q41" s="101"/>
      <c r="R41" s="101"/>
      <c r="S41" s="101"/>
      <c r="T41" s="144"/>
      <c r="U41" s="145"/>
      <c r="V41" s="99">
        <f>IF(V40="","",IF(MONTH(V40+1)=W$39,V40+1,""))</f>
        <v>44106</v>
      </c>
      <c r="W41" s="91">
        <f>IF(W40="","",IF(MONTH(W40+1)=W$39,W40+1,""))</f>
        <v>44106</v>
      </c>
      <c r="X41" s="101"/>
      <c r="Y41" s="101"/>
      <c r="Z41" s="101"/>
      <c r="AA41" s="144"/>
      <c r="AB41" s="145"/>
      <c r="AC41" s="99">
        <f>IF(AC40="","",IF(MONTH(AC40+1)=AD$39,AC40+1,""))</f>
        <v>44137</v>
      </c>
      <c r="AD41" s="91">
        <f>IF(AD40="","",IF(MONTH(AD40+1)=AD$39,AD40+1,""))</f>
        <v>44137</v>
      </c>
      <c r="AE41" s="101"/>
      <c r="AF41" s="101"/>
      <c r="AG41" s="101"/>
      <c r="AH41" s="144"/>
      <c r="AI41" s="145"/>
      <c r="AJ41" s="99">
        <f>IF(AJ40="","",IF(MONTH(AJ40+1)=AK$39,AJ40+1,""))</f>
        <v>44167</v>
      </c>
      <c r="AK41" s="91">
        <f>IF(AK40="","",IF(MONTH(AK40+1)=AK$39,AK40+1,""))</f>
        <v>44167</v>
      </c>
      <c r="AL41" s="101"/>
      <c r="AM41" s="101"/>
      <c r="AN41" s="101"/>
      <c r="AO41" s="146"/>
      <c r="AP41" s="147"/>
      <c r="AQ41" s="139"/>
      <c r="AR41" s="148"/>
      <c r="AS41" s="141" t="s">
        <v>211</v>
      </c>
      <c r="AT41" s="140"/>
      <c r="AU41" s="140"/>
      <c r="AV41" s="140"/>
      <c r="AW41" s="122"/>
      <c r="AX41" s="142"/>
      <c r="AY41" s="143"/>
      <c r="AZ41" s="143"/>
      <c r="BA41" s="143"/>
      <c r="BB41" s="143"/>
    </row>
    <row r="42" spans="1:54" ht="9.9499999999999993" customHeight="1" x14ac:dyDescent="0.25">
      <c r="A42" s="99">
        <f t="shared" ref="A42:A70" si="13">IF(A41="","",IF(MONTH(A41+1)=B$39,A41+1,""))</f>
        <v>44015</v>
      </c>
      <c r="B42" s="91">
        <f t="shared" ref="B42:B70" si="14">IF(B41="","",IF(MONTH(B41+1)=B$39,B41+1,""))</f>
        <v>44015</v>
      </c>
      <c r="C42" s="101"/>
      <c r="D42" s="101"/>
      <c r="E42" s="101"/>
      <c r="F42" s="144"/>
      <c r="G42" s="145"/>
      <c r="H42" s="99">
        <f t="shared" ref="H42:H70" si="15">IF(H41="","",IF(MONTH(H41+1)=I$39,H41+1,""))</f>
        <v>44046</v>
      </c>
      <c r="I42" s="91">
        <f t="shared" ref="I42:I70" si="16">IF(I41="","",IF(MONTH(I41+1)=I$39,I41+1,""))</f>
        <v>44046</v>
      </c>
      <c r="J42" s="101"/>
      <c r="K42" s="101"/>
      <c r="L42" s="101"/>
      <c r="M42" s="144"/>
      <c r="N42" s="145"/>
      <c r="O42" s="99">
        <f t="shared" ref="O42:O69" si="17">IF(O41="","",IF(MONTH(O41+1)=P$39,O41+1,""))</f>
        <v>44077</v>
      </c>
      <c r="P42" s="91">
        <f t="shared" ref="P42:P69" si="18">IF(P41="","",IF(MONTH(P41+1)=P$39,P41+1,""))</f>
        <v>44077</v>
      </c>
      <c r="Q42" s="101"/>
      <c r="R42" s="101"/>
      <c r="S42" s="101"/>
      <c r="T42" s="144"/>
      <c r="U42" s="145"/>
      <c r="V42" s="99">
        <f t="shared" ref="V42:V70" si="19">IF(V41="","",IF(MONTH(V41+1)=W$39,V41+1,""))</f>
        <v>44107</v>
      </c>
      <c r="W42" s="91">
        <f t="shared" ref="W42:W70" si="20">IF(W41="","",IF(MONTH(W41+1)=W$39,W41+1,""))</f>
        <v>44107</v>
      </c>
      <c r="X42" s="101"/>
      <c r="Y42" s="101"/>
      <c r="Z42" s="101"/>
      <c r="AA42" s="144"/>
      <c r="AB42" s="145"/>
      <c r="AC42" s="99">
        <f t="shared" ref="AC42:AC69" si="21">IF(AC41="","",IF(MONTH(AC41+1)=AD$39,AC41+1,""))</f>
        <v>44138</v>
      </c>
      <c r="AD42" s="91">
        <f t="shared" ref="AD42:AD69" si="22">IF(AD41="","",IF(MONTH(AD41+1)=AD$39,AD41+1,""))</f>
        <v>44138</v>
      </c>
      <c r="AE42" s="101"/>
      <c r="AF42" s="101"/>
      <c r="AG42" s="101"/>
      <c r="AH42" s="144"/>
      <c r="AI42" s="145"/>
      <c r="AJ42" s="99">
        <f t="shared" ref="AJ42:AJ70" si="23">IF(AJ41="","",IF(MONTH(AJ41+1)=AK$39,AJ41+1,""))</f>
        <v>44168</v>
      </c>
      <c r="AK42" s="91">
        <f t="shared" ref="AK42:AK70" si="24">IF(AK41="","",IF(MONTH(AK41+1)=AK$39,AK41+1,""))</f>
        <v>44168</v>
      </c>
      <c r="AL42" s="101"/>
      <c r="AM42" s="101"/>
      <c r="AN42" s="101"/>
      <c r="AO42" s="146"/>
      <c r="AP42" s="147"/>
      <c r="AQ42" s="139"/>
      <c r="AR42" s="140"/>
      <c r="AS42" s="140"/>
      <c r="AT42" s="140"/>
      <c r="AU42" s="140"/>
      <c r="AV42" s="140"/>
      <c r="AW42" s="122"/>
      <c r="AX42" s="142"/>
      <c r="AY42" s="143"/>
      <c r="AZ42" s="143"/>
      <c r="BA42" s="143"/>
      <c r="BB42" s="143"/>
    </row>
    <row r="43" spans="1:54" ht="9.9499999999999993" customHeight="1" x14ac:dyDescent="0.25">
      <c r="A43" s="99">
        <f t="shared" si="13"/>
        <v>44016</v>
      </c>
      <c r="B43" s="91">
        <f t="shared" si="14"/>
        <v>44016</v>
      </c>
      <c r="C43" s="101"/>
      <c r="D43" s="101"/>
      <c r="E43" s="101"/>
      <c r="F43" s="144"/>
      <c r="G43" s="145"/>
      <c r="H43" s="99">
        <f t="shared" si="15"/>
        <v>44047</v>
      </c>
      <c r="I43" s="91">
        <f t="shared" si="16"/>
        <v>44047</v>
      </c>
      <c r="J43" s="101"/>
      <c r="K43" s="101"/>
      <c r="L43" s="101"/>
      <c r="M43" s="144"/>
      <c r="N43" s="145"/>
      <c r="O43" s="99">
        <f t="shared" si="17"/>
        <v>44078</v>
      </c>
      <c r="P43" s="91">
        <f t="shared" si="18"/>
        <v>44078</v>
      </c>
      <c r="Q43" s="101"/>
      <c r="R43" s="101"/>
      <c r="S43" s="101"/>
      <c r="T43" s="144"/>
      <c r="U43" s="145"/>
      <c r="V43" s="99">
        <f t="shared" si="19"/>
        <v>44108</v>
      </c>
      <c r="W43" s="91">
        <f t="shared" si="20"/>
        <v>44108</v>
      </c>
      <c r="X43" s="101"/>
      <c r="Y43" s="101"/>
      <c r="Z43" s="101"/>
      <c r="AA43" s="144"/>
      <c r="AB43" s="145"/>
      <c r="AC43" s="99">
        <f t="shared" si="21"/>
        <v>44139</v>
      </c>
      <c r="AD43" s="91">
        <f t="shared" si="22"/>
        <v>44139</v>
      </c>
      <c r="AE43" s="101"/>
      <c r="AF43" s="101"/>
      <c r="AG43" s="101"/>
      <c r="AH43" s="144"/>
      <c r="AI43" s="145"/>
      <c r="AJ43" s="99">
        <f t="shared" si="23"/>
        <v>44169</v>
      </c>
      <c r="AK43" s="91">
        <f t="shared" si="24"/>
        <v>44169</v>
      </c>
      <c r="AL43" s="101"/>
      <c r="AM43" s="101"/>
      <c r="AN43" s="101"/>
      <c r="AO43" s="146"/>
      <c r="AP43" s="147"/>
      <c r="AQ43" s="139"/>
      <c r="AR43" s="149"/>
      <c r="AS43" s="141" t="s">
        <v>213</v>
      </c>
      <c r="AT43" s="140"/>
      <c r="AU43" s="140"/>
      <c r="AV43" s="140"/>
      <c r="AW43" s="122"/>
      <c r="AX43" s="142"/>
      <c r="AY43" s="143"/>
      <c r="AZ43" s="143"/>
      <c r="BA43" s="143"/>
      <c r="BB43" s="143"/>
    </row>
    <row r="44" spans="1:54" ht="9.9499999999999993" customHeight="1" x14ac:dyDescent="0.25">
      <c r="A44" s="99">
        <f t="shared" si="13"/>
        <v>44017</v>
      </c>
      <c r="B44" s="91">
        <f t="shared" si="14"/>
        <v>44017</v>
      </c>
      <c r="C44" s="101"/>
      <c r="D44" s="101"/>
      <c r="E44" s="101"/>
      <c r="F44" s="144"/>
      <c r="G44" s="150"/>
      <c r="H44" s="99">
        <f t="shared" si="15"/>
        <v>44048</v>
      </c>
      <c r="I44" s="91">
        <f t="shared" si="16"/>
        <v>44048</v>
      </c>
      <c r="J44" s="101"/>
      <c r="K44" s="101"/>
      <c r="L44" s="101"/>
      <c r="M44" s="144"/>
      <c r="N44" s="150"/>
      <c r="O44" s="99">
        <f t="shared" si="17"/>
        <v>44079</v>
      </c>
      <c r="P44" s="91">
        <f t="shared" si="18"/>
        <v>44079</v>
      </c>
      <c r="Q44" s="101"/>
      <c r="R44" s="101"/>
      <c r="S44" s="101"/>
      <c r="T44" s="144"/>
      <c r="U44" s="150"/>
      <c r="V44" s="99">
        <f t="shared" si="19"/>
        <v>44109</v>
      </c>
      <c r="W44" s="91">
        <f t="shared" si="20"/>
        <v>44109</v>
      </c>
      <c r="X44" s="101"/>
      <c r="Y44" s="101"/>
      <c r="Z44" s="101"/>
      <c r="AA44" s="144"/>
      <c r="AB44" s="150"/>
      <c r="AC44" s="99">
        <f t="shared" si="21"/>
        <v>44140</v>
      </c>
      <c r="AD44" s="91">
        <f t="shared" si="22"/>
        <v>44140</v>
      </c>
      <c r="AE44" s="101"/>
      <c r="AF44" s="101"/>
      <c r="AG44" s="101"/>
      <c r="AH44" s="144"/>
      <c r="AI44" s="150"/>
      <c r="AJ44" s="99">
        <f t="shared" si="23"/>
        <v>44170</v>
      </c>
      <c r="AK44" s="91">
        <f t="shared" si="24"/>
        <v>44170</v>
      </c>
      <c r="AL44" s="101"/>
      <c r="AM44" s="101"/>
      <c r="AN44" s="101"/>
      <c r="AO44" s="146"/>
      <c r="AP44" s="151"/>
      <c r="AQ44" s="152"/>
      <c r="AR44" s="141"/>
      <c r="AS44" s="141"/>
      <c r="AT44" s="141"/>
      <c r="AU44" s="141"/>
      <c r="AV44" s="141"/>
      <c r="AW44" s="153"/>
      <c r="AX44" s="142"/>
      <c r="AY44" s="143"/>
      <c r="AZ44" s="143"/>
      <c r="BA44" s="143"/>
      <c r="BB44" s="143"/>
    </row>
    <row r="45" spans="1:54" ht="9.9499999999999993" customHeight="1" x14ac:dyDescent="0.25">
      <c r="A45" s="99">
        <f t="shared" si="13"/>
        <v>44018</v>
      </c>
      <c r="B45" s="91">
        <f t="shared" si="14"/>
        <v>44018</v>
      </c>
      <c r="C45" s="101"/>
      <c r="D45" s="101"/>
      <c r="E45" s="101"/>
      <c r="F45" s="144"/>
      <c r="G45" s="150"/>
      <c r="H45" s="99">
        <f t="shared" si="15"/>
        <v>44049</v>
      </c>
      <c r="I45" s="91">
        <f t="shared" si="16"/>
        <v>44049</v>
      </c>
      <c r="J45" s="101"/>
      <c r="K45" s="101"/>
      <c r="L45" s="101"/>
      <c r="M45" s="144"/>
      <c r="N45" s="150"/>
      <c r="O45" s="99">
        <f t="shared" si="17"/>
        <v>44080</v>
      </c>
      <c r="P45" s="91">
        <f t="shared" si="18"/>
        <v>44080</v>
      </c>
      <c r="Q45" s="101"/>
      <c r="R45" s="101"/>
      <c r="S45" s="101"/>
      <c r="T45" s="144"/>
      <c r="U45" s="150"/>
      <c r="V45" s="99">
        <f t="shared" si="19"/>
        <v>44110</v>
      </c>
      <c r="W45" s="91">
        <f t="shared" si="20"/>
        <v>44110</v>
      </c>
      <c r="X45" s="101"/>
      <c r="Y45" s="101"/>
      <c r="Z45" s="101"/>
      <c r="AA45" s="144"/>
      <c r="AB45" s="150"/>
      <c r="AC45" s="99">
        <f t="shared" si="21"/>
        <v>44141</v>
      </c>
      <c r="AD45" s="91">
        <f t="shared" si="22"/>
        <v>44141</v>
      </c>
      <c r="AE45" s="101"/>
      <c r="AF45" s="101"/>
      <c r="AG45" s="101"/>
      <c r="AH45" s="144"/>
      <c r="AI45" s="150"/>
      <c r="AJ45" s="99">
        <f t="shared" si="23"/>
        <v>44171</v>
      </c>
      <c r="AK45" s="91">
        <f t="shared" si="24"/>
        <v>44171</v>
      </c>
      <c r="AL45" s="101"/>
      <c r="AM45" s="101"/>
      <c r="AN45" s="101"/>
      <c r="AO45" s="146"/>
      <c r="AP45" s="151"/>
      <c r="AQ45" s="152"/>
      <c r="AR45" s="141"/>
      <c r="AS45" s="141"/>
      <c r="AT45" s="141"/>
      <c r="AU45" s="141"/>
      <c r="AV45" s="141"/>
      <c r="AW45" s="153"/>
      <c r="AX45" s="142"/>
      <c r="AY45" s="143"/>
      <c r="AZ45" s="143"/>
      <c r="BA45" s="143"/>
      <c r="BB45" s="143"/>
    </row>
    <row r="46" spans="1:54" ht="9.9499999999999993" customHeight="1" x14ac:dyDescent="0.25">
      <c r="A46" s="99">
        <f t="shared" si="13"/>
        <v>44019</v>
      </c>
      <c r="B46" s="91">
        <f t="shared" si="14"/>
        <v>44019</v>
      </c>
      <c r="C46" s="101"/>
      <c r="D46" s="101"/>
      <c r="E46" s="101"/>
      <c r="F46" s="144"/>
      <c r="G46" s="150"/>
      <c r="H46" s="99">
        <f t="shared" si="15"/>
        <v>44050</v>
      </c>
      <c r="I46" s="91">
        <f t="shared" si="16"/>
        <v>44050</v>
      </c>
      <c r="J46" s="101"/>
      <c r="K46" s="101"/>
      <c r="L46" s="101"/>
      <c r="M46" s="144"/>
      <c r="N46" s="150"/>
      <c r="O46" s="99">
        <f t="shared" si="17"/>
        <v>44081</v>
      </c>
      <c r="P46" s="91">
        <f t="shared" si="18"/>
        <v>44081</v>
      </c>
      <c r="Q46" s="101"/>
      <c r="R46" s="101"/>
      <c r="S46" s="101"/>
      <c r="T46" s="144"/>
      <c r="U46" s="150"/>
      <c r="V46" s="99">
        <f t="shared" si="19"/>
        <v>44111</v>
      </c>
      <c r="W46" s="91">
        <f t="shared" si="20"/>
        <v>44111</v>
      </c>
      <c r="X46" s="101"/>
      <c r="Y46" s="101"/>
      <c r="Z46" s="101"/>
      <c r="AA46" s="144"/>
      <c r="AB46" s="150"/>
      <c r="AC46" s="99">
        <f t="shared" si="21"/>
        <v>44142</v>
      </c>
      <c r="AD46" s="91">
        <f t="shared" si="22"/>
        <v>44142</v>
      </c>
      <c r="AE46" s="101"/>
      <c r="AF46" s="101"/>
      <c r="AG46" s="101"/>
      <c r="AH46" s="144"/>
      <c r="AI46" s="150"/>
      <c r="AJ46" s="99">
        <f t="shared" si="23"/>
        <v>44172</v>
      </c>
      <c r="AK46" s="91">
        <f t="shared" si="24"/>
        <v>44172</v>
      </c>
      <c r="AL46" s="101"/>
      <c r="AM46" s="101"/>
      <c r="AN46" s="101"/>
      <c r="AO46" s="146"/>
      <c r="AP46" s="151"/>
      <c r="AQ46" s="152"/>
      <c r="AR46" s="141"/>
      <c r="AS46" s="141"/>
      <c r="AT46" s="141"/>
      <c r="AU46" s="141"/>
      <c r="AV46" s="141"/>
      <c r="AW46" s="153"/>
      <c r="AX46" s="142"/>
      <c r="AY46" s="143"/>
      <c r="AZ46" s="143"/>
      <c r="BA46" s="143"/>
      <c r="BB46" s="143"/>
    </row>
    <row r="47" spans="1:54" ht="9.9499999999999993" customHeight="1" x14ac:dyDescent="0.25">
      <c r="A47" s="99">
        <f t="shared" si="13"/>
        <v>44020</v>
      </c>
      <c r="B47" s="91">
        <f t="shared" si="14"/>
        <v>44020</v>
      </c>
      <c r="C47" s="101"/>
      <c r="D47" s="101"/>
      <c r="E47" s="101"/>
      <c r="F47" s="144"/>
      <c r="G47" s="150"/>
      <c r="H47" s="99">
        <f t="shared" si="15"/>
        <v>44051</v>
      </c>
      <c r="I47" s="91">
        <f t="shared" si="16"/>
        <v>44051</v>
      </c>
      <c r="J47" s="101"/>
      <c r="K47" s="101"/>
      <c r="L47" s="101"/>
      <c r="M47" s="144"/>
      <c r="N47" s="150"/>
      <c r="O47" s="99">
        <f t="shared" si="17"/>
        <v>44082</v>
      </c>
      <c r="P47" s="91">
        <f t="shared" si="18"/>
        <v>44082</v>
      </c>
      <c r="Q47" s="101"/>
      <c r="R47" s="101"/>
      <c r="S47" s="101"/>
      <c r="T47" s="144"/>
      <c r="U47" s="150"/>
      <c r="V47" s="99">
        <f t="shared" si="19"/>
        <v>44112</v>
      </c>
      <c r="W47" s="91">
        <f t="shared" si="20"/>
        <v>44112</v>
      </c>
      <c r="X47" s="101"/>
      <c r="Y47" s="101"/>
      <c r="Z47" s="101"/>
      <c r="AA47" s="144"/>
      <c r="AB47" s="150"/>
      <c r="AC47" s="99">
        <f t="shared" si="21"/>
        <v>44143</v>
      </c>
      <c r="AD47" s="91">
        <f t="shared" si="22"/>
        <v>44143</v>
      </c>
      <c r="AE47" s="101"/>
      <c r="AF47" s="101"/>
      <c r="AG47" s="101"/>
      <c r="AH47" s="144"/>
      <c r="AI47" s="150"/>
      <c r="AJ47" s="99">
        <f t="shared" si="23"/>
        <v>44173</v>
      </c>
      <c r="AK47" s="91">
        <f t="shared" si="24"/>
        <v>44173</v>
      </c>
      <c r="AL47" s="101"/>
      <c r="AM47" s="101"/>
      <c r="AN47" s="101"/>
      <c r="AO47" s="146"/>
      <c r="AP47" s="151"/>
      <c r="AQ47" s="152"/>
      <c r="AR47" s="141"/>
      <c r="AS47" s="141"/>
      <c r="AT47" s="141"/>
      <c r="AU47" s="141"/>
      <c r="AV47" s="141"/>
      <c r="AW47" s="153"/>
      <c r="AX47" s="142"/>
      <c r="AY47" s="143"/>
      <c r="AZ47" s="143"/>
      <c r="BA47" s="143"/>
      <c r="BB47" s="143"/>
    </row>
    <row r="48" spans="1:54" ht="9.9499999999999993" customHeight="1" x14ac:dyDescent="0.25">
      <c r="A48" s="99">
        <f t="shared" si="13"/>
        <v>44021</v>
      </c>
      <c r="B48" s="91">
        <f t="shared" si="14"/>
        <v>44021</v>
      </c>
      <c r="C48" s="101"/>
      <c r="D48" s="101"/>
      <c r="E48" s="101"/>
      <c r="F48" s="144"/>
      <c r="G48" s="150"/>
      <c r="H48" s="99">
        <f t="shared" si="15"/>
        <v>44052</v>
      </c>
      <c r="I48" s="91">
        <f t="shared" si="16"/>
        <v>44052</v>
      </c>
      <c r="J48" s="101"/>
      <c r="K48" s="101"/>
      <c r="L48" s="101"/>
      <c r="M48" s="144"/>
      <c r="N48" s="150"/>
      <c r="O48" s="99">
        <f t="shared" si="17"/>
        <v>44083</v>
      </c>
      <c r="P48" s="91">
        <f t="shared" si="18"/>
        <v>44083</v>
      </c>
      <c r="Q48" s="101"/>
      <c r="R48" s="101"/>
      <c r="S48" s="101"/>
      <c r="T48" s="144"/>
      <c r="U48" s="150"/>
      <c r="V48" s="99">
        <f t="shared" si="19"/>
        <v>44113</v>
      </c>
      <c r="W48" s="91">
        <f t="shared" si="20"/>
        <v>44113</v>
      </c>
      <c r="X48" s="101"/>
      <c r="Y48" s="101"/>
      <c r="Z48" s="101"/>
      <c r="AA48" s="144"/>
      <c r="AB48" s="150"/>
      <c r="AC48" s="99">
        <f t="shared" si="21"/>
        <v>44144</v>
      </c>
      <c r="AD48" s="91">
        <f t="shared" si="22"/>
        <v>44144</v>
      </c>
      <c r="AE48" s="101"/>
      <c r="AF48" s="101"/>
      <c r="AG48" s="101"/>
      <c r="AH48" s="144"/>
      <c r="AI48" s="150"/>
      <c r="AJ48" s="99">
        <f t="shared" si="23"/>
        <v>44174</v>
      </c>
      <c r="AK48" s="91">
        <f t="shared" si="24"/>
        <v>44174</v>
      </c>
      <c r="AL48" s="101"/>
      <c r="AM48" s="101"/>
      <c r="AN48" s="101"/>
      <c r="AO48" s="146"/>
      <c r="AP48" s="151"/>
      <c r="AQ48" s="152"/>
      <c r="AR48" s="141"/>
      <c r="AS48" s="141"/>
      <c r="AT48" s="141"/>
      <c r="AU48" s="141"/>
      <c r="AV48" s="141"/>
      <c r="AW48" s="153"/>
      <c r="AX48" s="142"/>
      <c r="AY48" s="143"/>
      <c r="AZ48" s="143"/>
      <c r="BA48" s="143"/>
      <c r="BB48" s="143"/>
    </row>
    <row r="49" spans="1:54" ht="9.9499999999999993" customHeight="1" x14ac:dyDescent="0.25">
      <c r="A49" s="99">
        <f t="shared" si="13"/>
        <v>44022</v>
      </c>
      <c r="B49" s="91">
        <f t="shared" si="14"/>
        <v>44022</v>
      </c>
      <c r="C49" s="101"/>
      <c r="D49" s="101"/>
      <c r="E49" s="101"/>
      <c r="F49" s="144"/>
      <c r="G49" s="150"/>
      <c r="H49" s="99">
        <f t="shared" si="15"/>
        <v>44053</v>
      </c>
      <c r="I49" s="91">
        <f t="shared" si="16"/>
        <v>44053</v>
      </c>
      <c r="J49" s="101"/>
      <c r="K49" s="101"/>
      <c r="L49" s="101"/>
      <c r="M49" s="144"/>
      <c r="N49" s="150"/>
      <c r="O49" s="99">
        <f t="shared" si="17"/>
        <v>44084</v>
      </c>
      <c r="P49" s="91">
        <f t="shared" si="18"/>
        <v>44084</v>
      </c>
      <c r="Q49" s="101"/>
      <c r="R49" s="101"/>
      <c r="S49" s="101"/>
      <c r="T49" s="144"/>
      <c r="U49" s="150"/>
      <c r="V49" s="99">
        <f t="shared" si="19"/>
        <v>44114</v>
      </c>
      <c r="W49" s="91">
        <f t="shared" si="20"/>
        <v>44114</v>
      </c>
      <c r="X49" s="101"/>
      <c r="Y49" s="101"/>
      <c r="Z49" s="101"/>
      <c r="AA49" s="144"/>
      <c r="AB49" s="150"/>
      <c r="AC49" s="99">
        <f t="shared" si="21"/>
        <v>44145</v>
      </c>
      <c r="AD49" s="91">
        <f t="shared" si="22"/>
        <v>44145</v>
      </c>
      <c r="AE49" s="101"/>
      <c r="AF49" s="101"/>
      <c r="AG49" s="101"/>
      <c r="AH49" s="144"/>
      <c r="AI49" s="150"/>
      <c r="AJ49" s="99">
        <f t="shared" si="23"/>
        <v>44175</v>
      </c>
      <c r="AK49" s="91">
        <f t="shared" si="24"/>
        <v>44175</v>
      </c>
      <c r="AL49" s="101"/>
      <c r="AM49" s="101"/>
      <c r="AN49" s="101"/>
      <c r="AO49" s="146"/>
      <c r="AP49" s="151"/>
      <c r="AQ49" s="152"/>
      <c r="AR49" s="141"/>
      <c r="AS49" s="141"/>
      <c r="AT49" s="141"/>
      <c r="AU49" s="141"/>
      <c r="AV49" s="141"/>
      <c r="AW49" s="153"/>
      <c r="AX49" s="142"/>
      <c r="AY49" s="143"/>
      <c r="AZ49" s="143"/>
      <c r="BA49" s="143"/>
      <c r="BB49" s="143"/>
    </row>
    <row r="50" spans="1:54" ht="9.9499999999999993" customHeight="1" x14ac:dyDescent="0.25">
      <c r="A50" s="99">
        <f t="shared" si="13"/>
        <v>44023</v>
      </c>
      <c r="B50" s="91">
        <f t="shared" si="14"/>
        <v>44023</v>
      </c>
      <c r="C50" s="101"/>
      <c r="D50" s="101"/>
      <c r="E50" s="101"/>
      <c r="F50" s="144"/>
      <c r="G50" s="150"/>
      <c r="H50" s="99">
        <f t="shared" si="15"/>
        <v>44054</v>
      </c>
      <c r="I50" s="91">
        <f t="shared" si="16"/>
        <v>44054</v>
      </c>
      <c r="J50" s="101"/>
      <c r="K50" s="101"/>
      <c r="L50" s="101"/>
      <c r="M50" s="144"/>
      <c r="N50" s="150"/>
      <c r="O50" s="99">
        <f t="shared" si="17"/>
        <v>44085</v>
      </c>
      <c r="P50" s="91">
        <f t="shared" si="18"/>
        <v>44085</v>
      </c>
      <c r="Q50" s="101"/>
      <c r="R50" s="101"/>
      <c r="S50" s="101"/>
      <c r="T50" s="144"/>
      <c r="U50" s="150"/>
      <c r="V50" s="99">
        <f t="shared" si="19"/>
        <v>44115</v>
      </c>
      <c r="W50" s="91">
        <f t="shared" si="20"/>
        <v>44115</v>
      </c>
      <c r="X50" s="101"/>
      <c r="Y50" s="101"/>
      <c r="Z50" s="101"/>
      <c r="AA50" s="144"/>
      <c r="AB50" s="150"/>
      <c r="AC50" s="99">
        <f t="shared" si="21"/>
        <v>44146</v>
      </c>
      <c r="AD50" s="91">
        <f t="shared" si="22"/>
        <v>44146</v>
      </c>
      <c r="AE50" s="101"/>
      <c r="AF50" s="101"/>
      <c r="AG50" s="101"/>
      <c r="AH50" s="144"/>
      <c r="AI50" s="150"/>
      <c r="AJ50" s="99">
        <f t="shared" si="23"/>
        <v>44176</v>
      </c>
      <c r="AK50" s="91">
        <f t="shared" si="24"/>
        <v>44176</v>
      </c>
      <c r="AL50" s="101"/>
      <c r="AM50" s="101"/>
      <c r="AN50" s="101"/>
      <c r="AO50" s="146"/>
      <c r="AP50" s="151"/>
      <c r="AQ50" s="152"/>
      <c r="AR50" s="141"/>
      <c r="AS50" s="141"/>
      <c r="AT50" s="141"/>
      <c r="AU50" s="141"/>
      <c r="AV50" s="141"/>
      <c r="AW50" s="153"/>
      <c r="AX50" s="142"/>
      <c r="AY50" s="143"/>
      <c r="AZ50" s="143"/>
      <c r="BA50" s="143"/>
      <c r="BB50" s="143"/>
    </row>
    <row r="51" spans="1:54" ht="9.9499999999999993" customHeight="1" x14ac:dyDescent="0.25">
      <c r="A51" s="99">
        <f t="shared" si="13"/>
        <v>44024</v>
      </c>
      <c r="B51" s="91">
        <f t="shared" si="14"/>
        <v>44024</v>
      </c>
      <c r="C51" s="101"/>
      <c r="D51" s="101"/>
      <c r="E51" s="101"/>
      <c r="F51" s="144"/>
      <c r="G51" s="150"/>
      <c r="H51" s="99">
        <f t="shared" si="15"/>
        <v>44055</v>
      </c>
      <c r="I51" s="91">
        <f t="shared" si="16"/>
        <v>44055</v>
      </c>
      <c r="J51" s="101"/>
      <c r="K51" s="101"/>
      <c r="L51" s="101"/>
      <c r="M51" s="144"/>
      <c r="N51" s="150"/>
      <c r="O51" s="99">
        <f t="shared" si="17"/>
        <v>44086</v>
      </c>
      <c r="P51" s="91">
        <f t="shared" si="18"/>
        <v>44086</v>
      </c>
      <c r="Q51" s="101"/>
      <c r="R51" s="101"/>
      <c r="S51" s="101"/>
      <c r="T51" s="144"/>
      <c r="U51" s="150"/>
      <c r="V51" s="99">
        <f t="shared" si="19"/>
        <v>44116</v>
      </c>
      <c r="W51" s="91">
        <f t="shared" si="20"/>
        <v>44116</v>
      </c>
      <c r="X51" s="101"/>
      <c r="Y51" s="101"/>
      <c r="Z51" s="101"/>
      <c r="AA51" s="144"/>
      <c r="AB51" s="150"/>
      <c r="AC51" s="99">
        <f t="shared" si="21"/>
        <v>44147</v>
      </c>
      <c r="AD51" s="91">
        <f t="shared" si="22"/>
        <v>44147</v>
      </c>
      <c r="AE51" s="101"/>
      <c r="AF51" s="101"/>
      <c r="AG51" s="101"/>
      <c r="AH51" s="144"/>
      <c r="AI51" s="150"/>
      <c r="AJ51" s="99">
        <f t="shared" si="23"/>
        <v>44177</v>
      </c>
      <c r="AK51" s="91">
        <f t="shared" si="24"/>
        <v>44177</v>
      </c>
      <c r="AL51" s="101"/>
      <c r="AM51" s="101"/>
      <c r="AN51" s="101"/>
      <c r="AO51" s="146"/>
      <c r="AP51" s="151"/>
      <c r="AQ51" s="152"/>
      <c r="AR51" s="141"/>
      <c r="AS51" s="141"/>
      <c r="AT51" s="141"/>
      <c r="AU51" s="141"/>
      <c r="AV51" s="141"/>
      <c r="AW51" s="153"/>
      <c r="AX51" s="142"/>
      <c r="AY51" s="143"/>
      <c r="AZ51" s="143"/>
      <c r="BA51" s="143"/>
      <c r="BB51" s="143"/>
    </row>
    <row r="52" spans="1:54" ht="9.9499999999999993" customHeight="1" x14ac:dyDescent="0.25">
      <c r="A52" s="99">
        <f t="shared" si="13"/>
        <v>44025</v>
      </c>
      <c r="B52" s="91">
        <f t="shared" si="14"/>
        <v>44025</v>
      </c>
      <c r="C52" s="101"/>
      <c r="D52" s="101"/>
      <c r="E52" s="101"/>
      <c r="F52" s="144"/>
      <c r="G52" s="150"/>
      <c r="H52" s="99">
        <f t="shared" si="15"/>
        <v>44056</v>
      </c>
      <c r="I52" s="91">
        <f t="shared" si="16"/>
        <v>44056</v>
      </c>
      <c r="J52" s="101"/>
      <c r="K52" s="101"/>
      <c r="L52" s="101"/>
      <c r="M52" s="144"/>
      <c r="N52" s="150"/>
      <c r="O52" s="99">
        <f t="shared" si="17"/>
        <v>44087</v>
      </c>
      <c r="P52" s="91">
        <f t="shared" si="18"/>
        <v>44087</v>
      </c>
      <c r="Q52" s="101"/>
      <c r="R52" s="101"/>
      <c r="S52" s="101"/>
      <c r="T52" s="144"/>
      <c r="U52" s="150"/>
      <c r="V52" s="99">
        <f t="shared" si="19"/>
        <v>44117</v>
      </c>
      <c r="W52" s="91">
        <f t="shared" si="20"/>
        <v>44117</v>
      </c>
      <c r="X52" s="101"/>
      <c r="Y52" s="101"/>
      <c r="Z52" s="101"/>
      <c r="AA52" s="144"/>
      <c r="AB52" s="150"/>
      <c r="AC52" s="99">
        <f t="shared" si="21"/>
        <v>44148</v>
      </c>
      <c r="AD52" s="91">
        <f t="shared" si="22"/>
        <v>44148</v>
      </c>
      <c r="AE52" s="101"/>
      <c r="AF52" s="101"/>
      <c r="AG52" s="101"/>
      <c r="AH52" s="144"/>
      <c r="AI52" s="150"/>
      <c r="AJ52" s="99">
        <f t="shared" si="23"/>
        <v>44178</v>
      </c>
      <c r="AK52" s="91">
        <f t="shared" si="24"/>
        <v>44178</v>
      </c>
      <c r="AL52" s="101"/>
      <c r="AM52" s="101"/>
      <c r="AN52" s="101"/>
      <c r="AO52" s="146"/>
      <c r="AP52" s="151"/>
      <c r="AQ52" s="152"/>
      <c r="AR52" s="141"/>
      <c r="AS52" s="141"/>
      <c r="AT52" s="141"/>
      <c r="AU52" s="141"/>
      <c r="AV52" s="141"/>
      <c r="AW52" s="153"/>
      <c r="AX52" s="142"/>
      <c r="AY52" s="143"/>
      <c r="AZ52" s="143"/>
      <c r="BA52" s="143"/>
      <c r="BB52" s="143"/>
    </row>
    <row r="53" spans="1:54" ht="9.9499999999999993" customHeight="1" x14ac:dyDescent="0.25">
      <c r="A53" s="99">
        <f t="shared" si="13"/>
        <v>44026</v>
      </c>
      <c r="B53" s="91">
        <f t="shared" si="14"/>
        <v>44026</v>
      </c>
      <c r="C53" s="101"/>
      <c r="D53" s="101"/>
      <c r="E53" s="101"/>
      <c r="F53" s="144"/>
      <c r="G53" s="150"/>
      <c r="H53" s="99">
        <f t="shared" si="15"/>
        <v>44057</v>
      </c>
      <c r="I53" s="91">
        <f t="shared" si="16"/>
        <v>44057</v>
      </c>
      <c r="J53" s="101"/>
      <c r="K53" s="101"/>
      <c r="L53" s="101"/>
      <c r="M53" s="144"/>
      <c r="N53" s="150"/>
      <c r="O53" s="99">
        <f t="shared" si="17"/>
        <v>44088</v>
      </c>
      <c r="P53" s="91">
        <f t="shared" si="18"/>
        <v>44088</v>
      </c>
      <c r="Q53" s="101"/>
      <c r="R53" s="101"/>
      <c r="S53" s="101"/>
      <c r="T53" s="144"/>
      <c r="U53" s="150"/>
      <c r="V53" s="99">
        <f t="shared" si="19"/>
        <v>44118</v>
      </c>
      <c r="W53" s="91">
        <f t="shared" si="20"/>
        <v>44118</v>
      </c>
      <c r="X53" s="101"/>
      <c r="Y53" s="101"/>
      <c r="Z53" s="101"/>
      <c r="AA53" s="144"/>
      <c r="AB53" s="150"/>
      <c r="AC53" s="99">
        <f t="shared" si="21"/>
        <v>44149</v>
      </c>
      <c r="AD53" s="91">
        <f t="shared" si="22"/>
        <v>44149</v>
      </c>
      <c r="AE53" s="101"/>
      <c r="AF53" s="101"/>
      <c r="AG53" s="101"/>
      <c r="AH53" s="144"/>
      <c r="AI53" s="150"/>
      <c r="AJ53" s="99">
        <f t="shared" si="23"/>
        <v>44179</v>
      </c>
      <c r="AK53" s="91">
        <f t="shared" si="24"/>
        <v>44179</v>
      </c>
      <c r="AL53" s="101"/>
      <c r="AM53" s="101"/>
      <c r="AN53" s="101"/>
      <c r="AO53" s="146"/>
      <c r="AP53" s="151"/>
      <c r="AQ53" s="152"/>
      <c r="AR53" s="141"/>
      <c r="AS53" s="141"/>
      <c r="AT53" s="141"/>
      <c r="AU53" s="141"/>
      <c r="AV53" s="141"/>
      <c r="AW53" s="153"/>
      <c r="AX53" s="142"/>
      <c r="AY53" s="143"/>
      <c r="AZ53" s="143"/>
      <c r="BA53" s="143"/>
      <c r="BB53" s="143"/>
    </row>
    <row r="54" spans="1:54" ht="9.9499999999999993" customHeight="1" x14ac:dyDescent="0.25">
      <c r="A54" s="99">
        <f t="shared" si="13"/>
        <v>44027</v>
      </c>
      <c r="B54" s="91">
        <f t="shared" si="14"/>
        <v>44027</v>
      </c>
      <c r="C54" s="101"/>
      <c r="D54" s="101"/>
      <c r="E54" s="101"/>
      <c r="F54" s="144"/>
      <c r="G54" s="150"/>
      <c r="H54" s="99">
        <f t="shared" si="15"/>
        <v>44058</v>
      </c>
      <c r="I54" s="91">
        <f t="shared" si="16"/>
        <v>44058</v>
      </c>
      <c r="J54" s="101"/>
      <c r="K54" s="101"/>
      <c r="L54" s="101"/>
      <c r="M54" s="144"/>
      <c r="N54" s="150"/>
      <c r="O54" s="99">
        <f t="shared" si="17"/>
        <v>44089</v>
      </c>
      <c r="P54" s="91">
        <f t="shared" si="18"/>
        <v>44089</v>
      </c>
      <c r="Q54" s="101"/>
      <c r="R54" s="101"/>
      <c r="S54" s="101"/>
      <c r="T54" s="144"/>
      <c r="U54" s="150"/>
      <c r="V54" s="99">
        <f t="shared" si="19"/>
        <v>44119</v>
      </c>
      <c r="W54" s="91">
        <f t="shared" si="20"/>
        <v>44119</v>
      </c>
      <c r="X54" s="101"/>
      <c r="Y54" s="101"/>
      <c r="Z54" s="101"/>
      <c r="AA54" s="144"/>
      <c r="AB54" s="150"/>
      <c r="AC54" s="99">
        <f t="shared" si="21"/>
        <v>44150</v>
      </c>
      <c r="AD54" s="91">
        <f t="shared" si="22"/>
        <v>44150</v>
      </c>
      <c r="AE54" s="101"/>
      <c r="AF54" s="101"/>
      <c r="AG54" s="101"/>
      <c r="AH54" s="144"/>
      <c r="AI54" s="150"/>
      <c r="AJ54" s="99">
        <f t="shared" si="23"/>
        <v>44180</v>
      </c>
      <c r="AK54" s="91">
        <f t="shared" si="24"/>
        <v>44180</v>
      </c>
      <c r="AL54" s="101"/>
      <c r="AM54" s="101"/>
      <c r="AN54" s="101"/>
      <c r="AO54" s="146"/>
      <c r="AP54" s="151"/>
      <c r="AQ54" s="152"/>
      <c r="AR54" s="141"/>
      <c r="AS54" s="141"/>
      <c r="AT54" s="141"/>
      <c r="AU54" s="141"/>
      <c r="AV54" s="141"/>
      <c r="AW54" s="153"/>
      <c r="AX54" s="142"/>
      <c r="AY54" s="143"/>
      <c r="AZ54" s="143"/>
      <c r="BA54" s="143"/>
      <c r="BB54" s="143"/>
    </row>
    <row r="55" spans="1:54" ht="9.9499999999999993" customHeight="1" x14ac:dyDescent="0.25">
      <c r="A55" s="99">
        <f t="shared" si="13"/>
        <v>44028</v>
      </c>
      <c r="B55" s="91">
        <f t="shared" si="14"/>
        <v>44028</v>
      </c>
      <c r="C55" s="101"/>
      <c r="D55" s="101"/>
      <c r="E55" s="101"/>
      <c r="F55" s="144"/>
      <c r="G55" s="150"/>
      <c r="H55" s="99">
        <f t="shared" si="15"/>
        <v>44059</v>
      </c>
      <c r="I55" s="91">
        <f t="shared" si="16"/>
        <v>44059</v>
      </c>
      <c r="J55" s="101"/>
      <c r="K55" s="101"/>
      <c r="L55" s="101"/>
      <c r="M55" s="144"/>
      <c r="N55" s="150"/>
      <c r="O55" s="99">
        <f t="shared" si="17"/>
        <v>44090</v>
      </c>
      <c r="P55" s="91">
        <f t="shared" si="18"/>
        <v>44090</v>
      </c>
      <c r="Q55" s="101"/>
      <c r="R55" s="101"/>
      <c r="S55" s="101"/>
      <c r="T55" s="144"/>
      <c r="U55" s="150"/>
      <c r="V55" s="99">
        <f t="shared" si="19"/>
        <v>44120</v>
      </c>
      <c r="W55" s="91">
        <f t="shared" si="20"/>
        <v>44120</v>
      </c>
      <c r="X55" s="101"/>
      <c r="Y55" s="101"/>
      <c r="Z55" s="101"/>
      <c r="AA55" s="144"/>
      <c r="AB55" s="150"/>
      <c r="AC55" s="99">
        <f t="shared" si="21"/>
        <v>44151</v>
      </c>
      <c r="AD55" s="91">
        <f t="shared" si="22"/>
        <v>44151</v>
      </c>
      <c r="AE55" s="101"/>
      <c r="AF55" s="101"/>
      <c r="AG55" s="101"/>
      <c r="AH55" s="144"/>
      <c r="AI55" s="150"/>
      <c r="AJ55" s="99">
        <f t="shared" si="23"/>
        <v>44181</v>
      </c>
      <c r="AK55" s="91">
        <f t="shared" si="24"/>
        <v>44181</v>
      </c>
      <c r="AL55" s="101"/>
      <c r="AM55" s="101"/>
      <c r="AN55" s="101"/>
      <c r="AO55" s="146"/>
      <c r="AP55" s="151"/>
      <c r="AQ55" s="152"/>
      <c r="AR55" s="141"/>
      <c r="AS55" s="141"/>
      <c r="AT55" s="141"/>
      <c r="AU55" s="141"/>
      <c r="AV55" s="141"/>
      <c r="AW55" s="153"/>
      <c r="AX55" s="142"/>
      <c r="AY55" s="143"/>
      <c r="AZ55" s="143"/>
      <c r="BA55" s="143"/>
      <c r="BB55" s="143"/>
    </row>
    <row r="56" spans="1:54" ht="9.9499999999999993" customHeight="1" x14ac:dyDescent="0.25">
      <c r="A56" s="99">
        <f t="shared" si="13"/>
        <v>44029</v>
      </c>
      <c r="B56" s="91">
        <f t="shared" si="14"/>
        <v>44029</v>
      </c>
      <c r="C56" s="101"/>
      <c r="D56" s="101"/>
      <c r="E56" s="101"/>
      <c r="F56" s="144"/>
      <c r="G56" s="150"/>
      <c r="H56" s="99">
        <f t="shared" si="15"/>
        <v>44060</v>
      </c>
      <c r="I56" s="91">
        <f t="shared" si="16"/>
        <v>44060</v>
      </c>
      <c r="J56" s="101"/>
      <c r="K56" s="101"/>
      <c r="L56" s="101"/>
      <c r="M56" s="144"/>
      <c r="N56" s="150"/>
      <c r="O56" s="99">
        <f t="shared" si="17"/>
        <v>44091</v>
      </c>
      <c r="P56" s="91">
        <f t="shared" si="18"/>
        <v>44091</v>
      </c>
      <c r="Q56" s="101"/>
      <c r="R56" s="101"/>
      <c r="S56" s="101"/>
      <c r="T56" s="144"/>
      <c r="U56" s="150"/>
      <c r="V56" s="99">
        <f t="shared" si="19"/>
        <v>44121</v>
      </c>
      <c r="W56" s="91">
        <f t="shared" si="20"/>
        <v>44121</v>
      </c>
      <c r="X56" s="101"/>
      <c r="Y56" s="101"/>
      <c r="Z56" s="101"/>
      <c r="AA56" s="144"/>
      <c r="AB56" s="150"/>
      <c r="AC56" s="99">
        <f t="shared" si="21"/>
        <v>44152</v>
      </c>
      <c r="AD56" s="91">
        <f t="shared" si="22"/>
        <v>44152</v>
      </c>
      <c r="AE56" s="101"/>
      <c r="AF56" s="101"/>
      <c r="AG56" s="101"/>
      <c r="AH56" s="144"/>
      <c r="AI56" s="150"/>
      <c r="AJ56" s="99">
        <f t="shared" si="23"/>
        <v>44182</v>
      </c>
      <c r="AK56" s="91">
        <f t="shared" si="24"/>
        <v>44182</v>
      </c>
      <c r="AL56" s="101"/>
      <c r="AM56" s="101"/>
      <c r="AN56" s="101"/>
      <c r="AO56" s="146"/>
      <c r="AP56" s="151"/>
      <c r="AQ56" s="152"/>
      <c r="AR56" s="141"/>
      <c r="AS56" s="141"/>
      <c r="AT56" s="141"/>
      <c r="AU56" s="141"/>
      <c r="AV56" s="141"/>
      <c r="AW56" s="153"/>
      <c r="AX56" s="142"/>
      <c r="AY56" s="143"/>
      <c r="AZ56" s="143"/>
      <c r="BA56" s="143"/>
      <c r="BB56" s="143"/>
    </row>
    <row r="57" spans="1:54" ht="9.9499999999999993" customHeight="1" x14ac:dyDescent="0.25">
      <c r="A57" s="99">
        <f t="shared" si="13"/>
        <v>44030</v>
      </c>
      <c r="B57" s="91">
        <f t="shared" si="14"/>
        <v>44030</v>
      </c>
      <c r="C57" s="101"/>
      <c r="D57" s="101"/>
      <c r="E57" s="101"/>
      <c r="F57" s="144"/>
      <c r="G57" s="150"/>
      <c r="H57" s="99">
        <f t="shared" si="15"/>
        <v>44061</v>
      </c>
      <c r="I57" s="91">
        <f t="shared" si="16"/>
        <v>44061</v>
      </c>
      <c r="J57" s="101"/>
      <c r="K57" s="101"/>
      <c r="L57" s="101"/>
      <c r="M57" s="144"/>
      <c r="N57" s="150"/>
      <c r="O57" s="99">
        <f t="shared" si="17"/>
        <v>44092</v>
      </c>
      <c r="P57" s="91">
        <f t="shared" si="18"/>
        <v>44092</v>
      </c>
      <c r="Q57" s="101"/>
      <c r="R57" s="101"/>
      <c r="S57" s="101"/>
      <c r="T57" s="144"/>
      <c r="U57" s="150"/>
      <c r="V57" s="99">
        <f t="shared" si="19"/>
        <v>44122</v>
      </c>
      <c r="W57" s="91">
        <f t="shared" si="20"/>
        <v>44122</v>
      </c>
      <c r="X57" s="101"/>
      <c r="Y57" s="101"/>
      <c r="Z57" s="101"/>
      <c r="AA57" s="144"/>
      <c r="AB57" s="150"/>
      <c r="AC57" s="99">
        <f t="shared" si="21"/>
        <v>44153</v>
      </c>
      <c r="AD57" s="91">
        <f t="shared" si="22"/>
        <v>44153</v>
      </c>
      <c r="AE57" s="101"/>
      <c r="AF57" s="101"/>
      <c r="AG57" s="101"/>
      <c r="AH57" s="144"/>
      <c r="AI57" s="150"/>
      <c r="AJ57" s="99">
        <f t="shared" si="23"/>
        <v>44183</v>
      </c>
      <c r="AK57" s="91">
        <f t="shared" si="24"/>
        <v>44183</v>
      </c>
      <c r="AL57" s="101"/>
      <c r="AM57" s="101"/>
      <c r="AN57" s="101"/>
      <c r="AO57" s="146"/>
      <c r="AP57" s="151"/>
      <c r="AQ57" s="152"/>
      <c r="AR57" s="141"/>
      <c r="AS57" s="141"/>
      <c r="AT57" s="141"/>
      <c r="AU57" s="141"/>
      <c r="AV57" s="141"/>
      <c r="AW57" s="153"/>
      <c r="AX57" s="142"/>
      <c r="AY57" s="143"/>
      <c r="AZ57" s="143"/>
      <c r="BA57" s="143"/>
      <c r="BB57" s="143"/>
    </row>
    <row r="58" spans="1:54" ht="9.9499999999999993" customHeight="1" x14ac:dyDescent="0.25">
      <c r="A58" s="99">
        <f t="shared" si="13"/>
        <v>44031</v>
      </c>
      <c r="B58" s="91">
        <f t="shared" si="14"/>
        <v>44031</v>
      </c>
      <c r="C58" s="101"/>
      <c r="D58" s="101"/>
      <c r="E58" s="101"/>
      <c r="F58" s="144"/>
      <c r="G58" s="150"/>
      <c r="H58" s="99">
        <f t="shared" si="15"/>
        <v>44062</v>
      </c>
      <c r="I58" s="91">
        <f t="shared" si="16"/>
        <v>44062</v>
      </c>
      <c r="J58" s="101"/>
      <c r="K58" s="101"/>
      <c r="L58" s="101"/>
      <c r="M58" s="144"/>
      <c r="N58" s="150"/>
      <c r="O58" s="99">
        <f t="shared" si="17"/>
        <v>44093</v>
      </c>
      <c r="P58" s="91">
        <f t="shared" si="18"/>
        <v>44093</v>
      </c>
      <c r="Q58" s="101"/>
      <c r="R58" s="101"/>
      <c r="S58" s="101"/>
      <c r="T58" s="144"/>
      <c r="U58" s="150"/>
      <c r="V58" s="99">
        <f t="shared" si="19"/>
        <v>44123</v>
      </c>
      <c r="W58" s="91">
        <f t="shared" si="20"/>
        <v>44123</v>
      </c>
      <c r="X58" s="101"/>
      <c r="Y58" s="101"/>
      <c r="Z58" s="101"/>
      <c r="AA58" s="144"/>
      <c r="AB58" s="150"/>
      <c r="AC58" s="99">
        <f t="shared" si="21"/>
        <v>44154</v>
      </c>
      <c r="AD58" s="91">
        <f t="shared" si="22"/>
        <v>44154</v>
      </c>
      <c r="AE58" s="101"/>
      <c r="AF58" s="101"/>
      <c r="AG58" s="101"/>
      <c r="AH58" s="144"/>
      <c r="AI58" s="150"/>
      <c r="AJ58" s="99">
        <f t="shared" si="23"/>
        <v>44184</v>
      </c>
      <c r="AK58" s="91">
        <f t="shared" si="24"/>
        <v>44184</v>
      </c>
      <c r="AL58" s="101"/>
      <c r="AM58" s="101"/>
      <c r="AN58" s="101"/>
      <c r="AO58" s="146"/>
      <c r="AP58" s="151"/>
      <c r="AQ58" s="152"/>
      <c r="AR58" s="141"/>
      <c r="AS58" s="141"/>
      <c r="AT58" s="141"/>
      <c r="AU58" s="141"/>
      <c r="AV58" s="141"/>
      <c r="AW58" s="153"/>
      <c r="AX58" s="142"/>
      <c r="AY58" s="143"/>
      <c r="AZ58" s="143"/>
      <c r="BA58" s="143"/>
      <c r="BB58" s="143"/>
    </row>
    <row r="59" spans="1:54" ht="9.9499999999999993" customHeight="1" x14ac:dyDescent="0.25">
      <c r="A59" s="99">
        <f t="shared" si="13"/>
        <v>44032</v>
      </c>
      <c r="B59" s="91">
        <f t="shared" si="14"/>
        <v>44032</v>
      </c>
      <c r="C59" s="101"/>
      <c r="D59" s="101"/>
      <c r="E59" s="101"/>
      <c r="F59" s="144"/>
      <c r="G59" s="150"/>
      <c r="H59" s="99">
        <f t="shared" si="15"/>
        <v>44063</v>
      </c>
      <c r="I59" s="91">
        <f t="shared" si="16"/>
        <v>44063</v>
      </c>
      <c r="J59" s="101"/>
      <c r="K59" s="101"/>
      <c r="L59" s="101"/>
      <c r="M59" s="144"/>
      <c r="N59" s="150"/>
      <c r="O59" s="99">
        <f t="shared" si="17"/>
        <v>44094</v>
      </c>
      <c r="P59" s="91">
        <f t="shared" si="18"/>
        <v>44094</v>
      </c>
      <c r="Q59" s="101"/>
      <c r="R59" s="101"/>
      <c r="S59" s="101"/>
      <c r="T59" s="144"/>
      <c r="U59" s="150"/>
      <c r="V59" s="99">
        <f t="shared" si="19"/>
        <v>44124</v>
      </c>
      <c r="W59" s="91">
        <f t="shared" si="20"/>
        <v>44124</v>
      </c>
      <c r="X59" s="101"/>
      <c r="Y59" s="101"/>
      <c r="Z59" s="101"/>
      <c r="AA59" s="144"/>
      <c r="AB59" s="150"/>
      <c r="AC59" s="99">
        <f t="shared" si="21"/>
        <v>44155</v>
      </c>
      <c r="AD59" s="91">
        <f t="shared" si="22"/>
        <v>44155</v>
      </c>
      <c r="AE59" s="101"/>
      <c r="AF59" s="101"/>
      <c r="AG59" s="101"/>
      <c r="AH59" s="144"/>
      <c r="AI59" s="150"/>
      <c r="AJ59" s="99">
        <f t="shared" si="23"/>
        <v>44185</v>
      </c>
      <c r="AK59" s="91">
        <f t="shared" si="24"/>
        <v>44185</v>
      </c>
      <c r="AL59" s="101"/>
      <c r="AM59" s="101"/>
      <c r="AN59" s="101"/>
      <c r="AO59" s="146"/>
      <c r="AP59" s="151"/>
      <c r="AQ59" s="152"/>
      <c r="AR59" s="141"/>
      <c r="AS59" s="141"/>
      <c r="AT59" s="141"/>
      <c r="AU59" s="141"/>
      <c r="AV59" s="141"/>
      <c r="AW59" s="153"/>
      <c r="AX59" s="142"/>
      <c r="AY59" s="143"/>
      <c r="AZ59" s="143"/>
      <c r="BA59" s="143"/>
      <c r="BB59" s="143"/>
    </row>
    <row r="60" spans="1:54" ht="9.9499999999999993" customHeight="1" x14ac:dyDescent="0.25">
      <c r="A60" s="99">
        <f t="shared" si="13"/>
        <v>44033</v>
      </c>
      <c r="B60" s="91">
        <f t="shared" si="14"/>
        <v>44033</v>
      </c>
      <c r="C60" s="101"/>
      <c r="D60" s="101"/>
      <c r="E60" s="101"/>
      <c r="F60" s="144"/>
      <c r="G60" s="150"/>
      <c r="H60" s="99">
        <f t="shared" si="15"/>
        <v>44064</v>
      </c>
      <c r="I60" s="91">
        <f t="shared" si="16"/>
        <v>44064</v>
      </c>
      <c r="J60" s="101"/>
      <c r="K60" s="101"/>
      <c r="L60" s="101"/>
      <c r="M60" s="144"/>
      <c r="N60" s="150"/>
      <c r="O60" s="99">
        <f t="shared" si="17"/>
        <v>44095</v>
      </c>
      <c r="P60" s="91">
        <f t="shared" si="18"/>
        <v>44095</v>
      </c>
      <c r="Q60" s="101"/>
      <c r="R60" s="101"/>
      <c r="S60" s="101"/>
      <c r="T60" s="144"/>
      <c r="U60" s="150"/>
      <c r="V60" s="99">
        <f t="shared" si="19"/>
        <v>44125</v>
      </c>
      <c r="W60" s="91">
        <f t="shared" si="20"/>
        <v>44125</v>
      </c>
      <c r="X60" s="101"/>
      <c r="Y60" s="101"/>
      <c r="Z60" s="101"/>
      <c r="AA60" s="144"/>
      <c r="AB60" s="150"/>
      <c r="AC60" s="99">
        <f t="shared" si="21"/>
        <v>44156</v>
      </c>
      <c r="AD60" s="91">
        <f t="shared" si="22"/>
        <v>44156</v>
      </c>
      <c r="AE60" s="101"/>
      <c r="AF60" s="101"/>
      <c r="AG60" s="101"/>
      <c r="AH60" s="144"/>
      <c r="AI60" s="150"/>
      <c r="AJ60" s="99">
        <f t="shared" si="23"/>
        <v>44186</v>
      </c>
      <c r="AK60" s="91">
        <f t="shared" si="24"/>
        <v>44186</v>
      </c>
      <c r="AL60" s="101"/>
      <c r="AM60" s="101"/>
      <c r="AN60" s="101"/>
      <c r="AO60" s="146"/>
      <c r="AP60" s="151"/>
      <c r="AQ60" s="152"/>
      <c r="AR60" s="141"/>
      <c r="AS60" s="141"/>
      <c r="AT60" s="141"/>
      <c r="AU60" s="141"/>
      <c r="AV60" s="141"/>
      <c r="AW60" s="153"/>
      <c r="AX60" s="142"/>
      <c r="AY60" s="143"/>
      <c r="AZ60" s="143"/>
      <c r="BA60" s="143"/>
      <c r="BB60" s="143"/>
    </row>
    <row r="61" spans="1:54" ht="9.9499999999999993" customHeight="1" x14ac:dyDescent="0.25">
      <c r="A61" s="99">
        <f t="shared" si="13"/>
        <v>44034</v>
      </c>
      <c r="B61" s="91">
        <f t="shared" si="14"/>
        <v>44034</v>
      </c>
      <c r="C61" s="101"/>
      <c r="D61" s="101"/>
      <c r="E61" s="101"/>
      <c r="F61" s="144"/>
      <c r="G61" s="150"/>
      <c r="H61" s="99">
        <f t="shared" si="15"/>
        <v>44065</v>
      </c>
      <c r="I61" s="91">
        <f t="shared" si="16"/>
        <v>44065</v>
      </c>
      <c r="J61" s="101"/>
      <c r="K61" s="101"/>
      <c r="L61" s="101"/>
      <c r="M61" s="144"/>
      <c r="N61" s="150"/>
      <c r="O61" s="99">
        <f t="shared" si="17"/>
        <v>44096</v>
      </c>
      <c r="P61" s="91">
        <f t="shared" si="18"/>
        <v>44096</v>
      </c>
      <c r="Q61" s="101"/>
      <c r="R61" s="101"/>
      <c r="S61" s="101"/>
      <c r="T61" s="144"/>
      <c r="U61" s="150"/>
      <c r="V61" s="99">
        <f t="shared" si="19"/>
        <v>44126</v>
      </c>
      <c r="W61" s="91">
        <f t="shared" si="20"/>
        <v>44126</v>
      </c>
      <c r="X61" s="101"/>
      <c r="Y61" s="101"/>
      <c r="Z61" s="101"/>
      <c r="AA61" s="144"/>
      <c r="AB61" s="150"/>
      <c r="AC61" s="99">
        <f t="shared" si="21"/>
        <v>44157</v>
      </c>
      <c r="AD61" s="91">
        <f t="shared" si="22"/>
        <v>44157</v>
      </c>
      <c r="AE61" s="101"/>
      <c r="AF61" s="101"/>
      <c r="AG61" s="101"/>
      <c r="AH61" s="144"/>
      <c r="AI61" s="150"/>
      <c r="AJ61" s="99">
        <f t="shared" si="23"/>
        <v>44187</v>
      </c>
      <c r="AK61" s="91">
        <f t="shared" si="24"/>
        <v>44187</v>
      </c>
      <c r="AL61" s="101"/>
      <c r="AM61" s="101"/>
      <c r="AN61" s="101"/>
      <c r="AO61" s="146"/>
      <c r="AP61" s="151"/>
      <c r="AQ61" s="152"/>
      <c r="AR61" s="141"/>
      <c r="AS61" s="141"/>
      <c r="AT61" s="141"/>
      <c r="AU61" s="141"/>
      <c r="AV61" s="141"/>
      <c r="AW61" s="153"/>
      <c r="AX61" s="142"/>
      <c r="AY61" s="143"/>
      <c r="AZ61" s="143"/>
      <c r="BA61" s="143"/>
      <c r="BB61" s="143"/>
    </row>
    <row r="62" spans="1:54" ht="9.9499999999999993" customHeight="1" x14ac:dyDescent="0.25">
      <c r="A62" s="99">
        <f t="shared" si="13"/>
        <v>44035</v>
      </c>
      <c r="B62" s="91">
        <f t="shared" si="14"/>
        <v>44035</v>
      </c>
      <c r="C62" s="101"/>
      <c r="D62" s="101"/>
      <c r="E62" s="101"/>
      <c r="F62" s="144"/>
      <c r="G62" s="150"/>
      <c r="H62" s="99">
        <f t="shared" si="15"/>
        <v>44066</v>
      </c>
      <c r="I62" s="91">
        <f t="shared" si="16"/>
        <v>44066</v>
      </c>
      <c r="J62" s="101"/>
      <c r="K62" s="101"/>
      <c r="L62" s="101"/>
      <c r="M62" s="144"/>
      <c r="N62" s="150"/>
      <c r="O62" s="99">
        <f t="shared" si="17"/>
        <v>44097</v>
      </c>
      <c r="P62" s="91">
        <f t="shared" si="18"/>
        <v>44097</v>
      </c>
      <c r="Q62" s="101"/>
      <c r="R62" s="101"/>
      <c r="S62" s="101"/>
      <c r="T62" s="144"/>
      <c r="U62" s="150"/>
      <c r="V62" s="99">
        <f t="shared" si="19"/>
        <v>44127</v>
      </c>
      <c r="W62" s="91">
        <f t="shared" si="20"/>
        <v>44127</v>
      </c>
      <c r="X62" s="101"/>
      <c r="Y62" s="101"/>
      <c r="Z62" s="101"/>
      <c r="AA62" s="144"/>
      <c r="AB62" s="150"/>
      <c r="AC62" s="99">
        <f t="shared" si="21"/>
        <v>44158</v>
      </c>
      <c r="AD62" s="91">
        <f t="shared" si="22"/>
        <v>44158</v>
      </c>
      <c r="AE62" s="101"/>
      <c r="AF62" s="101"/>
      <c r="AG62" s="101"/>
      <c r="AH62" s="144"/>
      <c r="AI62" s="150"/>
      <c r="AJ62" s="99">
        <f t="shared" si="23"/>
        <v>44188</v>
      </c>
      <c r="AK62" s="91">
        <f t="shared" si="24"/>
        <v>44188</v>
      </c>
      <c r="AL62" s="101"/>
      <c r="AM62" s="101"/>
      <c r="AN62" s="101"/>
      <c r="AO62" s="146"/>
      <c r="AP62" s="151"/>
      <c r="AQ62" s="152"/>
      <c r="AR62" s="141"/>
      <c r="AS62" s="141"/>
      <c r="AT62" s="141"/>
      <c r="AU62" s="141"/>
      <c r="AV62" s="141"/>
      <c r="AW62" s="153"/>
      <c r="AX62" s="142"/>
      <c r="AY62" s="143"/>
      <c r="AZ62" s="143"/>
      <c r="BA62" s="143"/>
      <c r="BB62" s="143"/>
    </row>
    <row r="63" spans="1:54" ht="9.9499999999999993" customHeight="1" x14ac:dyDescent="0.25">
      <c r="A63" s="99">
        <f t="shared" si="13"/>
        <v>44036</v>
      </c>
      <c r="B63" s="91">
        <f t="shared" si="14"/>
        <v>44036</v>
      </c>
      <c r="C63" s="101"/>
      <c r="D63" s="101"/>
      <c r="E63" s="101"/>
      <c r="F63" s="144"/>
      <c r="G63" s="150"/>
      <c r="H63" s="99">
        <f t="shared" si="15"/>
        <v>44067</v>
      </c>
      <c r="I63" s="91">
        <f t="shared" si="16"/>
        <v>44067</v>
      </c>
      <c r="J63" s="101"/>
      <c r="K63" s="101"/>
      <c r="L63" s="101"/>
      <c r="M63" s="144"/>
      <c r="N63" s="150"/>
      <c r="O63" s="99">
        <f t="shared" si="17"/>
        <v>44098</v>
      </c>
      <c r="P63" s="91">
        <f t="shared" si="18"/>
        <v>44098</v>
      </c>
      <c r="Q63" s="101"/>
      <c r="R63" s="101"/>
      <c r="S63" s="101"/>
      <c r="T63" s="144"/>
      <c r="U63" s="150"/>
      <c r="V63" s="99">
        <f t="shared" si="19"/>
        <v>44128</v>
      </c>
      <c r="W63" s="91">
        <f t="shared" si="20"/>
        <v>44128</v>
      </c>
      <c r="X63" s="101"/>
      <c r="Y63" s="101"/>
      <c r="Z63" s="101"/>
      <c r="AA63" s="144"/>
      <c r="AB63" s="150"/>
      <c r="AC63" s="99">
        <f t="shared" si="21"/>
        <v>44159</v>
      </c>
      <c r="AD63" s="91">
        <f t="shared" si="22"/>
        <v>44159</v>
      </c>
      <c r="AE63" s="101"/>
      <c r="AF63" s="101"/>
      <c r="AG63" s="101"/>
      <c r="AH63" s="144"/>
      <c r="AI63" s="150"/>
      <c r="AJ63" s="99">
        <f t="shared" si="23"/>
        <v>44189</v>
      </c>
      <c r="AK63" s="91">
        <f t="shared" si="24"/>
        <v>44189</v>
      </c>
      <c r="AL63" s="101"/>
      <c r="AM63" s="101"/>
      <c r="AN63" s="101"/>
      <c r="AO63" s="146"/>
      <c r="AP63" s="151"/>
      <c r="AQ63" s="152"/>
      <c r="AR63" s="141"/>
      <c r="AS63" s="141"/>
      <c r="AT63" s="141"/>
      <c r="AU63" s="141"/>
      <c r="AV63" s="141"/>
      <c r="AW63" s="153"/>
      <c r="AX63" s="142"/>
      <c r="AY63" s="143"/>
      <c r="AZ63" s="143"/>
      <c r="BA63" s="143"/>
      <c r="BB63" s="143"/>
    </row>
    <row r="64" spans="1:54" ht="9.9499999999999993" customHeight="1" x14ac:dyDescent="0.25">
      <c r="A64" s="99">
        <f t="shared" si="13"/>
        <v>44037</v>
      </c>
      <c r="B64" s="91">
        <f t="shared" si="14"/>
        <v>44037</v>
      </c>
      <c r="C64" s="101"/>
      <c r="D64" s="101"/>
      <c r="E64" s="101"/>
      <c r="F64" s="144"/>
      <c r="G64" s="150"/>
      <c r="H64" s="99">
        <f t="shared" si="15"/>
        <v>44068</v>
      </c>
      <c r="I64" s="91">
        <f t="shared" si="16"/>
        <v>44068</v>
      </c>
      <c r="J64" s="101"/>
      <c r="K64" s="101"/>
      <c r="L64" s="101"/>
      <c r="M64" s="144"/>
      <c r="N64" s="150"/>
      <c r="O64" s="99">
        <f t="shared" si="17"/>
        <v>44099</v>
      </c>
      <c r="P64" s="91">
        <f t="shared" si="18"/>
        <v>44099</v>
      </c>
      <c r="Q64" s="101"/>
      <c r="R64" s="101"/>
      <c r="S64" s="101"/>
      <c r="T64" s="144"/>
      <c r="U64" s="150"/>
      <c r="V64" s="99">
        <f t="shared" si="19"/>
        <v>44129</v>
      </c>
      <c r="W64" s="91">
        <f t="shared" si="20"/>
        <v>44129</v>
      </c>
      <c r="X64" s="101"/>
      <c r="Y64" s="101"/>
      <c r="Z64" s="101"/>
      <c r="AA64" s="144"/>
      <c r="AB64" s="150"/>
      <c r="AC64" s="99">
        <f t="shared" si="21"/>
        <v>44160</v>
      </c>
      <c r="AD64" s="91">
        <f t="shared" si="22"/>
        <v>44160</v>
      </c>
      <c r="AE64" s="101"/>
      <c r="AF64" s="101"/>
      <c r="AG64" s="101"/>
      <c r="AH64" s="144"/>
      <c r="AI64" s="150"/>
      <c r="AJ64" s="99">
        <f t="shared" si="23"/>
        <v>44190</v>
      </c>
      <c r="AK64" s="91">
        <f t="shared" si="24"/>
        <v>44190</v>
      </c>
      <c r="AL64" s="101"/>
      <c r="AM64" s="101"/>
      <c r="AN64" s="101"/>
      <c r="AO64" s="146"/>
      <c r="AP64" s="151"/>
      <c r="AQ64" s="152"/>
      <c r="AR64" s="141"/>
      <c r="AS64" s="141"/>
      <c r="AT64" s="141"/>
      <c r="AU64" s="141"/>
      <c r="AV64" s="141"/>
      <c r="AW64" s="153"/>
      <c r="AX64" s="142"/>
      <c r="AY64" s="143"/>
      <c r="AZ64" s="143"/>
      <c r="BA64" s="143"/>
      <c r="BB64" s="143"/>
    </row>
    <row r="65" spans="1:54" ht="9.9499999999999993" customHeight="1" x14ac:dyDescent="0.25">
      <c r="A65" s="99">
        <f t="shared" si="13"/>
        <v>44038</v>
      </c>
      <c r="B65" s="91">
        <f t="shared" si="14"/>
        <v>44038</v>
      </c>
      <c r="C65" s="101"/>
      <c r="D65" s="101"/>
      <c r="E65" s="101"/>
      <c r="F65" s="144"/>
      <c r="G65" s="150"/>
      <c r="H65" s="99">
        <f t="shared" si="15"/>
        <v>44069</v>
      </c>
      <c r="I65" s="91">
        <f t="shared" si="16"/>
        <v>44069</v>
      </c>
      <c r="J65" s="101"/>
      <c r="K65" s="101"/>
      <c r="L65" s="101"/>
      <c r="M65" s="144"/>
      <c r="N65" s="150"/>
      <c r="O65" s="99">
        <f t="shared" si="17"/>
        <v>44100</v>
      </c>
      <c r="P65" s="91">
        <f t="shared" si="18"/>
        <v>44100</v>
      </c>
      <c r="Q65" s="101"/>
      <c r="R65" s="101"/>
      <c r="S65" s="101"/>
      <c r="T65" s="144"/>
      <c r="U65" s="150"/>
      <c r="V65" s="99">
        <f t="shared" si="19"/>
        <v>44130</v>
      </c>
      <c r="W65" s="91">
        <f t="shared" si="20"/>
        <v>44130</v>
      </c>
      <c r="X65" s="101"/>
      <c r="Y65" s="101"/>
      <c r="Z65" s="101"/>
      <c r="AA65" s="144"/>
      <c r="AB65" s="150"/>
      <c r="AC65" s="99">
        <f t="shared" si="21"/>
        <v>44161</v>
      </c>
      <c r="AD65" s="91">
        <f t="shared" si="22"/>
        <v>44161</v>
      </c>
      <c r="AE65" s="101"/>
      <c r="AF65" s="101"/>
      <c r="AG65" s="101"/>
      <c r="AH65" s="144"/>
      <c r="AI65" s="150"/>
      <c r="AJ65" s="99">
        <f t="shared" si="23"/>
        <v>44191</v>
      </c>
      <c r="AK65" s="91">
        <f t="shared" si="24"/>
        <v>44191</v>
      </c>
      <c r="AL65" s="101"/>
      <c r="AM65" s="101"/>
      <c r="AN65" s="101"/>
      <c r="AO65" s="146"/>
      <c r="AP65" s="151"/>
      <c r="AQ65" s="152"/>
      <c r="AR65" s="141"/>
      <c r="AS65" s="141"/>
      <c r="AT65" s="141"/>
      <c r="AU65" s="141"/>
      <c r="AV65" s="141"/>
      <c r="AW65" s="153"/>
      <c r="AX65" s="142"/>
      <c r="AY65" s="143"/>
      <c r="AZ65" s="143"/>
      <c r="BA65" s="143"/>
      <c r="BB65" s="143"/>
    </row>
    <row r="66" spans="1:54" ht="9.9499999999999993" customHeight="1" x14ac:dyDescent="0.25">
      <c r="A66" s="99">
        <f t="shared" si="13"/>
        <v>44039</v>
      </c>
      <c r="B66" s="91">
        <f t="shared" si="14"/>
        <v>44039</v>
      </c>
      <c r="C66" s="101"/>
      <c r="D66" s="101"/>
      <c r="E66" s="101"/>
      <c r="F66" s="144"/>
      <c r="G66" s="150"/>
      <c r="H66" s="99">
        <f t="shared" si="15"/>
        <v>44070</v>
      </c>
      <c r="I66" s="91">
        <f t="shared" si="16"/>
        <v>44070</v>
      </c>
      <c r="J66" s="101"/>
      <c r="K66" s="101"/>
      <c r="L66" s="101"/>
      <c r="M66" s="144"/>
      <c r="N66" s="150"/>
      <c r="O66" s="99">
        <f t="shared" si="17"/>
        <v>44101</v>
      </c>
      <c r="P66" s="91">
        <f t="shared" si="18"/>
        <v>44101</v>
      </c>
      <c r="Q66" s="101"/>
      <c r="R66" s="101"/>
      <c r="S66" s="101"/>
      <c r="T66" s="144"/>
      <c r="U66" s="150"/>
      <c r="V66" s="99">
        <f t="shared" si="19"/>
        <v>44131</v>
      </c>
      <c r="W66" s="91">
        <f t="shared" si="20"/>
        <v>44131</v>
      </c>
      <c r="X66" s="101"/>
      <c r="Y66" s="101"/>
      <c r="Z66" s="101"/>
      <c r="AA66" s="144"/>
      <c r="AB66" s="150"/>
      <c r="AC66" s="99">
        <f t="shared" si="21"/>
        <v>44162</v>
      </c>
      <c r="AD66" s="91">
        <f t="shared" si="22"/>
        <v>44162</v>
      </c>
      <c r="AE66" s="101"/>
      <c r="AF66" s="101"/>
      <c r="AG66" s="101"/>
      <c r="AH66" s="144"/>
      <c r="AI66" s="150"/>
      <c r="AJ66" s="99">
        <f t="shared" si="23"/>
        <v>44192</v>
      </c>
      <c r="AK66" s="91">
        <f t="shared" si="24"/>
        <v>44192</v>
      </c>
      <c r="AL66" s="101"/>
      <c r="AM66" s="101"/>
      <c r="AN66" s="101"/>
      <c r="AO66" s="146"/>
      <c r="AP66" s="151"/>
      <c r="AQ66" s="152"/>
      <c r="AR66" s="141"/>
      <c r="AS66" s="141"/>
      <c r="AT66" s="141"/>
      <c r="AU66" s="141"/>
      <c r="AV66" s="141"/>
      <c r="AW66" s="153"/>
      <c r="AX66" s="142"/>
      <c r="AY66" s="143"/>
      <c r="AZ66" s="143"/>
      <c r="BA66" s="143"/>
      <c r="BB66" s="143"/>
    </row>
    <row r="67" spans="1:54" ht="9.9499999999999993" customHeight="1" x14ac:dyDescent="0.25">
      <c r="A67" s="99">
        <f t="shared" si="13"/>
        <v>44040</v>
      </c>
      <c r="B67" s="91">
        <f t="shared" si="14"/>
        <v>44040</v>
      </c>
      <c r="C67" s="101"/>
      <c r="D67" s="101"/>
      <c r="E67" s="101"/>
      <c r="F67" s="144"/>
      <c r="G67" s="150"/>
      <c r="H67" s="99">
        <f t="shared" si="15"/>
        <v>44071</v>
      </c>
      <c r="I67" s="91">
        <f t="shared" si="16"/>
        <v>44071</v>
      </c>
      <c r="J67" s="101"/>
      <c r="K67" s="101"/>
      <c r="L67" s="101"/>
      <c r="M67" s="144"/>
      <c r="N67" s="150"/>
      <c r="O67" s="99">
        <f t="shared" si="17"/>
        <v>44102</v>
      </c>
      <c r="P67" s="91">
        <f t="shared" si="18"/>
        <v>44102</v>
      </c>
      <c r="Q67" s="101"/>
      <c r="R67" s="101"/>
      <c r="S67" s="101"/>
      <c r="T67" s="144"/>
      <c r="U67" s="150"/>
      <c r="V67" s="99">
        <f t="shared" si="19"/>
        <v>44132</v>
      </c>
      <c r="W67" s="91">
        <f t="shared" si="20"/>
        <v>44132</v>
      </c>
      <c r="X67" s="101"/>
      <c r="Y67" s="101"/>
      <c r="Z67" s="101"/>
      <c r="AA67" s="144"/>
      <c r="AB67" s="150"/>
      <c r="AC67" s="99">
        <f t="shared" si="21"/>
        <v>44163</v>
      </c>
      <c r="AD67" s="91">
        <f t="shared" si="22"/>
        <v>44163</v>
      </c>
      <c r="AE67" s="101"/>
      <c r="AF67" s="101"/>
      <c r="AG67" s="101"/>
      <c r="AH67" s="144"/>
      <c r="AI67" s="150"/>
      <c r="AJ67" s="99">
        <f t="shared" si="23"/>
        <v>44193</v>
      </c>
      <c r="AK67" s="91">
        <f t="shared" si="24"/>
        <v>44193</v>
      </c>
      <c r="AL67" s="101"/>
      <c r="AM67" s="101"/>
      <c r="AN67" s="101"/>
      <c r="AO67" s="146"/>
      <c r="AP67" s="151"/>
      <c r="AQ67" s="152"/>
      <c r="AR67" s="141"/>
      <c r="AS67" s="141"/>
      <c r="AT67" s="141"/>
      <c r="AU67" s="141"/>
      <c r="AV67" s="141"/>
      <c r="AW67" s="153"/>
      <c r="AX67" s="142"/>
      <c r="AY67" s="143"/>
      <c r="AZ67" s="143"/>
      <c r="BA67" s="143"/>
      <c r="BB67" s="143"/>
    </row>
    <row r="68" spans="1:54" ht="9.9499999999999993" customHeight="1" x14ac:dyDescent="0.25">
      <c r="A68" s="99">
        <f t="shared" si="13"/>
        <v>44041</v>
      </c>
      <c r="B68" s="91">
        <f t="shared" si="14"/>
        <v>44041</v>
      </c>
      <c r="C68" s="101"/>
      <c r="D68" s="101"/>
      <c r="E68" s="101"/>
      <c r="F68" s="144"/>
      <c r="G68" s="150"/>
      <c r="H68" s="99">
        <f t="shared" si="15"/>
        <v>44072</v>
      </c>
      <c r="I68" s="91">
        <f t="shared" si="16"/>
        <v>44072</v>
      </c>
      <c r="J68" s="101"/>
      <c r="K68" s="101"/>
      <c r="L68" s="101"/>
      <c r="M68" s="144"/>
      <c r="N68" s="150"/>
      <c r="O68" s="99">
        <f t="shared" si="17"/>
        <v>44103</v>
      </c>
      <c r="P68" s="91">
        <f t="shared" si="18"/>
        <v>44103</v>
      </c>
      <c r="Q68" s="101"/>
      <c r="R68" s="101"/>
      <c r="S68" s="101"/>
      <c r="T68" s="144"/>
      <c r="U68" s="150"/>
      <c r="V68" s="99">
        <f t="shared" si="19"/>
        <v>44133</v>
      </c>
      <c r="W68" s="91">
        <f t="shared" si="20"/>
        <v>44133</v>
      </c>
      <c r="X68" s="101"/>
      <c r="Y68" s="101"/>
      <c r="Z68" s="101"/>
      <c r="AA68" s="144"/>
      <c r="AB68" s="150"/>
      <c r="AC68" s="99">
        <f t="shared" si="21"/>
        <v>44164</v>
      </c>
      <c r="AD68" s="91">
        <f t="shared" si="22"/>
        <v>44164</v>
      </c>
      <c r="AE68" s="101"/>
      <c r="AF68" s="101"/>
      <c r="AG68" s="101"/>
      <c r="AH68" s="144"/>
      <c r="AI68" s="150"/>
      <c r="AJ68" s="99">
        <f t="shared" si="23"/>
        <v>44194</v>
      </c>
      <c r="AK68" s="91">
        <f t="shared" si="24"/>
        <v>44194</v>
      </c>
      <c r="AL68" s="101"/>
      <c r="AM68" s="101"/>
      <c r="AN68" s="101"/>
      <c r="AO68" s="146"/>
      <c r="AP68" s="151"/>
      <c r="AQ68" s="152"/>
      <c r="AR68" s="141"/>
      <c r="AS68" s="141"/>
      <c r="AT68" s="141"/>
      <c r="AU68" s="141"/>
      <c r="AV68" s="141"/>
      <c r="AW68" s="153"/>
      <c r="AX68" s="142"/>
      <c r="AY68" s="143"/>
      <c r="AZ68" s="143"/>
      <c r="BA68" s="143"/>
      <c r="BB68" s="143"/>
    </row>
    <row r="69" spans="1:54" ht="9.9499999999999993" customHeight="1" x14ac:dyDescent="0.25">
      <c r="A69" s="99">
        <f t="shared" si="13"/>
        <v>44042</v>
      </c>
      <c r="B69" s="91">
        <f t="shared" si="14"/>
        <v>44042</v>
      </c>
      <c r="C69" s="101"/>
      <c r="D69" s="101"/>
      <c r="E69" s="101"/>
      <c r="F69" s="144"/>
      <c r="G69" s="150"/>
      <c r="H69" s="99">
        <f t="shared" si="15"/>
        <v>44073</v>
      </c>
      <c r="I69" s="91">
        <f t="shared" si="16"/>
        <v>44073</v>
      </c>
      <c r="J69" s="101"/>
      <c r="K69" s="101"/>
      <c r="L69" s="101"/>
      <c r="M69" s="144"/>
      <c r="N69" s="150"/>
      <c r="O69" s="99">
        <f t="shared" si="17"/>
        <v>44104</v>
      </c>
      <c r="P69" s="91">
        <f t="shared" si="18"/>
        <v>44104</v>
      </c>
      <c r="Q69" s="101"/>
      <c r="R69" s="101"/>
      <c r="S69" s="101"/>
      <c r="T69" s="144"/>
      <c r="U69" s="150"/>
      <c r="V69" s="99">
        <f t="shared" si="19"/>
        <v>44134</v>
      </c>
      <c r="W69" s="91">
        <f t="shared" si="20"/>
        <v>44134</v>
      </c>
      <c r="X69" s="101"/>
      <c r="Y69" s="101"/>
      <c r="Z69" s="101"/>
      <c r="AA69" s="144"/>
      <c r="AB69" s="150"/>
      <c r="AC69" s="99">
        <f t="shared" si="21"/>
        <v>44165</v>
      </c>
      <c r="AD69" s="91">
        <f t="shared" si="22"/>
        <v>44165</v>
      </c>
      <c r="AE69" s="101"/>
      <c r="AF69" s="101"/>
      <c r="AG69" s="101"/>
      <c r="AH69" s="144"/>
      <c r="AI69" s="150"/>
      <c r="AJ69" s="99">
        <f t="shared" si="23"/>
        <v>44195</v>
      </c>
      <c r="AK69" s="91">
        <f t="shared" si="24"/>
        <v>44195</v>
      </c>
      <c r="AL69" s="101"/>
      <c r="AM69" s="101"/>
      <c r="AN69" s="101"/>
      <c r="AO69" s="146"/>
      <c r="AP69" s="151"/>
      <c r="AQ69" s="152"/>
      <c r="AR69" s="141"/>
      <c r="AS69" s="141"/>
      <c r="AT69" s="141"/>
      <c r="AU69" s="141"/>
      <c r="AV69" s="141"/>
      <c r="AW69" s="153"/>
      <c r="AX69" s="142"/>
      <c r="AY69" s="143"/>
      <c r="AZ69" s="143"/>
      <c r="BA69" s="143"/>
      <c r="BB69" s="143"/>
    </row>
    <row r="70" spans="1:54" ht="9.9499999999999993" customHeight="1" thickBot="1" x14ac:dyDescent="0.3">
      <c r="A70" s="110">
        <f t="shared" si="13"/>
        <v>44043</v>
      </c>
      <c r="B70" s="154">
        <f t="shared" si="14"/>
        <v>44043</v>
      </c>
      <c r="C70" s="112"/>
      <c r="D70" s="112"/>
      <c r="E70" s="112"/>
      <c r="F70" s="155"/>
      <c r="G70" s="156"/>
      <c r="H70" s="110">
        <f t="shared" si="15"/>
        <v>44074</v>
      </c>
      <c r="I70" s="154">
        <f t="shared" si="16"/>
        <v>44074</v>
      </c>
      <c r="J70" s="112"/>
      <c r="K70" s="112"/>
      <c r="L70" s="112"/>
      <c r="M70" s="155"/>
      <c r="N70" s="156"/>
      <c r="O70" s="110"/>
      <c r="P70" s="154"/>
      <c r="Q70" s="112"/>
      <c r="R70" s="112"/>
      <c r="S70" s="112"/>
      <c r="T70" s="155"/>
      <c r="U70" s="156"/>
      <c r="V70" s="110">
        <f t="shared" si="19"/>
        <v>44135</v>
      </c>
      <c r="W70" s="154">
        <f t="shared" si="20"/>
        <v>44135</v>
      </c>
      <c r="X70" s="112"/>
      <c r="Y70" s="112"/>
      <c r="Z70" s="112"/>
      <c r="AA70" s="155"/>
      <c r="AB70" s="156"/>
      <c r="AC70" s="110"/>
      <c r="AD70" s="154"/>
      <c r="AE70" s="112"/>
      <c r="AF70" s="112"/>
      <c r="AG70" s="112"/>
      <c r="AH70" s="155"/>
      <c r="AI70" s="156"/>
      <c r="AJ70" s="110">
        <f t="shared" si="23"/>
        <v>44196</v>
      </c>
      <c r="AK70" s="154">
        <f t="shared" si="24"/>
        <v>44196</v>
      </c>
      <c r="AL70" s="112"/>
      <c r="AM70" s="112"/>
      <c r="AN70" s="112"/>
      <c r="AO70" s="157"/>
      <c r="AP70" s="158"/>
      <c r="AQ70" s="152"/>
      <c r="AR70" s="141"/>
      <c r="AS70" s="141"/>
      <c r="AT70" s="141"/>
      <c r="AU70" s="141"/>
      <c r="AV70" s="141"/>
      <c r="AW70" s="153"/>
      <c r="AX70" s="142"/>
      <c r="AY70" s="143"/>
      <c r="AZ70" s="143"/>
      <c r="BA70" s="143"/>
      <c r="BB70" s="143"/>
    </row>
    <row r="71" spans="1:54" ht="9.9499999999999993" customHeight="1" x14ac:dyDescent="0.25">
      <c r="P71" s="159"/>
      <c r="Q71" s="159"/>
      <c r="R71" s="159"/>
      <c r="S71" s="159"/>
      <c r="T71" s="159"/>
      <c r="U71" s="159"/>
      <c r="V71" s="142"/>
      <c r="W71" s="142"/>
      <c r="X71" s="142"/>
      <c r="Y71" s="142"/>
      <c r="Z71" s="142"/>
      <c r="AA71" s="142"/>
      <c r="AB71" s="142"/>
      <c r="AC71" s="142"/>
      <c r="AD71" s="142"/>
      <c r="AE71" s="142"/>
      <c r="AF71" s="142"/>
      <c r="AG71" s="142"/>
      <c r="AH71" s="142"/>
      <c r="AI71" s="142"/>
      <c r="AJ71" s="142"/>
      <c r="AK71" s="142"/>
      <c r="AL71" s="142"/>
      <c r="AM71" s="142"/>
      <c r="AN71" s="142"/>
      <c r="AO71" s="142"/>
      <c r="AP71" s="142"/>
      <c r="AQ71" s="142"/>
      <c r="AR71" s="142"/>
      <c r="AS71" s="142"/>
      <c r="AT71" s="142"/>
      <c r="AU71" s="142"/>
      <c r="AV71" s="142"/>
      <c r="AW71" s="142"/>
      <c r="AX71" s="142"/>
      <c r="AY71" s="143"/>
      <c r="AZ71" s="143"/>
      <c r="BA71" s="143"/>
      <c r="BB71" s="143"/>
    </row>
    <row r="72" spans="1:54" ht="9.9499999999999993" customHeight="1" x14ac:dyDescent="0.25"/>
    <row r="73" spans="1:54" ht="9.75" hidden="1" customHeight="1" x14ac:dyDescent="0.25">
      <c r="E73" s="120" t="e">
        <f>COUNTIF(Fériés,$A$40)</f>
        <v>#VALUE!</v>
      </c>
      <c r="F73" s="120" t="s">
        <v>216</v>
      </c>
    </row>
    <row r="74" spans="1:54" ht="9" hidden="1" customHeight="1" x14ac:dyDescent="0.25">
      <c r="E74" s="120" t="b">
        <f>WEEKDAY(B40,2)&gt;5</f>
        <v>0</v>
      </c>
      <c r="F74" s="120" t="s">
        <v>217</v>
      </c>
    </row>
    <row r="75" spans="1:54" ht="9" hidden="1" customHeight="1" x14ac:dyDescent="0.25">
      <c r="E75" s="120" t="e">
        <f>SUMPRODUCT((B5&gt;=Début)*(B5&lt;=Fin)*(Noms=G$4))</f>
        <v>#NAME?</v>
      </c>
      <c r="F75" s="120" t="s">
        <v>218</v>
      </c>
    </row>
    <row r="76" spans="1:54" ht="9" hidden="1" customHeight="1" x14ac:dyDescent="0.25">
      <c r="E76" s="120" t="e">
        <f>SUMPRODUCT((B40&gt;=Début)*(B40&lt;=Fin)*(Noms=G$39))</f>
        <v>#NAME?</v>
      </c>
      <c r="F76" s="120" t="s">
        <v>219</v>
      </c>
    </row>
    <row r="77" spans="1:54" ht="9" hidden="1" customHeight="1" x14ac:dyDescent="0.25">
      <c r="E77" s="120" t="b">
        <f>WEEKDAY(A5,2)&gt;5</f>
        <v>0</v>
      </c>
      <c r="F77" s="120" t="s">
        <v>220</v>
      </c>
    </row>
    <row r="78" spans="1:54" ht="9.75" hidden="1" customHeight="1" x14ac:dyDescent="0.25">
      <c r="E78" s="120" t="e">
        <f>COUNTIF(Fériés,A5)</f>
        <v>#VALUE!</v>
      </c>
      <c r="F78" s="120" t="s">
        <v>221</v>
      </c>
    </row>
  </sheetData>
  <mergeCells count="13">
    <mergeCell ref="AQ38:AV38"/>
    <mergeCell ref="A38:F38"/>
    <mergeCell ref="H38:M38"/>
    <mergeCell ref="O38:T38"/>
    <mergeCell ref="V38:AA38"/>
    <mergeCell ref="AC38:AH38"/>
    <mergeCell ref="AJ38:AO38"/>
    <mergeCell ref="AJ3:AO3"/>
    <mergeCell ref="A3:C3"/>
    <mergeCell ref="H3:M3"/>
    <mergeCell ref="O3:T3"/>
    <mergeCell ref="V3:AA3"/>
    <mergeCell ref="AC3:AH3"/>
  </mergeCells>
  <conditionalFormatting sqref="A5:B35 H5:I33 O5:P35 V5:W34 AC5:AD35 AJ5:AK34">
    <cfRule type="expression" dxfId="44" priority="19" stopIfTrue="1">
      <formula>COUNTIF(Fériés,A5)</formula>
    </cfRule>
  </conditionalFormatting>
  <conditionalFormatting sqref="C40:C70 J40:J70 Q40:Q69 X40:X70 AE40:AE69 AL40:AL70">
    <cfRule type="expression" dxfId="43" priority="5" stopIfTrue="1">
      <formula>COUNTIF(Fériés,B40)</formula>
    </cfRule>
    <cfRule type="expression" dxfId="42" priority="8" stopIfTrue="1">
      <formula>WEEKDAY(B40,2)&gt;5</formula>
    </cfRule>
    <cfRule type="expression" dxfId="41" priority="10" stopIfTrue="1">
      <formula>SUMPRODUCT((B40&gt;=RTTDébut)*(B40&lt;=RTTFin)*(RTTNoms=C$39))</formula>
    </cfRule>
  </conditionalFormatting>
  <conditionalFormatting sqref="E40:E70 L40:L70 S40:S69 Z40:Z70 AG40:AG69 AN40:AN70">
    <cfRule type="expression" dxfId="40" priority="11" stopIfTrue="1">
      <formula>COUNTIF(Fériés,B40)</formula>
    </cfRule>
    <cfRule type="expression" dxfId="39" priority="13" stopIfTrue="1">
      <formula>WEEKDAY(B40,2)&gt;5</formula>
    </cfRule>
    <cfRule type="expression" dxfId="38" priority="15" stopIfTrue="1">
      <formula>SUMPRODUCT((B40&gt;=CADébut)*(B40&lt;=CAFin)*(CANoms=E$39))</formula>
    </cfRule>
  </conditionalFormatting>
  <conditionalFormatting sqref="F40:F70 M40:M70 T40:T69 AA40:AA70 AH40:AH69 AO40:AO70">
    <cfRule type="expression" dxfId="37" priority="14" stopIfTrue="1">
      <formula>COUNTIF(Fériés,B40)</formula>
    </cfRule>
    <cfRule type="expression" dxfId="36" priority="16" stopIfTrue="1">
      <formula>WEEKDAY(B40,2)&gt;5</formula>
    </cfRule>
    <cfRule type="expression" dxfId="35" priority="17" stopIfTrue="1">
      <formula>SUMPRODUCT((B40&gt;=RADébut)*(B40&lt;=RAFin)*(RANoms=F$39))</formula>
    </cfRule>
  </conditionalFormatting>
  <conditionalFormatting sqref="G40:G70 N40:N70 U40:U69 AB40:AB70 AI40:AI69 AP40:AP70">
    <cfRule type="expression" dxfId="34" priority="7" stopIfTrue="1">
      <formula>SUMPRODUCT((B40&gt;=ASTREINTEDébut)*(B40&lt;=ASTREINTEFin)*(ASTREINTENoms=G$39))</formula>
    </cfRule>
  </conditionalFormatting>
  <conditionalFormatting sqref="G5:G35 N5:N32 U5:U35 AB5:AB34 AI5:AI35 AP5:AP34">
    <cfRule type="expression" dxfId="33" priority="6" stopIfTrue="1">
      <formula>SUMPRODUCT((B5&gt;=ASTREINTEDébut)*(B5&lt;=ASTREINTEFin)*(ASTREINTENoms=G$4))</formula>
    </cfRule>
  </conditionalFormatting>
  <conditionalFormatting sqref="A40:B70 H40:I70 O40:P69 V40:W70 AC40:AD69 AJ40:AK70">
    <cfRule type="expression" dxfId="32" priority="3" stopIfTrue="1">
      <formula>COUNTIF(Fériés,A40)</formula>
    </cfRule>
    <cfRule type="expression" dxfId="31" priority="4" stopIfTrue="1">
      <formula>WEEKDAY(A40,2)&gt;5</formula>
    </cfRule>
  </conditionalFormatting>
  <conditionalFormatting sqref="D40:D70 K40:K70 R40:R69 Y40:Y70 AF40:AF69 AM40:AM70">
    <cfRule type="expression" dxfId="30" priority="2" stopIfTrue="1">
      <formula>COUNTIF(Fériés,B40)</formula>
    </cfRule>
    <cfRule type="expression" dxfId="29" priority="9" stopIfTrue="1">
      <formula>WEEKDAY(B40,2)&gt;5</formula>
    </cfRule>
    <cfRule type="expression" dxfId="28" priority="12" stopIfTrue="1">
      <formula>SUMPRODUCT((B40&gt;=CETDébut)*(B40&lt;=CETFin)*(CETNoms=D$39))</formula>
    </cfRule>
  </conditionalFormatting>
  <conditionalFormatting sqref="A5:B35 H5:I33 O5:P30 V5:W34 AC5:AD35 AJ5:AK34">
    <cfRule type="expression" dxfId="27" priority="18" stopIfTrue="1">
      <formula>WEEKDAY(A5,2)&gt;5</formula>
    </cfRule>
  </conditionalFormatting>
  <conditionalFormatting sqref="D5:D35 K5:K33 R5:R35 Y5:Y34 AF5:AF35 AM5:AM34">
    <cfRule type="expression" dxfId="26" priority="23" stopIfTrue="1">
      <formula>WEEKDAY(B5,2)&gt;5</formula>
    </cfRule>
    <cfRule type="expression" dxfId="25" priority="24" stopIfTrue="1">
      <formula>COUNTIF(Fériés,B5)</formula>
    </cfRule>
    <cfRule type="expression" dxfId="24" priority="25" stopIfTrue="1">
      <formula>SUMPRODUCT((B5&gt;=CETDébut)*(B5&lt;=CETFin)*(CETNoms=D$4))</formula>
    </cfRule>
  </conditionalFormatting>
  <conditionalFormatting sqref="E5:E35 L5:L33 S5:S35 Z5:Z34 AG5:AG35 AN5:AN34">
    <cfRule type="expression" dxfId="23" priority="26" stopIfTrue="1">
      <formula>WEEKDAY(B5,2)&gt;5</formula>
    </cfRule>
    <cfRule type="expression" dxfId="22" priority="27" stopIfTrue="1">
      <formula>COUNTIF(Fériés,B5)</formula>
    </cfRule>
    <cfRule type="expression" dxfId="21" priority="28" stopIfTrue="1">
      <formula>SUMPRODUCT((B5&gt;=CADébut)*(B5&lt;=CAFin)*(CANoms=E$4))</formula>
    </cfRule>
  </conditionalFormatting>
  <conditionalFormatting sqref="F5:F35 M5:M33 T5:T35 AA5:AA34 AH5:AH35 AO5:AO34">
    <cfRule type="expression" dxfId="20" priority="29" stopIfTrue="1">
      <formula>WEEKDAY(B5,2)&gt;5</formula>
    </cfRule>
    <cfRule type="expression" dxfId="19" priority="30" stopIfTrue="1">
      <formula>COUNTIF(Fériés,B5)</formula>
    </cfRule>
    <cfRule type="expression" dxfId="18" priority="31" stopIfTrue="1">
      <formula>SUMPRODUCT((B5&gt;=RADébut)*(B5&lt;=RAFin)*(RANoms=F$4))</formula>
    </cfRule>
  </conditionalFormatting>
  <conditionalFormatting sqref="J5:J33 Q5:Q35 X5:X34 AE5:AE35 AL5:AL34 C5:C35">
    <cfRule type="expression" dxfId="17" priority="20" stopIfTrue="1">
      <formula>WEEKDAY(B5,2)&gt;5</formula>
    </cfRule>
    <cfRule type="expression" dxfId="16" priority="21" stopIfTrue="1">
      <formula>COUNTIF(Fériés,B5)</formula>
    </cfRule>
    <cfRule type="expression" dxfId="15" priority="22" stopIfTrue="1">
      <formula>SUMPRODUCT((B5&gt;=RTTDébut)*(B5&lt;=RTTFin)*(RTTNoms=C$4))</formula>
    </cfRule>
  </conditionalFormatting>
  <conditionalFormatting sqref="C5:C35 J5:J35 Q5:Q34 X6:X35 AE5:AE35 C5:AL70 C40:C70 C40:C70 J40:J70 Q40:Q70 X40:X70 AE40:AE70 AL40:AL70">
    <cfRule type="expression" dxfId="14" priority="1">
      <formula>SUMPRODUCT((B5&gt;=RETRAITLE)*(B5&lt;=RETOURLE))</formula>
    </cfRule>
  </conditionalFormatting>
  <dataValidations count="1">
    <dataValidation type="list" allowBlank="1" showInputMessage="1" showErrorMessage="1" sqref="C1 IY1 SU1 ACQ1 AMM1 AWI1 BGE1 BQA1 BZW1 CJS1 CTO1 DDK1 DNG1 DXC1 EGY1 EQU1 FAQ1 FKM1 FUI1 GEE1 GOA1 GXW1 HHS1 HRO1 IBK1 ILG1 IVC1 JEY1 JOU1 JYQ1 KIM1 KSI1 LCE1 LMA1 LVW1 MFS1 MPO1 MZK1 NJG1 NTC1 OCY1 OMU1 OWQ1 PGM1 PQI1 QAE1 QKA1 QTW1 RDS1 RNO1 RXK1 SHG1 SRC1 TAY1 TKU1 TUQ1 UEM1 UOI1 UYE1 VIA1 VRW1 WBS1 WLO1 WVK1 C65537 IY65537 SU65537 ACQ65537 AMM65537 AWI65537 BGE65537 BQA65537 BZW65537 CJS65537 CTO65537 DDK65537 DNG65537 DXC65537 EGY65537 EQU65537 FAQ65537 FKM65537 FUI65537 GEE65537 GOA65537 GXW65537 HHS65537 HRO65537 IBK65537 ILG65537 IVC65537 JEY65537 JOU65537 JYQ65537 KIM65537 KSI65537 LCE65537 LMA65537 LVW65537 MFS65537 MPO65537 MZK65537 NJG65537 NTC65537 OCY65537 OMU65537 OWQ65537 PGM65537 PQI65537 QAE65537 QKA65537 QTW65537 RDS65537 RNO65537 RXK65537 SHG65537 SRC65537 TAY65537 TKU65537 TUQ65537 UEM65537 UOI65537 UYE65537 VIA65537 VRW65537 WBS65537 WLO65537 WVK65537 C131073 IY131073 SU131073 ACQ131073 AMM131073 AWI131073 BGE131073 BQA131073 BZW131073 CJS131073 CTO131073 DDK131073 DNG131073 DXC131073 EGY131073 EQU131073 FAQ131073 FKM131073 FUI131073 GEE131073 GOA131073 GXW131073 HHS131073 HRO131073 IBK131073 ILG131073 IVC131073 JEY131073 JOU131073 JYQ131073 KIM131073 KSI131073 LCE131073 LMA131073 LVW131073 MFS131073 MPO131073 MZK131073 NJG131073 NTC131073 OCY131073 OMU131073 OWQ131073 PGM131073 PQI131073 QAE131073 QKA131073 QTW131073 RDS131073 RNO131073 RXK131073 SHG131073 SRC131073 TAY131073 TKU131073 TUQ131073 UEM131073 UOI131073 UYE131073 VIA131073 VRW131073 WBS131073 WLO131073 WVK131073 C196609 IY196609 SU196609 ACQ196609 AMM196609 AWI196609 BGE196609 BQA196609 BZW196609 CJS196609 CTO196609 DDK196609 DNG196609 DXC196609 EGY196609 EQU196609 FAQ196609 FKM196609 FUI196609 GEE196609 GOA196609 GXW196609 HHS196609 HRO196609 IBK196609 ILG196609 IVC196609 JEY196609 JOU196609 JYQ196609 KIM196609 KSI196609 LCE196609 LMA196609 LVW196609 MFS196609 MPO196609 MZK196609 NJG196609 NTC196609 OCY196609 OMU196609 OWQ196609 PGM196609 PQI196609 QAE196609 QKA196609 QTW196609 RDS196609 RNO196609 RXK196609 SHG196609 SRC196609 TAY196609 TKU196609 TUQ196609 UEM196609 UOI196609 UYE196609 VIA196609 VRW196609 WBS196609 WLO196609 WVK196609 C262145 IY262145 SU262145 ACQ262145 AMM262145 AWI262145 BGE262145 BQA262145 BZW262145 CJS262145 CTO262145 DDK262145 DNG262145 DXC262145 EGY262145 EQU262145 FAQ262145 FKM262145 FUI262145 GEE262145 GOA262145 GXW262145 HHS262145 HRO262145 IBK262145 ILG262145 IVC262145 JEY262145 JOU262145 JYQ262145 KIM262145 KSI262145 LCE262145 LMA262145 LVW262145 MFS262145 MPO262145 MZK262145 NJG262145 NTC262145 OCY262145 OMU262145 OWQ262145 PGM262145 PQI262145 QAE262145 QKA262145 QTW262145 RDS262145 RNO262145 RXK262145 SHG262145 SRC262145 TAY262145 TKU262145 TUQ262145 UEM262145 UOI262145 UYE262145 VIA262145 VRW262145 WBS262145 WLO262145 WVK262145 C327681 IY327681 SU327681 ACQ327681 AMM327681 AWI327681 BGE327681 BQA327681 BZW327681 CJS327681 CTO327681 DDK327681 DNG327681 DXC327681 EGY327681 EQU327681 FAQ327681 FKM327681 FUI327681 GEE327681 GOA327681 GXW327681 HHS327681 HRO327681 IBK327681 ILG327681 IVC327681 JEY327681 JOU327681 JYQ327681 KIM327681 KSI327681 LCE327681 LMA327681 LVW327681 MFS327681 MPO327681 MZK327681 NJG327681 NTC327681 OCY327681 OMU327681 OWQ327681 PGM327681 PQI327681 QAE327681 QKA327681 QTW327681 RDS327681 RNO327681 RXK327681 SHG327681 SRC327681 TAY327681 TKU327681 TUQ327681 UEM327681 UOI327681 UYE327681 VIA327681 VRW327681 WBS327681 WLO327681 WVK327681 C393217 IY393217 SU393217 ACQ393217 AMM393217 AWI393217 BGE393217 BQA393217 BZW393217 CJS393217 CTO393217 DDK393217 DNG393217 DXC393217 EGY393217 EQU393217 FAQ393217 FKM393217 FUI393217 GEE393217 GOA393217 GXW393217 HHS393217 HRO393217 IBK393217 ILG393217 IVC393217 JEY393217 JOU393217 JYQ393217 KIM393217 KSI393217 LCE393217 LMA393217 LVW393217 MFS393217 MPO393217 MZK393217 NJG393217 NTC393217 OCY393217 OMU393217 OWQ393217 PGM393217 PQI393217 QAE393217 QKA393217 QTW393217 RDS393217 RNO393217 RXK393217 SHG393217 SRC393217 TAY393217 TKU393217 TUQ393217 UEM393217 UOI393217 UYE393217 VIA393217 VRW393217 WBS393217 WLO393217 WVK393217 C458753 IY458753 SU458753 ACQ458753 AMM458753 AWI458753 BGE458753 BQA458753 BZW458753 CJS458753 CTO458753 DDK458753 DNG458753 DXC458753 EGY458753 EQU458753 FAQ458753 FKM458753 FUI458753 GEE458753 GOA458753 GXW458753 HHS458753 HRO458753 IBK458753 ILG458753 IVC458753 JEY458753 JOU458753 JYQ458753 KIM458753 KSI458753 LCE458753 LMA458753 LVW458753 MFS458753 MPO458753 MZK458753 NJG458753 NTC458753 OCY458753 OMU458753 OWQ458753 PGM458753 PQI458753 QAE458753 QKA458753 QTW458753 RDS458753 RNO458753 RXK458753 SHG458753 SRC458753 TAY458753 TKU458753 TUQ458753 UEM458753 UOI458753 UYE458753 VIA458753 VRW458753 WBS458753 WLO458753 WVK458753 C524289 IY524289 SU524289 ACQ524289 AMM524289 AWI524289 BGE524289 BQA524289 BZW524289 CJS524289 CTO524289 DDK524289 DNG524289 DXC524289 EGY524289 EQU524289 FAQ524289 FKM524289 FUI524289 GEE524289 GOA524289 GXW524289 HHS524289 HRO524289 IBK524289 ILG524289 IVC524289 JEY524289 JOU524289 JYQ524289 KIM524289 KSI524289 LCE524289 LMA524289 LVW524289 MFS524289 MPO524289 MZK524289 NJG524289 NTC524289 OCY524289 OMU524289 OWQ524289 PGM524289 PQI524289 QAE524289 QKA524289 QTW524289 RDS524289 RNO524289 RXK524289 SHG524289 SRC524289 TAY524289 TKU524289 TUQ524289 UEM524289 UOI524289 UYE524289 VIA524289 VRW524289 WBS524289 WLO524289 WVK524289 C589825 IY589825 SU589825 ACQ589825 AMM589825 AWI589825 BGE589825 BQA589825 BZW589825 CJS589825 CTO589825 DDK589825 DNG589825 DXC589825 EGY589825 EQU589825 FAQ589825 FKM589825 FUI589825 GEE589825 GOA589825 GXW589825 HHS589825 HRO589825 IBK589825 ILG589825 IVC589825 JEY589825 JOU589825 JYQ589825 KIM589825 KSI589825 LCE589825 LMA589825 LVW589825 MFS589825 MPO589825 MZK589825 NJG589825 NTC589825 OCY589825 OMU589825 OWQ589825 PGM589825 PQI589825 QAE589825 QKA589825 QTW589825 RDS589825 RNO589825 RXK589825 SHG589825 SRC589825 TAY589825 TKU589825 TUQ589825 UEM589825 UOI589825 UYE589825 VIA589825 VRW589825 WBS589825 WLO589825 WVK589825 C655361 IY655361 SU655361 ACQ655361 AMM655361 AWI655361 BGE655361 BQA655361 BZW655361 CJS655361 CTO655361 DDK655361 DNG655361 DXC655361 EGY655361 EQU655361 FAQ655361 FKM655361 FUI655361 GEE655361 GOA655361 GXW655361 HHS655361 HRO655361 IBK655361 ILG655361 IVC655361 JEY655361 JOU655361 JYQ655361 KIM655361 KSI655361 LCE655361 LMA655361 LVW655361 MFS655361 MPO655361 MZK655361 NJG655361 NTC655361 OCY655361 OMU655361 OWQ655361 PGM655361 PQI655361 QAE655361 QKA655361 QTW655361 RDS655361 RNO655361 RXK655361 SHG655361 SRC655361 TAY655361 TKU655361 TUQ655361 UEM655361 UOI655361 UYE655361 VIA655361 VRW655361 WBS655361 WLO655361 WVK655361 C720897 IY720897 SU720897 ACQ720897 AMM720897 AWI720897 BGE720897 BQA720897 BZW720897 CJS720897 CTO720897 DDK720897 DNG720897 DXC720897 EGY720897 EQU720897 FAQ720897 FKM720897 FUI720897 GEE720897 GOA720897 GXW720897 HHS720897 HRO720897 IBK720897 ILG720897 IVC720897 JEY720897 JOU720897 JYQ720897 KIM720897 KSI720897 LCE720897 LMA720897 LVW720897 MFS720897 MPO720897 MZK720897 NJG720897 NTC720897 OCY720897 OMU720897 OWQ720897 PGM720897 PQI720897 QAE720897 QKA720897 QTW720897 RDS720897 RNO720897 RXK720897 SHG720897 SRC720897 TAY720897 TKU720897 TUQ720897 UEM720897 UOI720897 UYE720897 VIA720897 VRW720897 WBS720897 WLO720897 WVK720897 C786433 IY786433 SU786433 ACQ786433 AMM786433 AWI786433 BGE786433 BQA786433 BZW786433 CJS786433 CTO786433 DDK786433 DNG786433 DXC786433 EGY786433 EQU786433 FAQ786433 FKM786433 FUI786433 GEE786433 GOA786433 GXW786433 HHS786433 HRO786433 IBK786433 ILG786433 IVC786433 JEY786433 JOU786433 JYQ786433 KIM786433 KSI786433 LCE786433 LMA786433 LVW786433 MFS786433 MPO786433 MZK786433 NJG786433 NTC786433 OCY786433 OMU786433 OWQ786433 PGM786433 PQI786433 QAE786433 QKA786433 QTW786433 RDS786433 RNO786433 RXK786433 SHG786433 SRC786433 TAY786433 TKU786433 TUQ786433 UEM786433 UOI786433 UYE786433 VIA786433 VRW786433 WBS786433 WLO786433 WVK786433 C851969 IY851969 SU851969 ACQ851969 AMM851969 AWI851969 BGE851969 BQA851969 BZW851969 CJS851969 CTO851969 DDK851969 DNG851969 DXC851969 EGY851969 EQU851969 FAQ851969 FKM851969 FUI851969 GEE851969 GOA851969 GXW851969 HHS851969 HRO851969 IBK851969 ILG851969 IVC851969 JEY851969 JOU851969 JYQ851969 KIM851969 KSI851969 LCE851969 LMA851969 LVW851969 MFS851969 MPO851969 MZK851969 NJG851969 NTC851969 OCY851969 OMU851969 OWQ851969 PGM851969 PQI851969 QAE851969 QKA851969 QTW851969 RDS851969 RNO851969 RXK851969 SHG851969 SRC851969 TAY851969 TKU851969 TUQ851969 UEM851969 UOI851969 UYE851969 VIA851969 VRW851969 WBS851969 WLO851969 WVK851969 C917505 IY917505 SU917505 ACQ917505 AMM917505 AWI917505 BGE917505 BQA917505 BZW917505 CJS917505 CTO917505 DDK917505 DNG917505 DXC917505 EGY917505 EQU917505 FAQ917505 FKM917505 FUI917505 GEE917505 GOA917505 GXW917505 HHS917505 HRO917505 IBK917505 ILG917505 IVC917505 JEY917505 JOU917505 JYQ917505 KIM917505 KSI917505 LCE917505 LMA917505 LVW917505 MFS917505 MPO917505 MZK917505 NJG917505 NTC917505 OCY917505 OMU917505 OWQ917505 PGM917505 PQI917505 QAE917505 QKA917505 QTW917505 RDS917505 RNO917505 RXK917505 SHG917505 SRC917505 TAY917505 TKU917505 TUQ917505 UEM917505 UOI917505 UYE917505 VIA917505 VRW917505 WBS917505 WLO917505 WVK917505 C983041 IY983041 SU983041 ACQ983041 AMM983041 AWI983041 BGE983041 BQA983041 BZW983041 CJS983041 CTO983041 DDK983041 DNG983041 DXC983041 EGY983041 EQU983041 FAQ983041 FKM983041 FUI983041 GEE983041 GOA983041 GXW983041 HHS983041 HRO983041 IBK983041 ILG983041 IVC983041 JEY983041 JOU983041 JYQ983041 KIM983041 KSI983041 LCE983041 LMA983041 LVW983041 MFS983041 MPO983041 MZK983041 NJG983041 NTC983041 OCY983041 OMU983041 OWQ983041 PGM983041 PQI983041 QAE983041 QKA983041 QTW983041 RDS983041 RNO983041 RXK983041 SHG983041 SRC983041 TAY983041 TKU983041 TUQ983041 UEM983041 UOI983041 UYE983041 VIA983041 VRW983041 WBS983041 WLO983041 WVK983041">
      <formula1>"2017,2018,2019,2020"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F34"/>
  <sheetViews>
    <sheetView workbookViewId="0">
      <selection activeCell="C10" sqref="C10"/>
    </sheetView>
  </sheetViews>
  <sheetFormatPr baseColWidth="10" defaultRowHeight="15" x14ac:dyDescent="0.25"/>
  <cols>
    <col min="1" max="1" width="2.5703125" customWidth="1"/>
    <col min="3" max="3" width="14.5703125" customWidth="1"/>
  </cols>
  <sheetData>
    <row r="1" spans="1:32" x14ac:dyDescent="0.25">
      <c r="A1" s="92" t="e">
        <f>#REF!</f>
        <v>#REF!</v>
      </c>
      <c r="B1" s="92" t="e">
        <f>#REF!</f>
        <v>#REF!</v>
      </c>
      <c r="C1" s="92" t="e">
        <f>#REF!</f>
        <v>#REF!</v>
      </c>
      <c r="D1" s="92" t="e">
        <f>#REF!</f>
        <v>#REF!</v>
      </c>
      <c r="E1" s="92" t="e">
        <f>#REF!</f>
        <v>#REF!</v>
      </c>
      <c r="F1" s="92" t="e">
        <f>#REF!</f>
        <v>#REF!</v>
      </c>
      <c r="G1" s="92" t="e">
        <f>#REF!</f>
        <v>#REF!</v>
      </c>
      <c r="H1" s="92" t="e">
        <f>#REF!</f>
        <v>#REF!</v>
      </c>
      <c r="I1" s="92" t="e">
        <f>#REF!</f>
        <v>#REF!</v>
      </c>
      <c r="J1" s="92" t="e">
        <f>#REF!</f>
        <v>#REF!</v>
      </c>
      <c r="K1" s="92" t="e">
        <f>#REF!</f>
        <v>#REF!</v>
      </c>
      <c r="L1" s="92" t="e">
        <f>#REF!</f>
        <v>#REF!</v>
      </c>
      <c r="M1" s="92" t="e">
        <f>#REF!</f>
        <v>#REF!</v>
      </c>
      <c r="N1" s="92" t="e">
        <f>#REF!</f>
        <v>#REF!</v>
      </c>
      <c r="O1" s="92" t="e">
        <f>#REF!</f>
        <v>#REF!</v>
      </c>
      <c r="P1" s="92" t="e">
        <f>#REF!</f>
        <v>#REF!</v>
      </c>
      <c r="Q1" s="92" t="e">
        <f>#REF!</f>
        <v>#REF!</v>
      </c>
      <c r="R1" s="92" t="e">
        <f>#REF!</f>
        <v>#REF!</v>
      </c>
      <c r="S1" s="92" t="e">
        <f>#REF!</f>
        <v>#REF!</v>
      </c>
      <c r="T1" s="92" t="e">
        <f>#REF!</f>
        <v>#REF!</v>
      </c>
      <c r="U1" s="92" t="e">
        <f>#REF!</f>
        <v>#REF!</v>
      </c>
      <c r="V1" s="92" t="e">
        <f>#REF!</f>
        <v>#REF!</v>
      </c>
      <c r="W1" s="92" t="e">
        <f>#REF!</f>
        <v>#REF!</v>
      </c>
      <c r="X1" s="92" t="e">
        <f>#REF!</f>
        <v>#REF!</v>
      </c>
      <c r="Y1" s="92" t="e">
        <f>#REF!</f>
        <v>#REF!</v>
      </c>
      <c r="Z1" s="92" t="e">
        <f>#REF!</f>
        <v>#REF!</v>
      </c>
      <c r="AA1" s="92" t="e">
        <f>#REF!</f>
        <v>#REF!</v>
      </c>
      <c r="AB1" s="92" t="e">
        <f>#REF!</f>
        <v>#REF!</v>
      </c>
      <c r="AC1" s="92" t="e">
        <f>#REF!</f>
        <v>#REF!</v>
      </c>
      <c r="AD1" s="92" t="e">
        <f>#REF!</f>
        <v>#REF!</v>
      </c>
      <c r="AE1" s="92" t="e">
        <f>#REF!</f>
        <v>#REF!</v>
      </c>
    </row>
    <row r="4" spans="1:32" x14ac:dyDescent="0.25">
      <c r="A4" s="161">
        <v>43831</v>
      </c>
      <c r="B4" s="92">
        <f t="shared" ref="B4:AE4" si="0">B3</f>
        <v>0</v>
      </c>
      <c r="C4" s="92">
        <f t="shared" si="0"/>
        <v>0</v>
      </c>
      <c r="D4" s="92">
        <f t="shared" si="0"/>
        <v>0</v>
      </c>
      <c r="E4" s="92">
        <f t="shared" si="0"/>
        <v>0</v>
      </c>
      <c r="F4" s="92">
        <f t="shared" si="0"/>
        <v>0</v>
      </c>
      <c r="G4" s="92">
        <f t="shared" si="0"/>
        <v>0</v>
      </c>
      <c r="H4" s="92">
        <f t="shared" si="0"/>
        <v>0</v>
      </c>
      <c r="I4" s="92">
        <f t="shared" si="0"/>
        <v>0</v>
      </c>
      <c r="J4" s="92">
        <f t="shared" si="0"/>
        <v>0</v>
      </c>
      <c r="K4" s="92">
        <f t="shared" si="0"/>
        <v>0</v>
      </c>
      <c r="L4" s="92">
        <f t="shared" si="0"/>
        <v>0</v>
      </c>
      <c r="M4" s="92">
        <f t="shared" si="0"/>
        <v>0</v>
      </c>
      <c r="N4" s="92">
        <f t="shared" si="0"/>
        <v>0</v>
      </c>
      <c r="O4" s="92">
        <f t="shared" si="0"/>
        <v>0</v>
      </c>
      <c r="P4" s="92">
        <f t="shared" si="0"/>
        <v>0</v>
      </c>
      <c r="Q4" s="92">
        <f t="shared" si="0"/>
        <v>0</v>
      </c>
      <c r="R4" s="92">
        <f t="shared" si="0"/>
        <v>0</v>
      </c>
      <c r="S4" s="92">
        <f t="shared" si="0"/>
        <v>0</v>
      </c>
      <c r="T4" s="92">
        <f t="shared" si="0"/>
        <v>0</v>
      </c>
      <c r="U4" s="92">
        <f t="shared" si="0"/>
        <v>0</v>
      </c>
      <c r="V4" s="92">
        <f t="shared" si="0"/>
        <v>0</v>
      </c>
      <c r="W4" s="92">
        <f t="shared" si="0"/>
        <v>0</v>
      </c>
      <c r="X4" s="92">
        <f t="shared" si="0"/>
        <v>0</v>
      </c>
      <c r="Y4" s="92">
        <f t="shared" si="0"/>
        <v>0</v>
      </c>
      <c r="Z4" s="92">
        <f t="shared" si="0"/>
        <v>0</v>
      </c>
      <c r="AA4" s="92">
        <f t="shared" si="0"/>
        <v>0</v>
      </c>
      <c r="AB4" s="92">
        <f t="shared" si="0"/>
        <v>0</v>
      </c>
      <c r="AC4" s="92">
        <f t="shared" si="0"/>
        <v>0</v>
      </c>
      <c r="AD4" s="92">
        <f t="shared" si="0"/>
        <v>0</v>
      </c>
      <c r="AE4" s="92">
        <f t="shared" si="0"/>
        <v>0</v>
      </c>
    </row>
    <row r="5" spans="1:32" x14ac:dyDescent="0.25">
      <c r="A5" s="161">
        <v>43832</v>
      </c>
      <c r="B5" s="92">
        <v>43831</v>
      </c>
      <c r="C5" s="92">
        <v>43832</v>
      </c>
      <c r="D5" s="92">
        <v>43833</v>
      </c>
      <c r="E5" s="92">
        <v>43834</v>
      </c>
      <c r="F5" s="92">
        <v>43835</v>
      </c>
      <c r="G5" s="92">
        <v>43836</v>
      </c>
      <c r="H5" s="92">
        <v>43837</v>
      </c>
      <c r="I5" s="92">
        <v>43838</v>
      </c>
      <c r="J5" s="92">
        <v>43839</v>
      </c>
      <c r="K5" s="92">
        <v>43840</v>
      </c>
      <c r="L5" s="92">
        <v>43841</v>
      </c>
      <c r="M5" s="92">
        <v>43842</v>
      </c>
      <c r="N5" s="92">
        <v>43843</v>
      </c>
      <c r="O5" s="92">
        <v>43844</v>
      </c>
      <c r="P5" s="92">
        <v>43845</v>
      </c>
      <c r="Q5" s="92">
        <v>43846</v>
      </c>
      <c r="R5" s="92">
        <v>43847</v>
      </c>
      <c r="S5" s="92">
        <v>43848</v>
      </c>
      <c r="T5" s="92">
        <v>43849</v>
      </c>
      <c r="U5" s="92">
        <v>43850</v>
      </c>
      <c r="V5" s="92">
        <v>43851</v>
      </c>
      <c r="W5" s="92">
        <v>43852</v>
      </c>
      <c r="X5" s="92">
        <v>43853</v>
      </c>
      <c r="Y5" s="92">
        <v>43854</v>
      </c>
      <c r="Z5" s="92">
        <v>43855</v>
      </c>
      <c r="AA5" s="92">
        <v>43856</v>
      </c>
      <c r="AB5" s="92">
        <v>43857</v>
      </c>
      <c r="AC5" s="92">
        <v>43858</v>
      </c>
      <c r="AD5" s="92">
        <v>43859</v>
      </c>
      <c r="AE5" s="92">
        <v>43860</v>
      </c>
      <c r="AF5" s="92">
        <v>43861</v>
      </c>
    </row>
    <row r="6" spans="1:32" x14ac:dyDescent="0.25">
      <c r="A6" s="161">
        <v>43833</v>
      </c>
    </row>
    <row r="7" spans="1:32" x14ac:dyDescent="0.25">
      <c r="A7" s="161">
        <v>43834</v>
      </c>
    </row>
    <row r="8" spans="1:32" x14ac:dyDescent="0.25">
      <c r="A8" s="161">
        <v>43835</v>
      </c>
    </row>
    <row r="9" spans="1:32" x14ac:dyDescent="0.25">
      <c r="A9" s="161">
        <v>43836</v>
      </c>
    </row>
    <row r="10" spans="1:32" x14ac:dyDescent="0.25">
      <c r="A10" s="161">
        <v>43837</v>
      </c>
    </row>
    <row r="11" spans="1:32" x14ac:dyDescent="0.25">
      <c r="A11" s="161">
        <v>43838</v>
      </c>
    </row>
    <row r="12" spans="1:32" x14ac:dyDescent="0.25">
      <c r="A12" s="161">
        <v>43839</v>
      </c>
    </row>
    <row r="13" spans="1:32" x14ac:dyDescent="0.25">
      <c r="A13" s="161">
        <v>43840</v>
      </c>
    </row>
    <row r="14" spans="1:32" x14ac:dyDescent="0.25">
      <c r="A14" s="161">
        <v>43841</v>
      </c>
    </row>
    <row r="15" spans="1:32" x14ac:dyDescent="0.25">
      <c r="A15" s="161">
        <v>43842</v>
      </c>
    </row>
    <row r="16" spans="1:32" x14ac:dyDescent="0.25">
      <c r="A16" s="161">
        <v>43843</v>
      </c>
    </row>
    <row r="17" spans="1:3" x14ac:dyDescent="0.25">
      <c r="A17" s="161">
        <v>43844</v>
      </c>
    </row>
    <row r="18" spans="1:3" x14ac:dyDescent="0.25">
      <c r="A18" s="161">
        <v>43845</v>
      </c>
    </row>
    <row r="19" spans="1:3" x14ac:dyDescent="0.25">
      <c r="A19" s="161">
        <v>43846</v>
      </c>
    </row>
    <row r="20" spans="1:3" x14ac:dyDescent="0.25">
      <c r="A20" s="161">
        <v>43847</v>
      </c>
    </row>
    <row r="21" spans="1:3" x14ac:dyDescent="0.25">
      <c r="A21" s="161">
        <v>43848</v>
      </c>
    </row>
    <row r="22" spans="1:3" x14ac:dyDescent="0.25">
      <c r="A22" s="161">
        <v>43849</v>
      </c>
    </row>
    <row r="23" spans="1:3" x14ac:dyDescent="0.25">
      <c r="A23" s="161">
        <v>43850</v>
      </c>
    </row>
    <row r="24" spans="1:3" x14ac:dyDescent="0.25">
      <c r="A24" s="161">
        <v>43851</v>
      </c>
    </row>
    <row r="25" spans="1:3" x14ac:dyDescent="0.25">
      <c r="A25" s="161">
        <v>43852</v>
      </c>
      <c r="C25" s="160"/>
    </row>
    <row r="26" spans="1:3" x14ac:dyDescent="0.25">
      <c r="A26" s="161">
        <v>43853</v>
      </c>
    </row>
    <row r="27" spans="1:3" x14ac:dyDescent="0.25">
      <c r="A27" s="161">
        <v>43854</v>
      </c>
    </row>
    <row r="28" spans="1:3" x14ac:dyDescent="0.25">
      <c r="A28" s="161">
        <v>43855</v>
      </c>
    </row>
    <row r="29" spans="1:3" x14ac:dyDescent="0.25">
      <c r="A29" s="161">
        <v>43856</v>
      </c>
    </row>
    <row r="30" spans="1:3" x14ac:dyDescent="0.25">
      <c r="A30" s="161">
        <v>43857</v>
      </c>
    </row>
    <row r="31" spans="1:3" x14ac:dyDescent="0.25">
      <c r="A31" s="161">
        <v>43858</v>
      </c>
    </row>
    <row r="32" spans="1:3" x14ac:dyDescent="0.25">
      <c r="A32" s="161">
        <v>43859</v>
      </c>
    </row>
    <row r="33" spans="1:1" x14ac:dyDescent="0.25">
      <c r="A33" s="161">
        <v>43860</v>
      </c>
    </row>
    <row r="34" spans="1:1" x14ac:dyDescent="0.25">
      <c r="A34" s="161">
        <v>43861</v>
      </c>
    </row>
  </sheetData>
  <conditionalFormatting sqref="B5:AF5">
    <cfRule type="expression" dxfId="13" priority="1">
      <formula>SUMPRODUCT((A5&gt;=RETRAITLE)*(A5&lt;=RETOURLE))</formula>
    </cfRule>
  </conditionalFormatting>
  <conditionalFormatting sqref="A1:AE1">
    <cfRule type="expression" dxfId="12" priority="10" stopIfTrue="1">
      <formula>WEEKDAY(XFD1,2)&gt;5</formula>
    </cfRule>
    <cfRule type="expression" dxfId="11" priority="11" stopIfTrue="1">
      <formula>COUNTIF(Fériés,XFD1)</formula>
    </cfRule>
    <cfRule type="expression" dxfId="10" priority="12" stopIfTrue="1">
      <formula>SUMPRODUCT((XFD1&gt;=RTTDébut)*(XFD1&lt;=RTTFin)*(RTTNoms=A$4))</formula>
    </cfRule>
  </conditionalFormatting>
  <conditionalFormatting sqref="A1:AE1">
    <cfRule type="expression" dxfId="9" priority="9">
      <formula>SUMPRODUCT((XFD1&gt;=RETRAITLE)*(XFD1&lt;=RETOURLE))</formula>
    </cfRule>
  </conditionalFormatting>
  <conditionalFormatting sqref="A4:AE4 A5:A34">
    <cfRule type="expression" dxfId="8" priority="6" stopIfTrue="1">
      <formula>WEEKDAY(XFD4,2)&gt;5</formula>
    </cfRule>
    <cfRule type="expression" dxfId="7" priority="7" stopIfTrue="1">
      <formula>COUNTIF(Fériés,XFD4)</formula>
    </cfRule>
    <cfRule type="expression" dxfId="6" priority="8" stopIfTrue="1">
      <formula>SUMPRODUCT((XFD4&gt;=RTTDébut)*(XFD4&lt;=RTTFin)*(RTTNoms=A$4))</formula>
    </cfRule>
  </conditionalFormatting>
  <conditionalFormatting sqref="A4:AE4 A5:A34">
    <cfRule type="expression" dxfId="5" priority="5">
      <formula>SUMPRODUCT((XFD4&gt;=RETRAITLE)*(XFD4&lt;=RETOURLE))</formula>
    </cfRule>
  </conditionalFormatting>
  <conditionalFormatting sqref="B5:AF5">
    <cfRule type="expression" dxfId="4" priority="2" stopIfTrue="1">
      <formula>WEEKDAY(A5,2)&gt;5</formula>
    </cfRule>
    <cfRule type="expression" dxfId="3" priority="3" stopIfTrue="1">
      <formula>COUNTIF(Fériés,A5)</formula>
    </cfRule>
    <cfRule type="expression" dxfId="2" priority="4" stopIfTrue="1">
      <formula>SUMPRODUCT((A5&gt;=RTTDébut)*(A5&lt;=RTTFin)*(RTTNoms=B$4))</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30"/>
  <sheetViews>
    <sheetView zoomScaleNormal="100" workbookViewId="0">
      <selection activeCell="B18" sqref="B18"/>
    </sheetView>
  </sheetViews>
  <sheetFormatPr baseColWidth="10" defaultRowHeight="15" x14ac:dyDescent="0.25"/>
  <cols>
    <col min="1" max="1" width="27.28515625" style="10" customWidth="1"/>
    <col min="4" max="4" width="12.140625" customWidth="1"/>
    <col min="5" max="5" width="13.7109375" customWidth="1"/>
    <col min="6" max="6" width="14.140625" customWidth="1"/>
    <col min="7" max="7" width="13.85546875" customWidth="1"/>
    <col min="12" max="12" width="10.5703125" customWidth="1"/>
    <col min="13" max="13" width="23.140625" hidden="1" customWidth="1"/>
    <col min="14" max="14" width="18.7109375" customWidth="1"/>
  </cols>
  <sheetData>
    <row r="1" spans="1:13" x14ac:dyDescent="0.25">
      <c r="A1" s="174"/>
      <c r="B1" s="174"/>
      <c r="C1" s="174"/>
      <c r="D1" s="174"/>
      <c r="E1" s="174"/>
      <c r="F1" s="174"/>
      <c r="G1" s="174"/>
      <c r="H1" s="174"/>
      <c r="I1" s="174"/>
      <c r="J1" s="174"/>
      <c r="K1" s="174"/>
      <c r="L1" s="174"/>
      <c r="M1" t="s">
        <v>223</v>
      </c>
    </row>
    <row r="2" spans="1:13" x14ac:dyDescent="0.25">
      <c r="A2" s="174"/>
      <c r="B2" s="174"/>
      <c r="C2" s="174"/>
      <c r="D2" s="174"/>
      <c r="E2" s="174"/>
      <c r="F2" s="174"/>
      <c r="G2" s="174"/>
      <c r="H2" s="174"/>
      <c r="I2" s="174"/>
      <c r="J2" s="174"/>
      <c r="K2" s="174"/>
      <c r="L2" s="174"/>
      <c r="M2">
        <v>2020</v>
      </c>
    </row>
    <row r="3" spans="1:13" ht="15.75" thickBot="1" x14ac:dyDescent="0.3"/>
    <row r="4" spans="1:13" ht="23.25" customHeight="1" thickBot="1" x14ac:dyDescent="0.3">
      <c r="A4" s="246" t="s">
        <v>228</v>
      </c>
      <c r="B4" s="247" t="s">
        <v>231</v>
      </c>
      <c r="C4" s="247"/>
      <c r="E4" s="248" t="s">
        <v>222</v>
      </c>
      <c r="G4" s="204">
        <f ca="1">TODAY()</f>
        <v>44119</v>
      </c>
      <c r="H4" s="205"/>
    </row>
    <row r="5" spans="1:13" ht="16.5" thickBot="1" x14ac:dyDescent="0.3">
      <c r="C5" s="236"/>
      <c r="E5" s="249">
        <v>10</v>
      </c>
      <c r="G5" s="206"/>
      <c r="H5" s="207"/>
    </row>
    <row r="7" spans="1:13" ht="30" customHeight="1" x14ac:dyDescent="0.25">
      <c r="A7" s="185" t="s">
        <v>172</v>
      </c>
      <c r="B7" s="186" t="s">
        <v>131</v>
      </c>
      <c r="C7" s="186"/>
      <c r="D7" s="186"/>
      <c r="E7" s="186"/>
      <c r="F7" s="186"/>
      <c r="G7" s="186"/>
      <c r="H7" s="186"/>
      <c r="M7" s="65"/>
    </row>
    <row r="8" spans="1:13" ht="30" customHeight="1" x14ac:dyDescent="0.25">
      <c r="A8" s="185" t="str">
        <f>IF(B7="LIAISON","LIAISON",
IF(B7="PS","PS",
IF(B7="","")))</f>
        <v>PS</v>
      </c>
      <c r="B8" s="186" t="s">
        <v>72</v>
      </c>
      <c r="C8" s="186"/>
      <c r="D8" s="186"/>
      <c r="E8" s="186"/>
      <c r="F8" s="186"/>
      <c r="G8" s="186"/>
      <c r="H8" s="186"/>
    </row>
    <row r="9" spans="1:13" ht="30" customHeight="1" x14ac:dyDescent="0.25">
      <c r="A9" s="185" t="str">
        <f>IF(B7="LIAISON","",
IF(B7="PS","DEPART",
IF(B7="","")))</f>
        <v>DEPART</v>
      </c>
      <c r="B9" s="186" t="s">
        <v>75</v>
      </c>
      <c r="C9" s="186"/>
      <c r="D9" s="186"/>
      <c r="E9" s="186"/>
      <c r="F9" s="186"/>
      <c r="G9" s="186"/>
      <c r="H9" s="186"/>
    </row>
    <row r="10" spans="1:13" ht="30" customHeight="1" x14ac:dyDescent="0.25">
      <c r="A10" s="185" t="s">
        <v>185</v>
      </c>
      <c r="B10" s="186" t="s">
        <v>233</v>
      </c>
      <c r="C10" s="186"/>
      <c r="D10" s="186"/>
      <c r="E10" s="186"/>
      <c r="F10" s="186"/>
      <c r="G10" s="186"/>
      <c r="H10" s="186"/>
    </row>
    <row r="11" spans="1:13" ht="30" customHeight="1" x14ac:dyDescent="0.25">
      <c r="A11" s="185" t="s">
        <v>183</v>
      </c>
      <c r="B11" s="186"/>
      <c r="C11" s="186"/>
      <c r="D11" s="186"/>
      <c r="E11" s="186"/>
      <c r="F11" s="186"/>
      <c r="G11" s="186"/>
      <c r="H11" s="186"/>
    </row>
    <row r="12" spans="1:13" ht="30" customHeight="1" x14ac:dyDescent="0.25">
      <c r="A12" s="185" t="s">
        <v>184</v>
      </c>
      <c r="B12" s="186"/>
      <c r="C12" s="186"/>
      <c r="D12" s="186"/>
      <c r="E12" s="186"/>
      <c r="F12" s="186"/>
      <c r="G12" s="186"/>
      <c r="H12" s="186"/>
    </row>
    <row r="13" spans="1:13" ht="30" customHeight="1" x14ac:dyDescent="0.25">
      <c r="A13" s="185" t="s">
        <v>187</v>
      </c>
      <c r="B13" s="194">
        <v>44119</v>
      </c>
      <c r="C13" s="195"/>
      <c r="D13" s="195"/>
      <c r="E13" s="191" t="s">
        <v>188</v>
      </c>
      <c r="F13" s="191"/>
      <c r="G13" s="193" t="s">
        <v>234</v>
      </c>
      <c r="H13" s="193"/>
    </row>
    <row r="14" spans="1:13" ht="30" customHeight="1" x14ac:dyDescent="0.25">
      <c r="A14" s="185" t="s">
        <v>189</v>
      </c>
      <c r="B14" s="194">
        <v>44119</v>
      </c>
      <c r="C14" s="195"/>
      <c r="D14" s="195"/>
      <c r="E14" s="192" t="s">
        <v>198</v>
      </c>
      <c r="F14" s="192"/>
      <c r="G14" s="193" t="s">
        <v>235</v>
      </c>
      <c r="H14" s="193"/>
    </row>
    <row r="15" spans="1:13" ht="23.25" hidden="1" customHeight="1" x14ac:dyDescent="0.25">
      <c r="A15" s="185"/>
      <c r="B15" s="196">
        <f>B14</f>
        <v>44119</v>
      </c>
      <c r="C15" s="196"/>
      <c r="D15" s="196"/>
      <c r="E15" s="188"/>
      <c r="F15" s="188"/>
      <c r="G15" s="167"/>
      <c r="H15" s="167"/>
    </row>
    <row r="16" spans="1:13" ht="27.75" customHeight="1" x14ac:dyDescent="0.25">
      <c r="A16" s="185" t="s">
        <v>190</v>
      </c>
      <c r="B16" s="194">
        <v>44150</v>
      </c>
      <c r="C16" s="195"/>
      <c r="D16" s="195"/>
      <c r="E16" s="191" t="s">
        <v>191</v>
      </c>
      <c r="F16" s="191"/>
      <c r="G16" s="193" t="s">
        <v>236</v>
      </c>
      <c r="H16" s="193"/>
    </row>
    <row r="17" spans="1:9" ht="16.5" hidden="1" customHeight="1" x14ac:dyDescent="0.25">
      <c r="A17" s="185"/>
      <c r="B17" s="187">
        <f>B16</f>
        <v>44150</v>
      </c>
      <c r="C17" s="187"/>
      <c r="D17" s="187"/>
      <c r="E17" s="189"/>
      <c r="F17" s="189"/>
      <c r="G17" s="189"/>
      <c r="H17" s="189"/>
      <c r="I17" s="64"/>
    </row>
    <row r="18" spans="1:9" ht="30" customHeight="1" x14ac:dyDescent="0.25">
      <c r="A18" s="185" t="s">
        <v>199</v>
      </c>
      <c r="B18" s="167" t="s">
        <v>201</v>
      </c>
      <c r="C18" s="184" t="s">
        <v>207</v>
      </c>
      <c r="D18" s="203"/>
      <c r="E18" s="185" t="s">
        <v>192</v>
      </c>
      <c r="F18" s="185" t="s">
        <v>193</v>
      </c>
      <c r="G18" s="185" t="s">
        <v>194</v>
      </c>
      <c r="H18" s="250"/>
    </row>
    <row r="19" spans="1:9" ht="30" customHeight="1" x14ac:dyDescent="0.25">
      <c r="A19" s="185" t="s">
        <v>202</v>
      </c>
      <c r="B19" s="167" t="s">
        <v>205</v>
      </c>
      <c r="C19" s="184" t="s">
        <v>207</v>
      </c>
      <c r="D19" s="203"/>
      <c r="E19" s="168"/>
      <c r="F19" s="167"/>
      <c r="G19" s="190"/>
      <c r="H19" s="251"/>
    </row>
    <row r="20" spans="1:9" ht="30" customHeight="1" x14ac:dyDescent="0.25">
      <c r="A20" s="185" t="s">
        <v>30</v>
      </c>
      <c r="B20" s="167" t="s">
        <v>205</v>
      </c>
      <c r="C20" s="184" t="s">
        <v>207</v>
      </c>
      <c r="D20" s="203"/>
      <c r="E20" s="185" t="s">
        <v>195</v>
      </c>
      <c r="F20" s="185" t="s">
        <v>196</v>
      </c>
      <c r="G20" s="185" t="s">
        <v>197</v>
      </c>
      <c r="H20" s="251"/>
    </row>
    <row r="21" spans="1:9" ht="30" customHeight="1" x14ac:dyDescent="0.25">
      <c r="A21" s="185" t="s">
        <v>239</v>
      </c>
      <c r="B21" s="167"/>
      <c r="C21" s="184" t="s">
        <v>207</v>
      </c>
      <c r="D21" s="203"/>
      <c r="E21" s="168"/>
      <c r="F21" s="167"/>
      <c r="G21" s="168"/>
      <c r="H21" s="252"/>
    </row>
    <row r="22" spans="1:9" ht="30" customHeight="1" x14ac:dyDescent="0.25">
      <c r="A22" s="185" t="s">
        <v>224</v>
      </c>
      <c r="B22" s="197">
        <v>125</v>
      </c>
      <c r="C22" s="198"/>
      <c r="D22" s="199"/>
      <c r="E22" s="200"/>
      <c r="F22" s="201"/>
      <c r="G22" s="201"/>
      <c r="H22" s="201"/>
    </row>
    <row r="23" spans="1:9" ht="30" customHeight="1" x14ac:dyDescent="0.25">
      <c r="A23" s="185" t="s">
        <v>225</v>
      </c>
      <c r="B23" s="242" t="s">
        <v>237</v>
      </c>
      <c r="C23" s="243"/>
      <c r="D23" s="243"/>
      <c r="E23" s="243"/>
      <c r="F23" s="243"/>
      <c r="G23" s="243"/>
      <c r="H23" s="243"/>
    </row>
    <row r="24" spans="1:9" ht="30" customHeight="1" x14ac:dyDescent="0.25">
      <c r="A24" s="185" t="s">
        <v>226</v>
      </c>
      <c r="B24" s="244" t="s">
        <v>238</v>
      </c>
      <c r="C24" s="245"/>
      <c r="D24" s="245"/>
      <c r="E24" s="245"/>
      <c r="F24" s="245"/>
      <c r="G24" s="245"/>
      <c r="H24" s="245"/>
    </row>
    <row r="25" spans="1:9" ht="15" customHeight="1" x14ac:dyDescent="0.25">
      <c r="A25" s="239" t="s">
        <v>227</v>
      </c>
      <c r="B25" s="232" t="s">
        <v>32</v>
      </c>
      <c r="C25" s="233"/>
      <c r="D25" s="202"/>
      <c r="E25" s="238"/>
      <c r="F25" s="238"/>
      <c r="G25" s="238"/>
      <c r="H25" s="238"/>
    </row>
    <row r="26" spans="1:9" ht="15" customHeight="1" x14ac:dyDescent="0.25">
      <c r="A26" s="240"/>
      <c r="B26" s="202" t="s">
        <v>31</v>
      </c>
      <c r="C26" s="234"/>
      <c r="D26" s="202"/>
      <c r="E26" s="18"/>
      <c r="F26" s="18"/>
      <c r="G26" s="18"/>
      <c r="H26" s="18"/>
    </row>
    <row r="27" spans="1:9" ht="15" customHeight="1" x14ac:dyDescent="0.25">
      <c r="A27" s="240"/>
      <c r="B27" s="202" t="s">
        <v>30</v>
      </c>
      <c r="C27" s="234"/>
      <c r="D27" s="202"/>
      <c r="E27" s="3"/>
      <c r="F27" s="3"/>
      <c r="G27" s="3"/>
      <c r="H27" s="3"/>
    </row>
    <row r="28" spans="1:9" ht="15" customHeight="1" x14ac:dyDescent="0.25">
      <c r="A28" s="241"/>
      <c r="B28" s="202" t="s">
        <v>206</v>
      </c>
      <c r="C28" s="234"/>
      <c r="D28" s="202"/>
      <c r="E28" s="3"/>
      <c r="F28" s="3"/>
      <c r="G28" s="3"/>
      <c r="H28" s="3"/>
    </row>
    <row r="29" spans="1:9" ht="15" customHeight="1" x14ac:dyDescent="0.25">
      <c r="E29" s="3"/>
      <c r="F29" s="3"/>
      <c r="G29" s="3"/>
      <c r="H29" s="3"/>
    </row>
    <row r="30" spans="1:9" ht="15" customHeight="1" x14ac:dyDescent="0.25">
      <c r="E30" s="3"/>
      <c r="F30" s="3"/>
      <c r="G30" s="3"/>
      <c r="H30" s="3"/>
    </row>
  </sheetData>
  <mergeCells count="24">
    <mergeCell ref="B4:C4"/>
    <mergeCell ref="B22:D22"/>
    <mergeCell ref="B23:H23"/>
    <mergeCell ref="B24:H24"/>
    <mergeCell ref="H18:H21"/>
    <mergeCell ref="G4:H5"/>
    <mergeCell ref="B17:D17"/>
    <mergeCell ref="B14:D14"/>
    <mergeCell ref="E13:F13"/>
    <mergeCell ref="E14:F14"/>
    <mergeCell ref="G14:H14"/>
    <mergeCell ref="E16:F16"/>
    <mergeCell ref="G16:H16"/>
    <mergeCell ref="B16:D16"/>
    <mergeCell ref="B15:D15"/>
    <mergeCell ref="B11:H11"/>
    <mergeCell ref="B12:H12"/>
    <mergeCell ref="B13:D13"/>
    <mergeCell ref="G13:H13"/>
    <mergeCell ref="A1:L2"/>
    <mergeCell ref="B7:H7"/>
    <mergeCell ref="B8:H8"/>
    <mergeCell ref="B9:H9"/>
    <mergeCell ref="B10:H10"/>
  </mergeCells>
  <dataValidations count="4">
    <dataValidation type="list" allowBlank="1" showInputMessage="1" showErrorMessage="1" sqref="B7:H7">
      <formula1>OUVRAGE</formula1>
    </dataValidation>
    <dataValidation type="list" allowBlank="1" showInputMessage="1" showErrorMessage="1" sqref="B8:H8">
      <formula1>INDIRECT(A8)</formula1>
    </dataValidation>
    <dataValidation type="list" allowBlank="1" showInputMessage="1" showErrorMessage="1" sqref="B9:H9">
      <formula1>INDIRECT(B8)</formula1>
    </dataValidation>
    <dataValidation type="list" allowBlank="1" showInputMessage="1" showErrorMessage="1" sqref="M2">
      <formula1>"2020,2021,2022,2023"</formula1>
    </dataValidation>
  </dataValidations>
  <pageMargins left="0.25" right="0.25" top="0.75" bottom="0.75" header="0.3" footer="0.3"/>
  <pageSetup paperSize="9" orientation="landscape"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14:formula1>
            <xm:f>BDD!$A$46:$A$48</xm:f>
          </x14:formula1>
          <xm:sqref>B18</xm:sqref>
        </x14:dataValidation>
        <x14:dataValidation type="list" allowBlank="1" showInputMessage="1" showErrorMessage="1">
          <x14:formula1>
            <xm:f>BDD!$B$47:$B$49</xm:f>
          </x14:formula1>
          <xm:sqref>B19</xm:sqref>
        </x14:dataValidation>
        <x14:dataValidation type="list" allowBlank="1" showInputMessage="1" showErrorMessage="1">
          <x14:formula1>
            <xm:f>BDD!$C$47:$C$50</xm:f>
          </x14:formula1>
          <xm:sqref>B20</xm:sqref>
        </x14:dataValidation>
        <x14:dataValidation type="list" allowBlank="1" showInputMessage="1" showErrorMessage="1">
          <x14:formula1>
            <xm:f>BDD!$A$59:$A$62</xm:f>
          </x14:formula1>
          <xm:sqref>B4:C4</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BC137"/>
  <sheetViews>
    <sheetView tabSelected="1" workbookViewId="0">
      <selection activeCell="E23" sqref="E23:H23"/>
    </sheetView>
  </sheetViews>
  <sheetFormatPr baseColWidth="10" defaultRowHeight="15" x14ac:dyDescent="0.25"/>
  <cols>
    <col min="1" max="9" width="1.85546875" customWidth="1"/>
    <col min="10" max="34" width="3.140625" customWidth="1"/>
    <col min="35" max="37" width="1.85546875" customWidth="1"/>
    <col min="38" max="38" width="1.85546875" style="3" customWidth="1"/>
    <col min="39" max="54" width="1.85546875" customWidth="1"/>
    <col min="55" max="55" width="25.28515625" customWidth="1"/>
    <col min="56" max="56" width="17.28515625" customWidth="1"/>
    <col min="57" max="57" width="19.5703125" customWidth="1"/>
    <col min="58" max="58" width="14.42578125" customWidth="1"/>
    <col min="59" max="59" width="13.28515625" customWidth="1"/>
    <col min="60" max="60" width="13.85546875" customWidth="1"/>
    <col min="61" max="61" width="15.7109375" customWidth="1"/>
    <col min="62" max="62" width="15.140625" customWidth="1"/>
    <col min="63" max="63" width="12" customWidth="1"/>
    <col min="64" max="64" width="11.85546875" customWidth="1"/>
    <col min="65" max="65" width="14.5703125" customWidth="1"/>
    <col min="66" max="66" width="16" customWidth="1"/>
    <col min="67" max="67" width="19.140625" customWidth="1"/>
    <col min="68" max="68" width="16" customWidth="1"/>
    <col min="69" max="69" width="14.28515625" customWidth="1"/>
  </cols>
  <sheetData>
    <row r="1" spans="1:54" x14ac:dyDescent="0.25">
      <c r="A1" s="162" t="s">
        <v>0</v>
      </c>
      <c r="B1" s="162"/>
      <c r="C1" s="162"/>
      <c r="D1" s="162"/>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row>
    <row r="2" spans="1:54" ht="0.75" customHeight="1" x14ac:dyDescent="0.25">
      <c r="A2" s="162"/>
      <c r="B2" s="162"/>
      <c r="C2" s="162"/>
      <c r="D2" s="162"/>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c r="AG2" s="35"/>
      <c r="AH2" s="35"/>
      <c r="AI2" s="35"/>
      <c r="AJ2" s="35"/>
      <c r="AK2" s="35"/>
    </row>
    <row r="3" spans="1:54" ht="19.5" customHeight="1" x14ac:dyDescent="0.25">
      <c r="A3" s="163" t="s">
        <v>1</v>
      </c>
      <c r="B3" s="14"/>
      <c r="C3" s="15"/>
      <c r="D3" s="15"/>
      <c r="E3" s="15"/>
      <c r="F3" s="15"/>
      <c r="G3" s="16"/>
      <c r="H3" s="16"/>
      <c r="I3" s="35"/>
      <c r="J3" s="35"/>
      <c r="K3" s="35"/>
      <c r="L3" s="35"/>
      <c r="M3" s="35"/>
      <c r="N3" s="35"/>
      <c r="O3" s="35"/>
      <c r="P3" s="35"/>
      <c r="Q3" s="35"/>
      <c r="R3" s="35"/>
      <c r="S3" s="35"/>
      <c r="T3" s="35"/>
      <c r="U3" s="35"/>
      <c r="V3" s="35"/>
      <c r="W3" s="35"/>
      <c r="X3" s="35"/>
      <c r="Y3" s="35"/>
      <c r="Z3" s="35"/>
      <c r="AA3" s="35"/>
      <c r="AB3" s="35"/>
      <c r="AC3" s="35"/>
      <c r="AD3" s="35"/>
      <c r="AE3" s="164" t="s">
        <v>8</v>
      </c>
      <c r="AF3" s="35"/>
      <c r="AG3" s="178" t="s">
        <v>9</v>
      </c>
      <c r="AH3" s="178"/>
      <c r="AI3" s="178"/>
      <c r="AJ3" s="178"/>
      <c r="AK3" s="35"/>
      <c r="AW3" s="19"/>
    </row>
    <row r="4" spans="1:54" x14ac:dyDescent="0.25">
      <c r="A4" s="4"/>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row>
    <row r="5" spans="1:54" ht="18" customHeight="1" x14ac:dyDescent="0.25">
      <c r="A5" s="165" t="s">
        <v>2</v>
      </c>
      <c r="B5" s="7"/>
      <c r="C5" s="7"/>
      <c r="D5" s="7"/>
      <c r="E5" s="7"/>
      <c r="F5" s="7"/>
      <c r="G5" s="7"/>
      <c r="H5" s="7"/>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row>
    <row r="6" spans="1:54" ht="15" customHeight="1" x14ac:dyDescent="0.25">
      <c r="A6" s="208" t="str">
        <f>CONCATENATE(Formulaire!A8," ","HTB"," ",Formulaire!B8," ",Formulaire!A9," ",Formulaire!B9)</f>
        <v>PS HTB BDP DEPART TAMPON</v>
      </c>
      <c r="B6" s="208"/>
      <c r="C6" s="208"/>
      <c r="D6" s="208"/>
      <c r="E6" s="208"/>
      <c r="F6" s="208"/>
      <c r="G6" s="208"/>
      <c r="H6" s="208"/>
      <c r="I6" s="208"/>
      <c r="J6" s="208"/>
      <c r="K6" s="208"/>
      <c r="L6" s="208"/>
      <c r="M6" s="208"/>
      <c r="N6" s="208"/>
      <c r="O6" s="208"/>
      <c r="P6" s="208"/>
      <c r="Q6" s="208"/>
      <c r="R6" s="208"/>
      <c r="S6" s="208"/>
      <c r="T6" s="208"/>
      <c r="U6" s="208"/>
      <c r="V6" s="208"/>
      <c r="W6" s="208"/>
      <c r="X6" s="208"/>
      <c r="Y6" s="208"/>
      <c r="Z6" s="208"/>
      <c r="AA6" s="208"/>
      <c r="AB6" s="208"/>
      <c r="AC6" s="208"/>
      <c r="AD6" s="208"/>
      <c r="AE6" s="208"/>
      <c r="AF6" s="208"/>
      <c r="AG6" s="208"/>
      <c r="AH6" s="208"/>
      <c r="AI6" s="208"/>
      <c r="AJ6" s="208"/>
      <c r="AK6" s="208"/>
      <c r="AL6" s="8"/>
      <c r="AM6" s="8"/>
      <c r="AN6" s="8"/>
      <c r="AO6" s="8"/>
      <c r="AP6" s="8"/>
      <c r="AQ6" s="8"/>
      <c r="AR6" s="8"/>
      <c r="AS6" s="8"/>
      <c r="AT6" s="8"/>
      <c r="AU6" s="8"/>
      <c r="AV6" s="8"/>
      <c r="AW6" s="8"/>
      <c r="AX6" s="8"/>
      <c r="AY6" s="8"/>
      <c r="AZ6" s="8"/>
      <c r="BA6" s="8"/>
      <c r="BB6" s="8"/>
    </row>
    <row r="7" spans="1:54" x14ac:dyDescent="0.25">
      <c r="A7" s="180"/>
      <c r="B7" s="180"/>
      <c r="C7" s="180"/>
      <c r="D7" s="180"/>
      <c r="E7" s="180"/>
      <c r="F7" s="180"/>
      <c r="G7" s="180"/>
      <c r="H7" s="180"/>
      <c r="I7" s="180"/>
      <c r="J7" s="180"/>
      <c r="K7" s="180"/>
      <c r="L7" s="180"/>
      <c r="M7" s="180"/>
      <c r="N7" s="180"/>
      <c r="O7" s="180"/>
      <c r="P7" s="180"/>
      <c r="Q7" s="180"/>
      <c r="R7" s="180"/>
      <c r="S7" s="180"/>
      <c r="T7" s="180"/>
      <c r="U7" s="180"/>
      <c r="V7" s="180"/>
      <c r="W7" s="180"/>
      <c r="X7" s="180"/>
      <c r="Y7" s="180"/>
      <c r="Z7" s="180"/>
      <c r="AA7" s="180"/>
      <c r="AB7" s="180"/>
      <c r="AC7" s="180"/>
      <c r="AD7" s="180"/>
      <c r="AE7" s="180"/>
      <c r="AF7" s="180"/>
      <c r="AG7" s="180"/>
      <c r="AH7" s="180"/>
      <c r="AI7" s="180"/>
      <c r="AJ7" s="180"/>
      <c r="AK7" s="180"/>
      <c r="AL7" s="8"/>
      <c r="AM7" s="8"/>
      <c r="AN7" s="8"/>
      <c r="AO7" s="8"/>
      <c r="AP7" s="8"/>
      <c r="AQ7" s="8"/>
      <c r="AR7" s="8"/>
      <c r="AS7" s="8"/>
      <c r="AT7" s="8"/>
      <c r="AU7" s="8"/>
      <c r="AV7" s="8"/>
      <c r="AW7" s="8"/>
      <c r="AX7" s="8"/>
      <c r="AY7" s="8"/>
      <c r="AZ7" s="8"/>
      <c r="BA7" s="8"/>
      <c r="BB7" s="8"/>
    </row>
    <row r="8" spans="1:54" x14ac:dyDescent="0.25">
      <c r="A8" s="180"/>
      <c r="B8" s="180"/>
      <c r="C8" s="180"/>
      <c r="D8" s="180"/>
      <c r="E8" s="180"/>
      <c r="F8" s="180"/>
      <c r="G8" s="180"/>
      <c r="H8" s="180"/>
      <c r="I8" s="180"/>
      <c r="J8" s="180"/>
      <c r="K8" s="180"/>
      <c r="L8" s="180"/>
      <c r="M8" s="180"/>
      <c r="N8" s="180"/>
      <c r="O8" s="180"/>
      <c r="P8" s="180"/>
      <c r="Q8" s="180"/>
      <c r="R8" s="180"/>
      <c r="S8" s="180"/>
      <c r="T8" s="180"/>
      <c r="U8" s="180"/>
      <c r="V8" s="180"/>
      <c r="W8" s="180"/>
      <c r="X8" s="180"/>
      <c r="Y8" s="180"/>
      <c r="Z8" s="180"/>
      <c r="AA8" s="180"/>
      <c r="AB8" s="180"/>
      <c r="AC8" s="180"/>
      <c r="AD8" s="180"/>
      <c r="AE8" s="180"/>
      <c r="AF8" s="180"/>
      <c r="AG8" s="180"/>
      <c r="AH8" s="180"/>
      <c r="AI8" s="180"/>
      <c r="AJ8" s="180"/>
      <c r="AK8" s="180"/>
      <c r="AL8" s="8"/>
      <c r="AM8" s="8"/>
      <c r="AN8" s="8"/>
      <c r="AO8" s="8"/>
      <c r="AP8" s="8"/>
      <c r="AQ8" s="8"/>
      <c r="AR8" s="8"/>
      <c r="AS8" s="8"/>
      <c r="AT8" s="8"/>
      <c r="AU8" s="8"/>
      <c r="AV8" s="8"/>
      <c r="AW8" s="8"/>
      <c r="AX8" s="8"/>
      <c r="AY8" s="8"/>
      <c r="AZ8" s="8"/>
      <c r="BA8" s="8"/>
      <c r="BB8" s="8"/>
    </row>
    <row r="9" spans="1:54" x14ac:dyDescent="0.25">
      <c r="A9" s="32"/>
      <c r="B9" s="32"/>
      <c r="C9" s="32"/>
      <c r="D9" s="32"/>
      <c r="E9" s="32"/>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8"/>
      <c r="AM9" s="8"/>
      <c r="AN9" s="8"/>
      <c r="AO9" s="8"/>
      <c r="AP9" s="8"/>
      <c r="AQ9" s="8"/>
      <c r="AR9" s="8"/>
      <c r="AS9" s="8"/>
      <c r="AT9" s="8"/>
      <c r="AU9" s="8"/>
      <c r="AV9" s="8"/>
      <c r="AW9" s="8"/>
      <c r="AX9" s="8"/>
      <c r="AY9" s="8"/>
      <c r="AZ9" s="8"/>
      <c r="BA9" s="8"/>
      <c r="BB9" s="8"/>
    </row>
    <row r="10" spans="1:54" x14ac:dyDescent="0.25">
      <c r="A10" s="165" t="s">
        <v>3</v>
      </c>
      <c r="B10" s="8"/>
      <c r="C10" s="8"/>
      <c r="D10" s="8"/>
      <c r="E10" s="8"/>
      <c r="F10" s="8"/>
      <c r="G10" s="8"/>
      <c r="H10" s="8"/>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M10" s="3"/>
      <c r="AN10" s="3"/>
      <c r="AO10" s="3"/>
      <c r="AP10" s="3"/>
      <c r="AQ10" s="3"/>
      <c r="AR10" s="3"/>
      <c r="AS10" s="3"/>
      <c r="AT10" s="3"/>
      <c r="AU10" s="3"/>
      <c r="AV10" s="3"/>
      <c r="AW10" s="3"/>
      <c r="AX10" s="3"/>
      <c r="AY10" s="3"/>
      <c r="AZ10" s="3"/>
      <c r="BA10" s="3"/>
      <c r="BB10" s="3"/>
    </row>
    <row r="11" spans="1:54" ht="16.5" customHeight="1" x14ac:dyDescent="0.25">
      <c r="A11" s="208" t="str">
        <f>IF(Formulaire!B10="","",Formulaire!B10)</f>
        <v>CONTRÔLE CC</v>
      </c>
      <c r="B11" s="208"/>
      <c r="C11" s="208"/>
      <c r="D11" s="208"/>
      <c r="E11" s="208"/>
      <c r="F11" s="208"/>
      <c r="G11" s="208"/>
      <c r="H11" s="208"/>
      <c r="I11" s="208"/>
      <c r="J11" s="208"/>
      <c r="K11" s="208"/>
      <c r="L11" s="208"/>
      <c r="M11" s="208"/>
      <c r="N11" s="208"/>
      <c r="O11" s="208"/>
      <c r="P11" s="208"/>
      <c r="Q11" s="208"/>
      <c r="R11" s="208"/>
      <c r="S11" s="208"/>
      <c r="T11" s="208"/>
      <c r="U11" s="208"/>
      <c r="V11" s="208"/>
      <c r="W11" s="208"/>
      <c r="X11" s="208"/>
      <c r="Y11" s="208"/>
      <c r="Z11" s="208"/>
      <c r="AA11" s="208"/>
      <c r="AB11" s="208"/>
      <c r="AC11" s="208"/>
      <c r="AD11" s="208"/>
      <c r="AE11" s="208"/>
      <c r="AF11" s="208"/>
      <c r="AG11" s="208"/>
      <c r="AH11" s="208"/>
      <c r="AI11" s="208"/>
      <c r="AJ11" s="208"/>
      <c r="AK11" s="208"/>
      <c r="AL11" s="8"/>
      <c r="AM11" s="8"/>
      <c r="AN11" s="8"/>
      <c r="AO11" s="8"/>
      <c r="AP11" s="8"/>
      <c r="AQ11" s="8"/>
      <c r="AR11" s="8"/>
      <c r="AS11" s="8"/>
      <c r="AT11" s="8"/>
      <c r="AU11" s="8"/>
      <c r="AV11" s="8"/>
      <c r="AW11" s="8"/>
      <c r="AX11" s="8"/>
      <c r="AY11" s="8"/>
      <c r="AZ11" s="8"/>
      <c r="BA11" s="8"/>
      <c r="BB11" s="8"/>
    </row>
    <row r="12" spans="1:54" x14ac:dyDescent="0.25">
      <c r="A12" s="179" t="str">
        <f>IF(B9="","",Formulaire!B11)</f>
        <v/>
      </c>
      <c r="B12" s="179"/>
      <c r="C12" s="179"/>
      <c r="D12" s="179"/>
      <c r="E12" s="179"/>
      <c r="F12" s="179"/>
      <c r="G12" s="179"/>
      <c r="H12" s="179"/>
      <c r="I12" s="179"/>
      <c r="J12" s="179"/>
      <c r="K12" s="179"/>
      <c r="L12" s="179"/>
      <c r="M12" s="179"/>
      <c r="N12" s="179"/>
      <c r="O12" s="179"/>
      <c r="P12" s="179"/>
      <c r="Q12" s="179"/>
      <c r="R12" s="179"/>
      <c r="S12" s="179"/>
      <c r="T12" s="179"/>
      <c r="U12" s="179"/>
      <c r="V12" s="179"/>
      <c r="W12" s="179"/>
      <c r="X12" s="179"/>
      <c r="Y12" s="179"/>
      <c r="Z12" s="179"/>
      <c r="AA12" s="179"/>
      <c r="AB12" s="179"/>
      <c r="AC12" s="179"/>
      <c r="AD12" s="179"/>
      <c r="AE12" s="179"/>
      <c r="AF12" s="179"/>
      <c r="AG12" s="179"/>
      <c r="AH12" s="179"/>
      <c r="AI12" s="179"/>
      <c r="AJ12" s="179"/>
      <c r="AK12" s="179"/>
      <c r="AL12" s="8"/>
      <c r="AM12" s="8"/>
      <c r="AN12" s="8"/>
      <c r="AO12" s="8"/>
      <c r="AP12" s="8"/>
      <c r="AQ12" s="8"/>
      <c r="AR12" s="8"/>
      <c r="AS12" s="8"/>
      <c r="AT12" s="8"/>
      <c r="AU12" s="8"/>
      <c r="AV12" s="8"/>
      <c r="AW12" s="8"/>
      <c r="AX12" s="8"/>
      <c r="AY12" s="8"/>
      <c r="AZ12" s="8"/>
      <c r="BA12" s="8"/>
      <c r="BB12" s="8"/>
    </row>
    <row r="13" spans="1:54" ht="15" customHeight="1" x14ac:dyDescent="0.25">
      <c r="A13" s="179" t="str">
        <f>IF(B10="","",Formulaire!B12)</f>
        <v/>
      </c>
      <c r="B13" s="179"/>
      <c r="C13" s="179"/>
      <c r="D13" s="179"/>
      <c r="E13" s="179"/>
      <c r="F13" s="179"/>
      <c r="G13" s="179"/>
      <c r="H13" s="179"/>
      <c r="I13" s="179"/>
      <c r="J13" s="179"/>
      <c r="K13" s="179"/>
      <c r="L13" s="179"/>
      <c r="M13" s="179"/>
      <c r="N13" s="179"/>
      <c r="O13" s="179"/>
      <c r="P13" s="179"/>
      <c r="Q13" s="179"/>
      <c r="R13" s="179"/>
      <c r="S13" s="179"/>
      <c r="T13" s="179"/>
      <c r="U13" s="179"/>
      <c r="V13" s="179"/>
      <c r="W13" s="179"/>
      <c r="X13" s="179"/>
      <c r="Y13" s="179"/>
      <c r="Z13" s="179"/>
      <c r="AA13" s="179"/>
      <c r="AB13" s="179"/>
      <c r="AC13" s="179"/>
      <c r="AD13" s="179"/>
      <c r="AE13" s="179"/>
      <c r="AF13" s="179"/>
      <c r="AG13" s="179"/>
      <c r="AH13" s="179"/>
      <c r="AI13" s="179"/>
      <c r="AJ13" s="179"/>
      <c r="AK13" s="179"/>
      <c r="AL13" s="8"/>
      <c r="AM13" s="8"/>
      <c r="AN13" s="8"/>
      <c r="AO13" s="8"/>
      <c r="AP13" s="8"/>
      <c r="AQ13" s="8"/>
      <c r="AR13" s="8"/>
      <c r="AS13" s="8"/>
      <c r="AT13" s="8"/>
      <c r="AU13" s="8"/>
      <c r="AV13" s="8"/>
      <c r="AW13" s="8"/>
      <c r="AX13" s="8"/>
      <c r="AY13" s="8"/>
      <c r="AZ13" s="8"/>
      <c r="BA13" s="8"/>
      <c r="BB13" s="8"/>
    </row>
    <row r="14" spans="1:54" x14ac:dyDescent="0.25">
      <c r="A14" s="165"/>
      <c r="B14" s="17"/>
      <c r="C14" s="17"/>
      <c r="D14" s="17"/>
      <c r="E14" s="17"/>
      <c r="F14" s="17"/>
      <c r="G14" s="17"/>
      <c r="H14" s="17"/>
      <c r="I14" s="35"/>
      <c r="J14" s="35"/>
      <c r="K14" s="35"/>
      <c r="L14" s="35"/>
      <c r="M14" s="35"/>
      <c r="N14" s="35"/>
      <c r="O14" s="35"/>
      <c r="P14" s="35"/>
      <c r="Q14" s="35"/>
      <c r="R14" s="35"/>
      <c r="S14" s="35"/>
      <c r="T14" s="35"/>
      <c r="U14" s="35"/>
      <c r="V14" s="35"/>
      <c r="W14" s="35"/>
      <c r="X14" s="35"/>
      <c r="Y14" s="35"/>
      <c r="Z14" s="35"/>
      <c r="AA14" s="35"/>
      <c r="AB14" s="35"/>
      <c r="AC14" s="35"/>
      <c r="AD14" s="35"/>
      <c r="AE14" s="35"/>
      <c r="AF14" s="35"/>
      <c r="AG14" s="35"/>
      <c r="AH14" s="35"/>
      <c r="AI14" s="35"/>
      <c r="AJ14" s="35"/>
      <c r="AK14" s="35"/>
      <c r="AM14" s="3"/>
      <c r="AN14" s="3"/>
      <c r="AO14" s="3"/>
      <c r="AP14" s="3"/>
      <c r="AQ14" s="3"/>
      <c r="AR14" s="3"/>
      <c r="AS14" s="3"/>
      <c r="AT14" s="3"/>
      <c r="AU14" s="3"/>
      <c r="AV14" s="3"/>
      <c r="AW14" s="3"/>
      <c r="AX14" s="3"/>
      <c r="AY14" s="3"/>
      <c r="AZ14" s="3"/>
      <c r="BA14" s="3"/>
      <c r="BB14" s="3"/>
    </row>
    <row r="15" spans="1:54" ht="15.75" x14ac:dyDescent="0.25">
      <c r="A15" s="165" t="s">
        <v>10</v>
      </c>
      <c r="B15" s="17"/>
      <c r="C15" s="17"/>
      <c r="D15" s="17"/>
      <c r="E15" s="17"/>
      <c r="F15" s="17"/>
      <c r="G15" s="17"/>
      <c r="H15" s="17"/>
      <c r="I15" s="35"/>
      <c r="J15" s="35"/>
      <c r="K15" s="35"/>
      <c r="L15" s="35"/>
      <c r="M15" s="35"/>
      <c r="N15" s="35"/>
      <c r="O15" s="209" t="s">
        <v>186</v>
      </c>
      <c r="P15" s="35"/>
      <c r="Q15" s="35"/>
      <c r="R15" s="35"/>
      <c r="S15" s="35"/>
      <c r="T15" s="35"/>
      <c r="U15" s="35"/>
      <c r="V15" s="35"/>
      <c r="W15" s="35"/>
      <c r="X15" s="35"/>
      <c r="Y15" s="35"/>
      <c r="Z15" s="35"/>
      <c r="AA15" s="35"/>
      <c r="AB15" s="35"/>
      <c r="AC15" s="35"/>
      <c r="AD15" s="35"/>
      <c r="AE15" s="35"/>
      <c r="AF15" s="36"/>
      <c r="AG15" s="36"/>
      <c r="AH15" s="36"/>
      <c r="AI15" s="36"/>
      <c r="AJ15" s="36"/>
      <c r="AK15" s="36"/>
      <c r="AM15" s="3"/>
      <c r="AN15" s="3"/>
      <c r="AO15" s="3"/>
      <c r="AP15" s="3"/>
      <c r="AQ15" s="3"/>
      <c r="AR15" s="3"/>
      <c r="AS15" s="3"/>
      <c r="AT15" s="3"/>
      <c r="AU15" s="3"/>
      <c r="AV15" s="3"/>
      <c r="AW15" s="3"/>
      <c r="AX15" s="3"/>
      <c r="AY15" s="3"/>
      <c r="AZ15" s="3"/>
      <c r="BA15" s="3"/>
      <c r="BB15" s="3"/>
    </row>
    <row r="16" spans="1:54" ht="18" customHeight="1" thickBot="1" x14ac:dyDescent="0.3">
      <c r="A16" s="8"/>
      <c r="B16" s="8"/>
      <c r="C16" s="35"/>
      <c r="D16" s="37"/>
      <c r="E16" s="37"/>
      <c r="F16" s="37"/>
      <c r="G16" s="37"/>
      <c r="H16" s="37"/>
      <c r="I16" s="35"/>
      <c r="J16" s="35"/>
      <c r="K16" s="35"/>
      <c r="L16" s="35"/>
      <c r="M16" s="35"/>
      <c r="N16" s="35"/>
      <c r="O16" s="35"/>
      <c r="P16" s="35"/>
      <c r="Q16" s="35"/>
      <c r="R16" s="35"/>
      <c r="S16" s="35"/>
      <c r="T16" s="35"/>
      <c r="U16" s="35"/>
      <c r="V16" s="35"/>
      <c r="W16" s="35"/>
      <c r="X16" s="35"/>
      <c r="Y16" s="35"/>
      <c r="Z16" s="35"/>
      <c r="AA16" s="35"/>
      <c r="AB16" s="35"/>
      <c r="AC16" s="35"/>
      <c r="AD16" s="35"/>
      <c r="AE16" s="35"/>
      <c r="AF16" s="35"/>
      <c r="AG16" s="35"/>
      <c r="AH16" s="35"/>
      <c r="AI16" s="35"/>
      <c r="AJ16" s="35"/>
      <c r="AK16" s="35"/>
      <c r="AM16" s="3"/>
      <c r="AN16" s="3"/>
      <c r="AO16" s="3"/>
      <c r="AP16" s="3"/>
      <c r="AQ16" s="3"/>
      <c r="AR16" s="3"/>
      <c r="AS16" s="3"/>
      <c r="AT16" s="3"/>
      <c r="AU16" s="3"/>
      <c r="AV16" s="3"/>
      <c r="AW16" s="3"/>
      <c r="AX16" s="3"/>
      <c r="AY16" s="3"/>
      <c r="AZ16" s="3"/>
      <c r="BA16" s="3"/>
      <c r="BB16" s="3"/>
    </row>
    <row r="17" spans="1:55" ht="15" customHeight="1" x14ac:dyDescent="0.25">
      <c r="A17" s="20" t="s">
        <v>5</v>
      </c>
      <c r="B17" s="12"/>
      <c r="C17" s="38"/>
      <c r="D17" s="39"/>
      <c r="E17" s="39"/>
      <c r="F17" s="39"/>
      <c r="G17" s="39"/>
      <c r="H17" s="39"/>
      <c r="I17" s="38"/>
      <c r="J17" s="38"/>
      <c r="K17" s="210">
        <f>IF(Formulaire!B13="","",Formulaire!B13)</f>
        <v>44119</v>
      </c>
      <c r="L17" s="210"/>
      <c r="M17" s="210"/>
      <c r="N17" s="210"/>
      <c r="O17" s="210"/>
      <c r="P17" s="38" t="s">
        <v>11</v>
      </c>
      <c r="Q17" s="212" t="str">
        <f>IF(Formulaire!G13="","",Formulaire!G13)</f>
        <v>08H00</v>
      </c>
      <c r="R17" s="212"/>
      <c r="S17" s="212"/>
      <c r="T17" s="212"/>
      <c r="U17" s="40"/>
      <c r="V17" s="38" t="s">
        <v>18</v>
      </c>
      <c r="W17" s="38"/>
      <c r="X17" s="38"/>
      <c r="Y17" s="38"/>
      <c r="Z17" s="38"/>
      <c r="AA17" s="38"/>
      <c r="AB17" s="38"/>
      <c r="AC17" s="38"/>
      <c r="AD17" s="38"/>
      <c r="AE17" s="38"/>
      <c r="AF17" s="38"/>
      <c r="AG17" s="38"/>
      <c r="AH17" s="38"/>
      <c r="AI17" s="38"/>
      <c r="AJ17" s="38"/>
      <c r="AK17" s="38"/>
      <c r="AL17" s="21"/>
      <c r="AM17" s="21"/>
      <c r="AN17" s="21"/>
      <c r="AO17" s="21"/>
      <c r="AP17" s="21"/>
      <c r="AQ17" s="21"/>
      <c r="AR17" s="21"/>
      <c r="AS17" s="21"/>
      <c r="AT17" s="21"/>
      <c r="AU17" s="21"/>
      <c r="AV17" s="3"/>
      <c r="AW17" s="21"/>
      <c r="AX17" s="21"/>
      <c r="AY17" s="21"/>
      <c r="AZ17" s="21"/>
      <c r="BA17" s="21"/>
      <c r="BB17" s="3"/>
    </row>
    <row r="18" spans="1:55" ht="15.75" x14ac:dyDescent="0.25">
      <c r="A18" s="13" t="s">
        <v>6</v>
      </c>
      <c r="B18" s="8"/>
      <c r="C18" s="35"/>
      <c r="D18" s="35"/>
      <c r="E18" s="35"/>
      <c r="F18" s="35"/>
      <c r="G18" s="35"/>
      <c r="H18" s="35"/>
      <c r="I18" s="35"/>
      <c r="J18" s="35"/>
      <c r="K18" s="211">
        <f>IF(Formulaire!B14="","",Formulaire!B14)</f>
        <v>44119</v>
      </c>
      <c r="L18" s="211"/>
      <c r="M18" s="211"/>
      <c r="N18" s="211"/>
      <c r="O18" s="211"/>
      <c r="P18" s="35" t="s">
        <v>11</v>
      </c>
      <c r="Q18" s="213" t="str">
        <f>IF(Formulaire!G14="","",Formulaire!G14)</f>
        <v>09H00</v>
      </c>
      <c r="R18" s="213"/>
      <c r="S18" s="213"/>
      <c r="T18" s="213"/>
      <c r="U18" s="41"/>
      <c r="V18" s="35" t="s">
        <v>12</v>
      </c>
      <c r="W18" s="35"/>
      <c r="X18" s="178" t="str">
        <f>IF(Formulaire!E19="","",Formulaire!E19)</f>
        <v/>
      </c>
      <c r="Y18" s="178"/>
      <c r="Z18" s="35" t="s">
        <v>13</v>
      </c>
      <c r="AA18" s="35"/>
      <c r="AB18" s="178" t="str">
        <f>IF(Formulaire!F19="","",Formulaire!F19)</f>
        <v/>
      </c>
      <c r="AC18" s="178"/>
      <c r="AD18" s="35" t="s">
        <v>14</v>
      </c>
      <c r="AE18" s="42"/>
      <c r="AF18" s="35"/>
      <c r="AG18" s="35"/>
      <c r="AH18" s="178" t="str">
        <f>IF(Formulaire!G19="","",Formulaire!G19)</f>
        <v/>
      </c>
      <c r="AI18" s="178"/>
      <c r="AJ18" s="178"/>
      <c r="AK18" s="35"/>
      <c r="AL18" s="21"/>
      <c r="AM18" s="21"/>
      <c r="AN18" s="21"/>
      <c r="AO18" s="21"/>
      <c r="AP18" s="21"/>
      <c r="AQ18" s="21"/>
      <c r="AR18" s="181"/>
      <c r="AS18" s="181"/>
      <c r="AT18" s="181"/>
      <c r="AU18" s="21"/>
      <c r="AV18" s="3"/>
      <c r="AW18" s="21"/>
      <c r="AX18" s="181"/>
      <c r="AY18" s="181"/>
      <c r="AZ18" s="181"/>
      <c r="BA18" s="21"/>
      <c r="BB18" s="3"/>
    </row>
    <row r="19" spans="1:55" ht="15.75" x14ac:dyDescent="0.25">
      <c r="A19" s="13" t="s">
        <v>7</v>
      </c>
      <c r="B19" s="8"/>
      <c r="C19" s="35"/>
      <c r="D19" s="35"/>
      <c r="E19" s="35"/>
      <c r="F19" s="35"/>
      <c r="G19" s="35"/>
      <c r="H19" s="35"/>
      <c r="I19" s="35"/>
      <c r="J19" s="35"/>
      <c r="K19" s="211">
        <f>IF(Formulaire!B16="","",Formulaire!B16)</f>
        <v>44150</v>
      </c>
      <c r="L19" s="211"/>
      <c r="M19" s="211"/>
      <c r="N19" s="211"/>
      <c r="O19" s="211"/>
      <c r="P19" s="35" t="s">
        <v>11</v>
      </c>
      <c r="Q19" s="213" t="str">
        <f>IF(Formulaire!G16="","",Formulaire!G16)</f>
        <v>15H00</v>
      </c>
      <c r="R19" s="213"/>
      <c r="S19" s="213"/>
      <c r="T19" s="213"/>
      <c r="U19" s="41"/>
      <c r="V19" s="35" t="s">
        <v>17</v>
      </c>
      <c r="W19" s="35"/>
      <c r="X19" s="35"/>
      <c r="Y19" s="35"/>
      <c r="Z19" s="35"/>
      <c r="AA19" s="35"/>
      <c r="AB19" s="35"/>
      <c r="AC19" s="35"/>
      <c r="AD19" s="35"/>
      <c r="AE19" s="35"/>
      <c r="AF19" s="35"/>
      <c r="AG19" s="35"/>
      <c r="AH19" s="35"/>
      <c r="AI19" s="35"/>
      <c r="AJ19" s="35"/>
      <c r="AK19" s="35"/>
      <c r="AL19" s="21"/>
      <c r="AM19" s="21"/>
      <c r="AN19" s="21"/>
      <c r="AO19" s="21"/>
      <c r="AP19" s="21"/>
      <c r="AQ19" s="21"/>
      <c r="AR19" s="21"/>
      <c r="AS19" s="21"/>
      <c r="AT19" s="21"/>
      <c r="AU19" s="21"/>
      <c r="AV19" s="3"/>
      <c r="AW19" s="21"/>
      <c r="AX19" s="21"/>
      <c r="AY19" s="21"/>
      <c r="AZ19" s="21"/>
      <c r="BA19" s="21"/>
      <c r="BB19" s="3"/>
    </row>
    <row r="20" spans="1:55" ht="16.5" thickBot="1" x14ac:dyDescent="0.3">
      <c r="A20" s="11"/>
      <c r="B20" s="1"/>
      <c r="C20" s="43"/>
      <c r="D20" s="43"/>
      <c r="E20" s="43"/>
      <c r="F20" s="43"/>
      <c r="G20" s="43"/>
      <c r="H20" s="43"/>
      <c r="I20" s="43"/>
      <c r="J20" s="43"/>
      <c r="K20" s="43"/>
      <c r="L20" s="43"/>
      <c r="M20" s="43"/>
      <c r="N20" s="43"/>
      <c r="O20" s="43"/>
      <c r="P20" s="43"/>
      <c r="Q20" s="43"/>
      <c r="R20" s="43"/>
      <c r="S20" s="43"/>
      <c r="T20" s="43"/>
      <c r="U20" s="44"/>
      <c r="V20" s="45" t="s">
        <v>12</v>
      </c>
      <c r="W20" s="43"/>
      <c r="X20" s="214" t="str">
        <f>IF(Formulaire!E21="","",Formulaire!E21)</f>
        <v/>
      </c>
      <c r="Y20" s="214"/>
      <c r="Z20" s="43" t="s">
        <v>13</v>
      </c>
      <c r="AA20" s="43"/>
      <c r="AB20" s="214" t="str">
        <f>IF(Formulaire!F21="","",Formulaire!F21)</f>
        <v/>
      </c>
      <c r="AC20" s="214"/>
      <c r="AD20" s="43" t="s">
        <v>14</v>
      </c>
      <c r="AE20" s="46"/>
      <c r="AF20" s="43"/>
      <c r="AG20" s="43"/>
      <c r="AH20" s="214" t="str">
        <f>IF(Formulaire!G21="","",Formulaire!G21)</f>
        <v/>
      </c>
      <c r="AI20" s="214"/>
      <c r="AJ20" s="214"/>
      <c r="AK20" s="43"/>
      <c r="AL20" s="21"/>
      <c r="AM20" s="21"/>
      <c r="AN20" s="21"/>
      <c r="AO20" s="21"/>
      <c r="AP20" s="21"/>
      <c r="AQ20" s="21"/>
      <c r="AR20" s="181"/>
      <c r="AS20" s="181"/>
      <c r="AT20" s="181"/>
      <c r="AU20" s="21"/>
      <c r="AV20" s="3"/>
      <c r="AW20" s="21"/>
      <c r="AX20" s="181"/>
      <c r="AY20" s="181"/>
      <c r="AZ20" s="181"/>
      <c r="BA20" s="21"/>
      <c r="BB20" s="3"/>
    </row>
    <row r="21" spans="1:55" x14ac:dyDescent="0.25">
      <c r="A21" s="2"/>
      <c r="B21" s="2"/>
      <c r="C21" s="35"/>
      <c r="D21" s="35"/>
      <c r="E21" s="35"/>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J21" s="35"/>
      <c r="AK21" s="35"/>
    </row>
    <row r="22" spans="1:55" ht="15" customHeight="1" x14ac:dyDescent="0.25">
      <c r="A22" s="47" t="s">
        <v>15</v>
      </c>
      <c r="B22" s="47"/>
      <c r="C22" s="47"/>
      <c r="D22" s="47"/>
      <c r="E22" s="47"/>
      <c r="F22" s="47"/>
      <c r="G22" s="47"/>
      <c r="H22" s="47"/>
      <c r="I22" s="47"/>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c r="AK22" s="35"/>
    </row>
    <row r="23" spans="1:55" x14ac:dyDescent="0.25">
      <c r="A23" s="8" t="s">
        <v>16</v>
      </c>
      <c r="B23" s="8"/>
      <c r="C23" s="8"/>
      <c r="D23" s="8"/>
      <c r="E23" s="183">
        <f>Formulaire!B15</f>
        <v>44119</v>
      </c>
      <c r="F23" s="183"/>
      <c r="G23" s="183"/>
      <c r="H23" s="183"/>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18"/>
      <c r="AM23" s="23"/>
      <c r="AN23" s="23"/>
      <c r="AO23" s="23"/>
      <c r="AP23" s="23"/>
      <c r="AQ23" s="23"/>
      <c r="AR23" s="23"/>
      <c r="AS23" s="23"/>
      <c r="AT23" s="23"/>
      <c r="AU23" s="23"/>
      <c r="AV23" s="23"/>
      <c r="AW23" s="23"/>
      <c r="AX23" s="23"/>
      <c r="AY23" s="23"/>
      <c r="AZ23" s="23"/>
      <c r="BA23" s="23"/>
      <c r="BB23" s="23"/>
    </row>
    <row r="24" spans="1:55" s="31" customFormat="1" ht="14.25" x14ac:dyDescent="0.25">
      <c r="A24" s="171">
        <f>Formulaire!E5</f>
        <v>10</v>
      </c>
      <c r="B24" s="48"/>
      <c r="C24" s="166"/>
      <c r="D24" s="169">
        <f>DATE(Formulaire!M2,A24,1)</f>
        <v>44105</v>
      </c>
      <c r="E24" s="170">
        <f>IF(D24="","",IF(MONTH(D24+1)=$A$24,D24+1,""))</f>
        <v>44106</v>
      </c>
      <c r="F24" s="170">
        <f t="shared" ref="F24:AH24" si="0">IF(E24="","",IF(MONTH(E24+1)=$A$24,E24+1,""))</f>
        <v>44107</v>
      </c>
      <c r="G24" s="170">
        <f t="shared" si="0"/>
        <v>44108</v>
      </c>
      <c r="H24" s="170">
        <f t="shared" si="0"/>
        <v>44109</v>
      </c>
      <c r="I24" s="170">
        <f t="shared" si="0"/>
        <v>44110</v>
      </c>
      <c r="J24" s="170">
        <f t="shared" si="0"/>
        <v>44111</v>
      </c>
      <c r="K24" s="170">
        <f t="shared" si="0"/>
        <v>44112</v>
      </c>
      <c r="L24" s="170">
        <f t="shared" si="0"/>
        <v>44113</v>
      </c>
      <c r="M24" s="170">
        <f t="shared" si="0"/>
        <v>44114</v>
      </c>
      <c r="N24" s="170">
        <f t="shared" si="0"/>
        <v>44115</v>
      </c>
      <c r="O24" s="170">
        <f t="shared" si="0"/>
        <v>44116</v>
      </c>
      <c r="P24" s="170">
        <f t="shared" si="0"/>
        <v>44117</v>
      </c>
      <c r="Q24" s="170">
        <f t="shared" si="0"/>
        <v>44118</v>
      </c>
      <c r="R24" s="170">
        <f t="shared" si="0"/>
        <v>44119</v>
      </c>
      <c r="S24" s="170">
        <f t="shared" si="0"/>
        <v>44120</v>
      </c>
      <c r="T24" s="170">
        <f t="shared" si="0"/>
        <v>44121</v>
      </c>
      <c r="U24" s="170">
        <f t="shared" si="0"/>
        <v>44122</v>
      </c>
      <c r="V24" s="170">
        <f t="shared" si="0"/>
        <v>44123</v>
      </c>
      <c r="W24" s="170">
        <f t="shared" si="0"/>
        <v>44124</v>
      </c>
      <c r="X24" s="170">
        <f t="shared" si="0"/>
        <v>44125</v>
      </c>
      <c r="Y24" s="170">
        <f t="shared" si="0"/>
        <v>44126</v>
      </c>
      <c r="Z24" s="170">
        <f t="shared" si="0"/>
        <v>44127</v>
      </c>
      <c r="AA24" s="170">
        <f t="shared" si="0"/>
        <v>44128</v>
      </c>
      <c r="AB24" s="170">
        <f t="shared" si="0"/>
        <v>44129</v>
      </c>
      <c r="AC24" s="170">
        <f t="shared" si="0"/>
        <v>44130</v>
      </c>
      <c r="AD24" s="170">
        <f t="shared" si="0"/>
        <v>44131</v>
      </c>
      <c r="AE24" s="170">
        <f t="shared" si="0"/>
        <v>44132</v>
      </c>
      <c r="AF24" s="170">
        <f t="shared" si="0"/>
        <v>44133</v>
      </c>
      <c r="AG24" s="170">
        <f t="shared" si="0"/>
        <v>44134</v>
      </c>
      <c r="AH24" s="170">
        <f t="shared" si="0"/>
        <v>44135</v>
      </c>
      <c r="AI24" s="48"/>
      <c r="AJ24" s="48"/>
      <c r="AK24" s="30"/>
      <c r="AL24" s="30"/>
      <c r="AM24" s="29"/>
      <c r="AN24" s="29"/>
      <c r="AO24" s="30"/>
      <c r="AP24" s="30"/>
      <c r="AQ24" s="29"/>
      <c r="AR24" s="29"/>
      <c r="AS24" s="30"/>
      <c r="AT24" s="30"/>
      <c r="AU24" s="29"/>
      <c r="AV24" s="29"/>
      <c r="AW24" s="30"/>
      <c r="AX24" s="30"/>
    </row>
    <row r="25" spans="1:55" x14ac:dyDescent="0.25">
      <c r="A25" s="8" t="s">
        <v>16</v>
      </c>
      <c r="B25" s="8"/>
      <c r="C25" s="8"/>
      <c r="D25" s="8"/>
      <c r="E25" s="183">
        <f>IF(MONTH(K19)&lt;&gt;MONTH(K17),MONTH(K19),"")</f>
        <v>11</v>
      </c>
      <c r="F25" s="183"/>
      <c r="G25" s="183"/>
      <c r="H25" s="183"/>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18"/>
      <c r="AM25" s="23"/>
      <c r="AN25" s="23"/>
      <c r="AO25" s="23"/>
      <c r="AP25" s="23"/>
      <c r="AQ25" s="23"/>
      <c r="AR25" s="23"/>
      <c r="AS25" s="23"/>
      <c r="AT25" s="23"/>
      <c r="AU25" s="23"/>
      <c r="AV25" s="23"/>
      <c r="AW25" s="23"/>
      <c r="AX25" s="23"/>
      <c r="AY25" s="23"/>
      <c r="AZ25" s="23"/>
      <c r="BA25" s="23"/>
      <c r="BB25" s="23"/>
      <c r="BC25" s="66"/>
    </row>
    <row r="26" spans="1:55" x14ac:dyDescent="0.25">
      <c r="A26" s="28"/>
      <c r="B26" s="28"/>
      <c r="C26" s="49"/>
      <c r="D26" s="170">
        <f>DATE(Formulaire!M2,A24+1,1)</f>
        <v>44136</v>
      </c>
      <c r="E26" s="170">
        <f>IF(D26="","",IF(MONTH(D26+1)=$A$24+1,D26+1,""))</f>
        <v>44137</v>
      </c>
      <c r="F26" s="170">
        <f t="shared" ref="F26:AH26" si="1">IF(E26="","",IF(MONTH(E26+1)=$A$24+1,E26+1,""))</f>
        <v>44138</v>
      </c>
      <c r="G26" s="170">
        <f t="shared" si="1"/>
        <v>44139</v>
      </c>
      <c r="H26" s="170">
        <f t="shared" si="1"/>
        <v>44140</v>
      </c>
      <c r="I26" s="170">
        <f t="shared" si="1"/>
        <v>44141</v>
      </c>
      <c r="J26" s="170">
        <f t="shared" si="1"/>
        <v>44142</v>
      </c>
      <c r="K26" s="170">
        <f t="shared" si="1"/>
        <v>44143</v>
      </c>
      <c r="L26" s="170">
        <f t="shared" si="1"/>
        <v>44144</v>
      </c>
      <c r="M26" s="170">
        <f t="shared" si="1"/>
        <v>44145</v>
      </c>
      <c r="N26" s="170">
        <f t="shared" si="1"/>
        <v>44146</v>
      </c>
      <c r="O26" s="170">
        <f t="shared" si="1"/>
        <v>44147</v>
      </c>
      <c r="P26" s="170">
        <f t="shared" si="1"/>
        <v>44148</v>
      </c>
      <c r="Q26" s="170">
        <f t="shared" si="1"/>
        <v>44149</v>
      </c>
      <c r="R26" s="170">
        <f t="shared" si="1"/>
        <v>44150</v>
      </c>
      <c r="S26" s="170">
        <f t="shared" si="1"/>
        <v>44151</v>
      </c>
      <c r="T26" s="170">
        <f t="shared" si="1"/>
        <v>44152</v>
      </c>
      <c r="U26" s="170">
        <f t="shared" si="1"/>
        <v>44153</v>
      </c>
      <c r="V26" s="170">
        <f t="shared" si="1"/>
        <v>44154</v>
      </c>
      <c r="W26" s="170">
        <f t="shared" si="1"/>
        <v>44155</v>
      </c>
      <c r="X26" s="170">
        <f t="shared" si="1"/>
        <v>44156</v>
      </c>
      <c r="Y26" s="170">
        <f t="shared" si="1"/>
        <v>44157</v>
      </c>
      <c r="Z26" s="170">
        <f t="shared" si="1"/>
        <v>44158</v>
      </c>
      <c r="AA26" s="170">
        <f t="shared" si="1"/>
        <v>44159</v>
      </c>
      <c r="AB26" s="170">
        <f t="shared" si="1"/>
        <v>44160</v>
      </c>
      <c r="AC26" s="170">
        <f t="shared" si="1"/>
        <v>44161</v>
      </c>
      <c r="AD26" s="170">
        <f t="shared" si="1"/>
        <v>44162</v>
      </c>
      <c r="AE26" s="170">
        <f t="shared" si="1"/>
        <v>44163</v>
      </c>
      <c r="AF26" s="170">
        <f t="shared" si="1"/>
        <v>44164</v>
      </c>
      <c r="AG26" s="170">
        <f t="shared" si="1"/>
        <v>44165</v>
      </c>
      <c r="AH26" s="170" t="str">
        <f t="shared" si="1"/>
        <v/>
      </c>
      <c r="AI26" s="37"/>
      <c r="AJ26" s="37"/>
      <c r="AK26" s="37"/>
      <c r="AL26" s="18"/>
      <c r="AM26" s="23"/>
      <c r="AN26" s="23"/>
      <c r="AO26" s="23"/>
      <c r="AP26" s="23"/>
      <c r="AQ26" s="23"/>
      <c r="AR26" s="23"/>
      <c r="AS26" s="23"/>
      <c r="AT26" s="23"/>
      <c r="AU26" s="23"/>
      <c r="AV26" s="23"/>
      <c r="AW26" s="23"/>
      <c r="AX26" s="23"/>
      <c r="AY26" s="23"/>
      <c r="AZ26" s="23"/>
      <c r="BA26" s="23"/>
      <c r="BB26" s="23"/>
    </row>
    <row r="27" spans="1:55" ht="15.75" thickBot="1" x14ac:dyDescent="0.3">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37"/>
      <c r="AG27" s="37"/>
      <c r="AH27" s="37"/>
      <c r="AI27" s="37"/>
      <c r="AJ27" s="37"/>
      <c r="AK27" s="37"/>
      <c r="AL27" s="18"/>
      <c r="AM27" s="23"/>
      <c r="AN27" s="23"/>
      <c r="AO27" s="23"/>
      <c r="AP27" s="23"/>
      <c r="AQ27" s="23"/>
      <c r="AR27" s="23"/>
      <c r="AS27" s="23"/>
      <c r="AT27" s="23"/>
      <c r="AU27" s="23"/>
      <c r="AV27" s="23"/>
      <c r="AW27" s="23"/>
      <c r="AX27" s="23"/>
      <c r="AY27" s="23"/>
      <c r="AZ27" s="23"/>
      <c r="BA27" s="23"/>
      <c r="BB27" s="23"/>
    </row>
    <row r="28" spans="1:55" ht="15.75" thickBot="1" x14ac:dyDescent="0.3">
      <c r="A28" s="24"/>
      <c r="B28" s="24"/>
      <c r="C28" s="24"/>
      <c r="D28" s="24"/>
      <c r="E28" s="24"/>
      <c r="F28" s="24"/>
      <c r="G28" s="24"/>
      <c r="H28" s="24"/>
      <c r="I28" s="24"/>
      <c r="J28" s="24"/>
      <c r="K28" s="24"/>
      <c r="L28" s="24"/>
      <c r="M28" s="24"/>
      <c r="N28" s="24"/>
      <c r="O28" s="176" t="s">
        <v>25</v>
      </c>
      <c r="P28" s="176"/>
      <c r="Q28" s="176"/>
      <c r="R28" s="176"/>
      <c r="S28" s="176"/>
      <c r="T28" s="176"/>
      <c r="U28" s="176"/>
      <c r="V28" s="176"/>
      <c r="W28" s="176"/>
      <c r="X28" s="176"/>
      <c r="Y28" s="176"/>
      <c r="Z28" s="176"/>
      <c r="AA28" s="176" t="s">
        <v>4</v>
      </c>
      <c r="AB28" s="176"/>
      <c r="AC28" s="176"/>
      <c r="AD28" s="176"/>
      <c r="AE28" s="176"/>
      <c r="AF28" s="176"/>
      <c r="AG28" s="176"/>
      <c r="AH28" s="176"/>
      <c r="AI28" s="176"/>
      <c r="AJ28" s="176"/>
      <c r="AK28" s="177"/>
      <c r="AL28" s="18"/>
      <c r="AM28" s="23"/>
      <c r="AN28" s="23"/>
      <c r="AO28" s="23"/>
      <c r="AP28" s="23"/>
      <c r="AQ28" s="23"/>
      <c r="AR28" s="23"/>
      <c r="AS28" s="23"/>
      <c r="AT28" s="23"/>
      <c r="AU28" s="23"/>
      <c r="AV28" s="23"/>
      <c r="AW28" s="23"/>
      <c r="AX28" s="23"/>
      <c r="AY28" s="23"/>
      <c r="AZ28" s="23"/>
      <c r="BA28" s="23"/>
      <c r="BB28" s="23"/>
    </row>
    <row r="29" spans="1:55" ht="15.75" x14ac:dyDescent="0.25">
      <c r="A29" s="20" t="s">
        <v>19</v>
      </c>
      <c r="B29" s="12"/>
      <c r="C29" s="12"/>
      <c r="D29" s="12"/>
      <c r="E29" s="12"/>
      <c r="F29" s="12"/>
      <c r="G29" s="12"/>
      <c r="H29" s="12"/>
      <c r="I29" s="12"/>
      <c r="J29" s="12"/>
      <c r="K29" s="12"/>
      <c r="L29" s="12"/>
      <c r="M29" s="12"/>
      <c r="N29" s="33"/>
      <c r="O29" s="215" t="str">
        <f>IF(Formulaire!B20="OUI",Formulaire!A20,"")</f>
        <v/>
      </c>
      <c r="P29" s="216"/>
      <c r="Q29" s="216"/>
      <c r="R29" s="216"/>
      <c r="S29" s="216"/>
      <c r="T29" s="216"/>
      <c r="U29" s="216"/>
      <c r="V29" s="216"/>
      <c r="W29" s="216"/>
      <c r="X29" s="216"/>
      <c r="Y29" s="216"/>
      <c r="Z29" s="217"/>
      <c r="AA29" s="215" t="str">
        <f>IF(Formulaire!D18="","",Formulaire!D18)</f>
        <v/>
      </c>
      <c r="AB29" s="216"/>
      <c r="AC29" s="216"/>
      <c r="AD29" s="216"/>
      <c r="AE29" s="216"/>
      <c r="AF29" s="216"/>
      <c r="AG29" s="216"/>
      <c r="AH29" s="216"/>
      <c r="AI29" s="216"/>
      <c r="AJ29" s="216"/>
      <c r="AK29" s="216"/>
      <c r="AL29" s="18"/>
      <c r="AM29" s="23"/>
      <c r="AN29" s="23"/>
      <c r="AO29" s="23"/>
      <c r="AP29" s="23"/>
      <c r="AQ29" s="23"/>
      <c r="AR29" s="23"/>
      <c r="AS29" s="23"/>
      <c r="AT29" s="23"/>
      <c r="AU29" s="23"/>
      <c r="AV29" s="23"/>
      <c r="AW29" s="23"/>
      <c r="AX29" s="23"/>
      <c r="AY29" s="23"/>
      <c r="AZ29" s="23"/>
      <c r="BA29" s="23"/>
      <c r="BB29" s="23"/>
    </row>
    <row r="30" spans="1:55" ht="15.75" x14ac:dyDescent="0.25">
      <c r="A30" s="13" t="s">
        <v>20</v>
      </c>
      <c r="B30" s="37"/>
      <c r="C30" s="37"/>
      <c r="D30" s="37"/>
      <c r="E30" s="37"/>
      <c r="F30" s="37"/>
      <c r="G30" s="37"/>
      <c r="H30" s="37"/>
      <c r="I30" s="37"/>
      <c r="J30" s="37"/>
      <c r="K30" s="37"/>
      <c r="L30" s="37"/>
      <c r="M30" s="37"/>
      <c r="N30" s="41"/>
      <c r="O30" s="218" t="str">
        <f>IF(Formulaire!B20="OUI",Formulaire!A20,O32)</f>
        <v>CEX BEX HTB</v>
      </c>
      <c r="P30" s="219"/>
      <c r="Q30" s="219"/>
      <c r="R30" s="219"/>
      <c r="S30" s="219"/>
      <c r="T30" s="219"/>
      <c r="U30" s="219"/>
      <c r="V30" s="219"/>
      <c r="W30" s="219"/>
      <c r="X30" s="219"/>
      <c r="Y30" s="219"/>
      <c r="Z30" s="220"/>
      <c r="AA30" s="218"/>
      <c r="AB30" s="219"/>
      <c r="AC30" s="219"/>
      <c r="AD30" s="219"/>
      <c r="AE30" s="219"/>
      <c r="AF30" s="219"/>
      <c r="AG30" s="219"/>
      <c r="AH30" s="219"/>
      <c r="AI30" s="219"/>
      <c r="AJ30" s="219"/>
      <c r="AK30" s="219"/>
      <c r="AL30" s="18"/>
      <c r="AM30" s="23"/>
      <c r="AN30" s="23"/>
      <c r="AO30" s="23"/>
      <c r="AP30" s="23"/>
      <c r="AQ30" s="23"/>
      <c r="AR30" s="23"/>
      <c r="AS30" s="23"/>
      <c r="AT30" s="23"/>
      <c r="AU30" s="23"/>
      <c r="AV30" s="23"/>
      <c r="AW30" s="23"/>
      <c r="AX30" s="23"/>
      <c r="AY30" s="23"/>
      <c r="AZ30" s="23"/>
      <c r="BA30" s="23"/>
      <c r="BB30" s="23"/>
    </row>
    <row r="31" spans="1:55" ht="15.75" x14ac:dyDescent="0.25">
      <c r="A31" s="13" t="s">
        <v>21</v>
      </c>
      <c r="B31" s="9"/>
      <c r="C31" s="9"/>
      <c r="D31" s="37"/>
      <c r="E31" s="37"/>
      <c r="F31" s="37"/>
      <c r="G31" s="37"/>
      <c r="H31" s="37"/>
      <c r="I31" s="37"/>
      <c r="J31" s="37"/>
      <c r="K31" s="37"/>
      <c r="L31" s="37"/>
      <c r="M31" s="37"/>
      <c r="N31" s="41"/>
      <c r="O31" s="218" t="str">
        <f>IF(Formulaire!B19="","",Formulaire!B19)</f>
        <v>CC</v>
      </c>
      <c r="P31" s="219"/>
      <c r="Q31" s="219"/>
      <c r="R31" s="219"/>
      <c r="S31" s="219"/>
      <c r="T31" s="219"/>
      <c r="U31" s="219"/>
      <c r="V31" s="219"/>
      <c r="W31" s="219"/>
      <c r="X31" s="219"/>
      <c r="Y31" s="219"/>
      <c r="Z31" s="220"/>
      <c r="AA31" s="218" t="str">
        <f>IF(Formulaire!D19="","",Formulaire!D19)</f>
        <v/>
      </c>
      <c r="AB31" s="219"/>
      <c r="AC31" s="219"/>
      <c r="AD31" s="219"/>
      <c r="AE31" s="219"/>
      <c r="AF31" s="219"/>
      <c r="AG31" s="219"/>
      <c r="AH31" s="219"/>
      <c r="AI31" s="219"/>
      <c r="AJ31" s="219"/>
      <c r="AK31" s="219"/>
      <c r="AL31" s="18"/>
      <c r="AM31" s="23"/>
      <c r="AN31" s="23"/>
      <c r="AO31" s="23"/>
      <c r="AP31" s="23"/>
      <c r="AQ31" s="23"/>
      <c r="AR31" s="23"/>
      <c r="AS31" s="23"/>
      <c r="AT31" s="23"/>
      <c r="AU31" s="23"/>
      <c r="AV31" s="23"/>
      <c r="AW31" s="23"/>
      <c r="AX31" s="23"/>
      <c r="AY31" s="23"/>
      <c r="AZ31" s="23"/>
      <c r="BA31" s="23"/>
      <c r="BB31" s="23"/>
    </row>
    <row r="32" spans="1:55" ht="15.75" x14ac:dyDescent="0.25">
      <c r="A32" s="13" t="s">
        <v>22</v>
      </c>
      <c r="B32" s="25"/>
      <c r="C32" s="4"/>
      <c r="D32" s="37"/>
      <c r="E32" s="37"/>
      <c r="F32" s="37"/>
      <c r="G32" s="37"/>
      <c r="H32" s="37"/>
      <c r="I32" s="37"/>
      <c r="J32" s="37"/>
      <c r="K32" s="37"/>
      <c r="L32" s="37"/>
      <c r="M32" s="37"/>
      <c r="N32" s="41"/>
      <c r="O32" s="218" t="str">
        <f>IF(O29="CEF","","CEX BEX HTB")</f>
        <v>CEX BEX HTB</v>
      </c>
      <c r="P32" s="219"/>
      <c r="Q32" s="219"/>
      <c r="R32" s="219"/>
      <c r="S32" s="219"/>
      <c r="T32" s="219"/>
      <c r="U32" s="219"/>
      <c r="V32" s="219"/>
      <c r="W32" s="219"/>
      <c r="X32" s="219"/>
      <c r="Y32" s="219"/>
      <c r="Z32" s="220"/>
      <c r="AA32" s="224" t="str">
        <f>IF(O32="","","0692-85-72-02")</f>
        <v>0692-85-72-02</v>
      </c>
      <c r="AB32" s="225"/>
      <c r="AC32" s="225"/>
      <c r="AD32" s="225"/>
      <c r="AE32" s="225"/>
      <c r="AF32" s="225"/>
      <c r="AG32" s="225"/>
      <c r="AH32" s="225"/>
      <c r="AI32" s="225"/>
      <c r="AJ32" s="225"/>
      <c r="AK32" s="225"/>
      <c r="AL32" s="18"/>
      <c r="AM32" s="23"/>
      <c r="AN32" s="23"/>
      <c r="AO32" s="23"/>
      <c r="AP32" s="23"/>
      <c r="AQ32" s="23"/>
      <c r="AR32" s="23"/>
      <c r="AS32" s="23"/>
      <c r="AT32" s="23"/>
      <c r="AU32" s="23"/>
      <c r="AV32" s="23"/>
      <c r="AW32" s="23"/>
      <c r="AX32" s="23"/>
      <c r="AY32" s="23"/>
      <c r="AZ32" s="23"/>
      <c r="BA32" s="23"/>
      <c r="BB32" s="23"/>
    </row>
    <row r="33" spans="1:54" ht="15.75" x14ac:dyDescent="0.25">
      <c r="A33" s="13" t="s">
        <v>23</v>
      </c>
      <c r="B33" s="25"/>
      <c r="C33" s="25"/>
      <c r="D33" s="37"/>
      <c r="E33" s="37"/>
      <c r="F33" s="37"/>
      <c r="G33" s="37"/>
      <c r="H33" s="37"/>
      <c r="I33" s="37"/>
      <c r="J33" s="37"/>
      <c r="K33" s="37"/>
      <c r="L33" s="37"/>
      <c r="M33" s="37"/>
      <c r="N33" s="41"/>
      <c r="O33" s="218" t="str">
        <f>IF(Formulaire!B20="","",Formulaire!B20)</f>
        <v>CC</v>
      </c>
      <c r="P33" s="219"/>
      <c r="Q33" s="219"/>
      <c r="R33" s="219"/>
      <c r="S33" s="219"/>
      <c r="T33" s="219"/>
      <c r="U33" s="219"/>
      <c r="V33" s="219"/>
      <c r="W33" s="219"/>
      <c r="X33" s="219"/>
      <c r="Y33" s="219"/>
      <c r="Z33" s="220"/>
      <c r="AA33" s="218"/>
      <c r="AB33" s="219"/>
      <c r="AC33" s="219"/>
      <c r="AD33" s="219"/>
      <c r="AE33" s="219"/>
      <c r="AF33" s="219"/>
      <c r="AG33" s="219"/>
      <c r="AH33" s="219"/>
      <c r="AI33" s="219"/>
      <c r="AJ33" s="219"/>
      <c r="AK33" s="219"/>
      <c r="AL33" s="18"/>
      <c r="AM33" s="23"/>
      <c r="AN33" s="23"/>
      <c r="AO33" s="23"/>
      <c r="AP33" s="23"/>
      <c r="AQ33" s="23"/>
      <c r="AR33" s="23"/>
      <c r="AS33" s="23"/>
      <c r="AT33" s="23"/>
      <c r="AU33" s="23"/>
      <c r="AV33" s="23"/>
      <c r="AW33" s="23"/>
      <c r="AX33" s="23"/>
      <c r="AY33" s="23"/>
      <c r="AZ33" s="23"/>
      <c r="BA33" s="23"/>
      <c r="BB33" s="23"/>
    </row>
    <row r="34" spans="1:54" ht="15.75" x14ac:dyDescent="0.25">
      <c r="A34" s="13" t="s">
        <v>24</v>
      </c>
      <c r="B34" s="25"/>
      <c r="C34" s="25"/>
      <c r="D34" s="37"/>
      <c r="E34" s="37"/>
      <c r="F34" s="37"/>
      <c r="G34" s="37"/>
      <c r="H34" s="37"/>
      <c r="I34" s="37"/>
      <c r="J34" s="37"/>
      <c r="K34" s="37"/>
      <c r="L34" s="37"/>
      <c r="M34" s="37"/>
      <c r="N34" s="41"/>
      <c r="O34" s="218" t="str">
        <f>IF(Formulaire!B21="","",Formulaire!B21)</f>
        <v/>
      </c>
      <c r="P34" s="219"/>
      <c r="Q34" s="219"/>
      <c r="R34" s="219"/>
      <c r="S34" s="219"/>
      <c r="T34" s="219"/>
      <c r="U34" s="219"/>
      <c r="V34" s="219"/>
      <c r="W34" s="219"/>
      <c r="X34" s="219"/>
      <c r="Y34" s="219"/>
      <c r="Z34" s="220"/>
      <c r="AA34" s="218" t="str">
        <f>IF(Formulaire!D23="","",Formulaire!D23)</f>
        <v/>
      </c>
      <c r="AB34" s="219"/>
      <c r="AC34" s="219"/>
      <c r="AD34" s="219"/>
      <c r="AE34" s="219"/>
      <c r="AF34" s="219"/>
      <c r="AG34" s="219"/>
      <c r="AH34" s="219"/>
      <c r="AI34" s="219"/>
      <c r="AJ34" s="219"/>
      <c r="AK34" s="219"/>
      <c r="AL34" s="18"/>
      <c r="AM34" s="23"/>
      <c r="AN34" s="23"/>
      <c r="AO34" s="23"/>
      <c r="AP34" s="23"/>
      <c r="AQ34" s="23"/>
      <c r="AR34" s="23"/>
      <c r="AS34" s="23"/>
      <c r="AT34" s="23"/>
      <c r="AU34" s="23"/>
      <c r="AV34" s="23"/>
      <c r="AW34" s="23"/>
      <c r="AX34" s="23"/>
      <c r="AY34" s="23"/>
      <c r="AZ34" s="23"/>
      <c r="BA34" s="23"/>
      <c r="BB34" s="23"/>
    </row>
    <row r="35" spans="1:54" ht="16.5" thickBot="1" x14ac:dyDescent="0.3">
      <c r="A35" s="34"/>
      <c r="B35" s="50"/>
      <c r="C35" s="51"/>
      <c r="D35" s="52"/>
      <c r="E35" s="52"/>
      <c r="F35" s="52"/>
      <c r="G35" s="52"/>
      <c r="H35" s="52"/>
      <c r="I35" s="52"/>
      <c r="J35" s="52"/>
      <c r="K35" s="52"/>
      <c r="L35" s="52"/>
      <c r="M35" s="52"/>
      <c r="N35" s="53"/>
      <c r="O35" s="221"/>
      <c r="P35" s="222"/>
      <c r="Q35" s="222"/>
      <c r="R35" s="222"/>
      <c r="S35" s="222"/>
      <c r="T35" s="222"/>
      <c r="U35" s="222"/>
      <c r="V35" s="222"/>
      <c r="W35" s="222"/>
      <c r="X35" s="222"/>
      <c r="Y35" s="222"/>
      <c r="Z35" s="223"/>
      <c r="AA35" s="221"/>
      <c r="AB35" s="222"/>
      <c r="AC35" s="222"/>
      <c r="AD35" s="222"/>
      <c r="AE35" s="222"/>
      <c r="AF35" s="222"/>
      <c r="AG35" s="222"/>
      <c r="AH35" s="222"/>
      <c r="AI35" s="222"/>
      <c r="AJ35" s="222"/>
      <c r="AK35" s="222"/>
      <c r="AL35" s="18"/>
      <c r="AM35" s="23"/>
      <c r="AN35" s="23"/>
      <c r="AO35" s="23"/>
      <c r="AP35" s="23"/>
      <c r="AQ35" s="23"/>
      <c r="AR35" s="23"/>
      <c r="AS35" s="23"/>
      <c r="AT35" s="23"/>
      <c r="AU35" s="23"/>
      <c r="AV35" s="23"/>
      <c r="AW35" s="23"/>
      <c r="AX35" s="23"/>
      <c r="AY35" s="23"/>
      <c r="AZ35" s="23"/>
      <c r="BA35" s="23"/>
      <c r="BB35" s="23"/>
    </row>
    <row r="36" spans="1:54" x14ac:dyDescent="0.25">
      <c r="A36" s="4"/>
      <c r="B36" s="25"/>
      <c r="C36" s="25"/>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18"/>
      <c r="AM36" s="23"/>
      <c r="AN36" s="23"/>
      <c r="AO36" s="23"/>
      <c r="AP36" s="23"/>
      <c r="AQ36" s="23"/>
      <c r="AR36" s="23"/>
      <c r="AS36" s="23"/>
      <c r="AT36" s="23"/>
      <c r="AU36" s="23"/>
      <c r="AV36" s="23"/>
      <c r="AW36" s="23"/>
      <c r="AX36" s="23"/>
      <c r="AY36" s="23"/>
      <c r="AZ36" s="23"/>
      <c r="BA36" s="23"/>
      <c r="BB36" s="23"/>
    </row>
    <row r="37" spans="1:54" ht="15.75" x14ac:dyDescent="0.25">
      <c r="A37" s="175" t="s">
        <v>26</v>
      </c>
      <c r="B37" s="175"/>
      <c r="C37" s="175"/>
      <c r="D37" s="175"/>
      <c r="E37" s="175"/>
      <c r="F37" s="175"/>
      <c r="G37" s="175"/>
      <c r="H37" s="175"/>
      <c r="I37" s="175"/>
      <c r="J37" s="175"/>
      <c r="K37" s="175"/>
      <c r="L37" s="175"/>
      <c r="M37" s="253">
        <f>IF(Formulaire!B22="","",Formulaire!B22)</f>
        <v>125</v>
      </c>
      <c r="N37" s="253"/>
      <c r="O37" s="253"/>
      <c r="P37" s="8"/>
      <c r="Q37" s="8"/>
      <c r="R37" s="37"/>
      <c r="S37" s="37"/>
      <c r="T37" s="37"/>
      <c r="U37" s="37"/>
      <c r="V37" s="37"/>
      <c r="W37" s="37"/>
      <c r="X37" s="37"/>
      <c r="Y37" s="37"/>
      <c r="Z37" s="37"/>
      <c r="AA37" s="37"/>
      <c r="AB37" s="37"/>
      <c r="AC37" s="37"/>
      <c r="AD37" s="37"/>
      <c r="AE37" s="37"/>
      <c r="AF37" s="37"/>
      <c r="AG37" s="37"/>
      <c r="AH37" s="37"/>
      <c r="AI37" s="37"/>
      <c r="AJ37" s="37"/>
      <c r="AK37" s="37"/>
      <c r="AL37" s="18"/>
      <c r="AM37" s="23"/>
      <c r="AN37" s="23"/>
      <c r="AO37" s="23"/>
      <c r="AP37" s="23"/>
      <c r="AQ37" s="23"/>
      <c r="AR37" s="23"/>
      <c r="AS37" s="23"/>
      <c r="AT37" s="23"/>
      <c r="AU37" s="23"/>
      <c r="AV37" s="23"/>
      <c r="AW37" s="23"/>
      <c r="AX37" s="23"/>
      <c r="AY37" s="23"/>
      <c r="AZ37" s="23"/>
      <c r="BA37" s="23"/>
      <c r="BB37" s="23"/>
    </row>
    <row r="38" spans="1:54" x14ac:dyDescent="0.25">
      <c r="A38" s="182" t="s">
        <v>27</v>
      </c>
      <c r="B38" s="182"/>
      <c r="C38" s="182"/>
      <c r="D38" s="182"/>
      <c r="E38" s="182"/>
      <c r="F38" s="182"/>
      <c r="G38" s="182"/>
      <c r="H38" s="182"/>
      <c r="I38" s="182"/>
      <c r="J38" s="182"/>
      <c r="K38" s="182"/>
      <c r="L38" s="182"/>
      <c r="M38" s="182"/>
      <c r="N38" s="182"/>
      <c r="O38" s="182"/>
      <c r="P38" s="182"/>
      <c r="Q38" s="182"/>
      <c r="R38" s="182"/>
      <c r="S38" s="182"/>
      <c r="T38" s="182"/>
      <c r="U38" s="182"/>
      <c r="V38" s="182"/>
      <c r="W38" s="182"/>
      <c r="X38" s="182"/>
      <c r="Y38" s="182"/>
      <c r="Z38" s="182"/>
      <c r="AA38" s="182"/>
      <c r="AB38" s="182"/>
      <c r="AC38" s="182"/>
      <c r="AD38" s="182"/>
      <c r="AE38" s="182"/>
      <c r="AF38" s="182"/>
      <c r="AG38" s="182"/>
      <c r="AH38" s="182"/>
      <c r="AI38" s="182"/>
      <c r="AJ38" s="182"/>
      <c r="AK38" s="182"/>
      <c r="AL38" s="18"/>
      <c r="AM38" s="23"/>
      <c r="AN38" s="23"/>
      <c r="AO38" s="23"/>
      <c r="AP38" s="23"/>
      <c r="AQ38" s="23"/>
      <c r="AR38" s="23"/>
      <c r="AS38" s="23"/>
      <c r="AT38" s="23"/>
      <c r="AU38" s="23"/>
      <c r="AV38" s="23"/>
      <c r="AW38" s="23"/>
      <c r="AX38" s="23"/>
      <c r="AY38" s="23"/>
      <c r="AZ38" s="23"/>
      <c r="BA38" s="23"/>
      <c r="BB38" s="23"/>
    </row>
    <row r="39" spans="1:54" ht="12.75" customHeight="1" x14ac:dyDescent="0.25">
      <c r="A39" s="182"/>
      <c r="B39" s="182"/>
      <c r="C39" s="182"/>
      <c r="D39" s="182"/>
      <c r="E39" s="182"/>
      <c r="F39" s="182"/>
      <c r="G39" s="182"/>
      <c r="H39" s="182"/>
      <c r="I39" s="182"/>
      <c r="J39" s="182"/>
      <c r="K39" s="182"/>
      <c r="L39" s="182"/>
      <c r="M39" s="182"/>
      <c r="N39" s="182"/>
      <c r="O39" s="182"/>
      <c r="P39" s="182"/>
      <c r="Q39" s="182"/>
      <c r="R39" s="182"/>
      <c r="S39" s="182"/>
      <c r="T39" s="182"/>
      <c r="U39" s="182"/>
      <c r="V39" s="182"/>
      <c r="W39" s="182"/>
      <c r="X39" s="182"/>
      <c r="Y39" s="182"/>
      <c r="Z39" s="182"/>
      <c r="AA39" s="182"/>
      <c r="AB39" s="182"/>
      <c r="AC39" s="182"/>
      <c r="AD39" s="182"/>
      <c r="AE39" s="182"/>
      <c r="AF39" s="182"/>
      <c r="AG39" s="182"/>
      <c r="AH39" s="182"/>
      <c r="AI39" s="182"/>
      <c r="AJ39" s="182"/>
      <c r="AK39" s="182"/>
      <c r="AL39" s="18"/>
      <c r="AM39" s="23"/>
      <c r="AN39" s="23"/>
      <c r="AO39" s="23"/>
      <c r="AP39" s="23"/>
      <c r="AQ39" s="23"/>
      <c r="AR39" s="23"/>
      <c r="AS39" s="23"/>
      <c r="AT39" s="23"/>
      <c r="AU39" s="23"/>
      <c r="AV39" s="23"/>
      <c r="AW39" s="23"/>
      <c r="AX39" s="23"/>
      <c r="AY39" s="23"/>
      <c r="AZ39" s="23"/>
      <c r="BA39" s="23"/>
      <c r="BB39" s="23"/>
    </row>
    <row r="40" spans="1:54" x14ac:dyDescent="0.25">
      <c r="A40" s="226" t="str">
        <f>IF(Formulaire!B23="","",Formulaire!B23)</f>
        <v>JHSGFKS?NF</v>
      </c>
      <c r="B40" s="226"/>
      <c r="C40" s="226"/>
      <c r="D40" s="226"/>
      <c r="E40" s="226"/>
      <c r="F40" s="226"/>
      <c r="G40" s="226"/>
      <c r="H40" s="226"/>
      <c r="I40" s="226"/>
      <c r="J40" s="226"/>
      <c r="K40" s="226"/>
      <c r="L40" s="226"/>
      <c r="M40" s="226"/>
      <c r="N40" s="226"/>
      <c r="O40" s="226"/>
      <c r="P40" s="226"/>
      <c r="Q40" s="226"/>
      <c r="R40" s="226"/>
      <c r="S40" s="226"/>
      <c r="T40" s="226"/>
      <c r="U40" s="226"/>
      <c r="V40" s="226"/>
      <c r="W40" s="226"/>
      <c r="X40" s="226"/>
      <c r="Y40" s="226"/>
      <c r="Z40" s="226"/>
      <c r="AA40" s="226"/>
      <c r="AB40" s="226"/>
      <c r="AC40" s="226"/>
      <c r="AD40" s="226"/>
      <c r="AE40" s="226"/>
      <c r="AF40" s="226"/>
      <c r="AG40" s="226"/>
      <c r="AH40" s="226"/>
      <c r="AI40" s="226"/>
      <c r="AJ40" s="226"/>
      <c r="AK40" s="226"/>
      <c r="AL40" s="18"/>
      <c r="AM40" s="23"/>
      <c r="AN40" s="23"/>
      <c r="AO40" s="23"/>
      <c r="AP40" s="23"/>
      <c r="AQ40" s="23"/>
      <c r="AR40" s="23"/>
      <c r="AS40" s="23"/>
      <c r="AT40" s="23"/>
      <c r="AU40" s="23"/>
      <c r="AV40" s="23"/>
      <c r="AW40" s="23"/>
      <c r="AX40" s="23"/>
      <c r="AY40" s="23"/>
      <c r="AZ40" s="23"/>
      <c r="BA40" s="23"/>
      <c r="BB40" s="23"/>
    </row>
    <row r="41" spans="1:54" x14ac:dyDescent="0.25">
      <c r="A41" s="226"/>
      <c r="B41" s="226"/>
      <c r="C41" s="226"/>
      <c r="D41" s="226"/>
      <c r="E41" s="226"/>
      <c r="F41" s="226"/>
      <c r="G41" s="226"/>
      <c r="H41" s="226"/>
      <c r="I41" s="226"/>
      <c r="J41" s="226"/>
      <c r="K41" s="226"/>
      <c r="L41" s="226"/>
      <c r="M41" s="226"/>
      <c r="N41" s="226"/>
      <c r="O41" s="226"/>
      <c r="P41" s="226"/>
      <c r="Q41" s="226"/>
      <c r="R41" s="226"/>
      <c r="S41" s="226"/>
      <c r="T41" s="226"/>
      <c r="U41" s="226"/>
      <c r="V41" s="226"/>
      <c r="W41" s="226"/>
      <c r="X41" s="226"/>
      <c r="Y41" s="226"/>
      <c r="Z41" s="226"/>
      <c r="AA41" s="226"/>
      <c r="AB41" s="226"/>
      <c r="AC41" s="226"/>
      <c r="AD41" s="226"/>
      <c r="AE41" s="226"/>
      <c r="AF41" s="226"/>
      <c r="AG41" s="226"/>
      <c r="AH41" s="226"/>
      <c r="AI41" s="226"/>
      <c r="AJ41" s="226"/>
      <c r="AK41" s="226"/>
      <c r="AL41" s="18"/>
      <c r="AM41" s="23"/>
      <c r="AN41" s="23"/>
      <c r="AO41" s="23"/>
      <c r="AP41" s="23"/>
      <c r="AQ41" s="23"/>
      <c r="AR41" s="23"/>
      <c r="AS41" s="23"/>
      <c r="AT41" s="23"/>
      <c r="AU41" s="23"/>
      <c r="AV41" s="23"/>
      <c r="AW41" s="23"/>
      <c r="AX41" s="23"/>
      <c r="AY41" s="23"/>
      <c r="AZ41" s="23"/>
      <c r="BA41" s="23"/>
      <c r="BB41" s="23"/>
    </row>
    <row r="42" spans="1:54" x14ac:dyDescent="0.25">
      <c r="A42" s="226"/>
      <c r="B42" s="226"/>
      <c r="C42" s="226"/>
      <c r="D42" s="226"/>
      <c r="E42" s="226"/>
      <c r="F42" s="226"/>
      <c r="G42" s="226"/>
      <c r="H42" s="226"/>
      <c r="I42" s="226"/>
      <c r="J42" s="226"/>
      <c r="K42" s="226"/>
      <c r="L42" s="226"/>
      <c r="M42" s="226"/>
      <c r="N42" s="226"/>
      <c r="O42" s="226"/>
      <c r="P42" s="226"/>
      <c r="Q42" s="226"/>
      <c r="R42" s="226"/>
      <c r="S42" s="226"/>
      <c r="T42" s="226"/>
      <c r="U42" s="226"/>
      <c r="V42" s="226"/>
      <c r="W42" s="226"/>
      <c r="X42" s="226"/>
      <c r="Y42" s="226"/>
      <c r="Z42" s="226"/>
      <c r="AA42" s="226"/>
      <c r="AB42" s="226"/>
      <c r="AC42" s="226"/>
      <c r="AD42" s="226"/>
      <c r="AE42" s="226"/>
      <c r="AF42" s="226"/>
      <c r="AG42" s="226"/>
      <c r="AH42" s="226"/>
      <c r="AI42" s="226"/>
      <c r="AJ42" s="226"/>
      <c r="AK42" s="226"/>
      <c r="AL42" s="18"/>
      <c r="AM42" s="23"/>
      <c r="AN42" s="23"/>
      <c r="AO42" s="23"/>
      <c r="AP42" s="23"/>
      <c r="AQ42" s="23"/>
      <c r="AR42" s="23"/>
      <c r="AS42" s="23"/>
      <c r="AT42" s="23"/>
      <c r="AU42" s="23"/>
      <c r="AV42" s="23"/>
      <c r="AW42" s="23"/>
      <c r="AX42" s="23"/>
      <c r="AY42" s="23"/>
      <c r="AZ42" s="23"/>
      <c r="BA42" s="23"/>
      <c r="BB42" s="23"/>
    </row>
    <row r="43" spans="1:54" x14ac:dyDescent="0.25">
      <c r="A43" s="226"/>
      <c r="B43" s="226"/>
      <c r="C43" s="226"/>
      <c r="D43" s="226"/>
      <c r="E43" s="226"/>
      <c r="F43" s="226"/>
      <c r="G43" s="226"/>
      <c r="H43" s="226"/>
      <c r="I43" s="226"/>
      <c r="J43" s="226"/>
      <c r="K43" s="226"/>
      <c r="L43" s="226"/>
      <c r="M43" s="226"/>
      <c r="N43" s="226"/>
      <c r="O43" s="226"/>
      <c r="P43" s="226"/>
      <c r="Q43" s="226"/>
      <c r="R43" s="226"/>
      <c r="S43" s="226"/>
      <c r="T43" s="226"/>
      <c r="U43" s="226"/>
      <c r="V43" s="226"/>
      <c r="W43" s="226"/>
      <c r="X43" s="226"/>
      <c r="Y43" s="226"/>
      <c r="Z43" s="226"/>
      <c r="AA43" s="226"/>
      <c r="AB43" s="226"/>
      <c r="AC43" s="226"/>
      <c r="AD43" s="226"/>
      <c r="AE43" s="226"/>
      <c r="AF43" s="226"/>
      <c r="AG43" s="226"/>
      <c r="AH43" s="226"/>
      <c r="AI43" s="226"/>
      <c r="AJ43" s="226"/>
      <c r="AK43" s="226"/>
      <c r="AL43" s="18"/>
      <c r="AM43" s="23"/>
      <c r="AN43" s="23"/>
      <c r="AO43" s="23"/>
      <c r="AP43" s="23"/>
      <c r="AQ43" s="23"/>
      <c r="AR43" s="23"/>
      <c r="AS43" s="23"/>
      <c r="AT43" s="23"/>
      <c r="AU43" s="23"/>
      <c r="AV43" s="23"/>
      <c r="AW43" s="23"/>
      <c r="AX43" s="23"/>
      <c r="AY43" s="23"/>
      <c r="AZ43" s="23"/>
      <c r="BA43" s="23"/>
      <c r="BB43" s="23"/>
    </row>
    <row r="44" spans="1:54" x14ac:dyDescent="0.25">
      <c r="A44" s="175" t="s">
        <v>28</v>
      </c>
      <c r="B44" s="175"/>
      <c r="C44" s="175"/>
      <c r="D44" s="175"/>
      <c r="E44" s="175"/>
      <c r="F44" s="175"/>
      <c r="G44" s="175"/>
      <c r="H44" s="175"/>
      <c r="I44" s="175"/>
      <c r="J44" s="175"/>
      <c r="K44" s="175"/>
      <c r="L44" s="175"/>
      <c r="M44" s="175"/>
      <c r="N44" s="175"/>
      <c r="O44" s="175"/>
      <c r="P44" s="175"/>
      <c r="Q44" s="175"/>
      <c r="R44" s="175"/>
      <c r="S44" s="175"/>
      <c r="T44" s="175"/>
      <c r="U44" s="175"/>
      <c r="V44" s="175"/>
      <c r="W44" s="175"/>
      <c r="X44" s="175"/>
      <c r="Y44" s="54"/>
      <c r="Z44" s="54"/>
      <c r="AA44" s="54"/>
      <c r="AB44" s="54"/>
      <c r="AC44" s="54"/>
      <c r="AD44" s="54"/>
      <c r="AE44" s="54"/>
      <c r="AF44" s="54"/>
      <c r="AG44" s="54"/>
      <c r="AH44" s="54"/>
      <c r="AI44" s="54"/>
      <c r="AJ44" s="54"/>
      <c r="AK44" s="54"/>
      <c r="AL44" s="18"/>
      <c r="AM44" s="23"/>
      <c r="AN44" s="23"/>
      <c r="AO44" s="23"/>
      <c r="AP44" s="23"/>
      <c r="AQ44" s="23"/>
      <c r="AR44" s="23"/>
      <c r="AS44" s="23"/>
      <c r="AT44" s="23"/>
      <c r="AU44" s="23"/>
      <c r="AV44" s="23"/>
      <c r="AW44" s="23"/>
      <c r="AX44" s="23"/>
      <c r="AY44" s="23"/>
      <c r="AZ44" s="23"/>
      <c r="BA44" s="23"/>
      <c r="BB44" s="23"/>
    </row>
    <row r="45" spans="1:54" x14ac:dyDescent="0.25">
      <c r="A45" s="227" t="str">
        <f>IF(Formulaire!B24="","",Formulaire!B24)</f>
        <v>VHKL??BIUJMG</v>
      </c>
      <c r="B45" s="227"/>
      <c r="C45" s="227"/>
      <c r="D45" s="227"/>
      <c r="E45" s="227"/>
      <c r="F45" s="227"/>
      <c r="G45" s="227"/>
      <c r="H45" s="227"/>
      <c r="I45" s="227"/>
      <c r="J45" s="227"/>
      <c r="K45" s="227"/>
      <c r="L45" s="227"/>
      <c r="M45" s="227"/>
      <c r="N45" s="227"/>
      <c r="O45" s="227"/>
      <c r="P45" s="227"/>
      <c r="Q45" s="227"/>
      <c r="R45" s="227"/>
      <c r="S45" s="227"/>
      <c r="T45" s="227"/>
      <c r="U45" s="227"/>
      <c r="V45" s="227"/>
      <c r="W45" s="227"/>
      <c r="X45" s="227"/>
      <c r="Y45" s="227"/>
      <c r="Z45" s="227"/>
      <c r="AA45" s="227"/>
      <c r="AB45" s="227"/>
      <c r="AC45" s="227"/>
      <c r="AD45" s="227"/>
      <c r="AE45" s="227"/>
      <c r="AF45" s="227"/>
      <c r="AG45" s="227"/>
      <c r="AH45" s="227"/>
      <c r="AI45" s="227"/>
      <c r="AJ45" s="227"/>
      <c r="AK45" s="227"/>
      <c r="AL45" s="18"/>
      <c r="AM45" s="23"/>
      <c r="AN45" s="23"/>
      <c r="AO45" s="23"/>
      <c r="AP45" s="23"/>
      <c r="AQ45" s="23"/>
      <c r="AR45" s="23"/>
      <c r="AS45" s="23"/>
      <c r="AT45" s="23"/>
      <c r="AU45" s="23"/>
      <c r="AV45" s="23"/>
      <c r="AW45" s="23"/>
      <c r="AX45" s="23"/>
      <c r="AY45" s="23"/>
      <c r="AZ45" s="23"/>
      <c r="BA45" s="23"/>
      <c r="BB45" s="23"/>
    </row>
    <row r="46" spans="1:54" x14ac:dyDescent="0.25">
      <c r="A46" s="227"/>
      <c r="B46" s="227"/>
      <c r="C46" s="227"/>
      <c r="D46" s="227"/>
      <c r="E46" s="227"/>
      <c r="F46" s="227"/>
      <c r="G46" s="227"/>
      <c r="H46" s="227"/>
      <c r="I46" s="227"/>
      <c r="J46" s="227"/>
      <c r="K46" s="227"/>
      <c r="L46" s="227"/>
      <c r="M46" s="227"/>
      <c r="N46" s="227"/>
      <c r="O46" s="227"/>
      <c r="P46" s="227"/>
      <c r="Q46" s="227"/>
      <c r="R46" s="227"/>
      <c r="S46" s="227"/>
      <c r="T46" s="227"/>
      <c r="U46" s="227"/>
      <c r="V46" s="227"/>
      <c r="W46" s="227"/>
      <c r="X46" s="227"/>
      <c r="Y46" s="227"/>
      <c r="Z46" s="227"/>
      <c r="AA46" s="227"/>
      <c r="AB46" s="227"/>
      <c r="AC46" s="227"/>
      <c r="AD46" s="227"/>
      <c r="AE46" s="227"/>
      <c r="AF46" s="227"/>
      <c r="AG46" s="227"/>
      <c r="AH46" s="227"/>
      <c r="AI46" s="227"/>
      <c r="AJ46" s="227"/>
      <c r="AK46" s="227"/>
      <c r="AL46" s="18"/>
      <c r="AM46" s="23"/>
      <c r="AN46" s="23"/>
      <c r="AO46" s="23"/>
      <c r="AP46" s="23"/>
      <c r="AQ46" s="23"/>
      <c r="AR46" s="23"/>
      <c r="AS46" s="23"/>
      <c r="AT46" s="23"/>
      <c r="AU46" s="23"/>
      <c r="AV46" s="23"/>
      <c r="AW46" s="23"/>
      <c r="AX46" s="23"/>
      <c r="AY46" s="23"/>
      <c r="AZ46" s="23"/>
      <c r="BA46" s="23"/>
      <c r="BB46" s="23"/>
    </row>
    <row r="47" spans="1:54" x14ac:dyDescent="0.25">
      <c r="A47" s="226"/>
      <c r="B47" s="226"/>
      <c r="C47" s="226"/>
      <c r="D47" s="226"/>
      <c r="E47" s="226"/>
      <c r="F47" s="226"/>
      <c r="G47" s="226"/>
      <c r="H47" s="226"/>
      <c r="I47" s="226"/>
      <c r="J47" s="226"/>
      <c r="K47" s="226"/>
      <c r="L47" s="226"/>
      <c r="M47" s="226"/>
      <c r="N47" s="226"/>
      <c r="O47" s="226"/>
      <c r="P47" s="226"/>
      <c r="Q47" s="226"/>
      <c r="R47" s="226"/>
      <c r="S47" s="226"/>
      <c r="T47" s="226"/>
      <c r="U47" s="226"/>
      <c r="V47" s="226"/>
      <c r="W47" s="226"/>
      <c r="X47" s="226"/>
      <c r="Y47" s="226"/>
      <c r="Z47" s="226"/>
      <c r="AA47" s="226"/>
      <c r="AB47" s="226"/>
      <c r="AC47" s="226"/>
      <c r="AD47" s="226"/>
      <c r="AE47" s="226"/>
      <c r="AF47" s="226"/>
      <c r="AG47" s="226"/>
      <c r="AH47" s="226"/>
      <c r="AI47" s="226"/>
      <c r="AJ47" s="226"/>
      <c r="AK47" s="226"/>
      <c r="AL47" s="18"/>
      <c r="AM47" s="23"/>
      <c r="AN47" s="23"/>
      <c r="AO47" s="23"/>
      <c r="AP47" s="23"/>
      <c r="AQ47" s="23"/>
      <c r="AR47" s="23"/>
      <c r="AS47" s="23"/>
      <c r="AT47" s="23"/>
      <c r="AU47" s="23"/>
      <c r="AV47" s="23"/>
      <c r="AW47" s="23"/>
      <c r="AX47" s="23"/>
      <c r="AY47" s="23"/>
      <c r="AZ47" s="23"/>
      <c r="BA47" s="23"/>
      <c r="BB47" s="23"/>
    </row>
    <row r="48" spans="1:54" x14ac:dyDescent="0.25">
      <c r="A48" s="56"/>
      <c r="B48" s="57"/>
      <c r="C48" s="57"/>
      <c r="D48" s="57"/>
      <c r="E48" s="57"/>
      <c r="F48" s="57"/>
      <c r="G48" s="57"/>
      <c r="H48" s="57"/>
      <c r="I48" s="57"/>
      <c r="J48" s="57"/>
      <c r="K48" s="57"/>
      <c r="L48" s="57"/>
      <c r="M48" s="57"/>
      <c r="N48" s="57"/>
      <c r="O48" s="57"/>
      <c r="P48" s="57"/>
      <c r="Q48" s="57"/>
      <c r="R48" s="57"/>
      <c r="S48" s="57"/>
      <c r="T48" s="57"/>
      <c r="U48" s="57"/>
      <c r="V48" s="57"/>
      <c r="W48" s="57"/>
      <c r="X48" s="57"/>
      <c r="Y48" s="57"/>
      <c r="Z48" s="57"/>
      <c r="AA48" s="57"/>
      <c r="AB48" s="57"/>
      <c r="AC48" s="57"/>
      <c r="AD48" s="57"/>
      <c r="AE48" s="57"/>
      <c r="AF48" s="57"/>
      <c r="AG48" s="57"/>
      <c r="AH48" s="57"/>
      <c r="AI48" s="57"/>
      <c r="AJ48" s="57"/>
      <c r="AK48" s="57"/>
      <c r="AL48" s="18"/>
      <c r="AM48" s="23"/>
      <c r="AN48" s="23"/>
      <c r="AO48" s="23"/>
      <c r="AP48" s="23"/>
      <c r="AQ48" s="23"/>
      <c r="AR48" s="23"/>
      <c r="AS48" s="23"/>
      <c r="AT48" s="23"/>
      <c r="AU48" s="23"/>
      <c r="AV48" s="23"/>
      <c r="AW48" s="23"/>
      <c r="AX48" s="23"/>
      <c r="AY48" s="23"/>
      <c r="AZ48" s="23"/>
      <c r="BA48" s="23"/>
      <c r="BB48" s="23"/>
    </row>
    <row r="49" spans="1:54" ht="15" customHeight="1" x14ac:dyDescent="0.25">
      <c r="A49" s="175" t="s">
        <v>29</v>
      </c>
      <c r="B49" s="175"/>
      <c r="C49" s="175"/>
      <c r="D49" s="175"/>
      <c r="E49" s="175"/>
      <c r="F49" s="175"/>
      <c r="G49" s="175"/>
      <c r="H49" s="228"/>
      <c r="I49" s="229"/>
      <c r="J49" s="229"/>
      <c r="K49" s="229"/>
      <c r="M49" s="8"/>
      <c r="N49" s="8" t="s">
        <v>32</v>
      </c>
      <c r="O49" s="8"/>
      <c r="P49" s="37"/>
      <c r="Q49" s="37"/>
      <c r="R49" s="37"/>
      <c r="S49" s="37"/>
      <c r="T49" s="37"/>
      <c r="U49" s="58"/>
      <c r="V49" s="37" t="s">
        <v>34</v>
      </c>
      <c r="W49" s="37"/>
      <c r="X49" s="37"/>
      <c r="Y49" s="37"/>
      <c r="Z49" s="237" t="str">
        <f>Formulaire!B4</f>
        <v>SEB</v>
      </c>
      <c r="AA49" s="237"/>
      <c r="AB49" s="237"/>
      <c r="AC49" s="237"/>
      <c r="AD49" s="37"/>
      <c r="AE49" s="37" t="s">
        <v>36</v>
      </c>
      <c r="AF49" s="37"/>
      <c r="AG49" s="231">
        <f ca="1">Formulaire!G4</f>
        <v>44119</v>
      </c>
      <c r="AH49" s="230"/>
      <c r="AI49" s="230"/>
      <c r="AJ49" s="230"/>
      <c r="AK49" s="230"/>
      <c r="AL49" s="18"/>
      <c r="AM49" s="23"/>
      <c r="AN49" s="23"/>
      <c r="AO49" s="23"/>
      <c r="AP49" s="23"/>
      <c r="AQ49" s="23"/>
      <c r="AR49" s="23"/>
      <c r="AS49" s="23"/>
      <c r="AT49" s="23"/>
      <c r="AU49" s="23"/>
      <c r="AV49" s="23"/>
      <c r="AW49" s="23"/>
      <c r="AX49" s="23"/>
      <c r="AY49" s="23"/>
      <c r="AZ49" s="23"/>
      <c r="BA49" s="23"/>
      <c r="BB49" s="23"/>
    </row>
    <row r="50" spans="1:54" x14ac:dyDescent="0.25">
      <c r="A50" s="37"/>
      <c r="B50" s="37"/>
      <c r="C50" s="4"/>
      <c r="D50" s="5"/>
      <c r="E50" s="37"/>
      <c r="F50" s="37"/>
      <c r="G50" s="37"/>
      <c r="H50" s="37"/>
      <c r="I50" s="37"/>
      <c r="J50" s="37"/>
      <c r="K50" s="37"/>
      <c r="M50" s="37"/>
      <c r="O50" s="37"/>
      <c r="P50" s="37"/>
      <c r="Q50" s="37"/>
      <c r="R50" s="37"/>
      <c r="S50" s="37"/>
      <c r="T50" s="37"/>
      <c r="U50" s="59"/>
      <c r="V50" s="37" t="s">
        <v>38</v>
      </c>
      <c r="W50" s="37"/>
      <c r="X50" s="37"/>
      <c r="Y50" s="37"/>
      <c r="Z50" s="37"/>
      <c r="AA50" s="37"/>
      <c r="AB50" s="37"/>
      <c r="AC50" s="37"/>
      <c r="AD50" s="37"/>
      <c r="AE50" s="37"/>
      <c r="AF50" s="37"/>
      <c r="AG50" s="37"/>
      <c r="AH50" s="37"/>
      <c r="AI50" s="37"/>
      <c r="AJ50" s="37"/>
      <c r="AK50" s="37"/>
      <c r="AL50" s="18"/>
      <c r="AM50" s="23"/>
      <c r="AN50" s="23"/>
      <c r="AO50" s="23"/>
      <c r="AP50" s="23"/>
      <c r="AQ50" s="23"/>
      <c r="AR50" s="23"/>
      <c r="AS50" s="23"/>
      <c r="AT50" s="23"/>
      <c r="AU50" s="23"/>
      <c r="AV50" s="23"/>
      <c r="AW50" s="23"/>
      <c r="AX50" s="23"/>
      <c r="AY50" s="23"/>
      <c r="AZ50" s="23"/>
      <c r="BA50" s="23"/>
      <c r="BB50" s="23"/>
    </row>
    <row r="51" spans="1:54" x14ac:dyDescent="0.25">
      <c r="A51" s="37"/>
      <c r="B51" s="37"/>
      <c r="C51" s="4"/>
      <c r="D51" s="37"/>
      <c r="E51" s="5"/>
      <c r="F51" s="37"/>
      <c r="G51" s="37"/>
      <c r="H51" s="37"/>
      <c r="I51" s="37"/>
      <c r="J51" s="37"/>
      <c r="K51" s="37"/>
      <c r="M51" s="37"/>
      <c r="N51" s="8" t="s">
        <v>31</v>
      </c>
      <c r="O51" s="37"/>
      <c r="P51" s="37"/>
      <c r="Q51" s="37"/>
      <c r="R51" s="37"/>
      <c r="S51" s="37"/>
      <c r="T51" s="37"/>
      <c r="U51" s="59"/>
      <c r="V51" s="37"/>
      <c r="W51" s="37"/>
      <c r="X51" s="37"/>
      <c r="Y51" s="37"/>
      <c r="Z51" s="37"/>
      <c r="AA51" s="37"/>
      <c r="AB51" s="37"/>
      <c r="AC51" s="37"/>
      <c r="AD51" s="37"/>
      <c r="AE51" s="37"/>
      <c r="AF51" s="37"/>
      <c r="AG51" s="37"/>
      <c r="AH51" s="37"/>
      <c r="AI51" s="37"/>
      <c r="AJ51" s="37"/>
      <c r="AK51" s="37"/>
      <c r="AL51" s="18"/>
      <c r="AM51" s="23"/>
      <c r="AN51" s="23"/>
      <c r="AO51" s="23"/>
      <c r="AP51" s="23"/>
      <c r="AQ51" s="23"/>
      <c r="AR51" s="23"/>
      <c r="AS51" s="23"/>
      <c r="AT51" s="23"/>
      <c r="AU51" s="23"/>
      <c r="AV51" s="23"/>
      <c r="AW51" s="23"/>
      <c r="AX51" s="23"/>
      <c r="AY51" s="23"/>
      <c r="AZ51" s="23"/>
      <c r="BA51" s="23"/>
      <c r="BB51" s="23"/>
    </row>
    <row r="52" spans="1:54" x14ac:dyDescent="0.25">
      <c r="A52" s="37"/>
      <c r="B52" s="37"/>
      <c r="C52" s="4"/>
      <c r="D52" s="5"/>
      <c r="E52" s="37"/>
      <c r="F52" s="37"/>
      <c r="G52" s="37"/>
      <c r="H52" s="37"/>
      <c r="I52" s="37"/>
      <c r="J52" s="37"/>
      <c r="K52" s="37"/>
      <c r="M52" s="37"/>
      <c r="N52" s="8"/>
      <c r="O52" s="37"/>
      <c r="P52" s="37"/>
      <c r="Q52" s="37"/>
      <c r="R52" s="37"/>
      <c r="S52" s="37"/>
      <c r="T52" s="37"/>
      <c r="U52" s="59"/>
      <c r="V52" s="60"/>
      <c r="W52" s="55"/>
      <c r="X52" s="55"/>
      <c r="Y52" s="55"/>
      <c r="Z52" s="55"/>
      <c r="AA52" s="55"/>
      <c r="AB52" s="55"/>
      <c r="AC52" s="55"/>
      <c r="AD52" s="55"/>
      <c r="AE52" s="55"/>
      <c r="AF52" s="55"/>
      <c r="AG52" s="55"/>
      <c r="AH52" s="55"/>
      <c r="AI52" s="55"/>
      <c r="AJ52" s="55"/>
      <c r="AK52" s="55"/>
      <c r="AL52" s="18"/>
      <c r="AM52" s="23"/>
      <c r="AN52" s="23"/>
      <c r="AO52" s="23"/>
      <c r="AP52" s="23"/>
      <c r="AQ52" s="23"/>
      <c r="AR52" s="23"/>
      <c r="AS52" s="23"/>
      <c r="AT52" s="23"/>
      <c r="AU52" s="23"/>
      <c r="AV52" s="23"/>
      <c r="AW52" s="23"/>
      <c r="AX52" s="23"/>
      <c r="AY52" s="23"/>
      <c r="AZ52" s="23"/>
      <c r="BA52" s="23"/>
      <c r="BB52" s="23"/>
    </row>
    <row r="53" spans="1:54" x14ac:dyDescent="0.25">
      <c r="A53" s="4"/>
      <c r="B53" s="9"/>
      <c r="C53" s="9"/>
      <c r="D53" s="37"/>
      <c r="E53" s="37"/>
      <c r="F53" s="37"/>
      <c r="G53" s="37"/>
      <c r="H53" s="37"/>
      <c r="I53" s="37"/>
      <c r="J53" s="37"/>
      <c r="K53" s="37"/>
      <c r="L53" s="37"/>
      <c r="M53" s="37"/>
      <c r="N53" s="8" t="s">
        <v>30</v>
      </c>
      <c r="O53" s="37"/>
      <c r="P53" s="37"/>
      <c r="Q53" s="37"/>
      <c r="R53" s="37"/>
      <c r="S53" s="37"/>
      <c r="T53" s="37"/>
      <c r="U53" s="59"/>
      <c r="V53" s="37" t="s">
        <v>35</v>
      </c>
      <c r="W53" s="37"/>
      <c r="X53" s="37"/>
      <c r="Y53" s="235"/>
      <c r="Z53" s="235"/>
      <c r="AA53" s="235"/>
      <c r="AB53" s="235"/>
      <c r="AC53" s="235"/>
      <c r="AD53" s="37"/>
      <c r="AE53" s="37" t="s">
        <v>37</v>
      </c>
      <c r="AF53" s="37"/>
      <c r="AG53" s="37"/>
      <c r="AH53" s="37"/>
      <c r="AI53" s="37"/>
      <c r="AJ53" s="37"/>
      <c r="AK53" s="37"/>
      <c r="AL53" s="18"/>
      <c r="AM53" s="23"/>
      <c r="AN53" s="23"/>
      <c r="AO53" s="23"/>
      <c r="AP53" s="23"/>
      <c r="AQ53" s="23"/>
      <c r="AR53" s="23"/>
      <c r="AS53" s="23"/>
      <c r="AT53" s="23"/>
      <c r="AU53" s="23"/>
      <c r="AV53" s="23"/>
      <c r="AW53" s="23"/>
      <c r="AX53" s="23"/>
      <c r="AY53" s="23"/>
      <c r="AZ53" s="23"/>
      <c r="BA53" s="23"/>
      <c r="BB53" s="23"/>
    </row>
    <row r="54" spans="1:54" x14ac:dyDescent="0.25">
      <c r="A54" s="26"/>
      <c r="B54" s="26"/>
      <c r="C54" s="26"/>
      <c r="D54" s="37"/>
      <c r="E54" s="37"/>
      <c r="F54" s="37"/>
      <c r="G54" s="37"/>
      <c r="H54" s="37"/>
      <c r="I54" s="37"/>
      <c r="J54" s="37"/>
      <c r="K54" s="37"/>
      <c r="L54" s="37"/>
      <c r="M54" s="37"/>
      <c r="N54" s="37"/>
      <c r="O54" s="37"/>
      <c r="P54" s="37"/>
      <c r="Q54" s="37"/>
      <c r="R54" s="37"/>
      <c r="S54" s="37"/>
      <c r="T54" s="37"/>
      <c r="U54" s="59"/>
      <c r="V54" s="61" t="s">
        <v>38</v>
      </c>
      <c r="W54" s="37"/>
      <c r="X54" s="37"/>
      <c r="Y54" s="37"/>
      <c r="Z54" s="37"/>
      <c r="AA54" s="37"/>
      <c r="AB54" s="37"/>
      <c r="AC54" s="37"/>
      <c r="AD54" s="37"/>
      <c r="AE54" s="37"/>
      <c r="AF54" s="37"/>
      <c r="AG54" s="37"/>
      <c r="AH54" s="37"/>
      <c r="AI54" s="37"/>
      <c r="AJ54" s="37"/>
      <c r="AK54" s="37"/>
      <c r="AL54" s="18"/>
      <c r="AM54" s="23"/>
      <c r="AN54" s="23"/>
      <c r="AO54" s="23"/>
      <c r="AP54" s="23"/>
      <c r="AQ54" s="23"/>
      <c r="AR54" s="23"/>
      <c r="AS54" s="23"/>
      <c r="AT54" s="23"/>
      <c r="AU54" s="23"/>
      <c r="AV54" s="23"/>
      <c r="AW54" s="23"/>
      <c r="AX54" s="23"/>
      <c r="AY54" s="23"/>
      <c r="AZ54" s="23"/>
      <c r="BA54" s="23"/>
      <c r="BB54" s="23"/>
    </row>
    <row r="55" spans="1:54" x14ac:dyDescent="0.25">
      <c r="A55" s="26"/>
      <c r="B55" s="26"/>
      <c r="C55" s="26"/>
      <c r="D55" s="37"/>
      <c r="E55" s="37"/>
      <c r="F55" s="37"/>
      <c r="G55" s="37"/>
      <c r="H55" s="37"/>
      <c r="I55" s="37"/>
      <c r="J55" s="37"/>
      <c r="K55" s="37"/>
      <c r="L55" s="37"/>
      <c r="M55" s="37"/>
      <c r="N55" s="8" t="s">
        <v>33</v>
      </c>
      <c r="O55" s="37"/>
      <c r="P55" s="37"/>
      <c r="Q55" s="37"/>
      <c r="R55" s="37"/>
      <c r="S55" s="37"/>
      <c r="T55" s="37"/>
      <c r="U55" s="59"/>
      <c r="V55" s="37"/>
      <c r="W55" s="37"/>
      <c r="X55" s="37"/>
      <c r="Y55" s="37"/>
      <c r="Z55" s="37"/>
      <c r="AA55" s="37"/>
      <c r="AB55" s="37"/>
      <c r="AC55" s="37"/>
      <c r="AD55" s="37"/>
      <c r="AE55" s="37"/>
      <c r="AF55" s="37"/>
      <c r="AG55" s="37"/>
      <c r="AH55" s="37"/>
      <c r="AI55" s="37"/>
      <c r="AJ55" s="37"/>
      <c r="AK55" s="37"/>
      <c r="AL55" s="18"/>
      <c r="AM55" s="23"/>
      <c r="AN55" s="23"/>
      <c r="AO55" s="23"/>
      <c r="AP55" s="23"/>
      <c r="AQ55" s="23"/>
      <c r="AR55" s="23"/>
      <c r="AS55" s="23"/>
      <c r="AT55" s="23"/>
      <c r="AU55" s="23"/>
      <c r="AV55" s="23"/>
      <c r="AW55" s="23"/>
      <c r="AX55" s="23"/>
      <c r="AY55" s="23"/>
      <c r="AZ55" s="23"/>
      <c r="BA55" s="23"/>
      <c r="BB55" s="23"/>
    </row>
    <row r="56" spans="1:54" x14ac:dyDescent="0.25">
      <c r="A56" s="9"/>
      <c r="B56" s="47"/>
      <c r="C56" s="47"/>
      <c r="D56" s="37"/>
      <c r="E56" s="37"/>
      <c r="F56" s="37"/>
      <c r="G56" s="37"/>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18"/>
      <c r="AM56" s="23"/>
      <c r="AN56" s="23"/>
      <c r="AO56" s="23"/>
      <c r="AP56" s="23"/>
      <c r="AQ56" s="23"/>
      <c r="AR56" s="23"/>
      <c r="AS56" s="23"/>
      <c r="AT56" s="23"/>
      <c r="AU56" s="23"/>
      <c r="AV56" s="23"/>
      <c r="AW56" s="23"/>
      <c r="AX56" s="23"/>
      <c r="AY56" s="23"/>
      <c r="AZ56" s="23"/>
      <c r="BA56" s="23"/>
      <c r="BB56" s="23"/>
    </row>
    <row r="57" spans="1:54" x14ac:dyDescent="0.25">
      <c r="A57" s="27"/>
      <c r="B57" s="22"/>
      <c r="C57" s="22"/>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23"/>
      <c r="AG57" s="23"/>
      <c r="AH57" s="23"/>
      <c r="AI57" s="23"/>
      <c r="AJ57" s="23"/>
      <c r="AK57" s="23"/>
      <c r="AL57" s="18"/>
      <c r="AM57" s="23"/>
      <c r="AN57" s="23"/>
      <c r="AO57" s="23"/>
      <c r="AP57" s="23"/>
      <c r="AQ57" s="23"/>
      <c r="AR57" s="23"/>
      <c r="AS57" s="23"/>
      <c r="AT57" s="23"/>
      <c r="AU57" s="23"/>
      <c r="AV57" s="23"/>
      <c r="AW57" s="23"/>
      <c r="AX57" s="23"/>
      <c r="AY57" s="23"/>
      <c r="AZ57" s="23"/>
      <c r="BA57" s="23"/>
      <c r="BB57" s="23"/>
    </row>
    <row r="58" spans="1:54" x14ac:dyDescent="0.25">
      <c r="A58" s="6"/>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23"/>
      <c r="AG58" s="23"/>
      <c r="AH58" s="23"/>
      <c r="AI58" s="23"/>
      <c r="AJ58" s="23"/>
      <c r="AK58" s="23"/>
      <c r="AL58" s="18"/>
      <c r="AM58" s="23"/>
      <c r="AN58" s="23"/>
      <c r="AO58" s="23"/>
      <c r="AP58" s="23"/>
      <c r="AQ58" s="23"/>
      <c r="AR58" s="23"/>
      <c r="AS58" s="23"/>
      <c r="AT58" s="23"/>
      <c r="AU58" s="23"/>
      <c r="AV58" s="23"/>
      <c r="AW58" s="23"/>
      <c r="AX58" s="23"/>
      <c r="AY58" s="23"/>
      <c r="AZ58" s="23"/>
      <c r="BA58" s="23"/>
      <c r="BB58" s="23"/>
    </row>
    <row r="59" spans="1:54" x14ac:dyDescent="0.25">
      <c r="A59" s="6"/>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23"/>
      <c r="AG59" s="23"/>
      <c r="AH59" s="23"/>
      <c r="AI59" s="23"/>
      <c r="AJ59" s="23"/>
      <c r="AK59" s="23"/>
      <c r="AL59" s="18"/>
      <c r="AM59" s="23"/>
      <c r="AN59" s="23"/>
      <c r="AO59" s="23"/>
      <c r="AP59" s="23"/>
      <c r="AQ59" s="23"/>
      <c r="AR59" s="23"/>
      <c r="AS59" s="23"/>
      <c r="AT59" s="23"/>
      <c r="AU59" s="23"/>
      <c r="AV59" s="23"/>
      <c r="AW59" s="23"/>
      <c r="AX59" s="23"/>
      <c r="AY59" s="23"/>
      <c r="AZ59" s="23"/>
      <c r="BA59" s="23"/>
      <c r="BB59" s="23"/>
    </row>
    <row r="60" spans="1:54" x14ac:dyDescent="0.25">
      <c r="A60" s="18"/>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23"/>
      <c r="AG60" s="23"/>
      <c r="AH60" s="23"/>
      <c r="AI60" s="23"/>
      <c r="AJ60" s="23"/>
      <c r="AK60" s="23"/>
      <c r="AL60" s="18"/>
      <c r="AM60" s="23"/>
      <c r="AN60" s="23"/>
      <c r="AO60" s="23"/>
      <c r="AP60" s="23"/>
      <c r="AQ60" s="23"/>
      <c r="AR60" s="23"/>
      <c r="AS60" s="23"/>
      <c r="AT60" s="23"/>
      <c r="AU60" s="23"/>
      <c r="AV60" s="23"/>
      <c r="AW60" s="23"/>
      <c r="AX60" s="23"/>
      <c r="AY60" s="23"/>
      <c r="AZ60" s="23"/>
      <c r="BA60" s="23"/>
      <c r="BB60" s="23"/>
    </row>
    <row r="61" spans="1:54" x14ac:dyDescent="0.25">
      <c r="A61" s="18"/>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23"/>
      <c r="AG61" s="23"/>
      <c r="AH61" s="23"/>
      <c r="AI61" s="23"/>
      <c r="AJ61" s="23"/>
      <c r="AK61" s="23"/>
      <c r="AL61" s="18"/>
      <c r="AM61" s="23"/>
      <c r="AN61" s="23"/>
      <c r="AO61" s="23"/>
      <c r="AP61" s="23"/>
      <c r="AQ61" s="23"/>
      <c r="AR61" s="23"/>
      <c r="AS61" s="23"/>
      <c r="AT61" s="23"/>
      <c r="AU61" s="23"/>
      <c r="AV61" s="23"/>
      <c r="AW61" s="23"/>
      <c r="AX61" s="23"/>
      <c r="AY61" s="23"/>
      <c r="AZ61" s="23"/>
      <c r="BA61" s="23"/>
      <c r="BB61" s="23"/>
    </row>
    <row r="62" spans="1:54" x14ac:dyDescent="0.25">
      <c r="A62" s="18"/>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23"/>
      <c r="AG62" s="23"/>
      <c r="AH62" s="23"/>
      <c r="AI62" s="23"/>
      <c r="AJ62" s="23"/>
      <c r="AK62" s="23"/>
      <c r="AL62" s="18"/>
      <c r="AM62" s="23"/>
      <c r="AN62" s="23"/>
      <c r="AO62" s="23"/>
      <c r="AP62" s="23"/>
      <c r="AQ62" s="23"/>
      <c r="AR62" s="23"/>
      <c r="AS62" s="23"/>
      <c r="AT62" s="23"/>
      <c r="AU62" s="23"/>
      <c r="AV62" s="23"/>
      <c r="AW62" s="23"/>
      <c r="AX62" s="23"/>
      <c r="AY62" s="23"/>
      <c r="AZ62" s="23"/>
      <c r="BA62" s="23"/>
      <c r="BB62" s="23"/>
    </row>
    <row r="63" spans="1:54" x14ac:dyDescent="0.25">
      <c r="A63" s="18"/>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23"/>
      <c r="AG63" s="23"/>
      <c r="AH63" s="23"/>
      <c r="AI63" s="23"/>
      <c r="AJ63" s="23"/>
      <c r="AK63" s="23"/>
      <c r="AL63" s="18"/>
      <c r="AM63" s="23"/>
      <c r="AN63" s="23"/>
      <c r="AO63" s="23"/>
      <c r="AP63" s="23"/>
      <c r="AQ63" s="23"/>
      <c r="AR63" s="23"/>
      <c r="AS63" s="23"/>
      <c r="AT63" s="23"/>
      <c r="AU63" s="23"/>
      <c r="AV63" s="23"/>
      <c r="AW63" s="23"/>
      <c r="AX63" s="23"/>
      <c r="AY63" s="23"/>
      <c r="AZ63" s="23"/>
      <c r="BA63" s="23"/>
      <c r="BB63" s="23"/>
    </row>
    <row r="64" spans="1:54" x14ac:dyDescent="0.25">
      <c r="A64" s="18"/>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23"/>
      <c r="AG64" s="23"/>
      <c r="AH64" s="23"/>
      <c r="AI64" s="23"/>
      <c r="AJ64" s="23"/>
      <c r="AK64" s="23"/>
      <c r="AL64" s="18"/>
      <c r="AM64" s="23"/>
      <c r="AN64" s="23"/>
      <c r="AO64" s="23"/>
      <c r="AP64" s="23"/>
      <c r="AQ64" s="23"/>
      <c r="AR64" s="23"/>
      <c r="AS64" s="23"/>
      <c r="AT64" s="23"/>
      <c r="AU64" s="23"/>
      <c r="AV64" s="23"/>
      <c r="AW64" s="23"/>
      <c r="AX64" s="23"/>
      <c r="AY64" s="23"/>
      <c r="AZ64" s="23"/>
      <c r="BA64" s="23"/>
      <c r="BB64" s="23"/>
    </row>
    <row r="65" spans="1:54" x14ac:dyDescent="0.25">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23"/>
      <c r="AG65" s="23"/>
      <c r="AH65" s="23"/>
      <c r="AI65" s="23"/>
      <c r="AJ65" s="23"/>
      <c r="AK65" s="23"/>
      <c r="AL65" s="18"/>
      <c r="AM65" s="23"/>
      <c r="AN65" s="23"/>
      <c r="AO65" s="23"/>
      <c r="AP65" s="23"/>
      <c r="AQ65" s="23"/>
      <c r="AR65" s="23"/>
      <c r="AS65" s="23"/>
      <c r="AT65" s="23"/>
      <c r="AU65" s="23"/>
      <c r="AV65" s="23"/>
      <c r="AW65" s="23"/>
      <c r="AX65" s="23"/>
      <c r="AY65" s="23"/>
      <c r="AZ65" s="23"/>
      <c r="BA65" s="23"/>
      <c r="BB65" s="23"/>
    </row>
    <row r="66" spans="1:54" x14ac:dyDescent="0.25">
      <c r="A66" s="18"/>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23"/>
      <c r="AG66" s="23"/>
      <c r="AH66" s="23"/>
      <c r="AI66" s="23"/>
      <c r="AJ66" s="23"/>
      <c r="AK66" s="23"/>
      <c r="AL66" s="18"/>
      <c r="AM66" s="23"/>
      <c r="AN66" s="23"/>
      <c r="AO66" s="23"/>
      <c r="AP66" s="23"/>
      <c r="AQ66" s="23"/>
      <c r="AR66" s="23"/>
      <c r="AS66" s="23"/>
      <c r="AT66" s="23"/>
      <c r="AU66" s="23"/>
      <c r="AV66" s="23"/>
      <c r="AW66" s="23"/>
      <c r="AX66" s="23"/>
      <c r="AY66" s="23"/>
      <c r="AZ66" s="23"/>
      <c r="BA66" s="23"/>
      <c r="BB66" s="23"/>
    </row>
    <row r="67" spans="1:54" x14ac:dyDescent="0.25">
      <c r="A67" s="18"/>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23"/>
      <c r="AG67" s="23"/>
      <c r="AH67" s="23"/>
      <c r="AI67" s="23"/>
      <c r="AJ67" s="23"/>
      <c r="AK67" s="23"/>
      <c r="AL67" s="18"/>
      <c r="AM67" s="23"/>
      <c r="AN67" s="23"/>
      <c r="AO67" s="23"/>
      <c r="AP67" s="23"/>
      <c r="AQ67" s="23"/>
      <c r="AR67" s="23"/>
      <c r="AS67" s="23"/>
      <c r="AT67" s="23"/>
      <c r="AU67" s="23"/>
      <c r="AV67" s="23"/>
      <c r="AW67" s="23"/>
      <c r="AX67" s="23"/>
      <c r="AY67" s="23"/>
      <c r="AZ67" s="23"/>
      <c r="BA67" s="23"/>
      <c r="BB67" s="23"/>
    </row>
    <row r="68" spans="1:54" x14ac:dyDescent="0.25">
      <c r="A68" s="18"/>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23"/>
      <c r="AG68" s="23"/>
      <c r="AH68" s="23"/>
      <c r="AI68" s="23"/>
      <c r="AJ68" s="23"/>
      <c r="AK68" s="23"/>
      <c r="AL68" s="18"/>
      <c r="AM68" s="23"/>
      <c r="AN68" s="23"/>
      <c r="AO68" s="23"/>
      <c r="AP68" s="23"/>
      <c r="AQ68" s="23"/>
      <c r="AR68" s="23"/>
      <c r="AS68" s="23"/>
      <c r="AT68" s="23"/>
      <c r="AU68" s="23"/>
      <c r="AV68" s="23"/>
      <c r="AW68" s="23"/>
      <c r="AX68" s="23"/>
      <c r="AY68" s="23"/>
      <c r="AZ68" s="23"/>
      <c r="BA68" s="23"/>
      <c r="BB68" s="23"/>
    </row>
    <row r="69" spans="1:54" x14ac:dyDescent="0.25">
      <c r="A69" s="18"/>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23"/>
      <c r="AG69" s="23"/>
      <c r="AH69" s="23"/>
      <c r="AI69" s="23"/>
      <c r="AJ69" s="23"/>
      <c r="AK69" s="23"/>
      <c r="AL69" s="18"/>
      <c r="AM69" s="23"/>
      <c r="AN69" s="23"/>
      <c r="AO69" s="23"/>
      <c r="AP69" s="23"/>
      <c r="AQ69" s="23"/>
      <c r="AR69" s="23"/>
      <c r="AS69" s="23"/>
      <c r="AT69" s="23"/>
      <c r="AU69" s="23"/>
      <c r="AV69" s="23"/>
      <c r="AW69" s="23"/>
      <c r="AX69" s="23"/>
      <c r="AY69" s="23"/>
      <c r="AZ69" s="23"/>
      <c r="BA69" s="23"/>
      <c r="BB69" s="23"/>
    </row>
    <row r="70" spans="1:54" x14ac:dyDescent="0.25">
      <c r="A70" s="18"/>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23"/>
      <c r="AG70" s="23"/>
      <c r="AH70" s="23"/>
      <c r="AI70" s="23"/>
      <c r="AJ70" s="23"/>
      <c r="AK70" s="23"/>
      <c r="AL70" s="18"/>
      <c r="AM70" s="23"/>
      <c r="AN70" s="23"/>
      <c r="AO70" s="23"/>
      <c r="AP70" s="23"/>
      <c r="AQ70" s="23"/>
      <c r="AR70" s="23"/>
      <c r="AS70" s="23"/>
      <c r="AT70" s="23"/>
      <c r="AU70" s="23"/>
      <c r="AV70" s="23"/>
      <c r="AW70" s="23"/>
      <c r="AX70" s="23"/>
      <c r="AY70" s="23"/>
      <c r="AZ70" s="23"/>
      <c r="BA70" s="23"/>
      <c r="BB70" s="23"/>
    </row>
    <row r="71" spans="1:54" x14ac:dyDescent="0.25">
      <c r="A71" s="18"/>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23"/>
      <c r="AG71" s="23"/>
      <c r="AH71" s="23"/>
      <c r="AI71" s="23"/>
      <c r="AJ71" s="23"/>
      <c r="AK71" s="23"/>
      <c r="AL71" s="18"/>
      <c r="AM71" s="23"/>
      <c r="AN71" s="23"/>
      <c r="AO71" s="23"/>
      <c r="AP71" s="23"/>
      <c r="AQ71" s="23"/>
      <c r="AR71" s="23"/>
      <c r="AS71" s="23"/>
      <c r="AT71" s="23"/>
      <c r="AU71" s="23"/>
      <c r="AV71" s="23"/>
      <c r="AW71" s="23"/>
      <c r="AX71" s="23"/>
      <c r="AY71" s="23"/>
      <c r="AZ71" s="23"/>
      <c r="BA71" s="23"/>
      <c r="BB71" s="23"/>
    </row>
    <row r="72" spans="1:54" x14ac:dyDescent="0.25">
      <c r="A72" s="18"/>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23"/>
      <c r="AG72" s="23"/>
      <c r="AH72" s="23"/>
      <c r="AI72" s="23"/>
      <c r="AJ72" s="23"/>
      <c r="AK72" s="23"/>
      <c r="AL72" s="18"/>
      <c r="AM72" s="23"/>
      <c r="AN72" s="23"/>
      <c r="AO72" s="23"/>
      <c r="AP72" s="23"/>
      <c r="AQ72" s="23"/>
      <c r="AR72" s="23"/>
      <c r="AS72" s="23"/>
      <c r="AT72" s="23"/>
      <c r="AU72" s="23"/>
      <c r="AV72" s="23"/>
      <c r="AW72" s="23"/>
      <c r="AX72" s="23"/>
      <c r="AY72" s="23"/>
      <c r="AZ72" s="23"/>
      <c r="BA72" s="23"/>
      <c r="BB72" s="23"/>
    </row>
    <row r="73" spans="1:54" x14ac:dyDescent="0.25">
      <c r="A73" s="18"/>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23"/>
      <c r="AG73" s="23"/>
      <c r="AH73" s="23"/>
      <c r="AI73" s="23"/>
      <c r="AJ73" s="23"/>
      <c r="AK73" s="23"/>
      <c r="AL73" s="18"/>
      <c r="AM73" s="23"/>
      <c r="AN73" s="23"/>
      <c r="AO73" s="23"/>
      <c r="AP73" s="23"/>
      <c r="AQ73" s="23"/>
      <c r="AR73" s="23"/>
      <c r="AS73" s="23"/>
      <c r="AT73" s="23"/>
      <c r="AU73" s="23"/>
      <c r="AV73" s="23"/>
      <c r="AW73" s="23"/>
      <c r="AX73" s="23"/>
      <c r="AY73" s="23"/>
      <c r="AZ73" s="23"/>
      <c r="BA73" s="23"/>
      <c r="BB73" s="23"/>
    </row>
    <row r="74" spans="1:54" x14ac:dyDescent="0.25">
      <c r="A74" s="18"/>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23"/>
      <c r="AG74" s="23"/>
      <c r="AH74" s="23"/>
      <c r="AI74" s="23"/>
      <c r="AJ74" s="23"/>
      <c r="AK74" s="23"/>
      <c r="AL74" s="18"/>
      <c r="AM74" s="23"/>
      <c r="AN74" s="23"/>
      <c r="AO74" s="23"/>
      <c r="AP74" s="23"/>
      <c r="AQ74" s="23"/>
      <c r="AR74" s="23"/>
      <c r="AS74" s="23"/>
      <c r="AT74" s="23"/>
      <c r="AU74" s="23"/>
      <c r="AV74" s="23"/>
      <c r="AW74" s="23"/>
      <c r="AX74" s="23"/>
      <c r="AY74" s="23"/>
      <c r="AZ74" s="23"/>
      <c r="BA74" s="23"/>
      <c r="BB74" s="23"/>
    </row>
    <row r="75" spans="1:54" x14ac:dyDescent="0.25">
      <c r="A75" s="18"/>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23"/>
      <c r="AG75" s="23"/>
      <c r="AH75" s="23"/>
      <c r="AI75" s="23"/>
      <c r="AJ75" s="23"/>
      <c r="AK75" s="23"/>
      <c r="AL75" s="18"/>
      <c r="AM75" s="23"/>
      <c r="AN75" s="23"/>
      <c r="AO75" s="23"/>
      <c r="AP75" s="23"/>
      <c r="AQ75" s="23"/>
      <c r="AR75" s="23"/>
      <c r="AS75" s="23"/>
      <c r="AT75" s="23"/>
      <c r="AU75" s="23"/>
      <c r="AV75" s="23"/>
      <c r="AW75" s="23"/>
      <c r="AX75" s="23"/>
      <c r="AY75" s="23"/>
      <c r="AZ75" s="23"/>
      <c r="BA75" s="23"/>
      <c r="BB75" s="23"/>
    </row>
    <row r="76" spans="1:54" x14ac:dyDescent="0.25">
      <c r="A76" s="18"/>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23"/>
      <c r="AG76" s="23"/>
      <c r="AH76" s="23"/>
      <c r="AI76" s="23"/>
      <c r="AJ76" s="23"/>
      <c r="AK76" s="23"/>
      <c r="AL76" s="18"/>
      <c r="AM76" s="23"/>
      <c r="AN76" s="23"/>
      <c r="AO76" s="23"/>
      <c r="AP76" s="23"/>
      <c r="AQ76" s="23"/>
      <c r="AR76" s="23"/>
      <c r="AS76" s="23"/>
      <c r="AT76" s="23"/>
      <c r="AU76" s="23"/>
      <c r="AV76" s="23"/>
      <c r="AW76" s="23"/>
      <c r="AX76" s="23"/>
      <c r="AY76" s="23"/>
      <c r="AZ76" s="23"/>
      <c r="BA76" s="23"/>
      <c r="BB76" s="23"/>
    </row>
    <row r="77" spans="1:54" x14ac:dyDescent="0.25">
      <c r="A77" s="18"/>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23"/>
      <c r="AG77" s="23"/>
      <c r="AH77" s="23"/>
      <c r="AI77" s="23"/>
      <c r="AJ77" s="23"/>
      <c r="AK77" s="23"/>
      <c r="AL77" s="18"/>
      <c r="AM77" s="23"/>
      <c r="AN77" s="23"/>
      <c r="AO77" s="23"/>
      <c r="AP77" s="23"/>
      <c r="AQ77" s="23"/>
      <c r="AR77" s="23"/>
      <c r="AS77" s="23"/>
      <c r="AT77" s="23"/>
      <c r="AU77" s="23"/>
      <c r="AV77" s="23"/>
      <c r="AW77" s="23"/>
      <c r="AX77" s="23"/>
      <c r="AY77" s="23"/>
      <c r="AZ77" s="23"/>
      <c r="BA77" s="23"/>
      <c r="BB77" s="23"/>
    </row>
    <row r="78" spans="1:54" x14ac:dyDescent="0.25">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23"/>
      <c r="AG78" s="23"/>
      <c r="AH78" s="23"/>
      <c r="AI78" s="23"/>
      <c r="AJ78" s="23"/>
      <c r="AK78" s="23"/>
      <c r="AL78" s="18"/>
      <c r="AM78" s="23"/>
      <c r="AN78" s="23"/>
      <c r="AO78" s="23"/>
      <c r="AP78" s="23"/>
      <c r="AQ78" s="23"/>
      <c r="AR78" s="23"/>
      <c r="AS78" s="23"/>
      <c r="AT78" s="23"/>
      <c r="AU78" s="23"/>
      <c r="AV78" s="23"/>
      <c r="AW78" s="23"/>
      <c r="AX78" s="23"/>
      <c r="AY78" s="23"/>
      <c r="AZ78" s="23"/>
      <c r="BA78" s="23"/>
      <c r="BB78" s="23"/>
    </row>
    <row r="79" spans="1:54" x14ac:dyDescent="0.25">
      <c r="A79" s="18"/>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23"/>
      <c r="AG79" s="23"/>
      <c r="AH79" s="23"/>
      <c r="AI79" s="23"/>
      <c r="AJ79" s="23"/>
      <c r="AK79" s="23"/>
      <c r="AL79" s="18"/>
      <c r="AM79" s="23"/>
      <c r="AN79" s="23"/>
      <c r="AO79" s="23"/>
      <c r="AP79" s="23"/>
      <c r="AQ79" s="23"/>
      <c r="AR79" s="23"/>
      <c r="AS79" s="23"/>
      <c r="AT79" s="23"/>
      <c r="AU79" s="23"/>
      <c r="AV79" s="23"/>
      <c r="AW79" s="23"/>
      <c r="AX79" s="23"/>
      <c r="AY79" s="23"/>
      <c r="AZ79" s="23"/>
      <c r="BA79" s="23"/>
      <c r="BB79" s="23"/>
    </row>
    <row r="80" spans="1:54" x14ac:dyDescent="0.25">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23"/>
      <c r="AG80" s="23"/>
      <c r="AH80" s="23"/>
      <c r="AI80" s="23"/>
      <c r="AJ80" s="23"/>
      <c r="AK80" s="23"/>
      <c r="AL80" s="18"/>
      <c r="AM80" s="23"/>
      <c r="AN80" s="23"/>
      <c r="AO80" s="23"/>
      <c r="AP80" s="23"/>
      <c r="AQ80" s="23"/>
      <c r="AR80" s="23"/>
      <c r="AS80" s="23"/>
      <c r="AT80" s="23"/>
      <c r="AU80" s="23"/>
      <c r="AV80" s="23"/>
      <c r="AW80" s="23"/>
      <c r="AX80" s="23"/>
      <c r="AY80" s="23"/>
      <c r="AZ80" s="23"/>
      <c r="BA80" s="23"/>
      <c r="BB80" s="23"/>
    </row>
    <row r="81" spans="1:54" x14ac:dyDescent="0.25">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23"/>
      <c r="AG81" s="23"/>
      <c r="AH81" s="23"/>
      <c r="AI81" s="23"/>
      <c r="AJ81" s="23"/>
      <c r="AK81" s="23"/>
      <c r="AL81" s="18"/>
      <c r="AM81" s="23"/>
      <c r="AN81" s="23"/>
      <c r="AO81" s="23"/>
      <c r="AP81" s="23"/>
      <c r="AQ81" s="23"/>
      <c r="AR81" s="23"/>
      <c r="AS81" s="23"/>
      <c r="AT81" s="23"/>
      <c r="AU81" s="23"/>
      <c r="AV81" s="23"/>
      <c r="AW81" s="23"/>
      <c r="AX81" s="23"/>
      <c r="AY81" s="23"/>
      <c r="AZ81" s="23"/>
      <c r="BA81" s="23"/>
      <c r="BB81" s="23"/>
    </row>
    <row r="82" spans="1:54" x14ac:dyDescent="0.25">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23"/>
      <c r="AG82" s="23"/>
      <c r="AH82" s="23"/>
      <c r="AI82" s="23"/>
      <c r="AJ82" s="23"/>
      <c r="AK82" s="23"/>
      <c r="AL82" s="18"/>
      <c r="AM82" s="23"/>
      <c r="AN82" s="23"/>
      <c r="AO82" s="23"/>
      <c r="AP82" s="23"/>
      <c r="AQ82" s="23"/>
      <c r="AR82" s="23"/>
      <c r="AS82" s="23"/>
      <c r="AT82" s="23"/>
      <c r="AU82" s="23"/>
      <c r="AV82" s="23"/>
      <c r="AW82" s="23"/>
      <c r="AX82" s="23"/>
      <c r="AY82" s="23"/>
      <c r="AZ82" s="23"/>
      <c r="BA82" s="23"/>
      <c r="BB82" s="23"/>
    </row>
    <row r="83" spans="1:54" x14ac:dyDescent="0.25">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23"/>
      <c r="AG83" s="23"/>
      <c r="AH83" s="23"/>
      <c r="AI83" s="23"/>
      <c r="AJ83" s="23"/>
      <c r="AK83" s="23"/>
      <c r="AL83" s="18"/>
      <c r="AM83" s="23"/>
      <c r="AN83" s="23"/>
      <c r="AO83" s="23"/>
      <c r="AP83" s="23"/>
      <c r="AQ83" s="23"/>
      <c r="AR83" s="23"/>
      <c r="AS83" s="23"/>
      <c r="AT83" s="23"/>
      <c r="AU83" s="23"/>
      <c r="AV83" s="23"/>
      <c r="AW83" s="23"/>
      <c r="AX83" s="23"/>
      <c r="AY83" s="23"/>
      <c r="AZ83" s="23"/>
      <c r="BA83" s="23"/>
      <c r="BB83" s="23"/>
    </row>
    <row r="84" spans="1:54" x14ac:dyDescent="0.25">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23"/>
      <c r="AG84" s="23"/>
      <c r="AH84" s="23"/>
      <c r="AI84" s="23"/>
      <c r="AJ84" s="23"/>
      <c r="AK84" s="23"/>
      <c r="AL84" s="18"/>
      <c r="AM84" s="23"/>
      <c r="AN84" s="23"/>
      <c r="AO84" s="23"/>
      <c r="AP84" s="23"/>
      <c r="AQ84" s="23"/>
      <c r="AR84" s="23"/>
      <c r="AS84" s="23"/>
      <c r="AT84" s="23"/>
      <c r="AU84" s="23"/>
      <c r="AV84" s="23"/>
      <c r="AW84" s="23"/>
      <c r="AX84" s="23"/>
      <c r="AY84" s="23"/>
      <c r="AZ84" s="23"/>
      <c r="BA84" s="23"/>
      <c r="BB84" s="23"/>
    </row>
    <row r="85" spans="1:54" x14ac:dyDescent="0.25">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23"/>
      <c r="AG85" s="23"/>
      <c r="AH85" s="23"/>
      <c r="AI85" s="23"/>
      <c r="AJ85" s="23"/>
      <c r="AK85" s="23"/>
      <c r="AL85" s="18"/>
      <c r="AM85" s="23"/>
      <c r="AN85" s="23"/>
      <c r="AO85" s="23"/>
      <c r="AP85" s="23"/>
      <c r="AQ85" s="23"/>
      <c r="AR85" s="23"/>
      <c r="AS85" s="23"/>
      <c r="AT85" s="23"/>
      <c r="AU85" s="23"/>
      <c r="AV85" s="23"/>
      <c r="AW85" s="23"/>
      <c r="AX85" s="23"/>
      <c r="AY85" s="23"/>
      <c r="AZ85" s="23"/>
      <c r="BA85" s="23"/>
      <c r="BB85" s="23"/>
    </row>
    <row r="86" spans="1:54" x14ac:dyDescent="0.25">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23"/>
      <c r="AG86" s="23"/>
      <c r="AH86" s="23"/>
      <c r="AI86" s="23"/>
      <c r="AJ86" s="23"/>
      <c r="AK86" s="23"/>
      <c r="AL86" s="18"/>
      <c r="AM86" s="23"/>
      <c r="AN86" s="23"/>
      <c r="AO86" s="23"/>
      <c r="AP86" s="23"/>
      <c r="AQ86" s="23"/>
      <c r="AR86" s="23"/>
      <c r="AS86" s="23"/>
      <c r="AT86" s="23"/>
      <c r="AU86" s="23"/>
      <c r="AV86" s="23"/>
      <c r="AW86" s="23"/>
      <c r="AX86" s="23"/>
      <c r="AY86" s="23"/>
      <c r="AZ86" s="23"/>
      <c r="BA86" s="23"/>
      <c r="BB86" s="23"/>
    </row>
    <row r="87" spans="1:54" x14ac:dyDescent="0.25">
      <c r="A87" s="18"/>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23"/>
      <c r="AG87" s="23"/>
      <c r="AH87" s="23"/>
      <c r="AI87" s="23"/>
      <c r="AJ87" s="23"/>
      <c r="AK87" s="23"/>
      <c r="AL87" s="18"/>
      <c r="AM87" s="23"/>
      <c r="AN87" s="23"/>
      <c r="AO87" s="23"/>
      <c r="AP87" s="23"/>
      <c r="AQ87" s="23"/>
      <c r="AR87" s="23"/>
      <c r="AS87" s="23"/>
      <c r="AT87" s="23"/>
      <c r="AU87" s="23"/>
      <c r="AV87" s="23"/>
      <c r="AW87" s="23"/>
      <c r="AX87" s="23"/>
      <c r="AY87" s="23"/>
      <c r="AZ87" s="23"/>
      <c r="BA87" s="23"/>
      <c r="BB87" s="23"/>
    </row>
    <row r="88" spans="1:54" x14ac:dyDescent="0.25">
      <c r="A88" s="18"/>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23"/>
      <c r="AG88" s="23"/>
      <c r="AH88" s="23"/>
      <c r="AI88" s="23"/>
      <c r="AJ88" s="23"/>
      <c r="AK88" s="23"/>
      <c r="AL88" s="18"/>
      <c r="AM88" s="23"/>
      <c r="AN88" s="23"/>
      <c r="AO88" s="23"/>
      <c r="AP88" s="23"/>
      <c r="AQ88" s="23"/>
      <c r="AR88" s="23"/>
      <c r="AS88" s="23"/>
      <c r="AT88" s="23"/>
      <c r="AU88" s="23"/>
      <c r="AV88" s="23"/>
      <c r="AW88" s="23"/>
      <c r="AX88" s="23"/>
      <c r="AY88" s="23"/>
      <c r="AZ88" s="23"/>
      <c r="BA88" s="23"/>
      <c r="BB88" s="23"/>
    </row>
    <row r="89" spans="1:54" x14ac:dyDescent="0.25">
      <c r="A89" s="18"/>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23"/>
      <c r="AG89" s="23"/>
      <c r="AH89" s="23"/>
      <c r="AI89" s="23"/>
      <c r="AJ89" s="23"/>
      <c r="AK89" s="23"/>
      <c r="AL89" s="18"/>
      <c r="AM89" s="23"/>
      <c r="AN89" s="23"/>
      <c r="AO89" s="23"/>
      <c r="AP89" s="23"/>
      <c r="AQ89" s="23"/>
      <c r="AR89" s="23"/>
      <c r="AS89" s="23"/>
      <c r="AT89" s="23"/>
      <c r="AU89" s="23"/>
      <c r="AV89" s="23"/>
      <c r="AW89" s="23"/>
      <c r="AX89" s="23"/>
      <c r="AY89" s="23"/>
      <c r="AZ89" s="23"/>
      <c r="BA89" s="23"/>
      <c r="BB89" s="23"/>
    </row>
    <row r="90" spans="1:54" x14ac:dyDescent="0.25">
      <c r="A90" s="18"/>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23"/>
      <c r="AG90" s="23"/>
      <c r="AH90" s="23"/>
      <c r="AI90" s="23"/>
      <c r="AJ90" s="23"/>
      <c r="AK90" s="23"/>
      <c r="AL90" s="18"/>
      <c r="AM90" s="23"/>
      <c r="AN90" s="23"/>
      <c r="AO90" s="23"/>
      <c r="AP90" s="23"/>
      <c r="AQ90" s="23"/>
      <c r="AR90" s="23"/>
      <c r="AS90" s="23"/>
      <c r="AT90" s="23"/>
      <c r="AU90" s="23"/>
      <c r="AV90" s="23"/>
      <c r="AW90" s="23"/>
      <c r="AX90" s="23"/>
      <c r="AY90" s="23"/>
      <c r="AZ90" s="23"/>
      <c r="BA90" s="23"/>
      <c r="BB90" s="23"/>
    </row>
    <row r="91" spans="1:54" x14ac:dyDescent="0.25">
      <c r="A91" s="18"/>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23"/>
      <c r="AG91" s="23"/>
      <c r="AH91" s="23"/>
      <c r="AI91" s="23"/>
      <c r="AJ91" s="23"/>
      <c r="AK91" s="23"/>
      <c r="AL91" s="18"/>
      <c r="AM91" s="23"/>
      <c r="AN91" s="23"/>
      <c r="AO91" s="23"/>
      <c r="AP91" s="23"/>
      <c r="AQ91" s="23"/>
      <c r="AR91" s="23"/>
      <c r="AS91" s="23"/>
      <c r="AT91" s="23"/>
      <c r="AU91" s="23"/>
      <c r="AV91" s="23"/>
      <c r="AW91" s="23"/>
      <c r="AX91" s="23"/>
      <c r="AY91" s="23"/>
      <c r="AZ91" s="23"/>
      <c r="BA91" s="23"/>
      <c r="BB91" s="23"/>
    </row>
    <row r="92" spans="1:54" x14ac:dyDescent="0.25">
      <c r="A92" s="18"/>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23"/>
      <c r="AG92" s="23"/>
      <c r="AH92" s="23"/>
      <c r="AI92" s="23"/>
      <c r="AJ92" s="23"/>
      <c r="AK92" s="23"/>
      <c r="AL92" s="18"/>
      <c r="AM92" s="23"/>
      <c r="AN92" s="23"/>
      <c r="AO92" s="23"/>
      <c r="AP92" s="23"/>
      <c r="AQ92" s="23"/>
      <c r="AR92" s="23"/>
      <c r="AS92" s="23"/>
      <c r="AT92" s="23"/>
      <c r="AU92" s="23"/>
      <c r="AV92" s="23"/>
      <c r="AW92" s="23"/>
      <c r="AX92" s="23"/>
      <c r="AY92" s="23"/>
      <c r="AZ92" s="23"/>
      <c r="BA92" s="23"/>
      <c r="BB92" s="23"/>
    </row>
    <row r="93" spans="1:54" x14ac:dyDescent="0.25">
      <c r="A93" s="18"/>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23"/>
      <c r="AG93" s="23"/>
      <c r="AH93" s="23"/>
      <c r="AI93" s="23"/>
      <c r="AJ93" s="23"/>
      <c r="AK93" s="23"/>
      <c r="AL93" s="18"/>
      <c r="AM93" s="23"/>
      <c r="AN93" s="23"/>
      <c r="AO93" s="23"/>
      <c r="AP93" s="23"/>
      <c r="AQ93" s="23"/>
      <c r="AR93" s="23"/>
      <c r="AS93" s="23"/>
      <c r="AT93" s="23"/>
      <c r="AU93" s="23"/>
      <c r="AV93" s="23"/>
      <c r="AW93" s="23"/>
      <c r="AX93" s="23"/>
      <c r="AY93" s="23"/>
      <c r="AZ93" s="23"/>
      <c r="BA93" s="23"/>
      <c r="BB93" s="23"/>
    </row>
    <row r="94" spans="1:54" x14ac:dyDescent="0.25">
      <c r="A94" s="18"/>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23"/>
      <c r="AG94" s="23"/>
      <c r="AH94" s="23"/>
      <c r="AI94" s="23"/>
      <c r="AJ94" s="23"/>
      <c r="AK94" s="23"/>
      <c r="AL94" s="18"/>
      <c r="AM94" s="23"/>
      <c r="AN94" s="23"/>
      <c r="AO94" s="23"/>
      <c r="AP94" s="23"/>
      <c r="AQ94" s="23"/>
      <c r="AR94" s="23"/>
      <c r="AS94" s="23"/>
      <c r="AT94" s="23"/>
      <c r="AU94" s="23"/>
      <c r="AV94" s="23"/>
      <c r="AW94" s="23"/>
      <c r="AX94" s="23"/>
      <c r="AY94" s="23"/>
      <c r="AZ94" s="23"/>
      <c r="BA94" s="23"/>
      <c r="BB94" s="23"/>
    </row>
    <row r="95" spans="1:54" x14ac:dyDescent="0.25">
      <c r="A95" s="18"/>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23"/>
      <c r="AG95" s="23"/>
      <c r="AH95" s="23"/>
      <c r="AI95" s="23"/>
      <c r="AJ95" s="23"/>
      <c r="AK95" s="23"/>
      <c r="AL95" s="18"/>
      <c r="AM95" s="23"/>
      <c r="AN95" s="23"/>
      <c r="AO95" s="23"/>
      <c r="AP95" s="23"/>
      <c r="AQ95" s="23"/>
      <c r="AR95" s="23"/>
      <c r="AS95" s="23"/>
      <c r="AT95" s="23"/>
      <c r="AU95" s="23"/>
      <c r="AV95" s="23"/>
      <c r="AW95" s="23"/>
      <c r="AX95" s="23"/>
      <c r="AY95" s="23"/>
      <c r="AZ95" s="23"/>
      <c r="BA95" s="23"/>
      <c r="BB95" s="23"/>
    </row>
    <row r="96" spans="1:54" x14ac:dyDescent="0.2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23"/>
      <c r="AG96" s="23"/>
      <c r="AH96" s="23"/>
      <c r="AI96" s="23"/>
      <c r="AJ96" s="23"/>
      <c r="AK96" s="23"/>
      <c r="AL96" s="18"/>
      <c r="AM96" s="23"/>
      <c r="AN96" s="23"/>
      <c r="AO96" s="23"/>
      <c r="AP96" s="23"/>
      <c r="AQ96" s="23"/>
      <c r="AR96" s="23"/>
      <c r="AS96" s="23"/>
      <c r="AT96" s="23"/>
      <c r="AU96" s="23"/>
      <c r="AV96" s="23"/>
      <c r="AW96" s="23"/>
      <c r="AX96" s="23"/>
      <c r="AY96" s="23"/>
      <c r="AZ96" s="23"/>
      <c r="BA96" s="23"/>
      <c r="BB96" s="23"/>
    </row>
    <row r="97" spans="1:54" x14ac:dyDescent="0.2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23"/>
      <c r="AG97" s="23"/>
      <c r="AH97" s="23"/>
      <c r="AI97" s="23"/>
      <c r="AJ97" s="23"/>
      <c r="AK97" s="23"/>
      <c r="AL97" s="18"/>
      <c r="AM97" s="23"/>
      <c r="AN97" s="23"/>
      <c r="AO97" s="23"/>
      <c r="AP97" s="23"/>
      <c r="AQ97" s="23"/>
      <c r="AR97" s="23"/>
      <c r="AS97" s="23"/>
      <c r="AT97" s="23"/>
      <c r="AU97" s="23"/>
      <c r="AV97" s="23"/>
      <c r="AW97" s="23"/>
      <c r="AX97" s="23"/>
      <c r="AY97" s="23"/>
      <c r="AZ97" s="23"/>
      <c r="BA97" s="23"/>
      <c r="BB97" s="23"/>
    </row>
    <row r="98" spans="1:54" x14ac:dyDescent="0.2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23"/>
      <c r="AG98" s="23"/>
      <c r="AH98" s="23"/>
      <c r="AI98" s="23"/>
      <c r="AJ98" s="23"/>
      <c r="AK98" s="23"/>
      <c r="AL98" s="18"/>
      <c r="AM98" s="23"/>
      <c r="AN98" s="23"/>
      <c r="AO98" s="23"/>
      <c r="AP98" s="23"/>
      <c r="AQ98" s="23"/>
      <c r="AR98" s="23"/>
      <c r="AS98" s="23"/>
      <c r="AT98" s="23"/>
      <c r="AU98" s="23"/>
      <c r="AV98" s="23"/>
      <c r="AW98" s="23"/>
      <c r="AX98" s="23"/>
      <c r="AY98" s="23"/>
      <c r="AZ98" s="23"/>
      <c r="BA98" s="23"/>
      <c r="BB98" s="23"/>
    </row>
    <row r="99" spans="1:54" x14ac:dyDescent="0.2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23"/>
      <c r="AG99" s="23"/>
      <c r="AH99" s="23"/>
      <c r="AI99" s="23"/>
      <c r="AJ99" s="23"/>
      <c r="AK99" s="23"/>
      <c r="AL99" s="18"/>
      <c r="AM99" s="23"/>
      <c r="AN99" s="23"/>
      <c r="AO99" s="23"/>
      <c r="AP99" s="23"/>
      <c r="AQ99" s="23"/>
      <c r="AR99" s="23"/>
      <c r="AS99" s="23"/>
      <c r="AT99" s="23"/>
      <c r="AU99" s="23"/>
      <c r="AV99" s="23"/>
      <c r="AW99" s="23"/>
      <c r="AX99" s="23"/>
      <c r="AY99" s="23"/>
      <c r="AZ99" s="23"/>
      <c r="BA99" s="23"/>
      <c r="BB99" s="23"/>
    </row>
    <row r="100" spans="1:54" x14ac:dyDescent="0.2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23"/>
      <c r="AG100" s="23"/>
      <c r="AH100" s="23"/>
      <c r="AI100" s="23"/>
      <c r="AJ100" s="23"/>
      <c r="AK100" s="23"/>
      <c r="AL100" s="18"/>
      <c r="AM100" s="23"/>
      <c r="AN100" s="23"/>
      <c r="AO100" s="23"/>
      <c r="AP100" s="23"/>
      <c r="AQ100" s="23"/>
      <c r="AR100" s="23"/>
      <c r="AS100" s="23"/>
      <c r="AT100" s="23"/>
      <c r="AU100" s="23"/>
      <c r="AV100" s="23"/>
      <c r="AW100" s="23"/>
      <c r="AX100" s="23"/>
      <c r="AY100" s="23"/>
      <c r="AZ100" s="23"/>
      <c r="BA100" s="23"/>
      <c r="BB100" s="23"/>
    </row>
    <row r="101" spans="1:54" x14ac:dyDescent="0.2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23"/>
      <c r="AG101" s="23"/>
      <c r="AH101" s="23"/>
      <c r="AI101" s="23"/>
      <c r="AJ101" s="23"/>
      <c r="AK101" s="23"/>
      <c r="AL101" s="18"/>
      <c r="AM101" s="23"/>
      <c r="AN101" s="23"/>
      <c r="AO101" s="23"/>
      <c r="AP101" s="23"/>
      <c r="AQ101" s="23"/>
      <c r="AR101" s="23"/>
      <c r="AS101" s="23"/>
      <c r="AT101" s="23"/>
      <c r="AU101" s="23"/>
      <c r="AV101" s="23"/>
      <c r="AW101" s="23"/>
      <c r="AX101" s="23"/>
      <c r="AY101" s="23"/>
      <c r="AZ101" s="23"/>
      <c r="BA101" s="23"/>
      <c r="BB101" s="23"/>
    </row>
    <row r="102" spans="1:54" x14ac:dyDescent="0.2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23"/>
      <c r="AG102" s="23"/>
      <c r="AH102" s="23"/>
      <c r="AI102" s="23"/>
      <c r="AJ102" s="23"/>
      <c r="AK102" s="23"/>
      <c r="AL102" s="18"/>
      <c r="AM102" s="23"/>
      <c r="AN102" s="23"/>
      <c r="AO102" s="23"/>
      <c r="AP102" s="23"/>
      <c r="AQ102" s="23"/>
      <c r="AR102" s="23"/>
      <c r="AS102" s="23"/>
      <c r="AT102" s="23"/>
      <c r="AU102" s="23"/>
      <c r="AV102" s="23"/>
      <c r="AW102" s="23"/>
      <c r="AX102" s="23"/>
      <c r="AY102" s="23"/>
      <c r="AZ102" s="23"/>
      <c r="BA102" s="23"/>
      <c r="BB102" s="23"/>
    </row>
    <row r="103" spans="1:54" x14ac:dyDescent="0.2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23"/>
      <c r="AG103" s="23"/>
      <c r="AH103" s="23"/>
      <c r="AI103" s="23"/>
      <c r="AJ103" s="23"/>
      <c r="AK103" s="23"/>
      <c r="AL103" s="18"/>
      <c r="AM103" s="23"/>
      <c r="AN103" s="23"/>
      <c r="AO103" s="23"/>
      <c r="AP103" s="23"/>
      <c r="AQ103" s="23"/>
      <c r="AR103" s="23"/>
      <c r="AS103" s="23"/>
      <c r="AT103" s="23"/>
      <c r="AU103" s="23"/>
      <c r="AV103" s="23"/>
      <c r="AW103" s="23"/>
      <c r="AX103" s="23"/>
      <c r="AY103" s="23"/>
      <c r="AZ103" s="23"/>
      <c r="BA103" s="23"/>
      <c r="BB103" s="23"/>
    </row>
    <row r="104" spans="1:54" x14ac:dyDescent="0.2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23"/>
      <c r="AG104" s="23"/>
      <c r="AH104" s="23"/>
      <c r="AI104" s="23"/>
      <c r="AJ104" s="23"/>
      <c r="AK104" s="23"/>
      <c r="AL104" s="18"/>
      <c r="AM104" s="23"/>
      <c r="AN104" s="23"/>
      <c r="AO104" s="23"/>
      <c r="AP104" s="23"/>
      <c r="AQ104" s="23"/>
      <c r="AR104" s="23"/>
      <c r="AS104" s="23"/>
      <c r="AT104" s="23"/>
      <c r="AU104" s="23"/>
      <c r="AV104" s="23"/>
      <c r="AW104" s="23"/>
      <c r="AX104" s="23"/>
      <c r="AY104" s="23"/>
      <c r="AZ104" s="23"/>
      <c r="BA104" s="23"/>
      <c r="BB104" s="23"/>
    </row>
    <row r="105" spans="1:54" x14ac:dyDescent="0.2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23"/>
      <c r="AG105" s="23"/>
      <c r="AH105" s="23"/>
      <c r="AI105" s="23"/>
      <c r="AJ105" s="23"/>
      <c r="AK105" s="23"/>
      <c r="AL105" s="18"/>
      <c r="AM105" s="23"/>
      <c r="AN105" s="23"/>
      <c r="AO105" s="23"/>
      <c r="AP105" s="23"/>
      <c r="AQ105" s="23"/>
      <c r="AR105" s="23"/>
      <c r="AS105" s="23"/>
      <c r="AT105" s="23"/>
      <c r="AU105" s="23"/>
      <c r="AV105" s="23"/>
      <c r="AW105" s="23"/>
      <c r="AX105" s="23"/>
      <c r="AY105" s="23"/>
      <c r="AZ105" s="23"/>
      <c r="BA105" s="23"/>
      <c r="BB105" s="23"/>
    </row>
    <row r="106" spans="1:54" x14ac:dyDescent="0.2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23"/>
      <c r="AG106" s="23"/>
      <c r="AH106" s="23"/>
      <c r="AI106" s="23"/>
      <c r="AJ106" s="23"/>
      <c r="AK106" s="23"/>
      <c r="AL106" s="18"/>
      <c r="AM106" s="23"/>
      <c r="AN106" s="23"/>
      <c r="AO106" s="23"/>
      <c r="AP106" s="23"/>
      <c r="AQ106" s="23"/>
      <c r="AR106" s="23"/>
      <c r="AS106" s="23"/>
      <c r="AT106" s="23"/>
      <c r="AU106" s="23"/>
      <c r="AV106" s="23"/>
      <c r="AW106" s="23"/>
      <c r="AX106" s="23"/>
      <c r="AY106" s="23"/>
      <c r="AZ106" s="23"/>
      <c r="BA106" s="23"/>
      <c r="BB106" s="23"/>
    </row>
    <row r="107" spans="1:54" x14ac:dyDescent="0.2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23"/>
      <c r="AG107" s="23"/>
      <c r="AH107" s="23"/>
      <c r="AI107" s="23"/>
      <c r="AJ107" s="23"/>
      <c r="AK107" s="23"/>
      <c r="AL107" s="18"/>
      <c r="AM107" s="23"/>
      <c r="AN107" s="23"/>
      <c r="AO107" s="23"/>
      <c r="AP107" s="23"/>
      <c r="AQ107" s="23"/>
      <c r="AR107" s="23"/>
      <c r="AS107" s="23"/>
      <c r="AT107" s="23"/>
      <c r="AU107" s="23"/>
      <c r="AV107" s="23"/>
      <c r="AW107" s="23"/>
      <c r="AX107" s="23"/>
      <c r="AY107" s="23"/>
      <c r="AZ107" s="23"/>
      <c r="BA107" s="23"/>
      <c r="BB107" s="23"/>
    </row>
    <row r="108" spans="1:54" x14ac:dyDescent="0.2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23"/>
      <c r="AG108" s="23"/>
      <c r="AH108" s="23"/>
      <c r="AI108" s="23"/>
      <c r="AJ108" s="23"/>
      <c r="AK108" s="23"/>
      <c r="AL108" s="18"/>
      <c r="AM108" s="23"/>
      <c r="AN108" s="23"/>
      <c r="AO108" s="23"/>
      <c r="AP108" s="23"/>
      <c r="AQ108" s="23"/>
      <c r="AR108" s="23"/>
      <c r="AS108" s="23"/>
      <c r="AT108" s="23"/>
      <c r="AU108" s="23"/>
      <c r="AV108" s="23"/>
      <c r="AW108" s="23"/>
      <c r="AX108" s="23"/>
      <c r="AY108" s="23"/>
      <c r="AZ108" s="23"/>
      <c r="BA108" s="23"/>
      <c r="BB108" s="23"/>
    </row>
    <row r="109" spans="1:54" x14ac:dyDescent="0.2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23"/>
      <c r="AG109" s="23"/>
      <c r="AH109" s="23"/>
      <c r="AI109" s="23"/>
      <c r="AJ109" s="23"/>
      <c r="AK109" s="23"/>
      <c r="AL109" s="18"/>
      <c r="AM109" s="23"/>
      <c r="AN109" s="23"/>
      <c r="AO109" s="23"/>
      <c r="AP109" s="23"/>
      <c r="AQ109" s="23"/>
      <c r="AR109" s="23"/>
      <c r="AS109" s="23"/>
      <c r="AT109" s="23"/>
      <c r="AU109" s="23"/>
      <c r="AV109" s="23"/>
      <c r="AW109" s="23"/>
      <c r="AX109" s="23"/>
      <c r="AY109" s="23"/>
      <c r="AZ109" s="23"/>
      <c r="BA109" s="23"/>
      <c r="BB109" s="23"/>
    </row>
    <row r="110" spans="1:54" x14ac:dyDescent="0.2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23"/>
      <c r="AG110" s="23"/>
      <c r="AH110" s="23"/>
      <c r="AI110" s="23"/>
      <c r="AJ110" s="23"/>
      <c r="AK110" s="23"/>
      <c r="AL110" s="18"/>
      <c r="AM110" s="23"/>
      <c r="AN110" s="23"/>
      <c r="AO110" s="23"/>
      <c r="AP110" s="23"/>
      <c r="AQ110" s="23"/>
      <c r="AR110" s="23"/>
      <c r="AS110" s="23"/>
      <c r="AT110" s="23"/>
      <c r="AU110" s="23"/>
      <c r="AV110" s="23"/>
      <c r="AW110" s="23"/>
      <c r="AX110" s="23"/>
      <c r="AY110" s="23"/>
      <c r="AZ110" s="23"/>
      <c r="BA110" s="23"/>
      <c r="BB110" s="23"/>
    </row>
    <row r="111" spans="1:54" x14ac:dyDescent="0.2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23"/>
      <c r="AG111" s="23"/>
      <c r="AH111" s="23"/>
      <c r="AI111" s="23"/>
      <c r="AJ111" s="23"/>
      <c r="AK111" s="23"/>
      <c r="AL111" s="18"/>
      <c r="AM111" s="23"/>
      <c r="AN111" s="23"/>
      <c r="AO111" s="23"/>
      <c r="AP111" s="23"/>
      <c r="AQ111" s="23"/>
      <c r="AR111" s="23"/>
      <c r="AS111" s="23"/>
      <c r="AT111" s="23"/>
      <c r="AU111" s="23"/>
      <c r="AV111" s="23"/>
      <c r="AW111" s="23"/>
      <c r="AX111" s="23"/>
      <c r="AY111" s="23"/>
      <c r="AZ111" s="23"/>
      <c r="BA111" s="23"/>
      <c r="BB111" s="23"/>
    </row>
    <row r="112" spans="1:54" x14ac:dyDescent="0.2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23"/>
      <c r="AG112" s="23"/>
      <c r="AH112" s="23"/>
      <c r="AI112" s="23"/>
      <c r="AJ112" s="23"/>
      <c r="AK112" s="23"/>
      <c r="AL112" s="18"/>
      <c r="AM112" s="23"/>
      <c r="AN112" s="23"/>
      <c r="AO112" s="23"/>
      <c r="AP112" s="23"/>
      <c r="AQ112" s="23"/>
      <c r="AR112" s="23"/>
      <c r="AS112" s="23"/>
      <c r="AT112" s="23"/>
      <c r="AU112" s="23"/>
      <c r="AV112" s="23"/>
      <c r="AW112" s="23"/>
      <c r="AX112" s="23"/>
      <c r="AY112" s="23"/>
      <c r="AZ112" s="23"/>
      <c r="BA112" s="23"/>
      <c r="BB112" s="23"/>
    </row>
    <row r="113" spans="1:54" x14ac:dyDescent="0.2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23"/>
      <c r="AG113" s="23"/>
      <c r="AH113" s="23"/>
      <c r="AI113" s="23"/>
      <c r="AJ113" s="23"/>
      <c r="AK113" s="23"/>
      <c r="AL113" s="18"/>
      <c r="AM113" s="23"/>
      <c r="AN113" s="23"/>
      <c r="AO113" s="23"/>
      <c r="AP113" s="23"/>
      <c r="AQ113" s="23"/>
      <c r="AR113" s="23"/>
      <c r="AS113" s="23"/>
      <c r="AT113" s="23"/>
      <c r="AU113" s="23"/>
      <c r="AV113" s="23"/>
      <c r="AW113" s="23"/>
      <c r="AX113" s="23"/>
      <c r="AY113" s="23"/>
      <c r="AZ113" s="23"/>
      <c r="BA113" s="23"/>
      <c r="BB113" s="23"/>
    </row>
    <row r="114" spans="1:54" x14ac:dyDescent="0.2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23"/>
      <c r="AG114" s="23"/>
      <c r="AH114" s="23"/>
      <c r="AI114" s="23"/>
      <c r="AJ114" s="23"/>
      <c r="AK114" s="23"/>
      <c r="AL114" s="18"/>
      <c r="AM114" s="23"/>
      <c r="AN114" s="23"/>
      <c r="AO114" s="23"/>
      <c r="AP114" s="23"/>
      <c r="AQ114" s="23"/>
      <c r="AR114" s="23"/>
      <c r="AS114" s="23"/>
      <c r="AT114" s="23"/>
      <c r="AU114" s="23"/>
      <c r="AV114" s="23"/>
      <c r="AW114" s="23"/>
      <c r="AX114" s="23"/>
      <c r="AY114" s="23"/>
      <c r="AZ114" s="23"/>
      <c r="BA114" s="23"/>
      <c r="BB114" s="23"/>
    </row>
    <row r="115" spans="1:54" x14ac:dyDescent="0.2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23"/>
      <c r="AG115" s="23"/>
      <c r="AH115" s="23"/>
      <c r="AI115" s="23"/>
      <c r="AJ115" s="23"/>
      <c r="AK115" s="23"/>
      <c r="AL115" s="18"/>
      <c r="AM115" s="23"/>
      <c r="AN115" s="23"/>
      <c r="AO115" s="23"/>
      <c r="AP115" s="23"/>
      <c r="AQ115" s="23"/>
      <c r="AR115" s="23"/>
      <c r="AS115" s="23"/>
      <c r="AT115" s="23"/>
      <c r="AU115" s="23"/>
      <c r="AV115" s="23"/>
      <c r="AW115" s="23"/>
      <c r="AX115" s="23"/>
      <c r="AY115" s="23"/>
      <c r="AZ115" s="23"/>
      <c r="BA115" s="23"/>
      <c r="BB115" s="23"/>
    </row>
    <row r="116" spans="1:54" x14ac:dyDescent="0.2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23"/>
      <c r="AG116" s="23"/>
      <c r="AH116" s="23"/>
      <c r="AI116" s="23"/>
      <c r="AJ116" s="23"/>
      <c r="AK116" s="23"/>
      <c r="AL116" s="18"/>
      <c r="AM116" s="23"/>
      <c r="AN116" s="23"/>
      <c r="AO116" s="23"/>
      <c r="AP116" s="23"/>
      <c r="AQ116" s="23"/>
      <c r="AR116" s="23"/>
      <c r="AS116" s="23"/>
      <c r="AT116" s="23"/>
      <c r="AU116" s="23"/>
      <c r="AV116" s="23"/>
      <c r="AW116" s="23"/>
      <c r="AX116" s="23"/>
      <c r="AY116" s="23"/>
      <c r="AZ116" s="23"/>
      <c r="BA116" s="23"/>
      <c r="BB116" s="23"/>
    </row>
    <row r="117" spans="1:54" x14ac:dyDescent="0.2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23"/>
      <c r="AG117" s="23"/>
      <c r="AH117" s="23"/>
      <c r="AI117" s="23"/>
      <c r="AJ117" s="23"/>
      <c r="AK117" s="23"/>
      <c r="AL117" s="18"/>
      <c r="AM117" s="23"/>
      <c r="AN117" s="23"/>
      <c r="AO117" s="23"/>
      <c r="AP117" s="23"/>
      <c r="AQ117" s="23"/>
      <c r="AR117" s="23"/>
      <c r="AS117" s="23"/>
      <c r="AT117" s="23"/>
      <c r="AU117" s="23"/>
      <c r="AV117" s="23"/>
      <c r="AW117" s="23"/>
      <c r="AX117" s="23"/>
      <c r="AY117" s="23"/>
      <c r="AZ117" s="23"/>
      <c r="BA117" s="23"/>
      <c r="BB117" s="23"/>
    </row>
    <row r="118" spans="1:54" x14ac:dyDescent="0.2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23"/>
      <c r="AG118" s="23"/>
      <c r="AH118" s="23"/>
      <c r="AI118" s="23"/>
      <c r="AJ118" s="23"/>
      <c r="AK118" s="23"/>
      <c r="AL118" s="18"/>
      <c r="AM118" s="23"/>
      <c r="AN118" s="23"/>
      <c r="AO118" s="23"/>
      <c r="AP118" s="23"/>
      <c r="AQ118" s="23"/>
      <c r="AR118" s="23"/>
      <c r="AS118" s="23"/>
      <c r="AT118" s="23"/>
      <c r="AU118" s="23"/>
      <c r="AV118" s="23"/>
      <c r="AW118" s="23"/>
      <c r="AX118" s="23"/>
      <c r="AY118" s="23"/>
      <c r="AZ118" s="23"/>
      <c r="BA118" s="23"/>
      <c r="BB118" s="23"/>
    </row>
    <row r="119" spans="1:54" x14ac:dyDescent="0.2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23"/>
      <c r="AG119" s="23"/>
      <c r="AH119" s="23"/>
      <c r="AI119" s="23"/>
      <c r="AJ119" s="23"/>
      <c r="AK119" s="23"/>
      <c r="AL119" s="18"/>
      <c r="AM119" s="23"/>
      <c r="AN119" s="23"/>
      <c r="AO119" s="23"/>
      <c r="AP119" s="23"/>
      <c r="AQ119" s="23"/>
      <c r="AR119" s="23"/>
      <c r="AS119" s="23"/>
      <c r="AT119" s="23"/>
      <c r="AU119" s="23"/>
      <c r="AV119" s="23"/>
      <c r="AW119" s="23"/>
      <c r="AX119" s="23"/>
      <c r="AY119" s="23"/>
      <c r="AZ119" s="23"/>
      <c r="BA119" s="23"/>
      <c r="BB119" s="23"/>
    </row>
    <row r="120" spans="1:54" x14ac:dyDescent="0.2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23"/>
      <c r="AG120" s="23"/>
      <c r="AH120" s="23"/>
      <c r="AI120" s="23"/>
      <c r="AJ120" s="23"/>
      <c r="AK120" s="23"/>
      <c r="AL120" s="18"/>
      <c r="AM120" s="23"/>
      <c r="AN120" s="23"/>
      <c r="AO120" s="23"/>
      <c r="AP120" s="23"/>
      <c r="AQ120" s="23"/>
      <c r="AR120" s="23"/>
      <c r="AS120" s="23"/>
      <c r="AT120" s="23"/>
      <c r="AU120" s="23"/>
      <c r="AV120" s="23"/>
      <c r="AW120" s="23"/>
      <c r="AX120" s="23"/>
      <c r="AY120" s="23"/>
      <c r="AZ120" s="23"/>
      <c r="BA120" s="23"/>
      <c r="BB120" s="23"/>
    </row>
    <row r="121" spans="1:54" x14ac:dyDescent="0.2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23"/>
      <c r="AG121" s="23"/>
      <c r="AH121" s="23"/>
      <c r="AI121" s="23"/>
      <c r="AJ121" s="23"/>
      <c r="AK121" s="23"/>
      <c r="AL121" s="18"/>
      <c r="AM121" s="23"/>
      <c r="AN121" s="23"/>
      <c r="AO121" s="23"/>
      <c r="AP121" s="23"/>
      <c r="AQ121" s="23"/>
      <c r="AR121" s="23"/>
      <c r="AS121" s="23"/>
      <c r="AT121" s="23"/>
      <c r="AU121" s="23"/>
      <c r="AV121" s="23"/>
      <c r="AW121" s="23"/>
      <c r="AX121" s="23"/>
      <c r="AY121" s="23"/>
      <c r="AZ121" s="23"/>
      <c r="BA121" s="23"/>
      <c r="BB121" s="23"/>
    </row>
    <row r="122" spans="1:54" x14ac:dyDescent="0.2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23"/>
      <c r="AG122" s="23"/>
      <c r="AH122" s="23"/>
      <c r="AI122" s="23"/>
      <c r="AJ122" s="23"/>
      <c r="AK122" s="23"/>
      <c r="AL122" s="18"/>
      <c r="AM122" s="23"/>
      <c r="AN122" s="23"/>
      <c r="AO122" s="23"/>
      <c r="AP122" s="23"/>
      <c r="AQ122" s="23"/>
      <c r="AR122" s="23"/>
      <c r="AS122" s="23"/>
      <c r="AT122" s="23"/>
      <c r="AU122" s="23"/>
      <c r="AV122" s="23"/>
      <c r="AW122" s="23"/>
      <c r="AX122" s="23"/>
      <c r="AY122" s="23"/>
      <c r="AZ122" s="23"/>
      <c r="BA122" s="23"/>
      <c r="BB122" s="23"/>
    </row>
    <row r="123" spans="1:54" x14ac:dyDescent="0.2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23"/>
      <c r="AG123" s="23"/>
      <c r="AH123" s="23"/>
      <c r="AI123" s="23"/>
      <c r="AJ123" s="23"/>
      <c r="AK123" s="23"/>
      <c r="AL123" s="18"/>
      <c r="AM123" s="23"/>
      <c r="AN123" s="23"/>
      <c r="AO123" s="23"/>
      <c r="AP123" s="23"/>
      <c r="AQ123" s="23"/>
      <c r="AR123" s="23"/>
      <c r="AS123" s="23"/>
      <c r="AT123" s="23"/>
      <c r="AU123" s="23"/>
      <c r="AV123" s="23"/>
      <c r="AW123" s="23"/>
      <c r="AX123" s="23"/>
      <c r="AY123" s="23"/>
      <c r="AZ123" s="23"/>
      <c r="BA123" s="23"/>
      <c r="BB123" s="23"/>
    </row>
    <row r="124" spans="1:54" x14ac:dyDescent="0.2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23"/>
      <c r="AG124" s="23"/>
      <c r="AH124" s="23"/>
      <c r="AI124" s="23"/>
      <c r="AJ124" s="23"/>
      <c r="AK124" s="23"/>
      <c r="AL124" s="18"/>
      <c r="AM124" s="23"/>
      <c r="AN124" s="23"/>
      <c r="AO124" s="23"/>
      <c r="AP124" s="23"/>
      <c r="AQ124" s="23"/>
      <c r="AR124" s="23"/>
      <c r="AS124" s="23"/>
      <c r="AT124" s="23"/>
      <c r="AU124" s="23"/>
      <c r="AV124" s="23"/>
      <c r="AW124" s="23"/>
      <c r="AX124" s="23"/>
      <c r="AY124" s="23"/>
      <c r="AZ124" s="23"/>
      <c r="BA124" s="23"/>
      <c r="BB124" s="23"/>
    </row>
    <row r="125" spans="1:54" x14ac:dyDescent="0.2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23"/>
      <c r="AG125" s="23"/>
      <c r="AH125" s="23"/>
      <c r="AI125" s="23"/>
      <c r="AJ125" s="23"/>
      <c r="AK125" s="23"/>
      <c r="AL125" s="18"/>
      <c r="AM125" s="23"/>
      <c r="AN125" s="23"/>
      <c r="AO125" s="23"/>
      <c r="AP125" s="23"/>
      <c r="AQ125" s="23"/>
      <c r="AR125" s="23"/>
      <c r="AS125" s="23"/>
      <c r="AT125" s="23"/>
      <c r="AU125" s="23"/>
      <c r="AV125" s="23"/>
      <c r="AW125" s="23"/>
      <c r="AX125" s="23"/>
      <c r="AY125" s="23"/>
      <c r="AZ125" s="23"/>
      <c r="BA125" s="23"/>
      <c r="BB125" s="23"/>
    </row>
    <row r="126" spans="1:54" x14ac:dyDescent="0.2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23"/>
      <c r="AG126" s="23"/>
      <c r="AH126" s="23"/>
      <c r="AI126" s="23"/>
      <c r="AJ126" s="23"/>
      <c r="AK126" s="23"/>
      <c r="AL126" s="18"/>
      <c r="AM126" s="23"/>
      <c r="AN126" s="23"/>
      <c r="AO126" s="23"/>
      <c r="AP126" s="23"/>
      <c r="AQ126" s="23"/>
      <c r="AR126" s="23"/>
      <c r="AS126" s="23"/>
      <c r="AT126" s="23"/>
      <c r="AU126" s="23"/>
      <c r="AV126" s="23"/>
      <c r="AW126" s="23"/>
      <c r="AX126" s="23"/>
      <c r="AY126" s="23"/>
      <c r="AZ126" s="23"/>
      <c r="BA126" s="23"/>
      <c r="BB126" s="23"/>
    </row>
    <row r="127" spans="1:54" x14ac:dyDescent="0.2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23"/>
      <c r="AG127" s="23"/>
      <c r="AH127" s="23"/>
      <c r="AI127" s="23"/>
      <c r="AJ127" s="23"/>
      <c r="AK127" s="23"/>
      <c r="AL127" s="18"/>
      <c r="AM127" s="23"/>
      <c r="AN127" s="23"/>
      <c r="AO127" s="23"/>
      <c r="AP127" s="23"/>
      <c r="AQ127" s="23"/>
      <c r="AR127" s="23"/>
      <c r="AS127" s="23"/>
      <c r="AT127" s="23"/>
      <c r="AU127" s="23"/>
      <c r="AV127" s="23"/>
      <c r="AW127" s="23"/>
      <c r="AX127" s="23"/>
      <c r="AY127" s="23"/>
      <c r="AZ127" s="23"/>
      <c r="BA127" s="23"/>
      <c r="BB127" s="23"/>
    </row>
    <row r="128" spans="1:54" x14ac:dyDescent="0.2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23"/>
      <c r="AG128" s="23"/>
      <c r="AH128" s="23"/>
      <c r="AI128" s="23"/>
      <c r="AJ128" s="23"/>
      <c r="AK128" s="23"/>
      <c r="AL128" s="18"/>
      <c r="AM128" s="23"/>
      <c r="AN128" s="23"/>
      <c r="AO128" s="23"/>
      <c r="AP128" s="23"/>
      <c r="AQ128" s="23"/>
      <c r="AR128" s="23"/>
      <c r="AS128" s="23"/>
      <c r="AT128" s="23"/>
      <c r="AU128" s="23"/>
      <c r="AV128" s="23"/>
      <c r="AW128" s="23"/>
      <c r="AX128" s="23"/>
      <c r="AY128" s="23"/>
      <c r="AZ128" s="23"/>
      <c r="BA128" s="23"/>
      <c r="BB128" s="23"/>
    </row>
    <row r="129" spans="1:54" x14ac:dyDescent="0.2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23"/>
      <c r="AG129" s="23"/>
      <c r="AH129" s="23"/>
      <c r="AI129" s="23"/>
      <c r="AJ129" s="23"/>
      <c r="AK129" s="23"/>
      <c r="AL129" s="18"/>
      <c r="AM129" s="23"/>
      <c r="AN129" s="23"/>
      <c r="AO129" s="23"/>
      <c r="AP129" s="23"/>
      <c r="AQ129" s="23"/>
      <c r="AR129" s="23"/>
      <c r="AS129" s="23"/>
      <c r="AT129" s="23"/>
      <c r="AU129" s="23"/>
      <c r="AV129" s="23"/>
      <c r="AW129" s="23"/>
      <c r="AX129" s="23"/>
      <c r="AY129" s="23"/>
      <c r="AZ129" s="23"/>
      <c r="BA129" s="23"/>
      <c r="BB129" s="23"/>
    </row>
    <row r="130" spans="1:54"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row>
    <row r="131" spans="1:54"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row>
    <row r="132" spans="1:54"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row>
    <row r="133" spans="1:54"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row>
    <row r="134" spans="1:54"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row>
    <row r="135" spans="1:54"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row>
    <row r="136" spans="1:54"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row>
    <row r="137" spans="1:54"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row>
  </sheetData>
  <mergeCells count="52">
    <mergeCell ref="H49:K49"/>
    <mergeCell ref="Z49:AC49"/>
    <mergeCell ref="AG49:AK49"/>
    <mergeCell ref="Y53:AC53"/>
    <mergeCell ref="O35:Z35"/>
    <mergeCell ref="A40:AK43"/>
    <mergeCell ref="A12:AK12"/>
    <mergeCell ref="A13:AK13"/>
    <mergeCell ref="AH20:AJ20"/>
    <mergeCell ref="O29:Z29"/>
    <mergeCell ref="O30:Z30"/>
    <mergeCell ref="AA29:AK29"/>
    <mergeCell ref="AA30:AK30"/>
    <mergeCell ref="K17:O17"/>
    <mergeCell ref="K18:O18"/>
    <mergeCell ref="K19:O19"/>
    <mergeCell ref="E25:H25"/>
    <mergeCell ref="E23:H23"/>
    <mergeCell ref="A38:AK39"/>
    <mergeCell ref="AX18:AZ18"/>
    <mergeCell ref="AX20:AZ20"/>
    <mergeCell ref="AR18:AT18"/>
    <mergeCell ref="AR20:AT20"/>
    <mergeCell ref="Q17:T17"/>
    <mergeCell ref="Q18:T18"/>
    <mergeCell ref="Q19:T19"/>
    <mergeCell ref="X18:Y18"/>
    <mergeCell ref="AB18:AC18"/>
    <mergeCell ref="AH18:AJ18"/>
    <mergeCell ref="X20:Y20"/>
    <mergeCell ref="AB20:AC20"/>
    <mergeCell ref="AG3:AJ3"/>
    <mergeCell ref="A6:AK6"/>
    <mergeCell ref="A7:AK7"/>
    <mergeCell ref="A8:AK8"/>
    <mergeCell ref="A11:AK11"/>
    <mergeCell ref="A44:X44"/>
    <mergeCell ref="A49:G49"/>
    <mergeCell ref="O28:Z28"/>
    <mergeCell ref="AA28:AK28"/>
    <mergeCell ref="A37:L37"/>
    <mergeCell ref="M37:O37"/>
    <mergeCell ref="O31:Z31"/>
    <mergeCell ref="O32:Z32"/>
    <mergeCell ref="O33:Z33"/>
    <mergeCell ref="O34:Z34"/>
    <mergeCell ref="AA31:AK31"/>
    <mergeCell ref="AA32:AK32"/>
    <mergeCell ref="AA33:AK33"/>
    <mergeCell ref="AA34:AK34"/>
    <mergeCell ref="AA35:AK35"/>
    <mergeCell ref="A45:AK47"/>
  </mergeCells>
  <conditionalFormatting sqref="D24:AH24 D26:AH26">
    <cfRule type="expression" dxfId="1" priority="1">
      <formula>AND(RETRAITLE&lt;=D24,RETOURLE&gt;=D24)</formula>
    </cfRule>
  </conditionalFormatting>
  <pageMargins left="0" right="0" top="0" bottom="0" header="0" footer="0"/>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Check Box 2">
              <controlPr defaultSize="0" autoFill="0" autoLine="0" autoPict="0">
                <anchor moveWithCells="1">
                  <from>
                    <xdr:col>16</xdr:col>
                    <xdr:colOff>200025</xdr:colOff>
                    <xdr:row>46</xdr:row>
                    <xdr:rowOff>161925</xdr:rowOff>
                  </from>
                  <to>
                    <xdr:col>18</xdr:col>
                    <xdr:colOff>85725</xdr:colOff>
                    <xdr:row>50</xdr:row>
                    <xdr:rowOff>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17</xdr:col>
                    <xdr:colOff>0</xdr:colOff>
                    <xdr:row>48</xdr:row>
                    <xdr:rowOff>180975</xdr:rowOff>
                  </from>
                  <to>
                    <xdr:col>18</xdr:col>
                    <xdr:colOff>95250</xdr:colOff>
                    <xdr:row>52</xdr:row>
                    <xdr:rowOff>19050</xdr:rowOff>
                  </to>
                </anchor>
              </controlPr>
            </control>
          </mc:Choice>
        </mc:AlternateContent>
        <mc:AlternateContent xmlns:mc="http://schemas.openxmlformats.org/markup-compatibility/2006">
          <mc:Choice Requires="x14">
            <control shapeId="1028" r:id="rId6" name="Check Box 4">
              <controlPr defaultSize="0" autoFill="0" autoLine="0" autoPict="0">
                <anchor moveWithCells="1">
                  <from>
                    <xdr:col>17</xdr:col>
                    <xdr:colOff>0</xdr:colOff>
                    <xdr:row>50</xdr:row>
                    <xdr:rowOff>180975</xdr:rowOff>
                  </from>
                  <to>
                    <xdr:col>18</xdr:col>
                    <xdr:colOff>95250</xdr:colOff>
                    <xdr:row>54</xdr:row>
                    <xdr:rowOff>19050</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16</xdr:col>
                    <xdr:colOff>200025</xdr:colOff>
                    <xdr:row>52</xdr:row>
                    <xdr:rowOff>171450</xdr:rowOff>
                  </from>
                  <to>
                    <xdr:col>18</xdr:col>
                    <xdr:colOff>85725</xdr:colOff>
                    <xdr:row>56</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D31" sqref="D31"/>
    </sheetView>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Z62"/>
  <sheetViews>
    <sheetView topLeftCell="A37" workbookViewId="0">
      <selection activeCell="B66" sqref="B66"/>
    </sheetView>
  </sheetViews>
  <sheetFormatPr baseColWidth="10" defaultRowHeight="15" x14ac:dyDescent="0.25"/>
  <cols>
    <col min="1" max="1" width="19.85546875" customWidth="1"/>
    <col min="2" max="2" width="30" customWidth="1"/>
    <col min="3" max="3" width="16.42578125" customWidth="1"/>
    <col min="4" max="4" width="17.85546875" customWidth="1"/>
    <col min="5" max="5" width="18" customWidth="1"/>
    <col min="6" max="6" width="15" customWidth="1"/>
    <col min="7" max="7" width="15.28515625" customWidth="1"/>
    <col min="8" max="9" width="15.42578125" customWidth="1"/>
    <col min="10" max="10" width="14.7109375" customWidth="1"/>
    <col min="12" max="12" width="21.5703125" customWidth="1"/>
    <col min="13" max="13" width="14.5703125" customWidth="1"/>
    <col min="14" max="14" width="13.85546875" customWidth="1"/>
    <col min="17" max="17" width="25" customWidth="1"/>
    <col min="19" max="19" width="13.140625" customWidth="1"/>
    <col min="21" max="21" width="13.5703125" customWidth="1"/>
    <col min="23" max="23" width="13" customWidth="1"/>
    <col min="24" max="24" width="12.5703125" customWidth="1"/>
  </cols>
  <sheetData>
    <row r="1" spans="1:26" x14ac:dyDescent="0.25">
      <c r="A1" s="62" t="s">
        <v>93</v>
      </c>
      <c r="B1" s="62" t="s">
        <v>39</v>
      </c>
      <c r="C1" s="62" t="s">
        <v>131</v>
      </c>
      <c r="D1" s="62" t="s">
        <v>78</v>
      </c>
      <c r="E1" s="63" t="s">
        <v>57</v>
      </c>
      <c r="F1" s="62" t="s">
        <v>61</v>
      </c>
      <c r="G1" s="62" t="s">
        <v>72</v>
      </c>
      <c r="H1" s="62" t="s">
        <v>79</v>
      </c>
      <c r="I1" s="62" t="s">
        <v>81</v>
      </c>
      <c r="J1" s="62" t="s">
        <v>82</v>
      </c>
      <c r="K1" s="62" t="s">
        <v>99</v>
      </c>
      <c r="L1" s="62" t="s">
        <v>83</v>
      </c>
      <c r="M1" s="62" t="s">
        <v>47</v>
      </c>
      <c r="N1" s="62" t="s">
        <v>84</v>
      </c>
      <c r="O1" s="62" t="s">
        <v>85</v>
      </c>
      <c r="P1" s="62" t="s">
        <v>86</v>
      </c>
      <c r="Q1" s="62" t="s">
        <v>87</v>
      </c>
      <c r="R1" s="62" t="s">
        <v>88</v>
      </c>
      <c r="S1" s="62" t="s">
        <v>67</v>
      </c>
      <c r="T1" s="62" t="s">
        <v>90</v>
      </c>
      <c r="U1" s="62" t="s">
        <v>66</v>
      </c>
      <c r="V1" s="62" t="s">
        <v>91</v>
      </c>
      <c r="W1" s="62" t="s">
        <v>53</v>
      </c>
      <c r="X1" s="62" t="s">
        <v>52</v>
      </c>
      <c r="Y1" s="62" t="s">
        <v>50</v>
      </c>
      <c r="Z1" s="62" t="s">
        <v>75</v>
      </c>
    </row>
    <row r="2" spans="1:26" ht="15" customHeight="1" x14ac:dyDescent="0.25">
      <c r="A2" t="s">
        <v>39</v>
      </c>
      <c r="B2" t="s">
        <v>40</v>
      </c>
      <c r="C2" t="s">
        <v>78</v>
      </c>
      <c r="D2" t="s">
        <v>46</v>
      </c>
      <c r="E2" t="s">
        <v>58</v>
      </c>
      <c r="F2" t="s">
        <v>62</v>
      </c>
      <c r="G2" t="s">
        <v>73</v>
      </c>
      <c r="H2" t="s">
        <v>47</v>
      </c>
      <c r="I2" t="s">
        <v>99</v>
      </c>
      <c r="J2" t="s">
        <v>53</v>
      </c>
      <c r="K2" t="s">
        <v>81</v>
      </c>
      <c r="L2" t="s">
        <v>111</v>
      </c>
      <c r="M2" t="s">
        <v>66</v>
      </c>
      <c r="N2" t="s">
        <v>54</v>
      </c>
      <c r="O2" t="s">
        <v>121</v>
      </c>
      <c r="P2" t="s">
        <v>149</v>
      </c>
      <c r="Q2" t="s">
        <v>62</v>
      </c>
      <c r="R2" t="s">
        <v>91</v>
      </c>
      <c r="S2" t="s">
        <v>78</v>
      </c>
      <c r="T2" t="s">
        <v>91</v>
      </c>
      <c r="U2" t="s">
        <v>61</v>
      </c>
      <c r="V2" t="s">
        <v>90</v>
      </c>
      <c r="W2" t="s">
        <v>54</v>
      </c>
      <c r="X2" t="s">
        <v>78</v>
      </c>
      <c r="Y2" t="s">
        <v>75</v>
      </c>
      <c r="Z2" t="s">
        <v>72</v>
      </c>
    </row>
    <row r="3" spans="1:26" x14ac:dyDescent="0.25">
      <c r="A3" t="s">
        <v>131</v>
      </c>
      <c r="B3" t="s">
        <v>41</v>
      </c>
      <c r="C3" t="s">
        <v>57</v>
      </c>
      <c r="D3" t="s">
        <v>47</v>
      </c>
      <c r="E3" t="s">
        <v>49</v>
      </c>
      <c r="F3" t="s">
        <v>63</v>
      </c>
      <c r="G3" t="s">
        <v>74</v>
      </c>
      <c r="H3" t="s">
        <v>48</v>
      </c>
      <c r="I3" t="s">
        <v>100</v>
      </c>
      <c r="J3" t="s">
        <v>63</v>
      </c>
      <c r="K3" t="s">
        <v>74</v>
      </c>
      <c r="L3" t="s">
        <v>91</v>
      </c>
      <c r="M3" t="s">
        <v>132</v>
      </c>
      <c r="N3" t="s">
        <v>49</v>
      </c>
      <c r="O3" t="s">
        <v>145</v>
      </c>
      <c r="P3" t="s">
        <v>140</v>
      </c>
      <c r="Q3" t="s">
        <v>52</v>
      </c>
      <c r="R3" t="s">
        <v>99</v>
      </c>
      <c r="S3" t="s">
        <v>47</v>
      </c>
      <c r="T3" t="s">
        <v>49</v>
      </c>
      <c r="U3" t="s">
        <v>47</v>
      </c>
      <c r="V3" t="s">
        <v>83</v>
      </c>
      <c r="W3" t="s">
        <v>78</v>
      </c>
      <c r="X3" t="s">
        <v>87</v>
      </c>
      <c r="Y3" t="s">
        <v>62</v>
      </c>
      <c r="Z3" t="s">
        <v>50</v>
      </c>
    </row>
    <row r="4" spans="1:26" x14ac:dyDescent="0.25">
      <c r="B4" t="s">
        <v>42</v>
      </c>
      <c r="C4" t="s">
        <v>181</v>
      </c>
      <c r="D4" t="s">
        <v>48</v>
      </c>
      <c r="F4" t="s">
        <v>64</v>
      </c>
      <c r="G4" t="s">
        <v>53</v>
      </c>
      <c r="H4" t="s">
        <v>86</v>
      </c>
      <c r="I4" t="s">
        <v>53</v>
      </c>
      <c r="J4" t="s">
        <v>62</v>
      </c>
      <c r="K4" t="s">
        <v>54</v>
      </c>
      <c r="L4" t="s">
        <v>118</v>
      </c>
      <c r="M4" t="s">
        <v>67</v>
      </c>
      <c r="N4" t="s">
        <v>141</v>
      </c>
      <c r="O4" t="s">
        <v>146</v>
      </c>
      <c r="P4" t="s">
        <v>49</v>
      </c>
      <c r="Q4" t="s">
        <v>63</v>
      </c>
      <c r="R4" t="s">
        <v>48</v>
      </c>
      <c r="S4" t="s">
        <v>61</v>
      </c>
      <c r="T4" t="s">
        <v>99</v>
      </c>
      <c r="U4" t="s">
        <v>48</v>
      </c>
      <c r="V4" t="s">
        <v>120</v>
      </c>
      <c r="W4" t="s">
        <v>48</v>
      </c>
      <c r="X4" t="s">
        <v>49</v>
      </c>
      <c r="Y4" t="s">
        <v>78</v>
      </c>
      <c r="Z4" t="s">
        <v>49</v>
      </c>
    </row>
    <row r="5" spans="1:26" x14ac:dyDescent="0.25">
      <c r="B5" t="s">
        <v>43</v>
      </c>
      <c r="C5" t="s">
        <v>72</v>
      </c>
      <c r="D5" t="s">
        <v>49</v>
      </c>
      <c r="F5" t="s">
        <v>49</v>
      </c>
      <c r="G5" t="s">
        <v>75</v>
      </c>
      <c r="H5" t="s">
        <v>49</v>
      </c>
      <c r="I5" t="s">
        <v>101</v>
      </c>
      <c r="J5" t="s">
        <v>74</v>
      </c>
      <c r="K5" t="s">
        <v>62</v>
      </c>
      <c r="L5" t="s">
        <v>119</v>
      </c>
      <c r="M5" t="s">
        <v>133</v>
      </c>
      <c r="N5" t="s">
        <v>48</v>
      </c>
      <c r="O5" t="s">
        <v>147</v>
      </c>
      <c r="P5" t="s">
        <v>79</v>
      </c>
      <c r="Q5" t="s">
        <v>125</v>
      </c>
      <c r="R5" t="s">
        <v>49</v>
      </c>
      <c r="S5" t="s">
        <v>49</v>
      </c>
      <c r="T5" t="s">
        <v>48</v>
      </c>
      <c r="U5" t="s">
        <v>49</v>
      </c>
      <c r="V5" t="s">
        <v>48</v>
      </c>
      <c r="W5" t="s">
        <v>72</v>
      </c>
      <c r="X5" t="s">
        <v>55</v>
      </c>
      <c r="Y5" t="s">
        <v>169</v>
      </c>
      <c r="Z5" t="s">
        <v>48</v>
      </c>
    </row>
    <row r="6" spans="1:26" x14ac:dyDescent="0.25">
      <c r="B6" t="s">
        <v>44</v>
      </c>
      <c r="C6" t="s">
        <v>79</v>
      </c>
      <c r="D6" t="s">
        <v>50</v>
      </c>
      <c r="F6" t="s">
        <v>65</v>
      </c>
      <c r="G6" t="s">
        <v>76</v>
      </c>
      <c r="H6" t="s">
        <v>68</v>
      </c>
      <c r="I6" t="s">
        <v>74</v>
      </c>
      <c r="J6" t="s">
        <v>73</v>
      </c>
      <c r="K6" t="s">
        <v>63</v>
      </c>
      <c r="L6" t="s">
        <v>120</v>
      </c>
      <c r="M6" t="s">
        <v>78</v>
      </c>
      <c r="N6" t="s">
        <v>91</v>
      </c>
      <c r="O6" t="s">
        <v>148</v>
      </c>
      <c r="P6" t="s">
        <v>47</v>
      </c>
      <c r="Q6" t="s">
        <v>126</v>
      </c>
      <c r="R6" t="s">
        <v>165</v>
      </c>
      <c r="S6" t="s">
        <v>48</v>
      </c>
      <c r="T6" t="s">
        <v>165</v>
      </c>
      <c r="U6" t="s">
        <v>165</v>
      </c>
      <c r="V6" t="s">
        <v>49</v>
      </c>
      <c r="W6" t="s">
        <v>49</v>
      </c>
      <c r="Y6" t="s">
        <v>170</v>
      </c>
      <c r="Z6" t="s">
        <v>165</v>
      </c>
    </row>
    <row r="7" spans="1:26" x14ac:dyDescent="0.25">
      <c r="B7" t="s">
        <v>45</v>
      </c>
      <c r="C7" t="s">
        <v>80</v>
      </c>
      <c r="D7" t="s">
        <v>51</v>
      </c>
      <c r="F7" t="s">
        <v>66</v>
      </c>
      <c r="G7" t="s">
        <v>165</v>
      </c>
      <c r="H7" t="s">
        <v>94</v>
      </c>
      <c r="I7" t="s">
        <v>73</v>
      </c>
      <c r="J7" t="s">
        <v>68</v>
      </c>
      <c r="K7" t="s">
        <v>88</v>
      </c>
      <c r="L7" t="s">
        <v>121</v>
      </c>
      <c r="M7" t="s">
        <v>48</v>
      </c>
      <c r="N7" t="s">
        <v>133</v>
      </c>
      <c r="O7" t="s">
        <v>54</v>
      </c>
      <c r="P7" t="s">
        <v>48</v>
      </c>
      <c r="Q7" t="s">
        <v>129</v>
      </c>
      <c r="R7" t="s">
        <v>167</v>
      </c>
      <c r="S7" t="s">
        <v>165</v>
      </c>
      <c r="T7" t="s">
        <v>167</v>
      </c>
      <c r="U7" t="s">
        <v>167</v>
      </c>
      <c r="V7" t="s">
        <v>88</v>
      </c>
      <c r="W7" t="s">
        <v>82</v>
      </c>
      <c r="Y7" t="s">
        <v>165</v>
      </c>
      <c r="Z7" t="s">
        <v>167</v>
      </c>
    </row>
    <row r="8" spans="1:26" x14ac:dyDescent="0.25">
      <c r="B8" t="s">
        <v>59</v>
      </c>
      <c r="C8" t="s">
        <v>81</v>
      </c>
      <c r="D8" t="s">
        <v>52</v>
      </c>
      <c r="F8" t="s">
        <v>67</v>
      </c>
      <c r="G8" t="s">
        <v>167</v>
      </c>
      <c r="I8" t="s">
        <v>165</v>
      </c>
      <c r="J8" t="s">
        <v>94</v>
      </c>
      <c r="K8" t="s">
        <v>73</v>
      </c>
      <c r="L8" t="s">
        <v>122</v>
      </c>
      <c r="M8" t="s">
        <v>79</v>
      </c>
      <c r="N8" t="s">
        <v>106</v>
      </c>
      <c r="O8" t="s">
        <v>149</v>
      </c>
      <c r="P8" t="s">
        <v>157</v>
      </c>
      <c r="Q8" t="s">
        <v>162</v>
      </c>
      <c r="R8" t="s">
        <v>166</v>
      </c>
      <c r="S8" t="s">
        <v>167</v>
      </c>
      <c r="U8" t="s">
        <v>166</v>
      </c>
      <c r="V8" t="s">
        <v>118</v>
      </c>
      <c r="W8" t="s">
        <v>132</v>
      </c>
      <c r="Y8" t="s">
        <v>167</v>
      </c>
    </row>
    <row r="9" spans="1:26" x14ac:dyDescent="0.25">
      <c r="B9" t="s">
        <v>60</v>
      </c>
      <c r="C9" t="s">
        <v>82</v>
      </c>
      <c r="D9" t="s">
        <v>53</v>
      </c>
      <c r="F9" t="s">
        <v>165</v>
      </c>
      <c r="G9" t="s">
        <v>166</v>
      </c>
      <c r="I9" t="s">
        <v>167</v>
      </c>
      <c r="K9" t="s">
        <v>64</v>
      </c>
      <c r="L9" t="s">
        <v>123</v>
      </c>
      <c r="M9" t="s">
        <v>49</v>
      </c>
      <c r="N9" t="s">
        <v>107</v>
      </c>
      <c r="O9" t="s">
        <v>106</v>
      </c>
      <c r="P9" t="s">
        <v>158</v>
      </c>
      <c r="Q9" t="s">
        <v>64</v>
      </c>
      <c r="R9" t="s">
        <v>134</v>
      </c>
      <c r="S9" t="s">
        <v>166</v>
      </c>
      <c r="V9" t="s">
        <v>165</v>
      </c>
      <c r="W9" t="s">
        <v>81</v>
      </c>
    </row>
    <row r="10" spans="1:26" x14ac:dyDescent="0.25">
      <c r="B10" t="s">
        <v>69</v>
      </c>
      <c r="C10" t="s">
        <v>182</v>
      </c>
      <c r="D10" t="s">
        <v>54</v>
      </c>
      <c r="F10" t="s">
        <v>167</v>
      </c>
      <c r="K10" t="s">
        <v>105</v>
      </c>
      <c r="L10" t="s">
        <v>124</v>
      </c>
      <c r="M10" t="s">
        <v>134</v>
      </c>
      <c r="O10" t="s">
        <v>107</v>
      </c>
      <c r="P10" t="s">
        <v>141</v>
      </c>
      <c r="Q10" t="s">
        <v>117</v>
      </c>
      <c r="V10" t="s">
        <v>167</v>
      </c>
      <c r="W10" t="s">
        <v>106</v>
      </c>
    </row>
    <row r="11" spans="1:26" x14ac:dyDescent="0.25">
      <c r="B11" t="s">
        <v>70</v>
      </c>
      <c r="C11" t="s">
        <v>83</v>
      </c>
      <c r="D11" t="s">
        <v>55</v>
      </c>
      <c r="F11" t="s">
        <v>166</v>
      </c>
      <c r="K11" t="s">
        <v>90</v>
      </c>
      <c r="L11" t="s">
        <v>112</v>
      </c>
      <c r="M11" t="s">
        <v>80</v>
      </c>
      <c r="P11" t="s">
        <v>159</v>
      </c>
      <c r="V11" t="s">
        <v>166</v>
      </c>
      <c r="W11" t="s">
        <v>107</v>
      </c>
    </row>
    <row r="12" spans="1:26" x14ac:dyDescent="0.25">
      <c r="B12" t="s">
        <v>71</v>
      </c>
      <c r="C12" t="s">
        <v>89</v>
      </c>
      <c r="D12" t="s">
        <v>56</v>
      </c>
      <c r="K12" t="s">
        <v>106</v>
      </c>
      <c r="L12" t="s">
        <v>113</v>
      </c>
      <c r="M12" t="s">
        <v>54</v>
      </c>
      <c r="P12" t="s">
        <v>160</v>
      </c>
    </row>
    <row r="13" spans="1:26" x14ac:dyDescent="0.25">
      <c r="B13" t="s">
        <v>77</v>
      </c>
      <c r="C13" t="s">
        <v>47</v>
      </c>
      <c r="K13" t="s">
        <v>107</v>
      </c>
      <c r="L13" t="s">
        <v>114</v>
      </c>
      <c r="M13" t="s">
        <v>86</v>
      </c>
      <c r="P13" t="s">
        <v>161</v>
      </c>
    </row>
    <row r="14" spans="1:26" x14ac:dyDescent="0.25">
      <c r="B14" t="s">
        <v>92</v>
      </c>
      <c r="C14" t="s">
        <v>173</v>
      </c>
      <c r="L14" t="s">
        <v>115</v>
      </c>
      <c r="M14" t="s">
        <v>55</v>
      </c>
      <c r="P14" t="s">
        <v>106</v>
      </c>
    </row>
    <row r="15" spans="1:26" x14ac:dyDescent="0.25">
      <c r="B15" t="s">
        <v>95</v>
      </c>
      <c r="C15" t="s">
        <v>174</v>
      </c>
      <c r="L15" t="s">
        <v>116</v>
      </c>
      <c r="M15" t="s">
        <v>56</v>
      </c>
      <c r="P15" t="s">
        <v>107</v>
      </c>
    </row>
    <row r="16" spans="1:26" x14ac:dyDescent="0.25">
      <c r="B16" t="s">
        <v>96</v>
      </c>
      <c r="C16" t="s">
        <v>86</v>
      </c>
      <c r="L16" t="s">
        <v>117</v>
      </c>
      <c r="P16" t="s">
        <v>54</v>
      </c>
    </row>
    <row r="17" spans="2:12" x14ac:dyDescent="0.25">
      <c r="B17" t="s">
        <v>97</v>
      </c>
      <c r="C17" t="s">
        <v>87</v>
      </c>
      <c r="L17" t="s">
        <v>64</v>
      </c>
    </row>
    <row r="18" spans="2:12" x14ac:dyDescent="0.25">
      <c r="B18" t="s">
        <v>98</v>
      </c>
      <c r="C18" t="s">
        <v>88</v>
      </c>
      <c r="L18" t="s">
        <v>63</v>
      </c>
    </row>
    <row r="19" spans="2:12" x14ac:dyDescent="0.25">
      <c r="B19" t="s">
        <v>95</v>
      </c>
      <c r="C19" t="s">
        <v>175</v>
      </c>
      <c r="L19" t="s">
        <v>62</v>
      </c>
    </row>
    <row r="20" spans="2:12" x14ac:dyDescent="0.25">
      <c r="B20" t="s">
        <v>102</v>
      </c>
      <c r="C20" t="s">
        <v>176</v>
      </c>
      <c r="L20" t="s">
        <v>125</v>
      </c>
    </row>
    <row r="21" spans="2:12" x14ac:dyDescent="0.25">
      <c r="B21" t="s">
        <v>103</v>
      </c>
      <c r="C21" t="s">
        <v>177</v>
      </c>
      <c r="L21" t="s">
        <v>126</v>
      </c>
    </row>
    <row r="22" spans="2:12" x14ac:dyDescent="0.25">
      <c r="B22" t="s">
        <v>104</v>
      </c>
      <c r="C22" t="s">
        <v>178</v>
      </c>
      <c r="L22" t="s">
        <v>127</v>
      </c>
    </row>
    <row r="23" spans="2:12" x14ac:dyDescent="0.25">
      <c r="B23" t="s">
        <v>108</v>
      </c>
      <c r="C23" t="s">
        <v>179</v>
      </c>
      <c r="L23" t="s">
        <v>128</v>
      </c>
    </row>
    <row r="24" spans="2:12" x14ac:dyDescent="0.25">
      <c r="B24" t="s">
        <v>109</v>
      </c>
      <c r="C24" t="s">
        <v>180</v>
      </c>
      <c r="L24" t="s">
        <v>129</v>
      </c>
    </row>
    <row r="25" spans="2:12" x14ac:dyDescent="0.25">
      <c r="B25" t="s">
        <v>110</v>
      </c>
      <c r="C25" t="s">
        <v>50</v>
      </c>
      <c r="L25" t="s">
        <v>130</v>
      </c>
    </row>
    <row r="26" spans="2:12" x14ac:dyDescent="0.25">
      <c r="B26" t="s">
        <v>150</v>
      </c>
      <c r="C26" t="s">
        <v>75</v>
      </c>
    </row>
    <row r="27" spans="2:12" x14ac:dyDescent="0.25">
      <c r="B27" t="s">
        <v>151</v>
      </c>
    </row>
    <row r="28" spans="2:12" x14ac:dyDescent="0.25">
      <c r="B28" t="s">
        <v>135</v>
      </c>
    </row>
    <row r="29" spans="2:12" x14ac:dyDescent="0.25">
      <c r="B29" t="s">
        <v>136</v>
      </c>
    </row>
    <row r="30" spans="2:12" x14ac:dyDescent="0.25">
      <c r="B30" t="s">
        <v>137</v>
      </c>
    </row>
    <row r="31" spans="2:12" x14ac:dyDescent="0.25">
      <c r="B31" t="s">
        <v>138</v>
      </c>
    </row>
    <row r="32" spans="2:12" x14ac:dyDescent="0.25">
      <c r="B32" t="s">
        <v>139</v>
      </c>
    </row>
    <row r="33" spans="1:4" x14ac:dyDescent="0.25">
      <c r="B33" t="s">
        <v>142</v>
      </c>
    </row>
    <row r="34" spans="1:4" x14ac:dyDescent="0.25">
      <c r="B34" t="s">
        <v>143</v>
      </c>
    </row>
    <row r="35" spans="1:4" x14ac:dyDescent="0.25">
      <c r="B35" t="s">
        <v>144</v>
      </c>
    </row>
    <row r="36" spans="1:4" x14ac:dyDescent="0.25">
      <c r="B36" t="s">
        <v>152</v>
      </c>
    </row>
    <row r="37" spans="1:4" x14ac:dyDescent="0.25">
      <c r="B37" t="s">
        <v>153</v>
      </c>
    </row>
    <row r="38" spans="1:4" x14ac:dyDescent="0.25">
      <c r="B38" t="s">
        <v>154</v>
      </c>
    </row>
    <row r="39" spans="1:4" x14ac:dyDescent="0.25">
      <c r="B39" t="s">
        <v>155</v>
      </c>
    </row>
    <row r="40" spans="1:4" x14ac:dyDescent="0.25">
      <c r="B40" t="s">
        <v>156</v>
      </c>
    </row>
    <row r="41" spans="1:4" x14ac:dyDescent="0.25">
      <c r="B41" t="s">
        <v>163</v>
      </c>
    </row>
    <row r="42" spans="1:4" x14ac:dyDescent="0.25">
      <c r="B42" t="s">
        <v>164</v>
      </c>
    </row>
    <row r="43" spans="1:4" x14ac:dyDescent="0.25">
      <c r="B43" t="s">
        <v>168</v>
      </c>
    </row>
    <row r="44" spans="1:4" x14ac:dyDescent="0.25">
      <c r="B44" t="s">
        <v>171</v>
      </c>
    </row>
    <row r="46" spans="1:4" x14ac:dyDescent="0.25">
      <c r="A46" t="s">
        <v>200</v>
      </c>
      <c r="B46" t="s">
        <v>202</v>
      </c>
      <c r="C46" t="s">
        <v>30</v>
      </c>
      <c r="D46">
        <v>1</v>
      </c>
    </row>
    <row r="47" spans="1:4" x14ac:dyDescent="0.25">
      <c r="A47" t="s">
        <v>201</v>
      </c>
      <c r="B47" t="s">
        <v>203</v>
      </c>
      <c r="C47" t="s">
        <v>204</v>
      </c>
      <c r="D47">
        <v>2</v>
      </c>
    </row>
    <row r="48" spans="1:4" x14ac:dyDescent="0.25">
      <c r="B48" t="s">
        <v>204</v>
      </c>
      <c r="C48" t="s">
        <v>205</v>
      </c>
      <c r="D48">
        <v>3</v>
      </c>
    </row>
    <row r="49" spans="1:4" x14ac:dyDescent="0.25">
      <c r="B49" t="s">
        <v>205</v>
      </c>
      <c r="C49" t="s">
        <v>203</v>
      </c>
      <c r="D49">
        <v>4</v>
      </c>
    </row>
    <row r="50" spans="1:4" x14ac:dyDescent="0.25">
      <c r="C50" t="s">
        <v>206</v>
      </c>
      <c r="D50">
        <v>5</v>
      </c>
    </row>
    <row r="51" spans="1:4" x14ac:dyDescent="0.25">
      <c r="D51">
        <v>6</v>
      </c>
    </row>
    <row r="52" spans="1:4" x14ac:dyDescent="0.25">
      <c r="D52">
        <v>7</v>
      </c>
    </row>
    <row r="53" spans="1:4" x14ac:dyDescent="0.25">
      <c r="D53">
        <v>8</v>
      </c>
    </row>
    <row r="54" spans="1:4" x14ac:dyDescent="0.25">
      <c r="D54">
        <v>9</v>
      </c>
    </row>
    <row r="55" spans="1:4" x14ac:dyDescent="0.25">
      <c r="D55">
        <v>10</v>
      </c>
    </row>
    <row r="56" spans="1:4" x14ac:dyDescent="0.25">
      <c r="D56">
        <v>11</v>
      </c>
    </row>
    <row r="57" spans="1:4" x14ac:dyDescent="0.25">
      <c r="D57">
        <v>12</v>
      </c>
    </row>
    <row r="58" spans="1:4" x14ac:dyDescent="0.25">
      <c r="A58" t="s">
        <v>228</v>
      </c>
    </row>
    <row r="59" spans="1:4" x14ac:dyDescent="0.25">
      <c r="A59" t="s">
        <v>231</v>
      </c>
    </row>
    <row r="60" spans="1:4" x14ac:dyDescent="0.25">
      <c r="A60" t="s">
        <v>229</v>
      </c>
    </row>
    <row r="61" spans="1:4" x14ac:dyDescent="0.25">
      <c r="A61" t="s">
        <v>230</v>
      </c>
    </row>
    <row r="62" spans="1:4" x14ac:dyDescent="0.25">
      <c r="A62" t="s">
        <v>232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28</vt:i4>
      </vt:variant>
    </vt:vector>
  </HeadingPairs>
  <TitlesOfParts>
    <vt:vector size="34" baseType="lpstr">
      <vt:lpstr>CALENDRIER</vt:lpstr>
      <vt:lpstr>Feuil2</vt:lpstr>
      <vt:lpstr>Formulaire</vt:lpstr>
      <vt:lpstr>NIP</vt:lpstr>
      <vt:lpstr>Liste NIP</vt:lpstr>
      <vt:lpstr>BDD</vt:lpstr>
      <vt:lpstr>ABONDANCE</vt:lpstr>
      <vt:lpstr>BDP</vt:lpstr>
      <vt:lpstr>BEAUFONDS</vt:lpstr>
      <vt:lpstr>BOISROUGE</vt:lpstr>
      <vt:lpstr>DATTIERS</vt:lpstr>
      <vt:lpstr>GOL</vt:lpstr>
      <vt:lpstr>LANGEVIN</vt:lpstr>
      <vt:lpstr>liaison</vt:lpstr>
      <vt:lpstr>MARQUET</vt:lpstr>
      <vt:lpstr>MOUFIA</vt:lpstr>
      <vt:lpstr>OUVRAGE</vt:lpstr>
      <vt:lpstr>PORT_OUVERT</vt:lpstr>
      <vt:lpstr>PORT_PIC</vt:lpstr>
      <vt:lpstr>POSSESSION</vt:lpstr>
      <vt:lpstr>PS</vt:lpstr>
      <vt:lpstr>RDE</vt:lpstr>
      <vt:lpstr>RETOURLE</vt:lpstr>
      <vt:lpstr>RETRAITLE</vt:lpstr>
      <vt:lpstr>SAINT_ANDRE</vt:lpstr>
      <vt:lpstr>SAINT_ANDRÉ</vt:lpstr>
      <vt:lpstr>SAINT_LEU</vt:lpstr>
      <vt:lpstr>SAINT_PAUL</vt:lpstr>
      <vt:lpstr>SAINT_PIERRE</vt:lpstr>
      <vt:lpstr>SAINT_ROSE</vt:lpstr>
      <vt:lpstr>SAINTE_MARIE</vt:lpstr>
      <vt:lpstr>TAKAMAKA</vt:lpstr>
      <vt:lpstr>TAMPON</vt:lpstr>
      <vt:lpstr>VALLÉE</vt:lpstr>
    </vt:vector>
  </TitlesOfParts>
  <Company>EDF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VORANGINE Sebastien</dc:creator>
  <cp:lastModifiedBy>VORANGINE Sebastien</cp:lastModifiedBy>
  <cp:lastPrinted>2020-10-15T09:41:35Z</cp:lastPrinted>
  <dcterms:created xsi:type="dcterms:W3CDTF">2020-10-02T10:28:15Z</dcterms:created>
  <dcterms:modified xsi:type="dcterms:W3CDTF">2020-10-15T10:16:48Z</dcterms:modified>
</cp:coreProperties>
</file>