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r02stalog\Documents\"/>
    </mc:Choice>
  </mc:AlternateContent>
  <bookViews>
    <workbookView xWindow="0" yWindow="0" windowWidth="18945" windowHeight="11490" activeTab="4"/>
  </bookViews>
  <sheets>
    <sheet name="Feuil1" sheetId="3" r:id="rId1"/>
    <sheet name="MTRANSPORT" sheetId="4" r:id="rId2"/>
    <sheet name="PTRANSPORT" sheetId="7" r:id="rId3"/>
    <sheet name="STRANSPORT" sheetId="6" r:id="rId4"/>
    <sheet name="Comparateur" sheetId="5" r:id="rId5"/>
  </sheets>
  <definedNames>
    <definedName name="_xlnm._FilterDatabase" localSheetId="0" hidden="1">Feuil1!$D$2:$E$38</definedName>
    <definedName name="_xlnm._FilterDatabase" localSheetId="1" hidden="1">MTRANSPORT!$A$11:$I$11</definedName>
    <definedName name="_xlnm._FilterDatabase" localSheetId="2" hidden="1">PTRANSPORT!$A$11:$H$11</definedName>
    <definedName name="_xlnm._FilterDatabase" localSheetId="3" hidden="1">STRANSPORT!$A$9:$I$64</definedName>
    <definedName name="Airport">INDIRECT("Feuil1!"&amp;Feuil1!$B$4)</definedName>
    <definedName name="Pays">Feuil1!$A$2:$A$32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4" l="1"/>
  <c r="F3" i="4" l="1"/>
  <c r="F3" i="6"/>
  <c r="F3" i="7"/>
  <c r="M30" i="4"/>
  <c r="M36" i="4"/>
  <c r="M40" i="4"/>
  <c r="M42" i="4"/>
  <c r="M43" i="4"/>
  <c r="M46" i="4"/>
  <c r="M47" i="4"/>
  <c r="M48" i="4"/>
  <c r="M12" i="4"/>
  <c r="A84" i="7"/>
  <c r="G85" i="7" s="1"/>
  <c r="A79" i="7"/>
  <c r="A80" i="7" s="1"/>
  <c r="A76" i="7"/>
  <c r="A77" i="7" s="1"/>
  <c r="G77" i="7" s="1"/>
  <c r="O13" i="4"/>
  <c r="M50" i="4" l="1"/>
  <c r="M44" i="4"/>
  <c r="M39" i="4"/>
  <c r="M35" i="4"/>
  <c r="M23" i="4"/>
  <c r="M34" i="4"/>
  <c r="M38" i="4"/>
  <c r="M31" i="4"/>
  <c r="M18" i="4"/>
  <c r="M27" i="4"/>
  <c r="M26" i="4"/>
  <c r="M14" i="4"/>
  <c r="M22" i="4"/>
  <c r="M19" i="4"/>
  <c r="M13" i="4"/>
  <c r="M49" i="4"/>
  <c r="M45" i="4"/>
  <c r="M41" i="4"/>
  <c r="M37" i="4"/>
  <c r="M33" i="4"/>
  <c r="M29" i="4"/>
  <c r="M25" i="4"/>
  <c r="M21" i="4"/>
  <c r="M17" i="4"/>
  <c r="M32" i="4"/>
  <c r="M28" i="4"/>
  <c r="M24" i="4"/>
  <c r="M20" i="4"/>
  <c r="M16" i="4"/>
  <c r="C88" i="7"/>
  <c r="G80" i="7"/>
  <c r="N11" i="6"/>
  <c r="N13" i="7"/>
  <c r="N12" i="6"/>
  <c r="N14" i="7"/>
  <c r="N9" i="6" l="1"/>
  <c r="F6" i="6"/>
  <c r="N11" i="7"/>
  <c r="F6" i="7"/>
  <c r="F7" i="7" s="1"/>
  <c r="O14" i="4"/>
  <c r="O11" i="4"/>
  <c r="F6" i="4" l="1"/>
  <c r="F7" i="4" s="1"/>
  <c r="F8" i="4" s="1"/>
  <c r="B2" i="3"/>
  <c r="B4" i="3"/>
</calcChain>
</file>

<file path=xl/sharedStrings.xml><?xml version="1.0" encoding="utf-8"?>
<sst xmlns="http://schemas.openxmlformats.org/spreadsheetml/2006/main" count="705" uniqueCount="229">
  <si>
    <t>COUNTRY</t>
  </si>
  <si>
    <t>AIRPORT</t>
  </si>
  <si>
    <t>Bahrain</t>
  </si>
  <si>
    <t>Brazil</t>
  </si>
  <si>
    <t>Chile</t>
  </si>
  <si>
    <t>China</t>
  </si>
  <si>
    <t>Colombia</t>
  </si>
  <si>
    <t>Egypt</t>
  </si>
  <si>
    <t>Hong Kong</t>
  </si>
  <si>
    <t>India</t>
  </si>
  <si>
    <t>Indonesia</t>
  </si>
  <si>
    <t>Israel</t>
  </si>
  <si>
    <t>Japan</t>
  </si>
  <si>
    <t>Jordan</t>
  </si>
  <si>
    <t>Kuwait</t>
  </si>
  <si>
    <t>Lebanon</t>
  </si>
  <si>
    <t>Malaysia</t>
  </si>
  <si>
    <t>Mexico</t>
  </si>
  <si>
    <t>New Zealand</t>
  </si>
  <si>
    <t>Oman</t>
  </si>
  <si>
    <t>Philippines</t>
  </si>
  <si>
    <t>Qatar</t>
  </si>
  <si>
    <t>Republic of Korea</t>
  </si>
  <si>
    <t>Reunion Island</t>
  </si>
  <si>
    <t>Saudi Arabia</t>
  </si>
  <si>
    <t>Singapore</t>
  </si>
  <si>
    <t>South Africa</t>
  </si>
  <si>
    <t>Sri Lanka</t>
  </si>
  <si>
    <t>Taiwan</t>
  </si>
  <si>
    <t>Thailand</t>
  </si>
  <si>
    <t>Turkey</t>
  </si>
  <si>
    <t>United Arab Emirates</t>
  </si>
  <si>
    <t>Vietnam</t>
  </si>
  <si>
    <t>BAH</t>
  </si>
  <si>
    <t>MEX</t>
  </si>
  <si>
    <t>SIN</t>
  </si>
  <si>
    <t>VCP</t>
  </si>
  <si>
    <t>SCL</t>
  </si>
  <si>
    <t>PVG</t>
  </si>
  <si>
    <t>BOG</t>
  </si>
  <si>
    <t>CAI</t>
  </si>
  <si>
    <t>HKG</t>
  </si>
  <si>
    <t>BLR</t>
  </si>
  <si>
    <t>DEL</t>
  </si>
  <si>
    <t>CGK</t>
  </si>
  <si>
    <t>TLV</t>
  </si>
  <si>
    <t>NGO</t>
  </si>
  <si>
    <t>NRT</t>
  </si>
  <si>
    <t>AMM</t>
  </si>
  <si>
    <t>KWI</t>
  </si>
  <si>
    <t>BEY</t>
  </si>
  <si>
    <t>KUL</t>
  </si>
  <si>
    <t>CHC</t>
  </si>
  <si>
    <t>MCT</t>
  </si>
  <si>
    <t>MNL</t>
  </si>
  <si>
    <t>DOH</t>
  </si>
  <si>
    <t>ICN</t>
  </si>
  <si>
    <t>RUN</t>
  </si>
  <si>
    <t>JED</t>
  </si>
  <si>
    <t>CPT</t>
  </si>
  <si>
    <t>DUR</t>
  </si>
  <si>
    <t>JNB</t>
  </si>
  <si>
    <t>CMB</t>
  </si>
  <si>
    <t>TPE</t>
  </si>
  <si>
    <t>BKK</t>
  </si>
  <si>
    <t>IST</t>
  </si>
  <si>
    <t>AUH</t>
  </si>
  <si>
    <t>DXB</t>
  </si>
  <si>
    <t>SGN</t>
  </si>
  <si>
    <t>MINI EUR</t>
  </si>
  <si>
    <t>&gt; 100</t>
  </si>
  <si>
    <t>&gt; 300</t>
  </si>
  <si>
    <t>&gt; 1000</t>
  </si>
  <si>
    <t>Aéroport</t>
  </si>
  <si>
    <t>Poids</t>
  </si>
  <si>
    <t>Pays</t>
  </si>
  <si>
    <t>Calculateur</t>
  </si>
  <si>
    <t>Prix</t>
  </si>
  <si>
    <t>Airport</t>
  </si>
  <si>
    <t>City</t>
  </si>
  <si>
    <t>Select</t>
  </si>
  <si>
    <t>CITY</t>
  </si>
  <si>
    <t>ABU DHABI</t>
  </si>
  <si>
    <t>AMMAN</t>
  </si>
  <si>
    <t>BAHRAIN</t>
  </si>
  <si>
    <t>Beyrouth</t>
  </si>
  <si>
    <t>Dammam</t>
  </si>
  <si>
    <t>DMM</t>
  </si>
  <si>
    <t>Doha</t>
  </si>
  <si>
    <t>Dubai</t>
  </si>
  <si>
    <t>Istanbul</t>
  </si>
  <si>
    <t>Jeddah</t>
  </si>
  <si>
    <t>Koweit</t>
  </si>
  <si>
    <t>Le Caire</t>
  </si>
  <si>
    <t>Muscat</t>
  </si>
  <si>
    <t>Riyadh</t>
  </si>
  <si>
    <t>Tel Aviv</t>
  </si>
  <si>
    <t>Bangalore</t>
  </si>
  <si>
    <t>Bangkok</t>
  </si>
  <si>
    <t>Colombo</t>
  </si>
  <si>
    <t>Christchurch</t>
  </si>
  <si>
    <t>Delhi</t>
  </si>
  <si>
    <t>Ho Chi Minh</t>
  </si>
  <si>
    <t>Kuala Lumpur</t>
  </si>
  <si>
    <t>Jakarta</t>
  </si>
  <si>
    <t>JKT</t>
  </si>
  <si>
    <t>Manille</t>
  </si>
  <si>
    <t>Singapour</t>
  </si>
  <si>
    <t>Nagoya</t>
  </si>
  <si>
    <t>Seoul</t>
  </si>
  <si>
    <t>SEL</t>
  </si>
  <si>
    <t>RUH</t>
  </si>
  <si>
    <t>Shanghai</t>
  </si>
  <si>
    <t>SHA</t>
  </si>
  <si>
    <t>Taipei</t>
  </si>
  <si>
    <t>Tokyo</t>
  </si>
  <si>
    <t>Reunion</t>
  </si>
  <si>
    <t>Capetown</t>
  </si>
  <si>
    <t>Durban</t>
  </si>
  <si>
    <t>Johannesbourg</t>
  </si>
  <si>
    <t>GDL</t>
  </si>
  <si>
    <t>Guadalajara</t>
  </si>
  <si>
    <t>Santiago de Chile</t>
  </si>
  <si>
    <t>Bogota</t>
  </si>
  <si>
    <t>&lt; 100</t>
  </si>
  <si>
    <t>&gt; 500</t>
  </si>
  <si>
    <t>Screening</t>
  </si>
  <si>
    <t>AWB Fee</t>
  </si>
  <si>
    <t>Customs</t>
  </si>
  <si>
    <t>POIDS</t>
  </si>
  <si>
    <t>AEROPORT</t>
  </si>
  <si>
    <t>VILLE</t>
  </si>
  <si>
    <t>PAYS</t>
  </si>
  <si>
    <t>Chili</t>
  </si>
  <si>
    <t>Chine</t>
  </si>
  <si>
    <t>Colombie</t>
  </si>
  <si>
    <t>Egypte</t>
  </si>
  <si>
    <t>Inde</t>
  </si>
  <si>
    <t>Indonesie</t>
  </si>
  <si>
    <t>Japon</t>
  </si>
  <si>
    <t>Jordanie</t>
  </si>
  <si>
    <t>République de Corée</t>
  </si>
  <si>
    <t>Île de la Réunion</t>
  </si>
  <si>
    <t>Arabie Saoudite</t>
  </si>
  <si>
    <t>Liban</t>
  </si>
  <si>
    <t>Malaisie</t>
  </si>
  <si>
    <t>Mexique</t>
  </si>
  <si>
    <t>Nouvelle Zélande</t>
  </si>
  <si>
    <t>Afrique du Sud</t>
  </si>
  <si>
    <t>Thailande</t>
  </si>
  <si>
    <t>Turquie</t>
  </si>
  <si>
    <t>Emirats Arabes Unis</t>
  </si>
  <si>
    <t>Brésil</t>
  </si>
  <si>
    <t>M</t>
  </si>
  <si>
    <t>P</t>
  </si>
  <si>
    <t>&lt; 300</t>
  </si>
  <si>
    <t>&lt; 500</t>
  </si>
  <si>
    <t>ON REQUEST</t>
  </si>
  <si>
    <t>DWC</t>
  </si>
  <si>
    <t>Corée du Sud</t>
  </si>
  <si>
    <t>Incheon</t>
  </si>
  <si>
    <t>Busan</t>
  </si>
  <si>
    <t>PUS</t>
  </si>
  <si>
    <t>Osaka</t>
  </si>
  <si>
    <t>KIX</t>
  </si>
  <si>
    <t>Nigeria</t>
  </si>
  <si>
    <t>Lagos</t>
  </si>
  <si>
    <t>LOS</t>
  </si>
  <si>
    <t>USA</t>
  </si>
  <si>
    <t>Atlanta</t>
  </si>
  <si>
    <t>ATL</t>
  </si>
  <si>
    <t>Dallas</t>
  </si>
  <si>
    <t>DFW</t>
  </si>
  <si>
    <t>Los Angeles</t>
  </si>
  <si>
    <t>LAX</t>
  </si>
  <si>
    <t>New York</t>
  </si>
  <si>
    <t>JFK</t>
  </si>
  <si>
    <t>Argentine</t>
  </si>
  <si>
    <t>Buenos Aires</t>
  </si>
  <si>
    <t>EZE</t>
  </si>
  <si>
    <t>Equateur</t>
  </si>
  <si>
    <t>Guayaquil</t>
  </si>
  <si>
    <t>GYE</t>
  </si>
  <si>
    <t>Pérou</t>
  </si>
  <si>
    <t>LIM</t>
  </si>
  <si>
    <t>San Jose</t>
  </si>
  <si>
    <t>SJC</t>
  </si>
  <si>
    <t>Australie</t>
  </si>
  <si>
    <t>Adelaide</t>
  </si>
  <si>
    <t>ADL</t>
  </si>
  <si>
    <t>Bangladesh</t>
  </si>
  <si>
    <t>Chittatong</t>
  </si>
  <si>
    <t>CGP</t>
  </si>
  <si>
    <t>Sydney</t>
  </si>
  <si>
    <t>SYD</t>
  </si>
  <si>
    <t>Guyane</t>
  </si>
  <si>
    <t>CAY</t>
  </si>
  <si>
    <t>PPT</t>
  </si>
  <si>
    <t>Polynésie francaise</t>
  </si>
  <si>
    <t>FEES</t>
  </si>
  <si>
    <t>Pick up sedan-airport</t>
  </si>
  <si>
    <t>&lt;300 kgs</t>
  </si>
  <si>
    <t>&lt;500 kgs</t>
  </si>
  <si>
    <t>&gt; 500 Kgs</t>
  </si>
  <si>
    <t>Mini</t>
  </si>
  <si>
    <t>PRIX</t>
  </si>
  <si>
    <t xml:space="preserve">Handling &amp; Admin </t>
  </si>
  <si>
    <t>XRAY</t>
  </si>
  <si>
    <t>Total</t>
  </si>
  <si>
    <t>Prix fees en c86</t>
  </si>
  <si>
    <t>FUEL</t>
  </si>
  <si>
    <t>Security</t>
  </si>
  <si>
    <t>Prix pour poids</t>
  </si>
  <si>
    <t>Prix poids + fuel security</t>
  </si>
  <si>
    <t>Prix total avec fees</t>
  </si>
  <si>
    <t>Prix total</t>
  </si>
  <si>
    <t>S</t>
  </si>
  <si>
    <t>Adélaide</t>
  </si>
  <si>
    <t>Chittagong</t>
  </si>
  <si>
    <t>Cayenne</t>
  </si>
  <si>
    <t>Papeete</t>
  </si>
  <si>
    <t>JKF</t>
  </si>
  <si>
    <t>Lima</t>
  </si>
  <si>
    <t>Costa Rica</t>
  </si>
  <si>
    <t>SJO</t>
  </si>
  <si>
    <t>SanJosé</t>
  </si>
  <si>
    <t>Sao Paulo</t>
  </si>
  <si>
    <t>Abu Dhabi</t>
  </si>
  <si>
    <t>Amman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</si>
</sst>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22222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/>
    <xf numFmtId="165" fontId="2" fillId="0" borderId="0" xfId="0" applyNumberFormat="1" applyFont="1"/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6" fontId="2" fillId="0" borderId="0" xfId="0" applyNumberFormat="1" applyFont="1"/>
    <xf numFmtId="6" fontId="2" fillId="0" borderId="0" xfId="0" applyNumberFormat="1" applyFont="1" applyBorder="1"/>
    <xf numFmtId="44" fontId="2" fillId="0" borderId="0" xfId="1" applyFont="1" applyBorder="1"/>
    <xf numFmtId="44" fontId="2" fillId="0" borderId="0" xfId="1" applyFont="1" applyBorder="1" applyAlignment="1">
      <alignment vertical="center"/>
    </xf>
    <xf numFmtId="0" fontId="5" fillId="0" borderId="0" xfId="0" applyFont="1"/>
    <xf numFmtId="44" fontId="2" fillId="0" borderId="0" xfId="1" applyFont="1"/>
    <xf numFmtId="44" fontId="2" fillId="0" borderId="0" xfId="0" applyNumberFormat="1" applyFont="1"/>
    <xf numFmtId="0" fontId="2" fillId="0" borderId="2" xfId="0" applyFont="1" applyBorder="1"/>
    <xf numFmtId="6" fontId="2" fillId="0" borderId="2" xfId="0" applyNumberFormat="1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44" fontId="2" fillId="2" borderId="0" xfId="1" applyFont="1" applyFill="1" applyAlignment="1"/>
    <xf numFmtId="44" fontId="2" fillId="2" borderId="0" xfId="1" applyFont="1" applyFill="1" applyBorder="1" applyAlignment="1"/>
    <xf numFmtId="44" fontId="2" fillId="3" borderId="0" xfId="1" applyFont="1" applyFill="1" applyAlignment="1"/>
    <xf numFmtId="44" fontId="2" fillId="3" borderId="0" xfId="1" applyFont="1" applyFill="1" applyBorder="1" applyAlignment="1">
      <alignment wrapText="1"/>
    </xf>
    <xf numFmtId="44" fontId="2" fillId="3" borderId="0" xfId="1" applyFont="1" applyFill="1" applyBorder="1" applyAlignment="1"/>
    <xf numFmtId="0" fontId="2" fillId="4" borderId="0" xfId="0" applyFont="1" applyFill="1"/>
    <xf numFmtId="0" fontId="2" fillId="5" borderId="0" xfId="0" applyFont="1" applyFill="1"/>
    <xf numFmtId="44" fontId="2" fillId="3" borderId="0" xfId="1" applyFont="1" applyFill="1"/>
    <xf numFmtId="44" fontId="2" fillId="3" borderId="0" xfId="1" applyFont="1" applyFill="1" applyBorder="1"/>
    <xf numFmtId="44" fontId="2" fillId="3" borderId="0" xfId="1" applyFont="1" applyFill="1" applyBorder="1" applyAlignment="1">
      <alignment vertical="center"/>
    </xf>
    <xf numFmtId="44" fontId="2" fillId="7" borderId="0" xfId="1" applyFont="1" applyFill="1"/>
    <xf numFmtId="44" fontId="2" fillId="7" borderId="0" xfId="1" applyFont="1" applyFill="1" applyBorder="1"/>
    <xf numFmtId="44" fontId="2" fillId="7" borderId="0" xfId="1" applyFont="1" applyFill="1" applyAlignment="1"/>
    <xf numFmtId="44" fontId="2" fillId="9" borderId="0" xfId="1" applyFont="1" applyFill="1"/>
    <xf numFmtId="44" fontId="2" fillId="9" borderId="0" xfId="1" applyFont="1" applyFill="1" applyAlignment="1"/>
    <xf numFmtId="44" fontId="2" fillId="8" borderId="0" xfId="1" applyFont="1" applyFill="1"/>
    <xf numFmtId="44" fontId="2" fillId="8" borderId="0" xfId="1" applyFont="1" applyFill="1" applyBorder="1"/>
    <xf numFmtId="44" fontId="2" fillId="8" borderId="0" xfId="1" applyFont="1" applyFill="1" applyAlignment="1"/>
    <xf numFmtId="44" fontId="2" fillId="2" borderId="0" xfId="1" applyFont="1" applyFill="1"/>
    <xf numFmtId="44" fontId="2" fillId="2" borderId="0" xfId="1" applyFont="1" applyFill="1" applyBorder="1"/>
    <xf numFmtId="44" fontId="2" fillId="7" borderId="0" xfId="1" applyFont="1" applyFill="1" applyBorder="1" applyAlignment="1">
      <alignment wrapText="1"/>
    </xf>
    <xf numFmtId="44" fontId="2" fillId="7" borderId="0" xfId="1" applyFont="1" applyFill="1" applyBorder="1" applyAlignment="1"/>
    <xf numFmtId="44" fontId="2" fillId="8" borderId="0" xfId="1" applyFont="1" applyFill="1" applyBorder="1" applyAlignment="1"/>
    <xf numFmtId="44" fontId="2" fillId="9" borderId="0" xfId="1" applyFont="1" applyFill="1" applyBorder="1" applyAlignment="1"/>
    <xf numFmtId="44" fontId="2" fillId="6" borderId="0" xfId="1" applyFont="1" applyFill="1" applyAlignment="1"/>
    <xf numFmtId="44" fontId="2" fillId="8" borderId="0" xfId="1" applyFont="1" applyFill="1" applyBorder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44" fontId="2" fillId="0" borderId="6" xfId="1" applyFont="1" applyBorder="1"/>
    <xf numFmtId="44" fontId="2" fillId="0" borderId="7" xfId="1" applyFont="1" applyBorder="1"/>
    <xf numFmtId="44" fontId="2" fillId="0" borderId="8" xfId="1" applyFont="1" applyBorder="1"/>
    <xf numFmtId="44" fontId="2" fillId="0" borderId="9" xfId="1" applyFont="1" applyBorder="1"/>
    <xf numFmtId="44" fontId="2" fillId="0" borderId="10" xfId="1" applyFont="1" applyBorder="1"/>
    <xf numFmtId="0" fontId="2" fillId="10" borderId="0" xfId="0" applyFont="1" applyFill="1"/>
    <xf numFmtId="44" fontId="2" fillId="10" borderId="0" xfId="1" applyFont="1" applyFill="1"/>
    <xf numFmtId="0" fontId="2" fillId="5" borderId="11" xfId="0" applyFont="1" applyFill="1" applyBorder="1"/>
    <xf numFmtId="0" fontId="2" fillId="4" borderId="12" xfId="0" applyFont="1" applyFill="1" applyBorder="1"/>
    <xf numFmtId="0" fontId="2" fillId="0" borderId="12" xfId="0" applyFont="1" applyBorder="1"/>
    <xf numFmtId="164" fontId="2" fillId="3" borderId="12" xfId="1" applyNumberFormat="1" applyFont="1" applyFill="1" applyBorder="1"/>
    <xf numFmtId="0" fontId="2" fillId="7" borderId="12" xfId="0" applyFont="1" applyFill="1" applyBorder="1"/>
    <xf numFmtId="0" fontId="2" fillId="2" borderId="12" xfId="0" applyFont="1" applyFill="1" applyBorder="1"/>
    <xf numFmtId="0" fontId="2" fillId="8" borderId="12" xfId="0" applyFont="1" applyFill="1" applyBorder="1"/>
    <xf numFmtId="0" fontId="2" fillId="9" borderId="13" xfId="0" applyFont="1" applyFill="1" applyBorder="1"/>
    <xf numFmtId="0" fontId="2" fillId="9" borderId="12" xfId="0" applyFont="1" applyFill="1" applyBorder="1"/>
    <xf numFmtId="0" fontId="2" fillId="6" borderId="13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10" workbookViewId="0">
      <selection activeCell="B20" sqref="B20"/>
    </sheetView>
  </sheetViews>
  <sheetFormatPr baseColWidth="10" defaultRowHeight="15" x14ac:dyDescent="0.25"/>
  <cols>
    <col min="1" max="1" width="20.85546875" bestFit="1" customWidth="1"/>
    <col min="2" max="2" width="23.140625" customWidth="1"/>
    <col min="5" max="5" width="20.85546875" bestFit="1" customWidth="1"/>
  </cols>
  <sheetData>
    <row r="1" spans="1:5" x14ac:dyDescent="0.25">
      <c r="A1" t="s">
        <v>75</v>
      </c>
      <c r="B1" t="s">
        <v>80</v>
      </c>
    </row>
    <row r="2" spans="1:5" ht="15.75" x14ac:dyDescent="0.25">
      <c r="A2" s="1" t="s">
        <v>2</v>
      </c>
      <c r="B2" t="e">
        <f>#REF!</f>
        <v>#REF!</v>
      </c>
      <c r="D2" t="s">
        <v>78</v>
      </c>
      <c r="E2" t="s">
        <v>79</v>
      </c>
    </row>
    <row r="3" spans="1:5" ht="15.75" x14ac:dyDescent="0.25">
      <c r="A3" s="1" t="s">
        <v>3</v>
      </c>
      <c r="D3" s="1" t="s">
        <v>33</v>
      </c>
      <c r="E3" s="1" t="s">
        <v>2</v>
      </c>
    </row>
    <row r="4" spans="1:5" ht="15.75" x14ac:dyDescent="0.25">
      <c r="A4" s="1" t="s">
        <v>4</v>
      </c>
      <c r="B4" t="e">
        <f ca="1">"D"&amp;MATCH(B2,$E$1:$E$38,0)&amp;":D" &amp; IF(INDIRECT("E" &amp; MATCH(B2,$E$1:$E$38,0)+1)=INDIRECT("E" &amp; MATCH(B2,$E$1:$E$38,0)),IF(INDIRECT("E" &amp; MATCH(B2,$E$1:$E$38,0)+2)=INDIRECT("E" &amp; MATCH(B2,$E$1:$E$38,0)),MATCH(B2,$E$1:$E$38,0)+2,MATCH(B2,$E$1:$E$38,0)+1),MATCH(B2,$E$1:$E$38,0))</f>
        <v>#REF!</v>
      </c>
      <c r="D4" s="1" t="s">
        <v>36</v>
      </c>
      <c r="E4" s="1" t="s">
        <v>3</v>
      </c>
    </row>
    <row r="5" spans="1:5" ht="15.75" x14ac:dyDescent="0.25">
      <c r="A5" s="1" t="s">
        <v>5</v>
      </c>
      <c r="D5" s="1" t="s">
        <v>37</v>
      </c>
      <c r="E5" s="1" t="s">
        <v>4</v>
      </c>
    </row>
    <row r="6" spans="1:5" ht="15.75" x14ac:dyDescent="0.25">
      <c r="A6" s="1" t="s">
        <v>6</v>
      </c>
      <c r="D6" s="1" t="s">
        <v>38</v>
      </c>
      <c r="E6" s="1" t="s">
        <v>5</v>
      </c>
    </row>
    <row r="7" spans="1:5" ht="15.75" x14ac:dyDescent="0.25">
      <c r="A7" s="1" t="s">
        <v>7</v>
      </c>
      <c r="D7" s="1" t="s">
        <v>39</v>
      </c>
      <c r="E7" s="1" t="s">
        <v>6</v>
      </c>
    </row>
    <row r="8" spans="1:5" ht="15.75" x14ac:dyDescent="0.25">
      <c r="A8" s="1" t="s">
        <v>8</v>
      </c>
      <c r="D8" s="1" t="s">
        <v>40</v>
      </c>
      <c r="E8" s="1" t="s">
        <v>7</v>
      </c>
    </row>
    <row r="9" spans="1:5" ht="15.75" x14ac:dyDescent="0.25">
      <c r="A9" s="1" t="s">
        <v>9</v>
      </c>
      <c r="D9" s="1" t="s">
        <v>41</v>
      </c>
      <c r="E9" s="1" t="s">
        <v>8</v>
      </c>
    </row>
    <row r="10" spans="1:5" ht="15.75" x14ac:dyDescent="0.25">
      <c r="A10" s="1" t="s">
        <v>10</v>
      </c>
      <c r="D10" s="1" t="s">
        <v>42</v>
      </c>
      <c r="E10" s="1" t="s">
        <v>9</v>
      </c>
    </row>
    <row r="11" spans="1:5" ht="15.75" x14ac:dyDescent="0.25">
      <c r="A11" s="1" t="s">
        <v>11</v>
      </c>
      <c r="D11" s="1" t="s">
        <v>43</v>
      </c>
      <c r="E11" s="1" t="s">
        <v>9</v>
      </c>
    </row>
    <row r="12" spans="1:5" ht="15.75" x14ac:dyDescent="0.25">
      <c r="A12" s="1" t="s">
        <v>12</v>
      </c>
      <c r="D12" s="1" t="s">
        <v>44</v>
      </c>
      <c r="E12" s="1" t="s">
        <v>10</v>
      </c>
    </row>
    <row r="13" spans="1:5" ht="15.75" x14ac:dyDescent="0.25">
      <c r="A13" s="1" t="s">
        <v>13</v>
      </c>
      <c r="D13" s="1" t="s">
        <v>45</v>
      </c>
      <c r="E13" s="1" t="s">
        <v>11</v>
      </c>
    </row>
    <row r="14" spans="1:5" ht="15.75" x14ac:dyDescent="0.25">
      <c r="A14" s="1" t="s">
        <v>14</v>
      </c>
      <c r="D14" s="1" t="s">
        <v>46</v>
      </c>
      <c r="E14" s="1" t="s">
        <v>12</v>
      </c>
    </row>
    <row r="15" spans="1:5" ht="15.75" x14ac:dyDescent="0.25">
      <c r="A15" s="1" t="s">
        <v>15</v>
      </c>
      <c r="D15" s="1" t="s">
        <v>47</v>
      </c>
      <c r="E15" s="1" t="s">
        <v>12</v>
      </c>
    </row>
    <row r="16" spans="1:5" ht="15.75" x14ac:dyDescent="0.25">
      <c r="A16" s="1" t="s">
        <v>16</v>
      </c>
      <c r="D16" s="1" t="s">
        <v>48</v>
      </c>
      <c r="E16" s="1" t="s">
        <v>13</v>
      </c>
    </row>
    <row r="17" spans="1:5" ht="15.75" x14ac:dyDescent="0.25">
      <c r="A17" s="1" t="s">
        <v>17</v>
      </c>
      <c r="D17" s="1" t="s">
        <v>49</v>
      </c>
      <c r="E17" s="1" t="s">
        <v>14</v>
      </c>
    </row>
    <row r="18" spans="1:5" ht="15.75" x14ac:dyDescent="0.25">
      <c r="A18" s="1" t="s">
        <v>18</v>
      </c>
      <c r="D18" s="1" t="s">
        <v>50</v>
      </c>
      <c r="E18" s="1" t="s">
        <v>15</v>
      </c>
    </row>
    <row r="19" spans="1:5" ht="15.75" x14ac:dyDescent="0.25">
      <c r="A19" s="1" t="s">
        <v>19</v>
      </c>
      <c r="D19" s="1" t="s">
        <v>51</v>
      </c>
      <c r="E19" s="1" t="s">
        <v>16</v>
      </c>
    </row>
    <row r="20" spans="1:5" ht="15.75" x14ac:dyDescent="0.25">
      <c r="A20" s="1" t="s">
        <v>20</v>
      </c>
      <c r="D20" s="1" t="s">
        <v>34</v>
      </c>
      <c r="E20" s="1" t="s">
        <v>17</v>
      </c>
    </row>
    <row r="21" spans="1:5" ht="15.75" x14ac:dyDescent="0.25">
      <c r="A21" s="1" t="s">
        <v>21</v>
      </c>
      <c r="D21" s="1" t="s">
        <v>52</v>
      </c>
      <c r="E21" s="1" t="s">
        <v>18</v>
      </c>
    </row>
    <row r="22" spans="1:5" ht="15.75" x14ac:dyDescent="0.25">
      <c r="A22" s="1" t="s">
        <v>22</v>
      </c>
      <c r="D22" s="1" t="s">
        <v>53</v>
      </c>
      <c r="E22" s="1" t="s">
        <v>19</v>
      </c>
    </row>
    <row r="23" spans="1:5" ht="15.75" x14ac:dyDescent="0.25">
      <c r="A23" s="1" t="s">
        <v>23</v>
      </c>
      <c r="D23" s="1" t="s">
        <v>54</v>
      </c>
      <c r="E23" s="1" t="s">
        <v>20</v>
      </c>
    </row>
    <row r="24" spans="1:5" ht="15.75" x14ac:dyDescent="0.25">
      <c r="A24" s="1" t="s">
        <v>24</v>
      </c>
      <c r="D24" s="1" t="s">
        <v>55</v>
      </c>
      <c r="E24" s="1" t="s">
        <v>21</v>
      </c>
    </row>
    <row r="25" spans="1:5" ht="15.75" x14ac:dyDescent="0.25">
      <c r="A25" s="1" t="s">
        <v>25</v>
      </c>
      <c r="D25" s="1" t="s">
        <v>56</v>
      </c>
      <c r="E25" s="1" t="s">
        <v>22</v>
      </c>
    </row>
    <row r="26" spans="1:5" ht="15.75" x14ac:dyDescent="0.25">
      <c r="A26" s="1" t="s">
        <v>26</v>
      </c>
      <c r="D26" s="1" t="s">
        <v>57</v>
      </c>
      <c r="E26" s="1" t="s">
        <v>23</v>
      </c>
    </row>
    <row r="27" spans="1:5" ht="15.75" x14ac:dyDescent="0.25">
      <c r="A27" s="1" t="s">
        <v>27</v>
      </c>
      <c r="D27" s="1" t="s">
        <v>58</v>
      </c>
      <c r="E27" s="1" t="s">
        <v>24</v>
      </c>
    </row>
    <row r="28" spans="1:5" ht="15.75" x14ac:dyDescent="0.25">
      <c r="A28" s="1" t="s">
        <v>28</v>
      </c>
      <c r="D28" s="1" t="s">
        <v>35</v>
      </c>
      <c r="E28" s="1" t="s">
        <v>25</v>
      </c>
    </row>
    <row r="29" spans="1:5" ht="15.75" x14ac:dyDescent="0.25">
      <c r="A29" s="1" t="s">
        <v>29</v>
      </c>
      <c r="D29" s="1" t="s">
        <v>59</v>
      </c>
      <c r="E29" s="1" t="s">
        <v>26</v>
      </c>
    </row>
    <row r="30" spans="1:5" ht="15.75" x14ac:dyDescent="0.25">
      <c r="A30" s="1" t="s">
        <v>30</v>
      </c>
      <c r="D30" s="1" t="s">
        <v>60</v>
      </c>
      <c r="E30" s="1" t="s">
        <v>26</v>
      </c>
    </row>
    <row r="31" spans="1:5" ht="15.75" x14ac:dyDescent="0.25">
      <c r="A31" s="1" t="s">
        <v>31</v>
      </c>
      <c r="D31" s="1" t="s">
        <v>61</v>
      </c>
      <c r="E31" s="1" t="s">
        <v>26</v>
      </c>
    </row>
    <row r="32" spans="1:5" ht="15.75" x14ac:dyDescent="0.25">
      <c r="A32" s="1" t="s">
        <v>32</v>
      </c>
      <c r="D32" s="1" t="s">
        <v>62</v>
      </c>
      <c r="E32" s="1" t="s">
        <v>27</v>
      </c>
    </row>
    <row r="33" spans="4:5" ht="15.75" x14ac:dyDescent="0.25">
      <c r="D33" s="1" t="s">
        <v>63</v>
      </c>
      <c r="E33" s="1" t="s">
        <v>28</v>
      </c>
    </row>
    <row r="34" spans="4:5" ht="15.75" x14ac:dyDescent="0.25">
      <c r="D34" s="1" t="s">
        <v>64</v>
      </c>
      <c r="E34" s="1" t="s">
        <v>29</v>
      </c>
    </row>
    <row r="35" spans="4:5" ht="15.75" x14ac:dyDescent="0.25">
      <c r="D35" s="1" t="s">
        <v>65</v>
      </c>
      <c r="E35" s="1" t="s">
        <v>30</v>
      </c>
    </row>
    <row r="36" spans="4:5" ht="15.75" x14ac:dyDescent="0.25">
      <c r="D36" s="1" t="s">
        <v>66</v>
      </c>
      <c r="E36" s="1" t="s">
        <v>31</v>
      </c>
    </row>
    <row r="37" spans="4:5" ht="15.75" x14ac:dyDescent="0.25">
      <c r="D37" s="1" t="s">
        <v>67</v>
      </c>
      <c r="E37" s="1" t="s">
        <v>31</v>
      </c>
    </row>
    <row r="38" spans="4:5" ht="15.75" x14ac:dyDescent="0.25">
      <c r="D38" s="1" t="s">
        <v>68</v>
      </c>
      <c r="E38" s="1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topLeftCell="A4" zoomScale="70" zoomScaleNormal="70" workbookViewId="0">
      <selection activeCell="A11" sqref="A11:I11"/>
    </sheetView>
  </sheetViews>
  <sheetFormatPr baseColWidth="10" defaultRowHeight="15.75" x14ac:dyDescent="0.25"/>
  <cols>
    <col min="1" max="1" width="20.85546875" style="1" customWidth="1"/>
    <col min="2" max="2" width="17.42578125" style="1" customWidth="1"/>
    <col min="3" max="3" width="12.42578125" style="1" bestFit="1" customWidth="1"/>
    <col min="4" max="4" width="14.5703125" style="1" customWidth="1"/>
    <col min="5" max="8" width="9" style="1" customWidth="1"/>
    <col min="9" max="10" width="10.28515625" style="1" customWidth="1"/>
    <col min="11" max="12" width="11.42578125" style="1"/>
    <col min="13" max="13" width="16.7109375" style="1" customWidth="1"/>
    <col min="14" max="16384" width="11.42578125" style="1"/>
  </cols>
  <sheetData>
    <row r="1" spans="1:15" ht="33.75" x14ac:dyDescent="0.5">
      <c r="A1" s="17" t="s">
        <v>153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x14ac:dyDescent="0.25">
      <c r="E2" s="19" t="s">
        <v>76</v>
      </c>
      <c r="F2" s="19"/>
    </row>
    <row r="3" spans="1:15" x14ac:dyDescent="0.25">
      <c r="E3" s="15" t="s">
        <v>74</v>
      </c>
      <c r="F3" s="15">
        <f>Comparateur!E3</f>
        <v>546</v>
      </c>
    </row>
    <row r="4" spans="1:15" x14ac:dyDescent="0.25">
      <c r="E4" s="15" t="s">
        <v>75</v>
      </c>
      <c r="F4" s="15" t="s">
        <v>19</v>
      </c>
    </row>
    <row r="5" spans="1:15" x14ac:dyDescent="0.25">
      <c r="E5" s="15" t="s">
        <v>73</v>
      </c>
      <c r="F5" s="15" t="s">
        <v>59</v>
      </c>
    </row>
    <row r="6" spans="1:15" x14ac:dyDescent="0.25">
      <c r="E6" s="15" t="s">
        <v>212</v>
      </c>
      <c r="F6" s="15">
        <f>INDEX($A$11:$K$50,$O$14,$O$13)*$F$3</f>
        <v>1092</v>
      </c>
    </row>
    <row r="7" spans="1:15" x14ac:dyDescent="0.25">
      <c r="E7" s="15" t="s">
        <v>213</v>
      </c>
      <c r="F7" s="15">
        <f>F6+VLOOKUP(F5,C11:M50,10,FALSE)</f>
        <v>1092</v>
      </c>
    </row>
    <row r="8" spans="1:15" x14ac:dyDescent="0.25">
      <c r="E8" s="15" t="s">
        <v>214</v>
      </c>
      <c r="F8" s="16">
        <f>F7+C55+C56+C57</f>
        <v>1182</v>
      </c>
    </row>
    <row r="10" spans="1:15" ht="16.5" thickBot="1" x14ac:dyDescent="0.3">
      <c r="E10" s="3"/>
      <c r="F10" s="3"/>
      <c r="G10" s="3"/>
      <c r="H10" s="3"/>
      <c r="I10" s="3"/>
      <c r="J10" s="3"/>
      <c r="K10" s="3"/>
      <c r="L10" s="3"/>
    </row>
    <row r="11" spans="1:15" ht="16.5" thickBot="1" x14ac:dyDescent="0.3">
      <c r="A11" s="57" t="s">
        <v>0</v>
      </c>
      <c r="B11" s="58" t="s">
        <v>81</v>
      </c>
      <c r="C11" s="59" t="s">
        <v>1</v>
      </c>
      <c r="D11" s="60" t="s">
        <v>69</v>
      </c>
      <c r="E11" s="61" t="s">
        <v>124</v>
      </c>
      <c r="F11" s="62" t="s">
        <v>70</v>
      </c>
      <c r="G11" s="63" t="s">
        <v>71</v>
      </c>
      <c r="H11" s="65" t="s">
        <v>125</v>
      </c>
      <c r="I11" s="64" t="s">
        <v>72</v>
      </c>
      <c r="J11" s="55"/>
      <c r="K11" s="47" t="s">
        <v>210</v>
      </c>
      <c r="L11" s="48" t="s">
        <v>211</v>
      </c>
      <c r="M11" s="49"/>
      <c r="O11" s="2" t="b">
        <f>IF(AND(F3&lt;45),4,IF(AND(F3&gt;45,F3&lt;100),5,AND(IF(AND(F3&gt;100,F3&lt;300),6,IF(AND(F3&gt;300,F3&lt;500),7,IF(AND(F3&gt;500,F3&lt;1000),8,IF(F3&gt;1000,9)))))))</f>
        <v>1</v>
      </c>
    </row>
    <row r="12" spans="1:15" x14ac:dyDescent="0.25">
      <c r="A12" s="27" t="s">
        <v>148</v>
      </c>
      <c r="B12" s="26" t="s">
        <v>117</v>
      </c>
      <c r="C12" s="1" t="s">
        <v>59</v>
      </c>
      <c r="D12" s="28">
        <v>75</v>
      </c>
      <c r="E12" s="31">
        <v>2</v>
      </c>
      <c r="F12" s="39">
        <v>2</v>
      </c>
      <c r="G12" s="36">
        <v>2</v>
      </c>
      <c r="H12" s="34">
        <v>2</v>
      </c>
      <c r="I12" s="34">
        <v>2</v>
      </c>
      <c r="J12" s="56"/>
      <c r="K12" s="50"/>
      <c r="L12" s="10"/>
      <c r="M12" s="51">
        <f>(K12*$F$3)+(L12*$F$3)</f>
        <v>0</v>
      </c>
    </row>
    <row r="13" spans="1:15" x14ac:dyDescent="0.25">
      <c r="A13" s="27" t="s">
        <v>148</v>
      </c>
      <c r="B13" s="26" t="s">
        <v>118</v>
      </c>
      <c r="C13" s="1" t="s">
        <v>60</v>
      </c>
      <c r="D13" s="28">
        <v>75</v>
      </c>
      <c r="E13" s="31">
        <v>2.2000000000000002</v>
      </c>
      <c r="F13" s="39">
        <v>2.2000000000000002</v>
      </c>
      <c r="G13" s="36">
        <v>2.2000000000000002</v>
      </c>
      <c r="H13" s="34">
        <v>2.2000000000000002</v>
      </c>
      <c r="I13" s="34">
        <v>2.2000000000000002</v>
      </c>
      <c r="J13" s="56"/>
      <c r="K13" s="50"/>
      <c r="L13" s="10"/>
      <c r="M13" s="51">
        <f t="shared" ref="M13:M50" si="0">(K13*$F$3)+(L13*$F$3)</f>
        <v>0</v>
      </c>
      <c r="O13" s="1">
        <f>IF(F3&gt;=1000,9,IF(F3&gt;=500,8,IF(F3&gt;=300,7,IF(F3&gt;=100,6,IF(F3&gt;=45,5,4)))))</f>
        <v>8</v>
      </c>
    </row>
    <row r="14" spans="1:15" x14ac:dyDescent="0.25">
      <c r="A14" s="27" t="s">
        <v>148</v>
      </c>
      <c r="B14" s="26" t="s">
        <v>119</v>
      </c>
      <c r="C14" s="1" t="s">
        <v>61</v>
      </c>
      <c r="D14" s="28">
        <v>75</v>
      </c>
      <c r="E14" s="31">
        <v>1.95</v>
      </c>
      <c r="F14" s="39">
        <v>1.95</v>
      </c>
      <c r="G14" s="36">
        <v>1.95</v>
      </c>
      <c r="H14" s="34">
        <v>1.95</v>
      </c>
      <c r="I14" s="34">
        <v>1.95</v>
      </c>
      <c r="J14" s="56"/>
      <c r="K14" s="50"/>
      <c r="L14" s="10"/>
      <c r="M14" s="51">
        <f t="shared" si="0"/>
        <v>0</v>
      </c>
      <c r="O14" s="1">
        <f>MATCH(F5,$C$11:$C$50,0)</f>
        <v>2</v>
      </c>
    </row>
    <row r="15" spans="1:15" x14ac:dyDescent="0.25">
      <c r="A15" s="27" t="s">
        <v>143</v>
      </c>
      <c r="B15" s="26" t="s">
        <v>91</v>
      </c>
      <c r="C15" s="1" t="s">
        <v>58</v>
      </c>
      <c r="D15" s="28">
        <v>75</v>
      </c>
      <c r="E15" s="31">
        <v>2.2999999999999998</v>
      </c>
      <c r="F15" s="39">
        <v>1.8</v>
      </c>
      <c r="G15" s="36">
        <v>1.75</v>
      </c>
      <c r="H15" s="34">
        <v>1.65</v>
      </c>
      <c r="I15" s="34">
        <v>1.6</v>
      </c>
      <c r="J15" s="56"/>
      <c r="K15" s="50"/>
      <c r="L15" s="10">
        <v>0.15</v>
      </c>
      <c r="M15" s="51">
        <f>(K15*$F$3)+(L15*$F$3)</f>
        <v>81.899999999999991</v>
      </c>
    </row>
    <row r="16" spans="1:15" x14ac:dyDescent="0.25">
      <c r="A16" s="27" t="s">
        <v>143</v>
      </c>
      <c r="B16" s="26" t="s">
        <v>86</v>
      </c>
      <c r="C16" s="1" t="s">
        <v>87</v>
      </c>
      <c r="D16" s="28">
        <v>75</v>
      </c>
      <c r="E16" s="31">
        <v>2.2999999999999998</v>
      </c>
      <c r="F16" s="39">
        <v>1.95</v>
      </c>
      <c r="G16" s="36">
        <v>1.75</v>
      </c>
      <c r="H16" s="34">
        <v>1.6</v>
      </c>
      <c r="I16" s="34"/>
      <c r="J16" s="56"/>
      <c r="K16" s="50"/>
      <c r="L16" s="10">
        <v>0.15</v>
      </c>
      <c r="M16" s="51">
        <f t="shared" si="0"/>
        <v>81.899999999999991</v>
      </c>
    </row>
    <row r="17" spans="1:13" x14ac:dyDescent="0.25">
      <c r="A17" s="27" t="s">
        <v>143</v>
      </c>
      <c r="B17" s="26" t="s">
        <v>95</v>
      </c>
      <c r="C17" s="1" t="s">
        <v>111</v>
      </c>
      <c r="D17" s="28">
        <v>65</v>
      </c>
      <c r="E17" s="31">
        <v>2.25</v>
      </c>
      <c r="F17" s="39">
        <v>1.75</v>
      </c>
      <c r="G17" s="36">
        <v>1.65</v>
      </c>
      <c r="H17" s="34">
        <v>1.6</v>
      </c>
      <c r="I17" s="34">
        <v>1.55</v>
      </c>
      <c r="J17" s="56"/>
      <c r="K17" s="50"/>
      <c r="L17" s="10">
        <v>0.15</v>
      </c>
      <c r="M17" s="51">
        <f t="shared" si="0"/>
        <v>81.899999999999991</v>
      </c>
    </row>
    <row r="18" spans="1:13" x14ac:dyDescent="0.25">
      <c r="A18" s="27" t="s">
        <v>2</v>
      </c>
      <c r="B18" s="26" t="s">
        <v>84</v>
      </c>
      <c r="C18" s="1" t="s">
        <v>33</v>
      </c>
      <c r="D18" s="28">
        <v>65</v>
      </c>
      <c r="E18" s="31">
        <v>1.65</v>
      </c>
      <c r="F18" s="39">
        <v>1.65</v>
      </c>
      <c r="G18" s="36">
        <v>1.65</v>
      </c>
      <c r="H18" s="34">
        <v>1.65</v>
      </c>
      <c r="I18" s="34">
        <v>1.65</v>
      </c>
      <c r="J18" s="56"/>
      <c r="K18" s="50"/>
      <c r="L18" s="10"/>
      <c r="M18" s="51">
        <f t="shared" si="0"/>
        <v>0</v>
      </c>
    </row>
    <row r="19" spans="1:13" x14ac:dyDescent="0.25">
      <c r="A19" s="27" t="s">
        <v>152</v>
      </c>
      <c r="B19" s="26" t="s">
        <v>226</v>
      </c>
      <c r="C19" s="1" t="s">
        <v>36</v>
      </c>
      <c r="D19" s="28">
        <v>85</v>
      </c>
      <c r="E19" s="31">
        <v>3</v>
      </c>
      <c r="F19" s="39">
        <v>2.85</v>
      </c>
      <c r="G19" s="36">
        <v>2.85</v>
      </c>
      <c r="H19" s="34">
        <v>2.2000000000000002</v>
      </c>
      <c r="I19" s="34">
        <v>2.1</v>
      </c>
      <c r="J19" s="56"/>
      <c r="K19" s="50">
        <v>1.1000000000000001</v>
      </c>
      <c r="L19" s="10">
        <v>0.2</v>
      </c>
      <c r="M19" s="51">
        <f t="shared" si="0"/>
        <v>709.80000000000007</v>
      </c>
    </row>
    <row r="20" spans="1:13" x14ac:dyDescent="0.25">
      <c r="A20" s="27" t="s">
        <v>133</v>
      </c>
      <c r="B20" s="26" t="s">
        <v>122</v>
      </c>
      <c r="C20" s="1" t="s">
        <v>37</v>
      </c>
      <c r="D20" s="28">
        <v>110</v>
      </c>
      <c r="E20" s="31">
        <v>6</v>
      </c>
      <c r="F20" s="39">
        <v>3.65</v>
      </c>
      <c r="G20" s="36">
        <v>3.6</v>
      </c>
      <c r="H20" s="34">
        <v>3.6</v>
      </c>
      <c r="I20" s="34">
        <v>3.6</v>
      </c>
      <c r="J20" s="56"/>
      <c r="K20" s="50">
        <v>0.25</v>
      </c>
      <c r="L20" s="10"/>
      <c r="M20" s="51">
        <f t="shared" si="0"/>
        <v>136.5</v>
      </c>
    </row>
    <row r="21" spans="1:13" x14ac:dyDescent="0.25">
      <c r="A21" s="27" t="s">
        <v>134</v>
      </c>
      <c r="B21" s="26" t="s">
        <v>112</v>
      </c>
      <c r="C21" s="1" t="s">
        <v>113</v>
      </c>
      <c r="D21" s="28">
        <v>75</v>
      </c>
      <c r="E21" s="31">
        <v>1.3</v>
      </c>
      <c r="F21" s="39">
        <v>1.3</v>
      </c>
      <c r="G21" s="36">
        <v>1.3</v>
      </c>
      <c r="H21" s="34">
        <v>1.3</v>
      </c>
      <c r="I21" s="34">
        <v>1.3</v>
      </c>
      <c r="J21" s="56"/>
      <c r="K21" s="50"/>
      <c r="L21" s="10"/>
      <c r="M21" s="51">
        <f t="shared" si="0"/>
        <v>0</v>
      </c>
    </row>
    <row r="22" spans="1:13" x14ac:dyDescent="0.25">
      <c r="A22" s="27" t="s">
        <v>135</v>
      </c>
      <c r="B22" s="26" t="s">
        <v>123</v>
      </c>
      <c r="C22" s="1" t="s">
        <v>39</v>
      </c>
      <c r="D22" s="28">
        <v>60</v>
      </c>
      <c r="E22" s="31">
        <v>2.6</v>
      </c>
      <c r="F22" s="39">
        <v>2.6</v>
      </c>
      <c r="G22" s="36">
        <v>2.6</v>
      </c>
      <c r="H22" s="34">
        <v>2.6</v>
      </c>
      <c r="I22" s="34">
        <v>2.6</v>
      </c>
      <c r="J22" s="56"/>
      <c r="K22" s="50"/>
      <c r="L22" s="10"/>
      <c r="M22" s="51">
        <f t="shared" si="0"/>
        <v>0</v>
      </c>
    </row>
    <row r="23" spans="1:13" x14ac:dyDescent="0.25">
      <c r="A23" s="27" t="s">
        <v>136</v>
      </c>
      <c r="B23" s="26" t="s">
        <v>93</v>
      </c>
      <c r="C23" s="1" t="s">
        <v>40</v>
      </c>
      <c r="D23" s="28">
        <v>155</v>
      </c>
      <c r="E23" s="31">
        <v>1.55</v>
      </c>
      <c r="F23" s="39">
        <v>1.55</v>
      </c>
      <c r="G23" s="36">
        <v>1.55</v>
      </c>
      <c r="H23" s="34">
        <v>1.55</v>
      </c>
      <c r="I23" s="34">
        <v>1.55</v>
      </c>
      <c r="J23" s="56"/>
      <c r="K23" s="50"/>
      <c r="L23" s="10"/>
      <c r="M23" s="51">
        <f t="shared" si="0"/>
        <v>0</v>
      </c>
    </row>
    <row r="24" spans="1:13" x14ac:dyDescent="0.25">
      <c r="A24" s="27" t="s">
        <v>151</v>
      </c>
      <c r="B24" s="26" t="s">
        <v>82</v>
      </c>
      <c r="C24" s="1" t="s">
        <v>66</v>
      </c>
      <c r="D24" s="28">
        <v>80</v>
      </c>
      <c r="E24" s="31">
        <v>2.95</v>
      </c>
      <c r="F24" s="39">
        <v>0.8</v>
      </c>
      <c r="G24" s="36">
        <v>0.8</v>
      </c>
      <c r="H24" s="34">
        <v>0.8</v>
      </c>
      <c r="I24" s="34">
        <v>0.65</v>
      </c>
      <c r="J24" s="56"/>
      <c r="K24" s="50">
        <v>0.8</v>
      </c>
      <c r="L24" s="10"/>
      <c r="M24" s="51">
        <f t="shared" si="0"/>
        <v>436.8</v>
      </c>
    </row>
    <row r="25" spans="1:13" x14ac:dyDescent="0.25">
      <c r="A25" s="27" t="s">
        <v>151</v>
      </c>
      <c r="B25" s="26" t="s">
        <v>89</v>
      </c>
      <c r="C25" s="1" t="s">
        <v>67</v>
      </c>
      <c r="D25" s="28">
        <v>190</v>
      </c>
      <c r="E25" s="31">
        <v>1.8</v>
      </c>
      <c r="F25" s="39">
        <v>1.8</v>
      </c>
      <c r="G25" s="36">
        <v>1.8</v>
      </c>
      <c r="H25" s="34">
        <v>1.8</v>
      </c>
      <c r="I25" s="34">
        <v>1.8</v>
      </c>
      <c r="J25" s="56"/>
      <c r="K25" s="50">
        <v>0.25</v>
      </c>
      <c r="L25" s="10"/>
      <c r="M25" s="51">
        <f t="shared" si="0"/>
        <v>136.5</v>
      </c>
    </row>
    <row r="26" spans="1:13" x14ac:dyDescent="0.25">
      <c r="A26" s="27" t="s">
        <v>8</v>
      </c>
      <c r="B26" s="26" t="s">
        <v>8</v>
      </c>
      <c r="C26" s="1" t="s">
        <v>41</v>
      </c>
      <c r="D26" s="28">
        <v>115</v>
      </c>
      <c r="E26" s="31">
        <v>1.25</v>
      </c>
      <c r="F26" s="39">
        <v>1.25</v>
      </c>
      <c r="G26" s="36">
        <v>1.25</v>
      </c>
      <c r="H26" s="34">
        <v>1.25</v>
      </c>
      <c r="I26" s="34">
        <v>1.25</v>
      </c>
      <c r="J26" s="56"/>
      <c r="K26" s="50">
        <v>0.1</v>
      </c>
      <c r="L26" s="10"/>
      <c r="M26" s="51">
        <f t="shared" si="0"/>
        <v>54.6</v>
      </c>
    </row>
    <row r="27" spans="1:13" x14ac:dyDescent="0.25">
      <c r="A27" s="27" t="s">
        <v>142</v>
      </c>
      <c r="B27" s="26" t="s">
        <v>116</v>
      </c>
      <c r="C27" s="1" t="s">
        <v>57</v>
      </c>
      <c r="D27" s="28">
        <v>145</v>
      </c>
      <c r="E27" s="31">
        <v>6.9</v>
      </c>
      <c r="F27" s="39">
        <v>5.0999999999999996</v>
      </c>
      <c r="G27" s="36">
        <v>5.0999999999999996</v>
      </c>
      <c r="H27" s="34">
        <v>4.8499999999999996</v>
      </c>
      <c r="I27" s="34">
        <v>4.75</v>
      </c>
      <c r="J27" s="56"/>
      <c r="K27" s="50"/>
      <c r="L27" s="10"/>
      <c r="M27" s="51">
        <f t="shared" si="0"/>
        <v>0</v>
      </c>
    </row>
    <row r="28" spans="1:13" x14ac:dyDescent="0.25">
      <c r="A28" s="27" t="s">
        <v>137</v>
      </c>
      <c r="B28" s="26" t="s">
        <v>97</v>
      </c>
      <c r="C28" s="1" t="s">
        <v>42</v>
      </c>
      <c r="D28" s="28">
        <v>120</v>
      </c>
      <c r="E28" s="31">
        <v>1.3</v>
      </c>
      <c r="F28" s="39">
        <v>1.3</v>
      </c>
      <c r="G28" s="36">
        <v>1.3</v>
      </c>
      <c r="H28" s="34">
        <v>1.3</v>
      </c>
      <c r="I28" s="34">
        <v>1.3</v>
      </c>
      <c r="J28" s="56"/>
      <c r="K28" s="50"/>
      <c r="L28" s="10"/>
      <c r="M28" s="51">
        <f t="shared" si="0"/>
        <v>0</v>
      </c>
    </row>
    <row r="29" spans="1:13" x14ac:dyDescent="0.25">
      <c r="A29" s="27" t="s">
        <v>137</v>
      </c>
      <c r="B29" s="26" t="s">
        <v>101</v>
      </c>
      <c r="C29" s="1" t="s">
        <v>43</v>
      </c>
      <c r="D29" s="28">
        <v>90</v>
      </c>
      <c r="E29" s="31">
        <v>2.2999999999999998</v>
      </c>
      <c r="F29" s="39">
        <v>1.2</v>
      </c>
      <c r="G29" s="36">
        <v>1.2</v>
      </c>
      <c r="H29" s="34">
        <v>1.2</v>
      </c>
      <c r="I29" s="34">
        <v>1.2</v>
      </c>
      <c r="J29" s="56"/>
      <c r="K29" s="50"/>
      <c r="L29" s="10"/>
      <c r="M29" s="51">
        <f t="shared" si="0"/>
        <v>0</v>
      </c>
    </row>
    <row r="30" spans="1:13" x14ac:dyDescent="0.25">
      <c r="A30" s="27" t="s">
        <v>138</v>
      </c>
      <c r="B30" s="26" t="s">
        <v>104</v>
      </c>
      <c r="C30" s="1" t="s">
        <v>105</v>
      </c>
      <c r="D30" s="28">
        <v>55</v>
      </c>
      <c r="E30" s="31">
        <v>1.75</v>
      </c>
      <c r="F30" s="39">
        <v>0.6</v>
      </c>
      <c r="G30" s="36">
        <v>0.6</v>
      </c>
      <c r="H30" s="34">
        <v>0.6</v>
      </c>
      <c r="I30" s="34">
        <v>0.45</v>
      </c>
      <c r="J30" s="56"/>
      <c r="K30" s="50">
        <v>1</v>
      </c>
      <c r="L30" s="10">
        <v>0.2</v>
      </c>
      <c r="M30" s="51">
        <f t="shared" si="0"/>
        <v>655.20000000000005</v>
      </c>
    </row>
    <row r="31" spans="1:13" x14ac:dyDescent="0.25">
      <c r="A31" s="27" t="s">
        <v>11</v>
      </c>
      <c r="B31" s="26" t="s">
        <v>96</v>
      </c>
      <c r="C31" s="1" t="s">
        <v>45</v>
      </c>
      <c r="D31" s="28">
        <v>80</v>
      </c>
      <c r="E31" s="31">
        <v>0.3</v>
      </c>
      <c r="F31" s="39">
        <v>0.3</v>
      </c>
      <c r="G31" s="36">
        <v>0.3</v>
      </c>
      <c r="H31" s="34">
        <v>0.3</v>
      </c>
      <c r="I31" s="34">
        <v>0.25</v>
      </c>
      <c r="J31" s="56"/>
      <c r="K31" s="50">
        <v>1.35</v>
      </c>
      <c r="L31" s="10">
        <v>0.2</v>
      </c>
      <c r="M31" s="51">
        <f t="shared" si="0"/>
        <v>846.30000000000007</v>
      </c>
    </row>
    <row r="32" spans="1:13" x14ac:dyDescent="0.25">
      <c r="A32" s="27" t="s">
        <v>139</v>
      </c>
      <c r="B32" s="26" t="s">
        <v>108</v>
      </c>
      <c r="C32" s="1" t="s">
        <v>46</v>
      </c>
      <c r="D32" s="28">
        <v>85</v>
      </c>
      <c r="E32" s="31">
        <v>1.3</v>
      </c>
      <c r="F32" s="39">
        <v>1.3</v>
      </c>
      <c r="G32" s="36">
        <v>1.3</v>
      </c>
      <c r="H32" s="34">
        <v>1.3</v>
      </c>
      <c r="I32" s="34">
        <v>1.3</v>
      </c>
      <c r="J32" s="56"/>
      <c r="K32" s="50">
        <v>1.1499999999999999</v>
      </c>
      <c r="L32" s="10">
        <v>0.2</v>
      </c>
      <c r="M32" s="51">
        <f t="shared" si="0"/>
        <v>737.1</v>
      </c>
    </row>
    <row r="33" spans="1:13" x14ac:dyDescent="0.25">
      <c r="A33" s="27" t="s">
        <v>139</v>
      </c>
      <c r="B33" s="26" t="s">
        <v>115</v>
      </c>
      <c r="C33" s="1" t="s">
        <v>47</v>
      </c>
      <c r="D33" s="28">
        <v>85</v>
      </c>
      <c r="E33" s="31">
        <v>1.1000000000000001</v>
      </c>
      <c r="F33" s="39">
        <v>0.75</v>
      </c>
      <c r="G33" s="36">
        <v>0.65</v>
      </c>
      <c r="H33" s="34">
        <v>0.65</v>
      </c>
      <c r="I33" s="34">
        <v>0.65</v>
      </c>
      <c r="J33" s="56"/>
      <c r="K33" s="50">
        <v>1.1499999999999999</v>
      </c>
      <c r="L33" s="10">
        <v>0.2</v>
      </c>
      <c r="M33" s="51">
        <f t="shared" si="0"/>
        <v>737.1</v>
      </c>
    </row>
    <row r="34" spans="1:13" x14ac:dyDescent="0.25">
      <c r="A34" s="27" t="s">
        <v>140</v>
      </c>
      <c r="B34" s="26" t="s">
        <v>83</v>
      </c>
      <c r="C34" s="1" t="s">
        <v>48</v>
      </c>
      <c r="D34" s="28">
        <v>65</v>
      </c>
      <c r="E34" s="31">
        <v>2.25</v>
      </c>
      <c r="F34" s="39">
        <v>1.45</v>
      </c>
      <c r="G34" s="36">
        <v>1.45</v>
      </c>
      <c r="H34" s="34">
        <v>1.45</v>
      </c>
      <c r="I34" s="34">
        <v>1.45</v>
      </c>
      <c r="J34" s="56"/>
      <c r="K34" s="50"/>
      <c r="L34" s="10"/>
      <c r="M34" s="51">
        <f t="shared" si="0"/>
        <v>0</v>
      </c>
    </row>
    <row r="35" spans="1:13" x14ac:dyDescent="0.25">
      <c r="A35" s="27" t="s">
        <v>14</v>
      </c>
      <c r="B35" s="26" t="s">
        <v>92</v>
      </c>
      <c r="C35" s="1" t="s">
        <v>49</v>
      </c>
      <c r="D35" s="28">
        <v>60</v>
      </c>
      <c r="E35" s="31">
        <v>1.65</v>
      </c>
      <c r="F35" s="39">
        <v>1.65</v>
      </c>
      <c r="G35" s="36">
        <v>1.65</v>
      </c>
      <c r="H35" s="34">
        <v>1.65</v>
      </c>
      <c r="I35" s="34">
        <v>1.65</v>
      </c>
      <c r="J35" s="56"/>
      <c r="K35" s="50"/>
      <c r="L35" s="10"/>
      <c r="M35" s="51">
        <f t="shared" si="0"/>
        <v>0</v>
      </c>
    </row>
    <row r="36" spans="1:13" x14ac:dyDescent="0.25">
      <c r="A36" s="27" t="s">
        <v>144</v>
      </c>
      <c r="B36" s="26" t="s">
        <v>85</v>
      </c>
      <c r="C36" s="1" t="s">
        <v>50</v>
      </c>
      <c r="D36" s="28">
        <v>55</v>
      </c>
      <c r="E36" s="31">
        <v>1.95</v>
      </c>
      <c r="F36" s="39">
        <v>0.85</v>
      </c>
      <c r="G36" s="36">
        <v>0.85</v>
      </c>
      <c r="H36" s="34">
        <v>0.75</v>
      </c>
      <c r="I36" s="34">
        <v>0.6</v>
      </c>
      <c r="J36" s="56"/>
      <c r="K36" s="50">
        <v>1</v>
      </c>
      <c r="L36" s="10">
        <v>0.2</v>
      </c>
      <c r="M36" s="51">
        <f t="shared" si="0"/>
        <v>655.20000000000005</v>
      </c>
    </row>
    <row r="37" spans="1:13" x14ac:dyDescent="0.25">
      <c r="A37" s="27" t="s">
        <v>145</v>
      </c>
      <c r="B37" s="26" t="s">
        <v>103</v>
      </c>
      <c r="C37" s="1" t="s">
        <v>51</v>
      </c>
      <c r="D37" s="28">
        <v>60</v>
      </c>
      <c r="E37" s="31">
        <v>2.5</v>
      </c>
      <c r="F37" s="39">
        <v>0.75</v>
      </c>
      <c r="G37" s="36">
        <v>0.75</v>
      </c>
      <c r="H37" s="34">
        <v>0.75</v>
      </c>
      <c r="I37" s="34">
        <v>0.6</v>
      </c>
      <c r="J37" s="56"/>
      <c r="K37" s="50">
        <v>1</v>
      </c>
      <c r="L37" s="10">
        <v>0.2</v>
      </c>
      <c r="M37" s="51">
        <f t="shared" si="0"/>
        <v>655.20000000000005</v>
      </c>
    </row>
    <row r="38" spans="1:13" x14ac:dyDescent="0.25">
      <c r="A38" s="27" t="s">
        <v>146</v>
      </c>
      <c r="B38" s="26" t="s">
        <v>17</v>
      </c>
      <c r="C38" s="1" t="s">
        <v>34</v>
      </c>
      <c r="D38" s="28">
        <v>115</v>
      </c>
      <c r="E38" s="31">
        <v>2.25</v>
      </c>
      <c r="F38" s="39">
        <v>2.25</v>
      </c>
      <c r="G38" s="36">
        <v>2.25</v>
      </c>
      <c r="H38" s="34">
        <v>2.25</v>
      </c>
      <c r="I38" s="34">
        <v>2.25</v>
      </c>
      <c r="J38" s="56"/>
      <c r="K38" s="50"/>
      <c r="L38" s="10"/>
      <c r="M38" s="51">
        <f t="shared" si="0"/>
        <v>0</v>
      </c>
    </row>
    <row r="39" spans="1:13" x14ac:dyDescent="0.25">
      <c r="A39" s="27" t="s">
        <v>146</v>
      </c>
      <c r="B39" s="26" t="s">
        <v>121</v>
      </c>
      <c r="C39" s="1" t="s">
        <v>120</v>
      </c>
      <c r="D39" s="28">
        <v>340</v>
      </c>
      <c r="E39" s="31">
        <v>3.35</v>
      </c>
      <c r="F39" s="39">
        <v>3.3</v>
      </c>
      <c r="G39" s="36">
        <v>3.25</v>
      </c>
      <c r="H39" s="34">
        <v>3.2</v>
      </c>
      <c r="I39" s="34">
        <v>3.15</v>
      </c>
      <c r="J39" s="56"/>
      <c r="K39" s="50">
        <v>0.65</v>
      </c>
      <c r="L39" s="10">
        <v>0.15</v>
      </c>
      <c r="M39" s="51">
        <f t="shared" si="0"/>
        <v>436.8</v>
      </c>
    </row>
    <row r="40" spans="1:13" x14ac:dyDescent="0.25">
      <c r="A40" s="27" t="s">
        <v>147</v>
      </c>
      <c r="B40" s="26" t="s">
        <v>100</v>
      </c>
      <c r="C40" s="1" t="s">
        <v>52</v>
      </c>
      <c r="D40" s="28">
        <v>90</v>
      </c>
      <c r="E40" s="31">
        <v>3.65</v>
      </c>
      <c r="F40" s="39">
        <v>3.2</v>
      </c>
      <c r="G40" s="36">
        <v>3.2</v>
      </c>
      <c r="H40" s="34">
        <v>3.2</v>
      </c>
      <c r="I40" s="34">
        <v>3.2</v>
      </c>
      <c r="J40" s="56"/>
      <c r="K40" s="50">
        <v>0.85</v>
      </c>
      <c r="L40" s="10">
        <v>0.2</v>
      </c>
      <c r="M40" s="51">
        <f t="shared" si="0"/>
        <v>573.29999999999995</v>
      </c>
    </row>
    <row r="41" spans="1:13" x14ac:dyDescent="0.25">
      <c r="A41" s="27" t="s">
        <v>19</v>
      </c>
      <c r="B41" s="26" t="s">
        <v>94</v>
      </c>
      <c r="C41" s="1" t="s">
        <v>53</v>
      </c>
      <c r="D41" s="28">
        <v>60</v>
      </c>
      <c r="E41" s="31">
        <v>1.65</v>
      </c>
      <c r="F41" s="39">
        <v>1.65</v>
      </c>
      <c r="G41" s="36">
        <v>1.65</v>
      </c>
      <c r="H41" s="34">
        <v>1.65</v>
      </c>
      <c r="I41" s="34">
        <v>1.65</v>
      </c>
      <c r="J41" s="56"/>
      <c r="K41" s="50"/>
      <c r="L41" s="10"/>
      <c r="M41" s="51">
        <f t="shared" si="0"/>
        <v>0</v>
      </c>
    </row>
    <row r="42" spans="1:13" x14ac:dyDescent="0.25">
      <c r="A42" s="27" t="s">
        <v>20</v>
      </c>
      <c r="B42" s="26" t="s">
        <v>106</v>
      </c>
      <c r="C42" s="1" t="s">
        <v>54</v>
      </c>
      <c r="D42" s="28">
        <v>75</v>
      </c>
      <c r="E42" s="31">
        <v>2</v>
      </c>
      <c r="F42" s="39">
        <v>0.75</v>
      </c>
      <c r="G42" s="36">
        <v>0.75</v>
      </c>
      <c r="H42" s="34">
        <v>0.6</v>
      </c>
      <c r="I42" s="34">
        <v>0.5</v>
      </c>
      <c r="J42" s="56"/>
      <c r="K42" s="50">
        <v>1</v>
      </c>
      <c r="L42" s="10">
        <v>0.2</v>
      </c>
      <c r="M42" s="51">
        <f t="shared" si="0"/>
        <v>655.20000000000005</v>
      </c>
    </row>
    <row r="43" spans="1:13" x14ac:dyDescent="0.25">
      <c r="A43" s="27" t="s">
        <v>21</v>
      </c>
      <c r="B43" s="26" t="s">
        <v>88</v>
      </c>
      <c r="C43" s="1" t="s">
        <v>55</v>
      </c>
      <c r="D43" s="28">
        <v>55</v>
      </c>
      <c r="E43" s="31">
        <v>1.1000000000000001</v>
      </c>
      <c r="F43" s="39">
        <v>0.8</v>
      </c>
      <c r="G43" s="36">
        <v>0.8</v>
      </c>
      <c r="H43" s="34">
        <v>0.6</v>
      </c>
      <c r="I43" s="34">
        <v>0.55000000000000004</v>
      </c>
      <c r="J43" s="56"/>
      <c r="K43" s="50">
        <v>1</v>
      </c>
      <c r="L43" s="10">
        <v>0.2</v>
      </c>
      <c r="M43" s="51">
        <f t="shared" si="0"/>
        <v>655.20000000000005</v>
      </c>
    </row>
    <row r="44" spans="1:13" x14ac:dyDescent="0.25">
      <c r="A44" s="27" t="s">
        <v>141</v>
      </c>
      <c r="B44" s="26" t="s">
        <v>109</v>
      </c>
      <c r="C44" s="1" t="s">
        <v>110</v>
      </c>
      <c r="D44" s="28">
        <v>125</v>
      </c>
      <c r="E44" s="31">
        <v>1.35</v>
      </c>
      <c r="F44" s="39">
        <v>1.35</v>
      </c>
      <c r="G44" s="36">
        <v>1.35</v>
      </c>
      <c r="H44" s="34">
        <v>1.35</v>
      </c>
      <c r="I44" s="34">
        <v>1.35</v>
      </c>
      <c r="J44" s="56"/>
      <c r="K44" s="50"/>
      <c r="L44" s="10"/>
      <c r="M44" s="51">
        <f t="shared" si="0"/>
        <v>0</v>
      </c>
    </row>
    <row r="45" spans="1:13" x14ac:dyDescent="0.25">
      <c r="A45" s="27" t="s">
        <v>107</v>
      </c>
      <c r="B45" s="26" t="s">
        <v>107</v>
      </c>
      <c r="C45" s="1" t="s">
        <v>35</v>
      </c>
      <c r="D45" s="28">
        <v>95</v>
      </c>
      <c r="E45" s="31">
        <v>2.95</v>
      </c>
      <c r="F45" s="39">
        <v>1.5</v>
      </c>
      <c r="G45" s="36">
        <v>1.5</v>
      </c>
      <c r="H45" s="34">
        <v>1.5</v>
      </c>
      <c r="I45" s="34">
        <v>1.5</v>
      </c>
      <c r="J45" s="56"/>
      <c r="K45" s="50"/>
      <c r="L45" s="10"/>
      <c r="M45" s="51">
        <f t="shared" si="0"/>
        <v>0</v>
      </c>
    </row>
    <row r="46" spans="1:13" x14ac:dyDescent="0.25">
      <c r="A46" s="27" t="s">
        <v>27</v>
      </c>
      <c r="B46" s="26" t="s">
        <v>99</v>
      </c>
      <c r="C46" s="1" t="s">
        <v>62</v>
      </c>
      <c r="D46" s="28">
        <v>150</v>
      </c>
      <c r="E46" s="31">
        <v>1.6</v>
      </c>
      <c r="F46" s="39">
        <v>1.45</v>
      </c>
      <c r="G46" s="36">
        <v>1.45</v>
      </c>
      <c r="H46" s="34">
        <v>1.45</v>
      </c>
      <c r="I46" s="34">
        <v>1.45</v>
      </c>
      <c r="J46" s="56"/>
      <c r="K46" s="50"/>
      <c r="L46" s="10"/>
      <c r="M46" s="51">
        <f t="shared" si="0"/>
        <v>0</v>
      </c>
    </row>
    <row r="47" spans="1:13" x14ac:dyDescent="0.25">
      <c r="A47" s="27" t="s">
        <v>28</v>
      </c>
      <c r="B47" s="26" t="s">
        <v>114</v>
      </c>
      <c r="C47" s="1" t="s">
        <v>63</v>
      </c>
      <c r="D47" s="28">
        <v>15</v>
      </c>
      <c r="E47" s="31">
        <v>1.25</v>
      </c>
      <c r="F47" s="39">
        <v>1.1499999999999999</v>
      </c>
      <c r="G47" s="36">
        <v>1.1000000000000001</v>
      </c>
      <c r="H47" s="34">
        <v>1</v>
      </c>
      <c r="I47" s="34">
        <v>0.95</v>
      </c>
      <c r="J47" s="56"/>
      <c r="K47" s="50">
        <v>0.85</v>
      </c>
      <c r="L47" s="10">
        <v>0.2</v>
      </c>
      <c r="M47" s="51">
        <f t="shared" si="0"/>
        <v>573.29999999999995</v>
      </c>
    </row>
    <row r="48" spans="1:13" x14ac:dyDescent="0.25">
      <c r="A48" s="27" t="s">
        <v>149</v>
      </c>
      <c r="B48" s="26" t="s">
        <v>98</v>
      </c>
      <c r="C48" s="1" t="s">
        <v>64</v>
      </c>
      <c r="D48" s="28">
        <v>95</v>
      </c>
      <c r="E48" s="31">
        <v>2.95</v>
      </c>
      <c r="F48" s="39">
        <v>1.25</v>
      </c>
      <c r="G48" s="36">
        <v>1.25</v>
      </c>
      <c r="H48" s="34">
        <v>1.25</v>
      </c>
      <c r="I48" s="34">
        <v>1.25</v>
      </c>
      <c r="J48" s="56"/>
      <c r="K48" s="50"/>
      <c r="L48" s="10"/>
      <c r="M48" s="51">
        <f t="shared" si="0"/>
        <v>0</v>
      </c>
    </row>
    <row r="49" spans="1:20" x14ac:dyDescent="0.25">
      <c r="A49" s="27" t="s">
        <v>150</v>
      </c>
      <c r="B49" s="26" t="s">
        <v>90</v>
      </c>
      <c r="C49" s="1" t="s">
        <v>65</v>
      </c>
      <c r="D49" s="28">
        <v>155</v>
      </c>
      <c r="E49" s="31">
        <v>1.55</v>
      </c>
      <c r="F49" s="39">
        <v>1.55</v>
      </c>
      <c r="G49" s="36">
        <v>1.55</v>
      </c>
      <c r="H49" s="34">
        <v>1.55</v>
      </c>
      <c r="I49" s="34">
        <v>1.55</v>
      </c>
      <c r="J49" s="56"/>
      <c r="K49" s="50"/>
      <c r="L49" s="10"/>
      <c r="M49" s="51">
        <f t="shared" si="0"/>
        <v>0</v>
      </c>
    </row>
    <row r="50" spans="1:20" ht="16.5" thickBot="1" x14ac:dyDescent="0.3">
      <c r="A50" s="27" t="s">
        <v>32</v>
      </c>
      <c r="B50" s="26" t="s">
        <v>102</v>
      </c>
      <c r="C50" s="1" t="s">
        <v>68</v>
      </c>
      <c r="D50" s="28">
        <v>55</v>
      </c>
      <c r="E50" s="31">
        <v>2.85</v>
      </c>
      <c r="F50" s="39">
        <v>1.5</v>
      </c>
      <c r="G50" s="36">
        <v>1.5</v>
      </c>
      <c r="H50" s="34">
        <v>1.5</v>
      </c>
      <c r="I50" s="34">
        <v>1.5</v>
      </c>
      <c r="J50" s="56"/>
      <c r="K50" s="52"/>
      <c r="L50" s="53"/>
      <c r="M50" s="54">
        <f t="shared" si="0"/>
        <v>0</v>
      </c>
    </row>
    <row r="55" spans="1:20" ht="41.25" customHeight="1" x14ac:dyDescent="0.25">
      <c r="B55" s="1" t="s">
        <v>126</v>
      </c>
      <c r="C55" s="8">
        <v>30</v>
      </c>
      <c r="D55" s="6"/>
      <c r="E55" s="5"/>
      <c r="F55" s="5"/>
      <c r="G55" s="5"/>
    </row>
    <row r="56" spans="1:20" ht="56.25" customHeight="1" x14ac:dyDescent="0.25">
      <c r="B56" s="1" t="s">
        <v>127</v>
      </c>
      <c r="C56" s="9">
        <v>25</v>
      </c>
      <c r="D56" s="6"/>
      <c r="E56" s="5"/>
      <c r="F56" s="5"/>
      <c r="G56" s="7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1" customHeight="1" x14ac:dyDescent="0.25">
      <c r="B57" s="1" t="s">
        <v>128</v>
      </c>
      <c r="C57" s="9">
        <v>35</v>
      </c>
      <c r="D57" s="7"/>
      <c r="E57" s="5"/>
      <c r="F57" s="5"/>
      <c r="G57" s="7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1" customHeight="1" x14ac:dyDescent="0.25">
      <c r="C58" s="5"/>
      <c r="D58" s="7"/>
      <c r="E58" s="5"/>
      <c r="F58" s="5"/>
      <c r="G58" s="7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48" customHeight="1" x14ac:dyDescent="0.25">
      <c r="C59" s="5"/>
      <c r="D59" s="5"/>
      <c r="E59" s="5"/>
      <c r="F59" s="5"/>
      <c r="G59" s="7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37.5" customHeight="1" x14ac:dyDescent="0.25">
      <c r="C60" s="5"/>
      <c r="D60" s="5"/>
      <c r="E60" s="5"/>
      <c r="F60" s="5"/>
      <c r="G60" s="7"/>
    </row>
    <row r="61" spans="1:20" ht="15.75" customHeight="1" x14ac:dyDescent="0.25">
      <c r="C61" s="5"/>
      <c r="D61" s="7"/>
      <c r="E61" s="5"/>
      <c r="F61" s="5"/>
      <c r="G61" s="7"/>
    </row>
    <row r="62" spans="1:20" ht="18" customHeight="1" x14ac:dyDescent="0.25">
      <c r="C62" s="5"/>
      <c r="D62" s="7"/>
      <c r="E62" s="5"/>
      <c r="F62" s="5"/>
      <c r="G62" s="7"/>
    </row>
    <row r="63" spans="1:20" ht="24.75" customHeight="1" x14ac:dyDescent="0.25">
      <c r="C63" s="5"/>
      <c r="D63" s="7"/>
      <c r="E63" s="5"/>
      <c r="F63" s="5"/>
      <c r="G63" s="7"/>
    </row>
    <row r="64" spans="1:20" x14ac:dyDescent="0.25">
      <c r="C64" s="5"/>
      <c r="D64" s="7"/>
      <c r="E64" s="5"/>
      <c r="F64" s="5"/>
      <c r="G64" s="7"/>
    </row>
    <row r="65" spans="3:18" x14ac:dyDescent="0.25">
      <c r="C65" s="5"/>
      <c r="D65" s="7"/>
      <c r="E65" s="5"/>
      <c r="F65" s="5"/>
      <c r="G65" s="7"/>
    </row>
    <row r="66" spans="3:18" x14ac:dyDescent="0.25">
      <c r="C66" s="5"/>
      <c r="D66" s="7"/>
      <c r="E66" s="5"/>
      <c r="F66" s="5"/>
      <c r="G66" s="7"/>
    </row>
    <row r="67" spans="3:18" x14ac:dyDescent="0.25">
      <c r="C67" s="5"/>
      <c r="D67" s="7"/>
      <c r="E67" s="5"/>
      <c r="F67" s="5"/>
      <c r="G67" s="7"/>
    </row>
    <row r="68" spans="3:18" x14ac:dyDescent="0.25">
      <c r="C68" s="5"/>
      <c r="D68" s="7"/>
      <c r="E68" s="5"/>
      <c r="F68" s="5"/>
      <c r="G68" s="7"/>
    </row>
    <row r="69" spans="3:18" x14ac:dyDescent="0.25">
      <c r="C69" s="5"/>
      <c r="D69" s="7"/>
      <c r="E69" s="5"/>
      <c r="F69" s="5"/>
      <c r="G69" s="7"/>
    </row>
    <row r="70" spans="3:18" x14ac:dyDescent="0.25">
      <c r="C70" s="5"/>
      <c r="D70" s="7"/>
      <c r="E70" s="5"/>
      <c r="F70" s="5"/>
      <c r="G70" s="7"/>
    </row>
    <row r="71" spans="3:18" x14ac:dyDescent="0.25">
      <c r="C71" s="5"/>
      <c r="D71" s="7"/>
      <c r="E71" s="5"/>
      <c r="F71" s="5"/>
      <c r="G71" s="7"/>
      <c r="Q71" s="4"/>
      <c r="R71" s="4"/>
    </row>
    <row r="72" spans="3:18" x14ac:dyDescent="0.25">
      <c r="C72" s="5"/>
      <c r="D72" s="7"/>
      <c r="E72" s="5"/>
      <c r="F72" s="5"/>
      <c r="G72" s="7"/>
      <c r="Q72" s="4"/>
      <c r="R72" s="4"/>
    </row>
    <row r="73" spans="3:18" x14ac:dyDescent="0.25">
      <c r="C73" s="5"/>
      <c r="D73" s="7"/>
      <c r="E73" s="5"/>
      <c r="F73" s="5"/>
      <c r="G73" s="7"/>
      <c r="Q73" s="4"/>
      <c r="R73" s="4"/>
    </row>
    <row r="74" spans="3:18" x14ac:dyDescent="0.25">
      <c r="C74" s="5"/>
      <c r="D74" s="7"/>
      <c r="E74" s="5"/>
      <c r="F74" s="5"/>
      <c r="G74" s="7"/>
    </row>
    <row r="75" spans="3:18" x14ac:dyDescent="0.25">
      <c r="C75" s="5"/>
      <c r="D75" s="7"/>
      <c r="E75" s="5"/>
      <c r="F75" s="5"/>
      <c r="G75" s="7"/>
    </row>
    <row r="76" spans="3:18" x14ac:dyDescent="0.25">
      <c r="C76" s="5"/>
      <c r="D76" s="7"/>
      <c r="E76" s="5"/>
      <c r="F76" s="5"/>
      <c r="G76" s="7"/>
    </row>
    <row r="77" spans="3:18" x14ac:dyDescent="0.25">
      <c r="C77" s="5"/>
      <c r="D77" s="7"/>
      <c r="E77" s="5"/>
      <c r="F77" s="5"/>
      <c r="G77" s="7"/>
    </row>
    <row r="78" spans="3:18" x14ac:dyDescent="0.25">
      <c r="C78" s="5"/>
      <c r="D78" s="7"/>
      <c r="E78" s="5"/>
      <c r="F78" s="5"/>
      <c r="G78" s="7"/>
    </row>
    <row r="79" spans="3:18" x14ac:dyDescent="0.25">
      <c r="C79" s="5"/>
      <c r="D79" s="7"/>
      <c r="E79" s="5"/>
      <c r="F79" s="5"/>
      <c r="G79" s="7"/>
    </row>
    <row r="80" spans="3:18" x14ac:dyDescent="0.25">
      <c r="C80" s="5"/>
      <c r="D80" s="5"/>
      <c r="E80" s="5"/>
      <c r="F80" s="5"/>
      <c r="G80" s="7"/>
    </row>
    <row r="81" spans="3:7" x14ac:dyDescent="0.25">
      <c r="C81" s="5"/>
      <c r="D81" s="5"/>
      <c r="E81" s="5"/>
      <c r="F81" s="5"/>
      <c r="G81" s="7"/>
    </row>
    <row r="82" spans="3:7" x14ac:dyDescent="0.25">
      <c r="D82" s="5"/>
      <c r="E82" s="5"/>
      <c r="F82" s="5"/>
      <c r="G82" s="5"/>
    </row>
  </sheetData>
  <autoFilter ref="A11:I11"/>
  <sortState ref="A10:I48">
    <sortCondition ref="A10:A48"/>
  </sortState>
  <mergeCells count="2">
    <mergeCell ref="A1:O1"/>
    <mergeCell ref="E2:F2"/>
  </mergeCells>
  <dataValidations count="2">
    <dataValidation type="list" allowBlank="1" showInputMessage="1" showErrorMessage="1" sqref="F5">
      <formula1>Airport</formula1>
    </dataValidation>
    <dataValidation type="list" allowBlank="1" showInputMessage="1" showErrorMessage="1" sqref="F4">
      <formula1>Pays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3" zoomScale="85" zoomScaleNormal="85" workbookViewId="0">
      <selection activeCell="I26" sqref="I26"/>
    </sheetView>
  </sheetViews>
  <sheetFormatPr baseColWidth="10" defaultRowHeight="15.75" x14ac:dyDescent="0.25"/>
  <cols>
    <col min="1" max="1" width="19.85546875" style="1" customWidth="1"/>
    <col min="2" max="2" width="17.28515625" style="1" customWidth="1"/>
    <col min="3" max="3" width="6.140625" style="1" customWidth="1"/>
    <col min="4" max="8" width="14.7109375" style="1" customWidth="1"/>
    <col min="9" max="11" width="11.42578125" style="1"/>
    <col min="12" max="12" width="16.7109375" style="1" customWidth="1"/>
    <col min="13" max="16384" width="11.42578125" style="1"/>
  </cols>
  <sheetData>
    <row r="1" spans="1:14" ht="33.75" x14ac:dyDescent="0.5">
      <c r="A1" s="17" t="s">
        <v>154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x14ac:dyDescent="0.25">
      <c r="A2" s="1" t="s">
        <v>209</v>
      </c>
      <c r="E2" s="18" t="s">
        <v>76</v>
      </c>
      <c r="F2" s="18"/>
    </row>
    <row r="3" spans="1:14" x14ac:dyDescent="0.25">
      <c r="E3" s="1" t="s">
        <v>74</v>
      </c>
      <c r="F3" s="1">
        <f>Comparateur!E3</f>
        <v>546</v>
      </c>
    </row>
    <row r="4" spans="1:14" x14ac:dyDescent="0.25">
      <c r="E4" s="1" t="s">
        <v>75</v>
      </c>
      <c r="F4" s="1" t="s">
        <v>7</v>
      </c>
    </row>
    <row r="5" spans="1:14" x14ac:dyDescent="0.25">
      <c r="E5" s="1" t="s">
        <v>73</v>
      </c>
      <c r="F5" s="1" t="s">
        <v>67</v>
      </c>
    </row>
    <row r="6" spans="1:14" x14ac:dyDescent="0.25">
      <c r="E6" s="1" t="s">
        <v>212</v>
      </c>
      <c r="F6" s="1" t="e">
        <f>INDEX($A$11:$J$51,$N$14,$N$13)*$F$3</f>
        <v>#N/A</v>
      </c>
    </row>
    <row r="7" spans="1:14" x14ac:dyDescent="0.25">
      <c r="E7" s="1" t="s">
        <v>215</v>
      </c>
      <c r="F7" s="14" t="e">
        <f>F6+C88</f>
        <v>#N/A</v>
      </c>
    </row>
    <row r="8" spans="1:14" x14ac:dyDescent="0.25">
      <c r="F8" s="14"/>
    </row>
    <row r="9" spans="1:14" x14ac:dyDescent="0.25">
      <c r="F9" s="14"/>
    </row>
    <row r="10" spans="1:14" ht="16.5" thickBot="1" x14ac:dyDescent="0.3">
      <c r="E10" s="3"/>
      <c r="F10" s="3"/>
      <c r="G10" s="3"/>
      <c r="H10" s="3"/>
      <c r="I10" s="3"/>
      <c r="J10" s="3"/>
      <c r="K10" s="3"/>
    </row>
    <row r="11" spans="1:14" ht="16.5" thickBot="1" x14ac:dyDescent="0.3">
      <c r="A11" s="57" t="s">
        <v>0</v>
      </c>
      <c r="B11" s="58" t="s">
        <v>81</v>
      </c>
      <c r="C11" s="59" t="s">
        <v>1</v>
      </c>
      <c r="D11" s="60" t="s">
        <v>69</v>
      </c>
      <c r="E11" s="61" t="s">
        <v>124</v>
      </c>
      <c r="F11" s="62" t="s">
        <v>155</v>
      </c>
      <c r="G11" s="63" t="s">
        <v>156</v>
      </c>
      <c r="H11" s="64" t="s">
        <v>125</v>
      </c>
      <c r="N11" s="2" t="b">
        <f>IF(AND(F3&lt;45),4,IF(AND(F3&gt;45,F3&lt;100),5,AND(IF(AND(F3&gt;100,F3&lt;300),6,IF(AND(F3&gt;300,F3&lt;500),7,IF(AND(F3&gt;500,F3&lt;1000),8,IF(F3&gt;1000,9)))))))</f>
        <v>1</v>
      </c>
    </row>
    <row r="12" spans="1:14" x14ac:dyDescent="0.25">
      <c r="A12" s="27" t="s">
        <v>148</v>
      </c>
      <c r="B12" s="26" t="s">
        <v>117</v>
      </c>
      <c r="C12" s="1" t="s">
        <v>59</v>
      </c>
      <c r="D12" s="28">
        <v>85</v>
      </c>
      <c r="E12" s="31">
        <v>2.38</v>
      </c>
      <c r="F12" s="39">
        <v>2.2799999999999998</v>
      </c>
      <c r="G12" s="36">
        <v>2.2200000000000002</v>
      </c>
      <c r="H12" s="34">
        <v>2.16</v>
      </c>
    </row>
    <row r="13" spans="1:14" x14ac:dyDescent="0.25">
      <c r="A13" s="27" t="s">
        <v>148</v>
      </c>
      <c r="B13" s="26" t="s">
        <v>118</v>
      </c>
      <c r="C13" s="1" t="s">
        <v>60</v>
      </c>
      <c r="D13" s="28">
        <v>85</v>
      </c>
      <c r="E13" s="31">
        <v>2.33</v>
      </c>
      <c r="F13" s="39">
        <v>2.23</v>
      </c>
      <c r="G13" s="36">
        <v>2.17</v>
      </c>
      <c r="H13" s="34">
        <v>2.11</v>
      </c>
      <c r="N13" s="1">
        <f>IF(F3&gt;=1000,9,IF(F3&gt;=500,8,IF(F3&gt;=300,7,IF(F3&gt;=100,6,IF(F3&gt;=45,5,4)))))</f>
        <v>8</v>
      </c>
    </row>
    <row r="14" spans="1:14" x14ac:dyDescent="0.25">
      <c r="A14" s="27" t="s">
        <v>148</v>
      </c>
      <c r="B14" s="26" t="s">
        <v>119</v>
      </c>
      <c r="C14" s="1" t="s">
        <v>61</v>
      </c>
      <c r="D14" s="28">
        <v>85</v>
      </c>
      <c r="E14" s="31">
        <v>2.48</v>
      </c>
      <c r="F14" s="39">
        <v>2.38</v>
      </c>
      <c r="G14" s="36">
        <v>2.3199999999999998</v>
      </c>
      <c r="H14" s="34">
        <v>2.2599999999999998</v>
      </c>
      <c r="N14" s="1" t="e">
        <f>MATCH(F5,$C$11:$C$51,0)</f>
        <v>#N/A</v>
      </c>
    </row>
    <row r="15" spans="1:14" x14ac:dyDescent="0.25">
      <c r="A15" s="27" t="s">
        <v>143</v>
      </c>
      <c r="B15" s="26" t="s">
        <v>86</v>
      </c>
      <c r="C15" s="1" t="s">
        <v>87</v>
      </c>
      <c r="D15" s="28">
        <v>165</v>
      </c>
      <c r="E15" s="31">
        <v>1.93</v>
      </c>
      <c r="F15" s="39">
        <v>1.83</v>
      </c>
      <c r="G15" s="36">
        <v>1.77</v>
      </c>
      <c r="H15" s="34">
        <v>1.71</v>
      </c>
    </row>
    <row r="16" spans="1:14" x14ac:dyDescent="0.25">
      <c r="A16" s="27" t="s">
        <v>143</v>
      </c>
      <c r="B16" s="26" t="s">
        <v>95</v>
      </c>
      <c r="C16" s="1" t="s">
        <v>111</v>
      </c>
      <c r="D16" s="28">
        <v>165</v>
      </c>
      <c r="E16" s="31">
        <v>2.0299999999999998</v>
      </c>
      <c r="F16" s="39">
        <v>1.93</v>
      </c>
      <c r="G16" s="36">
        <v>1.87</v>
      </c>
      <c r="H16" s="34">
        <v>1.81</v>
      </c>
    </row>
    <row r="17" spans="1:8" x14ac:dyDescent="0.25">
      <c r="A17" s="27" t="s">
        <v>177</v>
      </c>
      <c r="B17" s="26" t="s">
        <v>178</v>
      </c>
      <c r="C17" s="9" t="s">
        <v>179</v>
      </c>
      <c r="D17" s="24">
        <v>100</v>
      </c>
      <c r="E17" s="32">
        <v>3.07</v>
      </c>
      <c r="F17" s="40">
        <v>2.97</v>
      </c>
      <c r="G17" s="43">
        <v>2.91</v>
      </c>
      <c r="H17" s="34">
        <v>2.85</v>
      </c>
    </row>
    <row r="18" spans="1:8" x14ac:dyDescent="0.25">
      <c r="A18" s="27" t="s">
        <v>187</v>
      </c>
      <c r="B18" s="26" t="s">
        <v>188</v>
      </c>
      <c r="C18" s="5" t="s">
        <v>189</v>
      </c>
      <c r="D18" s="29">
        <v>165</v>
      </c>
      <c r="E18" s="32">
        <v>2.79</v>
      </c>
      <c r="F18" s="40">
        <v>2.69</v>
      </c>
      <c r="G18" s="46">
        <v>2.63</v>
      </c>
      <c r="H18" s="34">
        <v>2.57</v>
      </c>
    </row>
    <row r="19" spans="1:8" x14ac:dyDescent="0.25">
      <c r="A19" s="27" t="s">
        <v>187</v>
      </c>
      <c r="B19" s="26" t="s">
        <v>193</v>
      </c>
      <c r="C19" s="5" t="s">
        <v>194</v>
      </c>
      <c r="D19" s="23" t="s">
        <v>157</v>
      </c>
      <c r="E19" s="33" t="s">
        <v>157</v>
      </c>
      <c r="F19" s="21" t="s">
        <v>157</v>
      </c>
      <c r="G19" s="38" t="s">
        <v>157</v>
      </c>
      <c r="H19" s="35" t="s">
        <v>157</v>
      </c>
    </row>
    <row r="20" spans="1:8" x14ac:dyDescent="0.25">
      <c r="A20" s="27" t="s">
        <v>2</v>
      </c>
      <c r="B20" s="26" t="s">
        <v>84</v>
      </c>
      <c r="C20" s="1" t="s">
        <v>33</v>
      </c>
      <c r="D20" s="28">
        <v>85</v>
      </c>
      <c r="E20" s="31">
        <v>2.08</v>
      </c>
      <c r="F20" s="39">
        <v>1.98</v>
      </c>
      <c r="G20" s="36">
        <v>1.92</v>
      </c>
      <c r="H20" s="34">
        <v>1.86</v>
      </c>
    </row>
    <row r="21" spans="1:8" x14ac:dyDescent="0.25">
      <c r="A21" s="27" t="s">
        <v>190</v>
      </c>
      <c r="B21" s="26" t="s">
        <v>191</v>
      </c>
      <c r="C21" s="5" t="s">
        <v>192</v>
      </c>
      <c r="D21" s="23" t="s">
        <v>157</v>
      </c>
      <c r="E21" s="33" t="s">
        <v>157</v>
      </c>
      <c r="F21" s="21" t="s">
        <v>157</v>
      </c>
      <c r="G21" s="38" t="s">
        <v>157</v>
      </c>
      <c r="H21" s="35" t="s">
        <v>157</v>
      </c>
    </row>
    <row r="22" spans="1:8" x14ac:dyDescent="0.25">
      <c r="A22" s="27" t="s">
        <v>152</v>
      </c>
      <c r="B22" s="26" t="s">
        <v>226</v>
      </c>
      <c r="C22" s="1" t="s">
        <v>36</v>
      </c>
      <c r="D22" s="28">
        <v>90</v>
      </c>
      <c r="E22" s="31">
        <v>2.79</v>
      </c>
      <c r="F22" s="39">
        <v>2.69</v>
      </c>
      <c r="G22" s="36">
        <v>2.63</v>
      </c>
      <c r="H22" s="34">
        <v>2.57</v>
      </c>
    </row>
    <row r="23" spans="1:8" x14ac:dyDescent="0.25">
      <c r="A23" s="27" t="s">
        <v>133</v>
      </c>
      <c r="B23" s="26" t="s">
        <v>122</v>
      </c>
      <c r="C23" s="1" t="s">
        <v>37</v>
      </c>
      <c r="D23" s="28">
        <v>100</v>
      </c>
      <c r="E23" s="31">
        <v>3.73</v>
      </c>
      <c r="F23" s="39">
        <v>3.63</v>
      </c>
      <c r="G23" s="36">
        <v>3.57</v>
      </c>
      <c r="H23" s="34">
        <v>3.51</v>
      </c>
    </row>
    <row r="24" spans="1:8" x14ac:dyDescent="0.25">
      <c r="A24" s="27" t="s">
        <v>134</v>
      </c>
      <c r="B24" s="26" t="s">
        <v>112</v>
      </c>
      <c r="C24" s="1" t="s">
        <v>38</v>
      </c>
      <c r="D24" s="28">
        <v>80</v>
      </c>
      <c r="E24" s="31">
        <v>1.71</v>
      </c>
      <c r="F24" s="39">
        <v>1.61</v>
      </c>
      <c r="G24" s="36">
        <v>1.55</v>
      </c>
      <c r="H24" s="34">
        <v>1.49</v>
      </c>
    </row>
    <row r="25" spans="1:8" x14ac:dyDescent="0.25">
      <c r="A25" s="27" t="s">
        <v>135</v>
      </c>
      <c r="B25" s="26" t="s">
        <v>123</v>
      </c>
      <c r="C25" s="1" t="s">
        <v>39</v>
      </c>
      <c r="D25" s="28">
        <v>100</v>
      </c>
      <c r="E25" s="31">
        <v>2.94</v>
      </c>
      <c r="F25" s="39">
        <v>2.84</v>
      </c>
      <c r="G25" s="36">
        <v>2.78</v>
      </c>
      <c r="H25" s="34">
        <v>2.72</v>
      </c>
    </row>
    <row r="26" spans="1:8" x14ac:dyDescent="0.25">
      <c r="A26" s="27" t="s">
        <v>159</v>
      </c>
      <c r="B26" s="26" t="s">
        <v>161</v>
      </c>
      <c r="C26" s="1" t="s">
        <v>162</v>
      </c>
      <c r="D26" s="28">
        <v>90</v>
      </c>
      <c r="E26" s="31">
        <v>2.1</v>
      </c>
      <c r="F26" s="39">
        <v>2</v>
      </c>
      <c r="G26" s="36">
        <v>1.94</v>
      </c>
      <c r="H26" s="34">
        <v>1.88</v>
      </c>
    </row>
    <row r="27" spans="1:8" x14ac:dyDescent="0.25">
      <c r="A27" s="27" t="s">
        <v>159</v>
      </c>
      <c r="B27" s="26" t="s">
        <v>160</v>
      </c>
      <c r="C27" s="1" t="s">
        <v>56</v>
      </c>
      <c r="D27" s="28">
        <v>90</v>
      </c>
      <c r="E27" s="31">
        <v>2.0499999999999998</v>
      </c>
      <c r="F27" s="39">
        <v>1.95</v>
      </c>
      <c r="G27" s="36">
        <v>1.89</v>
      </c>
      <c r="H27" s="34">
        <v>1.83</v>
      </c>
    </row>
    <row r="28" spans="1:8" x14ac:dyDescent="0.25">
      <c r="A28" s="27" t="s">
        <v>136</v>
      </c>
      <c r="B28" s="26" t="s">
        <v>93</v>
      </c>
      <c r="C28" s="1" t="s">
        <v>40</v>
      </c>
      <c r="D28" s="28">
        <v>85</v>
      </c>
      <c r="E28" s="31">
        <v>2.02</v>
      </c>
      <c r="F28" s="39">
        <v>1.92</v>
      </c>
      <c r="G28" s="36">
        <v>1.86</v>
      </c>
      <c r="H28" s="34">
        <v>1.8</v>
      </c>
    </row>
    <row r="29" spans="1:8" x14ac:dyDescent="0.25">
      <c r="A29" s="27" t="s">
        <v>151</v>
      </c>
      <c r="B29" s="26" t="s">
        <v>82</v>
      </c>
      <c r="C29" s="1" t="s">
        <v>66</v>
      </c>
      <c r="D29" s="23" t="s">
        <v>157</v>
      </c>
      <c r="E29" s="33" t="s">
        <v>157</v>
      </c>
      <c r="F29" s="21" t="s">
        <v>157</v>
      </c>
      <c r="G29" s="38" t="s">
        <v>157</v>
      </c>
      <c r="H29" s="35" t="s">
        <v>157</v>
      </c>
    </row>
    <row r="30" spans="1:8" x14ac:dyDescent="0.25">
      <c r="A30" s="27" t="s">
        <v>151</v>
      </c>
      <c r="B30" s="26" t="s">
        <v>89</v>
      </c>
      <c r="C30" s="1" t="s">
        <v>158</v>
      </c>
      <c r="D30" s="28">
        <v>95</v>
      </c>
      <c r="E30" s="31">
        <v>1.63</v>
      </c>
      <c r="F30" s="39">
        <v>1.53</v>
      </c>
      <c r="G30" s="36">
        <v>1.47</v>
      </c>
      <c r="H30" s="34">
        <v>1.41</v>
      </c>
    </row>
    <row r="31" spans="1:8" x14ac:dyDescent="0.25">
      <c r="A31" s="27" t="s">
        <v>180</v>
      </c>
      <c r="B31" s="26" t="s">
        <v>181</v>
      </c>
      <c r="C31" s="9" t="s">
        <v>182</v>
      </c>
      <c r="D31" s="23" t="s">
        <v>157</v>
      </c>
      <c r="E31" s="33" t="s">
        <v>157</v>
      </c>
      <c r="F31" s="21" t="s">
        <v>157</v>
      </c>
      <c r="G31" s="38" t="s">
        <v>157</v>
      </c>
      <c r="H31" s="35" t="s">
        <v>157</v>
      </c>
    </row>
    <row r="32" spans="1:8" x14ac:dyDescent="0.25">
      <c r="A32" s="27" t="s">
        <v>195</v>
      </c>
      <c r="B32" s="26" t="s">
        <v>219</v>
      </c>
      <c r="C32" s="5" t="s">
        <v>196</v>
      </c>
      <c r="D32" s="23" t="s">
        <v>157</v>
      </c>
      <c r="E32" s="33" t="s">
        <v>157</v>
      </c>
      <c r="F32" s="21" t="s">
        <v>157</v>
      </c>
      <c r="G32" s="38" t="s">
        <v>157</v>
      </c>
      <c r="H32" s="35" t="s">
        <v>157</v>
      </c>
    </row>
    <row r="33" spans="1:8" x14ac:dyDescent="0.25">
      <c r="A33" s="27" t="s">
        <v>8</v>
      </c>
      <c r="B33" s="26" t="s">
        <v>8</v>
      </c>
      <c r="C33" s="1" t="s">
        <v>41</v>
      </c>
      <c r="D33" s="28">
        <v>80</v>
      </c>
      <c r="E33" s="31">
        <v>1.62</v>
      </c>
      <c r="F33" s="39">
        <v>1.52</v>
      </c>
      <c r="G33" s="36">
        <v>1.46</v>
      </c>
      <c r="H33" s="34">
        <v>1.4</v>
      </c>
    </row>
    <row r="34" spans="1:8" x14ac:dyDescent="0.25">
      <c r="A34" s="27" t="s">
        <v>142</v>
      </c>
      <c r="B34" s="26" t="s">
        <v>116</v>
      </c>
      <c r="C34" s="1" t="s">
        <v>57</v>
      </c>
      <c r="D34" s="23" t="s">
        <v>157</v>
      </c>
      <c r="E34" s="33" t="s">
        <v>157</v>
      </c>
      <c r="F34" s="21" t="s">
        <v>157</v>
      </c>
      <c r="G34" s="38" t="s">
        <v>157</v>
      </c>
      <c r="H34" s="35" t="s">
        <v>157</v>
      </c>
    </row>
    <row r="35" spans="1:8" x14ac:dyDescent="0.25">
      <c r="A35" s="27" t="s">
        <v>137</v>
      </c>
      <c r="B35" s="26" t="s">
        <v>97</v>
      </c>
      <c r="C35" s="1" t="s">
        <v>42</v>
      </c>
      <c r="D35" s="23" t="s">
        <v>157</v>
      </c>
      <c r="E35" s="33" t="s">
        <v>157</v>
      </c>
      <c r="F35" s="21" t="s">
        <v>157</v>
      </c>
      <c r="G35" s="38" t="s">
        <v>157</v>
      </c>
      <c r="H35" s="35" t="s">
        <v>157</v>
      </c>
    </row>
    <row r="36" spans="1:8" x14ac:dyDescent="0.25">
      <c r="A36" s="27" t="s">
        <v>137</v>
      </c>
      <c r="B36" s="26" t="s">
        <v>101</v>
      </c>
      <c r="C36" s="1" t="s">
        <v>43</v>
      </c>
      <c r="D36" s="23" t="s">
        <v>157</v>
      </c>
      <c r="E36" s="33" t="s">
        <v>157</v>
      </c>
      <c r="F36" s="21" t="s">
        <v>157</v>
      </c>
      <c r="G36" s="38" t="s">
        <v>157</v>
      </c>
      <c r="H36" s="35" t="s">
        <v>157</v>
      </c>
    </row>
    <row r="37" spans="1:8" x14ac:dyDescent="0.25">
      <c r="A37" s="27" t="s">
        <v>138</v>
      </c>
      <c r="B37" s="26" t="s">
        <v>104</v>
      </c>
      <c r="C37" s="1" t="s">
        <v>44</v>
      </c>
      <c r="D37" s="28">
        <v>90</v>
      </c>
      <c r="E37" s="31">
        <v>1.96</v>
      </c>
      <c r="F37" s="39">
        <v>1.86</v>
      </c>
      <c r="G37" s="36">
        <v>1.8</v>
      </c>
      <c r="H37" s="34">
        <v>1.74</v>
      </c>
    </row>
    <row r="38" spans="1:8" x14ac:dyDescent="0.25">
      <c r="A38" s="27" t="s">
        <v>11</v>
      </c>
      <c r="B38" s="26" t="s">
        <v>96</v>
      </c>
      <c r="C38" s="1" t="s">
        <v>45</v>
      </c>
      <c r="D38" s="23" t="s">
        <v>157</v>
      </c>
      <c r="E38" s="33" t="s">
        <v>157</v>
      </c>
      <c r="F38" s="21" t="s">
        <v>157</v>
      </c>
      <c r="G38" s="38" t="s">
        <v>157</v>
      </c>
      <c r="H38" s="35" t="s">
        <v>157</v>
      </c>
    </row>
    <row r="39" spans="1:8" x14ac:dyDescent="0.25">
      <c r="A39" s="27" t="s">
        <v>139</v>
      </c>
      <c r="B39" s="26" t="s">
        <v>108</v>
      </c>
      <c r="C39" s="1" t="s">
        <v>46</v>
      </c>
      <c r="D39" s="28">
        <v>90</v>
      </c>
      <c r="E39" s="31">
        <v>2.34</v>
      </c>
      <c r="F39" s="39">
        <v>2.2400000000000002</v>
      </c>
      <c r="G39" s="36">
        <v>2.1800000000000002</v>
      </c>
      <c r="H39" s="34">
        <v>2.12</v>
      </c>
    </row>
    <row r="40" spans="1:8" x14ac:dyDescent="0.25">
      <c r="A40" s="27" t="s">
        <v>139</v>
      </c>
      <c r="B40" s="26" t="s">
        <v>163</v>
      </c>
      <c r="C40" s="1" t="s">
        <v>164</v>
      </c>
      <c r="D40" s="23" t="s">
        <v>157</v>
      </c>
      <c r="E40" s="33" t="s">
        <v>157</v>
      </c>
      <c r="F40" s="21" t="s">
        <v>157</v>
      </c>
      <c r="G40" s="38" t="s">
        <v>157</v>
      </c>
      <c r="H40" s="35" t="s">
        <v>157</v>
      </c>
    </row>
    <row r="41" spans="1:8" x14ac:dyDescent="0.25">
      <c r="A41" s="27" t="s">
        <v>139</v>
      </c>
      <c r="B41" s="26" t="s">
        <v>115</v>
      </c>
      <c r="C41" s="1" t="s">
        <v>47</v>
      </c>
      <c r="D41" s="28">
        <v>90</v>
      </c>
      <c r="E41" s="31">
        <v>2.34</v>
      </c>
      <c r="F41" s="39">
        <v>2.2400000000000002</v>
      </c>
      <c r="G41" s="36">
        <v>2.1800000000000002</v>
      </c>
      <c r="H41" s="34">
        <v>2.12</v>
      </c>
    </row>
    <row r="42" spans="1:8" x14ac:dyDescent="0.25">
      <c r="A42" s="27" t="s">
        <v>140</v>
      </c>
      <c r="B42" s="26" t="s">
        <v>83</v>
      </c>
      <c r="C42" s="1" t="s">
        <v>48</v>
      </c>
      <c r="D42" s="28">
        <v>85</v>
      </c>
      <c r="E42" s="31">
        <v>1.93</v>
      </c>
      <c r="F42" s="39">
        <v>1.83</v>
      </c>
      <c r="G42" s="36">
        <v>1.77</v>
      </c>
      <c r="H42" s="34">
        <v>1.71</v>
      </c>
    </row>
    <row r="43" spans="1:8" x14ac:dyDescent="0.25">
      <c r="A43" s="27" t="s">
        <v>14</v>
      </c>
      <c r="B43" s="26" t="s">
        <v>92</v>
      </c>
      <c r="C43" s="1" t="s">
        <v>49</v>
      </c>
      <c r="D43" s="28">
        <v>85</v>
      </c>
      <c r="E43" s="31">
        <v>1.98</v>
      </c>
      <c r="F43" s="39">
        <v>1.88</v>
      </c>
      <c r="G43" s="36">
        <v>1.82</v>
      </c>
      <c r="H43" s="34">
        <v>1.76</v>
      </c>
    </row>
    <row r="44" spans="1:8" x14ac:dyDescent="0.25">
      <c r="A44" s="27" t="s">
        <v>144</v>
      </c>
      <c r="B44" s="26" t="s">
        <v>85</v>
      </c>
      <c r="C44" s="1" t="s">
        <v>50</v>
      </c>
      <c r="D44" s="28">
        <v>85</v>
      </c>
      <c r="E44" s="31">
        <v>1.89</v>
      </c>
      <c r="F44" s="39">
        <v>1.79</v>
      </c>
      <c r="G44" s="36">
        <v>1.73</v>
      </c>
      <c r="H44" s="34">
        <v>1.67</v>
      </c>
    </row>
    <row r="45" spans="1:8" x14ac:dyDescent="0.25">
      <c r="A45" s="27" t="s">
        <v>145</v>
      </c>
      <c r="B45" s="26" t="s">
        <v>103</v>
      </c>
      <c r="C45" s="1" t="s">
        <v>51</v>
      </c>
      <c r="D45" s="28">
        <v>90</v>
      </c>
      <c r="E45" s="31">
        <v>2.25</v>
      </c>
      <c r="F45" s="39">
        <v>2.15</v>
      </c>
      <c r="G45" s="36">
        <v>2.09</v>
      </c>
      <c r="H45" s="34">
        <v>2.0299999999999998</v>
      </c>
    </row>
    <row r="46" spans="1:8" x14ac:dyDescent="0.25">
      <c r="A46" s="27" t="s">
        <v>146</v>
      </c>
      <c r="B46" s="26" t="s">
        <v>121</v>
      </c>
      <c r="C46" s="1" t="s">
        <v>120</v>
      </c>
      <c r="D46" s="28">
        <v>90</v>
      </c>
      <c r="E46" s="31">
        <v>2.66</v>
      </c>
      <c r="F46" s="39">
        <v>2.56</v>
      </c>
      <c r="G46" s="36">
        <v>2.5</v>
      </c>
      <c r="H46" s="34">
        <v>2.44</v>
      </c>
    </row>
    <row r="47" spans="1:8" x14ac:dyDescent="0.25">
      <c r="A47" s="27" t="s">
        <v>146</v>
      </c>
      <c r="B47" s="26" t="s">
        <v>17</v>
      </c>
      <c r="C47" s="1" t="s">
        <v>34</v>
      </c>
      <c r="D47" s="28">
        <v>90</v>
      </c>
      <c r="E47" s="31">
        <v>2.74</v>
      </c>
      <c r="F47" s="39">
        <v>2.64</v>
      </c>
      <c r="G47" s="36">
        <v>2.58</v>
      </c>
      <c r="H47" s="34">
        <v>2.52</v>
      </c>
    </row>
    <row r="48" spans="1:8" x14ac:dyDescent="0.25">
      <c r="A48" s="27" t="s">
        <v>165</v>
      </c>
      <c r="B48" s="26" t="s">
        <v>166</v>
      </c>
      <c r="C48" s="1" t="s">
        <v>167</v>
      </c>
      <c r="D48" s="28">
        <v>175</v>
      </c>
      <c r="E48" s="31">
        <v>2.58</v>
      </c>
      <c r="F48" s="39">
        <v>2.48</v>
      </c>
      <c r="G48" s="36">
        <v>2.42</v>
      </c>
      <c r="H48" s="34">
        <v>2.36</v>
      </c>
    </row>
    <row r="49" spans="1:19" x14ac:dyDescent="0.25">
      <c r="A49" s="27" t="s">
        <v>147</v>
      </c>
      <c r="B49" s="26" t="s">
        <v>100</v>
      </c>
      <c r="C49" s="1" t="s">
        <v>52</v>
      </c>
      <c r="D49" s="23" t="s">
        <v>157</v>
      </c>
      <c r="E49" s="33" t="s">
        <v>157</v>
      </c>
      <c r="F49" s="21" t="s">
        <v>157</v>
      </c>
      <c r="G49" s="38" t="s">
        <v>157</v>
      </c>
      <c r="H49" s="35" t="s">
        <v>157</v>
      </c>
    </row>
    <row r="50" spans="1:19" x14ac:dyDescent="0.25">
      <c r="A50" s="27" t="s">
        <v>19</v>
      </c>
      <c r="B50" s="26" t="s">
        <v>94</v>
      </c>
      <c r="C50" s="1" t="s">
        <v>53</v>
      </c>
      <c r="D50" s="28">
        <v>85</v>
      </c>
      <c r="E50" s="31">
        <v>1.98</v>
      </c>
      <c r="F50" s="39">
        <v>1.88</v>
      </c>
      <c r="G50" s="36">
        <v>1.82</v>
      </c>
      <c r="H50" s="34">
        <v>1.76</v>
      </c>
    </row>
    <row r="51" spans="1:19" x14ac:dyDescent="0.25">
      <c r="A51" s="27" t="s">
        <v>183</v>
      </c>
      <c r="B51" s="26" t="s">
        <v>222</v>
      </c>
      <c r="C51" s="5" t="s">
        <v>184</v>
      </c>
      <c r="D51" s="30">
        <v>100</v>
      </c>
      <c r="E51" s="32">
        <v>3.1</v>
      </c>
      <c r="F51" s="40">
        <v>3</v>
      </c>
      <c r="G51" s="46">
        <v>2.94</v>
      </c>
      <c r="H51" s="34">
        <v>2.88</v>
      </c>
    </row>
    <row r="52" spans="1:19" x14ac:dyDescent="0.25">
      <c r="A52" s="27" t="s">
        <v>20</v>
      </c>
      <c r="B52" s="26" t="s">
        <v>106</v>
      </c>
      <c r="C52" s="1" t="s">
        <v>54</v>
      </c>
      <c r="D52" s="28">
        <v>120</v>
      </c>
      <c r="E52" s="31">
        <v>3.04</v>
      </c>
      <c r="F52" s="39">
        <v>2.94</v>
      </c>
      <c r="G52" s="36">
        <v>2.88</v>
      </c>
      <c r="H52" s="34">
        <v>2.82</v>
      </c>
    </row>
    <row r="53" spans="1:19" x14ac:dyDescent="0.25">
      <c r="A53" s="27" t="s">
        <v>198</v>
      </c>
      <c r="B53" s="26" t="s">
        <v>220</v>
      </c>
      <c r="C53" s="5" t="s">
        <v>197</v>
      </c>
      <c r="D53" s="23" t="s">
        <v>157</v>
      </c>
      <c r="E53" s="33" t="s">
        <v>157</v>
      </c>
      <c r="F53" s="21" t="s">
        <v>157</v>
      </c>
      <c r="G53" s="38" t="s">
        <v>157</v>
      </c>
      <c r="H53" s="35" t="s">
        <v>157</v>
      </c>
    </row>
    <row r="54" spans="1:19" x14ac:dyDescent="0.25">
      <c r="A54" s="27" t="s">
        <v>21</v>
      </c>
      <c r="B54" s="26" t="s">
        <v>88</v>
      </c>
      <c r="C54" s="1" t="s">
        <v>55</v>
      </c>
      <c r="D54" s="28">
        <v>85</v>
      </c>
      <c r="E54" s="31">
        <v>1.84</v>
      </c>
      <c r="F54" s="39">
        <v>1.74</v>
      </c>
      <c r="G54" s="36">
        <v>1.68</v>
      </c>
      <c r="H54" s="34">
        <v>1.62</v>
      </c>
    </row>
    <row r="55" spans="1:19" x14ac:dyDescent="0.25">
      <c r="A55" s="27" t="s">
        <v>107</v>
      </c>
      <c r="B55" s="26" t="s">
        <v>107</v>
      </c>
      <c r="C55" s="1" t="s">
        <v>35</v>
      </c>
      <c r="D55" s="28">
        <v>90</v>
      </c>
      <c r="E55" s="31">
        <v>1.95</v>
      </c>
      <c r="F55" s="39">
        <v>1.85</v>
      </c>
      <c r="G55" s="36">
        <v>1.79</v>
      </c>
      <c r="H55" s="34">
        <v>1.73</v>
      </c>
    </row>
    <row r="56" spans="1:19" x14ac:dyDescent="0.25">
      <c r="A56" s="27" t="s">
        <v>27</v>
      </c>
      <c r="B56" s="26" t="s">
        <v>99</v>
      </c>
      <c r="C56" s="1" t="s">
        <v>62</v>
      </c>
      <c r="D56" s="23" t="s">
        <v>157</v>
      </c>
      <c r="E56" s="33" t="s">
        <v>157</v>
      </c>
      <c r="F56" s="21" t="s">
        <v>157</v>
      </c>
      <c r="G56" s="38" t="s">
        <v>157</v>
      </c>
      <c r="H56" s="35" t="s">
        <v>157</v>
      </c>
    </row>
    <row r="57" spans="1:19" x14ac:dyDescent="0.25">
      <c r="A57" s="27" t="s">
        <v>28</v>
      </c>
      <c r="B57" s="26" t="s">
        <v>114</v>
      </c>
      <c r="C57" s="1" t="s">
        <v>63</v>
      </c>
      <c r="D57" s="28">
        <v>90</v>
      </c>
      <c r="E57" s="31">
        <v>2.08</v>
      </c>
      <c r="F57" s="39">
        <v>1.98</v>
      </c>
      <c r="G57" s="36">
        <v>1.92</v>
      </c>
      <c r="H57" s="34">
        <v>1.86</v>
      </c>
    </row>
    <row r="58" spans="1:19" x14ac:dyDescent="0.25">
      <c r="A58" s="27" t="s">
        <v>149</v>
      </c>
      <c r="B58" s="26" t="s">
        <v>98</v>
      </c>
      <c r="C58" s="1" t="s">
        <v>64</v>
      </c>
      <c r="D58" s="28">
        <v>76</v>
      </c>
      <c r="E58" s="31">
        <v>1.88</v>
      </c>
      <c r="F58" s="39">
        <v>1.78</v>
      </c>
      <c r="G58" s="36">
        <v>1.72</v>
      </c>
      <c r="H58" s="34">
        <v>1.66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x14ac:dyDescent="0.25">
      <c r="A59" s="27" t="s">
        <v>150</v>
      </c>
      <c r="B59" s="26" t="s">
        <v>90</v>
      </c>
      <c r="C59" s="1" t="s">
        <v>65</v>
      </c>
      <c r="D59" s="28">
        <v>145</v>
      </c>
      <c r="E59" s="31">
        <v>1.98</v>
      </c>
      <c r="F59" s="39">
        <v>1.88</v>
      </c>
      <c r="G59" s="36">
        <v>1.82</v>
      </c>
      <c r="H59" s="34">
        <v>1.76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x14ac:dyDescent="0.25">
      <c r="A60" s="27" t="s">
        <v>168</v>
      </c>
      <c r="B60" s="26" t="s">
        <v>169</v>
      </c>
      <c r="C60" s="1" t="s">
        <v>170</v>
      </c>
      <c r="D60" s="28">
        <v>90</v>
      </c>
      <c r="E60" s="31">
        <v>2.41</v>
      </c>
      <c r="F60" s="39">
        <v>2.31</v>
      </c>
      <c r="G60" s="36">
        <v>2.25</v>
      </c>
      <c r="H60" s="34">
        <v>2.19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x14ac:dyDescent="0.25">
      <c r="A61" s="27" t="s">
        <v>168</v>
      </c>
      <c r="B61" s="26" t="s">
        <v>171</v>
      </c>
      <c r="C61" s="1" t="s">
        <v>172</v>
      </c>
      <c r="D61" s="28">
        <v>90</v>
      </c>
      <c r="E61" s="31">
        <v>2.41</v>
      </c>
      <c r="F61" s="39">
        <v>2.31</v>
      </c>
      <c r="G61" s="36">
        <v>2.25</v>
      </c>
      <c r="H61" s="34">
        <v>2.19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x14ac:dyDescent="0.25">
      <c r="A62" s="27" t="s">
        <v>168</v>
      </c>
      <c r="B62" s="26" t="s">
        <v>173</v>
      </c>
      <c r="C62" s="1" t="s">
        <v>174</v>
      </c>
      <c r="D62" s="28">
        <v>145</v>
      </c>
      <c r="E62" s="31">
        <v>2.56</v>
      </c>
      <c r="F62" s="39">
        <v>2.46</v>
      </c>
      <c r="G62" s="36">
        <v>2.4</v>
      </c>
      <c r="H62" s="34">
        <v>2.34</v>
      </c>
    </row>
    <row r="63" spans="1:19" x14ac:dyDescent="0.25">
      <c r="A63" s="27" t="s">
        <v>168</v>
      </c>
      <c r="B63" s="26" t="s">
        <v>175</v>
      </c>
      <c r="C63" s="8" t="s">
        <v>176</v>
      </c>
      <c r="D63" s="24">
        <v>177</v>
      </c>
      <c r="E63" s="32">
        <v>3.29</v>
      </c>
      <c r="F63" s="40">
        <v>3.19</v>
      </c>
      <c r="G63" s="37">
        <v>3.13</v>
      </c>
      <c r="H63" s="34">
        <v>3.07</v>
      </c>
    </row>
    <row r="64" spans="1:19" x14ac:dyDescent="0.25">
      <c r="A64" s="27" t="s">
        <v>168</v>
      </c>
      <c r="B64" s="26" t="s">
        <v>225</v>
      </c>
      <c r="C64" s="8" t="s">
        <v>186</v>
      </c>
      <c r="D64" s="23" t="s">
        <v>157</v>
      </c>
      <c r="E64" s="33" t="s">
        <v>157</v>
      </c>
      <c r="F64" s="21" t="s">
        <v>157</v>
      </c>
      <c r="G64" s="38" t="s">
        <v>157</v>
      </c>
      <c r="H64" s="35" t="s">
        <v>157</v>
      </c>
    </row>
    <row r="65" spans="1:17" x14ac:dyDescent="0.25">
      <c r="A65" s="27" t="s">
        <v>32</v>
      </c>
      <c r="B65" s="26" t="s">
        <v>102</v>
      </c>
      <c r="C65" s="1" t="s">
        <v>68</v>
      </c>
      <c r="D65" s="28">
        <v>90</v>
      </c>
      <c r="E65" s="31">
        <v>2</v>
      </c>
      <c r="F65" s="39">
        <v>1.9</v>
      </c>
      <c r="G65" s="36">
        <v>1.84</v>
      </c>
      <c r="H65" s="34">
        <v>1.78</v>
      </c>
    </row>
    <row r="66" spans="1:17" x14ac:dyDescent="0.25">
      <c r="C66" s="5"/>
      <c r="D66" s="7"/>
      <c r="E66" s="5"/>
      <c r="F66" s="5"/>
      <c r="G66" s="7"/>
    </row>
    <row r="67" spans="1:17" x14ac:dyDescent="0.25">
      <c r="C67" s="5"/>
      <c r="D67" s="7"/>
      <c r="E67" s="5"/>
      <c r="F67" s="5"/>
      <c r="G67" s="7"/>
    </row>
    <row r="68" spans="1:17" x14ac:dyDescent="0.25">
      <c r="C68" s="5"/>
      <c r="D68" s="7"/>
      <c r="E68" s="5"/>
      <c r="F68" s="5"/>
      <c r="G68" s="7"/>
    </row>
    <row r="69" spans="1:17" x14ac:dyDescent="0.25">
      <c r="C69" s="5"/>
      <c r="D69" s="7"/>
      <c r="E69" s="5"/>
      <c r="F69" s="5"/>
      <c r="G69" s="7"/>
    </row>
    <row r="70" spans="1:17" x14ac:dyDescent="0.25">
      <c r="C70" s="5"/>
      <c r="D70" s="7"/>
      <c r="E70" s="5"/>
      <c r="F70" s="5"/>
      <c r="G70" s="7"/>
    </row>
    <row r="71" spans="1:17" x14ac:dyDescent="0.25">
      <c r="C71" s="5"/>
      <c r="D71" s="7"/>
      <c r="E71" s="5"/>
      <c r="F71" s="5"/>
      <c r="G71" s="7"/>
    </row>
    <row r="72" spans="1:17" x14ac:dyDescent="0.25">
      <c r="C72" s="5"/>
      <c r="D72" s="7"/>
      <c r="E72" s="5"/>
      <c r="F72" s="5"/>
      <c r="G72" s="7"/>
    </row>
    <row r="73" spans="1:17" x14ac:dyDescent="0.25">
      <c r="C73" s="5"/>
      <c r="D73" s="7"/>
      <c r="E73" s="5"/>
      <c r="F73" s="5"/>
      <c r="G73" s="7"/>
      <c r="P73" s="4"/>
      <c r="Q73" s="4"/>
    </row>
    <row r="74" spans="1:17" x14ac:dyDescent="0.25">
      <c r="C74" s="5"/>
      <c r="D74" s="7"/>
      <c r="E74" s="5"/>
      <c r="F74" s="5"/>
      <c r="G74" s="7"/>
      <c r="P74" s="4"/>
      <c r="Q74" s="4"/>
    </row>
    <row r="75" spans="1:17" ht="23.25" x14ac:dyDescent="0.35">
      <c r="B75" s="20" t="s">
        <v>199</v>
      </c>
      <c r="C75" s="20"/>
      <c r="D75" s="20"/>
      <c r="E75" s="20"/>
      <c r="F75" s="20"/>
      <c r="G75" s="20"/>
      <c r="P75" s="4"/>
      <c r="Q75" s="4"/>
    </row>
    <row r="76" spans="1:17" x14ac:dyDescent="0.25">
      <c r="A76" s="1">
        <f>IF(F3&lt;300,D77,IF(F3&lt;500,E77,IF(F3&gt;500,F77)))</f>
        <v>0.36</v>
      </c>
      <c r="B76" s="1" t="s">
        <v>200</v>
      </c>
      <c r="C76" s="5" t="s">
        <v>204</v>
      </c>
      <c r="D76" s="5" t="s">
        <v>201</v>
      </c>
      <c r="E76" s="5" t="s">
        <v>202</v>
      </c>
      <c r="F76" s="5" t="s">
        <v>203</v>
      </c>
      <c r="G76" s="7" t="s">
        <v>205</v>
      </c>
    </row>
    <row r="77" spans="1:17" x14ac:dyDescent="0.25">
      <c r="A77" s="1">
        <f>A76*F3</f>
        <v>196.56</v>
      </c>
      <c r="C77" s="10">
        <v>110</v>
      </c>
      <c r="D77" s="11">
        <v>0.56999999999999995</v>
      </c>
      <c r="E77" s="10">
        <v>0.47</v>
      </c>
      <c r="F77" s="10">
        <v>0.36</v>
      </c>
      <c r="G77" s="11">
        <f>IF(A77&gt;110,A77,110)</f>
        <v>196.56</v>
      </c>
    </row>
    <row r="78" spans="1:17" x14ac:dyDescent="0.25">
      <c r="C78" s="5"/>
      <c r="D78" s="7"/>
      <c r="E78" s="5"/>
      <c r="F78" s="5"/>
      <c r="G78" s="7"/>
    </row>
    <row r="79" spans="1:17" x14ac:dyDescent="0.25">
      <c r="A79" s="1">
        <f>IF(F3&lt;300,D80,IF(F3&lt;500,E80,IF(F3&gt;500,F80)))</f>
        <v>7.0000000000000007E-2</v>
      </c>
      <c r="B79" s="12" t="s">
        <v>206</v>
      </c>
      <c r="C79" s="5" t="s">
        <v>204</v>
      </c>
      <c r="D79" s="5" t="s">
        <v>201</v>
      </c>
      <c r="E79" s="5" t="s">
        <v>202</v>
      </c>
      <c r="F79" s="5" t="s">
        <v>203</v>
      </c>
      <c r="G79" s="7" t="s">
        <v>205</v>
      </c>
    </row>
    <row r="80" spans="1:17" x14ac:dyDescent="0.25">
      <c r="A80" s="1">
        <f>A79*F3</f>
        <v>38.220000000000006</v>
      </c>
      <c r="C80" s="10">
        <v>60</v>
      </c>
      <c r="D80" s="11">
        <v>0.12</v>
      </c>
      <c r="E80" s="10">
        <v>0.08</v>
      </c>
      <c r="F80" s="10">
        <v>7.0000000000000007E-2</v>
      </c>
      <c r="G80" s="11">
        <f>IF(A79&gt;60,A79,60)</f>
        <v>60</v>
      </c>
    </row>
    <row r="81" spans="1:7" x14ac:dyDescent="0.25">
      <c r="C81" s="5"/>
      <c r="D81" s="7"/>
      <c r="E81" s="5"/>
      <c r="F81" s="5"/>
      <c r="G81" s="7"/>
    </row>
    <row r="82" spans="1:7" x14ac:dyDescent="0.25">
      <c r="C82" s="5"/>
      <c r="D82" s="5"/>
      <c r="E82" s="5"/>
      <c r="F82" s="5"/>
      <c r="G82" s="7"/>
    </row>
    <row r="83" spans="1:7" x14ac:dyDescent="0.25">
      <c r="C83" s="5"/>
      <c r="D83" s="5"/>
      <c r="E83" s="5"/>
      <c r="F83" s="5"/>
      <c r="G83" s="7"/>
    </row>
    <row r="84" spans="1:7" x14ac:dyDescent="0.25">
      <c r="A84" s="1">
        <f>F3*0.0625</f>
        <v>34.125</v>
      </c>
      <c r="B84" s="1" t="s">
        <v>207</v>
      </c>
      <c r="C84" s="5" t="s">
        <v>204</v>
      </c>
      <c r="D84" s="5" t="s">
        <v>201</v>
      </c>
      <c r="E84" s="5" t="s">
        <v>202</v>
      </c>
      <c r="F84" s="5" t="s">
        <v>203</v>
      </c>
      <c r="G84" s="7" t="s">
        <v>205</v>
      </c>
    </row>
    <row r="85" spans="1:7" x14ac:dyDescent="0.25">
      <c r="C85" s="13">
        <v>12.5</v>
      </c>
      <c r="D85" s="13">
        <v>6.25E-2</v>
      </c>
      <c r="E85" s="13">
        <v>6.25E-2</v>
      </c>
      <c r="F85" s="13">
        <v>6.25E-2</v>
      </c>
      <c r="G85" s="13">
        <f>IF(A84&gt;12.5,A84,12.5)</f>
        <v>34.125</v>
      </c>
    </row>
    <row r="88" spans="1:7" x14ac:dyDescent="0.25">
      <c r="B88" s="1" t="s">
        <v>208</v>
      </c>
      <c r="C88" s="14">
        <f>SUM(G77,G80,G85)+57.5</f>
        <v>348.185</v>
      </c>
    </row>
  </sheetData>
  <autoFilter ref="A11:H11"/>
  <sortState ref="A12:H65">
    <sortCondition ref="A12:A65"/>
  </sortState>
  <mergeCells count="3">
    <mergeCell ref="B75:G75"/>
    <mergeCell ref="A1:N1"/>
    <mergeCell ref="E2:F2"/>
  </mergeCells>
  <dataValidations count="2">
    <dataValidation type="list" allowBlank="1" showInputMessage="1" showErrorMessage="1" sqref="F4">
      <formula1>Pays</formula1>
    </dataValidation>
    <dataValidation type="list" allowBlank="1" showInputMessage="1" showErrorMessage="1" sqref="F5">
      <formula1>Airport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"/>
  <sheetViews>
    <sheetView zoomScale="70" zoomScaleNormal="70" workbookViewId="0">
      <selection activeCell="K19" sqref="K19"/>
    </sheetView>
  </sheetViews>
  <sheetFormatPr baseColWidth="10" defaultRowHeight="15.75" x14ac:dyDescent="0.25"/>
  <cols>
    <col min="1" max="1" width="27.140625" style="1" customWidth="1"/>
    <col min="2" max="2" width="18.28515625" style="1" customWidth="1"/>
    <col min="3" max="3" width="11.42578125" style="1"/>
    <col min="4" max="4" width="10.42578125" style="1" customWidth="1"/>
    <col min="5" max="8" width="8.140625" style="1" customWidth="1"/>
    <col min="9" max="9" width="8.140625" style="1" bestFit="1" customWidth="1"/>
    <col min="10" max="10" width="11" style="1" customWidth="1"/>
    <col min="11" max="11" width="19.85546875" style="1" customWidth="1"/>
    <col min="12" max="12" width="16.7109375" style="1" customWidth="1"/>
    <col min="13" max="16384" width="11.42578125" style="1"/>
  </cols>
  <sheetData>
    <row r="1" spans="1:14" ht="33.75" x14ac:dyDescent="0.5">
      <c r="A1" s="17" t="s">
        <v>216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x14ac:dyDescent="0.25">
      <c r="E2" s="18" t="s">
        <v>76</v>
      </c>
      <c r="F2" s="18"/>
    </row>
    <row r="3" spans="1:14" x14ac:dyDescent="0.25">
      <c r="E3" s="1" t="s">
        <v>74</v>
      </c>
      <c r="F3" s="1">
        <f>Comparateur!E3</f>
        <v>546</v>
      </c>
    </row>
    <row r="4" spans="1:14" x14ac:dyDescent="0.25">
      <c r="E4" s="1" t="s">
        <v>75</v>
      </c>
      <c r="F4" s="1" t="s">
        <v>6</v>
      </c>
    </row>
    <row r="5" spans="1:14" x14ac:dyDescent="0.25">
      <c r="E5" s="1" t="s">
        <v>73</v>
      </c>
      <c r="F5" s="1" t="s">
        <v>66</v>
      </c>
    </row>
    <row r="6" spans="1:14" x14ac:dyDescent="0.25">
      <c r="E6" s="1" t="s">
        <v>77</v>
      </c>
      <c r="F6" s="1">
        <f>INDEX($A$9:$J$48,$N$12,$N$11)*$F$3</f>
        <v>1037.3999999999999</v>
      </c>
    </row>
    <row r="8" spans="1:14" ht="16.5" thickBot="1" x14ac:dyDescent="0.3">
      <c r="E8" s="3"/>
      <c r="F8" s="3"/>
      <c r="G8" s="3"/>
      <c r="H8" s="3"/>
      <c r="I8" s="3"/>
      <c r="J8" s="3"/>
      <c r="K8" s="3"/>
    </row>
    <row r="9" spans="1:14" ht="16.5" thickBot="1" x14ac:dyDescent="0.3">
      <c r="A9" s="57" t="s">
        <v>0</v>
      </c>
      <c r="B9" s="58" t="s">
        <v>81</v>
      </c>
      <c r="C9" s="59" t="s">
        <v>1</v>
      </c>
      <c r="D9" s="60" t="s">
        <v>69</v>
      </c>
      <c r="E9" s="61" t="s">
        <v>124</v>
      </c>
      <c r="F9" s="62" t="s">
        <v>70</v>
      </c>
      <c r="G9" s="63" t="s">
        <v>71</v>
      </c>
      <c r="H9" s="65" t="s">
        <v>125</v>
      </c>
      <c r="I9" s="66" t="s">
        <v>72</v>
      </c>
      <c r="N9" s="2" t="b">
        <f>IF(AND(F3&lt;45),4,IF(AND(F3&gt;45,F3&lt;100),5,AND(IF(AND(F3&gt;100,F3&lt;300),6,IF(AND(F3&gt;300,F3&lt;500),7,IF(AND(F3&gt;500,F3&lt;1000),8,IF(F3&gt;1000,9)))))))</f>
        <v>1</v>
      </c>
    </row>
    <row r="10" spans="1:14" x14ac:dyDescent="0.25">
      <c r="A10" s="27" t="s">
        <v>148</v>
      </c>
      <c r="B10" s="26" t="s">
        <v>117</v>
      </c>
      <c r="C10" s="1" t="s">
        <v>59</v>
      </c>
      <c r="D10" s="23">
        <v>80</v>
      </c>
      <c r="E10" s="33">
        <v>3.2</v>
      </c>
      <c r="F10" s="21">
        <v>2.8</v>
      </c>
      <c r="G10" s="38">
        <v>2.8</v>
      </c>
      <c r="H10" s="35">
        <v>2.6</v>
      </c>
      <c r="I10" s="45">
        <v>2.5</v>
      </c>
    </row>
    <row r="11" spans="1:14" x14ac:dyDescent="0.25">
      <c r="A11" s="27" t="s">
        <v>148</v>
      </c>
      <c r="B11" s="26" t="s">
        <v>118</v>
      </c>
      <c r="C11" s="1" t="s">
        <v>60</v>
      </c>
      <c r="D11" s="23">
        <v>80</v>
      </c>
      <c r="E11" s="33">
        <v>3.3</v>
      </c>
      <c r="F11" s="21">
        <v>3.1</v>
      </c>
      <c r="G11" s="38">
        <v>3</v>
      </c>
      <c r="H11" s="35">
        <v>2.9</v>
      </c>
      <c r="I11" s="45">
        <v>2.7</v>
      </c>
      <c r="N11" s="1">
        <f>IF(F3&gt;=1000,9,IF(F3&gt;=500,8,IF(F3&gt;=300,7,IF(F3&gt;=100,6,IF(F3&gt;=45,5,4)))))</f>
        <v>8</v>
      </c>
    </row>
    <row r="12" spans="1:14" x14ac:dyDescent="0.25">
      <c r="A12" s="27" t="s">
        <v>148</v>
      </c>
      <c r="B12" s="26" t="s">
        <v>119</v>
      </c>
      <c r="C12" s="1" t="s">
        <v>61</v>
      </c>
      <c r="D12" s="23">
        <v>80</v>
      </c>
      <c r="E12" s="33">
        <v>2.9</v>
      </c>
      <c r="F12" s="21">
        <v>2.8</v>
      </c>
      <c r="G12" s="38">
        <v>2.6</v>
      </c>
      <c r="H12" s="35">
        <v>2.4</v>
      </c>
      <c r="I12" s="45">
        <v>2.2999999999999998</v>
      </c>
      <c r="N12" s="1">
        <f>MATCH(F5,$C$9:$C$48,0)</f>
        <v>21</v>
      </c>
    </row>
    <row r="13" spans="1:14" x14ac:dyDescent="0.25">
      <c r="A13" s="27" t="s">
        <v>143</v>
      </c>
      <c r="B13" s="26" t="s">
        <v>86</v>
      </c>
      <c r="C13" s="1" t="s">
        <v>87</v>
      </c>
      <c r="D13" s="23">
        <v>80</v>
      </c>
      <c r="E13" s="33">
        <v>2.5</v>
      </c>
      <c r="F13" s="21">
        <v>2.2000000000000002</v>
      </c>
      <c r="G13" s="38">
        <v>2.1</v>
      </c>
      <c r="H13" s="35">
        <v>1.9</v>
      </c>
      <c r="I13" s="45">
        <v>1.8</v>
      </c>
    </row>
    <row r="14" spans="1:14" x14ac:dyDescent="0.25">
      <c r="A14" s="27" t="s">
        <v>143</v>
      </c>
      <c r="B14" s="26" t="s">
        <v>91</v>
      </c>
      <c r="C14" s="1" t="s">
        <v>58</v>
      </c>
      <c r="D14" s="23">
        <v>80</v>
      </c>
      <c r="E14" s="33">
        <v>2.6</v>
      </c>
      <c r="F14" s="21">
        <v>2.2000000000000002</v>
      </c>
      <c r="G14" s="38">
        <v>2.1</v>
      </c>
      <c r="H14" s="35">
        <v>1.9</v>
      </c>
      <c r="I14" s="45">
        <v>1.8</v>
      </c>
    </row>
    <row r="15" spans="1:14" x14ac:dyDescent="0.25">
      <c r="A15" s="27" t="s">
        <v>143</v>
      </c>
      <c r="B15" s="26" t="s">
        <v>95</v>
      </c>
      <c r="C15" s="1" t="s">
        <v>111</v>
      </c>
      <c r="D15" s="23">
        <v>80</v>
      </c>
      <c r="E15" s="33">
        <v>2.4</v>
      </c>
      <c r="F15" s="21">
        <v>2.2000000000000002</v>
      </c>
      <c r="G15" s="38">
        <v>2.1</v>
      </c>
      <c r="H15" s="35">
        <v>1.9</v>
      </c>
      <c r="I15" s="45">
        <v>1.8</v>
      </c>
    </row>
    <row r="16" spans="1:14" x14ac:dyDescent="0.25">
      <c r="A16" s="27" t="s">
        <v>177</v>
      </c>
      <c r="B16" s="26" t="s">
        <v>178</v>
      </c>
      <c r="C16" s="1" t="s">
        <v>179</v>
      </c>
      <c r="D16" s="23">
        <v>110</v>
      </c>
      <c r="E16" s="33">
        <v>4.0999999999999996</v>
      </c>
      <c r="F16" s="21">
        <v>3.1</v>
      </c>
      <c r="G16" s="38">
        <v>3</v>
      </c>
      <c r="H16" s="35">
        <v>2.9</v>
      </c>
      <c r="I16" s="45">
        <v>2.8</v>
      </c>
    </row>
    <row r="17" spans="1:9" x14ac:dyDescent="0.25">
      <c r="A17" s="27" t="s">
        <v>187</v>
      </c>
      <c r="B17" s="26" t="s">
        <v>217</v>
      </c>
      <c r="C17" s="1" t="s">
        <v>189</v>
      </c>
      <c r="D17" s="23">
        <v>80</v>
      </c>
      <c r="E17" s="33">
        <v>4.5</v>
      </c>
      <c r="F17" s="21">
        <v>3.6</v>
      </c>
      <c r="G17" s="38">
        <v>3.5</v>
      </c>
      <c r="H17" s="35">
        <v>3.4</v>
      </c>
      <c r="I17" s="45">
        <v>3.3</v>
      </c>
    </row>
    <row r="18" spans="1:9" x14ac:dyDescent="0.25">
      <c r="A18" s="27" t="s">
        <v>187</v>
      </c>
      <c r="B18" s="26" t="s">
        <v>193</v>
      </c>
      <c r="C18" s="8" t="s">
        <v>194</v>
      </c>
      <c r="D18" s="24">
        <v>80</v>
      </c>
      <c r="E18" s="41">
        <v>4.2</v>
      </c>
      <c r="F18" s="22">
        <v>3.5</v>
      </c>
      <c r="G18" s="43">
        <v>3.4</v>
      </c>
      <c r="H18" s="35">
        <v>3.2</v>
      </c>
      <c r="I18" s="45">
        <v>3.1</v>
      </c>
    </row>
    <row r="19" spans="1:9" x14ac:dyDescent="0.25">
      <c r="A19" s="27" t="s">
        <v>2</v>
      </c>
      <c r="B19" s="26" t="s">
        <v>2</v>
      </c>
      <c r="C19" s="1" t="s">
        <v>33</v>
      </c>
      <c r="D19" s="23">
        <v>80</v>
      </c>
      <c r="E19" s="33">
        <v>2.6</v>
      </c>
      <c r="F19" s="21">
        <v>2</v>
      </c>
      <c r="G19" s="38">
        <v>1.9</v>
      </c>
      <c r="H19" s="35">
        <v>1.8</v>
      </c>
      <c r="I19" s="45">
        <v>1.7</v>
      </c>
    </row>
    <row r="20" spans="1:9" x14ac:dyDescent="0.25">
      <c r="A20" s="27" t="s">
        <v>190</v>
      </c>
      <c r="B20" s="26" t="s">
        <v>218</v>
      </c>
      <c r="C20" s="1" t="s">
        <v>192</v>
      </c>
      <c r="D20" s="23">
        <v>80</v>
      </c>
      <c r="E20" s="33">
        <v>3.2</v>
      </c>
      <c r="F20" s="21">
        <v>2.6</v>
      </c>
      <c r="G20" s="38">
        <v>2.4</v>
      </c>
      <c r="H20" s="35">
        <v>2.2000000000000002</v>
      </c>
      <c r="I20" s="45">
        <v>2.1</v>
      </c>
    </row>
    <row r="21" spans="1:9" x14ac:dyDescent="0.25">
      <c r="A21" s="27" t="s">
        <v>152</v>
      </c>
      <c r="B21" s="26" t="s">
        <v>226</v>
      </c>
      <c r="C21" s="1" t="s">
        <v>36</v>
      </c>
      <c r="D21" s="23">
        <v>110</v>
      </c>
      <c r="E21" s="33">
        <v>4.95</v>
      </c>
      <c r="F21" s="21">
        <v>3.65</v>
      </c>
      <c r="G21" s="38">
        <v>3.5</v>
      </c>
      <c r="H21" s="35">
        <v>3.3</v>
      </c>
      <c r="I21" s="45">
        <v>3.2</v>
      </c>
    </row>
    <row r="22" spans="1:9" x14ac:dyDescent="0.25">
      <c r="A22" s="27" t="s">
        <v>133</v>
      </c>
      <c r="B22" s="26" t="s">
        <v>122</v>
      </c>
      <c r="C22" s="1" t="s">
        <v>37</v>
      </c>
      <c r="D22" s="23">
        <v>110</v>
      </c>
      <c r="E22" s="33">
        <v>4.9000000000000004</v>
      </c>
      <c r="F22" s="21">
        <v>3.6</v>
      </c>
      <c r="G22" s="38">
        <v>3.4</v>
      </c>
      <c r="H22" s="35">
        <v>3.3</v>
      </c>
      <c r="I22" s="45">
        <v>3.2</v>
      </c>
    </row>
    <row r="23" spans="1:9" x14ac:dyDescent="0.25">
      <c r="A23" s="27" t="s">
        <v>134</v>
      </c>
      <c r="B23" s="26" t="s">
        <v>112</v>
      </c>
      <c r="C23" s="1" t="s">
        <v>113</v>
      </c>
      <c r="D23" s="23">
        <v>80</v>
      </c>
      <c r="E23" s="33">
        <v>1.5</v>
      </c>
      <c r="F23" s="21">
        <v>1.4</v>
      </c>
      <c r="G23" s="38">
        <v>1.4</v>
      </c>
      <c r="H23" s="35">
        <v>1.4</v>
      </c>
      <c r="I23" s="45">
        <v>1.3</v>
      </c>
    </row>
    <row r="24" spans="1:9" x14ac:dyDescent="0.25">
      <c r="A24" s="27" t="s">
        <v>135</v>
      </c>
      <c r="B24" s="26" t="s">
        <v>123</v>
      </c>
      <c r="C24" s="1" t="s">
        <v>39</v>
      </c>
      <c r="D24" s="23">
        <v>110</v>
      </c>
      <c r="E24" s="33">
        <v>3.95</v>
      </c>
      <c r="F24" s="21">
        <v>3</v>
      </c>
      <c r="G24" s="38">
        <v>2.9</v>
      </c>
      <c r="H24" s="35">
        <v>2.8</v>
      </c>
      <c r="I24" s="45">
        <v>2.7</v>
      </c>
    </row>
    <row r="25" spans="1:9" x14ac:dyDescent="0.25">
      <c r="A25" s="27" t="s">
        <v>159</v>
      </c>
      <c r="B25" s="26" t="s">
        <v>109</v>
      </c>
      <c r="C25" s="1" t="s">
        <v>110</v>
      </c>
      <c r="D25" s="23">
        <v>80</v>
      </c>
      <c r="E25" s="33">
        <v>1.9</v>
      </c>
      <c r="F25" s="21">
        <v>1.8</v>
      </c>
      <c r="G25" s="38">
        <v>1.8</v>
      </c>
      <c r="H25" s="35">
        <v>1.7</v>
      </c>
      <c r="I25" s="45">
        <v>1.6</v>
      </c>
    </row>
    <row r="26" spans="1:9" x14ac:dyDescent="0.25">
      <c r="A26" s="27" t="s">
        <v>159</v>
      </c>
      <c r="B26" s="26" t="s">
        <v>161</v>
      </c>
      <c r="C26" s="1" t="s">
        <v>162</v>
      </c>
      <c r="D26" s="23">
        <v>80</v>
      </c>
      <c r="E26" s="33">
        <v>2.5</v>
      </c>
      <c r="F26" s="21">
        <v>2.2999999999999998</v>
      </c>
      <c r="G26" s="38">
        <v>2.15</v>
      </c>
      <c r="H26" s="35">
        <v>2.0499999999999998</v>
      </c>
      <c r="I26" s="45">
        <v>1.95</v>
      </c>
    </row>
    <row r="27" spans="1:9" x14ac:dyDescent="0.25">
      <c r="A27" s="27" t="s">
        <v>223</v>
      </c>
      <c r="B27" s="26" t="s">
        <v>185</v>
      </c>
      <c r="C27" s="5" t="s">
        <v>224</v>
      </c>
      <c r="D27" s="25">
        <v>110</v>
      </c>
      <c r="E27" s="42">
        <v>4.0999999999999996</v>
      </c>
      <c r="F27" s="22">
        <v>3.2</v>
      </c>
      <c r="G27" s="43">
        <v>3.1</v>
      </c>
      <c r="H27" s="35">
        <v>2.95</v>
      </c>
      <c r="I27" s="45">
        <v>2.85</v>
      </c>
    </row>
    <row r="28" spans="1:9" x14ac:dyDescent="0.25">
      <c r="A28" s="27" t="s">
        <v>136</v>
      </c>
      <c r="B28" s="26" t="s">
        <v>93</v>
      </c>
      <c r="C28" s="1" t="s">
        <v>40</v>
      </c>
      <c r="D28" s="23">
        <v>80</v>
      </c>
      <c r="E28" s="33">
        <v>2.5</v>
      </c>
      <c r="F28" s="21">
        <v>2.2000000000000002</v>
      </c>
      <c r="G28" s="38">
        <v>2.2000000000000002</v>
      </c>
      <c r="H28" s="35">
        <v>2</v>
      </c>
      <c r="I28" s="45">
        <v>1.9</v>
      </c>
    </row>
    <row r="29" spans="1:9" x14ac:dyDescent="0.25">
      <c r="A29" s="27" t="s">
        <v>151</v>
      </c>
      <c r="B29" s="26" t="s">
        <v>227</v>
      </c>
      <c r="C29" s="1" t="s">
        <v>66</v>
      </c>
      <c r="D29" s="23">
        <v>80</v>
      </c>
      <c r="E29" s="33">
        <v>2.2999999999999998</v>
      </c>
      <c r="F29" s="21">
        <v>1.9</v>
      </c>
      <c r="G29" s="38">
        <v>1.9</v>
      </c>
      <c r="H29" s="35">
        <v>1.9</v>
      </c>
      <c r="I29" s="45">
        <v>1.8</v>
      </c>
    </row>
    <row r="30" spans="1:9" x14ac:dyDescent="0.25">
      <c r="A30" s="27" t="s">
        <v>151</v>
      </c>
      <c r="B30" s="26" t="s">
        <v>89</v>
      </c>
      <c r="C30" s="1" t="s">
        <v>67</v>
      </c>
      <c r="D30" s="23">
        <v>80</v>
      </c>
      <c r="E30" s="33">
        <v>1.8</v>
      </c>
      <c r="F30" s="21">
        <v>1.6</v>
      </c>
      <c r="G30" s="38">
        <v>1.5</v>
      </c>
      <c r="H30" s="35">
        <v>1.4</v>
      </c>
      <c r="I30" s="45">
        <v>1.3</v>
      </c>
    </row>
    <row r="31" spans="1:9" x14ac:dyDescent="0.25">
      <c r="A31" s="27" t="s">
        <v>180</v>
      </c>
      <c r="B31" s="26" t="s">
        <v>181</v>
      </c>
      <c r="C31" s="5" t="s">
        <v>182</v>
      </c>
      <c r="D31" s="25">
        <v>110</v>
      </c>
      <c r="E31" s="42">
        <v>4.3</v>
      </c>
      <c r="F31" s="22">
        <v>3.9</v>
      </c>
      <c r="G31" s="43">
        <v>3.8</v>
      </c>
      <c r="H31" s="35">
        <v>3.6</v>
      </c>
      <c r="I31" s="45">
        <v>3.5</v>
      </c>
    </row>
    <row r="32" spans="1:9" x14ac:dyDescent="0.25">
      <c r="A32" s="27" t="s">
        <v>195</v>
      </c>
      <c r="B32" s="26" t="s">
        <v>219</v>
      </c>
      <c r="C32" s="5" t="s">
        <v>196</v>
      </c>
      <c r="D32" s="25">
        <v>110</v>
      </c>
      <c r="E32" s="42">
        <v>8.1</v>
      </c>
      <c r="F32" s="22">
        <v>5.4</v>
      </c>
      <c r="G32" s="43">
        <v>5.3</v>
      </c>
      <c r="H32" s="35">
        <v>5.2</v>
      </c>
      <c r="I32" s="45">
        <v>5.0999999999999996</v>
      </c>
    </row>
    <row r="33" spans="1:9" x14ac:dyDescent="0.25">
      <c r="A33" s="27" t="s">
        <v>8</v>
      </c>
      <c r="B33" s="26" t="s">
        <v>8</v>
      </c>
      <c r="C33" s="1" t="s">
        <v>41</v>
      </c>
      <c r="D33" s="23">
        <v>80</v>
      </c>
      <c r="E33" s="33">
        <v>1.5</v>
      </c>
      <c r="F33" s="21">
        <v>1.4</v>
      </c>
      <c r="G33" s="38">
        <v>1.4</v>
      </c>
      <c r="H33" s="35">
        <v>1.3</v>
      </c>
      <c r="I33" s="45">
        <v>1.3</v>
      </c>
    </row>
    <row r="34" spans="1:9" x14ac:dyDescent="0.25">
      <c r="A34" s="27" t="s">
        <v>142</v>
      </c>
      <c r="B34" s="26" t="s">
        <v>116</v>
      </c>
      <c r="C34" s="1" t="s">
        <v>57</v>
      </c>
      <c r="D34" s="23">
        <v>80</v>
      </c>
      <c r="E34" s="33">
        <v>4.3</v>
      </c>
      <c r="F34" s="21">
        <v>4.0999999999999996</v>
      </c>
      <c r="G34" s="38">
        <v>4</v>
      </c>
      <c r="H34" s="35">
        <v>3.9</v>
      </c>
      <c r="I34" s="45">
        <v>3.8</v>
      </c>
    </row>
    <row r="35" spans="1:9" x14ac:dyDescent="0.25">
      <c r="A35" s="27" t="s">
        <v>137</v>
      </c>
      <c r="B35" s="26" t="s">
        <v>97</v>
      </c>
      <c r="C35" s="1" t="s">
        <v>42</v>
      </c>
      <c r="D35" s="23">
        <v>80</v>
      </c>
      <c r="E35" s="33">
        <v>2.2999999999999998</v>
      </c>
      <c r="F35" s="21">
        <v>2</v>
      </c>
      <c r="G35" s="38">
        <v>1.9</v>
      </c>
      <c r="H35" s="35">
        <v>1.8</v>
      </c>
      <c r="I35" s="45">
        <v>1.8</v>
      </c>
    </row>
    <row r="36" spans="1:9" x14ac:dyDescent="0.25">
      <c r="A36" s="27" t="s">
        <v>137</v>
      </c>
      <c r="B36" s="26" t="s">
        <v>101</v>
      </c>
      <c r="C36" s="1" t="s">
        <v>43</v>
      </c>
      <c r="D36" s="23">
        <v>80</v>
      </c>
      <c r="E36" s="33">
        <v>2.2000000000000002</v>
      </c>
      <c r="F36" s="21">
        <v>1.7</v>
      </c>
      <c r="G36" s="38">
        <v>1.7</v>
      </c>
      <c r="H36" s="35">
        <v>1.6</v>
      </c>
      <c r="I36" s="45">
        <v>1.5</v>
      </c>
    </row>
    <row r="37" spans="1:9" x14ac:dyDescent="0.25">
      <c r="A37" s="27" t="s">
        <v>138</v>
      </c>
      <c r="B37" s="26" t="s">
        <v>104</v>
      </c>
      <c r="C37" s="1" t="s">
        <v>105</v>
      </c>
      <c r="D37" s="23">
        <v>80</v>
      </c>
      <c r="E37" s="33">
        <v>2.1</v>
      </c>
      <c r="F37" s="21">
        <v>1.8</v>
      </c>
      <c r="G37" s="38">
        <v>1.8</v>
      </c>
      <c r="H37" s="35">
        <v>1.7</v>
      </c>
      <c r="I37" s="45">
        <v>1.6</v>
      </c>
    </row>
    <row r="38" spans="1:9" x14ac:dyDescent="0.25">
      <c r="A38" s="27" t="s">
        <v>11</v>
      </c>
      <c r="B38" s="26" t="s">
        <v>96</v>
      </c>
      <c r="C38" s="1" t="s">
        <v>45</v>
      </c>
      <c r="D38" s="23">
        <v>80</v>
      </c>
      <c r="E38" s="33">
        <v>2.2999999999999998</v>
      </c>
      <c r="F38" s="21">
        <v>2.1</v>
      </c>
      <c r="G38" s="38">
        <v>2.1</v>
      </c>
      <c r="H38" s="35">
        <v>2</v>
      </c>
      <c r="I38" s="45">
        <v>1.9</v>
      </c>
    </row>
    <row r="39" spans="1:9" x14ac:dyDescent="0.25">
      <c r="A39" s="27" t="s">
        <v>139</v>
      </c>
      <c r="B39" s="26" t="s">
        <v>108</v>
      </c>
      <c r="C39" s="1" t="s">
        <v>46</v>
      </c>
      <c r="D39" s="23">
        <v>80</v>
      </c>
      <c r="E39" s="33">
        <v>2.1</v>
      </c>
      <c r="F39" s="21">
        <v>1.8</v>
      </c>
      <c r="G39" s="38">
        <v>1.8</v>
      </c>
      <c r="H39" s="35">
        <v>1.7</v>
      </c>
      <c r="I39" s="45">
        <v>1.6</v>
      </c>
    </row>
    <row r="40" spans="1:9" x14ac:dyDescent="0.25">
      <c r="A40" s="27" t="s">
        <v>139</v>
      </c>
      <c r="B40" s="26" t="s">
        <v>163</v>
      </c>
      <c r="C40" s="1" t="s">
        <v>164</v>
      </c>
      <c r="D40" s="23">
        <v>80</v>
      </c>
      <c r="E40" s="33">
        <v>2.1</v>
      </c>
      <c r="F40" s="21">
        <v>2</v>
      </c>
      <c r="G40" s="38">
        <v>2</v>
      </c>
      <c r="H40" s="35">
        <v>1.9</v>
      </c>
      <c r="I40" s="45">
        <v>1.8</v>
      </c>
    </row>
    <row r="41" spans="1:9" x14ac:dyDescent="0.25">
      <c r="A41" s="27" t="s">
        <v>139</v>
      </c>
      <c r="B41" s="26" t="s">
        <v>115</v>
      </c>
      <c r="C41" s="9" t="s">
        <v>47</v>
      </c>
      <c r="D41" s="24">
        <v>80</v>
      </c>
      <c r="E41" s="42">
        <v>1.9</v>
      </c>
      <c r="F41" s="22">
        <v>1.8</v>
      </c>
      <c r="G41" s="43">
        <v>1.8</v>
      </c>
      <c r="H41" s="35">
        <v>1.7</v>
      </c>
      <c r="I41" s="45">
        <v>1.6</v>
      </c>
    </row>
    <row r="42" spans="1:9" x14ac:dyDescent="0.25">
      <c r="A42" s="27" t="s">
        <v>140</v>
      </c>
      <c r="B42" s="26" t="s">
        <v>228</v>
      </c>
      <c r="C42" s="1" t="s">
        <v>48</v>
      </c>
      <c r="D42" s="23">
        <v>80</v>
      </c>
      <c r="E42" s="33">
        <v>2.6</v>
      </c>
      <c r="F42" s="21">
        <v>2</v>
      </c>
      <c r="G42" s="38">
        <v>1.9</v>
      </c>
      <c r="H42" s="35">
        <v>1.8</v>
      </c>
      <c r="I42" s="45">
        <v>1.7</v>
      </c>
    </row>
    <row r="43" spans="1:9" x14ac:dyDescent="0.25">
      <c r="A43" s="27" t="s">
        <v>14</v>
      </c>
      <c r="B43" s="26" t="s">
        <v>92</v>
      </c>
      <c r="C43" s="1" t="s">
        <v>49</v>
      </c>
      <c r="D43" s="23">
        <v>80</v>
      </c>
      <c r="E43" s="33">
        <v>2.2999999999999998</v>
      </c>
      <c r="F43" s="21">
        <v>2.1</v>
      </c>
      <c r="G43" s="38">
        <v>2.1</v>
      </c>
      <c r="H43" s="35">
        <v>2</v>
      </c>
      <c r="I43" s="45">
        <v>1.9</v>
      </c>
    </row>
    <row r="44" spans="1:9" x14ac:dyDescent="0.25">
      <c r="A44" s="27" t="s">
        <v>144</v>
      </c>
      <c r="B44" s="26" t="s">
        <v>85</v>
      </c>
      <c r="C44" s="1" t="s">
        <v>50</v>
      </c>
      <c r="D44" s="23">
        <v>80</v>
      </c>
      <c r="E44" s="33">
        <v>2.2999999999999998</v>
      </c>
      <c r="F44" s="21">
        <v>2.1</v>
      </c>
      <c r="G44" s="38">
        <v>2</v>
      </c>
      <c r="H44" s="35">
        <v>1.9</v>
      </c>
      <c r="I44" s="45">
        <v>1.8</v>
      </c>
    </row>
    <row r="45" spans="1:9" x14ac:dyDescent="0.25">
      <c r="A45" s="27" t="s">
        <v>145</v>
      </c>
      <c r="B45" s="26" t="s">
        <v>103</v>
      </c>
      <c r="C45" s="1" t="s">
        <v>51</v>
      </c>
      <c r="D45" s="23">
        <v>80</v>
      </c>
      <c r="E45" s="33">
        <v>1.9</v>
      </c>
      <c r="F45" s="21">
        <v>1.8</v>
      </c>
      <c r="G45" s="38">
        <v>1.8</v>
      </c>
      <c r="H45" s="35">
        <v>1.7</v>
      </c>
      <c r="I45" s="45">
        <v>1.6</v>
      </c>
    </row>
    <row r="46" spans="1:9" x14ac:dyDescent="0.25">
      <c r="A46" s="27" t="s">
        <v>146</v>
      </c>
      <c r="B46" s="26" t="s">
        <v>121</v>
      </c>
      <c r="C46" s="1" t="s">
        <v>120</v>
      </c>
      <c r="D46" s="23">
        <v>110</v>
      </c>
      <c r="E46" s="33">
        <v>4.0999999999999996</v>
      </c>
      <c r="F46" s="21">
        <v>3.6</v>
      </c>
      <c r="G46" s="38">
        <v>3.5</v>
      </c>
      <c r="H46" s="35">
        <v>3.3</v>
      </c>
      <c r="I46" s="45">
        <v>3.2</v>
      </c>
    </row>
    <row r="47" spans="1:9" x14ac:dyDescent="0.25">
      <c r="A47" s="27" t="s">
        <v>146</v>
      </c>
      <c r="B47" s="26" t="s">
        <v>17</v>
      </c>
      <c r="C47" s="1" t="s">
        <v>34</v>
      </c>
      <c r="D47" s="23">
        <v>110</v>
      </c>
      <c r="E47" s="33">
        <v>3.85</v>
      </c>
      <c r="F47" s="21">
        <v>2.9</v>
      </c>
      <c r="G47" s="38">
        <v>2.8</v>
      </c>
      <c r="H47" s="35">
        <v>2.7</v>
      </c>
      <c r="I47" s="45">
        <v>2.7</v>
      </c>
    </row>
    <row r="48" spans="1:9" x14ac:dyDescent="0.25">
      <c r="A48" s="27" t="s">
        <v>165</v>
      </c>
      <c r="B48" s="26" t="s">
        <v>166</v>
      </c>
      <c r="C48" s="9" t="s">
        <v>167</v>
      </c>
      <c r="D48" s="25">
        <v>80</v>
      </c>
      <c r="E48" s="42">
        <v>3.2</v>
      </c>
      <c r="F48" s="22">
        <v>2.2000000000000002</v>
      </c>
      <c r="G48" s="43">
        <v>2.1</v>
      </c>
      <c r="H48" s="44">
        <v>2</v>
      </c>
      <c r="I48" s="45">
        <v>1.9</v>
      </c>
    </row>
    <row r="49" spans="1:19" x14ac:dyDescent="0.25">
      <c r="A49" s="27" t="s">
        <v>147</v>
      </c>
      <c r="B49" s="26" t="s">
        <v>100</v>
      </c>
      <c r="C49" s="1" t="s">
        <v>52</v>
      </c>
      <c r="D49" s="23">
        <v>80</v>
      </c>
      <c r="E49" s="33">
        <v>4.4000000000000004</v>
      </c>
      <c r="F49" s="21">
        <v>4.0999999999999996</v>
      </c>
      <c r="G49" s="38">
        <v>3.9</v>
      </c>
      <c r="H49" s="35">
        <v>3.4</v>
      </c>
      <c r="I49" s="45">
        <v>3.1</v>
      </c>
    </row>
    <row r="50" spans="1:19" x14ac:dyDescent="0.25">
      <c r="A50" s="27" t="s">
        <v>19</v>
      </c>
      <c r="B50" s="26" t="s">
        <v>94</v>
      </c>
      <c r="C50" s="1" t="s">
        <v>53</v>
      </c>
      <c r="D50" s="23">
        <v>80</v>
      </c>
      <c r="E50" s="33">
        <v>2.2999999999999998</v>
      </c>
      <c r="F50" s="21">
        <v>2.1</v>
      </c>
      <c r="G50" s="38">
        <v>2</v>
      </c>
      <c r="H50" s="35">
        <v>1.9</v>
      </c>
      <c r="I50" s="45">
        <v>1.8</v>
      </c>
    </row>
    <row r="51" spans="1:19" x14ac:dyDescent="0.25">
      <c r="A51" s="27" t="s">
        <v>183</v>
      </c>
      <c r="B51" s="26" t="s">
        <v>222</v>
      </c>
      <c r="C51" s="5" t="s">
        <v>184</v>
      </c>
      <c r="D51" s="25">
        <v>110</v>
      </c>
      <c r="E51" s="42">
        <v>3.95</v>
      </c>
      <c r="F51" s="22">
        <v>3.4</v>
      </c>
      <c r="G51" s="43">
        <v>3.3</v>
      </c>
      <c r="H51" s="35">
        <v>3.2</v>
      </c>
      <c r="I51" s="45">
        <v>3.1</v>
      </c>
    </row>
    <row r="52" spans="1:19" x14ac:dyDescent="0.25">
      <c r="A52" s="27" t="s">
        <v>20</v>
      </c>
      <c r="B52" s="26" t="s">
        <v>106</v>
      </c>
      <c r="C52" s="1" t="s">
        <v>54</v>
      </c>
      <c r="D52" s="23">
        <v>80</v>
      </c>
      <c r="E52" s="33">
        <v>2.4</v>
      </c>
      <c r="F52" s="21">
        <v>1.8</v>
      </c>
      <c r="G52" s="38">
        <v>1.8</v>
      </c>
      <c r="H52" s="35">
        <v>1.7</v>
      </c>
      <c r="I52" s="45">
        <v>1.6</v>
      </c>
    </row>
    <row r="53" spans="1:19" x14ac:dyDescent="0.25">
      <c r="A53" s="27" t="s">
        <v>198</v>
      </c>
      <c r="B53" s="26" t="s">
        <v>220</v>
      </c>
      <c r="C53" s="5" t="s">
        <v>197</v>
      </c>
      <c r="D53" s="25">
        <v>110</v>
      </c>
      <c r="E53" s="42">
        <v>7.8</v>
      </c>
      <c r="F53" s="22">
        <v>7.2</v>
      </c>
      <c r="G53" s="43">
        <v>7.1</v>
      </c>
      <c r="H53" s="35">
        <v>7</v>
      </c>
      <c r="I53" s="45">
        <v>6.9</v>
      </c>
    </row>
    <row r="54" spans="1:19" x14ac:dyDescent="0.25">
      <c r="A54" s="27" t="s">
        <v>21</v>
      </c>
      <c r="B54" s="26" t="s">
        <v>88</v>
      </c>
      <c r="C54" s="1" t="s">
        <v>55</v>
      </c>
      <c r="D54" s="23">
        <v>80</v>
      </c>
      <c r="E54" s="33">
        <v>2.5</v>
      </c>
      <c r="F54" s="21">
        <v>2.2000000000000002</v>
      </c>
      <c r="G54" s="38">
        <v>2.2000000000000002</v>
      </c>
      <c r="H54" s="35">
        <v>2.1</v>
      </c>
      <c r="I54" s="45">
        <v>2</v>
      </c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x14ac:dyDescent="0.25">
      <c r="A55" s="27" t="s">
        <v>107</v>
      </c>
      <c r="B55" s="26" t="s">
        <v>107</v>
      </c>
      <c r="C55" s="1" t="s">
        <v>35</v>
      </c>
      <c r="D55" s="23">
        <v>80</v>
      </c>
      <c r="E55" s="33">
        <v>1.7</v>
      </c>
      <c r="F55" s="21">
        <v>1.6</v>
      </c>
      <c r="G55" s="38">
        <v>1.6</v>
      </c>
      <c r="H55" s="35">
        <v>1.5</v>
      </c>
      <c r="I55" s="45">
        <v>1.4</v>
      </c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x14ac:dyDescent="0.25">
      <c r="A56" s="27" t="s">
        <v>27</v>
      </c>
      <c r="B56" s="26" t="s">
        <v>99</v>
      </c>
      <c r="C56" s="1" t="s">
        <v>62</v>
      </c>
      <c r="D56" s="23">
        <v>80</v>
      </c>
      <c r="E56" s="33">
        <v>2.9</v>
      </c>
      <c r="F56" s="21">
        <v>2.2999999999999998</v>
      </c>
      <c r="G56" s="38">
        <v>2.2000000000000002</v>
      </c>
      <c r="H56" s="35">
        <v>2</v>
      </c>
      <c r="I56" s="45">
        <v>1.9</v>
      </c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x14ac:dyDescent="0.25">
      <c r="A57" s="27" t="s">
        <v>28</v>
      </c>
      <c r="B57" s="26" t="s">
        <v>114</v>
      </c>
      <c r="C57" s="1" t="s">
        <v>63</v>
      </c>
      <c r="D57" s="23">
        <v>80</v>
      </c>
      <c r="E57" s="33">
        <v>1.9</v>
      </c>
      <c r="F57" s="21">
        <v>1.8</v>
      </c>
      <c r="G57" s="38">
        <v>1.8</v>
      </c>
      <c r="H57" s="35">
        <v>1.7</v>
      </c>
      <c r="I57" s="45">
        <v>1.6</v>
      </c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x14ac:dyDescent="0.25">
      <c r="A58" s="27" t="s">
        <v>149</v>
      </c>
      <c r="B58" s="26" t="s">
        <v>98</v>
      </c>
      <c r="C58" s="1" t="s">
        <v>64</v>
      </c>
      <c r="D58" s="23">
        <v>80</v>
      </c>
      <c r="E58" s="33">
        <v>1.9</v>
      </c>
      <c r="F58" s="21">
        <v>1.7</v>
      </c>
      <c r="G58" s="38">
        <v>1.7</v>
      </c>
      <c r="H58" s="35">
        <v>1.6</v>
      </c>
      <c r="I58" s="45">
        <v>1.6</v>
      </c>
    </row>
    <row r="59" spans="1:19" x14ac:dyDescent="0.25">
      <c r="A59" s="27" t="s">
        <v>150</v>
      </c>
      <c r="B59" s="26" t="s">
        <v>90</v>
      </c>
      <c r="C59" s="1" t="s">
        <v>65</v>
      </c>
      <c r="D59" s="23">
        <v>80</v>
      </c>
      <c r="E59" s="33">
        <v>2.2999999999999998</v>
      </c>
      <c r="F59" s="21">
        <v>1.9</v>
      </c>
      <c r="G59" s="38">
        <v>1.9</v>
      </c>
      <c r="H59" s="35">
        <v>1.8</v>
      </c>
      <c r="I59" s="45">
        <v>1.7</v>
      </c>
    </row>
    <row r="60" spans="1:19" x14ac:dyDescent="0.25">
      <c r="A60" s="27" t="s">
        <v>168</v>
      </c>
      <c r="B60" s="26" t="s">
        <v>169</v>
      </c>
      <c r="C60" s="5" t="s">
        <v>170</v>
      </c>
      <c r="D60" s="25">
        <v>80</v>
      </c>
      <c r="E60" s="42">
        <v>2.8</v>
      </c>
      <c r="F60" s="22">
        <v>2.2000000000000002</v>
      </c>
      <c r="G60" s="43">
        <v>1.95</v>
      </c>
      <c r="H60" s="35">
        <v>1.85</v>
      </c>
      <c r="I60" s="45">
        <v>1.85</v>
      </c>
    </row>
    <row r="61" spans="1:19" x14ac:dyDescent="0.25">
      <c r="A61" s="27" t="s">
        <v>168</v>
      </c>
      <c r="B61" s="26" t="s">
        <v>171</v>
      </c>
      <c r="C61" s="5" t="s">
        <v>172</v>
      </c>
      <c r="D61" s="25">
        <v>80</v>
      </c>
      <c r="E61" s="42">
        <v>2.8</v>
      </c>
      <c r="F61" s="22">
        <v>2.5499999999999998</v>
      </c>
      <c r="G61" s="43">
        <v>2.4</v>
      </c>
      <c r="H61" s="35">
        <v>2.2999999999999998</v>
      </c>
      <c r="I61" s="45">
        <v>2.2000000000000002</v>
      </c>
    </row>
    <row r="62" spans="1:19" x14ac:dyDescent="0.25">
      <c r="A62" s="27" t="s">
        <v>168</v>
      </c>
      <c r="B62" s="26" t="s">
        <v>173</v>
      </c>
      <c r="C62" s="5" t="s">
        <v>174</v>
      </c>
      <c r="D62" s="25">
        <v>80</v>
      </c>
      <c r="E62" s="42">
        <v>2.8</v>
      </c>
      <c r="F62" s="22">
        <v>2.2999999999999998</v>
      </c>
      <c r="G62" s="43">
        <v>2.15</v>
      </c>
      <c r="H62" s="35">
        <v>2.0499999999999998</v>
      </c>
      <c r="I62" s="45">
        <v>1.95</v>
      </c>
    </row>
    <row r="63" spans="1:19" x14ac:dyDescent="0.25">
      <c r="A63" s="27" t="s">
        <v>168</v>
      </c>
      <c r="B63" s="26" t="s">
        <v>175</v>
      </c>
      <c r="C63" s="5" t="s">
        <v>221</v>
      </c>
      <c r="D63" s="25">
        <v>80</v>
      </c>
      <c r="E63" s="42">
        <v>2.8</v>
      </c>
      <c r="F63" s="22">
        <v>1.75</v>
      </c>
      <c r="G63" s="43">
        <v>1.65</v>
      </c>
      <c r="H63" s="35">
        <v>1.55</v>
      </c>
      <c r="I63" s="45">
        <v>1.45</v>
      </c>
    </row>
    <row r="64" spans="1:19" x14ac:dyDescent="0.25">
      <c r="A64" s="27" t="s">
        <v>32</v>
      </c>
      <c r="B64" s="26" t="s">
        <v>102</v>
      </c>
      <c r="C64" s="1" t="s">
        <v>68</v>
      </c>
      <c r="D64" s="23">
        <v>80</v>
      </c>
      <c r="E64" s="33">
        <v>2.1</v>
      </c>
      <c r="F64" s="21">
        <v>1.9</v>
      </c>
      <c r="G64" s="38">
        <v>1.9</v>
      </c>
      <c r="H64" s="35">
        <v>1.8</v>
      </c>
      <c r="I64" s="45">
        <v>1.7</v>
      </c>
    </row>
    <row r="65" spans="3:17" x14ac:dyDescent="0.25">
      <c r="C65" s="5"/>
      <c r="D65" s="7"/>
      <c r="E65" s="5"/>
      <c r="F65" s="5"/>
      <c r="G65" s="7"/>
    </row>
    <row r="66" spans="3:17" x14ac:dyDescent="0.25">
      <c r="C66" s="5"/>
      <c r="D66" s="7"/>
      <c r="E66" s="5"/>
      <c r="F66" s="5"/>
      <c r="G66" s="7"/>
    </row>
    <row r="67" spans="3:17" x14ac:dyDescent="0.25">
      <c r="C67" s="5"/>
      <c r="D67" s="7"/>
      <c r="E67" s="5"/>
      <c r="F67" s="5"/>
      <c r="G67" s="7"/>
    </row>
    <row r="68" spans="3:17" x14ac:dyDescent="0.25">
      <c r="C68" s="5"/>
      <c r="D68" s="7"/>
      <c r="E68" s="5"/>
      <c r="F68" s="5"/>
      <c r="G68" s="7"/>
    </row>
    <row r="69" spans="3:17" x14ac:dyDescent="0.25">
      <c r="C69" s="5"/>
      <c r="D69" s="7"/>
      <c r="E69" s="5"/>
      <c r="F69" s="5"/>
      <c r="G69" s="7"/>
      <c r="P69" s="4"/>
      <c r="Q69" s="4"/>
    </row>
    <row r="70" spans="3:17" x14ac:dyDescent="0.25">
      <c r="C70" s="5"/>
      <c r="D70" s="7"/>
      <c r="E70" s="5"/>
      <c r="F70" s="5"/>
      <c r="G70" s="7"/>
      <c r="P70" s="4"/>
      <c r="Q70" s="4"/>
    </row>
    <row r="71" spans="3:17" x14ac:dyDescent="0.25">
      <c r="C71" s="5"/>
      <c r="D71" s="7"/>
      <c r="E71" s="5"/>
      <c r="F71" s="5"/>
      <c r="G71" s="7"/>
      <c r="P71" s="4"/>
      <c r="Q71" s="4"/>
    </row>
    <row r="72" spans="3:17" x14ac:dyDescent="0.25">
      <c r="C72" s="5"/>
      <c r="D72" s="7"/>
      <c r="E72" s="5"/>
      <c r="F72" s="5"/>
      <c r="G72" s="7"/>
    </row>
    <row r="73" spans="3:17" x14ac:dyDescent="0.25">
      <c r="C73" s="5"/>
      <c r="D73" s="7"/>
      <c r="E73" s="5"/>
      <c r="F73" s="5"/>
      <c r="G73" s="7"/>
    </row>
    <row r="74" spans="3:17" x14ac:dyDescent="0.25">
      <c r="C74" s="5"/>
      <c r="D74" s="7"/>
      <c r="E74" s="5"/>
      <c r="F74" s="5"/>
      <c r="G74" s="7"/>
    </row>
    <row r="75" spans="3:17" x14ac:dyDescent="0.25">
      <c r="C75" s="5"/>
      <c r="D75" s="7"/>
      <c r="E75" s="5"/>
      <c r="F75" s="5"/>
      <c r="G75" s="7"/>
    </row>
    <row r="76" spans="3:17" x14ac:dyDescent="0.25">
      <c r="C76" s="5"/>
      <c r="D76" s="7"/>
      <c r="E76" s="5"/>
      <c r="F76" s="5"/>
      <c r="G76" s="7"/>
    </row>
    <row r="77" spans="3:17" x14ac:dyDescent="0.25">
      <c r="C77" s="5"/>
      <c r="D77" s="7"/>
      <c r="E77" s="5"/>
      <c r="F77" s="5"/>
      <c r="G77" s="7"/>
    </row>
    <row r="78" spans="3:17" x14ac:dyDescent="0.25">
      <c r="C78" s="5"/>
      <c r="D78" s="5"/>
      <c r="E78" s="5"/>
      <c r="F78" s="5"/>
      <c r="G78" s="7"/>
    </row>
    <row r="79" spans="3:17" x14ac:dyDescent="0.25">
      <c r="C79" s="5"/>
      <c r="D79" s="5"/>
      <c r="E79" s="5"/>
      <c r="F79" s="5"/>
      <c r="G79" s="7"/>
    </row>
    <row r="80" spans="3:17" x14ac:dyDescent="0.25">
      <c r="D80" s="5"/>
      <c r="E80" s="5"/>
      <c r="F80" s="5"/>
      <c r="G80" s="5"/>
    </row>
  </sheetData>
  <autoFilter ref="A9:I64">
    <sortState ref="A10:I63">
      <sortCondition ref="A10:A63"/>
    </sortState>
  </autoFilter>
  <sortState ref="A10:C48">
    <sortCondition ref="B10:B48"/>
  </sortState>
  <mergeCells count="2">
    <mergeCell ref="A1:N1"/>
    <mergeCell ref="E2:F2"/>
  </mergeCells>
  <dataValidations count="2">
    <dataValidation type="list" allowBlank="1" showInputMessage="1" showErrorMessage="1" sqref="F5">
      <formula1>Airport</formula1>
    </dataValidation>
    <dataValidation type="list" allowBlank="1" showInputMessage="1" showErrorMessage="1" sqref="F4">
      <formula1>Pays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E13"/>
  <sheetViews>
    <sheetView tabSelected="1" workbookViewId="0">
      <selection activeCell="E3" sqref="E3"/>
    </sheetView>
  </sheetViews>
  <sheetFormatPr baseColWidth="10" defaultRowHeight="15" x14ac:dyDescent="0.25"/>
  <sheetData>
    <row r="3" spans="4:5" x14ac:dyDescent="0.25">
      <c r="D3" t="s">
        <v>129</v>
      </c>
      <c r="E3">
        <v>546</v>
      </c>
    </row>
    <row r="4" spans="4:5" x14ac:dyDescent="0.25">
      <c r="D4" t="s">
        <v>132</v>
      </c>
    </row>
    <row r="5" spans="4:5" x14ac:dyDescent="0.25">
      <c r="D5" t="s">
        <v>131</v>
      </c>
    </row>
    <row r="6" spans="4:5" x14ac:dyDescent="0.25">
      <c r="D6" t="s">
        <v>130</v>
      </c>
    </row>
    <row r="13" spans="4:5" x14ac:dyDescent="0.25">
      <c r="D13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MTRANSPORT</vt:lpstr>
      <vt:lpstr>PTRANSPORT</vt:lpstr>
      <vt:lpstr>STRANSPORT</vt:lpstr>
      <vt:lpstr>Comparateur</vt:lpstr>
      <vt:lpstr>Pays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FR02, Stagiaire_logistique</cp:lastModifiedBy>
  <dcterms:created xsi:type="dcterms:W3CDTF">2018-03-22T09:58:11Z</dcterms:created>
  <dcterms:modified xsi:type="dcterms:W3CDTF">2018-04-10T11:59:05Z</dcterms:modified>
</cp:coreProperties>
</file>