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dan sam\Dropbox\DOSSIERS\Banques\"/>
    </mc:Choice>
  </mc:AlternateContent>
  <bookViews>
    <workbookView xWindow="0" yWindow="0" windowWidth="23040" windowHeight="8928" tabRatio="690"/>
  </bookViews>
  <sheets>
    <sheet name="Dividendes 2018" sheetId="2" r:id="rId1"/>
    <sheet name="PEA Corinne" sheetId="3" r:id="rId2"/>
    <sheet name="PEA Pascal" sheetId="4" r:id="rId3"/>
    <sheet name="CT Pascal" sheetId="5" r:id="rId4"/>
    <sheet name="Boursorama" sheetId="1" r:id="rId5"/>
  </sheets>
  <externalReferences>
    <externalReference r:id="rId6"/>
  </externalReferences>
  <definedNames>
    <definedName name="Cotation">Boursorama!$D$1</definedName>
    <definedName name="REF">Boursorama!$B$1</definedName>
    <definedName name="WWW">Boursorama!$C$1</definedName>
  </definedNames>
  <calcPr calcId="162913"/>
</workbook>
</file>

<file path=xl/calcChain.xml><?xml version="1.0" encoding="utf-8"?>
<calcChain xmlns="http://schemas.openxmlformats.org/spreadsheetml/2006/main">
  <c r="G3" i="2" l="1"/>
  <c r="G41" i="2"/>
  <c r="F57" i="2" l="1"/>
  <c r="C57" i="2" s="1"/>
  <c r="G4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42" i="2"/>
  <c r="G42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5" i="2"/>
  <c r="H6" i="2"/>
  <c r="H7" i="2"/>
  <c r="H4" i="2"/>
  <c r="G26" i="2"/>
  <c r="G27" i="2"/>
  <c r="G28" i="2"/>
  <c r="G29" i="2"/>
  <c r="G30" i="2"/>
  <c r="G31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F29" i="2"/>
  <c r="F61" i="2" s="1"/>
  <c r="C61" i="2" s="1"/>
  <c r="F60" i="2"/>
  <c r="F28" i="2"/>
  <c r="F59" i="2" s="1"/>
  <c r="C59" i="2" s="1"/>
  <c r="F23" i="2"/>
  <c r="F58" i="2" s="1"/>
  <c r="C58" i="2" s="1"/>
  <c r="F21" i="2"/>
  <c r="F56" i="2" s="1"/>
  <c r="F55" i="2"/>
  <c r="F54" i="2"/>
  <c r="C54" i="2" s="1"/>
  <c r="F15" i="2"/>
  <c r="F53" i="2" s="1"/>
  <c r="F52" i="2"/>
  <c r="C52" i="2" s="1"/>
  <c r="F50" i="2"/>
  <c r="F51" i="2"/>
  <c r="C51" i="2" s="1"/>
  <c r="F49" i="2"/>
  <c r="C49" i="2" s="1"/>
  <c r="F10" i="2"/>
  <c r="F48" i="2" s="1"/>
  <c r="C48" i="2" s="1"/>
  <c r="F47" i="2"/>
  <c r="F46" i="2"/>
  <c r="C46" i="2" s="1"/>
  <c r="F45" i="2"/>
  <c r="F44" i="2"/>
  <c r="C44" i="2" s="1"/>
  <c r="F42" i="2"/>
  <c r="F3" i="2"/>
  <c r="F41" i="2" s="1"/>
  <c r="F31" i="2"/>
  <c r="C31" i="2" s="1"/>
  <c r="F30" i="2"/>
  <c r="C30" i="2" s="1"/>
  <c r="F27" i="2"/>
  <c r="C27" i="2" s="1"/>
  <c r="F26" i="2"/>
  <c r="C26" i="2" s="1"/>
  <c r="F25" i="2"/>
  <c r="C25" i="2" s="1"/>
  <c r="F24" i="2"/>
  <c r="C24" i="2" s="1"/>
  <c r="F22" i="2"/>
  <c r="C22" i="2" s="1"/>
  <c r="F20" i="2"/>
  <c r="C20" i="2" s="1"/>
  <c r="F19" i="2"/>
  <c r="C19" i="2" s="1"/>
  <c r="F18" i="2"/>
  <c r="F17" i="2"/>
  <c r="C17" i="2" s="1"/>
  <c r="F16" i="2"/>
  <c r="C16" i="2" s="1"/>
  <c r="F14" i="2"/>
  <c r="C14" i="2" s="1"/>
  <c r="F12" i="2"/>
  <c r="C12" i="2" s="1"/>
  <c r="F13" i="2"/>
  <c r="C13" i="2" s="1"/>
  <c r="F11" i="2"/>
  <c r="C11" i="2" s="1"/>
  <c r="F9" i="2"/>
  <c r="C9" i="2" s="1"/>
  <c r="F4" i="2"/>
  <c r="C4" i="2" s="1"/>
  <c r="F6" i="2"/>
  <c r="C6" i="2" s="1"/>
  <c r="F8" i="2"/>
  <c r="C8" i="2" s="1"/>
  <c r="F7" i="2"/>
  <c r="C7" i="2" s="1"/>
  <c r="F5" i="2"/>
  <c r="C42" i="2"/>
  <c r="C45" i="2"/>
  <c r="C47" i="2"/>
  <c r="C50" i="2"/>
  <c r="C5" i="2"/>
  <c r="C18" i="2"/>
  <c r="C60" i="2"/>
  <c r="D56" i="2"/>
  <c r="D55" i="2"/>
  <c r="C55" i="2"/>
  <c r="D53" i="2"/>
  <c r="C43" i="2"/>
  <c r="H32" i="2"/>
  <c r="G32" i="2"/>
  <c r="C56" i="2" l="1"/>
  <c r="C53" i="2"/>
  <c r="C64" i="2" s="1"/>
  <c r="C29" i="2"/>
  <c r="C28" i="2"/>
  <c r="C23" i="2"/>
  <c r="C10" i="2"/>
  <c r="C15" i="2"/>
  <c r="C21" i="2"/>
  <c r="C35" i="2" l="1"/>
  <c r="C66" i="2" s="1"/>
</calcChain>
</file>

<file path=xl/comments1.xml><?xml version="1.0" encoding="utf-8"?>
<comments xmlns="http://schemas.openxmlformats.org/spreadsheetml/2006/main">
  <authors>
    <author>pasdan sam</author>
    <author>pasdan</author>
  </authors>
  <commentList>
    <comment ref="A28" authorId="0" shapeId="0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9" authorId="0" shapeId="0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0" authorId="1" shapeId="0">
      <text>
        <r>
          <rPr>
            <b/>
            <sz val="9"/>
            <color indexed="81"/>
            <rFont val="Tahoma"/>
            <family val="2"/>
          </rPr>
          <t xml:space="preserve">détach    :   03 /07
vers        :   05 /07
div          :   0,30
</t>
        </r>
      </text>
    </comment>
  </commentList>
</comments>
</file>

<file path=xl/sharedStrings.xml><?xml version="1.0" encoding="utf-8"?>
<sst xmlns="http://schemas.openxmlformats.org/spreadsheetml/2006/main" count="448" uniqueCount="177">
  <si>
    <t>REF</t>
  </si>
  <si>
    <t>Cotation</t>
  </si>
  <si>
    <t>WWW</t>
  </si>
  <si>
    <t>ABC ARBITRAGE</t>
  </si>
  <si>
    <t>FR0004040608</t>
  </si>
  <si>
    <t>ADLPARTNER</t>
  </si>
  <si>
    <t>FR0000062978 </t>
  </si>
  <si>
    <t>AXA</t>
  </si>
  <si>
    <t>FR0000120628</t>
  </si>
  <si>
    <t>BNP</t>
  </si>
  <si>
    <t>FR0000131104</t>
  </si>
  <si>
    <t>BOURBON</t>
  </si>
  <si>
    <t>FR0004548873</t>
  </si>
  <si>
    <t>CARREFOUR</t>
  </si>
  <si>
    <t>FR0000120172</t>
  </si>
  <si>
    <t>CBO TERRITORIA</t>
  </si>
  <si>
    <t>FR0010193979</t>
  </si>
  <si>
    <t>CNP</t>
  </si>
  <si>
    <t>FR0000120222</t>
  </si>
  <si>
    <t>COFACE</t>
  </si>
  <si>
    <t>FR0010667147</t>
  </si>
  <si>
    <t>CREDIT AGRICOLE</t>
  </si>
  <si>
    <t>FR0010344879</t>
  </si>
  <si>
    <t>DNXCORP</t>
  </si>
  <si>
    <t>FR0010436584</t>
  </si>
  <si>
    <t>ELECTRICITE DE FRANCE</t>
  </si>
  <si>
    <t>FR0010344978</t>
  </si>
  <si>
    <t>ENGIE</t>
  </si>
  <si>
    <t>FR0010208488</t>
  </si>
  <si>
    <t>ENGIE PIM FID 18</t>
  </si>
  <si>
    <t>FR0013055100</t>
  </si>
  <si>
    <t>ENGIEPRIM FIDEL</t>
  </si>
  <si>
    <t>FR0013215407</t>
  </si>
  <si>
    <t>EUTELSAT COMMUNICATIONS</t>
  </si>
  <si>
    <t>FR0010755611</t>
  </si>
  <si>
    <t>GTT</t>
  </si>
  <si>
    <t>FR0011726835</t>
  </si>
  <si>
    <t>HF COMPANY</t>
  </si>
  <si>
    <t>FR0000038531</t>
  </si>
  <si>
    <t>LAGARDERE</t>
  </si>
  <si>
    <t>FR0000130213</t>
  </si>
  <si>
    <t>LOCINDUS</t>
  </si>
  <si>
    <t>FR0000121352</t>
  </si>
  <si>
    <t>M6 Métrople</t>
  </si>
  <si>
    <t>FR0000053225</t>
  </si>
  <si>
    <t>MR BRICOLAGE</t>
  </si>
  <si>
    <t>FR0004034320</t>
  </si>
  <si>
    <t>NATIXIS</t>
  </si>
  <si>
    <t>FR0000120685</t>
  </si>
  <si>
    <t>NEOPOST</t>
  </si>
  <si>
    <t>FR0000120560</t>
  </si>
  <si>
    <t>NETGEM</t>
  </si>
  <si>
    <t>FR0004154060</t>
  </si>
  <si>
    <t>OBER</t>
  </si>
  <si>
    <t>FR0010330613</t>
  </si>
  <si>
    <t>ORANGE</t>
  </si>
  <si>
    <t>FR0000133308</t>
  </si>
  <si>
    <t>RALLYE</t>
  </si>
  <si>
    <t>FR0000060618</t>
  </si>
  <si>
    <t>SMTPC</t>
  </si>
  <si>
    <t>FR0004016699</t>
  </si>
  <si>
    <t>SUEZ ENVIR.</t>
  </si>
  <si>
    <t>FR0010613471</t>
  </si>
  <si>
    <t>TF1</t>
  </si>
  <si>
    <t>FR0000054900</t>
  </si>
  <si>
    <t>TOTAL</t>
  </si>
  <si>
    <t>FR0000120271</t>
  </si>
  <si>
    <t>TOUAX</t>
  </si>
  <si>
    <t>FR0000033003</t>
  </si>
  <si>
    <t>U 10</t>
  </si>
  <si>
    <t>FR0000079147</t>
  </si>
  <si>
    <t>UFFB</t>
  </si>
  <si>
    <t>FR0000034548</t>
  </si>
  <si>
    <t>VEOLIA</t>
  </si>
  <si>
    <t>FR0000124141</t>
  </si>
  <si>
    <t>VIVENDI</t>
  </si>
  <si>
    <t>FR0000127771</t>
  </si>
  <si>
    <t>https://www.boursorama.com/cours/1rPABCA/</t>
  </si>
  <si>
    <t>Pascal</t>
  </si>
  <si>
    <t>Corinne</t>
  </si>
  <si>
    <t>Prix courant</t>
  </si>
  <si>
    <t>Nb P</t>
  </si>
  <si>
    <t>Nb C</t>
  </si>
  <si>
    <t xml:space="preserve">cours </t>
  </si>
  <si>
    <t>CNP ASSURANCES</t>
  </si>
  <si>
    <r>
      <rPr>
        <sz val="1"/>
        <rFont val="Arial"/>
        <family val="2"/>
      </rPr>
      <t>.</t>
    </r>
    <r>
      <rPr>
        <sz val="10"/>
        <rFont val="Arial"/>
        <family val="2"/>
      </rPr>
      <t>1/2</t>
    </r>
  </si>
  <si>
    <t>ENGIE PRIME FIDEL.</t>
  </si>
  <si>
    <t>CIFO 1/2</t>
  </si>
  <si>
    <t>ENGIE PRIM.FID.20</t>
  </si>
  <si>
    <t>FIDEL   1/2</t>
  </si>
  <si>
    <t>FID 18 1/2</t>
  </si>
  <si>
    <t>GAZTRANSPORT TECHNIGAZ</t>
  </si>
  <si>
    <t>M6 METROPOLE TELEVISION</t>
  </si>
  <si>
    <t>-</t>
  </si>
  <si>
    <t>1/4   2/4</t>
  </si>
  <si>
    <t>VEOLIA ENVIRONNEMENT</t>
  </si>
  <si>
    <t>1/2  2/2</t>
  </si>
  <si>
    <t>ALTUR</t>
  </si>
  <si>
    <t>_</t>
  </si>
  <si>
    <t>BOURBON CORPORATION</t>
  </si>
  <si>
    <r>
      <rPr>
        <sz val="1"/>
        <rFont val="Arial"/>
        <family val="2"/>
      </rPr>
      <t>.</t>
    </r>
    <r>
      <rPr>
        <sz val="10"/>
        <rFont val="Arial"/>
        <family val="2"/>
      </rPr>
      <t>2/2</t>
    </r>
  </si>
  <si>
    <t>Pas CIFO 2/2</t>
  </si>
  <si>
    <t>U10</t>
  </si>
  <si>
    <t>Valorisation au</t>
  </si>
  <si>
    <t>Montant</t>
  </si>
  <si>
    <t>+/- Value</t>
  </si>
  <si>
    <t>Total positions sous dossier</t>
  </si>
  <si>
    <t>Solde espèces</t>
  </si>
  <si>
    <t>Plus ou moins values SRD en cours</t>
  </si>
  <si>
    <t>Valeur totale</t>
  </si>
  <si>
    <t>Total positions SRD en cours</t>
  </si>
  <si>
    <t>Valeur</t>
  </si>
  <si>
    <t>Code Isin</t>
  </si>
  <si>
    <t>Place de cotation</t>
  </si>
  <si>
    <t>Position</t>
  </si>
  <si>
    <t>Quantité</t>
  </si>
  <si>
    <t>Cours</t>
  </si>
  <si>
    <t>Prix moyen</t>
  </si>
  <si>
    <t>Valorisation</t>
  </si>
  <si>
    <t>+/- value</t>
  </si>
  <si>
    <t>Performance (%)</t>
  </si>
  <si>
    <t>Poids</t>
  </si>
  <si>
    <t>EURONEXT PARIS</t>
  </si>
  <si>
    <t>Sous dossier</t>
  </si>
  <si>
    <t>ACHETER-LOUER.FR</t>
  </si>
  <si>
    <t>FR0010493510</t>
  </si>
  <si>
    <t>FR0000062978</t>
  </si>
  <si>
    <t>CGG</t>
  </si>
  <si>
    <t>FR0013181864</t>
  </si>
  <si>
    <t>FR0010242511</t>
  </si>
  <si>
    <t>FR0013292703</t>
  </si>
  <si>
    <t>OPCVM</t>
  </si>
  <si>
    <t>FR0010221234</t>
  </si>
  <si>
    <t>STENTYS</t>
  </si>
  <si>
    <t>FR0010949404</t>
  </si>
  <si>
    <t>SUEZ</t>
  </si>
  <si>
    <t>https://www.boursorama.com/cours/1rPALP/</t>
  </si>
  <si>
    <t>https://www.boursorama.com/cours/1zAXA</t>
  </si>
  <si>
    <t>https://www.boursorama.com/cours/1rPBNP</t>
  </si>
  <si>
    <t>https://www.boursorama.com/cours/1rPGBB</t>
  </si>
  <si>
    <t>https://www.boursorama.com/cours/1rPCA</t>
  </si>
  <si>
    <t>https://www.boursorama.com/cours/1rEPCBOT</t>
  </si>
  <si>
    <t>https://www.boursorama.com/cours/1rPCNP</t>
  </si>
  <si>
    <t>https://www.boursorama.com/cours/1rPCOFA</t>
  </si>
  <si>
    <t>https://www.boursorama.com/cours/1rPACA</t>
  </si>
  <si>
    <t>https://www.boursorama.com/cours/1rPDNX</t>
  </si>
  <si>
    <t>https://www.boursorama.com/cours/1rPEDF</t>
  </si>
  <si>
    <t>https://www.boursorama.com/cours/1rPENGI</t>
  </si>
  <si>
    <t>https://www.boursorama.com/cours/1rPETL</t>
  </si>
  <si>
    <t>https://www.boursorama.com/cours/1rPGTT</t>
  </si>
  <si>
    <t>https://www.boursorama.com/cours/1rPHF</t>
  </si>
  <si>
    <t>https://www.boursorama.com/cours/1rPMMB</t>
  </si>
  <si>
    <t>https://www.boursorama.com/cours/1rPLD</t>
  </si>
  <si>
    <t>https://www.boursorama.com/cours/1rPMMT</t>
  </si>
  <si>
    <t>https://www.boursorama.com/cours/1rPMRB</t>
  </si>
  <si>
    <t>https://www.boursorama.com/cours/1rPKN</t>
  </si>
  <si>
    <t>https://www.boursorama.com/cours/1rPNEO</t>
  </si>
  <si>
    <t>https://www.boursorama.com/cours/1rPNTG</t>
  </si>
  <si>
    <t>https://www.boursorama.com/cours/1rEPALOBR</t>
  </si>
  <si>
    <t>https://www.boursorama.com/cours/1rPORA</t>
  </si>
  <si>
    <t>https://www.boursorama.com/cours/1rPRAL</t>
  </si>
  <si>
    <t>https://www.boursorama.com/cours/1rPSEV</t>
  </si>
  <si>
    <t>https://www.boursorama.com/cours/1rPTFI</t>
  </si>
  <si>
    <t>https://www.boursorama.com/cours/1rPFP</t>
  </si>
  <si>
    <t>https://www.boursorama.com/cours/1rPTOUP</t>
  </si>
  <si>
    <t>https://www.boursorama.com/cours/1rPUDIS</t>
  </si>
  <si>
    <t>https://www.boursorama.com/cours/1rPUFF</t>
  </si>
  <si>
    <t>https://www.boursorama.com/cours/1rPVIE</t>
  </si>
  <si>
    <t>https://www.boursorama.com/cours/1rPVIV</t>
  </si>
  <si>
    <t>https://www.boursorama.com/cours/1rPSMTPC</t>
  </si>
  <si>
    <t>MCPHY ENERGY</t>
  </si>
  <si>
    <t>FR0011742329</t>
  </si>
  <si>
    <t>PASSAT</t>
  </si>
  <si>
    <t>FR0000038465</t>
  </si>
  <si>
    <t>FR0000053837</t>
  </si>
  <si>
    <t>https://www.boursorama.com/cours/1rPLTA/</t>
  </si>
  <si>
    <t>ALTAMIR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</si>
</sst>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indexed="10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b/>
      <sz val="10"/>
      <color rgb="FF555555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4" fillId="2" borderId="0" xfId="0" applyFont="1" applyFill="1" applyBorder="1"/>
    <xf numFmtId="0" fontId="0" fillId="2" borderId="0" xfId="0" applyFill="1"/>
    <xf numFmtId="0" fontId="1" fillId="2" borderId="0" xfId="1" applyFill="1"/>
    <xf numFmtId="0" fontId="0" fillId="0" borderId="0" xfId="0" applyFill="1" applyBorder="1"/>
    <xf numFmtId="0" fontId="0" fillId="0" borderId="0" xfId="0" applyFill="1"/>
    <xf numFmtId="0" fontId="1" fillId="0" borderId="0" xfId="1" applyAlignment="1" applyProtection="1"/>
    <xf numFmtId="0" fontId="4" fillId="0" borderId="0" xfId="0" applyFont="1" applyFill="1" applyBorder="1"/>
    <xf numFmtId="0" fontId="4" fillId="3" borderId="0" xfId="0" applyFont="1" applyFill="1" applyBorder="1"/>
    <xf numFmtId="0" fontId="0" fillId="3" borderId="0" xfId="0" applyFill="1"/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0" fontId="0" fillId="4" borderId="0" xfId="0" applyFill="1" applyBorder="1"/>
    <xf numFmtId="0" fontId="0" fillId="0" borderId="0" xfId="0" applyBorder="1"/>
    <xf numFmtId="0" fontId="6" fillId="4" borderId="0" xfId="0" applyFont="1" applyFill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7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2" borderId="0" xfId="0" applyFont="1" applyFill="1" applyBorder="1" applyAlignment="1">
      <alignment horizontal="center"/>
    </xf>
    <xf numFmtId="4" fontId="7" fillId="2" borderId="5" xfId="0" applyNumberFormat="1" applyFont="1" applyFill="1" applyBorder="1"/>
    <xf numFmtId="0" fontId="8" fillId="2" borderId="5" xfId="0" applyNumberFormat="1" applyFont="1" applyFill="1" applyBorder="1"/>
    <xf numFmtId="164" fontId="7" fillId="2" borderId="5" xfId="0" applyNumberFormat="1" applyFont="1" applyFill="1" applyBorder="1"/>
    <xf numFmtId="164" fontId="4" fillId="2" borderId="6" xfId="0" applyNumberFormat="1" applyFont="1" applyFill="1" applyBorder="1"/>
    <xf numFmtId="2" fontId="7" fillId="2" borderId="5" xfId="0" applyNumberFormat="1" applyFont="1" applyFill="1" applyBorder="1"/>
    <xf numFmtId="0" fontId="4" fillId="4" borderId="0" xfId="0" applyFont="1" applyFill="1" applyBorder="1" applyAlignment="1">
      <alignment horizontal="center"/>
    </xf>
    <xf numFmtId="164" fontId="2" fillId="2" borderId="5" xfId="0" applyNumberFormat="1" applyFont="1" applyFill="1" applyBorder="1"/>
    <xf numFmtId="0" fontId="0" fillId="0" borderId="0" xfId="0" applyBorder="1" applyAlignment="1">
      <alignment horizontal="center"/>
    </xf>
    <xf numFmtId="164" fontId="2" fillId="0" borderId="5" xfId="0" applyNumberFormat="1" applyFont="1" applyBorder="1"/>
    <xf numFmtId="0" fontId="4" fillId="4" borderId="7" xfId="0" applyFont="1" applyFill="1" applyBorder="1"/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4" fontId="0" fillId="4" borderId="0" xfId="0" applyNumberFormat="1" applyFill="1" applyBorder="1"/>
    <xf numFmtId="4" fontId="0" fillId="6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0" borderId="0" xfId="0" applyNumberForma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64" fontId="7" fillId="2" borderId="6" xfId="0" applyNumberFormat="1" applyFont="1" applyFill="1" applyBorder="1"/>
    <xf numFmtId="0" fontId="10" fillId="2" borderId="0" xfId="0" applyFont="1" applyFill="1" applyBorder="1" applyAlignment="1">
      <alignment horizontal="center"/>
    </xf>
    <xf numFmtId="0" fontId="4" fillId="4" borderId="0" xfId="0" applyFont="1" applyFill="1" applyBorder="1"/>
    <xf numFmtId="0" fontId="4" fillId="2" borderId="7" xfId="0" applyFont="1" applyFill="1" applyBorder="1"/>
    <xf numFmtId="0" fontId="11" fillId="2" borderId="0" xfId="0" applyFont="1" applyFill="1" applyBorder="1"/>
    <xf numFmtId="0" fontId="0" fillId="0" borderId="7" xfId="0" applyBorder="1"/>
    <xf numFmtId="0" fontId="0" fillId="2" borderId="0" xfId="0" applyFill="1" applyBorder="1"/>
    <xf numFmtId="4" fontId="0" fillId="9" borderId="3" xfId="0" applyNumberForma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3" fillId="0" borderId="0" xfId="0" applyFont="1"/>
    <xf numFmtId="2" fontId="0" fillId="2" borderId="0" xfId="0" applyNumberFormat="1" applyFill="1"/>
    <xf numFmtId="14" fontId="0" fillId="0" borderId="0" xfId="0" applyNumberFormat="1"/>
    <xf numFmtId="14" fontId="0" fillId="5" borderId="4" xfId="0" applyNumberFormat="1" applyFill="1" applyBorder="1" applyAlignment="1"/>
    <xf numFmtId="164" fontId="7" fillId="4" borderId="1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14" fontId="0" fillId="5" borderId="4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164" fontId="0" fillId="7" borderId="9" xfId="0" applyNumberFormat="1" applyFill="1" applyBorder="1" applyAlignment="1"/>
    <xf numFmtId="0" fontId="0" fillId="8" borderId="10" xfId="0" applyFill="1" applyBorder="1"/>
    <xf numFmtId="0" fontId="12" fillId="0" borderId="8" xfId="0" applyFont="1" applyBorder="1"/>
    <xf numFmtId="0" fontId="12" fillId="0" borderId="12" xfId="0" applyFont="1" applyBorder="1"/>
  </cellXfs>
  <cellStyles count="2">
    <cellStyle name="Lien hypertexte" xfId="1" builtinId="8"/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vidende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idendes 2018"/>
      <sheetName val="Boursorama"/>
      <sheetName val="PEA Corinne"/>
      <sheetName val="PEA Pascal"/>
      <sheetName val="CT Pascal"/>
    </sheetNames>
    <sheetDataSet>
      <sheetData sheetId="0"/>
      <sheetData sheetId="1"/>
      <sheetData sheetId="2">
        <row r="16">
          <cell r="A16" t="str">
            <v>ABC ARBITRAGE</v>
          </cell>
          <cell r="B16" t="str">
            <v>FR0004040608</v>
          </cell>
          <cell r="C16" t="str">
            <v>EURONEXT PARIS</v>
          </cell>
          <cell r="D16" t="str">
            <v>Sous dossier</v>
          </cell>
          <cell r="E16">
            <v>40</v>
          </cell>
          <cell r="F16">
            <v>7.06</v>
          </cell>
          <cell r="G16">
            <v>6.13</v>
          </cell>
          <cell r="H16">
            <v>282.39999999999998</v>
          </cell>
          <cell r="I16">
            <v>37.200000000000003</v>
          </cell>
          <cell r="J16">
            <v>15.17</v>
          </cell>
          <cell r="K16">
            <v>0.34</v>
          </cell>
        </row>
        <row r="17">
          <cell r="A17" t="str">
            <v>ACHETER-LOUER.FR</v>
          </cell>
          <cell r="B17" t="str">
            <v>FR0010493510</v>
          </cell>
          <cell r="C17" t="str">
            <v>EURONEXT PARIS</v>
          </cell>
          <cell r="D17" t="str">
            <v>Sous dossier</v>
          </cell>
          <cell r="E17">
            <v>199</v>
          </cell>
          <cell r="F17">
            <v>4.9000000000000002E-2</v>
          </cell>
          <cell r="G17">
            <v>6.3E-2</v>
          </cell>
          <cell r="H17">
            <v>9.75</v>
          </cell>
          <cell r="I17">
            <v>-2.79</v>
          </cell>
          <cell r="J17">
            <v>-22.22</v>
          </cell>
          <cell r="K17">
            <v>0.01</v>
          </cell>
        </row>
        <row r="18">
          <cell r="A18" t="str">
            <v>ADLPARTNER</v>
          </cell>
          <cell r="B18" t="str">
            <v>FR0000062978</v>
          </cell>
          <cell r="C18" t="str">
            <v>EURONEXT PARIS</v>
          </cell>
          <cell r="D18" t="str">
            <v>Sous dossier</v>
          </cell>
          <cell r="E18">
            <v>150</v>
          </cell>
          <cell r="F18">
            <v>15.85</v>
          </cell>
          <cell r="G18">
            <v>19.558</v>
          </cell>
          <cell r="H18" t="str">
            <v>2 377,50</v>
          </cell>
          <cell r="I18">
            <v>-556.22</v>
          </cell>
          <cell r="J18">
            <v>-18.96</v>
          </cell>
          <cell r="K18">
            <v>2.84</v>
          </cell>
        </row>
        <row r="19">
          <cell r="A19" t="str">
            <v>BOURBON CORPORATION</v>
          </cell>
          <cell r="B19" t="str">
            <v>FR0004548873</v>
          </cell>
          <cell r="C19" t="str">
            <v>EURONEXT PARIS</v>
          </cell>
          <cell r="D19" t="str">
            <v>Sous dossier</v>
          </cell>
          <cell r="E19">
            <v>156</v>
          </cell>
          <cell r="F19">
            <v>5.51</v>
          </cell>
          <cell r="G19">
            <v>11.627000000000001</v>
          </cell>
          <cell r="H19">
            <v>859.56</v>
          </cell>
          <cell r="I19">
            <v>-954.28</v>
          </cell>
          <cell r="J19">
            <v>-52.61</v>
          </cell>
          <cell r="K19">
            <v>1.03</v>
          </cell>
        </row>
        <row r="20">
          <cell r="A20" t="str">
            <v>CGG</v>
          </cell>
          <cell r="B20" t="str">
            <v>FR0013181864</v>
          </cell>
          <cell r="C20" t="str">
            <v>EURONEXT PARIS</v>
          </cell>
          <cell r="D20" t="str">
            <v>Sous dossier</v>
          </cell>
          <cell r="E20">
            <v>13</v>
          </cell>
          <cell r="F20">
            <v>1.6180000000000001</v>
          </cell>
          <cell r="G20">
            <v>5.2640000000000002</v>
          </cell>
          <cell r="H20">
            <v>21.03</v>
          </cell>
          <cell r="I20">
            <v>-47.4</v>
          </cell>
          <cell r="J20">
            <v>-69.260000000000005</v>
          </cell>
          <cell r="K20">
            <v>0.03</v>
          </cell>
        </row>
        <row r="21">
          <cell r="A21" t="str">
            <v>CNP ASSURANCES</v>
          </cell>
          <cell r="B21" t="str">
            <v>FR0000120222</v>
          </cell>
          <cell r="C21" t="str">
            <v>EURONEXT PARIS</v>
          </cell>
          <cell r="D21" t="str">
            <v>Sous dossier</v>
          </cell>
          <cell r="E21">
            <v>6</v>
          </cell>
          <cell r="F21">
            <v>20.58</v>
          </cell>
          <cell r="G21">
            <v>19.12</v>
          </cell>
          <cell r="H21">
            <v>123.48</v>
          </cell>
          <cell r="I21">
            <v>8.76</v>
          </cell>
          <cell r="J21">
            <v>7.64</v>
          </cell>
          <cell r="K21">
            <v>0.15</v>
          </cell>
        </row>
        <row r="22">
          <cell r="A22" t="str">
            <v>DNXCORP</v>
          </cell>
          <cell r="B22" t="str">
            <v>FR0010436584</v>
          </cell>
          <cell r="C22" t="str">
            <v>EURONEXT PARIS</v>
          </cell>
          <cell r="D22" t="str">
            <v>Sous dossier</v>
          </cell>
          <cell r="E22">
            <v>455</v>
          </cell>
          <cell r="F22">
            <v>6.86</v>
          </cell>
          <cell r="G22">
            <v>6.8739999999999997</v>
          </cell>
          <cell r="H22" t="str">
            <v>3 121,30</v>
          </cell>
          <cell r="I22">
            <v>-6.55</v>
          </cell>
          <cell r="J22">
            <v>-0.21</v>
          </cell>
          <cell r="K22">
            <v>3.73</v>
          </cell>
        </row>
        <row r="23">
          <cell r="A23" t="str">
            <v>ELECTRICITE DE FRANCE</v>
          </cell>
          <cell r="B23" t="str">
            <v>FR0010242511</v>
          </cell>
          <cell r="C23" t="str">
            <v>EURONEXT PARIS</v>
          </cell>
          <cell r="D23" t="str">
            <v>Sous dossier</v>
          </cell>
          <cell r="E23">
            <v>88</v>
          </cell>
          <cell r="F23">
            <v>11.135</v>
          </cell>
          <cell r="G23">
            <v>15.302</v>
          </cell>
          <cell r="H23">
            <v>979.88</v>
          </cell>
          <cell r="I23">
            <v>-366.72</v>
          </cell>
          <cell r="J23">
            <v>-27.23</v>
          </cell>
          <cell r="K23">
            <v>1.17</v>
          </cell>
        </row>
        <row r="24">
          <cell r="A24" t="str">
            <v>ENGIE</v>
          </cell>
          <cell r="B24" t="str">
            <v>FR0010208488</v>
          </cell>
          <cell r="C24" t="str">
            <v>EURONEXT PARIS</v>
          </cell>
          <cell r="D24" t="str">
            <v>Sous dossier</v>
          </cell>
          <cell r="E24">
            <v>566</v>
          </cell>
          <cell r="F24">
            <v>13.484999999999999</v>
          </cell>
          <cell r="G24">
            <v>13.487</v>
          </cell>
          <cell r="H24" t="str">
            <v>7 632,51</v>
          </cell>
          <cell r="I24">
            <v>-1.3</v>
          </cell>
          <cell r="J24">
            <v>-0.02</v>
          </cell>
          <cell r="K24">
            <v>9.1300000000000008</v>
          </cell>
        </row>
        <row r="25">
          <cell r="A25" t="str">
            <v>ENGIE PRIM.FID.20</v>
          </cell>
          <cell r="B25" t="str">
            <v>FR0013292703</v>
          </cell>
          <cell r="C25" t="str">
            <v>OPCVM</v>
          </cell>
          <cell r="D25" t="str">
            <v>Sous dossier</v>
          </cell>
          <cell r="E25">
            <v>991</v>
          </cell>
          <cell r="F25">
            <v>13.54</v>
          </cell>
          <cell r="G25">
            <v>14.737</v>
          </cell>
          <cell r="H25" t="str">
            <v>13 418,14</v>
          </cell>
          <cell r="I25" t="str">
            <v>-1 186,03</v>
          </cell>
          <cell r="J25">
            <v>-8.1199999999999992</v>
          </cell>
          <cell r="K25">
            <v>16.05</v>
          </cell>
        </row>
        <row r="26">
          <cell r="A26" t="str">
            <v>ENGIE PRIME FIDEL.</v>
          </cell>
          <cell r="B26" t="str">
            <v>FR0013215407</v>
          </cell>
          <cell r="C26" t="str">
            <v>OPCVM</v>
          </cell>
          <cell r="D26" t="str">
            <v>Sous dossier</v>
          </cell>
          <cell r="E26" t="str">
            <v>1 604</v>
          </cell>
          <cell r="F26">
            <v>13.484999999999999</v>
          </cell>
          <cell r="G26">
            <v>15.85</v>
          </cell>
          <cell r="H26" t="str">
            <v>21 629,94</v>
          </cell>
          <cell r="I26" t="str">
            <v>-3 793,94</v>
          </cell>
          <cell r="J26">
            <v>-14.92</v>
          </cell>
          <cell r="K26">
            <v>25.87</v>
          </cell>
        </row>
        <row r="27">
          <cell r="A27" t="str">
            <v>EUTELSAT COMMUNICATIONS</v>
          </cell>
          <cell r="B27" t="str">
            <v>FR0010221234</v>
          </cell>
          <cell r="C27" t="str">
            <v>EURONEXT PARIS</v>
          </cell>
          <cell r="D27" t="str">
            <v>Sous dossier</v>
          </cell>
          <cell r="E27">
            <v>707</v>
          </cell>
          <cell r="F27">
            <v>17.079999999999998</v>
          </cell>
          <cell r="G27">
            <v>23.702999999999999</v>
          </cell>
          <cell r="H27" t="str">
            <v>12 075,56</v>
          </cell>
          <cell r="I27" t="str">
            <v>-4 682,74</v>
          </cell>
          <cell r="J27">
            <v>-27.94</v>
          </cell>
          <cell r="K27">
            <v>14.44</v>
          </cell>
        </row>
        <row r="28">
          <cell r="A28" t="str">
            <v>HF COMPANY</v>
          </cell>
          <cell r="B28" t="str">
            <v>FR0000038531</v>
          </cell>
          <cell r="C28" t="str">
            <v>EURONEXT PARIS</v>
          </cell>
          <cell r="D28" t="str">
            <v>Sous dossier</v>
          </cell>
          <cell r="E28">
            <v>230</v>
          </cell>
          <cell r="F28">
            <v>8.6999999999999993</v>
          </cell>
          <cell r="G28">
            <v>8.8469999999999995</v>
          </cell>
          <cell r="H28" t="str">
            <v>2 001,00</v>
          </cell>
          <cell r="I28">
            <v>-33.79</v>
          </cell>
          <cell r="J28">
            <v>-1.66</v>
          </cell>
          <cell r="K28">
            <v>2.39</v>
          </cell>
        </row>
        <row r="29">
          <cell r="A29" t="str">
            <v>LAGARDERE</v>
          </cell>
          <cell r="B29" t="str">
            <v>FR0000130213</v>
          </cell>
          <cell r="C29" t="str">
            <v>EURONEXT PARIS</v>
          </cell>
          <cell r="D29" t="str">
            <v>Sous dossier</v>
          </cell>
          <cell r="E29">
            <v>37</v>
          </cell>
          <cell r="F29">
            <v>23.13</v>
          </cell>
          <cell r="G29">
            <v>23.010999999999999</v>
          </cell>
          <cell r="H29">
            <v>855.81</v>
          </cell>
          <cell r="I29">
            <v>4.3899999999999997</v>
          </cell>
          <cell r="J29">
            <v>0.52</v>
          </cell>
          <cell r="K29">
            <v>1.02</v>
          </cell>
        </row>
        <row r="30">
          <cell r="A30" t="str">
            <v>NEOPOST</v>
          </cell>
          <cell r="B30" t="str">
            <v>FR0000120560</v>
          </cell>
          <cell r="C30" t="str">
            <v>EURONEXT PARIS</v>
          </cell>
          <cell r="D30" t="str">
            <v>Sous dossier</v>
          </cell>
          <cell r="E30">
            <v>123</v>
          </cell>
          <cell r="F30">
            <v>22.22</v>
          </cell>
          <cell r="G30">
            <v>26.434999999999999</v>
          </cell>
          <cell r="H30" t="str">
            <v>2 733,06</v>
          </cell>
          <cell r="I30">
            <v>-518.4</v>
          </cell>
          <cell r="J30">
            <v>-15.94</v>
          </cell>
          <cell r="K30">
            <v>3.27</v>
          </cell>
        </row>
        <row r="31">
          <cell r="A31" t="str">
            <v>NETGEM</v>
          </cell>
          <cell r="B31" t="str">
            <v>FR0004154060</v>
          </cell>
          <cell r="C31" t="str">
            <v>EURONEXT PARIS</v>
          </cell>
          <cell r="D31" t="str">
            <v>Sous dossier</v>
          </cell>
          <cell r="E31" t="str">
            <v>1 085</v>
          </cell>
          <cell r="F31">
            <v>2.38</v>
          </cell>
          <cell r="G31">
            <v>2.786</v>
          </cell>
          <cell r="H31" t="str">
            <v>2 582,30</v>
          </cell>
          <cell r="I31">
            <v>-439.97</v>
          </cell>
          <cell r="J31">
            <v>-14.56</v>
          </cell>
          <cell r="K31">
            <v>3.09</v>
          </cell>
        </row>
        <row r="32">
          <cell r="A32" t="str">
            <v>OBER</v>
          </cell>
          <cell r="B32" t="str">
            <v>FR0010330613</v>
          </cell>
          <cell r="C32" t="str">
            <v>EURONEXT PARIS</v>
          </cell>
          <cell r="D32" t="str">
            <v>Sous dossier</v>
          </cell>
          <cell r="E32">
            <v>45</v>
          </cell>
          <cell r="F32">
            <v>11.9</v>
          </cell>
          <cell r="G32">
            <v>12.204000000000001</v>
          </cell>
          <cell r="H32">
            <v>535.5</v>
          </cell>
          <cell r="I32">
            <v>-13.67</v>
          </cell>
          <cell r="J32">
            <v>-2.4900000000000002</v>
          </cell>
          <cell r="K32">
            <v>0.64</v>
          </cell>
        </row>
        <row r="33">
          <cell r="A33" t="str">
            <v>ORANGE</v>
          </cell>
          <cell r="B33" t="str">
            <v>FR0000133308</v>
          </cell>
          <cell r="C33" t="str">
            <v>EURONEXT PARIS</v>
          </cell>
          <cell r="D33" t="str">
            <v>Sous dossier</v>
          </cell>
          <cell r="E33">
            <v>355</v>
          </cell>
          <cell r="F33">
            <v>13.994999999999999</v>
          </cell>
          <cell r="G33">
            <v>14.61</v>
          </cell>
          <cell r="H33" t="str">
            <v>4 968,22</v>
          </cell>
          <cell r="I33">
            <v>-218.36</v>
          </cell>
          <cell r="J33">
            <v>-4.21</v>
          </cell>
          <cell r="K33">
            <v>5.94</v>
          </cell>
        </row>
        <row r="34">
          <cell r="A34" t="str">
            <v>SMTPC</v>
          </cell>
          <cell r="B34" t="str">
            <v>FR0004016699</v>
          </cell>
          <cell r="C34" t="str">
            <v>EURONEXT PARIS</v>
          </cell>
          <cell r="D34" t="str">
            <v>Sous dossier</v>
          </cell>
          <cell r="E34">
            <v>26</v>
          </cell>
          <cell r="F34">
            <v>22</v>
          </cell>
          <cell r="G34">
            <v>26.477</v>
          </cell>
          <cell r="H34">
            <v>572</v>
          </cell>
          <cell r="I34">
            <v>-116.4</v>
          </cell>
          <cell r="J34">
            <v>-16.91</v>
          </cell>
          <cell r="K34">
            <v>0.68</v>
          </cell>
        </row>
        <row r="35">
          <cell r="A35" t="str">
            <v>STENTYS</v>
          </cell>
          <cell r="B35" t="str">
            <v>FR0010949404</v>
          </cell>
          <cell r="C35" t="str">
            <v>EURONEXT PARIS</v>
          </cell>
          <cell r="D35" t="str">
            <v>Sous dossier</v>
          </cell>
          <cell r="E35">
            <v>206</v>
          </cell>
          <cell r="F35">
            <v>1.536</v>
          </cell>
          <cell r="G35">
            <v>9.1609999999999996</v>
          </cell>
          <cell r="H35">
            <v>316.42</v>
          </cell>
          <cell r="I35" t="str">
            <v>-1 570,73</v>
          </cell>
          <cell r="J35">
            <v>-83.23</v>
          </cell>
          <cell r="K35">
            <v>0.38</v>
          </cell>
        </row>
        <row r="36">
          <cell r="A36" t="str">
            <v>SUEZ</v>
          </cell>
          <cell r="B36" t="str">
            <v>FR0010613471</v>
          </cell>
          <cell r="C36" t="str">
            <v>EURONEXT PARIS</v>
          </cell>
          <cell r="D36" t="str">
            <v>Sous dossier</v>
          </cell>
          <cell r="E36">
            <v>11</v>
          </cell>
          <cell r="F36">
            <v>11.715</v>
          </cell>
          <cell r="G36">
            <v>11.1</v>
          </cell>
          <cell r="H36">
            <v>128.86000000000001</v>
          </cell>
          <cell r="I36">
            <v>6.76</v>
          </cell>
          <cell r="J36">
            <v>5.54</v>
          </cell>
          <cell r="K36">
            <v>0.15</v>
          </cell>
        </row>
        <row r="37">
          <cell r="A37" t="str">
            <v>U10</v>
          </cell>
          <cell r="B37" t="str">
            <v>FR0000079147</v>
          </cell>
          <cell r="C37" t="str">
            <v>EURONEXT PARIS</v>
          </cell>
          <cell r="D37" t="str">
            <v>Sous dossier</v>
          </cell>
          <cell r="E37">
            <v>713</v>
          </cell>
          <cell r="F37">
            <v>3.69</v>
          </cell>
          <cell r="G37">
            <v>4.4950000000000001</v>
          </cell>
          <cell r="H37" t="str">
            <v>2 630,97</v>
          </cell>
          <cell r="I37">
            <v>-573.96</v>
          </cell>
          <cell r="J37">
            <v>-17.91</v>
          </cell>
          <cell r="K37">
            <v>3.15</v>
          </cell>
        </row>
        <row r="38">
          <cell r="A38" t="str">
            <v>UFFB</v>
          </cell>
          <cell r="B38" t="str">
            <v>FR0000034548</v>
          </cell>
          <cell r="C38" t="str">
            <v>EURONEXT PARIS</v>
          </cell>
          <cell r="D38" t="str">
            <v>Sous dossier</v>
          </cell>
          <cell r="E38">
            <v>120</v>
          </cell>
          <cell r="F38">
            <v>30.6</v>
          </cell>
          <cell r="G38">
            <v>33.250999999999998</v>
          </cell>
          <cell r="H38" t="str">
            <v>3 672,00</v>
          </cell>
          <cell r="I38">
            <v>-318.11</v>
          </cell>
          <cell r="J38">
            <v>-7.97</v>
          </cell>
          <cell r="K38">
            <v>4.3899999999999997</v>
          </cell>
        </row>
      </sheetData>
      <sheetData sheetId="3">
        <row r="16">
          <cell r="A16" t="str">
            <v>ACHETER-LOUER.FR</v>
          </cell>
          <cell r="B16" t="str">
            <v>FR0010493510</v>
          </cell>
          <cell r="C16" t="str">
            <v>EURONEXT PARIS</v>
          </cell>
          <cell r="D16" t="str">
            <v>Sous dossier</v>
          </cell>
          <cell r="E16">
            <v>199</v>
          </cell>
          <cell r="F16">
            <v>4.9000000000000002E-2</v>
          </cell>
          <cell r="G16">
            <v>6.4000000000000001E-2</v>
          </cell>
          <cell r="H16">
            <v>9.75</v>
          </cell>
          <cell r="I16">
            <v>-2.95</v>
          </cell>
          <cell r="J16">
            <v>-23.2</v>
          </cell>
          <cell r="K16">
            <v>0.01</v>
          </cell>
        </row>
        <row r="17">
          <cell r="A17" t="str">
            <v>ADLPARTNER</v>
          </cell>
          <cell r="B17" t="str">
            <v>FR0000062978</v>
          </cell>
          <cell r="C17" t="str">
            <v>EURONEXT PARIS</v>
          </cell>
          <cell r="D17" t="str">
            <v>Sous dossier</v>
          </cell>
          <cell r="E17">
            <v>200</v>
          </cell>
          <cell r="F17">
            <v>15.85</v>
          </cell>
          <cell r="G17">
            <v>19.562999999999999</v>
          </cell>
          <cell r="H17" t="str">
            <v>3 170,00</v>
          </cell>
          <cell r="I17">
            <v>-742.6</v>
          </cell>
          <cell r="J17">
            <v>-18.98</v>
          </cell>
          <cell r="K17">
            <v>2.89</v>
          </cell>
        </row>
        <row r="18">
          <cell r="A18" t="str">
            <v>AXA</v>
          </cell>
          <cell r="B18" t="str">
            <v>FR0000120628</v>
          </cell>
          <cell r="C18" t="str">
            <v>EURONEXT PARIS</v>
          </cell>
          <cell r="D18" t="str">
            <v>Sous dossier</v>
          </cell>
          <cell r="E18">
            <v>26</v>
          </cell>
          <cell r="F18">
            <v>22.844999999999999</v>
          </cell>
          <cell r="G18">
            <v>22.599</v>
          </cell>
          <cell r="H18">
            <v>593.97</v>
          </cell>
          <cell r="I18">
            <v>6.39</v>
          </cell>
          <cell r="J18">
            <v>1.0900000000000001</v>
          </cell>
          <cell r="K18">
            <v>0.54</v>
          </cell>
        </row>
        <row r="19">
          <cell r="A19" t="str">
            <v>BOURBON CORPORATION</v>
          </cell>
          <cell r="B19" t="str">
            <v>FR0004548873</v>
          </cell>
          <cell r="C19" t="str">
            <v>EURONEXT PARIS</v>
          </cell>
          <cell r="D19" t="str">
            <v>Sous dossier</v>
          </cell>
          <cell r="E19">
            <v>600</v>
          </cell>
          <cell r="F19">
            <v>5.52</v>
          </cell>
          <cell r="G19">
            <v>12.38</v>
          </cell>
          <cell r="H19" t="str">
            <v>3 312,00</v>
          </cell>
          <cell r="I19" t="str">
            <v>-4 116,06</v>
          </cell>
          <cell r="J19">
            <v>-55.41</v>
          </cell>
          <cell r="K19">
            <v>3.02</v>
          </cell>
        </row>
        <row r="20">
          <cell r="A20" t="str">
            <v>CGG</v>
          </cell>
          <cell r="B20" t="str">
            <v>FR0013181864</v>
          </cell>
          <cell r="C20" t="str">
            <v>EURONEXT PARIS</v>
          </cell>
          <cell r="D20" t="str">
            <v>Sous dossier</v>
          </cell>
          <cell r="E20">
            <v>34</v>
          </cell>
          <cell r="F20">
            <v>1.629</v>
          </cell>
          <cell r="G20">
            <v>5.319</v>
          </cell>
          <cell r="H20">
            <v>55.39</v>
          </cell>
          <cell r="I20">
            <v>-125.45</v>
          </cell>
          <cell r="J20">
            <v>-69.37</v>
          </cell>
          <cell r="K20">
            <v>0.05</v>
          </cell>
        </row>
        <row r="21">
          <cell r="A21" t="str">
            <v>DNXCORP</v>
          </cell>
          <cell r="B21" t="str">
            <v>FR0010436584</v>
          </cell>
          <cell r="C21" t="str">
            <v>EURONEXT PARIS</v>
          </cell>
          <cell r="D21" t="str">
            <v>Sous dossier</v>
          </cell>
          <cell r="E21">
            <v>700</v>
          </cell>
          <cell r="F21">
            <v>7.18</v>
          </cell>
          <cell r="G21">
            <v>6.87</v>
          </cell>
          <cell r="H21" t="str">
            <v>5 026,00</v>
          </cell>
          <cell r="I21">
            <v>217.07</v>
          </cell>
          <cell r="J21">
            <v>4.51</v>
          </cell>
          <cell r="K21">
            <v>4.58</v>
          </cell>
        </row>
        <row r="22">
          <cell r="A22" t="str">
            <v>ELECTRICITE DE FRANCE</v>
          </cell>
          <cell r="B22" t="str">
            <v>FR0010242511</v>
          </cell>
          <cell r="C22" t="str">
            <v>EURONEXT PARIS</v>
          </cell>
          <cell r="D22" t="str">
            <v>Sous dossier</v>
          </cell>
          <cell r="E22">
            <v>531</v>
          </cell>
          <cell r="F22">
            <v>11.175000000000001</v>
          </cell>
          <cell r="G22">
            <v>20.497</v>
          </cell>
          <cell r="H22" t="str">
            <v>5 933,92</v>
          </cell>
          <cell r="I22" t="str">
            <v>-4 950,14</v>
          </cell>
          <cell r="J22">
            <v>-45.48</v>
          </cell>
          <cell r="K22">
            <v>5.41</v>
          </cell>
        </row>
        <row r="23">
          <cell r="A23" t="str">
            <v>ENGIE</v>
          </cell>
          <cell r="B23" t="str">
            <v>FR0010208488</v>
          </cell>
          <cell r="C23" t="str">
            <v>EURONEXT PARIS</v>
          </cell>
          <cell r="D23" t="str">
            <v>Sous dossier</v>
          </cell>
          <cell r="E23">
            <v>895</v>
          </cell>
          <cell r="F23">
            <v>13.51</v>
          </cell>
          <cell r="G23">
            <v>13.558</v>
          </cell>
          <cell r="H23" t="str">
            <v>12 091,45</v>
          </cell>
          <cell r="I23">
            <v>-43.14</v>
          </cell>
          <cell r="J23">
            <v>-0.36</v>
          </cell>
          <cell r="K23">
            <v>11.03</v>
          </cell>
        </row>
        <row r="24">
          <cell r="A24" t="str">
            <v>ENGIE PRIM.FID.20</v>
          </cell>
          <cell r="B24" t="str">
            <v>FR0013292703</v>
          </cell>
          <cell r="C24" t="str">
            <v>OPCVM</v>
          </cell>
          <cell r="D24" t="str">
            <v>Sous dossier</v>
          </cell>
          <cell r="E24" t="str">
            <v>1 375</v>
          </cell>
          <cell r="F24">
            <v>13.54</v>
          </cell>
          <cell r="G24">
            <v>14.444000000000001</v>
          </cell>
          <cell r="H24" t="str">
            <v>18 617,50</v>
          </cell>
          <cell r="I24" t="str">
            <v>-1 242,86</v>
          </cell>
          <cell r="J24">
            <v>-6.26</v>
          </cell>
          <cell r="K24">
            <v>16.98</v>
          </cell>
        </row>
        <row r="25">
          <cell r="A25" t="str">
            <v>ENGIE PRIME FIDEL.</v>
          </cell>
          <cell r="B25" t="str">
            <v>FR0013215407</v>
          </cell>
          <cell r="C25" t="str">
            <v>OPCVM</v>
          </cell>
          <cell r="D25" t="str">
            <v>Sous dossier</v>
          </cell>
          <cell r="E25">
            <v>990</v>
          </cell>
          <cell r="F25">
            <v>13.51</v>
          </cell>
          <cell r="G25">
            <v>16.815999999999999</v>
          </cell>
          <cell r="H25" t="str">
            <v>13 374,90</v>
          </cell>
          <cell r="I25" t="str">
            <v>-3 272,84</v>
          </cell>
          <cell r="J25">
            <v>-19.66</v>
          </cell>
          <cell r="K25">
            <v>12.2</v>
          </cell>
        </row>
        <row r="26">
          <cell r="A26" t="str">
            <v>EUTELSAT COMMUNICATIONS</v>
          </cell>
          <cell r="B26" t="str">
            <v>FR0010221234</v>
          </cell>
          <cell r="C26" t="str">
            <v>EURONEXT PARIS</v>
          </cell>
          <cell r="D26" t="str">
            <v>Sous dossier</v>
          </cell>
          <cell r="E26">
            <v>832</v>
          </cell>
          <cell r="F26">
            <v>17.100000000000001</v>
          </cell>
          <cell r="G26">
            <v>23.893000000000001</v>
          </cell>
          <cell r="H26" t="str">
            <v>14 227,20</v>
          </cell>
          <cell r="I26" t="str">
            <v>-5 651,44</v>
          </cell>
          <cell r="J26">
            <v>-28.43</v>
          </cell>
          <cell r="K26">
            <v>12.98</v>
          </cell>
        </row>
        <row r="27">
          <cell r="A27" t="str">
            <v>LAGARDERE</v>
          </cell>
          <cell r="B27" t="str">
            <v>FR0000130213</v>
          </cell>
          <cell r="C27" t="str">
            <v>EURONEXT PARIS</v>
          </cell>
          <cell r="D27" t="str">
            <v>Sous dossier</v>
          </cell>
          <cell r="E27">
            <v>13</v>
          </cell>
          <cell r="F27">
            <v>23.13</v>
          </cell>
          <cell r="G27">
            <v>23.052</v>
          </cell>
          <cell r="H27">
            <v>300.69</v>
          </cell>
          <cell r="I27">
            <v>1.01</v>
          </cell>
          <cell r="J27">
            <v>0.34</v>
          </cell>
          <cell r="K27">
            <v>0.27</v>
          </cell>
        </row>
        <row r="28">
          <cell r="A28" t="str">
            <v>MCPHY ENERGY</v>
          </cell>
          <cell r="B28" t="str">
            <v>FR0011742329</v>
          </cell>
          <cell r="C28" t="str">
            <v>EURONEXT PARIS</v>
          </cell>
          <cell r="D28" t="str">
            <v>Sous dossier</v>
          </cell>
          <cell r="E28">
            <v>13</v>
          </cell>
          <cell r="F28">
            <v>5.35</v>
          </cell>
          <cell r="G28">
            <v>6.0540000000000003</v>
          </cell>
          <cell r="H28">
            <v>69.55</v>
          </cell>
          <cell r="I28">
            <v>-9.15</v>
          </cell>
          <cell r="J28">
            <v>-11.63</v>
          </cell>
          <cell r="K28">
            <v>0.06</v>
          </cell>
        </row>
        <row r="29">
          <cell r="A29" t="str">
            <v>NEOPOST</v>
          </cell>
          <cell r="B29" t="str">
            <v>FR0000120560</v>
          </cell>
          <cell r="C29" t="str">
            <v>EURONEXT PARIS</v>
          </cell>
          <cell r="D29" t="str">
            <v>Sous dossier</v>
          </cell>
          <cell r="E29">
            <v>125</v>
          </cell>
          <cell r="F29">
            <v>22.22</v>
          </cell>
          <cell r="G29">
            <v>26.434999999999999</v>
          </cell>
          <cell r="H29" t="str">
            <v>2 777,50</v>
          </cell>
          <cell r="I29">
            <v>-526.88</v>
          </cell>
          <cell r="J29">
            <v>-15.94</v>
          </cell>
          <cell r="K29">
            <v>2.5299999999999998</v>
          </cell>
        </row>
        <row r="30">
          <cell r="A30" t="str">
            <v>OBER</v>
          </cell>
          <cell r="B30" t="str">
            <v>FR0010330613</v>
          </cell>
          <cell r="C30" t="str">
            <v>EURONEXT PARIS</v>
          </cell>
          <cell r="D30" t="str">
            <v>Sous dossier</v>
          </cell>
          <cell r="E30">
            <v>215</v>
          </cell>
          <cell r="F30">
            <v>11.9</v>
          </cell>
          <cell r="G30">
            <v>12.087</v>
          </cell>
          <cell r="H30" t="str">
            <v>2 558,50</v>
          </cell>
          <cell r="I30">
            <v>-40.159999999999997</v>
          </cell>
          <cell r="J30">
            <v>-1.55</v>
          </cell>
          <cell r="K30">
            <v>2.33</v>
          </cell>
        </row>
        <row r="31">
          <cell r="A31" t="str">
            <v>ORANGE</v>
          </cell>
          <cell r="B31" t="str">
            <v>FR0000133308</v>
          </cell>
          <cell r="C31" t="str">
            <v>EURONEXT PARIS</v>
          </cell>
          <cell r="D31" t="str">
            <v>Sous dossier</v>
          </cell>
          <cell r="E31">
            <v>412</v>
          </cell>
          <cell r="F31">
            <v>14</v>
          </cell>
          <cell r="G31">
            <v>14.611000000000001</v>
          </cell>
          <cell r="H31" t="str">
            <v>5 768,00</v>
          </cell>
          <cell r="I31">
            <v>-251.61</v>
          </cell>
          <cell r="J31">
            <v>-4.18</v>
          </cell>
          <cell r="K31">
            <v>5.26</v>
          </cell>
        </row>
        <row r="32">
          <cell r="A32" t="str">
            <v>PASSAT</v>
          </cell>
          <cell r="B32" t="str">
            <v>FR0000038465</v>
          </cell>
          <cell r="C32" t="str">
            <v>EURONEXT PARIS</v>
          </cell>
          <cell r="D32" t="str">
            <v>Sous dossier</v>
          </cell>
          <cell r="E32">
            <v>1</v>
          </cell>
          <cell r="F32">
            <v>4.8899999999999997</v>
          </cell>
          <cell r="G32">
            <v>7.86</v>
          </cell>
          <cell r="H32">
            <v>4.8899999999999997</v>
          </cell>
          <cell r="I32">
            <v>-2.97</v>
          </cell>
          <cell r="J32">
            <v>-37.79</v>
          </cell>
          <cell r="K32">
            <v>0</v>
          </cell>
        </row>
        <row r="33">
          <cell r="A33" t="str">
            <v>RALLYE</v>
          </cell>
          <cell r="B33" t="str">
            <v>FR0000060618</v>
          </cell>
          <cell r="C33" t="str">
            <v>EURONEXT PARIS</v>
          </cell>
          <cell r="D33" t="str">
            <v>Sous dossier</v>
          </cell>
          <cell r="E33">
            <v>249</v>
          </cell>
          <cell r="F33">
            <v>11.94</v>
          </cell>
          <cell r="G33">
            <v>21.408000000000001</v>
          </cell>
          <cell r="H33" t="str">
            <v>2 973,06</v>
          </cell>
          <cell r="I33" t="str">
            <v>-2 357,61</v>
          </cell>
          <cell r="J33">
            <v>-44.23</v>
          </cell>
          <cell r="K33">
            <v>2.71</v>
          </cell>
        </row>
        <row r="34">
          <cell r="A34" t="str">
            <v>SMTPC</v>
          </cell>
          <cell r="B34" t="str">
            <v>FR0004016699</v>
          </cell>
          <cell r="C34" t="str">
            <v>EURONEXT PARIS</v>
          </cell>
          <cell r="D34" t="str">
            <v>Sous dossier</v>
          </cell>
          <cell r="E34">
            <v>35</v>
          </cell>
          <cell r="F34">
            <v>22</v>
          </cell>
          <cell r="G34">
            <v>26.573</v>
          </cell>
          <cell r="H34">
            <v>770</v>
          </cell>
          <cell r="I34">
            <v>-160.04</v>
          </cell>
          <cell r="J34">
            <v>-17.21</v>
          </cell>
          <cell r="K34">
            <v>0.7</v>
          </cell>
        </row>
        <row r="35">
          <cell r="A35" t="str">
            <v>SUEZ</v>
          </cell>
          <cell r="B35" t="str">
            <v>FR0010613471</v>
          </cell>
          <cell r="C35" t="str">
            <v>EURONEXT PARIS</v>
          </cell>
          <cell r="D35" t="str">
            <v>Sous dossier</v>
          </cell>
          <cell r="E35">
            <v>414</v>
          </cell>
          <cell r="F35">
            <v>11.734999999999999</v>
          </cell>
          <cell r="G35">
            <v>10.882999999999999</v>
          </cell>
          <cell r="H35" t="str">
            <v>4 858,29</v>
          </cell>
          <cell r="I35">
            <v>352.69</v>
          </cell>
          <cell r="J35">
            <v>7.83</v>
          </cell>
          <cell r="K35">
            <v>4.43</v>
          </cell>
        </row>
        <row r="36">
          <cell r="A36" t="str">
            <v>TOUAX</v>
          </cell>
          <cell r="B36" t="str">
            <v>FR0000033003</v>
          </cell>
          <cell r="C36" t="str">
            <v>EURONEXT PARIS</v>
          </cell>
          <cell r="D36" t="str">
            <v>Sous dossier</v>
          </cell>
          <cell r="E36">
            <v>200</v>
          </cell>
          <cell r="F36">
            <v>10.5</v>
          </cell>
          <cell r="G36">
            <v>15.284000000000001</v>
          </cell>
          <cell r="H36" t="str">
            <v>2 100,00</v>
          </cell>
          <cell r="I36">
            <v>-956.86</v>
          </cell>
          <cell r="J36">
            <v>-31.3</v>
          </cell>
          <cell r="K36">
            <v>1.92</v>
          </cell>
        </row>
        <row r="37">
          <cell r="A37" t="str">
            <v>U10</v>
          </cell>
          <cell r="B37" t="str">
            <v>FR0000079147</v>
          </cell>
          <cell r="C37" t="str">
            <v>EURONEXT PARIS</v>
          </cell>
          <cell r="D37" t="str">
            <v>Sous dossier</v>
          </cell>
          <cell r="E37">
            <v>776</v>
          </cell>
          <cell r="F37">
            <v>3.69</v>
          </cell>
          <cell r="G37">
            <v>4.5030000000000001</v>
          </cell>
          <cell r="H37" t="str">
            <v>2 863,44</v>
          </cell>
          <cell r="I37">
            <v>-630.73</v>
          </cell>
          <cell r="J37">
            <v>-18.05</v>
          </cell>
          <cell r="K37">
            <v>2.61</v>
          </cell>
        </row>
        <row r="38">
          <cell r="A38" t="str">
            <v>UFFB</v>
          </cell>
          <cell r="B38" t="str">
            <v>FR0000034548</v>
          </cell>
          <cell r="C38" t="str">
            <v>EURONEXT PARIS</v>
          </cell>
          <cell r="D38" t="str">
            <v>Sous dossier</v>
          </cell>
          <cell r="E38">
            <v>266</v>
          </cell>
          <cell r="F38">
            <v>30.6</v>
          </cell>
          <cell r="G38">
            <v>32.930999999999997</v>
          </cell>
          <cell r="H38" t="str">
            <v>8 139,60</v>
          </cell>
          <cell r="I38">
            <v>-619.94000000000005</v>
          </cell>
          <cell r="J38">
            <v>-7.08</v>
          </cell>
          <cell r="K38">
            <v>7.42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oursorama.com/cours/1rPETL" TargetMode="External"/><Relationship Id="rId18" Type="http://schemas.openxmlformats.org/officeDocument/2006/relationships/hyperlink" Target="https://www.boursorama.com/cours/1rEPCBOT" TargetMode="External"/><Relationship Id="rId26" Type="http://schemas.openxmlformats.org/officeDocument/2006/relationships/hyperlink" Target="https://www.boursorama.com/cours/1rPNTG" TargetMode="External"/><Relationship Id="rId39" Type="http://schemas.openxmlformats.org/officeDocument/2006/relationships/drawing" Target="../drawings/drawing1.xml"/><Relationship Id="rId21" Type="http://schemas.openxmlformats.org/officeDocument/2006/relationships/hyperlink" Target="https://www.boursorama.com/cours/1rPENGI" TargetMode="External"/><Relationship Id="rId34" Type="http://schemas.openxmlformats.org/officeDocument/2006/relationships/hyperlink" Target="https://www.boursorama.com/cours/1rPUDIS" TargetMode="External"/><Relationship Id="rId7" Type="http://schemas.openxmlformats.org/officeDocument/2006/relationships/hyperlink" Target="https://www.boursorama.com/cours/1rPACA" TargetMode="External"/><Relationship Id="rId12" Type="http://schemas.openxmlformats.org/officeDocument/2006/relationships/hyperlink" Target="https://www.boursorama.com/cours/1rPKN" TargetMode="External"/><Relationship Id="rId17" Type="http://schemas.openxmlformats.org/officeDocument/2006/relationships/hyperlink" Target="https://www.boursorama.com/cours/1rPALP/" TargetMode="External"/><Relationship Id="rId25" Type="http://schemas.openxmlformats.org/officeDocument/2006/relationships/hyperlink" Target="https://www.boursorama.com/cours/1rPMRB" TargetMode="External"/><Relationship Id="rId33" Type="http://schemas.openxmlformats.org/officeDocument/2006/relationships/hyperlink" Target="https://www.boursorama.com/cours/1rPTOUP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https://www.boursorama.com/cours/1rPBNP" TargetMode="External"/><Relationship Id="rId16" Type="http://schemas.openxmlformats.org/officeDocument/2006/relationships/hyperlink" Target="https://www.boursorama.com/cours/1rPSMTPC" TargetMode="External"/><Relationship Id="rId20" Type="http://schemas.openxmlformats.org/officeDocument/2006/relationships/hyperlink" Target="https://www.boursorama.com/cours/1rPENGI" TargetMode="External"/><Relationship Id="rId29" Type="http://schemas.openxmlformats.org/officeDocument/2006/relationships/hyperlink" Target="https://www.boursorama.com/cours/1rPRAL" TargetMode="External"/><Relationship Id="rId1" Type="http://schemas.openxmlformats.org/officeDocument/2006/relationships/hyperlink" Target="https://www.boursorama.com/cours/1rPGBB" TargetMode="External"/><Relationship Id="rId6" Type="http://schemas.openxmlformats.org/officeDocument/2006/relationships/hyperlink" Target="https://www.boursorama.com/cours/1rPCOFA" TargetMode="External"/><Relationship Id="rId11" Type="http://schemas.openxmlformats.org/officeDocument/2006/relationships/hyperlink" Target="https://www.boursorama.com/cours/1rPMMT" TargetMode="External"/><Relationship Id="rId24" Type="http://schemas.openxmlformats.org/officeDocument/2006/relationships/hyperlink" Target="https://www.boursorama.com/cours/1rPMMB" TargetMode="External"/><Relationship Id="rId32" Type="http://schemas.openxmlformats.org/officeDocument/2006/relationships/hyperlink" Target="https://www.boursorama.com/cours/1rPFP" TargetMode="External"/><Relationship Id="rId37" Type="http://schemas.openxmlformats.org/officeDocument/2006/relationships/hyperlink" Target="https://www.boursorama.com/cours/1rPVIV" TargetMode="External"/><Relationship Id="rId5" Type="http://schemas.openxmlformats.org/officeDocument/2006/relationships/hyperlink" Target="https://www.boursorama.com/cours/1rPCA" TargetMode="External"/><Relationship Id="rId15" Type="http://schemas.openxmlformats.org/officeDocument/2006/relationships/hyperlink" Target="http://www.boursorama.com/cours.phtml?symbole=1rPENGI" TargetMode="External"/><Relationship Id="rId23" Type="http://schemas.openxmlformats.org/officeDocument/2006/relationships/hyperlink" Target="https://www.boursorama.com/cours/1rPHF" TargetMode="External"/><Relationship Id="rId28" Type="http://schemas.openxmlformats.org/officeDocument/2006/relationships/hyperlink" Target="https://www.boursorama.com/cours/1rPORA" TargetMode="External"/><Relationship Id="rId36" Type="http://schemas.openxmlformats.org/officeDocument/2006/relationships/hyperlink" Target="https://www.boursorama.com/cours/1rPVIE" TargetMode="External"/><Relationship Id="rId10" Type="http://schemas.openxmlformats.org/officeDocument/2006/relationships/hyperlink" Target="https://www.boursorama.com/cours/1rPNEO" TargetMode="External"/><Relationship Id="rId19" Type="http://schemas.openxmlformats.org/officeDocument/2006/relationships/hyperlink" Target="https://www.boursorama.com/cours/1rPDNX" TargetMode="External"/><Relationship Id="rId31" Type="http://schemas.openxmlformats.org/officeDocument/2006/relationships/hyperlink" Target="https://www.boursorama.com/cours/1rPTFI" TargetMode="External"/><Relationship Id="rId4" Type="http://schemas.openxmlformats.org/officeDocument/2006/relationships/hyperlink" Target="https://www.boursorama.com/cours/1rPCNP" TargetMode="External"/><Relationship Id="rId9" Type="http://schemas.openxmlformats.org/officeDocument/2006/relationships/hyperlink" Target="https://www.boursorama.com/cours/1rPLD" TargetMode="External"/><Relationship Id="rId14" Type="http://schemas.openxmlformats.org/officeDocument/2006/relationships/hyperlink" Target="https://www.boursorama.com/cours/1rPENGI" TargetMode="External"/><Relationship Id="rId22" Type="http://schemas.openxmlformats.org/officeDocument/2006/relationships/hyperlink" Target="https://www.boursorama.com/cours/1rPGTT" TargetMode="External"/><Relationship Id="rId27" Type="http://schemas.openxmlformats.org/officeDocument/2006/relationships/hyperlink" Target="https://www.boursorama.com/cours/1rEPALOBR" TargetMode="External"/><Relationship Id="rId30" Type="http://schemas.openxmlformats.org/officeDocument/2006/relationships/hyperlink" Target="https://www.boursorama.com/cours/1rPSEV" TargetMode="External"/><Relationship Id="rId35" Type="http://schemas.openxmlformats.org/officeDocument/2006/relationships/hyperlink" Target="https://www.boursorama.com/cours/1rPUFF" TargetMode="External"/><Relationship Id="rId8" Type="http://schemas.openxmlformats.org/officeDocument/2006/relationships/hyperlink" Target="https://www.boursorama.com/cours/1rPEDF" TargetMode="External"/><Relationship Id="rId3" Type="http://schemas.openxmlformats.org/officeDocument/2006/relationships/hyperlink" Target="https://www.boursorama.com/cours/1zAX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55"/>
  <sheetViews>
    <sheetView tabSelected="1" topLeftCell="A2" zoomScale="40" zoomScaleNormal="40" workbookViewId="0">
      <selection activeCell="K57" sqref="K57"/>
    </sheetView>
  </sheetViews>
  <sheetFormatPr baseColWidth="10" defaultColWidth="10.77734375" defaultRowHeight="14.4" x14ac:dyDescent="0.3"/>
  <cols>
    <col min="1" max="1" width="23.109375" customWidth="1"/>
    <col min="2" max="2" width="12.33203125" style="19" bestFit="1" customWidth="1"/>
    <col min="3" max="3" width="10.33203125" style="20" hidden="1" customWidth="1"/>
    <col min="4" max="4" width="6.21875" style="21" hidden="1" customWidth="1"/>
    <col min="5" max="5" width="5.88671875" style="21" hidden="1" customWidth="1"/>
    <col min="6" max="6" width="10.5546875" bestFit="1" customWidth="1"/>
    <col min="7" max="7" width="9.5546875" style="62" customWidth="1"/>
    <col min="8" max="8" width="9.5546875" customWidth="1"/>
    <col min="9" max="9" width="3.6640625" customWidth="1"/>
  </cols>
  <sheetData>
    <row r="1" spans="1:48" ht="18" thickBot="1" x14ac:dyDescent="0.35">
      <c r="A1" s="11">
        <v>2018</v>
      </c>
      <c r="B1" s="12"/>
      <c r="C1" s="13"/>
      <c r="D1" s="14"/>
      <c r="E1" s="14"/>
      <c r="F1" s="12"/>
      <c r="G1" s="15"/>
      <c r="H1" s="12"/>
      <c r="K1" s="17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</row>
    <row r="2" spans="1:48" ht="15" thickBot="1" x14ac:dyDescent="0.35">
      <c r="F2" s="24" t="s">
        <v>83</v>
      </c>
      <c r="G2" s="69" t="s">
        <v>78</v>
      </c>
      <c r="H2" s="70" t="s">
        <v>79</v>
      </c>
      <c r="K2" s="17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ht="15" thickBot="1" x14ac:dyDescent="0.35">
      <c r="A3" s="22"/>
      <c r="B3" s="23"/>
      <c r="C3" s="24" t="s">
        <v>80</v>
      </c>
      <c r="D3" s="25" t="s">
        <v>81</v>
      </c>
      <c r="E3" s="26" t="s">
        <v>82</v>
      </c>
      <c r="F3" s="68">
        <f ca="1">TODAY()</f>
        <v>43191</v>
      </c>
      <c r="G3" s="71">
        <f>'PEA Corinne'!B3</f>
        <v>43191</v>
      </c>
      <c r="H3" s="72"/>
      <c r="I3" s="22"/>
      <c r="K3" s="17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</row>
    <row r="4" spans="1:48" x14ac:dyDescent="0.3">
      <c r="A4" s="27" t="s">
        <v>5</v>
      </c>
      <c r="B4" s="28"/>
      <c r="C4" s="29">
        <f>(D4+E4)*F4</f>
        <v>5582.5</v>
      </c>
      <c r="D4" s="30">
        <v>200</v>
      </c>
      <c r="E4" s="30">
        <v>150</v>
      </c>
      <c r="F4" s="54">
        <f>Boursorama!D3</f>
        <v>15.95</v>
      </c>
      <c r="G4" s="32">
        <f>IFERROR(VLOOKUP(A4,'PEA Pascal'!$A$16:$K$45,7,0),"")</f>
        <v>19.562999999999999</v>
      </c>
      <c r="H4" s="32">
        <f>IFERROR(VLOOKUP(A4,'PEA Corinne'!$A$16:$K$45,7,0),"")</f>
        <v>19.558</v>
      </c>
      <c r="K4" s="17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</row>
    <row r="5" spans="1:48" x14ac:dyDescent="0.3">
      <c r="A5" s="27" t="s">
        <v>7</v>
      </c>
      <c r="B5" s="28"/>
      <c r="C5" s="33">
        <f t="shared" ref="C5:C31" si="0">(D5+E5)*F5</f>
        <v>0</v>
      </c>
      <c r="D5" s="30"/>
      <c r="E5" s="30"/>
      <c r="F5" s="31">
        <f>Boursorama!D5</f>
        <v>22.15</v>
      </c>
      <c r="G5" s="32">
        <f>IFERROR(VLOOKUP(A5,'PEA Pascal'!$A$16:$K$45,7,0),"")</f>
        <v>22.599</v>
      </c>
      <c r="H5" s="32" t="str">
        <f>IFERROR(VLOOKUP(A5,'PEA Corinne'!$A$16:$K$45,7,0),"")</f>
        <v/>
      </c>
      <c r="K5" s="17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</row>
    <row r="6" spans="1:48" x14ac:dyDescent="0.3">
      <c r="A6" s="27" t="s">
        <v>9</v>
      </c>
      <c r="B6" s="28"/>
      <c r="C6" s="33">
        <f t="shared" si="0"/>
        <v>0</v>
      </c>
      <c r="D6" s="30"/>
      <c r="E6" s="30"/>
      <c r="F6" s="31">
        <f>Boursorama!D6</f>
        <v>60.17</v>
      </c>
      <c r="G6" s="32" t="str">
        <f>IFERROR(VLOOKUP(A6,'PEA Pascal'!$A$16:$K$45,7,0),"")</f>
        <v/>
      </c>
      <c r="H6" s="32" t="str">
        <f>IFERROR(VLOOKUP(A6,'PEA Corinne'!$A$16:$K$45,7,0),"")</f>
        <v/>
      </c>
      <c r="K6" s="17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x14ac:dyDescent="0.3">
      <c r="A7" s="27" t="s">
        <v>84</v>
      </c>
      <c r="B7" s="34"/>
      <c r="C7" s="33">
        <f t="shared" si="0"/>
        <v>123</v>
      </c>
      <c r="D7" s="30"/>
      <c r="E7" s="30">
        <v>6</v>
      </c>
      <c r="F7" s="35">
        <f>Boursorama!D10</f>
        <v>20.5</v>
      </c>
      <c r="G7" s="32" t="str">
        <f>IFERROR(VLOOKUP(A7,'PEA Pascal'!$A$16:$K$45,7,0),"")</f>
        <v/>
      </c>
      <c r="H7" s="32">
        <f>IFERROR(VLOOKUP(A7,'PEA Corinne'!$A$16:$K$45,7,0),"")</f>
        <v>19.12</v>
      </c>
      <c r="K7" s="17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</row>
    <row r="8" spans="1:48" x14ac:dyDescent="0.3">
      <c r="A8" s="27" t="s">
        <v>19</v>
      </c>
      <c r="B8" s="36"/>
      <c r="C8" s="33">
        <f t="shared" si="0"/>
        <v>0</v>
      </c>
      <c r="D8" s="30"/>
      <c r="E8" s="30"/>
      <c r="F8" s="37">
        <f>Boursorama!D11</f>
        <v>9.2899999999999991</v>
      </c>
      <c r="G8" s="32" t="str">
        <f>IFERROR(VLOOKUP(A8,'PEA Pascal'!$A$16:$K$45,7,0),"")</f>
        <v/>
      </c>
      <c r="H8" s="32" t="str">
        <f>IFERROR(VLOOKUP(A8,'PEA Corinne'!$A$16:$K$45,7,0),"")</f>
        <v/>
      </c>
      <c r="K8" s="17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</row>
    <row r="9" spans="1:48" x14ac:dyDescent="0.3">
      <c r="A9" s="27" t="s">
        <v>21</v>
      </c>
      <c r="B9" s="28"/>
      <c r="C9" s="33">
        <f t="shared" si="0"/>
        <v>0</v>
      </c>
      <c r="D9" s="30"/>
      <c r="E9" s="30"/>
      <c r="F9" s="31">
        <f>Boursorama!D12</f>
        <v>13.205</v>
      </c>
      <c r="G9" s="32" t="str">
        <f>IFERROR(VLOOKUP(A9,'PEA Pascal'!$A$16:$K$45,7,0),"")</f>
        <v/>
      </c>
      <c r="H9" s="32" t="str">
        <f>IFERROR(VLOOKUP(A9,'PEA Corinne'!$A$16:$K$45,7,0),"")</f>
        <v/>
      </c>
      <c r="K9" s="17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</row>
    <row r="10" spans="1:48" x14ac:dyDescent="0.3">
      <c r="A10" s="27" t="s">
        <v>25</v>
      </c>
      <c r="B10" s="28" t="s">
        <v>85</v>
      </c>
      <c r="C10" s="29">
        <f t="shared" si="0"/>
        <v>7279.44</v>
      </c>
      <c r="D10" s="30">
        <v>531</v>
      </c>
      <c r="E10" s="30">
        <v>88</v>
      </c>
      <c r="F10" s="31">
        <f>Boursorama!D14</f>
        <v>11.76</v>
      </c>
      <c r="G10" s="32">
        <f>IFERROR(VLOOKUP(A10,'PEA Pascal'!$A$16:$K$45,7,0),"")</f>
        <v>20.497</v>
      </c>
      <c r="H10" s="32">
        <f>IFERROR(VLOOKUP(A10,'PEA Corinne'!$A$16:$K$45,7,0),"")</f>
        <v>15.302</v>
      </c>
      <c r="I10" s="38"/>
      <c r="K10" s="1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</row>
    <row r="11" spans="1:48" x14ac:dyDescent="0.3">
      <c r="A11" s="27" t="s">
        <v>86</v>
      </c>
      <c r="B11" s="34" t="s">
        <v>87</v>
      </c>
      <c r="C11" s="29">
        <f t="shared" si="0"/>
        <v>8133</v>
      </c>
      <c r="D11" s="30">
        <v>600</v>
      </c>
      <c r="E11" s="30"/>
      <c r="F11" s="31">
        <f>Boursorama!D15</f>
        <v>13.555</v>
      </c>
      <c r="G11" s="32">
        <f>IFERROR(VLOOKUP(A11,'PEA Pascal'!$A$16:$K$45,7,0),"")</f>
        <v>16.815999999999999</v>
      </c>
      <c r="H11" s="32">
        <f>IFERROR(VLOOKUP(A11,'PEA Corinne'!$A$16:$K$45,7,0),"")</f>
        <v>15.85</v>
      </c>
      <c r="K11" s="17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</row>
    <row r="12" spans="1:48" x14ac:dyDescent="0.3">
      <c r="A12" s="27" t="s">
        <v>27</v>
      </c>
      <c r="B12" s="28" t="s">
        <v>85</v>
      </c>
      <c r="C12" s="29">
        <f t="shared" si="0"/>
        <v>19803.855</v>
      </c>
      <c r="D12" s="30">
        <v>895</v>
      </c>
      <c r="E12" s="30">
        <v>566</v>
      </c>
      <c r="F12" s="31">
        <f>Boursorama!D16</f>
        <v>13.555</v>
      </c>
      <c r="G12" s="32">
        <f>IFERROR(VLOOKUP(A12,'PEA Pascal'!$A$16:$K$45,7,0),"")</f>
        <v>13.558</v>
      </c>
      <c r="H12" s="32">
        <f>IFERROR(VLOOKUP(A12,'PEA Corinne'!$A$16:$K$45,7,0),"")</f>
        <v>13.487</v>
      </c>
      <c r="K12" s="17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</row>
    <row r="13" spans="1:48" x14ac:dyDescent="0.3">
      <c r="A13" s="27" t="s">
        <v>88</v>
      </c>
      <c r="B13" s="34" t="s">
        <v>89</v>
      </c>
      <c r="C13" s="29">
        <f t="shared" si="0"/>
        <v>32071.13</v>
      </c>
      <c r="D13" s="30">
        <v>1375</v>
      </c>
      <c r="E13" s="30">
        <v>991</v>
      </c>
      <c r="F13" s="31">
        <f>Boursorama!D17</f>
        <v>13.555</v>
      </c>
      <c r="G13" s="32">
        <f>IFERROR(VLOOKUP(A13,'PEA Pascal'!$A$16:$K$45,7,0),"")</f>
        <v>14.444000000000001</v>
      </c>
      <c r="H13" s="32">
        <f>IFERROR(VLOOKUP(A13,'PEA Corinne'!$A$16:$K$45,7,0),"")</f>
        <v>14.737</v>
      </c>
      <c r="K13" s="17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</row>
    <row r="14" spans="1:48" ht="13.8" customHeight="1" x14ac:dyDescent="0.3">
      <c r="A14" s="27" t="s">
        <v>86</v>
      </c>
      <c r="B14" s="34" t="s">
        <v>90</v>
      </c>
      <c r="C14" s="29">
        <f t="shared" si="0"/>
        <v>35161.67</v>
      </c>
      <c r="D14" s="30">
        <v>990</v>
      </c>
      <c r="E14" s="30">
        <v>1604</v>
      </c>
      <c r="F14" s="31">
        <f>Boursorama!D17</f>
        <v>13.555</v>
      </c>
      <c r="G14" s="32">
        <f>IFERROR(VLOOKUP(A14,'PEA Pascal'!$A$16:$K$45,7,0),"")</f>
        <v>16.815999999999999</v>
      </c>
      <c r="H14" s="32">
        <f>IFERROR(VLOOKUP(A14,'PEA Corinne'!$A$16:$K$45,7,0),"")</f>
        <v>15.85</v>
      </c>
      <c r="K14" s="17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</row>
    <row r="15" spans="1:48" x14ac:dyDescent="0.3">
      <c r="A15" s="27" t="s">
        <v>91</v>
      </c>
      <c r="B15" s="28" t="s">
        <v>85</v>
      </c>
      <c r="C15" s="33">
        <f t="shared" si="0"/>
        <v>0</v>
      </c>
      <c r="D15" s="30"/>
      <c r="E15" s="30"/>
      <c r="F15" s="31">
        <f>Boursorama!D19</f>
        <v>50.9</v>
      </c>
      <c r="G15" s="32" t="str">
        <f>IFERROR(VLOOKUP(A15,'PEA Pascal'!$A$16:$K$45,7,0),"")</f>
        <v/>
      </c>
      <c r="H15" s="32" t="str">
        <f>IFERROR(VLOOKUP(A15,'PEA Corinne'!$A$16:$K$45,7,0),"")</f>
        <v/>
      </c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</row>
    <row r="16" spans="1:48" x14ac:dyDescent="0.3">
      <c r="A16" s="27" t="s">
        <v>39</v>
      </c>
      <c r="C16" s="33">
        <f t="shared" si="0"/>
        <v>0</v>
      </c>
      <c r="D16" s="30"/>
      <c r="E16" s="30"/>
      <c r="F16" s="31">
        <f>Boursorama!D21</f>
        <v>23.2</v>
      </c>
      <c r="G16" s="32">
        <f>IFERROR(VLOOKUP(A16,'PEA Pascal'!$A$16:$K$45,7,0),"")</f>
        <v>23.052</v>
      </c>
      <c r="H16" s="32">
        <f>IFERROR(VLOOKUP(A16,'PEA Corinne'!$A$16:$K$45,7,0),"")</f>
        <v>23.010999999999999</v>
      </c>
      <c r="K16" s="1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</row>
    <row r="17" spans="1:48" x14ac:dyDescent="0.3">
      <c r="A17" s="27" t="s">
        <v>41</v>
      </c>
      <c r="C17" s="33">
        <f t="shared" si="0"/>
        <v>0</v>
      </c>
      <c r="D17" s="30"/>
      <c r="E17" s="30"/>
      <c r="F17" s="31">
        <f>Boursorama!D22</f>
        <v>21.5</v>
      </c>
      <c r="G17" s="32" t="str">
        <f>IFERROR(VLOOKUP(A17,'PEA Pascal'!$A$16:$K$45,7,0),"")</f>
        <v/>
      </c>
      <c r="H17" s="32" t="str">
        <f>IFERROR(VLOOKUP(A17,'PEA Corinne'!$A$16:$K$45,7,0),"")</f>
        <v/>
      </c>
      <c r="K17" s="1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</row>
    <row r="18" spans="1:48" x14ac:dyDescent="0.3">
      <c r="A18" s="27" t="s">
        <v>92</v>
      </c>
      <c r="B18" s="39" t="s">
        <v>93</v>
      </c>
      <c r="C18" s="29">
        <f t="shared" si="0"/>
        <v>1673.6000000000001</v>
      </c>
      <c r="D18" s="30">
        <v>80</v>
      </c>
      <c r="E18" s="30"/>
      <c r="F18" s="31">
        <f>Boursorama!D23</f>
        <v>20.92</v>
      </c>
      <c r="G18" s="32" t="str">
        <f>IFERROR(VLOOKUP(A18,'PEA Pascal'!$A$16:$K$45,7,0),"")</f>
        <v/>
      </c>
      <c r="H18" s="32" t="str">
        <f>IFERROR(VLOOKUP(A18,'PEA Corinne'!$A$16:$K$45,7,0),"")</f>
        <v/>
      </c>
      <c r="K18" s="17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</row>
    <row r="19" spans="1:48" x14ac:dyDescent="0.3">
      <c r="A19" s="27" t="s">
        <v>45</v>
      </c>
      <c r="B19" s="40"/>
      <c r="C19" s="33">
        <f t="shared" si="0"/>
        <v>0</v>
      </c>
      <c r="D19" s="30"/>
      <c r="E19" s="30"/>
      <c r="F19" s="31">
        <f>Boursorama!D24</f>
        <v>15.15</v>
      </c>
      <c r="G19" s="32" t="str">
        <f>IFERROR(VLOOKUP(A19,'PEA Pascal'!$A$16:$K$45,7,0),"")</f>
        <v/>
      </c>
      <c r="H19" s="32" t="str">
        <f>IFERROR(VLOOKUP(A19,'PEA Corinne'!$A$16:$K$45,7,0),"")</f>
        <v/>
      </c>
      <c r="K19" s="1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</row>
    <row r="20" spans="1:48" x14ac:dyDescent="0.3">
      <c r="A20" s="27" t="s">
        <v>47</v>
      </c>
      <c r="B20" s="40"/>
      <c r="C20" s="33">
        <f t="shared" si="0"/>
        <v>0</v>
      </c>
      <c r="D20" s="30"/>
      <c r="E20" s="30"/>
      <c r="F20" s="31">
        <f>Boursorama!D25</f>
        <v>6.6580000000000004</v>
      </c>
      <c r="G20" s="32" t="str">
        <f>IFERROR(VLOOKUP(A20,'PEA Pascal'!$A$16:$K$45,7,0),"")</f>
        <v/>
      </c>
      <c r="H20" s="32" t="str">
        <f>IFERROR(VLOOKUP(A20,'PEA Corinne'!$A$16:$K$45,7,0),"")</f>
        <v/>
      </c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</row>
    <row r="21" spans="1:48" x14ac:dyDescent="0.3">
      <c r="A21" s="27" t="s">
        <v>49</v>
      </c>
      <c r="B21" s="28" t="s">
        <v>85</v>
      </c>
      <c r="C21" s="29">
        <f t="shared" si="0"/>
        <v>2632.2</v>
      </c>
      <c r="D21" s="30"/>
      <c r="E21" s="30">
        <v>123</v>
      </c>
      <c r="F21" s="31">
        <f>Boursorama!D26</f>
        <v>21.4</v>
      </c>
      <c r="G21" s="32">
        <f>IFERROR(VLOOKUP(A21,'PEA Pascal'!$A$16:$K$45,7,0),"")</f>
        <v>26.434999999999999</v>
      </c>
      <c r="H21" s="32">
        <f>IFERROR(VLOOKUP(A21,'PEA Corinne'!$A$16:$K$45,7,0),"")</f>
        <v>26.434999999999999</v>
      </c>
      <c r="I21" s="38"/>
      <c r="K21" s="1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</row>
    <row r="22" spans="1:48" x14ac:dyDescent="0.3">
      <c r="A22" s="27" t="s">
        <v>51</v>
      </c>
      <c r="B22" s="34"/>
      <c r="C22" s="29">
        <f t="shared" si="0"/>
        <v>2614.8500000000004</v>
      </c>
      <c r="D22" s="30"/>
      <c r="E22" s="30">
        <v>1085</v>
      </c>
      <c r="F22" s="31">
        <f>Boursorama!D27</f>
        <v>2.41</v>
      </c>
      <c r="G22" s="32" t="str">
        <f>IFERROR(VLOOKUP(A22,'PEA Pascal'!$A$16:$K$45,7,0),"")</f>
        <v/>
      </c>
      <c r="H22" s="32">
        <f>IFERROR(VLOOKUP(A22,'PEA Corinne'!$A$16:$K$45,7,0),"")</f>
        <v>2.786</v>
      </c>
      <c r="K22" s="17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</row>
    <row r="23" spans="1:48" x14ac:dyDescent="0.3">
      <c r="A23" s="27" t="s">
        <v>55</v>
      </c>
      <c r="B23" s="28"/>
      <c r="C23" s="29">
        <f t="shared" si="0"/>
        <v>4893.6750000000002</v>
      </c>
      <c r="D23" s="30"/>
      <c r="E23" s="30">
        <v>355</v>
      </c>
      <c r="F23" s="31">
        <f>Boursorama!D29</f>
        <v>13.785</v>
      </c>
      <c r="G23" s="32">
        <f>IFERROR(VLOOKUP(A23,'PEA Pascal'!$A$16:$K$45,7,0),"")</f>
        <v>14.611000000000001</v>
      </c>
      <c r="H23" s="32">
        <f>IFERROR(VLOOKUP(A23,'PEA Corinne'!$A$16:$K$45,7,0),"")</f>
        <v>14.61</v>
      </c>
      <c r="K23" s="1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</row>
    <row r="24" spans="1:48" x14ac:dyDescent="0.3">
      <c r="A24" s="27" t="s">
        <v>57</v>
      </c>
      <c r="B24" s="28"/>
      <c r="C24" s="29">
        <f t="shared" si="0"/>
        <v>0</v>
      </c>
      <c r="D24" s="30"/>
      <c r="E24" s="30"/>
      <c r="F24" s="31">
        <f>Boursorama!D30</f>
        <v>12.2</v>
      </c>
      <c r="G24" s="32">
        <f>IFERROR(VLOOKUP(A24,'PEA Pascal'!$A$16:$K$45,7,0),"")</f>
        <v>21.408000000000001</v>
      </c>
      <c r="H24" s="32" t="str">
        <f>IFERROR(VLOOKUP(A24,'PEA Corinne'!$A$16:$K$45,7,0),"")</f>
        <v/>
      </c>
      <c r="K24" s="1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</row>
    <row r="25" spans="1:48" x14ac:dyDescent="0.3">
      <c r="A25" s="27" t="s">
        <v>59</v>
      </c>
      <c r="B25" s="28"/>
      <c r="C25" s="29">
        <f t="shared" si="0"/>
        <v>598</v>
      </c>
      <c r="D25" s="30"/>
      <c r="E25" s="30">
        <v>26</v>
      </c>
      <c r="F25" s="31">
        <f>Boursorama!D31</f>
        <v>23</v>
      </c>
      <c r="G25" s="32">
        <f>IFERROR(VLOOKUP(A25,'PEA Pascal'!$A$16:$K$45,7,0),"")</f>
        <v>26.573</v>
      </c>
      <c r="H25" s="32">
        <f>IFERROR(VLOOKUP(A25,'PEA Corinne'!$A$16:$K$45,7,0),"")</f>
        <v>26.477</v>
      </c>
      <c r="K25" s="1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</row>
    <row r="26" spans="1:48" x14ac:dyDescent="0.3">
      <c r="A26" s="27" t="s">
        <v>61</v>
      </c>
      <c r="B26" s="28"/>
      <c r="C26" s="29">
        <f t="shared" si="0"/>
        <v>0</v>
      </c>
      <c r="D26" s="30"/>
      <c r="E26" s="30"/>
      <c r="F26" s="31">
        <f>Boursorama!D32</f>
        <v>11.77</v>
      </c>
      <c r="G26" s="32" t="str">
        <f>IFERROR(VLOOKUP(A26,'PEA Pascal'!$A$16:$K$45,7,0),"")</f>
        <v/>
      </c>
      <c r="H26" s="32" t="str">
        <f>IFERROR(VLOOKUP(A26,'PEA Corinne'!$A$16:$K$45,7,0),"")</f>
        <v/>
      </c>
      <c r="K26" s="1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</row>
    <row r="27" spans="1:48" x14ac:dyDescent="0.3">
      <c r="A27" s="27" t="s">
        <v>63</v>
      </c>
      <c r="B27" s="34"/>
      <c r="C27" s="29">
        <f t="shared" si="0"/>
        <v>0</v>
      </c>
      <c r="D27" s="30"/>
      <c r="E27" s="30"/>
      <c r="F27" s="31">
        <f>Boursorama!D33</f>
        <v>11.03</v>
      </c>
      <c r="G27" s="32" t="str">
        <f>IFERROR(VLOOKUP(A27,'PEA Pascal'!$A$16:$K$45,7,0),"")</f>
        <v/>
      </c>
      <c r="H27" s="32" t="str">
        <f>IFERROR(VLOOKUP(A27,'PEA Corinne'!$A$16:$K$45,7,0),"")</f>
        <v/>
      </c>
      <c r="K27" s="1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</row>
    <row r="28" spans="1:48" x14ac:dyDescent="0.3">
      <c r="A28" s="27" t="s">
        <v>65</v>
      </c>
      <c r="B28" s="28" t="s">
        <v>94</v>
      </c>
      <c r="C28" s="29">
        <f t="shared" si="0"/>
        <v>184.52</v>
      </c>
      <c r="D28" s="30"/>
      <c r="E28" s="30">
        <v>4</v>
      </c>
      <c r="F28" s="31">
        <f>Boursorama!D34</f>
        <v>46.13</v>
      </c>
      <c r="G28" s="32" t="str">
        <f>IFERROR(VLOOKUP(A28,'PEA Pascal'!$A$16:$K$45,7,0),"")</f>
        <v/>
      </c>
      <c r="H28" s="32" t="str">
        <f>IFERROR(VLOOKUP(A28,'PEA Corinne'!$A$16:$K$45,7,0),"")</f>
        <v/>
      </c>
      <c r="I28" s="17"/>
      <c r="K28" s="1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</row>
    <row r="29" spans="1:48" x14ac:dyDescent="0.3">
      <c r="A29" s="27" t="s">
        <v>71</v>
      </c>
      <c r="B29" s="28" t="s">
        <v>85</v>
      </c>
      <c r="C29" s="29">
        <f t="shared" si="0"/>
        <v>3696</v>
      </c>
      <c r="D29" s="30"/>
      <c r="E29" s="30">
        <v>120</v>
      </c>
      <c r="F29" s="31">
        <f>Boursorama!D37</f>
        <v>30.8</v>
      </c>
      <c r="G29" s="32">
        <f>IFERROR(VLOOKUP(A29,'PEA Pascal'!$A$16:$K$45,7,0),"")</f>
        <v>32.930999999999997</v>
      </c>
      <c r="H29" s="32">
        <f>IFERROR(VLOOKUP(A29,'PEA Corinne'!$A$16:$K$45,7,0),"")</f>
        <v>33.250999999999998</v>
      </c>
      <c r="K29" s="1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</row>
    <row r="30" spans="1:48" x14ac:dyDescent="0.3">
      <c r="A30" s="27" t="s">
        <v>95</v>
      </c>
      <c r="B30" s="39" t="s">
        <v>93</v>
      </c>
      <c r="C30" s="29">
        <f t="shared" si="0"/>
        <v>0</v>
      </c>
      <c r="D30" s="30"/>
      <c r="E30" s="30"/>
      <c r="F30" s="31">
        <f>Boursorama!D38</f>
        <v>19.245000000000001</v>
      </c>
      <c r="G30" s="32" t="str">
        <f>IFERROR(VLOOKUP(A30,'PEA Pascal'!$A$16:$K$45,7,0),"")</f>
        <v/>
      </c>
      <c r="H30" s="32" t="str">
        <f>IFERROR(VLOOKUP(A30,'PEA Corinne'!$A$16:$K$45,7,0),"")</f>
        <v/>
      </c>
      <c r="K30" s="17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</row>
    <row r="31" spans="1:48" x14ac:dyDescent="0.3">
      <c r="A31" s="27" t="s">
        <v>75</v>
      </c>
      <c r="B31" s="41"/>
      <c r="C31" s="29">
        <f t="shared" si="0"/>
        <v>0</v>
      </c>
      <c r="D31" s="30"/>
      <c r="E31" s="30"/>
      <c r="F31" s="31">
        <f>Boursorama!D39</f>
        <v>21</v>
      </c>
      <c r="G31" s="32" t="str">
        <f>IFERROR(VLOOKUP(A31,'PEA Pascal'!$A$16:$K$45,7,0),"")</f>
        <v/>
      </c>
      <c r="H31" s="32" t="str">
        <f>IFERROR(VLOOKUP(A31,'PEA Corinne'!$A$16:$K$45,7,0),"")</f>
        <v/>
      </c>
      <c r="K31" s="1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</row>
    <row r="32" spans="1:48" x14ac:dyDescent="0.3">
      <c r="B32" s="42"/>
      <c r="C32" s="28"/>
      <c r="D32" s="43"/>
      <c r="E32" s="43"/>
      <c r="F32" s="31"/>
      <c r="G32" s="32" t="str">
        <f>IFERROR(VLOOKUP(A32,'[1]PEA Pascal'!$A$16:$K$45,7,0),"")</f>
        <v/>
      </c>
      <c r="H32" s="32" t="str">
        <f>IFERROR(VLOOKUP(A32,'[1]PEA Corinne'!$A$16:$K$45,7,0),"")</f>
        <v/>
      </c>
      <c r="I32" s="17"/>
      <c r="K32" s="17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</row>
    <row r="33" spans="1:48" x14ac:dyDescent="0.3">
      <c r="A33" s="17"/>
      <c r="B33" s="36"/>
      <c r="D33" s="44"/>
      <c r="E33" s="44"/>
      <c r="F33" s="16"/>
      <c r="G33" s="45"/>
      <c r="H33" s="17"/>
      <c r="I33" s="17"/>
      <c r="K33" s="17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</row>
    <row r="34" spans="1:48" ht="15" thickBot="1" x14ac:dyDescent="0.35">
      <c r="A34" s="17"/>
      <c r="B34" s="36"/>
      <c r="D34" s="44"/>
      <c r="E34" s="44"/>
      <c r="F34" s="16"/>
      <c r="G34" s="45"/>
      <c r="H34" s="17"/>
      <c r="I34" s="17"/>
      <c r="K34" s="17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</row>
    <row r="35" spans="1:48" ht="15" thickBot="1" x14ac:dyDescent="0.35">
      <c r="A35" s="17"/>
      <c r="B35" s="36"/>
      <c r="C35" s="46">
        <f>SUM(C4:C31)</f>
        <v>124447.44000000002</v>
      </c>
      <c r="D35" s="44"/>
      <c r="E35" s="44"/>
      <c r="F35" s="16"/>
      <c r="G35" s="45"/>
      <c r="H35" s="17"/>
      <c r="I35" s="16"/>
      <c r="K35" s="17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</row>
    <row r="36" spans="1:48" x14ac:dyDescent="0.3">
      <c r="F36" s="16"/>
      <c r="G36" s="45"/>
      <c r="I36" s="16"/>
      <c r="K36" s="17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</row>
    <row r="37" spans="1:48" x14ac:dyDescent="0.3">
      <c r="F37" s="16"/>
      <c r="G37" s="45"/>
      <c r="I37" s="16"/>
      <c r="K37" s="1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</row>
    <row r="38" spans="1:48" x14ac:dyDescent="0.3">
      <c r="A38" s="16"/>
      <c r="B38" s="47"/>
      <c r="C38" s="48"/>
      <c r="D38" s="44"/>
      <c r="E38" s="44"/>
      <c r="F38" s="16"/>
      <c r="G38" s="45"/>
      <c r="H38" s="16"/>
      <c r="I38" s="16"/>
      <c r="K38" s="17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</row>
    <row r="39" spans="1:48" ht="15" thickBot="1" x14ac:dyDescent="0.35">
      <c r="F39" s="17"/>
      <c r="G39" s="49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</row>
    <row r="40" spans="1:48" ht="15" thickBot="1" x14ac:dyDescent="0.35">
      <c r="A40" s="50"/>
      <c r="B40" s="50"/>
      <c r="C40" s="51"/>
      <c r="D40" s="52"/>
      <c r="E40" s="52"/>
      <c r="F40" s="24" t="s">
        <v>83</v>
      </c>
      <c r="G40" s="69" t="s">
        <v>78</v>
      </c>
      <c r="H40" s="70" t="s">
        <v>79</v>
      </c>
      <c r="K40" s="17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</row>
    <row r="41" spans="1:48" ht="15" thickBot="1" x14ac:dyDescent="0.35">
      <c r="A41" s="53"/>
      <c r="B41" s="73"/>
      <c r="C41" s="24" t="s">
        <v>80</v>
      </c>
      <c r="D41" s="25" t="s">
        <v>81</v>
      </c>
      <c r="E41" s="26" t="s">
        <v>82</v>
      </c>
      <c r="F41" s="68">
        <f ca="1">F3</f>
        <v>43191</v>
      </c>
      <c r="G41" s="71">
        <f>'PEA Corinne'!B3</f>
        <v>43191</v>
      </c>
      <c r="H41" s="72"/>
      <c r="K41" s="1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</row>
    <row r="42" spans="1:48" x14ac:dyDescent="0.3">
      <c r="A42" s="27" t="s">
        <v>3</v>
      </c>
      <c r="B42" s="28" t="s">
        <v>96</v>
      </c>
      <c r="C42" s="29">
        <f t="shared" ref="C42:C61" si="1">(D42+E42)*F42</f>
        <v>268.8</v>
      </c>
      <c r="D42" s="30"/>
      <c r="E42" s="30">
        <v>40</v>
      </c>
      <c r="F42" s="54">
        <f>Boursorama!D2</f>
        <v>6.72</v>
      </c>
      <c r="G42" s="32" t="str">
        <f>IFERROR(VLOOKUP(A42,'PEA Pascal'!$A$16:$K$45,7,0),"")</f>
        <v/>
      </c>
      <c r="H42" s="32">
        <f>IFERROR(VLOOKUP(A42,'PEA Corinne'!$A$16:$K$45,7,0),"")</f>
        <v>6.13</v>
      </c>
      <c r="K42" s="17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</row>
    <row r="43" spans="1:48" x14ac:dyDescent="0.3">
      <c r="A43" s="27" t="s">
        <v>97</v>
      </c>
      <c r="B43" s="2" t="s">
        <v>98</v>
      </c>
      <c r="C43" s="29">
        <f t="shared" si="1"/>
        <v>0</v>
      </c>
      <c r="D43" s="30"/>
      <c r="E43" s="30"/>
      <c r="F43" s="31"/>
      <c r="G43" s="32" t="str">
        <f>IFERROR(VLOOKUP(A43,'PEA Pascal'!$A$16:$K$45,7,0),"")</f>
        <v/>
      </c>
      <c r="H43" s="32" t="str">
        <f>IFERROR(VLOOKUP(A43,'PEA Corinne'!$A$16:$K$45,7,0),"")</f>
        <v/>
      </c>
      <c r="K43" s="17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</row>
    <row r="44" spans="1:48" x14ac:dyDescent="0.3">
      <c r="A44" s="27" t="s">
        <v>99</v>
      </c>
      <c r="B44" s="28" t="s">
        <v>93</v>
      </c>
      <c r="C44" s="29">
        <f t="shared" si="1"/>
        <v>3598.56</v>
      </c>
      <c r="D44" s="30">
        <v>600</v>
      </c>
      <c r="E44" s="30">
        <v>156</v>
      </c>
      <c r="F44" s="31">
        <f>Boursorama!D7</f>
        <v>4.76</v>
      </c>
      <c r="G44" s="32">
        <f>IFERROR(VLOOKUP(A44,'PEA Pascal'!$A$16:$K$45,7,0),"")</f>
        <v>12.38</v>
      </c>
      <c r="H44" s="32">
        <f>IFERROR(VLOOKUP(A44,'PEA Corinne'!$A$16:$K$45,7,0),"")</f>
        <v>11.627000000000001</v>
      </c>
      <c r="K44" s="17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</row>
    <row r="45" spans="1:48" x14ac:dyDescent="0.3">
      <c r="A45" s="27" t="s">
        <v>13</v>
      </c>
      <c r="B45" s="28"/>
      <c r="C45" s="29">
        <f t="shared" si="1"/>
        <v>1398.5500000000002</v>
      </c>
      <c r="D45" s="30">
        <v>83</v>
      </c>
      <c r="E45" s="30"/>
      <c r="F45" s="31">
        <f>Boursorama!D8</f>
        <v>16.850000000000001</v>
      </c>
      <c r="G45" s="32" t="str">
        <f>IFERROR(VLOOKUP(A45,'PEA Pascal'!$A$16:$K$45,7,0),"")</f>
        <v/>
      </c>
      <c r="H45" s="32" t="str">
        <f>IFERROR(VLOOKUP(A45,'PEA Corinne'!$A$16:$K$45,7,0),"")</f>
        <v/>
      </c>
      <c r="K45" s="17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</row>
    <row r="46" spans="1:48" x14ac:dyDescent="0.3">
      <c r="A46" s="27" t="s">
        <v>15</v>
      </c>
      <c r="B46" s="2" t="s">
        <v>96</v>
      </c>
      <c r="C46" s="29">
        <f t="shared" si="1"/>
        <v>0</v>
      </c>
      <c r="D46" s="30"/>
      <c r="E46" s="30"/>
      <c r="F46" s="31">
        <f>Boursorama!D9</f>
        <v>4</v>
      </c>
      <c r="G46" s="32" t="str">
        <f>IFERROR(VLOOKUP(A46,'PEA Pascal'!$A$16:$K$45,7,0),"")</f>
        <v/>
      </c>
      <c r="H46" s="32" t="str">
        <f>IFERROR(VLOOKUP(A46,'PEA Corinne'!$A$16:$K$45,7,0),"")</f>
        <v/>
      </c>
      <c r="K46" s="17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</row>
    <row r="47" spans="1:48" x14ac:dyDescent="0.3">
      <c r="A47" s="27" t="s">
        <v>23</v>
      </c>
      <c r="B47" s="28"/>
      <c r="C47" s="29">
        <f t="shared" si="1"/>
        <v>8431.5</v>
      </c>
      <c r="D47" s="30">
        <v>700</v>
      </c>
      <c r="E47" s="30">
        <v>455</v>
      </c>
      <c r="F47" s="31">
        <f>Boursorama!D13</f>
        <v>7.3</v>
      </c>
      <c r="G47" s="32">
        <f>IFERROR(VLOOKUP(A47,'PEA Pascal'!$A$16:$K$45,7,0),"")</f>
        <v>6.87</v>
      </c>
      <c r="H47" s="32">
        <f>IFERROR(VLOOKUP(A47,'PEA Corinne'!$A$16:$K$45,7,0),"")</f>
        <v>6.8739999999999997</v>
      </c>
      <c r="K47" s="17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</row>
    <row r="48" spans="1:48" x14ac:dyDescent="0.3">
      <c r="A48" s="27" t="s">
        <v>25</v>
      </c>
      <c r="B48" s="55" t="s">
        <v>93</v>
      </c>
      <c r="C48" s="29">
        <f t="shared" si="1"/>
        <v>7279.44</v>
      </c>
      <c r="D48" s="30">
        <v>531</v>
      </c>
      <c r="E48" s="30">
        <v>88</v>
      </c>
      <c r="F48" s="31">
        <f>F10</f>
        <v>11.76</v>
      </c>
      <c r="G48" s="32">
        <f>IFERROR(VLOOKUP(A48,'PEA Pascal'!$A$16:$K$45,7,0),"")</f>
        <v>20.497</v>
      </c>
      <c r="H48" s="32">
        <f>IFERROR(VLOOKUP(A48,'PEA Corinne'!$A$16:$K$45,7,0),"")</f>
        <v>15.302</v>
      </c>
      <c r="K48" s="17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</row>
    <row r="49" spans="1:48" x14ac:dyDescent="0.3">
      <c r="A49" s="27" t="s">
        <v>86</v>
      </c>
      <c r="B49" s="28" t="s">
        <v>101</v>
      </c>
      <c r="C49" s="29">
        <f t="shared" si="1"/>
        <v>8133</v>
      </c>
      <c r="D49" s="30">
        <v>600</v>
      </c>
      <c r="E49" s="30"/>
      <c r="F49" s="31">
        <f>Boursorama!D15</f>
        <v>13.555</v>
      </c>
      <c r="G49" s="32">
        <f>IFERROR(VLOOKUP(A49,'PEA Pascal'!$A$16:$K$45,7,0),"")</f>
        <v>16.815999999999999</v>
      </c>
      <c r="H49" s="32">
        <f>IFERROR(VLOOKUP(A49,'PEA Corinne'!$A$16:$K$45,7,0),"")</f>
        <v>15.85</v>
      </c>
      <c r="K49" s="17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</row>
    <row r="50" spans="1:48" x14ac:dyDescent="0.3">
      <c r="A50" s="27" t="s">
        <v>27</v>
      </c>
      <c r="B50" s="28" t="s">
        <v>100</v>
      </c>
      <c r="C50" s="29">
        <f t="shared" si="1"/>
        <v>19803.855</v>
      </c>
      <c r="D50" s="30">
        <v>895</v>
      </c>
      <c r="E50" s="30">
        <v>566</v>
      </c>
      <c r="F50" s="31">
        <f>Boursorama!D16</f>
        <v>13.555</v>
      </c>
      <c r="G50" s="32">
        <f>IFERROR(VLOOKUP(A50,'PEA Pascal'!$A$16:$K$45,7,0),"")</f>
        <v>13.558</v>
      </c>
      <c r="H50" s="32">
        <f>IFERROR(VLOOKUP(A50,'PEA Corinne'!$A$16:$K$45,7,0),"")</f>
        <v>13.487</v>
      </c>
      <c r="K50" s="17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</row>
    <row r="51" spans="1:48" x14ac:dyDescent="0.3">
      <c r="A51" s="27" t="s">
        <v>88</v>
      </c>
      <c r="B51" s="28" t="s">
        <v>100</v>
      </c>
      <c r="C51" s="29">
        <f t="shared" si="1"/>
        <v>32071.13</v>
      </c>
      <c r="D51" s="30">
        <v>1375</v>
      </c>
      <c r="E51" s="30">
        <v>991</v>
      </c>
      <c r="F51" s="31">
        <f>Boursorama!D17</f>
        <v>13.555</v>
      </c>
      <c r="G51" s="32">
        <f>IFERROR(VLOOKUP(A51,'PEA Pascal'!$A$16:$K$45,7,0),"")</f>
        <v>14.444000000000001</v>
      </c>
      <c r="H51" s="32">
        <f>IFERROR(VLOOKUP(A51,'PEA Corinne'!$A$16:$K$45,7,0),"")</f>
        <v>14.737</v>
      </c>
      <c r="K51" s="17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</row>
    <row r="52" spans="1:48" x14ac:dyDescent="0.3">
      <c r="A52" s="27" t="s">
        <v>86</v>
      </c>
      <c r="B52" s="28" t="s">
        <v>100</v>
      </c>
      <c r="C52" s="29">
        <f t="shared" si="1"/>
        <v>35161.67</v>
      </c>
      <c r="D52" s="30">
        <v>990</v>
      </c>
      <c r="E52" s="30">
        <v>1604</v>
      </c>
      <c r="F52" s="31">
        <f>Boursorama!D17</f>
        <v>13.555</v>
      </c>
      <c r="G52" s="32">
        <f>IFERROR(VLOOKUP(A52,'PEA Pascal'!$A$16:$K$45,7,0),"")</f>
        <v>16.815999999999999</v>
      </c>
      <c r="H52" s="32">
        <f>IFERROR(VLOOKUP(A52,'PEA Corinne'!$A$16:$K$45,7,0),"")</f>
        <v>15.85</v>
      </c>
      <c r="K52" s="17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</row>
    <row r="53" spans="1:48" x14ac:dyDescent="0.3">
      <c r="A53" s="27" t="s">
        <v>91</v>
      </c>
      <c r="B53" s="55" t="s">
        <v>93</v>
      </c>
      <c r="C53" s="29" t="e">
        <f t="shared" si="1"/>
        <v>#REF!</v>
      </c>
      <c r="D53" s="30" t="e">
        <f>#REF!</f>
        <v>#REF!</v>
      </c>
      <c r="E53" s="30"/>
      <c r="F53" s="31">
        <f>F15</f>
        <v>50.9</v>
      </c>
      <c r="G53" s="32" t="str">
        <f>IFERROR(VLOOKUP(A53,'PEA Pascal'!$A$16:$K$45,7,0),"")</f>
        <v/>
      </c>
      <c r="H53" s="32" t="str">
        <f>IFERROR(VLOOKUP(A53,'PEA Corinne'!$A$16:$K$45,7,0),"")</f>
        <v/>
      </c>
      <c r="K53" s="17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</row>
    <row r="54" spans="1:48" x14ac:dyDescent="0.3">
      <c r="A54" s="27" t="s">
        <v>33</v>
      </c>
      <c r="B54" s="55" t="s">
        <v>93</v>
      </c>
      <c r="C54" s="29">
        <f t="shared" si="1"/>
        <v>24777.9</v>
      </c>
      <c r="D54" s="30">
        <v>832</v>
      </c>
      <c r="E54" s="30">
        <v>707</v>
      </c>
      <c r="F54" s="31">
        <f>Boursorama!D18</f>
        <v>16.100000000000001</v>
      </c>
      <c r="G54" s="32">
        <f>IFERROR(VLOOKUP(A54,'PEA Pascal'!$A$16:$K$45,7,0),"")</f>
        <v>23.893000000000001</v>
      </c>
      <c r="H54" s="32">
        <f>IFERROR(VLOOKUP(A54,'PEA Corinne'!$A$16:$K$45,7,0),"")</f>
        <v>23.702999999999999</v>
      </c>
      <c r="K54" s="17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</row>
    <row r="55" spans="1:48" x14ac:dyDescent="0.3">
      <c r="A55" s="27" t="s">
        <v>37</v>
      </c>
      <c r="B55" s="28"/>
      <c r="C55" s="29" t="e">
        <f t="shared" si="1"/>
        <v>#REF!</v>
      </c>
      <c r="D55" s="30" t="e">
        <f>#REF!</f>
        <v>#REF!</v>
      </c>
      <c r="E55" s="30">
        <v>230</v>
      </c>
      <c r="F55" s="31">
        <f>Boursorama!D20</f>
        <v>8.7799999999999994</v>
      </c>
      <c r="G55" s="32" t="str">
        <f>IFERROR(VLOOKUP(A55,'PEA Pascal'!$A$16:$K$45,7,0),"")</f>
        <v/>
      </c>
      <c r="H55" s="32">
        <f>IFERROR(VLOOKUP(A55,'PEA Corinne'!$A$16:$K$45,7,0),"")</f>
        <v>8.8469999999999995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</row>
    <row r="56" spans="1:48" x14ac:dyDescent="0.3">
      <c r="A56" s="27" t="s">
        <v>49</v>
      </c>
      <c r="B56" s="28" t="s">
        <v>100</v>
      </c>
      <c r="C56" s="29" t="e">
        <f t="shared" si="1"/>
        <v>#REF!</v>
      </c>
      <c r="D56" s="30" t="e">
        <f>#REF!</f>
        <v>#REF!</v>
      </c>
      <c r="E56" s="30"/>
      <c r="F56" s="31">
        <f>F21</f>
        <v>21.4</v>
      </c>
      <c r="G56" s="32">
        <f>IFERROR(VLOOKUP(A56,'PEA Pascal'!$A$16:$K$45,7,0),"")</f>
        <v>26.434999999999999</v>
      </c>
      <c r="H56" s="32">
        <f>IFERROR(VLOOKUP(A56,'PEA Corinne'!$A$16:$K$45,7,0),"")</f>
        <v>26.434999999999999</v>
      </c>
      <c r="K56" s="17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</row>
    <row r="57" spans="1:48" x14ac:dyDescent="0.3">
      <c r="A57" s="27" t="s">
        <v>53</v>
      </c>
      <c r="B57" s="28"/>
      <c r="C57" s="29">
        <f t="shared" si="1"/>
        <v>2564.5</v>
      </c>
      <c r="D57" s="30">
        <v>187</v>
      </c>
      <c r="E57" s="30">
        <v>36</v>
      </c>
      <c r="F57" s="31">
        <f>Boursorama!D28</f>
        <v>11.5</v>
      </c>
      <c r="G57" s="32">
        <f>IFERROR(VLOOKUP(A57,'PEA Pascal'!$A$16:$K$45,7,0),"")</f>
        <v>12.087</v>
      </c>
      <c r="H57" s="32">
        <f>IFERROR(VLOOKUP(A57,'PEA Corinne'!$A$16:$K$45,7,0),"")</f>
        <v>12.204000000000001</v>
      </c>
      <c r="K57" s="17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</row>
    <row r="58" spans="1:48" x14ac:dyDescent="0.3">
      <c r="A58" s="27" t="s">
        <v>55</v>
      </c>
      <c r="B58" s="28"/>
      <c r="C58" s="29">
        <f t="shared" si="1"/>
        <v>10573.094999999999</v>
      </c>
      <c r="D58" s="30">
        <v>412</v>
      </c>
      <c r="E58" s="30">
        <v>355</v>
      </c>
      <c r="F58" s="31">
        <f>F23</f>
        <v>13.785</v>
      </c>
      <c r="G58" s="32">
        <f>IFERROR(VLOOKUP(A58,'PEA Pascal'!$A$16:$K$45,7,0),"")</f>
        <v>14.611000000000001</v>
      </c>
      <c r="H58" s="32">
        <f>IFERROR(VLOOKUP(A58,'PEA Corinne'!$A$16:$K$45,7,0),"")</f>
        <v>14.61</v>
      </c>
      <c r="K58" s="17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</row>
    <row r="59" spans="1:48" x14ac:dyDescent="0.3">
      <c r="A59" s="27" t="s">
        <v>65</v>
      </c>
      <c r="B59" s="28"/>
      <c r="C59" s="29">
        <f t="shared" si="1"/>
        <v>553.56000000000006</v>
      </c>
      <c r="D59" s="30">
        <v>8</v>
      </c>
      <c r="E59" s="30">
        <v>4</v>
      </c>
      <c r="F59" s="31">
        <f>F28</f>
        <v>46.13</v>
      </c>
      <c r="G59" s="32" t="str">
        <f>IFERROR(VLOOKUP(A59,'PEA Pascal'!$A$16:$K$45,7,0),"")</f>
        <v/>
      </c>
      <c r="H59" s="32" t="str">
        <f>IFERROR(VLOOKUP(A59,'PEA Corinne'!$A$16:$K$45,7,0),"")</f>
        <v/>
      </c>
      <c r="K59" s="17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</row>
    <row r="60" spans="1:48" x14ac:dyDescent="0.3">
      <c r="A60" s="27" t="s">
        <v>102</v>
      </c>
      <c r="B60" s="74"/>
      <c r="C60" s="29">
        <f t="shared" si="1"/>
        <v>5405.07</v>
      </c>
      <c r="D60" s="30">
        <v>776</v>
      </c>
      <c r="E60" s="30">
        <v>713</v>
      </c>
      <c r="F60" s="31">
        <f>Boursorama!D36</f>
        <v>3.63</v>
      </c>
      <c r="G60" s="32">
        <f>IFERROR(VLOOKUP(A60,'PEA Pascal'!$A$16:$K$45,7,0),"")</f>
        <v>4.4870000000000001</v>
      </c>
      <c r="H60" s="32">
        <f>IFERROR(VLOOKUP(A60,'PEA Corinne'!$A$16:$K$45,7,0),"")</f>
        <v>4.4790000000000001</v>
      </c>
      <c r="K60" s="17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</row>
    <row r="61" spans="1:48" x14ac:dyDescent="0.3">
      <c r="A61" s="27" t="s">
        <v>71</v>
      </c>
      <c r="B61" s="28" t="s">
        <v>100</v>
      </c>
      <c r="C61" s="29">
        <f t="shared" si="1"/>
        <v>11888.800000000001</v>
      </c>
      <c r="D61" s="30">
        <v>266</v>
      </c>
      <c r="E61" s="30">
        <v>120</v>
      </c>
      <c r="F61" s="31">
        <f>F29</f>
        <v>30.8</v>
      </c>
      <c r="G61" s="32">
        <f>IFERROR(VLOOKUP(A61,'PEA Pascal'!$A$16:$K$45,7,0),"")</f>
        <v>32.930999999999997</v>
      </c>
      <c r="H61" s="32">
        <f>IFERROR(VLOOKUP(A61,'PEA Corinne'!$A$16:$K$45,7,0),"")</f>
        <v>33.250999999999998</v>
      </c>
      <c r="K61" s="17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</row>
    <row r="62" spans="1:48" x14ac:dyDescent="0.3">
      <c r="A62" s="57"/>
      <c r="B62" s="28"/>
      <c r="C62" s="28"/>
      <c r="D62" s="43"/>
      <c r="E62" s="43"/>
      <c r="F62" s="58"/>
      <c r="G62" s="58"/>
      <c r="H62" s="17"/>
      <c r="K62" s="17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</row>
    <row r="63" spans="1:48" ht="15" thickBot="1" x14ac:dyDescent="0.35">
      <c r="A63" s="59"/>
      <c r="B63" s="48"/>
      <c r="C63" s="48"/>
      <c r="D63" s="44"/>
      <c r="E63" s="44"/>
      <c r="F63" s="58"/>
      <c r="G63" s="58"/>
      <c r="H63" s="17"/>
      <c r="I63" s="56"/>
      <c r="K63" s="17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</row>
    <row r="64" spans="1:48" ht="15" thickBot="1" x14ac:dyDescent="0.35">
      <c r="A64" s="59"/>
      <c r="B64" s="48"/>
      <c r="C64" s="46" t="e">
        <f>SUM(C42:C61)</f>
        <v>#REF!</v>
      </c>
      <c r="D64" s="44"/>
      <c r="E64" s="44"/>
      <c r="F64" s="60"/>
      <c r="G64" s="77"/>
      <c r="H64" s="75"/>
      <c r="K64" s="17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</row>
    <row r="65" spans="1:48" ht="15" thickBot="1" x14ac:dyDescent="0.35">
      <c r="B65" s="20"/>
      <c r="F65" s="17"/>
      <c r="G65" s="78"/>
      <c r="H65" s="76"/>
      <c r="K65" s="17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</row>
    <row r="66" spans="1:48" ht="15" thickBot="1" x14ac:dyDescent="0.35">
      <c r="B66" s="20"/>
      <c r="C66" s="61" t="e">
        <f>C64+C35</f>
        <v>#REF!</v>
      </c>
      <c r="K66" s="17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</row>
    <row r="67" spans="1:48" x14ac:dyDescent="0.3">
      <c r="B67" s="20"/>
      <c r="K67" s="17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</row>
    <row r="68" spans="1:48" ht="15.6" x14ac:dyDescent="0.3">
      <c r="A68" s="63"/>
      <c r="B68" s="51"/>
      <c r="C68" s="51"/>
      <c r="D68" s="52"/>
      <c r="E68" s="52"/>
      <c r="F68" s="63"/>
      <c r="G68" s="64"/>
      <c r="H68" s="63"/>
      <c r="I68" s="65"/>
      <c r="K68" s="17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</row>
    <row r="69" spans="1:48" ht="15.6" x14ac:dyDescent="0.3">
      <c r="B69" s="20"/>
      <c r="I69" s="65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</row>
    <row r="70" spans="1:48" ht="15.6" x14ac:dyDescent="0.3">
      <c r="B70" s="20"/>
      <c r="I70" s="65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</row>
    <row r="71" spans="1:48" ht="15.6" x14ac:dyDescent="0.3">
      <c r="B71" s="20"/>
      <c r="I71" s="65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</row>
    <row r="72" spans="1:48" ht="15" customHeight="1" x14ac:dyDescent="0.3">
      <c r="I72" s="65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</row>
    <row r="73" spans="1:48" x14ac:dyDescent="0.3"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</row>
    <row r="80" spans="1:48" ht="16.8" customHeight="1" x14ac:dyDescent="0.3"/>
    <row r="81" spans="2:7" x14ac:dyDescent="0.3">
      <c r="B81"/>
      <c r="C81" s="3"/>
      <c r="D81" s="66"/>
      <c r="E81" s="66"/>
      <c r="G81"/>
    </row>
    <row r="82" spans="2:7" x14ac:dyDescent="0.3">
      <c r="B82"/>
      <c r="C82" s="3"/>
      <c r="D82" s="66"/>
      <c r="E82" s="66"/>
      <c r="G82"/>
    </row>
    <row r="83" spans="2:7" x14ac:dyDescent="0.3">
      <c r="B83"/>
      <c r="C83" s="3"/>
      <c r="D83" s="66"/>
      <c r="E83" s="66"/>
      <c r="G83"/>
    </row>
    <row r="84" spans="2:7" x14ac:dyDescent="0.3">
      <c r="B84"/>
      <c r="C84" s="3"/>
      <c r="D84" s="66"/>
      <c r="E84" s="66"/>
      <c r="G84"/>
    </row>
    <row r="85" spans="2:7" x14ac:dyDescent="0.3">
      <c r="B85"/>
      <c r="C85" s="3"/>
      <c r="D85" s="66"/>
      <c r="E85" s="66"/>
      <c r="G85"/>
    </row>
    <row r="86" spans="2:7" x14ac:dyDescent="0.3">
      <c r="B86"/>
      <c r="C86" s="3"/>
      <c r="D86" s="66"/>
      <c r="E86" s="66"/>
      <c r="G86"/>
    </row>
    <row r="87" spans="2:7" x14ac:dyDescent="0.3">
      <c r="B87"/>
      <c r="C87" s="3"/>
      <c r="D87" s="66"/>
      <c r="E87" s="66"/>
      <c r="G87"/>
    </row>
    <row r="88" spans="2:7" x14ac:dyDescent="0.3">
      <c r="B88"/>
      <c r="C88" s="3"/>
      <c r="D88" s="66"/>
      <c r="E88" s="66"/>
      <c r="G88"/>
    </row>
    <row r="89" spans="2:7" x14ac:dyDescent="0.3">
      <c r="B89"/>
      <c r="C89" s="3"/>
      <c r="D89" s="66"/>
      <c r="E89" s="66"/>
      <c r="G89"/>
    </row>
    <row r="90" spans="2:7" x14ac:dyDescent="0.3">
      <c r="B90"/>
      <c r="C90" s="3"/>
      <c r="D90" s="66"/>
      <c r="E90" s="66"/>
      <c r="G90"/>
    </row>
    <row r="91" spans="2:7" ht="19.95" customHeight="1" x14ac:dyDescent="0.3">
      <c r="B91"/>
      <c r="C91" s="3"/>
      <c r="D91" s="66"/>
      <c r="E91" s="66"/>
      <c r="G91"/>
    </row>
    <row r="92" spans="2:7" ht="19.2" customHeight="1" x14ac:dyDescent="0.3">
      <c r="B92"/>
      <c r="C92" s="3"/>
      <c r="D92" s="66"/>
      <c r="E92" s="66"/>
      <c r="G92"/>
    </row>
    <row r="93" spans="2:7" x14ac:dyDescent="0.3">
      <c r="B93"/>
      <c r="C93" s="3"/>
      <c r="D93" s="66"/>
      <c r="E93" s="66"/>
      <c r="G93"/>
    </row>
    <row r="94" spans="2:7" x14ac:dyDescent="0.3">
      <c r="B94"/>
      <c r="C94" s="3"/>
      <c r="D94" s="66"/>
      <c r="E94" s="66"/>
      <c r="G94"/>
    </row>
    <row r="95" spans="2:7" x14ac:dyDescent="0.3">
      <c r="B95"/>
      <c r="C95" s="3"/>
      <c r="D95" s="66"/>
      <c r="E95" s="66"/>
      <c r="G95"/>
    </row>
    <row r="96" spans="2:7" x14ac:dyDescent="0.3">
      <c r="B96"/>
      <c r="C96" s="3"/>
      <c r="D96" s="66"/>
      <c r="E96" s="66"/>
      <c r="G96"/>
    </row>
    <row r="97" spans="2:7" x14ac:dyDescent="0.3">
      <c r="B97"/>
      <c r="C97" s="3"/>
      <c r="D97" s="66"/>
      <c r="E97" s="66"/>
      <c r="G97"/>
    </row>
    <row r="98" spans="2:7" x14ac:dyDescent="0.3">
      <c r="B98"/>
      <c r="C98" s="3"/>
      <c r="D98" s="66"/>
      <c r="E98" s="66"/>
      <c r="G98"/>
    </row>
    <row r="99" spans="2:7" x14ac:dyDescent="0.3">
      <c r="B99"/>
      <c r="C99" s="3"/>
      <c r="D99" s="66"/>
      <c r="E99" s="66"/>
      <c r="G99"/>
    </row>
    <row r="100" spans="2:7" x14ac:dyDescent="0.3">
      <c r="B100"/>
      <c r="C100" s="3"/>
      <c r="D100" s="66"/>
      <c r="E100" s="66"/>
      <c r="G100"/>
    </row>
    <row r="101" spans="2:7" x14ac:dyDescent="0.3">
      <c r="B101"/>
      <c r="C101" s="3"/>
      <c r="D101" s="66"/>
      <c r="E101" s="66"/>
      <c r="G101"/>
    </row>
    <row r="102" spans="2:7" x14ac:dyDescent="0.3">
      <c r="B102"/>
      <c r="C102" s="3"/>
      <c r="D102" s="66"/>
      <c r="E102" s="66"/>
      <c r="G102"/>
    </row>
    <row r="103" spans="2:7" x14ac:dyDescent="0.3">
      <c r="B103"/>
      <c r="C103" s="3"/>
      <c r="D103" s="66"/>
      <c r="E103" s="66"/>
      <c r="G103"/>
    </row>
    <row r="104" spans="2:7" x14ac:dyDescent="0.3">
      <c r="B104"/>
      <c r="C104" s="3"/>
      <c r="D104" s="66"/>
      <c r="E104" s="66"/>
      <c r="G104"/>
    </row>
    <row r="105" spans="2:7" x14ac:dyDescent="0.3">
      <c r="B105"/>
      <c r="C105" s="3"/>
      <c r="D105" s="66"/>
      <c r="E105" s="66"/>
      <c r="G105"/>
    </row>
    <row r="106" spans="2:7" x14ac:dyDescent="0.3">
      <c r="B106"/>
      <c r="C106" s="3"/>
      <c r="D106" s="66"/>
      <c r="E106" s="66"/>
      <c r="G106"/>
    </row>
    <row r="107" spans="2:7" x14ac:dyDescent="0.3">
      <c r="B107"/>
      <c r="C107" s="3"/>
      <c r="D107" s="66"/>
      <c r="E107" s="66"/>
      <c r="G107"/>
    </row>
    <row r="108" spans="2:7" x14ac:dyDescent="0.3">
      <c r="B108"/>
      <c r="C108" s="3"/>
      <c r="D108" s="66"/>
      <c r="E108" s="66"/>
      <c r="G108"/>
    </row>
    <row r="109" spans="2:7" x14ac:dyDescent="0.3">
      <c r="B109"/>
      <c r="C109" s="3"/>
      <c r="D109" s="66"/>
      <c r="E109" s="66"/>
      <c r="G109"/>
    </row>
    <row r="110" spans="2:7" x14ac:dyDescent="0.3">
      <c r="B110"/>
      <c r="C110" s="3"/>
      <c r="D110" s="66"/>
      <c r="E110" s="66"/>
      <c r="G110"/>
    </row>
    <row r="111" spans="2:7" x14ac:dyDescent="0.3">
      <c r="B111"/>
      <c r="C111" s="3"/>
      <c r="D111" s="66"/>
      <c r="E111" s="66"/>
      <c r="G111"/>
    </row>
    <row r="112" spans="2:7" x14ac:dyDescent="0.3">
      <c r="B112"/>
      <c r="C112" s="3"/>
      <c r="D112" s="66"/>
      <c r="E112" s="66"/>
      <c r="G112"/>
    </row>
    <row r="113" spans="2:7" x14ac:dyDescent="0.3">
      <c r="B113"/>
      <c r="C113" s="3"/>
      <c r="D113" s="66"/>
      <c r="E113" s="66"/>
      <c r="G113"/>
    </row>
    <row r="114" spans="2:7" x14ac:dyDescent="0.3">
      <c r="B114"/>
      <c r="C114" s="3"/>
      <c r="D114" s="66"/>
      <c r="E114" s="66"/>
      <c r="G114"/>
    </row>
    <row r="115" spans="2:7" x14ac:dyDescent="0.3">
      <c r="B115"/>
      <c r="C115" s="3"/>
      <c r="D115" s="66"/>
      <c r="E115" s="66"/>
      <c r="G115"/>
    </row>
    <row r="116" spans="2:7" x14ac:dyDescent="0.3">
      <c r="B116"/>
      <c r="C116" s="3"/>
      <c r="D116" s="66"/>
      <c r="E116" s="66"/>
      <c r="G116"/>
    </row>
    <row r="117" spans="2:7" x14ac:dyDescent="0.3">
      <c r="B117"/>
      <c r="C117" s="3"/>
      <c r="D117" s="66"/>
      <c r="E117" s="66"/>
      <c r="G117"/>
    </row>
    <row r="118" spans="2:7" x14ac:dyDescent="0.3">
      <c r="B118"/>
      <c r="C118" s="3"/>
      <c r="D118" s="66"/>
      <c r="E118" s="66"/>
      <c r="G118"/>
    </row>
    <row r="119" spans="2:7" x14ac:dyDescent="0.3">
      <c r="B119"/>
      <c r="C119" s="3"/>
      <c r="D119" s="66"/>
      <c r="E119" s="66"/>
      <c r="G119"/>
    </row>
    <row r="120" spans="2:7" x14ac:dyDescent="0.3">
      <c r="B120"/>
      <c r="C120" s="3"/>
      <c r="D120" s="66"/>
      <c r="E120" s="66"/>
      <c r="G120"/>
    </row>
    <row r="121" spans="2:7" x14ac:dyDescent="0.3">
      <c r="B121"/>
      <c r="C121" s="3"/>
      <c r="D121" s="66"/>
      <c r="E121" s="66"/>
      <c r="G121"/>
    </row>
    <row r="122" spans="2:7" x14ac:dyDescent="0.3">
      <c r="B122"/>
      <c r="C122" s="3"/>
      <c r="D122" s="66"/>
      <c r="E122" s="66"/>
      <c r="G122"/>
    </row>
    <row r="123" spans="2:7" x14ac:dyDescent="0.3">
      <c r="B123"/>
      <c r="C123" s="3"/>
      <c r="D123" s="66"/>
      <c r="E123" s="66"/>
      <c r="G123"/>
    </row>
    <row r="124" spans="2:7" x14ac:dyDescent="0.3">
      <c r="B124"/>
      <c r="C124" s="3"/>
      <c r="D124" s="66"/>
      <c r="E124" s="66"/>
      <c r="G124"/>
    </row>
    <row r="125" spans="2:7" x14ac:dyDescent="0.3">
      <c r="B125"/>
      <c r="C125" s="3"/>
      <c r="D125" s="66"/>
      <c r="E125" s="66"/>
      <c r="G125"/>
    </row>
    <row r="128" spans="2:7" x14ac:dyDescent="0.3">
      <c r="B128"/>
      <c r="C128" s="3"/>
      <c r="D128" s="66"/>
      <c r="E128" s="66"/>
      <c r="G128"/>
    </row>
    <row r="129" spans="2:7" x14ac:dyDescent="0.3">
      <c r="B129"/>
      <c r="C129" s="3"/>
      <c r="D129" s="66"/>
      <c r="E129" s="66"/>
      <c r="G129"/>
    </row>
    <row r="130" spans="2:7" x14ac:dyDescent="0.3">
      <c r="B130"/>
      <c r="C130" s="3"/>
      <c r="D130" s="66"/>
      <c r="E130" s="66"/>
      <c r="G130"/>
    </row>
    <row r="131" spans="2:7" x14ac:dyDescent="0.3">
      <c r="B131"/>
      <c r="C131" s="3"/>
      <c r="D131" s="66"/>
      <c r="E131" s="66"/>
      <c r="G131"/>
    </row>
    <row r="132" spans="2:7" x14ac:dyDescent="0.3">
      <c r="B132"/>
      <c r="C132" s="3"/>
      <c r="D132" s="66"/>
      <c r="E132" s="66"/>
      <c r="G132"/>
    </row>
    <row r="133" spans="2:7" x14ac:dyDescent="0.3">
      <c r="B133"/>
      <c r="C133" s="3"/>
      <c r="D133" s="66"/>
      <c r="E133" s="66"/>
      <c r="G133"/>
    </row>
    <row r="134" spans="2:7" x14ac:dyDescent="0.3">
      <c r="B134"/>
      <c r="C134" s="3"/>
      <c r="D134" s="66"/>
      <c r="E134" s="66"/>
      <c r="G134"/>
    </row>
    <row r="135" spans="2:7" x14ac:dyDescent="0.3">
      <c r="B135"/>
      <c r="C135" s="3"/>
      <c r="D135" s="66"/>
      <c r="E135" s="66"/>
      <c r="G135"/>
    </row>
    <row r="136" spans="2:7" x14ac:dyDescent="0.3">
      <c r="B136"/>
      <c r="C136" s="3"/>
      <c r="D136" s="66"/>
      <c r="E136" s="66"/>
      <c r="G136"/>
    </row>
    <row r="137" spans="2:7" x14ac:dyDescent="0.3">
      <c r="B137"/>
      <c r="C137" s="3"/>
      <c r="D137" s="66"/>
      <c r="E137" s="66"/>
      <c r="G137"/>
    </row>
    <row r="138" spans="2:7" x14ac:dyDescent="0.3">
      <c r="B138"/>
      <c r="C138" s="3"/>
      <c r="D138" s="66"/>
      <c r="E138" s="66"/>
      <c r="G138"/>
    </row>
    <row r="139" spans="2:7" x14ac:dyDescent="0.3">
      <c r="B139"/>
      <c r="C139" s="3"/>
      <c r="D139" s="66"/>
      <c r="E139" s="66"/>
      <c r="G139"/>
    </row>
    <row r="140" spans="2:7" x14ac:dyDescent="0.3">
      <c r="B140"/>
      <c r="C140" s="3"/>
      <c r="D140" s="66"/>
      <c r="E140" s="66"/>
      <c r="G140"/>
    </row>
    <row r="141" spans="2:7" x14ac:dyDescent="0.3">
      <c r="B141"/>
      <c r="C141" s="3"/>
      <c r="D141" s="66"/>
      <c r="E141" s="66"/>
      <c r="G141"/>
    </row>
    <row r="142" spans="2:7" x14ac:dyDescent="0.3">
      <c r="B142"/>
      <c r="C142" s="3"/>
      <c r="D142" s="66"/>
      <c r="E142" s="66"/>
      <c r="G142"/>
    </row>
    <row r="143" spans="2:7" x14ac:dyDescent="0.3">
      <c r="B143"/>
      <c r="C143" s="3"/>
      <c r="D143" s="66"/>
      <c r="E143" s="66"/>
      <c r="G143"/>
    </row>
    <row r="144" spans="2:7" x14ac:dyDescent="0.3">
      <c r="B144"/>
      <c r="C144" s="3"/>
      <c r="D144" s="66"/>
      <c r="E144" s="66"/>
      <c r="G144"/>
    </row>
    <row r="145" spans="2:7" x14ac:dyDescent="0.3">
      <c r="B145"/>
      <c r="C145" s="3"/>
      <c r="D145" s="66"/>
      <c r="E145" s="66"/>
      <c r="G145"/>
    </row>
    <row r="146" spans="2:7" x14ac:dyDescent="0.3">
      <c r="B146"/>
      <c r="C146" s="3"/>
      <c r="D146" s="66"/>
      <c r="E146" s="66"/>
      <c r="G146"/>
    </row>
    <row r="147" spans="2:7" x14ac:dyDescent="0.3">
      <c r="B147"/>
      <c r="C147" s="3"/>
      <c r="D147" s="66"/>
      <c r="E147" s="66"/>
      <c r="G147"/>
    </row>
    <row r="148" spans="2:7" x14ac:dyDescent="0.3">
      <c r="B148"/>
      <c r="C148" s="3"/>
      <c r="D148" s="66"/>
      <c r="E148" s="66"/>
      <c r="G148"/>
    </row>
    <row r="149" spans="2:7" x14ac:dyDescent="0.3">
      <c r="B149"/>
      <c r="C149" s="3"/>
      <c r="D149" s="66"/>
      <c r="E149" s="66"/>
      <c r="G149"/>
    </row>
    <row r="150" spans="2:7" x14ac:dyDescent="0.3">
      <c r="B150"/>
      <c r="C150" s="3"/>
      <c r="D150" s="66"/>
      <c r="E150" s="66"/>
      <c r="G150"/>
    </row>
    <row r="151" spans="2:7" x14ac:dyDescent="0.3">
      <c r="B151"/>
      <c r="C151" s="3"/>
      <c r="D151" s="66"/>
      <c r="E151" s="66"/>
      <c r="G151"/>
    </row>
    <row r="152" spans="2:7" x14ac:dyDescent="0.3">
      <c r="B152"/>
      <c r="C152" s="3"/>
      <c r="D152" s="66"/>
      <c r="E152" s="66"/>
      <c r="G152"/>
    </row>
    <row r="154" spans="2:7" x14ac:dyDescent="0.3">
      <c r="B154"/>
      <c r="C154" s="3"/>
      <c r="D154" s="66"/>
      <c r="E154" s="66"/>
      <c r="G154"/>
    </row>
    <row r="155" spans="2:7" x14ac:dyDescent="0.3">
      <c r="B155"/>
      <c r="C155" s="3"/>
      <c r="D155" s="66"/>
      <c r="E155" s="66"/>
      <c r="G155"/>
    </row>
  </sheetData>
  <mergeCells count="2">
    <mergeCell ref="G41:H41"/>
    <mergeCell ref="G3:H3"/>
  </mergeCells>
  <conditionalFormatting sqref="G32:H32">
    <cfRule type="expression" dxfId="21" priority="35">
      <formula>$F33=""</formula>
    </cfRule>
  </conditionalFormatting>
  <conditionalFormatting sqref="G32:H32">
    <cfRule type="expression" dxfId="20" priority="30">
      <formula>$F32=""</formula>
    </cfRule>
  </conditionalFormatting>
  <conditionalFormatting sqref="G32:H32">
    <cfRule type="expression" dxfId="19" priority="31">
      <formula>G32=""</formula>
    </cfRule>
    <cfRule type="expression" dxfId="18" priority="32">
      <formula>G32&lt;$F32</formula>
    </cfRule>
    <cfRule type="expression" dxfId="17" priority="33">
      <formula>G32&gt;=$F32</formula>
    </cfRule>
  </conditionalFormatting>
  <conditionalFormatting sqref="G42:H61">
    <cfRule type="expression" dxfId="16" priority="26">
      <formula>$F42=""</formula>
    </cfRule>
  </conditionalFormatting>
  <conditionalFormatting sqref="H42:H61">
    <cfRule type="expression" dxfId="15" priority="27">
      <formula>H42=""</formula>
    </cfRule>
    <cfRule type="expression" dxfId="14" priority="28">
      <formula>H42&lt;$F42</formula>
    </cfRule>
    <cfRule type="expression" dxfId="13" priority="29">
      <formula>H42&gt;=$F42</formula>
    </cfRule>
  </conditionalFormatting>
  <conditionalFormatting sqref="G42:G61">
    <cfRule type="expression" dxfId="12" priority="23">
      <formula>G42=""</formula>
    </cfRule>
    <cfRule type="expression" dxfId="11" priority="24">
      <formula>G42&lt;$F42</formula>
    </cfRule>
    <cfRule type="expression" dxfId="10" priority="25">
      <formula>G42&gt;=$F42</formula>
    </cfRule>
  </conditionalFormatting>
  <conditionalFormatting sqref="H4:H31">
    <cfRule type="expression" dxfId="9" priority="15">
      <formula>$F5=""</formula>
    </cfRule>
  </conditionalFormatting>
  <conditionalFormatting sqref="H4:H31">
    <cfRule type="expression" dxfId="8" priority="11">
      <formula>$F4=""</formula>
    </cfRule>
  </conditionalFormatting>
  <conditionalFormatting sqref="H4:H31">
    <cfRule type="expression" dxfId="7" priority="12">
      <formula>H4=""</formula>
    </cfRule>
    <cfRule type="expression" dxfId="6" priority="13">
      <formula>H4&lt;$F4</formula>
    </cfRule>
    <cfRule type="expression" dxfId="5" priority="14">
      <formula>H4&gt;=$F4</formula>
    </cfRule>
  </conditionalFormatting>
  <conditionalFormatting sqref="G4:G31">
    <cfRule type="expression" dxfId="4" priority="5">
      <formula>$F6=""</formula>
    </cfRule>
  </conditionalFormatting>
  <conditionalFormatting sqref="G4:G31">
    <cfRule type="expression" dxfId="3" priority="1">
      <formula>$F4=""</formula>
    </cfRule>
  </conditionalFormatting>
  <conditionalFormatting sqref="G4:G31">
    <cfRule type="expression" dxfId="2" priority="2">
      <formula>G4=""</formula>
    </cfRule>
    <cfRule type="expression" dxfId="1" priority="3">
      <formula>G4&lt;$F4</formula>
    </cfRule>
    <cfRule type="expression" dxfId="0" priority="4">
      <formula>G4&gt;=$F4</formula>
    </cfRule>
  </conditionalFormatting>
  <pageMargins left="0.7" right="0.7" top="0.75" bottom="0.75" header="0.3" footer="0.3"/>
  <pageSetup paperSize="9" orientation="portrait" r:id="rId1"/>
  <ignoredErrors>
    <ignoredError sqref="F5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topLeftCell="A16" workbookViewId="0">
      <selection activeCell="B3" sqref="B3"/>
    </sheetView>
  </sheetViews>
  <sheetFormatPr baseColWidth="10" defaultRowHeight="14.4" x14ac:dyDescent="0.3"/>
  <sheetData>
    <row r="3" spans="1:11" x14ac:dyDescent="0.3">
      <c r="A3" t="s">
        <v>103</v>
      </c>
      <c r="B3" s="67">
        <v>43191</v>
      </c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3</v>
      </c>
      <c r="B16" t="s">
        <v>4</v>
      </c>
      <c r="C16" t="s">
        <v>122</v>
      </c>
      <c r="D16" t="s">
        <v>123</v>
      </c>
      <c r="F16">
        <v>6.72</v>
      </c>
      <c r="G16">
        <v>6.13</v>
      </c>
    </row>
    <row r="17" spans="1:7" x14ac:dyDescent="0.3">
      <c r="A17" t="s">
        <v>124</v>
      </c>
      <c r="B17" t="s">
        <v>125</v>
      </c>
      <c r="C17" t="s">
        <v>122</v>
      </c>
      <c r="D17" t="s">
        <v>123</v>
      </c>
      <c r="F17">
        <v>4.5999999999999999E-2</v>
      </c>
      <c r="G17">
        <v>6.3E-2</v>
      </c>
    </row>
    <row r="18" spans="1:7" x14ac:dyDescent="0.3">
      <c r="A18" t="s">
        <v>5</v>
      </c>
      <c r="B18" t="s">
        <v>126</v>
      </c>
      <c r="C18" t="s">
        <v>122</v>
      </c>
      <c r="D18" t="s">
        <v>123</v>
      </c>
      <c r="F18">
        <v>15.95</v>
      </c>
      <c r="G18">
        <v>19.558</v>
      </c>
    </row>
    <row r="19" spans="1:7" x14ac:dyDescent="0.3">
      <c r="A19" t="s">
        <v>99</v>
      </c>
      <c r="B19" t="s">
        <v>12</v>
      </c>
      <c r="C19" t="s">
        <v>122</v>
      </c>
      <c r="D19" t="s">
        <v>123</v>
      </c>
      <c r="F19">
        <v>4.76</v>
      </c>
      <c r="G19">
        <v>11.627000000000001</v>
      </c>
    </row>
    <row r="20" spans="1:7" x14ac:dyDescent="0.3">
      <c r="A20" t="s">
        <v>127</v>
      </c>
      <c r="B20" t="s">
        <v>128</v>
      </c>
      <c r="C20" t="s">
        <v>122</v>
      </c>
      <c r="D20" t="s">
        <v>123</v>
      </c>
      <c r="F20">
        <v>1.611</v>
      </c>
      <c r="G20">
        <v>5.2640000000000002</v>
      </c>
    </row>
    <row r="21" spans="1:7" x14ac:dyDescent="0.3">
      <c r="A21" t="s">
        <v>84</v>
      </c>
      <c r="B21" t="s">
        <v>18</v>
      </c>
      <c r="C21" t="s">
        <v>122</v>
      </c>
      <c r="D21" t="s">
        <v>123</v>
      </c>
      <c r="F21">
        <v>20.5</v>
      </c>
      <c r="G21">
        <v>19.12</v>
      </c>
    </row>
    <row r="22" spans="1:7" x14ac:dyDescent="0.3">
      <c r="A22" t="s">
        <v>23</v>
      </c>
      <c r="B22" t="s">
        <v>24</v>
      </c>
      <c r="C22" t="s">
        <v>122</v>
      </c>
      <c r="D22" t="s">
        <v>123</v>
      </c>
      <c r="F22">
        <v>7.3</v>
      </c>
      <c r="G22">
        <v>6.8739999999999997</v>
      </c>
    </row>
    <row r="23" spans="1:7" x14ac:dyDescent="0.3">
      <c r="A23" t="s">
        <v>25</v>
      </c>
      <c r="B23" t="s">
        <v>129</v>
      </c>
      <c r="C23" t="s">
        <v>122</v>
      </c>
      <c r="D23" t="s">
        <v>123</v>
      </c>
      <c r="F23">
        <v>11.76</v>
      </c>
      <c r="G23">
        <v>15.302</v>
      </c>
    </row>
    <row r="24" spans="1:7" x14ac:dyDescent="0.3">
      <c r="A24" t="s">
        <v>27</v>
      </c>
      <c r="B24" t="s">
        <v>28</v>
      </c>
      <c r="C24" t="s">
        <v>122</v>
      </c>
      <c r="D24" t="s">
        <v>123</v>
      </c>
      <c r="F24">
        <v>13.555</v>
      </c>
      <c r="G24">
        <v>13.487</v>
      </c>
    </row>
    <row r="25" spans="1:7" x14ac:dyDescent="0.3">
      <c r="A25" t="s">
        <v>88</v>
      </c>
      <c r="B25" t="s">
        <v>130</v>
      </c>
      <c r="C25" t="s">
        <v>131</v>
      </c>
      <c r="D25" t="s">
        <v>123</v>
      </c>
      <c r="F25">
        <v>13.555</v>
      </c>
      <c r="G25">
        <v>14.737</v>
      </c>
    </row>
    <row r="26" spans="1:7" x14ac:dyDescent="0.3">
      <c r="A26" t="s">
        <v>86</v>
      </c>
      <c r="B26" t="s">
        <v>32</v>
      </c>
      <c r="C26" t="s">
        <v>131</v>
      </c>
      <c r="D26" t="s">
        <v>123</v>
      </c>
      <c r="F26">
        <v>13.555</v>
      </c>
      <c r="G26">
        <v>15.85</v>
      </c>
    </row>
    <row r="27" spans="1:7" x14ac:dyDescent="0.3">
      <c r="A27" t="s">
        <v>33</v>
      </c>
      <c r="B27" t="s">
        <v>132</v>
      </c>
      <c r="C27" t="s">
        <v>122</v>
      </c>
      <c r="D27" t="s">
        <v>123</v>
      </c>
      <c r="F27">
        <v>16.100000000000001</v>
      </c>
      <c r="G27">
        <v>23.702999999999999</v>
      </c>
    </row>
    <row r="28" spans="1:7" x14ac:dyDescent="0.3">
      <c r="A28" t="s">
        <v>37</v>
      </c>
      <c r="B28" t="s">
        <v>38</v>
      </c>
      <c r="C28" t="s">
        <v>122</v>
      </c>
      <c r="D28" t="s">
        <v>123</v>
      </c>
      <c r="F28">
        <v>8.7799999999999994</v>
      </c>
      <c r="G28">
        <v>8.8469999999999995</v>
      </c>
    </row>
    <row r="29" spans="1:7" x14ac:dyDescent="0.3">
      <c r="A29" t="s">
        <v>39</v>
      </c>
      <c r="B29" t="s">
        <v>40</v>
      </c>
      <c r="C29" t="s">
        <v>122</v>
      </c>
      <c r="D29" t="s">
        <v>123</v>
      </c>
      <c r="F29">
        <v>23.2</v>
      </c>
      <c r="G29">
        <v>23.010999999999999</v>
      </c>
    </row>
    <row r="30" spans="1:7" x14ac:dyDescent="0.3">
      <c r="A30" t="s">
        <v>49</v>
      </c>
      <c r="B30" t="s">
        <v>50</v>
      </c>
      <c r="C30" t="s">
        <v>122</v>
      </c>
      <c r="D30" t="s">
        <v>123</v>
      </c>
      <c r="F30">
        <v>21.4</v>
      </c>
      <c r="G30">
        <v>26.434999999999999</v>
      </c>
    </row>
    <row r="31" spans="1:7" x14ac:dyDescent="0.3">
      <c r="A31" t="s">
        <v>51</v>
      </c>
      <c r="B31" t="s">
        <v>52</v>
      </c>
      <c r="C31" t="s">
        <v>122</v>
      </c>
      <c r="D31" t="s">
        <v>123</v>
      </c>
      <c r="F31">
        <v>2.41</v>
      </c>
      <c r="G31">
        <v>2.786</v>
      </c>
    </row>
    <row r="32" spans="1:7" x14ac:dyDescent="0.3">
      <c r="A32" t="s">
        <v>53</v>
      </c>
      <c r="B32" t="s">
        <v>54</v>
      </c>
      <c r="C32" t="s">
        <v>122</v>
      </c>
      <c r="D32" t="s">
        <v>123</v>
      </c>
      <c r="F32">
        <v>11.5</v>
      </c>
      <c r="G32">
        <v>12.204000000000001</v>
      </c>
    </row>
    <row r="33" spans="1:7" x14ac:dyDescent="0.3">
      <c r="A33" t="s">
        <v>55</v>
      </c>
      <c r="B33" t="s">
        <v>56</v>
      </c>
      <c r="C33" t="s">
        <v>122</v>
      </c>
      <c r="D33" t="s">
        <v>123</v>
      </c>
      <c r="F33">
        <v>13.785</v>
      </c>
      <c r="G33">
        <v>14.61</v>
      </c>
    </row>
    <row r="34" spans="1:7" x14ac:dyDescent="0.3">
      <c r="A34" t="s">
        <v>59</v>
      </c>
      <c r="B34" t="s">
        <v>60</v>
      </c>
      <c r="C34" t="s">
        <v>122</v>
      </c>
      <c r="D34" t="s">
        <v>123</v>
      </c>
      <c r="F34">
        <v>23</v>
      </c>
      <c r="G34">
        <v>26.477</v>
      </c>
    </row>
    <row r="35" spans="1:7" x14ac:dyDescent="0.3">
      <c r="A35" t="s">
        <v>133</v>
      </c>
      <c r="B35" t="s">
        <v>134</v>
      </c>
      <c r="C35" t="s">
        <v>122</v>
      </c>
      <c r="D35" t="s">
        <v>123</v>
      </c>
      <c r="F35">
        <v>1.472</v>
      </c>
      <c r="G35">
        <v>9.1609999999999996</v>
      </c>
    </row>
    <row r="36" spans="1:7" x14ac:dyDescent="0.3">
      <c r="A36" t="s">
        <v>135</v>
      </c>
      <c r="B36" t="s">
        <v>62</v>
      </c>
      <c r="C36" t="s">
        <v>122</v>
      </c>
      <c r="D36" t="s">
        <v>123</v>
      </c>
      <c r="F36">
        <v>11.77</v>
      </c>
      <c r="G36">
        <v>11.1</v>
      </c>
    </row>
    <row r="37" spans="1:7" x14ac:dyDescent="0.3">
      <c r="A37" t="s">
        <v>102</v>
      </c>
      <c r="B37" t="s">
        <v>70</v>
      </c>
      <c r="C37" t="s">
        <v>122</v>
      </c>
      <c r="D37" t="s">
        <v>123</v>
      </c>
      <c r="F37">
        <v>3.63</v>
      </c>
      <c r="G37">
        <v>4.4790000000000001</v>
      </c>
    </row>
    <row r="38" spans="1:7" x14ac:dyDescent="0.3">
      <c r="A38" t="s">
        <v>71</v>
      </c>
      <c r="B38" t="s">
        <v>72</v>
      </c>
      <c r="C38" t="s">
        <v>122</v>
      </c>
      <c r="D38" t="s">
        <v>123</v>
      </c>
      <c r="F38">
        <v>30.8</v>
      </c>
      <c r="G38">
        <v>33.250999999999998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topLeftCell="A40" workbookViewId="0">
      <selection activeCell="E41" sqref="E41"/>
    </sheetView>
  </sheetViews>
  <sheetFormatPr baseColWidth="10" defaultRowHeight="14.4" x14ac:dyDescent="0.3"/>
  <sheetData>
    <row r="3" spans="1:11" x14ac:dyDescent="0.3">
      <c r="B3" s="67"/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124</v>
      </c>
      <c r="B16" t="s">
        <v>125</v>
      </c>
      <c r="C16" t="s">
        <v>122</v>
      </c>
      <c r="D16" t="s">
        <v>123</v>
      </c>
      <c r="F16">
        <v>4.5999999999999999E-2</v>
      </c>
      <c r="G16">
        <v>6.4000000000000001E-2</v>
      </c>
    </row>
    <row r="17" spans="1:7" x14ac:dyDescent="0.3">
      <c r="A17" t="s">
        <v>5</v>
      </c>
      <c r="B17" t="s">
        <v>126</v>
      </c>
      <c r="C17" t="s">
        <v>122</v>
      </c>
      <c r="D17" t="s">
        <v>123</v>
      </c>
      <c r="F17">
        <v>15.95</v>
      </c>
      <c r="G17">
        <v>19.562999999999999</v>
      </c>
    </row>
    <row r="18" spans="1:7" x14ac:dyDescent="0.3">
      <c r="A18" t="s">
        <v>7</v>
      </c>
      <c r="B18" t="s">
        <v>8</v>
      </c>
      <c r="C18" t="s">
        <v>122</v>
      </c>
      <c r="D18" t="s">
        <v>123</v>
      </c>
      <c r="F18">
        <v>21.6</v>
      </c>
      <c r="G18">
        <v>22.599</v>
      </c>
    </row>
    <row r="19" spans="1:7" x14ac:dyDescent="0.3">
      <c r="A19" t="s">
        <v>99</v>
      </c>
      <c r="B19" t="s">
        <v>12</v>
      </c>
      <c r="C19" t="s">
        <v>122</v>
      </c>
      <c r="D19" t="s">
        <v>123</v>
      </c>
      <c r="F19">
        <v>4.76</v>
      </c>
      <c r="G19">
        <v>12.38</v>
      </c>
    </row>
    <row r="20" spans="1:7" x14ac:dyDescent="0.3">
      <c r="A20" t="s">
        <v>127</v>
      </c>
      <c r="B20" t="s">
        <v>128</v>
      </c>
      <c r="C20" t="s">
        <v>122</v>
      </c>
      <c r="D20" t="s">
        <v>123</v>
      </c>
      <c r="F20">
        <v>1.611</v>
      </c>
      <c r="G20">
        <v>5.319</v>
      </c>
    </row>
    <row r="21" spans="1:7" x14ac:dyDescent="0.3">
      <c r="A21" t="s">
        <v>23</v>
      </c>
      <c r="B21" t="s">
        <v>24</v>
      </c>
      <c r="C21" t="s">
        <v>122</v>
      </c>
      <c r="D21" t="s">
        <v>123</v>
      </c>
      <c r="F21">
        <v>7.3</v>
      </c>
      <c r="G21">
        <v>6.87</v>
      </c>
    </row>
    <row r="22" spans="1:7" x14ac:dyDescent="0.3">
      <c r="A22" t="s">
        <v>25</v>
      </c>
      <c r="B22" t="s">
        <v>129</v>
      </c>
      <c r="C22" t="s">
        <v>122</v>
      </c>
      <c r="D22" t="s">
        <v>123</v>
      </c>
      <c r="F22">
        <v>11.76</v>
      </c>
      <c r="G22">
        <v>20.497</v>
      </c>
    </row>
    <row r="23" spans="1:7" x14ac:dyDescent="0.3">
      <c r="A23" t="s">
        <v>27</v>
      </c>
      <c r="B23" t="s">
        <v>28</v>
      </c>
      <c r="C23" t="s">
        <v>122</v>
      </c>
      <c r="D23" t="s">
        <v>123</v>
      </c>
      <c r="F23">
        <v>13.555</v>
      </c>
      <c r="G23">
        <v>13.558</v>
      </c>
    </row>
    <row r="24" spans="1:7" x14ac:dyDescent="0.3">
      <c r="A24" t="s">
        <v>88</v>
      </c>
      <c r="B24" t="s">
        <v>130</v>
      </c>
      <c r="C24" t="s">
        <v>131</v>
      </c>
      <c r="D24" t="s">
        <v>123</v>
      </c>
      <c r="F24">
        <v>13.555</v>
      </c>
      <c r="G24">
        <v>14.444000000000001</v>
      </c>
    </row>
    <row r="25" spans="1:7" x14ac:dyDescent="0.3">
      <c r="A25" t="s">
        <v>86</v>
      </c>
      <c r="B25" t="s">
        <v>32</v>
      </c>
      <c r="C25" t="s">
        <v>131</v>
      </c>
      <c r="D25" t="s">
        <v>123</v>
      </c>
      <c r="F25">
        <v>13.555</v>
      </c>
      <c r="G25">
        <v>16.815999999999999</v>
      </c>
    </row>
    <row r="26" spans="1:7" x14ac:dyDescent="0.3">
      <c r="A26" t="s">
        <v>33</v>
      </c>
      <c r="B26" t="s">
        <v>132</v>
      </c>
      <c r="C26" t="s">
        <v>122</v>
      </c>
      <c r="D26" t="s">
        <v>123</v>
      </c>
      <c r="F26">
        <v>16.100000000000001</v>
      </c>
      <c r="G26">
        <v>23.893000000000001</v>
      </c>
    </row>
    <row r="27" spans="1:7" x14ac:dyDescent="0.3">
      <c r="A27" t="s">
        <v>39</v>
      </c>
      <c r="B27" t="s">
        <v>40</v>
      </c>
      <c r="C27" t="s">
        <v>122</v>
      </c>
      <c r="D27" t="s">
        <v>123</v>
      </c>
      <c r="F27">
        <v>23.2</v>
      </c>
      <c r="G27">
        <v>23.052</v>
      </c>
    </row>
    <row r="28" spans="1:7" x14ac:dyDescent="0.3">
      <c r="A28" t="s">
        <v>170</v>
      </c>
      <c r="B28" t="s">
        <v>171</v>
      </c>
      <c r="C28" t="s">
        <v>122</v>
      </c>
      <c r="D28" t="s">
        <v>123</v>
      </c>
      <c r="F28">
        <v>5.16</v>
      </c>
      <c r="G28">
        <v>6.0540000000000003</v>
      </c>
    </row>
    <row r="29" spans="1:7" x14ac:dyDescent="0.3">
      <c r="A29" t="s">
        <v>49</v>
      </c>
      <c r="B29" t="s">
        <v>50</v>
      </c>
      <c r="C29" t="s">
        <v>122</v>
      </c>
      <c r="D29" t="s">
        <v>123</v>
      </c>
      <c r="F29">
        <v>21.4</v>
      </c>
      <c r="G29">
        <v>26.434999999999999</v>
      </c>
    </row>
    <row r="30" spans="1:7" x14ac:dyDescent="0.3">
      <c r="A30" t="s">
        <v>53</v>
      </c>
      <c r="B30" t="s">
        <v>54</v>
      </c>
      <c r="C30" t="s">
        <v>122</v>
      </c>
      <c r="D30" t="s">
        <v>123</v>
      </c>
      <c r="F30">
        <v>11.5</v>
      </c>
      <c r="G30">
        <v>12.087</v>
      </c>
    </row>
    <row r="31" spans="1:7" x14ac:dyDescent="0.3">
      <c r="A31" t="s">
        <v>55</v>
      </c>
      <c r="B31" t="s">
        <v>56</v>
      </c>
      <c r="C31" t="s">
        <v>122</v>
      </c>
      <c r="D31" t="s">
        <v>123</v>
      </c>
      <c r="F31">
        <v>13.785</v>
      </c>
      <c r="G31">
        <v>14.611000000000001</v>
      </c>
    </row>
    <row r="32" spans="1:7" x14ac:dyDescent="0.3">
      <c r="A32" t="s">
        <v>172</v>
      </c>
      <c r="B32" t="s">
        <v>173</v>
      </c>
      <c r="C32" t="s">
        <v>122</v>
      </c>
      <c r="D32" t="s">
        <v>123</v>
      </c>
      <c r="F32">
        <v>4.5599999999999996</v>
      </c>
      <c r="G32">
        <v>7.86</v>
      </c>
    </row>
    <row r="33" spans="1:7" x14ac:dyDescent="0.3">
      <c r="A33" t="s">
        <v>57</v>
      </c>
      <c r="B33" t="s">
        <v>58</v>
      </c>
      <c r="C33" t="s">
        <v>122</v>
      </c>
      <c r="D33" t="s">
        <v>123</v>
      </c>
      <c r="F33">
        <v>12.2</v>
      </c>
      <c r="G33">
        <v>21.408000000000001</v>
      </c>
    </row>
    <row r="34" spans="1:7" x14ac:dyDescent="0.3">
      <c r="A34" t="s">
        <v>59</v>
      </c>
      <c r="B34" t="s">
        <v>60</v>
      </c>
      <c r="C34" t="s">
        <v>122</v>
      </c>
      <c r="D34" t="s">
        <v>123</v>
      </c>
      <c r="F34">
        <v>23</v>
      </c>
      <c r="G34">
        <v>26.573</v>
      </c>
    </row>
    <row r="35" spans="1:7" x14ac:dyDescent="0.3">
      <c r="A35" t="s">
        <v>135</v>
      </c>
      <c r="B35" t="s">
        <v>62</v>
      </c>
      <c r="C35" t="s">
        <v>122</v>
      </c>
      <c r="D35" t="s">
        <v>123</v>
      </c>
      <c r="F35">
        <v>11.77</v>
      </c>
      <c r="G35">
        <v>10.882999999999999</v>
      </c>
    </row>
    <row r="36" spans="1:7" x14ac:dyDescent="0.3">
      <c r="A36" t="s">
        <v>67</v>
      </c>
      <c r="B36" t="s">
        <v>68</v>
      </c>
      <c r="C36" t="s">
        <v>122</v>
      </c>
      <c r="D36" t="s">
        <v>123</v>
      </c>
      <c r="F36">
        <v>10</v>
      </c>
      <c r="G36">
        <v>15.284000000000001</v>
      </c>
    </row>
    <row r="37" spans="1:7" x14ac:dyDescent="0.3">
      <c r="A37" t="s">
        <v>102</v>
      </c>
      <c r="B37" t="s">
        <v>70</v>
      </c>
      <c r="C37" t="s">
        <v>122</v>
      </c>
      <c r="D37" t="s">
        <v>123</v>
      </c>
      <c r="F37">
        <v>3.63</v>
      </c>
      <c r="G37">
        <v>4.4870000000000001</v>
      </c>
    </row>
    <row r="38" spans="1:7" x14ac:dyDescent="0.3">
      <c r="A38" t="s">
        <v>71</v>
      </c>
      <c r="B38" t="s">
        <v>72</v>
      </c>
      <c r="C38" t="s">
        <v>122</v>
      </c>
      <c r="D38" t="s">
        <v>123</v>
      </c>
      <c r="F38">
        <v>30.8</v>
      </c>
      <c r="G38">
        <v>32.930999999999997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7"/>
  <sheetViews>
    <sheetView workbookViewId="0">
      <selection activeCell="J21" sqref="J21"/>
    </sheetView>
  </sheetViews>
  <sheetFormatPr baseColWidth="10" defaultRowHeight="14.4" x14ac:dyDescent="0.3"/>
  <sheetData>
    <row r="3" spans="1:11" x14ac:dyDescent="0.3">
      <c r="B3" s="67"/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124</v>
      </c>
      <c r="B16" t="s">
        <v>125</v>
      </c>
      <c r="C16" t="s">
        <v>122</v>
      </c>
      <c r="D16" t="s">
        <v>123</v>
      </c>
      <c r="F16">
        <v>4.5999999999999999E-2</v>
      </c>
      <c r="G16">
        <v>7.6999999999999999E-2</v>
      </c>
    </row>
    <row r="17" spans="1:7" x14ac:dyDescent="0.3">
      <c r="A17" t="s">
        <v>86</v>
      </c>
      <c r="B17" t="s">
        <v>32</v>
      </c>
      <c r="C17" t="s">
        <v>131</v>
      </c>
      <c r="D17" t="s">
        <v>123</v>
      </c>
      <c r="F17">
        <v>13.555</v>
      </c>
      <c r="G17">
        <v>15.942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9"/>
  <sheetViews>
    <sheetView workbookViewId="0">
      <selection activeCell="I14" sqref="I14"/>
    </sheetView>
  </sheetViews>
  <sheetFormatPr baseColWidth="10" defaultColWidth="9.21875" defaultRowHeight="14.4" x14ac:dyDescent="0.3"/>
  <cols>
    <col min="1" max="1" width="33.33203125" customWidth="1"/>
    <col min="2" max="2" width="15.6640625" customWidth="1"/>
    <col min="3" max="3" width="53.6640625" customWidth="1"/>
    <col min="4" max="4" width="7.88671875" bestFit="1" customWidth="1"/>
  </cols>
  <sheetData>
    <row r="1" spans="1:10" x14ac:dyDescent="0.3">
      <c r="B1" t="s">
        <v>0</v>
      </c>
      <c r="C1" t="s">
        <v>2</v>
      </c>
      <c r="D1" t="s">
        <v>1</v>
      </c>
    </row>
    <row r="2" spans="1:10" x14ac:dyDescent="0.3">
      <c r="A2" s="2" t="s">
        <v>3</v>
      </c>
      <c r="B2" s="3" t="s">
        <v>4</v>
      </c>
      <c r="C2" s="4" t="s">
        <v>77</v>
      </c>
      <c r="D2">
        <v>6.72</v>
      </c>
      <c r="E2" s="3"/>
      <c r="F2" s="3"/>
      <c r="G2" s="3"/>
      <c r="H2" s="3"/>
      <c r="I2" s="4"/>
      <c r="J2" s="3"/>
    </row>
    <row r="3" spans="1:10" x14ac:dyDescent="0.3">
      <c r="A3" s="2" t="s">
        <v>5</v>
      </c>
      <c r="B3" s="3" t="s">
        <v>6</v>
      </c>
      <c r="C3" s="4" t="s">
        <v>136</v>
      </c>
      <c r="D3">
        <v>15.95</v>
      </c>
      <c r="E3" s="3"/>
      <c r="F3" s="3"/>
      <c r="G3" s="3"/>
      <c r="H3" s="3"/>
      <c r="I3" s="4"/>
      <c r="J3" s="3"/>
    </row>
    <row r="4" spans="1:10" x14ac:dyDescent="0.3">
      <c r="A4" s="2" t="s">
        <v>176</v>
      </c>
      <c r="B4" s="3" t="s">
        <v>174</v>
      </c>
      <c r="C4" s="4" t="s">
        <v>175</v>
      </c>
      <c r="D4">
        <v>13.14</v>
      </c>
      <c r="E4" s="3"/>
      <c r="F4" s="3"/>
      <c r="G4" s="3"/>
      <c r="H4" s="3"/>
      <c r="I4" s="4"/>
      <c r="J4" s="3"/>
    </row>
    <row r="5" spans="1:10" x14ac:dyDescent="0.3">
      <c r="A5" s="2" t="s">
        <v>7</v>
      </c>
      <c r="B5" s="3" t="s">
        <v>8</v>
      </c>
      <c r="C5" s="4" t="s">
        <v>137</v>
      </c>
      <c r="D5">
        <v>22.15</v>
      </c>
      <c r="E5" s="3"/>
      <c r="F5" s="3"/>
      <c r="G5" s="3"/>
      <c r="H5" s="3"/>
      <c r="I5" s="4"/>
      <c r="J5" s="3"/>
    </row>
    <row r="6" spans="1:10" x14ac:dyDescent="0.3">
      <c r="A6" s="2" t="s">
        <v>9</v>
      </c>
      <c r="B6" s="3" t="s">
        <v>10</v>
      </c>
      <c r="C6" s="4" t="s">
        <v>138</v>
      </c>
      <c r="D6">
        <v>60.17</v>
      </c>
      <c r="E6" s="3"/>
      <c r="F6" s="3"/>
      <c r="G6" s="3"/>
      <c r="H6" s="3"/>
      <c r="I6" s="4"/>
      <c r="J6" s="3"/>
    </row>
    <row r="7" spans="1:10" x14ac:dyDescent="0.3">
      <c r="A7" s="2" t="s">
        <v>11</v>
      </c>
      <c r="B7" s="3" t="s">
        <v>12</v>
      </c>
      <c r="C7" s="4" t="s">
        <v>139</v>
      </c>
      <c r="D7">
        <v>4.76</v>
      </c>
      <c r="E7" s="3"/>
      <c r="F7" s="3"/>
      <c r="G7" s="3"/>
      <c r="H7" s="3"/>
      <c r="I7" s="4"/>
      <c r="J7" s="3"/>
    </row>
    <row r="8" spans="1:10" x14ac:dyDescent="0.3">
      <c r="A8" s="3" t="s">
        <v>13</v>
      </c>
      <c r="B8" s="3" t="s">
        <v>14</v>
      </c>
      <c r="C8" s="4" t="s">
        <v>140</v>
      </c>
      <c r="D8">
        <v>16.850000000000001</v>
      </c>
      <c r="E8" s="3"/>
      <c r="F8" s="3"/>
      <c r="G8" s="3"/>
      <c r="H8" s="3"/>
      <c r="I8" s="3"/>
      <c r="J8" s="3"/>
    </row>
    <row r="9" spans="1:10" x14ac:dyDescent="0.3">
      <c r="A9" s="3" t="s">
        <v>15</v>
      </c>
      <c r="B9" s="3" t="s">
        <v>16</v>
      </c>
      <c r="C9" s="4" t="s">
        <v>141</v>
      </c>
      <c r="D9">
        <v>4</v>
      </c>
      <c r="E9" s="3"/>
      <c r="F9" s="3"/>
      <c r="G9" s="3"/>
      <c r="H9" s="3"/>
      <c r="I9" s="3"/>
      <c r="J9" s="3"/>
    </row>
    <row r="10" spans="1:10" x14ac:dyDescent="0.3">
      <c r="A10" s="2" t="s">
        <v>17</v>
      </c>
      <c r="B10" s="3" t="s">
        <v>18</v>
      </c>
      <c r="C10" s="4" t="s">
        <v>142</v>
      </c>
      <c r="D10">
        <v>20.5</v>
      </c>
      <c r="E10" s="3"/>
      <c r="F10" s="3"/>
      <c r="G10" s="3"/>
      <c r="H10" s="3"/>
      <c r="I10" s="4"/>
      <c r="J10" s="3"/>
    </row>
    <row r="11" spans="1:10" x14ac:dyDescent="0.3">
      <c r="A11" s="5" t="s">
        <v>19</v>
      </c>
      <c r="B11" t="s">
        <v>20</v>
      </c>
      <c r="C11" s="7" t="s">
        <v>143</v>
      </c>
      <c r="D11">
        <v>9.2899999999999991</v>
      </c>
      <c r="I11" s="1"/>
      <c r="J11" s="6"/>
    </row>
    <row r="12" spans="1:10" x14ac:dyDescent="0.3">
      <c r="A12" s="8" t="s">
        <v>21</v>
      </c>
      <c r="B12" t="s">
        <v>22</v>
      </c>
      <c r="C12" s="7" t="s">
        <v>144</v>
      </c>
      <c r="D12">
        <v>13.205</v>
      </c>
      <c r="I12" s="1"/>
      <c r="J12" s="6"/>
    </row>
    <row r="13" spans="1:10" x14ac:dyDescent="0.3">
      <c r="A13" s="8" t="s">
        <v>23</v>
      </c>
      <c r="B13" t="s">
        <v>24</v>
      </c>
      <c r="C13" s="7" t="s">
        <v>145</v>
      </c>
      <c r="D13">
        <v>7.3</v>
      </c>
      <c r="I13" s="1"/>
      <c r="J13" s="6"/>
    </row>
    <row r="14" spans="1:10" x14ac:dyDescent="0.3">
      <c r="A14" s="8" t="s">
        <v>25</v>
      </c>
      <c r="B14" t="s">
        <v>26</v>
      </c>
      <c r="C14" s="7" t="s">
        <v>146</v>
      </c>
      <c r="D14">
        <v>11.76</v>
      </c>
      <c r="I14" s="1"/>
      <c r="J14" s="6"/>
    </row>
    <row r="15" spans="1:10" x14ac:dyDescent="0.3">
      <c r="A15" s="9" t="s">
        <v>27</v>
      </c>
      <c r="B15" t="s">
        <v>28</v>
      </c>
      <c r="C15" s="7" t="s">
        <v>147</v>
      </c>
      <c r="D15">
        <v>13.555</v>
      </c>
      <c r="E15" s="10"/>
      <c r="I15" s="1"/>
      <c r="J15" s="6"/>
    </row>
    <row r="16" spans="1:10" x14ac:dyDescent="0.3">
      <c r="A16" s="8" t="s">
        <v>29</v>
      </c>
      <c r="B16" t="s">
        <v>30</v>
      </c>
      <c r="C16" s="7" t="s">
        <v>147</v>
      </c>
      <c r="D16">
        <v>13.555</v>
      </c>
      <c r="I16" s="1"/>
      <c r="J16" s="6"/>
    </row>
    <row r="17" spans="1:10" x14ac:dyDescent="0.3">
      <c r="A17" s="8" t="s">
        <v>31</v>
      </c>
      <c r="B17" t="s">
        <v>32</v>
      </c>
      <c r="C17" s="7" t="s">
        <v>147</v>
      </c>
      <c r="D17">
        <v>13.555</v>
      </c>
      <c r="E17" s="10"/>
      <c r="I17" s="1"/>
      <c r="J17" s="6"/>
    </row>
    <row r="18" spans="1:10" x14ac:dyDescent="0.3">
      <c r="A18" s="10" t="s">
        <v>33</v>
      </c>
      <c r="B18" s="6" t="s">
        <v>34</v>
      </c>
      <c r="C18" s="7" t="s">
        <v>148</v>
      </c>
      <c r="D18">
        <v>16.100000000000001</v>
      </c>
    </row>
    <row r="19" spans="1:10" x14ac:dyDescent="0.3">
      <c r="A19" s="8" t="s">
        <v>35</v>
      </c>
      <c r="B19" t="s">
        <v>36</v>
      </c>
      <c r="C19" s="1" t="s">
        <v>149</v>
      </c>
      <c r="D19">
        <v>50.9</v>
      </c>
    </row>
    <row r="20" spans="1:10" x14ac:dyDescent="0.3">
      <c r="A20" s="8" t="s">
        <v>37</v>
      </c>
      <c r="B20" t="s">
        <v>38</v>
      </c>
      <c r="C20" s="1" t="s">
        <v>150</v>
      </c>
      <c r="D20">
        <v>8.7799999999999994</v>
      </c>
    </row>
    <row r="21" spans="1:10" x14ac:dyDescent="0.3">
      <c r="A21" s="8" t="s">
        <v>39</v>
      </c>
      <c r="B21" t="s">
        <v>40</v>
      </c>
      <c r="C21" s="1" t="s">
        <v>151</v>
      </c>
      <c r="D21">
        <v>23.2</v>
      </c>
    </row>
    <row r="22" spans="1:10" x14ac:dyDescent="0.3">
      <c r="A22" s="8" t="s">
        <v>41</v>
      </c>
      <c r="B22" t="s">
        <v>42</v>
      </c>
      <c r="C22" s="1" t="s">
        <v>152</v>
      </c>
      <c r="D22">
        <v>21.5</v>
      </c>
    </row>
    <row r="23" spans="1:10" x14ac:dyDescent="0.3">
      <c r="A23" s="8" t="s">
        <v>43</v>
      </c>
      <c r="B23" t="s">
        <v>44</v>
      </c>
      <c r="C23" s="1" t="s">
        <v>153</v>
      </c>
      <c r="D23">
        <v>20.92</v>
      </c>
    </row>
    <row r="24" spans="1:10" x14ac:dyDescent="0.3">
      <c r="A24" s="8" t="s">
        <v>45</v>
      </c>
      <c r="B24" t="s">
        <v>46</v>
      </c>
      <c r="C24" s="1" t="s">
        <v>154</v>
      </c>
      <c r="D24">
        <v>15.15</v>
      </c>
    </row>
    <row r="25" spans="1:10" x14ac:dyDescent="0.3">
      <c r="A25" s="8" t="s">
        <v>47</v>
      </c>
      <c r="B25" t="s">
        <v>48</v>
      </c>
      <c r="C25" s="1" t="s">
        <v>155</v>
      </c>
      <c r="D25">
        <v>6.6580000000000004</v>
      </c>
    </row>
    <row r="26" spans="1:10" x14ac:dyDescent="0.3">
      <c r="A26" s="8" t="s">
        <v>49</v>
      </c>
      <c r="B26" t="s">
        <v>50</v>
      </c>
      <c r="C26" s="1" t="s">
        <v>156</v>
      </c>
      <c r="D26">
        <v>21.4</v>
      </c>
    </row>
    <row r="27" spans="1:10" x14ac:dyDescent="0.3">
      <c r="A27" s="8" t="s">
        <v>51</v>
      </c>
      <c r="B27" t="s">
        <v>52</v>
      </c>
      <c r="C27" s="1" t="s">
        <v>157</v>
      </c>
      <c r="D27">
        <v>2.41</v>
      </c>
    </row>
    <row r="28" spans="1:10" x14ac:dyDescent="0.3">
      <c r="A28" s="8" t="s">
        <v>53</v>
      </c>
      <c r="B28" t="s">
        <v>54</v>
      </c>
      <c r="C28" s="1" t="s">
        <v>158</v>
      </c>
      <c r="D28">
        <v>11.5</v>
      </c>
    </row>
    <row r="29" spans="1:10" x14ac:dyDescent="0.3">
      <c r="A29" s="8" t="s">
        <v>55</v>
      </c>
      <c r="B29" t="s">
        <v>56</v>
      </c>
      <c r="C29" s="1" t="s">
        <v>159</v>
      </c>
      <c r="D29">
        <v>13.785</v>
      </c>
    </row>
    <row r="30" spans="1:10" x14ac:dyDescent="0.3">
      <c r="A30" s="8" t="s">
        <v>57</v>
      </c>
      <c r="B30" t="s">
        <v>58</v>
      </c>
      <c r="C30" s="1" t="s">
        <v>160</v>
      </c>
      <c r="D30">
        <v>12.2</v>
      </c>
    </row>
    <row r="31" spans="1:10" x14ac:dyDescent="0.3">
      <c r="A31" s="8" t="s">
        <v>59</v>
      </c>
      <c r="B31" t="s">
        <v>60</v>
      </c>
      <c r="C31" s="1" t="s">
        <v>169</v>
      </c>
      <c r="D31">
        <v>23</v>
      </c>
    </row>
    <row r="32" spans="1:10" x14ac:dyDescent="0.3">
      <c r="A32" s="8" t="s">
        <v>61</v>
      </c>
      <c r="B32" t="s">
        <v>62</v>
      </c>
      <c r="C32" s="1" t="s">
        <v>161</v>
      </c>
      <c r="D32">
        <v>11.77</v>
      </c>
    </row>
    <row r="33" spans="1:5" x14ac:dyDescent="0.3">
      <c r="A33" s="8" t="s">
        <v>63</v>
      </c>
      <c r="B33" t="s">
        <v>64</v>
      </c>
      <c r="C33" s="1" t="s">
        <v>162</v>
      </c>
      <c r="D33">
        <v>11.03</v>
      </c>
    </row>
    <row r="34" spans="1:5" x14ac:dyDescent="0.3">
      <c r="A34" s="9" t="s">
        <v>65</v>
      </c>
      <c r="B34" t="s">
        <v>66</v>
      </c>
      <c r="C34" s="1" t="s">
        <v>163</v>
      </c>
      <c r="D34">
        <v>46.13</v>
      </c>
      <c r="E34" s="10"/>
    </row>
    <row r="35" spans="1:5" x14ac:dyDescent="0.3">
      <c r="A35" s="5" t="s">
        <v>67</v>
      </c>
      <c r="B35" t="s">
        <v>68</v>
      </c>
      <c r="C35" s="1" t="s">
        <v>164</v>
      </c>
      <c r="D35">
        <v>10</v>
      </c>
    </row>
    <row r="36" spans="1:5" x14ac:dyDescent="0.3">
      <c r="A36" s="8" t="s">
        <v>69</v>
      </c>
      <c r="B36" t="s">
        <v>70</v>
      </c>
      <c r="C36" s="1" t="s">
        <v>165</v>
      </c>
      <c r="D36">
        <v>3.63</v>
      </c>
    </row>
    <row r="37" spans="1:5" x14ac:dyDescent="0.3">
      <c r="A37" s="8" t="s">
        <v>71</v>
      </c>
      <c r="B37" t="s">
        <v>72</v>
      </c>
      <c r="C37" s="1" t="s">
        <v>166</v>
      </c>
      <c r="D37">
        <v>30.8</v>
      </c>
    </row>
    <row r="38" spans="1:5" x14ac:dyDescent="0.3">
      <c r="A38" s="5" t="s">
        <v>73</v>
      </c>
      <c r="B38" t="s">
        <v>74</v>
      </c>
      <c r="C38" s="1" t="s">
        <v>167</v>
      </c>
      <c r="D38">
        <v>19.245000000000001</v>
      </c>
    </row>
    <row r="39" spans="1:5" x14ac:dyDescent="0.3">
      <c r="A39" s="8" t="s">
        <v>75</v>
      </c>
      <c r="B39" t="s">
        <v>76</v>
      </c>
      <c r="C39" s="1" t="s">
        <v>168</v>
      </c>
      <c r="D39">
        <v>21</v>
      </c>
    </row>
  </sheetData>
  <hyperlinks>
    <hyperlink ref="C7" r:id="rId1"/>
    <hyperlink ref="C6" r:id="rId2"/>
    <hyperlink ref="C5" r:id="rId3"/>
    <hyperlink ref="C10" r:id="rId4"/>
    <hyperlink ref="C8" r:id="rId5"/>
    <hyperlink ref="C11" r:id="rId6"/>
    <hyperlink ref="C12" r:id="rId7"/>
    <hyperlink ref="C14" r:id="rId8"/>
    <hyperlink ref="C22" r:id="rId9"/>
    <hyperlink ref="C26" r:id="rId10"/>
    <hyperlink ref="C23" r:id="rId11"/>
    <hyperlink ref="C25" r:id="rId12"/>
    <hyperlink ref="C18" r:id="rId13"/>
    <hyperlink ref="C15" r:id="rId14"/>
    <hyperlink ref="C16:C17" r:id="rId15" display="http://www.boursorama.com/cours.phtml?symbole=1rPENGI"/>
    <hyperlink ref="C31" r:id="rId16"/>
    <hyperlink ref="C3" r:id="rId17"/>
    <hyperlink ref="C9" r:id="rId18"/>
    <hyperlink ref="C13" r:id="rId19"/>
    <hyperlink ref="C16" r:id="rId20"/>
    <hyperlink ref="C17" r:id="rId21"/>
    <hyperlink ref="C19" r:id="rId22"/>
    <hyperlink ref="C20" r:id="rId23"/>
    <hyperlink ref="C21" r:id="rId24"/>
    <hyperlink ref="C24" r:id="rId25"/>
    <hyperlink ref="C27" r:id="rId26"/>
    <hyperlink ref="C28" r:id="rId27"/>
    <hyperlink ref="C29" r:id="rId28"/>
    <hyperlink ref="C30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</hyperlinks>
  <pageMargins left="0.7" right="0.7" top="0.75" bottom="0.75" header="0.3" footer="0.3"/>
  <pageSetup paperSize="9" orientation="portrait" r:id="rId38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Dividendes 2018</vt:lpstr>
      <vt:lpstr>PEA Corinne</vt:lpstr>
      <vt:lpstr>PEA Pascal</vt:lpstr>
      <vt:lpstr>CT Pascal</vt:lpstr>
      <vt:lpstr>Boursorama</vt:lpstr>
      <vt:lpstr>Cotation</vt:lpstr>
      <vt:lpstr>REF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pasdan</cp:lastModifiedBy>
  <dcterms:created xsi:type="dcterms:W3CDTF">2006-09-16T00:00:00Z</dcterms:created>
  <dcterms:modified xsi:type="dcterms:W3CDTF">2018-04-01T08:22:22Z</dcterms:modified>
</cp:coreProperties>
</file>