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larou\Desktop\"/>
    </mc:Choice>
  </mc:AlternateContent>
  <xr:revisionPtr revIDLastSave="0" documentId="10_ncr:8100000_{6E46AC18-8C3F-4137-A9BE-B656C0543971}" xr6:coauthVersionLast="32" xr6:coauthVersionMax="32" xr10:uidLastSave="{00000000-0000-0000-0000-000000000000}"/>
  <workbookProtection workbookAlgorithmName="SHA-512" workbookHashValue="pNdzFjb/Ft7q3nNrkhRDSI4hD4+eB0C8qTEmICiJ8fPbes59PmKzXsTZW9IxqxlHyE8PFFWPSn49GZgcrdfB1Q==" workbookSaltValue="TunvyYykm/m1FUduBsXpWg==" workbookSpinCount="100000" lockStructure="1"/>
  <bookViews>
    <workbookView xWindow="0" yWindow="0" windowWidth="28800" windowHeight="12225" tabRatio="794" firstSheet="1" activeTab="1" xr2:uid="{00000000-000D-0000-FFFF-FFFF00000000}"/>
  </bookViews>
  <sheets>
    <sheet name="TEST" sheetId="18" state="hidden" r:id="rId1"/>
    <sheet name="Rapport" sheetId="1" r:id="rId2"/>
    <sheet name="Base transporteurs" sheetId="4" r:id="rId3"/>
    <sheet name="Base Centre Coll." sheetId="16" r:id="rId4"/>
    <sheet name="Base fournisseur" sheetId="3" r:id="rId5"/>
    <sheet name="Base articles" sheetId="2" r:id="rId6"/>
  </sheets>
  <definedNames>
    <definedName name="_xlnm._FilterDatabase" localSheetId="5" hidden="1">'Base articles'!$A$2:$B$233</definedName>
    <definedName name="_xlnm._FilterDatabase" localSheetId="3" hidden="1">'Base Centre Coll.'!$A$1:$A$6</definedName>
    <definedName name="_xlnm._FilterDatabase" localSheetId="4" hidden="1">'Base fournisseur'!$A$2:$B$6</definedName>
    <definedName name="_xlnm._FilterDatabase" localSheetId="2" hidden="1">'Base transporteurs'!$A$1:$A$7</definedName>
    <definedName name="_xlnm._FilterDatabase" localSheetId="1" hidden="1">Rapport!$A$3:$U$15</definedName>
    <definedName name="_xlnm.Criteria" localSheetId="1">Rapport!#REF!</definedName>
    <definedName name="_xlnm.Print_Titles" localSheetId="1">Rapport!$1:$3</definedName>
    <definedName name="Segment_Centres_coll.">#N/A</definedName>
    <definedName name="Segment_Nom_fournisseur">#N/A</definedName>
    <definedName name="Segment_Transporteur">#N/A</definedName>
    <definedName name="_xlnm.Print_Area" localSheetId="1">Rapport!$A$1:$U$3</definedName>
  </definedNames>
  <calcPr calcId="162913"/>
  <pivotCaches>
    <pivotCache cacheId="98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5" i="1" l="1"/>
  <c r="V6" i="1"/>
  <c r="V7" i="1"/>
  <c r="V8" i="1"/>
  <c r="V9" i="1"/>
  <c r="V10" i="1"/>
  <c r="V11" i="1"/>
  <c r="V12" i="1"/>
  <c r="V13" i="1"/>
  <c r="V14" i="1"/>
  <c r="V15" i="1"/>
  <c r="S2" i="1"/>
  <c r="A1" i="1"/>
  <c r="T2" i="1"/>
  <c r="C4" i="1"/>
  <c r="G4" i="1"/>
  <c r="V4" i="1"/>
  <c r="C5" i="1"/>
  <c r="G5" i="1"/>
  <c r="C6" i="1"/>
  <c r="G6" i="1"/>
  <c r="C7" i="1"/>
  <c r="G7" i="1"/>
  <c r="C8" i="1"/>
  <c r="G8" i="1"/>
  <c r="C9" i="1"/>
  <c r="G9" i="1"/>
  <c r="C10" i="1"/>
  <c r="G10" i="1"/>
  <c r="C11" i="1"/>
  <c r="G11" i="1"/>
  <c r="C12" i="1"/>
  <c r="G12" i="1"/>
  <c r="C13" i="1"/>
  <c r="G13" i="1"/>
  <c r="C14" i="1"/>
  <c r="G14" i="1"/>
  <c r="C15" i="1" l="1"/>
  <c r="G15" i="1"/>
  <c r="R2" i="1" l="1"/>
  <c r="Q2" i="1"/>
  <c r="P2" i="1"/>
  <c r="O2" i="1"/>
  <c r="N2" i="1"/>
  <c r="M2" i="1"/>
  <c r="L2" i="1"/>
  <c r="K2" i="1"/>
  <c r="J2" i="1"/>
</calcChain>
</file>

<file path=xl/sharedStrings.xml><?xml version="1.0" encoding="utf-8"?>
<sst xmlns="http://schemas.openxmlformats.org/spreadsheetml/2006/main" count="97" uniqueCount="66">
  <si>
    <t>Désignation</t>
  </si>
  <si>
    <t>Transporteur</t>
  </si>
  <si>
    <t>Date de livr.</t>
  </si>
  <si>
    <t>T°</t>
  </si>
  <si>
    <t>Article</t>
  </si>
  <si>
    <t>Désignation article</t>
  </si>
  <si>
    <t/>
  </si>
  <si>
    <t>4200</t>
  </si>
  <si>
    <t>Nom fournisseur</t>
  </si>
  <si>
    <t>Fourn.</t>
  </si>
  <si>
    <t>Nom du fournisseur</t>
  </si>
  <si>
    <t>Nom</t>
  </si>
  <si>
    <t>N° four.</t>
  </si>
  <si>
    <t>N° Cde</t>
  </si>
  <si>
    <t>10156</t>
  </si>
  <si>
    <t>12170</t>
  </si>
  <si>
    <t>A completer</t>
  </si>
  <si>
    <t>4100</t>
  </si>
  <si>
    <t>4300</t>
  </si>
  <si>
    <t>4000</t>
  </si>
  <si>
    <t>N° d'art.</t>
  </si>
  <si>
    <t>Lot</t>
  </si>
  <si>
    <t>Poids BL</t>
  </si>
  <si>
    <t>Rem.</t>
  </si>
  <si>
    <t>12171</t>
  </si>
  <si>
    <t>10099</t>
  </si>
  <si>
    <t>Total général</t>
  </si>
  <si>
    <t>(vide)</t>
  </si>
  <si>
    <t>TRIER DANS L'ORDRE ALPHABETIQUE</t>
  </si>
  <si>
    <t xml:space="preserve">  Poids BL</t>
  </si>
  <si>
    <t>Export SAP</t>
  </si>
  <si>
    <t>Test fournisseur 1</t>
  </si>
  <si>
    <t>Test fournisseur 2</t>
  </si>
  <si>
    <t>Test fournisseur 3</t>
  </si>
  <si>
    <t>Test fournisseur 4</t>
  </si>
  <si>
    <t>TEST article 1</t>
  </si>
  <si>
    <t>TEST article 2</t>
  </si>
  <si>
    <t>TEST article 3</t>
  </si>
  <si>
    <t>TEST article 4</t>
  </si>
  <si>
    <t>TEST Centre coll. 1</t>
  </si>
  <si>
    <t>TEST Centre coll. 2</t>
  </si>
  <si>
    <t>TEST Centre coll. 3</t>
  </si>
  <si>
    <t>TEST Centre coll. 4</t>
  </si>
  <si>
    <t>TEST Centre coll. 5</t>
  </si>
  <si>
    <t>TEST Transporteur 1</t>
  </si>
  <si>
    <t>TEST Transporteur 2</t>
  </si>
  <si>
    <t>TEST Transporteur 3</t>
  </si>
  <si>
    <t>TEST Transporteur 4</t>
  </si>
  <si>
    <t>TEST Transporteur 5</t>
  </si>
  <si>
    <t>TEST Transporteur 6</t>
  </si>
  <si>
    <t>Centres coll.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</si>
  <si>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</si>
  <si>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</si>
  <si>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</si>
  <si>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</si>
  <si>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</si>
  <si>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</si>
  <si>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</si>
  <si>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</si>
  <si>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</si>
  <si>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Sté</t>
  </si>
  <si>
    <t>Four.</t>
  </si>
  <si>
    <t xml:space="preserve"> Analyse 1</t>
  </si>
  <si>
    <t xml:space="preserve"> Analyse 5</t>
  </si>
  <si>
    <t xml:space="preserve"> Analyse 8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</si>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</sst>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(* #,##0.00_);_(* \(#,##0.00\);_(* &quot;-&quot;??_);_(@_)"/>
    <numFmt numFmtId="165" formatCode="_ * #,##0_ ;_ * \-#,##0_ ;_ * &quot;-&quot;??_ ;_ @_ "/>
    <numFmt numFmtId="166" formatCode="dd/mm/yy;@"/>
    <numFmt numFmtId="167" formatCode="_(* #,##0.0_);_(* \(#,##0.0\);_(* &quot;-&quot;??_);_(@_)"/>
    <numFmt numFmtId="168" formatCode="_(* #,##0_);_(* \(#,##0\);_(* &quot;-&quot;??_);_(@_)"/>
    <numFmt numFmtId="169" formatCode="#,##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.95"/>
      <color indexed="8"/>
      <name val="Arial"/>
      <family val="2"/>
    </font>
    <font>
      <sz val="10"/>
      <color indexed="8"/>
      <name val="MS Sans Serif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2"/>
      <name val="Calibri"/>
      <family val="2"/>
      <scheme val="minor"/>
    </font>
    <font>
      <i/>
      <sz val="1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hair">
        <color theme="4"/>
      </left>
      <right style="hair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/>
      <top/>
      <bottom/>
      <diagonal/>
    </border>
    <border>
      <left style="hair">
        <color theme="4"/>
      </left>
      <right style="thin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thin">
        <color theme="4"/>
      </right>
      <top style="hair">
        <color theme="4"/>
      </top>
      <bottom/>
      <diagonal/>
    </border>
    <border>
      <left style="thin">
        <color theme="4"/>
      </left>
      <right style="hair">
        <color theme="4"/>
      </right>
      <top style="thin">
        <color theme="4"/>
      </top>
      <bottom/>
      <diagonal/>
    </border>
    <border>
      <left style="hair">
        <color theme="4"/>
      </left>
      <right style="hair">
        <color theme="4"/>
      </right>
      <top style="thin">
        <color theme="4"/>
      </top>
      <bottom/>
      <diagonal/>
    </border>
    <border>
      <left style="hair">
        <color theme="4"/>
      </left>
      <right/>
      <top style="thin">
        <color theme="4"/>
      </top>
      <bottom style="thin">
        <color theme="4"/>
      </bottom>
      <diagonal/>
    </border>
    <border>
      <left style="hair">
        <color theme="4"/>
      </left>
      <right/>
      <top style="thin">
        <color theme="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3" fillId="0" borderId="0"/>
  </cellStyleXfs>
  <cellXfs count="93">
    <xf numFmtId="0" fontId="0" fillId="0" borderId="0" xfId="0"/>
    <xf numFmtId="0" fontId="0" fillId="2" borderId="0" xfId="0" applyFill="1"/>
    <xf numFmtId="49" fontId="0" fillId="3" borderId="0" xfId="0" applyNumberFormat="1" applyFill="1"/>
    <xf numFmtId="0" fontId="0" fillId="0" borderId="0" xfId="0" pivotButton="1"/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49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0" fontId="0" fillId="0" borderId="0" xfId="0" applyBorder="1"/>
    <xf numFmtId="0" fontId="0" fillId="5" borderId="0" xfId="0" applyFill="1"/>
    <xf numFmtId="49" fontId="0" fillId="5" borderId="0" xfId="0" applyNumberFormat="1" applyFill="1"/>
    <xf numFmtId="0" fontId="4" fillId="6" borderId="0" xfId="0" applyFont="1" applyFill="1"/>
    <xf numFmtId="0" fontId="0" fillId="6" borderId="0" xfId="0" applyFill="1" applyBorder="1"/>
    <xf numFmtId="0" fontId="0" fillId="5" borderId="0" xfId="0" applyFill="1" applyBorder="1"/>
    <xf numFmtId="0" fontId="0" fillId="5" borderId="0" xfId="0" applyFont="1" applyFill="1" applyBorder="1" applyAlignment="1">
      <alignment horizontal="left"/>
    </xf>
    <xf numFmtId="0" fontId="0" fillId="0" borderId="0" xfId="0" applyNumberFormat="1"/>
    <xf numFmtId="168" fontId="0" fillId="4" borderId="7" xfId="1" applyNumberFormat="1" applyFont="1" applyFill="1" applyBorder="1" applyAlignment="1" applyProtection="1">
      <alignment horizontal="center" vertical="center" wrapText="1"/>
    </xf>
    <xf numFmtId="168" fontId="0" fillId="0" borderId="8" xfId="1" applyNumberFormat="1" applyFont="1" applyFill="1" applyBorder="1" applyAlignment="1" applyProtection="1">
      <alignment horizontal="center" vertical="center" wrapText="1"/>
    </xf>
    <xf numFmtId="3" fontId="0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Alignment="1">
      <alignment horizontal="center" vertical="center"/>
    </xf>
    <xf numFmtId="166" fontId="6" fillId="0" borderId="9" xfId="0" applyNumberFormat="1" applyFont="1" applyFill="1" applyBorder="1" applyAlignment="1">
      <alignment horizontal="center" vertical="center" wrapText="1"/>
    </xf>
    <xf numFmtId="0" fontId="6" fillId="0" borderId="0" xfId="1" applyNumberFormat="1" applyFont="1" applyFill="1" applyBorder="1" applyAlignment="1" applyProtection="1">
      <alignment vertical="center" shrinkToFit="1"/>
      <protection hidden="1"/>
    </xf>
    <xf numFmtId="0" fontId="7" fillId="0" borderId="0" xfId="1" applyNumberFormat="1" applyFont="1" applyFill="1" applyBorder="1" applyAlignment="1" applyProtection="1">
      <alignment vertical="center" shrinkToFit="1"/>
      <protection locked="0"/>
    </xf>
    <xf numFmtId="0" fontId="8" fillId="0" borderId="0" xfId="0" applyFont="1" applyFill="1" applyBorder="1" applyAlignment="1" applyProtection="1">
      <alignment horizontal="center" vertical="center"/>
      <protection hidden="1"/>
    </xf>
    <xf numFmtId="166" fontId="6" fillId="0" borderId="4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/>
      <protection hidden="1"/>
    </xf>
    <xf numFmtId="0" fontId="8" fillId="8" borderId="9" xfId="0" applyFont="1" applyFill="1" applyBorder="1" applyAlignment="1">
      <alignment horizontal="center" vertical="center" wrapText="1"/>
    </xf>
    <xf numFmtId="49" fontId="8" fillId="8" borderId="10" xfId="0" applyNumberFormat="1" applyFont="1" applyFill="1" applyBorder="1" applyAlignment="1">
      <alignment horizontal="center" vertical="center" wrapText="1"/>
    </xf>
    <xf numFmtId="0" fontId="8" fillId="8" borderId="10" xfId="0" applyFont="1" applyFill="1" applyBorder="1" applyAlignment="1">
      <alignment horizontal="center" vertical="center" wrapText="1"/>
    </xf>
    <xf numFmtId="3" fontId="8" fillId="8" borderId="10" xfId="0" applyNumberFormat="1" applyFont="1" applyFill="1" applyBorder="1" applyAlignment="1">
      <alignment horizontal="center" vertical="center" wrapText="1"/>
    </xf>
    <xf numFmtId="168" fontId="8" fillId="8" borderId="10" xfId="1" applyNumberFormat="1" applyFont="1" applyFill="1" applyBorder="1" applyAlignment="1">
      <alignment horizontal="center" vertical="center" wrapText="1"/>
    </xf>
    <xf numFmtId="3" fontId="8" fillId="8" borderId="10" xfId="1" applyNumberFormat="1" applyFont="1" applyFill="1" applyBorder="1" applyAlignment="1">
      <alignment horizontal="center" vertical="center" wrapText="1"/>
    </xf>
    <xf numFmtId="165" fontId="8" fillId="8" borderId="10" xfId="1" applyNumberFormat="1" applyFont="1" applyFill="1" applyBorder="1" applyAlignment="1">
      <alignment horizontal="center" vertical="center" shrinkToFit="1"/>
    </xf>
    <xf numFmtId="0" fontId="8" fillId="8" borderId="0" xfId="1" applyNumberFormat="1" applyFont="1" applyFill="1" applyBorder="1" applyAlignment="1" applyProtection="1">
      <alignment vertical="center" shrinkToFit="1"/>
      <protection hidden="1"/>
    </xf>
    <xf numFmtId="49" fontId="8" fillId="0" borderId="10" xfId="0" applyNumberFormat="1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3" fontId="8" fillId="0" borderId="10" xfId="0" applyNumberFormat="1" applyFont="1" applyFill="1" applyBorder="1" applyAlignment="1">
      <alignment horizontal="center" vertical="center" wrapText="1"/>
    </xf>
    <xf numFmtId="168" fontId="8" fillId="0" borderId="10" xfId="1" applyNumberFormat="1" applyFont="1" applyFill="1" applyBorder="1" applyAlignment="1">
      <alignment horizontal="center" vertical="center" wrapText="1"/>
    </xf>
    <xf numFmtId="3" fontId="8" fillId="0" borderId="10" xfId="1" applyNumberFormat="1" applyFont="1" applyFill="1" applyBorder="1" applyAlignment="1">
      <alignment horizontal="center" vertical="center" wrapText="1"/>
    </xf>
    <xf numFmtId="165" fontId="8" fillId="0" borderId="12" xfId="1" applyNumberFormat="1" applyFont="1" applyFill="1" applyBorder="1" applyAlignment="1">
      <alignment horizontal="center" vertical="center" shrinkToFit="1"/>
    </xf>
    <xf numFmtId="0" fontId="6" fillId="0" borderId="0" xfId="0" applyFont="1" applyFill="1" applyBorder="1" applyAlignment="1" applyProtection="1">
      <alignment horizontal="center" vertical="center" wrapText="1"/>
      <protection hidden="1"/>
    </xf>
    <xf numFmtId="0" fontId="10" fillId="0" borderId="0" xfId="0" applyFont="1" applyFill="1" applyBorder="1" applyAlignment="1" applyProtection="1">
      <alignment horizontal="left" vertical="center" wrapText="1"/>
      <protection hidden="1"/>
    </xf>
    <xf numFmtId="0" fontId="9" fillId="0" borderId="0" xfId="0" applyFont="1" applyFill="1" applyBorder="1" applyAlignment="1" applyProtection="1">
      <alignment horizontal="center" vertical="center" wrapText="1"/>
      <protection hidden="1"/>
    </xf>
    <xf numFmtId="3" fontId="6" fillId="0" borderId="1" xfId="0" applyNumberFormat="1" applyFont="1" applyFill="1" applyBorder="1" applyAlignment="1" applyProtection="1">
      <alignment horizontal="center" vertical="center" wrapText="1"/>
    </xf>
    <xf numFmtId="169" fontId="6" fillId="4" borderId="1" xfId="1" applyNumberFormat="1" applyFont="1" applyFill="1" applyBorder="1" applyAlignment="1" applyProtection="1">
      <alignment horizontal="center" vertical="center" wrapText="1"/>
    </xf>
    <xf numFmtId="169" fontId="6" fillId="0" borderId="1" xfId="1" applyNumberFormat="1" applyFont="1" applyFill="1" applyBorder="1" applyAlignment="1" applyProtection="1">
      <alignment horizontal="center" vertical="center" wrapText="1"/>
    </xf>
    <xf numFmtId="3" fontId="6" fillId="0" borderId="3" xfId="1" applyNumberFormat="1" applyFont="1" applyFill="1" applyBorder="1" applyAlignment="1" applyProtection="1">
      <alignment horizontal="center" vertical="center" wrapText="1"/>
    </xf>
    <xf numFmtId="165" fontId="6" fillId="0" borderId="2" xfId="1" applyNumberFormat="1" applyFont="1" applyFill="1" applyBorder="1" applyAlignment="1" applyProtection="1">
      <alignment horizontal="center" vertical="center" shrinkToFit="1"/>
      <protection hidden="1"/>
    </xf>
    <xf numFmtId="0" fontId="6" fillId="0" borderId="0" xfId="0" applyFont="1" applyFill="1" applyBorder="1" applyAlignment="1" applyProtection="1">
      <alignment horizontal="center" vertical="center"/>
      <protection hidden="1"/>
    </xf>
    <xf numFmtId="3" fontId="11" fillId="0" borderId="0" xfId="1" applyNumberFormat="1" applyFont="1" applyFill="1" applyBorder="1" applyAlignment="1" applyProtection="1">
      <alignment horizontal="center" vertical="center" wrapText="1"/>
      <protection hidden="1"/>
    </xf>
    <xf numFmtId="49" fontId="6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12" fillId="0" borderId="0" xfId="1" applyNumberFormat="1" applyFont="1" applyFill="1" applyBorder="1" applyAlignment="1" applyProtection="1">
      <alignment horizontal="left" vertical="center" wrapText="1"/>
      <protection hidden="1"/>
    </xf>
    <xf numFmtId="3" fontId="6" fillId="0" borderId="0" xfId="1" applyNumberFormat="1" applyFont="1" applyFill="1" applyBorder="1" applyAlignment="1" applyProtection="1">
      <alignment horizontal="center" shrinkToFit="1"/>
      <protection hidden="1"/>
    </xf>
    <xf numFmtId="165" fontId="12" fillId="0" borderId="0" xfId="1" applyNumberFormat="1" applyFont="1" applyFill="1" applyBorder="1" applyAlignment="1" applyProtection="1">
      <alignment horizontal="left" vertical="center" wrapText="1"/>
      <protection hidden="1"/>
    </xf>
    <xf numFmtId="165" fontId="6" fillId="0" borderId="0" xfId="1" applyNumberFormat="1" applyFont="1" applyFill="1" applyBorder="1" applyAlignment="1" applyProtection="1">
      <alignment horizontal="center" vertical="center" wrapText="1"/>
      <protection hidden="1"/>
    </xf>
    <xf numFmtId="1" fontId="9" fillId="0" borderId="7" xfId="1" applyNumberFormat="1" applyFont="1" applyFill="1" applyBorder="1" applyAlignment="1" applyProtection="1">
      <alignment horizontal="center" vertical="center" wrapText="1"/>
    </xf>
    <xf numFmtId="167" fontId="9" fillId="0" borderId="7" xfId="1" applyNumberFormat="1" applyFont="1" applyFill="1" applyBorder="1" applyAlignment="1" applyProtection="1">
      <alignment horizontal="center" vertical="center" wrapText="1"/>
    </xf>
    <xf numFmtId="167" fontId="9" fillId="4" borderId="7" xfId="1" applyNumberFormat="1" applyFont="1" applyFill="1" applyBorder="1" applyAlignment="1" applyProtection="1">
      <alignment horizontal="center" vertical="center" wrapText="1"/>
    </xf>
    <xf numFmtId="49" fontId="6" fillId="0" borderId="10" xfId="0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3" fontId="6" fillId="0" borderId="10" xfId="0" applyNumberFormat="1" applyFont="1" applyFill="1" applyBorder="1" applyAlignment="1">
      <alignment horizontal="center" vertical="center" wrapText="1"/>
    </xf>
    <xf numFmtId="168" fontId="6" fillId="0" borderId="10" xfId="1" applyNumberFormat="1" applyFont="1" applyFill="1" applyBorder="1" applyAlignment="1">
      <alignment horizontal="center" vertical="center" wrapText="1"/>
    </xf>
    <xf numFmtId="3" fontId="6" fillId="0" borderId="10" xfId="1" applyNumberFormat="1" applyFont="1" applyFill="1" applyBorder="1" applyAlignment="1">
      <alignment horizontal="center" vertical="center" wrapText="1"/>
    </xf>
    <xf numFmtId="165" fontId="6" fillId="0" borderId="12" xfId="1" applyNumberFormat="1" applyFont="1" applyFill="1" applyBorder="1" applyAlignment="1">
      <alignment horizontal="center" vertical="center" shrinkToFit="1"/>
    </xf>
    <xf numFmtId="49" fontId="6" fillId="0" borderId="5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center" vertical="center" wrapText="1"/>
    </xf>
    <xf numFmtId="3" fontId="6" fillId="0" borderId="5" xfId="0" applyNumberFormat="1" applyFont="1" applyFill="1" applyBorder="1" applyAlignment="1">
      <alignment horizontal="center" vertical="center" wrapText="1"/>
    </xf>
    <xf numFmtId="169" fontId="6" fillId="0" borderId="5" xfId="1" applyNumberFormat="1" applyFont="1" applyFill="1" applyBorder="1" applyAlignment="1">
      <alignment horizontal="center" vertical="center" wrapText="1"/>
    </xf>
    <xf numFmtId="168" fontId="6" fillId="0" borderId="5" xfId="1" applyNumberFormat="1" applyFont="1" applyFill="1" applyBorder="1" applyAlignment="1">
      <alignment horizontal="center" vertical="center" wrapText="1"/>
    </xf>
    <xf numFmtId="3" fontId="6" fillId="0" borderId="5" xfId="1" applyNumberFormat="1" applyFont="1" applyFill="1" applyBorder="1" applyAlignment="1">
      <alignment horizontal="center" vertical="center" wrapText="1"/>
    </xf>
    <xf numFmtId="165" fontId="6" fillId="0" borderId="11" xfId="1" applyNumberFormat="1" applyFont="1" applyFill="1" applyBorder="1" applyAlignment="1">
      <alignment horizontal="center" vertical="center" shrinkToFit="1"/>
    </xf>
    <xf numFmtId="169" fontId="6" fillId="7" borderId="5" xfId="1" applyNumberFormat="1" applyFont="1" applyFill="1" applyBorder="1" applyAlignment="1">
      <alignment horizontal="center" vertical="center" wrapText="1"/>
    </xf>
    <xf numFmtId="168" fontId="6" fillId="7" borderId="5" xfId="1" applyNumberFormat="1" applyFont="1" applyFill="1" applyBorder="1" applyAlignment="1">
      <alignment horizontal="center" vertical="center" wrapText="1"/>
    </xf>
    <xf numFmtId="165" fontId="6" fillId="0" borderId="6" xfId="1" applyNumberFormat="1" applyFont="1" applyFill="1" applyBorder="1" applyAlignment="1">
      <alignment horizontal="center" vertical="center" shrinkToFit="1"/>
    </xf>
    <xf numFmtId="0" fontId="13" fillId="0" borderId="0" xfId="0" applyFont="1" applyFill="1" applyBorder="1" applyAlignment="1" applyProtection="1">
      <alignment horizontal="center" vertical="center" wrapText="1"/>
      <protection locked="0"/>
    </xf>
    <xf numFmtId="49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horizontal="left" vertical="center" wrapText="1"/>
      <protection locked="0"/>
    </xf>
    <xf numFmtId="0" fontId="9" fillId="0" borderId="0" xfId="0" applyFont="1" applyFill="1" applyBorder="1" applyProtection="1">
      <protection locked="0"/>
    </xf>
    <xf numFmtId="49" fontId="6" fillId="0" borderId="0" xfId="0" applyNumberFormat="1" applyFont="1" applyFill="1" applyBorder="1" applyAlignment="1" applyProtection="1">
      <alignment horizontal="left" vertical="center" wrapText="1"/>
      <protection locked="0"/>
    </xf>
    <xf numFmtId="0" fontId="12" fillId="0" borderId="0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3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6" fillId="0" borderId="0" xfId="1" applyNumberFormat="1" applyFont="1" applyFill="1" applyBorder="1" applyAlignment="1" applyProtection="1">
      <alignment horizontal="center" vertical="center" wrapText="1"/>
      <protection locked="0"/>
    </xf>
    <xf numFmtId="168" fontId="9" fillId="0" borderId="0" xfId="1" applyNumberFormat="1" applyFont="1" applyFill="1" applyBorder="1" applyProtection="1">
      <protection locked="0"/>
    </xf>
    <xf numFmtId="3" fontId="9" fillId="0" borderId="0" xfId="1" applyNumberFormat="1" applyFont="1" applyFill="1" applyBorder="1" applyProtection="1">
      <protection locked="0"/>
    </xf>
    <xf numFmtId="164" fontId="7" fillId="0" borderId="0" xfId="1" applyFont="1" applyFill="1" applyBorder="1" applyAlignment="1" applyProtection="1">
      <alignment horizontal="center" vertical="center" shrinkToFit="1"/>
      <protection locked="0"/>
    </xf>
    <xf numFmtId="0" fontId="12" fillId="0" borderId="0" xfId="0" applyFont="1" applyFill="1" applyBorder="1" applyAlignment="1" applyProtection="1">
      <alignment horizontal="center" vertical="center" shrinkToFit="1"/>
      <protection locked="0"/>
    </xf>
    <xf numFmtId="0" fontId="6" fillId="0" borderId="0" xfId="0" applyFont="1" applyFill="1" applyBorder="1" applyAlignment="1" applyProtection="1">
      <alignment vertical="center"/>
      <protection locked="0"/>
    </xf>
  </cellXfs>
  <cellStyles count="4">
    <cellStyle name="Milliers" xfId="1" builtinId="3"/>
    <cellStyle name="Milliers 2" xfId="2" xr:uid="{00000000-0005-0000-0000-000001000000}"/>
    <cellStyle name="Normal" xfId="0" builtinId="0"/>
    <cellStyle name="Normal 2" xfId="3" xr:uid="{00000000-0005-0000-0000-000003000000}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170" formatCode="_ [$CHF]\ * #,##0.00_ ;_ [$CHF]\ * \-#,##0.00_ ;_ [$CHF]\ * &quot;-&quot;??_ ;_ @_ "/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_ * #,##0_ ;_ * \-#,##0_ ;_ * &quot;-&quot;??_ ;_ @_ "/>
      <alignment horizontal="center" vertical="center" textRotation="0" wrapText="0" indent="0" justifyLastLine="0" shrinkToFit="1" readingOrder="0"/>
      <border diagonalUp="0" diagonalDown="0" outline="0">
        <left style="hair">
          <color theme="4"/>
        </left>
        <right/>
        <top style="thin">
          <color theme="4"/>
        </top>
        <bottom style="thin">
          <color theme="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72" formatCode="_ [$CHF]\ * #\,##0.00_ ;_ [$CHF]\ * \-#\,##0.00_ ;_ [$CHF]\ * &quot;-&quot;??_ ;_ @_ "/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8" formatCode="_(* #,##0_);_(* \(#,##0\);_(* &quot;-&quot;??_);_(@_)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dd/mm/yy;@"/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hair">
          <color theme="4"/>
        </right>
        <top style="thin">
          <color theme="4"/>
        </top>
        <bottom style="thin">
          <color theme="4"/>
        </bottom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36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923925</xdr:colOff>
      <xdr:row>0</xdr:row>
      <xdr:rowOff>0</xdr:rowOff>
    </xdr:from>
    <xdr:to>
      <xdr:col>4</xdr:col>
      <xdr:colOff>948436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entres coll.">
              <a:extLst>
                <a:ext uri="{FF2B5EF4-FFF2-40B4-BE49-F238E27FC236}">
                  <a16:creationId xmlns:a16="http://schemas.microsoft.com/office/drawing/2014/main" id="{839FC9E1-4CB3-4C28-AA20-6FE6FAEB9E9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entres coll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67025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0</xdr:col>
      <xdr:colOff>0</xdr:colOff>
      <xdr:row>0</xdr:row>
      <xdr:rowOff>0</xdr:rowOff>
    </xdr:from>
    <xdr:to>
      <xdr:col>2</xdr:col>
      <xdr:colOff>929386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om fournisseur">
              <a:extLst>
                <a:ext uri="{FF2B5EF4-FFF2-40B4-BE49-F238E27FC236}">
                  <a16:creationId xmlns:a16="http://schemas.microsoft.com/office/drawing/2014/main" id="{E475727C-E2B4-444F-9A5B-2DDA6BF9D3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fourniss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4</xdr:col>
      <xdr:colOff>947039</xdr:colOff>
      <xdr:row>0</xdr:row>
      <xdr:rowOff>0</xdr:rowOff>
    </xdr:from>
    <xdr:to>
      <xdr:col>9</xdr:col>
      <xdr:colOff>9525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ransporteur">
              <a:extLst>
                <a:ext uri="{FF2B5EF4-FFF2-40B4-BE49-F238E27FC236}">
                  <a16:creationId xmlns:a16="http://schemas.microsoft.com/office/drawing/2014/main" id="{D176C308-A486-41CF-8605-83399962F9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nspor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38114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110661</xdr:colOff>
      <xdr:row>0</xdr:row>
      <xdr:rowOff>28576</xdr:rowOff>
    </xdr:from>
    <xdr:to>
      <xdr:col>1</xdr:col>
      <xdr:colOff>472834</xdr:colOff>
      <xdr:row>1</xdr:row>
      <xdr:rowOff>169501</xdr:rowOff>
    </xdr:to>
    <xdr:pic macro="[0]!Data_processing">
      <xdr:nvPicPr>
        <xdr:cNvPr id="6" name="Image 5" descr="File:Oxygen480-actions-document-save.svg - Wikimedia Commons" title="Enregister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9311" y="28576"/>
          <a:ext cx="362173" cy="360000"/>
        </a:xfrm>
        <a:prstGeom prst="rect">
          <a:avLst/>
        </a:prstGeom>
        <a:effectLst>
          <a:softEdge rad="0"/>
        </a:effectLst>
      </xdr:spPr>
    </xdr:pic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38101</xdr:rowOff>
    </xdr:from>
    <xdr:to>
      <xdr:col>1</xdr:col>
      <xdr:colOff>685800</xdr:colOff>
      <xdr:row>0</xdr:row>
      <xdr:rowOff>615951</xdr:rowOff>
    </xdr:to>
    <xdr:pic macro="[0]!TRIER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50" y="38101"/>
          <a:ext cx="600075" cy="577850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0</xdr:row>
      <xdr:rowOff>0</xdr:rowOff>
    </xdr:from>
    <xdr:to>
      <xdr:col>1</xdr:col>
      <xdr:colOff>752475</xdr:colOff>
      <xdr:row>0</xdr:row>
      <xdr:rowOff>632883</xdr:rowOff>
    </xdr:to>
    <xdr:pic macro="[0]!TRIER_FOUR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9225" y="0"/>
          <a:ext cx="657225" cy="632883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rouve" refreshedDate="43224.283792592592" missingItemsLimit="0" createdVersion="6" refreshedVersion="6" minRefreshableVersion="3" recordCount="11" xr:uid="{00000000-000A-0000-FFFF-FFFF00000000}">
  <cacheSource type="worksheet">
    <worksheetSource name="Tableau1"/>
  </cacheSource>
  <cacheFields count="22">
    <cacheField name="Date de livr." numFmtId="166">
      <sharedItems containsSemiMixedTypes="0" containsNonDate="0" containsDate="1" containsString="0" minDate="2018-05-04T00:00:00" maxDate="2018-05-05T00:00:00"/>
    </cacheField>
    <cacheField name="N° d'art." numFmtId="49">
      <sharedItems containsBlank="1" count="3">
        <m/>
        <s v="4200"/>
        <s v="4300"/>
      </sharedItems>
    </cacheField>
    <cacheField name="Désignation" numFmtId="0">
      <sharedItems count="3">
        <s v=""/>
        <s v="TEST article 3"/>
        <s v="TEST article 4"/>
      </sharedItems>
    </cacheField>
    <cacheField name="Lot" numFmtId="49">
      <sharedItems containsNonDate="0" containsString="0" containsBlank="1"/>
    </cacheField>
    <cacheField name="N° Cde" numFmtId="49">
      <sharedItems containsNonDate="0" containsString="0" containsBlank="1"/>
    </cacheField>
    <cacheField name="N° four." numFmtId="49">
      <sharedItems containsNonDate="0" containsString="0" containsBlank="1"/>
    </cacheField>
    <cacheField name="Nom fournisseur" numFmtId="0">
      <sharedItems count="1">
        <s v=""/>
      </sharedItems>
    </cacheField>
    <cacheField name="Centres coll." numFmtId="0">
      <sharedItems containsNonDate="0" containsString="0" containsBlank="1" count="1">
        <m/>
      </sharedItems>
    </cacheField>
    <cacheField name="Transporteur" numFmtId="0">
      <sharedItems containsNonDate="0" containsString="0" containsBlank="1" count="1">
        <m/>
      </sharedItems>
    </cacheField>
    <cacheField name="Analyse 1" numFmtId="3">
      <sharedItems containsNonDate="0" containsString="0" containsBlank="1"/>
    </cacheField>
    <cacheField name="Analyse 2" numFmtId="0">
      <sharedItems containsNonDate="0" containsString="0" containsBlank="1"/>
    </cacheField>
    <cacheField name="Analyse 3" numFmtId="0">
      <sharedItems containsNonDate="0" containsString="0" containsBlank="1"/>
    </cacheField>
    <cacheField name="Analyse 4" numFmtId="0">
      <sharedItems containsNonDate="0" containsString="0" containsBlank="1"/>
    </cacheField>
    <cacheField name="Analyse 5" numFmtId="0">
      <sharedItems containsNonDate="0" containsString="0" containsBlank="1"/>
    </cacheField>
    <cacheField name="Analyse 6" numFmtId="0">
      <sharedItems containsNonDate="0" containsString="0" containsBlank="1"/>
    </cacheField>
    <cacheField name="Analyse 7" numFmtId="0">
      <sharedItems containsNonDate="0" containsString="0" containsBlank="1"/>
    </cacheField>
    <cacheField name="Analyse 8" numFmtId="0">
      <sharedItems containsNonDate="0" containsString="0" containsBlank="1"/>
    </cacheField>
    <cacheField name="Analyse 9" numFmtId="0">
      <sharedItems containsNonDate="0" containsString="0" containsBlank="1"/>
    </cacheField>
    <cacheField name="Poids BL" numFmtId="168">
      <sharedItems containsNonDate="0" containsString="0" containsBlank="1"/>
    </cacheField>
    <cacheField name="T°" numFmtId="3">
      <sharedItems containsNonDate="0" containsString="0" containsBlank="1"/>
    </cacheField>
    <cacheField name="Rem." numFmtId="165">
      <sharedItems containsNonDate="0" containsString="0" containsBlank="1"/>
    </cacheField>
    <cacheField name="ordre" numFmtId="0">
      <sharedItems containsSemiMixedTypes="0" containsString="0" containsNumber="1" containsInteger="1" minValue="1" maxValue="1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d v="2018-05-04T00:00:00"/>
    <x v="0"/>
    <x v="0"/>
    <m/>
    <m/>
    <m/>
    <x v="0"/>
    <x v="0"/>
    <x v="0"/>
    <m/>
    <m/>
    <m/>
    <m/>
    <m/>
    <m/>
    <m/>
    <m/>
    <m/>
    <m/>
    <m/>
    <m/>
    <n v="1"/>
  </r>
  <r>
    <d v="2018-05-04T00:00:00"/>
    <x v="0"/>
    <x v="0"/>
    <m/>
    <m/>
    <m/>
    <x v="0"/>
    <x v="0"/>
    <x v="0"/>
    <m/>
    <m/>
    <m/>
    <m/>
    <m/>
    <m/>
    <m/>
    <m/>
    <m/>
    <m/>
    <m/>
    <m/>
    <n v="2"/>
  </r>
  <r>
    <d v="2018-05-04T00:00:00"/>
    <x v="1"/>
    <x v="1"/>
    <m/>
    <m/>
    <m/>
    <x v="0"/>
    <x v="0"/>
    <x v="0"/>
    <m/>
    <m/>
    <m/>
    <m/>
    <m/>
    <m/>
    <m/>
    <m/>
    <m/>
    <m/>
    <m/>
    <m/>
    <n v="3"/>
  </r>
  <r>
    <d v="2018-05-04T00:00:00"/>
    <x v="0"/>
    <x v="0"/>
    <m/>
    <m/>
    <m/>
    <x v="0"/>
    <x v="0"/>
    <x v="0"/>
    <m/>
    <m/>
    <m/>
    <m/>
    <m/>
    <m/>
    <m/>
    <m/>
    <m/>
    <m/>
    <m/>
    <m/>
    <n v="4"/>
  </r>
  <r>
    <d v="2018-05-04T00:00:00"/>
    <x v="0"/>
    <x v="0"/>
    <m/>
    <m/>
    <m/>
    <x v="0"/>
    <x v="0"/>
    <x v="0"/>
    <m/>
    <m/>
    <m/>
    <m/>
    <m/>
    <m/>
    <m/>
    <m/>
    <m/>
    <m/>
    <m/>
    <m/>
    <n v="5"/>
  </r>
  <r>
    <d v="2018-05-04T00:00:00"/>
    <x v="0"/>
    <x v="0"/>
    <m/>
    <m/>
    <m/>
    <x v="0"/>
    <x v="0"/>
    <x v="0"/>
    <m/>
    <m/>
    <m/>
    <m/>
    <m/>
    <m/>
    <m/>
    <m/>
    <m/>
    <m/>
    <m/>
    <m/>
    <n v="6"/>
  </r>
  <r>
    <d v="2018-05-04T00:00:00"/>
    <x v="0"/>
    <x v="0"/>
    <m/>
    <m/>
    <m/>
    <x v="0"/>
    <x v="0"/>
    <x v="0"/>
    <m/>
    <m/>
    <m/>
    <m/>
    <m/>
    <m/>
    <m/>
    <m/>
    <m/>
    <m/>
    <m/>
    <m/>
    <n v="7"/>
  </r>
  <r>
    <d v="2018-05-04T00:00:00"/>
    <x v="0"/>
    <x v="0"/>
    <m/>
    <m/>
    <m/>
    <x v="0"/>
    <x v="0"/>
    <x v="0"/>
    <m/>
    <m/>
    <m/>
    <m/>
    <m/>
    <m/>
    <m/>
    <m/>
    <m/>
    <m/>
    <m/>
    <m/>
    <n v="8"/>
  </r>
  <r>
    <d v="2018-05-04T00:00:00"/>
    <x v="0"/>
    <x v="0"/>
    <m/>
    <m/>
    <m/>
    <x v="0"/>
    <x v="0"/>
    <x v="0"/>
    <m/>
    <m/>
    <m/>
    <m/>
    <m/>
    <m/>
    <m/>
    <m/>
    <m/>
    <m/>
    <m/>
    <m/>
    <n v="9"/>
  </r>
  <r>
    <d v="2018-05-04T00:00:00"/>
    <x v="1"/>
    <x v="1"/>
    <m/>
    <m/>
    <m/>
    <x v="0"/>
    <x v="0"/>
    <x v="0"/>
    <m/>
    <m/>
    <m/>
    <m/>
    <m/>
    <m/>
    <m/>
    <m/>
    <m/>
    <m/>
    <m/>
    <m/>
    <n v="10"/>
  </r>
  <r>
    <d v="2018-05-04T00:00:00"/>
    <x v="2"/>
    <x v="2"/>
    <m/>
    <m/>
    <m/>
    <x v="0"/>
    <x v="0"/>
    <x v="0"/>
    <m/>
    <m/>
    <m/>
    <m/>
    <m/>
    <m/>
    <m/>
    <m/>
    <m/>
    <m/>
    <m/>
    <m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98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fieldListSortAscending="1">
  <location ref="A3:I7" firstHeaderRow="0" firstDataRow="1" firstDataCol="5"/>
  <pivotFields count="22">
    <pivotField compact="0" numFmtId="166" outline="0" showAll="0" defaultSubtotal="0"/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3">
        <item x="1"/>
        <item x="0"/>
        <item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">
        <item x="0"/>
      </items>
    </pivotField>
    <pivotField axis="axisRow" compact="0" outline="0" subtotalTop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dataField="1" compact="0" numFmtId="3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</pivotFields>
  <rowFields count="5">
    <field x="6"/>
    <field x="1"/>
    <field x="2"/>
    <field x="7"/>
    <field x="8"/>
  </rowFields>
  <rowItems count="4">
    <i>
      <x/>
      <x/>
      <x/>
      <x/>
      <x/>
    </i>
    <i r="1">
      <x v="1"/>
      <x v="1"/>
      <x/>
      <x/>
    </i>
    <i r="1">
      <x v="2"/>
      <x v="2"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nalyse 1" fld="9" subtotal="average" baseField="6" baseItem="0"/>
    <dataField name=" Analyse 5" fld="13" subtotal="average" baseField="8" baseItem="2"/>
    <dataField name=" Analyse 8" fld="16" subtotal="average" baseField="8" baseItem="2"/>
    <dataField name="  Poids BL" fld="18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ransporteur" xr10:uid="{00000000-0013-0000-FFFF-FFFF01000000}" sourceName="Transporteur">
  <pivotTables>
    <pivotTable tabId="18" name="Tableau croisé dynamique2"/>
  </pivotTables>
  <data>
    <tabular pivotCacheId="1">
      <items count="1"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fournisseur" xr10:uid="{00000000-0013-0000-FFFF-FFFF02000000}" sourceName="Nom fournisseur">
  <pivotTables>
    <pivotTable tabId="18" name="Tableau croisé dynamique2"/>
  </pivotTables>
  <data>
    <tabular pivotCacheId="1">
      <items count="1"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entres_coll." xr10:uid="{00000000-0013-0000-FFFF-FFFF03000000}" sourceName="Centres coll.">
  <pivotTables>
    <pivotTable tabId="18" name="Tableau croisé dynamique2"/>
  </pivotTables>
  <data>
    <tabular pivotCacheId="1">
      <items count="1"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ransporteur" xr10:uid="{00000000-0014-0000-FFFF-FFFF01000000}" cache="Segment_Transporteur" caption="Transporteur" columnCount="2" rowHeight="216000"/>
  <slicer name="Nom fournisseur" xr10:uid="{00000000-0014-0000-FFFF-FFFF02000000}" cache="Segment_Nom_fournisseur" caption="Nom fournisseur" columnCount="2" rowHeight="216000"/>
  <slicer name="Centres coll." xr10:uid="{00000000-0014-0000-FFFF-FFFF03000000}" cache="Segment_Centres_coll." caption="Centres coll." columnCount="2" rowHeight="216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V15" totalsRowShown="0" headerRowDxfId="0" dataDxfId="14" tableBorderDxfId="35" headerRowCellStyle="Milliers" dataCellStyle="Milliers">
  <autoFilter ref="A3:V15" xr:uid="{00000000-0009-0000-0100-000001000000}"/>
  <sortState ref="A4:V15">
    <sortCondition ref="V3:V15"/>
  </sortState>
  <tableColumns count="22">
    <tableColumn id="1" xr3:uid="{00000000-0010-0000-0000-000001000000}" name="Date de livr." dataDxfId="34">
      <calculatedColumnFormula>TODAY()</calculatedColumnFormula>
    </tableColumn>
    <tableColumn id="2" xr3:uid="{00000000-0010-0000-0000-000002000000}" name="N° d'art." dataDxfId="33"/>
    <tableColumn id="3" xr3:uid="{00000000-0010-0000-0000-000003000000}" name="Désignation" dataDxfId="32">
      <calculatedColumnFormula>IFERROR(VLOOKUP(Tableau1[[#This Row],[N° d''art.]],'Base articles'!$A:$B,2,FALSE),"")</calculatedColumnFormula>
    </tableColumn>
    <tableColumn id="4" xr3:uid="{00000000-0010-0000-0000-000004000000}" name="Lot" dataDxfId="31"/>
    <tableColumn id="5" xr3:uid="{00000000-0010-0000-0000-000005000000}" name="N° Cde" dataDxfId="30"/>
    <tableColumn id="6" xr3:uid="{00000000-0010-0000-0000-000006000000}" name="N° four." dataDxfId="29"/>
    <tableColumn id="7" xr3:uid="{00000000-0010-0000-0000-000007000000}" name="Nom fournisseur" dataDxfId="28">
      <calculatedColumnFormula>IFERROR(VLOOKUP(F4,'Base fournisseur'!$A:$B,2,FALSE),"")</calculatedColumnFormula>
    </tableColumn>
    <tableColumn id="8" xr3:uid="{00000000-0010-0000-0000-000008000000}" name="Centres coll." dataDxfId="27"/>
    <tableColumn id="9" xr3:uid="{00000000-0010-0000-0000-000009000000}" name="Transporteur" dataDxfId="26"/>
    <tableColumn id="14" xr3:uid="{00000000-0010-0000-0000-00000E000000}" name="Analyse 1" dataDxfId="25"/>
    <tableColumn id="15" xr3:uid="{00000000-0010-0000-0000-00000F000000}" name="Analyse 2" dataDxfId="24" dataCellStyle="Milliers"/>
    <tableColumn id="16" xr3:uid="{00000000-0010-0000-0000-000010000000}" name="Analyse 3" dataDxfId="23" dataCellStyle="Milliers"/>
    <tableColumn id="17" xr3:uid="{00000000-0010-0000-0000-000011000000}" name="Analyse 4" dataDxfId="22" dataCellStyle="Milliers"/>
    <tableColumn id="18" xr3:uid="{00000000-0010-0000-0000-000012000000}" name="Analyse 5" dataDxfId="21" dataCellStyle="Milliers"/>
    <tableColumn id="19" xr3:uid="{00000000-0010-0000-0000-000013000000}" name="Analyse 6" dataDxfId="20" dataCellStyle="Milliers"/>
    <tableColumn id="20" xr3:uid="{00000000-0010-0000-0000-000014000000}" name="Analyse 7" dataDxfId="19" dataCellStyle="Milliers"/>
    <tableColumn id="21" xr3:uid="{00000000-0010-0000-0000-000015000000}" name="Analyse 8" dataDxfId="18" dataCellStyle="Milliers"/>
    <tableColumn id="22" xr3:uid="{00000000-0010-0000-0000-000016000000}" name="Analyse 9" dataDxfId="17" dataCellStyle="Milliers"/>
    <tableColumn id="23" xr3:uid="{00000000-0010-0000-0000-000017000000}" name="Poids BL" dataDxfId="16" dataCellStyle="Milliers"/>
    <tableColumn id="24" xr3:uid="{00000000-0010-0000-0000-000018000000}" name="T°" dataDxfId="15" dataCellStyle="Milliers"/>
    <tableColumn id="25" xr3:uid="{00000000-0010-0000-0000-000019000000}" name="Rem." dataDxfId="2" dataCellStyle="Milliers"/>
    <tableColumn id="10" xr3:uid="{DBFAD162-A250-40D9-B0BD-68BC09A559AD}" name="ordre" dataDxfId="1" dataCellStyle="Milliers">
      <calculatedColumnFormula>ROW(A1)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7"/>
  <sheetViews>
    <sheetView workbookViewId="0">
      <pane ySplit="3" topLeftCell="A4" activePane="bottomLeft" state="frozen"/>
      <selection pane="bottomLeft" activeCell="D14" sqref="D14"/>
    </sheetView>
  </sheetViews>
  <sheetFormatPr baseColWidth="10" defaultRowHeight="15" x14ac:dyDescent="0.25"/>
  <cols>
    <col min="1" max="1" width="18.7109375" bestFit="1" customWidth="1"/>
    <col min="2" max="2" width="10.42578125" bestFit="1" customWidth="1"/>
    <col min="3" max="3" width="19.5703125" customWidth="1"/>
    <col min="4" max="4" width="23.140625" customWidth="1"/>
    <col min="5" max="5" width="14.7109375" bestFit="1" customWidth="1"/>
    <col min="6" max="8" width="9.85546875" bestFit="1" customWidth="1"/>
    <col min="9" max="9" width="9.140625" bestFit="1" customWidth="1"/>
    <col min="10" max="10" width="19.42578125" bestFit="1" customWidth="1"/>
    <col min="11" max="11" width="10.7109375" bestFit="1" customWidth="1"/>
    <col min="12" max="12" width="9.85546875" bestFit="1" customWidth="1"/>
    <col min="13" max="13" width="8.85546875" bestFit="1" customWidth="1"/>
    <col min="14" max="14" width="3.5703125" bestFit="1" customWidth="1"/>
    <col min="15" max="15" width="9.140625" bestFit="1" customWidth="1"/>
    <col min="16" max="16" width="13.85546875" bestFit="1" customWidth="1"/>
    <col min="17" max="17" width="13.42578125" bestFit="1" customWidth="1"/>
  </cols>
  <sheetData>
    <row r="1" spans="1:9" ht="54.75" customHeight="1" x14ac:dyDescent="0.25"/>
    <row r="2" spans="1:9" ht="36" customHeight="1" x14ac:dyDescent="0.25"/>
    <row r="3" spans="1:9" x14ac:dyDescent="0.25">
      <c r="A3" s="3" t="s">
        <v>8</v>
      </c>
      <c r="B3" s="3" t="s">
        <v>20</v>
      </c>
      <c r="C3" s="3" t="s">
        <v>0</v>
      </c>
      <c r="D3" s="3" t="s">
        <v>50</v>
      </c>
      <c r="E3" s="3" t="s">
        <v>1</v>
      </c>
      <c r="F3" t="s">
        <v>62</v>
      </c>
      <c r="G3" t="s">
        <v>63</v>
      </c>
      <c r="H3" t="s">
        <v>64</v>
      </c>
      <c r="I3" t="s">
        <v>29</v>
      </c>
    </row>
    <row r="4" spans="1:9" x14ac:dyDescent="0.25">
      <c r="A4" t="s">
        <v>6</v>
      </c>
      <c r="B4" t="s">
        <v>7</v>
      </c>
      <c r="C4" t="s">
        <v>37</v>
      </c>
      <c r="D4" t="s">
        <v>27</v>
      </c>
      <c r="E4" t="s">
        <v>27</v>
      </c>
      <c r="F4" s="17"/>
      <c r="G4" s="17"/>
      <c r="H4" s="17"/>
      <c r="I4" s="17"/>
    </row>
    <row r="5" spans="1:9" x14ac:dyDescent="0.25">
      <c r="B5" t="s">
        <v>27</v>
      </c>
      <c r="C5" t="s">
        <v>6</v>
      </c>
      <c r="D5" t="s">
        <v>27</v>
      </c>
      <c r="E5" t="s">
        <v>27</v>
      </c>
      <c r="F5" s="17"/>
      <c r="G5" s="17"/>
      <c r="H5" s="17"/>
      <c r="I5" s="17"/>
    </row>
    <row r="6" spans="1:9" x14ac:dyDescent="0.25">
      <c r="B6" t="s">
        <v>18</v>
      </c>
      <c r="C6" t="s">
        <v>38</v>
      </c>
      <c r="D6" t="s">
        <v>27</v>
      </c>
      <c r="E6" t="s">
        <v>27</v>
      </c>
      <c r="F6" s="17"/>
      <c r="G6" s="17"/>
      <c r="H6" s="17"/>
      <c r="I6" s="17"/>
    </row>
    <row r="7" spans="1:9" x14ac:dyDescent="0.25">
      <c r="A7" t="s">
        <v>26</v>
      </c>
      <c r="F7" s="17"/>
      <c r="G7" s="17"/>
      <c r="H7" s="17"/>
      <c r="I7" s="17"/>
    </row>
  </sheetData>
  <sheetProtection algorithmName="SHA-512" hashValue="dg4v75auqsgk2/3FSARJBcjPR7zmOhcqANUga/IDUAtv+DKC7xhf7qeX7P9XDJiMTKFKpFAe/tVVejLu+g3k8A==" saltValue="Jg9oLDYnP9IWICAdu9aw2w==" spinCount="100000" sheet="1" objects="1" scenarios="1" pivotTables="0"/>
  <pageMargins left="0.70866141732283472" right="0.70866141732283472" top="0.74803149606299213" bottom="0.74803149606299213" header="0.31496062992125984" footer="0.31496062992125984"/>
  <pageSetup paperSize="9" scale="88" fitToHeight="100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  <pageSetUpPr fitToPage="1"/>
  </sheetPr>
  <dimension ref="A1:X15"/>
  <sheetViews>
    <sheetView showGridLines="0" tabSelected="1" zoomScaleNormal="100" zoomScaleSheetLayoutView="100" workbookViewId="0">
      <pane xSplit="8" ySplit="15" topLeftCell="I16" activePane="bottomRight" state="frozen"/>
      <selection pane="topRight" activeCell="I1" sqref="I1"/>
      <selection pane="bottomLeft" activeCell="A6" sqref="A6"/>
      <selection pane="bottomRight" activeCell="A4" sqref="A4"/>
    </sheetView>
  </sheetViews>
  <sheetFormatPr baseColWidth="10" defaultRowHeight="15" x14ac:dyDescent="0.25"/>
  <cols>
    <col min="1" max="1" width="9.42578125" style="78" customWidth="1"/>
    <col min="2" max="2" width="9" style="79" customWidth="1"/>
    <col min="3" max="3" width="16.7109375" style="80" customWidth="1"/>
    <col min="4" max="4" width="5.28515625" style="79" customWidth="1"/>
    <col min="5" max="5" width="8.42578125" style="81" customWidth="1"/>
    <col min="6" max="6" width="8.5703125" style="79" customWidth="1"/>
    <col min="7" max="7" width="20" style="82" customWidth="1"/>
    <col min="8" max="8" width="16.42578125" style="83" customWidth="1"/>
    <col min="9" max="9" width="14.28515625" style="84" bestFit="1" customWidth="1"/>
    <col min="10" max="10" width="6.7109375" style="85" customWidth="1"/>
    <col min="11" max="11" width="9.7109375" style="86" customWidth="1"/>
    <col min="12" max="12" width="6.140625" style="86" customWidth="1"/>
    <col min="13" max="13" width="6.85546875" style="87" customWidth="1"/>
    <col min="14" max="16" width="6.28515625" style="87" customWidth="1"/>
    <col min="17" max="18" width="6.85546875" style="87" customWidth="1"/>
    <col min="19" max="19" width="13.5703125" style="88" customWidth="1"/>
    <col min="20" max="20" width="4.85546875" style="89" customWidth="1"/>
    <col min="21" max="21" width="10.85546875" style="81" customWidth="1"/>
    <col min="22" max="22" width="7.5703125" style="24" customWidth="1"/>
    <col min="23" max="23" width="9.28515625" style="90" customWidth="1"/>
    <col min="24" max="24" width="9.28515625" style="91" customWidth="1"/>
    <col min="25" max="16384" width="11.42578125" style="92"/>
  </cols>
  <sheetData>
    <row r="1" spans="1:22" s="50" customFormat="1" ht="17.25" customHeight="1" x14ac:dyDescent="0.25">
      <c r="A1" s="20">
        <f>SUBTOTAL(3,B4:B15)</f>
        <v>3</v>
      </c>
      <c r="B1" s="42"/>
      <c r="C1" s="43"/>
      <c r="D1" s="44"/>
      <c r="E1" s="44"/>
      <c r="F1" s="44"/>
      <c r="G1" s="43"/>
      <c r="H1" s="44"/>
      <c r="I1" s="42"/>
      <c r="J1" s="45" t="s">
        <v>60</v>
      </c>
      <c r="K1" s="45" t="s">
        <v>60</v>
      </c>
      <c r="L1" s="45" t="s">
        <v>60</v>
      </c>
      <c r="M1" s="46" t="s">
        <v>61</v>
      </c>
      <c r="N1" s="47" t="s">
        <v>60</v>
      </c>
      <c r="O1" s="47" t="s">
        <v>60</v>
      </c>
      <c r="P1" s="46" t="s">
        <v>61</v>
      </c>
      <c r="Q1" s="46" t="s">
        <v>61</v>
      </c>
      <c r="R1" s="47" t="s">
        <v>60</v>
      </c>
      <c r="S1" s="46" t="s">
        <v>61</v>
      </c>
      <c r="T1" s="48"/>
      <c r="U1" s="49"/>
      <c r="V1" s="27"/>
    </row>
    <row r="2" spans="1:22" s="50" customFormat="1" x14ac:dyDescent="0.2">
      <c r="A2" s="51"/>
      <c r="B2" s="52"/>
      <c r="C2" s="53"/>
      <c r="D2" s="54"/>
      <c r="E2" s="52"/>
      <c r="F2" s="52"/>
      <c r="G2" s="55"/>
      <c r="H2" s="56"/>
      <c r="I2" s="56"/>
      <c r="J2" s="57">
        <f>IFERROR(SUBTOTAL(101,#REF!),0)</f>
        <v>0</v>
      </c>
      <c r="K2" s="58">
        <f>IFERROR(SUBTOTAL(101,#REF!),0)</f>
        <v>0</v>
      </c>
      <c r="L2" s="58">
        <f>IFERROR(SUBTOTAL(101,#REF!),0)</f>
        <v>0</v>
      </c>
      <c r="M2" s="59">
        <f>IFERROR(SUBTOTAL(101,#REF!),0)</f>
        <v>0</v>
      </c>
      <c r="N2" s="58">
        <f>IFERROR(SUBTOTAL(101,#REF!),0)</f>
        <v>0</v>
      </c>
      <c r="O2" s="58">
        <f>IFERROR(SUBTOTAL(101,#REF!),0)</f>
        <v>0</v>
      </c>
      <c r="P2" s="59">
        <f>IFERROR(SUBTOTAL(101,#REF!),0)</f>
        <v>0</v>
      </c>
      <c r="Q2" s="59">
        <f>IFERROR(SUBTOTAL(101,#REF!),0)</f>
        <v>0</v>
      </c>
      <c r="R2" s="58">
        <f>IFERROR(SUBTOTAL(101,#REF!),0)</f>
        <v>0</v>
      </c>
      <c r="S2" s="18">
        <f>IFERROR(SUBTOTAL(9,S4:S15),0)</f>
        <v>0</v>
      </c>
      <c r="T2" s="19">
        <f>IFERROR(SUBTOTAL(101,T4:T15),0)</f>
        <v>0</v>
      </c>
      <c r="U2" s="49"/>
      <c r="V2" s="27"/>
    </row>
    <row r="3" spans="1:22" s="25" customFormat="1" ht="25.5" x14ac:dyDescent="0.25">
      <c r="A3" s="28" t="s">
        <v>2</v>
      </c>
      <c r="B3" s="29" t="s">
        <v>20</v>
      </c>
      <c r="C3" s="30" t="s">
        <v>0</v>
      </c>
      <c r="D3" s="29" t="s">
        <v>21</v>
      </c>
      <c r="E3" s="29" t="s">
        <v>13</v>
      </c>
      <c r="F3" s="29" t="s">
        <v>12</v>
      </c>
      <c r="G3" s="30" t="s">
        <v>8</v>
      </c>
      <c r="H3" s="30" t="s">
        <v>50</v>
      </c>
      <c r="I3" s="30" t="s">
        <v>1</v>
      </c>
      <c r="J3" s="31" t="s">
        <v>51</v>
      </c>
      <c r="K3" s="31" t="s">
        <v>52</v>
      </c>
      <c r="L3" s="31" t="s">
        <v>53</v>
      </c>
      <c r="M3" s="31" t="s">
        <v>54</v>
      </c>
      <c r="N3" s="31" t="s">
        <v>55</v>
      </c>
      <c r="O3" s="31" t="s">
        <v>56</v>
      </c>
      <c r="P3" s="31" t="s">
        <v>57</v>
      </c>
      <c r="Q3" s="31" t="s">
        <v>58</v>
      </c>
      <c r="R3" s="31" t="s">
        <v>59</v>
      </c>
      <c r="S3" s="32" t="s">
        <v>22</v>
      </c>
      <c r="T3" s="33" t="s">
        <v>3</v>
      </c>
      <c r="U3" s="34" t="s">
        <v>23</v>
      </c>
      <c r="V3" s="35" t="s">
        <v>65</v>
      </c>
    </row>
    <row r="4" spans="1:22" s="25" customFormat="1" ht="12.75" x14ac:dyDescent="0.25">
      <c r="A4" s="22">
        <v>43224</v>
      </c>
      <c r="B4" s="36"/>
      <c r="C4" s="37" t="str">
        <f>IFERROR(VLOOKUP(Tableau1[[#This Row],[N° d''art.]],'Base articles'!$A:$B,2,FALSE),"")</f>
        <v/>
      </c>
      <c r="D4" s="36"/>
      <c r="E4" s="36"/>
      <c r="F4" s="36"/>
      <c r="G4" s="37" t="str">
        <f>IFERROR(VLOOKUP(F4,'Base fournisseur'!$A:$B,2,FALSE),"")</f>
        <v/>
      </c>
      <c r="H4" s="37"/>
      <c r="I4" s="37"/>
      <c r="J4" s="38"/>
      <c r="K4" s="38"/>
      <c r="L4" s="38"/>
      <c r="M4" s="38"/>
      <c r="N4" s="38"/>
      <c r="O4" s="38"/>
      <c r="P4" s="38"/>
      <c r="Q4" s="38"/>
      <c r="R4" s="38"/>
      <c r="S4" s="39"/>
      <c r="T4" s="40"/>
      <c r="U4" s="41"/>
      <c r="V4" s="23">
        <f>ROW(A1)</f>
        <v>1</v>
      </c>
    </row>
    <row r="5" spans="1:22" s="25" customFormat="1" ht="12.75" x14ac:dyDescent="0.25">
      <c r="A5" s="22">
        <v>43224</v>
      </c>
      <c r="B5" s="36"/>
      <c r="C5" s="37" t="str">
        <f>IFERROR(VLOOKUP(Tableau1[[#This Row],[N° d''art.]],'Base articles'!$A:$B,2,FALSE),"")</f>
        <v/>
      </c>
      <c r="D5" s="36"/>
      <c r="E5" s="36"/>
      <c r="F5" s="36"/>
      <c r="G5" s="37" t="str">
        <f>IFERROR(VLOOKUP(F5,'Base fournisseur'!$A:$B,2,FALSE),"")</f>
        <v/>
      </c>
      <c r="H5" s="37"/>
      <c r="I5" s="37"/>
      <c r="J5" s="38"/>
      <c r="K5" s="38"/>
      <c r="L5" s="38"/>
      <c r="M5" s="38"/>
      <c r="N5" s="38"/>
      <c r="O5" s="38"/>
      <c r="P5" s="38"/>
      <c r="Q5" s="38"/>
      <c r="R5" s="38"/>
      <c r="S5" s="39"/>
      <c r="T5" s="40"/>
      <c r="U5" s="41"/>
      <c r="V5" s="23">
        <f>ROW(A2)</f>
        <v>2</v>
      </c>
    </row>
    <row r="6" spans="1:22" s="25" customFormat="1" ht="12.75" x14ac:dyDescent="0.25">
      <c r="A6" s="22">
        <v>43224</v>
      </c>
      <c r="B6" s="36"/>
      <c r="C6" s="37" t="str">
        <f>IFERROR(VLOOKUP(Tableau1[[#This Row],[N° d''art.]],'Base articles'!$A:$B,2,FALSE),"")</f>
        <v/>
      </c>
      <c r="D6" s="36"/>
      <c r="E6" s="36"/>
      <c r="F6" s="36"/>
      <c r="G6" s="37" t="str">
        <f>IFERROR(VLOOKUP(F6,'Base fournisseur'!$A:$B,2,FALSE),"")</f>
        <v/>
      </c>
      <c r="H6" s="37"/>
      <c r="I6" s="37"/>
      <c r="J6" s="38"/>
      <c r="K6" s="38"/>
      <c r="L6" s="38"/>
      <c r="M6" s="38"/>
      <c r="N6" s="38"/>
      <c r="O6" s="38"/>
      <c r="P6" s="38"/>
      <c r="Q6" s="38"/>
      <c r="R6" s="38"/>
      <c r="S6" s="39"/>
      <c r="T6" s="40"/>
      <c r="U6" s="41"/>
      <c r="V6" s="23">
        <f>ROW(A3)</f>
        <v>3</v>
      </c>
    </row>
    <row r="7" spans="1:22" s="50" customFormat="1" ht="12.75" x14ac:dyDescent="0.25">
      <c r="A7" s="22">
        <v>43224</v>
      </c>
      <c r="B7" s="60" t="s">
        <v>7</v>
      </c>
      <c r="C7" s="61" t="str">
        <f>IFERROR(VLOOKUP(Tableau1[[#This Row],[N° d''art.]],'Base articles'!$A:$B,2,FALSE),"")</f>
        <v>TEST article 3</v>
      </c>
      <c r="D7" s="60"/>
      <c r="E7" s="60"/>
      <c r="F7" s="60"/>
      <c r="G7" s="61" t="str">
        <f>IFERROR(VLOOKUP(F7,'Base fournisseur'!$A:$B,2,FALSE),"")</f>
        <v/>
      </c>
      <c r="H7" s="61"/>
      <c r="I7" s="61"/>
      <c r="J7" s="62"/>
      <c r="K7" s="62"/>
      <c r="L7" s="62"/>
      <c r="M7" s="62"/>
      <c r="N7" s="62"/>
      <c r="O7" s="62"/>
      <c r="P7" s="62"/>
      <c r="Q7" s="62"/>
      <c r="R7" s="62"/>
      <c r="S7" s="63"/>
      <c r="T7" s="64"/>
      <c r="U7" s="65"/>
      <c r="V7" s="23">
        <f>ROW(A4)</f>
        <v>4</v>
      </c>
    </row>
    <row r="8" spans="1:22" s="50" customFormat="1" ht="12.75" x14ac:dyDescent="0.25">
      <c r="A8" s="22">
        <v>43224</v>
      </c>
      <c r="B8" s="60"/>
      <c r="C8" s="61" t="str">
        <f>IFERROR(VLOOKUP(Tableau1[[#This Row],[N° d''art.]],'Base articles'!$A:$B,2,FALSE),"")</f>
        <v/>
      </c>
      <c r="D8" s="60"/>
      <c r="E8" s="60"/>
      <c r="F8" s="60"/>
      <c r="G8" s="61" t="str">
        <f>IFERROR(VLOOKUP(F8,'Base fournisseur'!$A:$B,2,FALSE),"")</f>
        <v/>
      </c>
      <c r="H8" s="61"/>
      <c r="I8" s="61"/>
      <c r="J8" s="62"/>
      <c r="K8" s="62"/>
      <c r="L8" s="62"/>
      <c r="M8" s="62"/>
      <c r="N8" s="62"/>
      <c r="O8" s="62"/>
      <c r="P8" s="62"/>
      <c r="Q8" s="62"/>
      <c r="R8" s="62"/>
      <c r="S8" s="63"/>
      <c r="T8" s="64"/>
      <c r="U8" s="65"/>
      <c r="V8" s="23">
        <f>ROW(A5)</f>
        <v>5</v>
      </c>
    </row>
    <row r="9" spans="1:22" s="50" customFormat="1" ht="12.75" x14ac:dyDescent="0.25">
      <c r="A9" s="26">
        <v>43224</v>
      </c>
      <c r="B9" s="66"/>
      <c r="C9" s="67" t="str">
        <f>IFERROR(VLOOKUP(Tableau1[[#This Row],[N° d''art.]],'Base articles'!$A:$B,2,FALSE),"")</f>
        <v/>
      </c>
      <c r="D9" s="66"/>
      <c r="E9" s="66"/>
      <c r="F9" s="66"/>
      <c r="G9" s="68" t="str">
        <f>IFERROR(VLOOKUP(F9,'Base fournisseur'!$A:$B,2,FALSE),"")</f>
        <v/>
      </c>
      <c r="H9" s="69"/>
      <c r="I9" s="69"/>
      <c r="J9" s="70"/>
      <c r="K9" s="71"/>
      <c r="L9" s="71"/>
      <c r="M9" s="71"/>
      <c r="N9" s="71"/>
      <c r="O9" s="71"/>
      <c r="P9" s="71"/>
      <c r="Q9" s="71"/>
      <c r="R9" s="71"/>
      <c r="S9" s="72"/>
      <c r="T9" s="73"/>
      <c r="U9" s="74"/>
      <c r="V9" s="23">
        <f>ROW(A6)</f>
        <v>6</v>
      </c>
    </row>
    <row r="10" spans="1:22" s="50" customFormat="1" ht="12.75" x14ac:dyDescent="0.25">
      <c r="A10" s="22">
        <v>43224</v>
      </c>
      <c r="B10" s="60"/>
      <c r="C10" s="61" t="str">
        <f>IFERROR(VLOOKUP(Tableau1[[#This Row],[N° d''art.]],'Base articles'!$A:$B,2,FALSE),"")</f>
        <v/>
      </c>
      <c r="D10" s="60"/>
      <c r="E10" s="60"/>
      <c r="F10" s="60"/>
      <c r="G10" s="61" t="str">
        <f>IFERROR(VLOOKUP(F10,'Base fournisseur'!$A:$B,2,FALSE),"")</f>
        <v/>
      </c>
      <c r="H10" s="61"/>
      <c r="I10" s="61"/>
      <c r="J10" s="62"/>
      <c r="K10" s="62"/>
      <c r="L10" s="62"/>
      <c r="M10" s="62"/>
      <c r="N10" s="62"/>
      <c r="O10" s="62"/>
      <c r="P10" s="62"/>
      <c r="Q10" s="62"/>
      <c r="R10" s="62"/>
      <c r="S10" s="63"/>
      <c r="T10" s="64"/>
      <c r="U10" s="65"/>
      <c r="V10" s="23">
        <f>ROW(A7)</f>
        <v>7</v>
      </c>
    </row>
    <row r="11" spans="1:22" s="50" customFormat="1" ht="12.75" x14ac:dyDescent="0.25">
      <c r="A11" s="22">
        <v>43224</v>
      </c>
      <c r="B11" s="60"/>
      <c r="C11" s="61" t="str">
        <f>IFERROR(VLOOKUP(Tableau1[[#This Row],[N° d''art.]],'Base articles'!$A:$B,2,FALSE),"")</f>
        <v/>
      </c>
      <c r="D11" s="60"/>
      <c r="E11" s="60"/>
      <c r="F11" s="60"/>
      <c r="G11" s="61" t="str">
        <f>IFERROR(VLOOKUP(F11,'Base fournisseur'!$A:$B,2,FALSE),"")</f>
        <v/>
      </c>
      <c r="H11" s="61"/>
      <c r="I11" s="61"/>
      <c r="J11" s="62"/>
      <c r="K11" s="62"/>
      <c r="L11" s="62"/>
      <c r="M11" s="62"/>
      <c r="N11" s="62"/>
      <c r="O11" s="62"/>
      <c r="P11" s="62"/>
      <c r="Q11" s="62"/>
      <c r="R11" s="62"/>
      <c r="S11" s="63"/>
      <c r="T11" s="64"/>
      <c r="U11" s="65"/>
      <c r="V11" s="23">
        <f>ROW(A8)</f>
        <v>8</v>
      </c>
    </row>
    <row r="12" spans="1:22" s="50" customFormat="1" ht="12.75" x14ac:dyDescent="0.25">
      <c r="A12" s="26">
        <v>43224</v>
      </c>
      <c r="B12" s="66"/>
      <c r="C12" s="67" t="str">
        <f>IFERROR(VLOOKUP(Tableau1[[#This Row],[N° d''art.]],'Base articles'!$A:$B,2,FALSE),"")</f>
        <v/>
      </c>
      <c r="D12" s="66"/>
      <c r="E12" s="66"/>
      <c r="F12" s="66"/>
      <c r="G12" s="68" t="str">
        <f>IFERROR(VLOOKUP(F12,'Base fournisseur'!$A:$B,2,FALSE),"")</f>
        <v/>
      </c>
      <c r="H12" s="69"/>
      <c r="I12" s="69"/>
      <c r="J12" s="70"/>
      <c r="K12" s="71"/>
      <c r="L12" s="71"/>
      <c r="M12" s="71"/>
      <c r="N12" s="71"/>
      <c r="O12" s="71"/>
      <c r="P12" s="71"/>
      <c r="Q12" s="71"/>
      <c r="R12" s="71"/>
      <c r="S12" s="72"/>
      <c r="T12" s="73"/>
      <c r="U12" s="74"/>
      <c r="V12" s="23">
        <f>ROW(A9)</f>
        <v>9</v>
      </c>
    </row>
    <row r="13" spans="1:22" s="50" customFormat="1" ht="12.75" x14ac:dyDescent="0.25">
      <c r="A13" s="26">
        <v>43224</v>
      </c>
      <c r="B13" s="66"/>
      <c r="C13" s="67" t="str">
        <f>IFERROR(VLOOKUP(Tableau1[[#This Row],[N° d''art.]],'Base articles'!$A:$B,2,FALSE),"")</f>
        <v/>
      </c>
      <c r="D13" s="66"/>
      <c r="E13" s="66"/>
      <c r="F13" s="66"/>
      <c r="G13" s="68" t="str">
        <f>IFERROR(VLOOKUP(F13,'Base fournisseur'!$A:$B,2,FALSE),"")</f>
        <v/>
      </c>
      <c r="H13" s="69"/>
      <c r="I13" s="69"/>
      <c r="J13" s="70"/>
      <c r="K13" s="71"/>
      <c r="L13" s="71"/>
      <c r="M13" s="71"/>
      <c r="N13" s="71"/>
      <c r="O13" s="71"/>
      <c r="P13" s="71"/>
      <c r="Q13" s="71"/>
      <c r="R13" s="71"/>
      <c r="S13" s="72"/>
      <c r="T13" s="73"/>
      <c r="U13" s="74"/>
      <c r="V13" s="23">
        <f>ROW(A10)</f>
        <v>10</v>
      </c>
    </row>
    <row r="14" spans="1:22" s="50" customFormat="1" ht="12.75" x14ac:dyDescent="0.25">
      <c r="A14" s="26">
        <v>43224</v>
      </c>
      <c r="B14" s="66" t="s">
        <v>7</v>
      </c>
      <c r="C14" s="67" t="str">
        <f>IFERROR(VLOOKUP(Tableau1[[#This Row],[N° d''art.]],'Base articles'!$A:$B,2,FALSE),"")</f>
        <v>TEST article 3</v>
      </c>
      <c r="D14" s="66"/>
      <c r="E14" s="66"/>
      <c r="F14" s="66"/>
      <c r="G14" s="68" t="str">
        <f>IFERROR(VLOOKUP(F14,'Base fournisseur'!$A:$B,2,FALSE),"")</f>
        <v/>
      </c>
      <c r="H14" s="69"/>
      <c r="I14" s="69"/>
      <c r="J14" s="70"/>
      <c r="K14" s="71"/>
      <c r="L14" s="71"/>
      <c r="M14" s="71"/>
      <c r="N14" s="71"/>
      <c r="O14" s="71"/>
      <c r="P14" s="71"/>
      <c r="Q14" s="71"/>
      <c r="R14" s="71"/>
      <c r="S14" s="72"/>
      <c r="T14" s="73"/>
      <c r="U14" s="74"/>
      <c r="V14" s="23">
        <f>ROW(A11)</f>
        <v>11</v>
      </c>
    </row>
    <row r="15" spans="1:22" s="50" customFormat="1" ht="27.95" customHeight="1" x14ac:dyDescent="0.25">
      <c r="A15" s="26">
        <v>43224</v>
      </c>
      <c r="B15" s="66" t="s">
        <v>18</v>
      </c>
      <c r="C15" s="67" t="str">
        <f>IFERROR(VLOOKUP(Tableau1[[#This Row],[N° d''art.]],'Base articles'!$A:$B,2,FALSE),"")</f>
        <v>TEST article 4</v>
      </c>
      <c r="D15" s="66"/>
      <c r="E15" s="66"/>
      <c r="F15" s="66"/>
      <c r="G15" s="68" t="str">
        <f>IFERROR(VLOOKUP(F15,'Base fournisseur'!$A:$B,2,FALSE),"")</f>
        <v/>
      </c>
      <c r="H15" s="69"/>
      <c r="I15" s="69"/>
      <c r="J15" s="70"/>
      <c r="K15" s="71"/>
      <c r="L15" s="71"/>
      <c r="M15" s="75"/>
      <c r="N15" s="71"/>
      <c r="O15" s="71"/>
      <c r="P15" s="75"/>
      <c r="Q15" s="75"/>
      <c r="R15" s="71"/>
      <c r="S15" s="76"/>
      <c r="T15" s="73"/>
      <c r="U15" s="77"/>
      <c r="V15" s="23">
        <f>ROW(A12)</f>
        <v>12</v>
      </c>
    </row>
  </sheetData>
  <sheetProtection sheet="1" objects="1" scenarios="1" sort="0" autoFilter="0"/>
  <protectedRanges>
    <protectedRange algorithmName="SHA-512" hashValue="/YaG6QfznmBkGpKZUskEUs2pxP4CREFiLGO8GCvfVUx/QRSW+fL/RjIAiyLqhYE0UC7PGzZArNH4NwaXZKGGFg==" saltValue="raCOLpEKfnWAhHkGAlZtCw==" spinCount="100000" sqref="J15:U100006" name="Plage2"/>
    <protectedRange algorithmName="SHA-512" hashValue="DaeUbgO27cQDtwvtiDY0L9ZDw4yeeu96kZH73ON1bp2cDATW+97sBTMkZ2XMh/pC+vfYqWTCLF7LMJ2YVzFxqw==" saltValue="l3Weom2OENlE07LQf+s9JQ==" spinCount="100000" sqref="D1:F1048576 H1:I1048576 A1:B1048576" name="Plage1"/>
  </protectedRanges>
  <mergeCells count="1">
    <mergeCell ref="A1:A2"/>
  </mergeCells>
  <conditionalFormatting sqref="Q4:R15">
    <cfRule type="cellIs" dxfId="13" priority="12" operator="between">
      <formula>14.1</formula>
      <formula>40</formula>
    </cfRule>
    <cfRule type="cellIs" dxfId="12" priority="13" operator="between">
      <formula>0.1</formula>
      <formula>12.9</formula>
    </cfRule>
  </conditionalFormatting>
  <conditionalFormatting sqref="S2">
    <cfRule type="cellIs" dxfId="11" priority="7" operator="between">
      <formula>14.1</formula>
      <formula>40</formula>
    </cfRule>
    <cfRule type="cellIs" dxfId="10" priority="8" operator="between">
      <formula>0.1</formula>
      <formula>12.9</formula>
    </cfRule>
    <cfRule type="cellIs" dxfId="9" priority="9" operator="between">
      <formula>13</formula>
      <formula>14</formula>
    </cfRule>
  </conditionalFormatting>
  <conditionalFormatting sqref="K2 K15:K1048576">
    <cfRule type="cellIs" dxfId="8" priority="6" operator="greaterThan">
      <formula>6</formula>
    </cfRule>
  </conditionalFormatting>
  <conditionalFormatting sqref="L2:M2 L15:M1048576">
    <cfRule type="cellIs" dxfId="7" priority="5" operator="greaterThan">
      <formula>14.5</formula>
    </cfRule>
  </conditionalFormatting>
  <conditionalFormatting sqref="Q2:R2 Q15:R1048576">
    <cfRule type="cellIs" dxfId="6" priority="4" operator="between">
      <formula>13</formula>
      <formula>14</formula>
    </cfRule>
  </conditionalFormatting>
  <conditionalFormatting sqref="T1:T1048576">
    <cfRule type="cellIs" dxfId="5" priority="1" operator="between">
      <formula>25.1</formula>
      <formula>40</formula>
    </cfRule>
    <cfRule type="cellIs" dxfId="4" priority="2" operator="between">
      <formula>20.1</formula>
      <formula>25</formula>
    </cfRule>
  </conditionalFormatting>
  <printOptions horizontalCentered="1"/>
  <pageMargins left="0.15748031496062992" right="0.15748031496062992" top="0.5" bottom="0.39370078740157483" header="0.25" footer="0"/>
  <pageSetup paperSize="9" scale="68" fitToHeight="100" orientation="landscape" r:id="rId1"/>
  <headerFooter>
    <oddHeader>&amp;C&amp;"-,Gras italique"&amp;14Réception à Moulins de Granges SA</oddHeader>
    <oddFooter>&amp;LGranges, le &amp;D&amp;CPage &amp;P de &amp;N&amp;R&amp;8&amp;Z
&amp;F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N'est pas dans la base de donnée" error="Merci de completer sur l'onglet &quot;Base Centre Collecteurs&quot;" promptTitle="CC" prompt="Choisir le centre collecteur" xr:uid="{00000000-0002-0000-0100-000000000000}">
          <x14:formula1>
            <xm:f>'Base Centre Coll.'!$A$2:$A$196</xm:f>
          </x14:formula1>
          <xm:sqref>H4:H15</xm:sqref>
        </x14:dataValidation>
        <x14:dataValidation type="list" errorStyle="warning" allowBlank="1" showInputMessage="1" showErrorMessage="1" errorTitle="N'est pas dans la base de donnée" error="Merci de completer dans l'onglet &quot;Base fournisseur&quot;" promptTitle="Transport" prompt="Choisir un transporteur" xr:uid="{00000000-0002-0000-0100-000001000000}">
          <x14:formula1>
            <xm:f>'Base transporteurs'!$A$2:$A$9</xm:f>
          </x14:formula1>
          <xm:sqref>I4:I15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F7"/>
  <sheetViews>
    <sheetView workbookViewId="0">
      <pane ySplit="1" topLeftCell="A2" activePane="bottomLeft" state="frozen"/>
      <selection activeCell="H74" sqref="H74"/>
      <selection pane="bottomLeft" activeCell="D19" sqref="D19"/>
    </sheetView>
  </sheetViews>
  <sheetFormatPr baseColWidth="10" defaultRowHeight="15" x14ac:dyDescent="0.25"/>
  <cols>
    <col min="1" max="1" width="18.42578125" style="11" bestFit="1" customWidth="1"/>
    <col min="2" max="2" width="11.85546875" bestFit="1" customWidth="1"/>
  </cols>
  <sheetData>
    <row r="1" spans="1:6" ht="54.75" customHeight="1" x14ac:dyDescent="0.25">
      <c r="A1" s="13" t="s">
        <v>11</v>
      </c>
      <c r="C1" s="21" t="s">
        <v>28</v>
      </c>
      <c r="D1" s="21"/>
      <c r="E1" s="21"/>
      <c r="F1" s="21"/>
    </row>
    <row r="2" spans="1:6" x14ac:dyDescent="0.25">
      <c r="A2" s="12" t="s">
        <v>44</v>
      </c>
      <c r="B2" t="s">
        <v>16</v>
      </c>
    </row>
    <row r="3" spans="1:6" x14ac:dyDescent="0.25">
      <c r="A3" s="12" t="s">
        <v>45</v>
      </c>
    </row>
    <row r="4" spans="1:6" x14ac:dyDescent="0.25">
      <c r="A4" s="12" t="s">
        <v>46</v>
      </c>
    </row>
    <row r="5" spans="1:6" x14ac:dyDescent="0.25">
      <c r="A5" s="12" t="s">
        <v>47</v>
      </c>
    </row>
    <row r="6" spans="1:6" x14ac:dyDescent="0.25">
      <c r="A6" s="12" t="s">
        <v>48</v>
      </c>
    </row>
    <row r="7" spans="1:6" x14ac:dyDescent="0.25">
      <c r="A7" s="12" t="s">
        <v>49</v>
      </c>
    </row>
  </sheetData>
  <protectedRanges>
    <protectedRange algorithmName="SHA-512" hashValue="c/1diwO1fEUgN2yk47rvXb8f9GR2PSk//Wdh3sXjvJlP/DUbQNpr0XUBEH10e3Y7Np960tzOnnt1lQKMOuTVfA==" saltValue="SY5X8zbEkpoRLgRS/iq3Tw==" spinCount="100000" sqref="A1:A1048576" name="Plage1"/>
  </protectedRanges>
  <autoFilter ref="A1:A7" xr:uid="{00000000-0009-0000-0000-000002000000}">
    <sortState ref="A2:A7">
      <sortCondition ref="A1:A8"/>
    </sortState>
  </autoFilter>
  <sortState ref="A2:B24">
    <sortCondition ref="A2:A24"/>
  </sortState>
  <mergeCells count="1">
    <mergeCell ref="C1:F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F6"/>
  <sheetViews>
    <sheetView workbookViewId="0">
      <pane ySplit="1" topLeftCell="A2" activePane="bottomLeft" state="frozen"/>
      <selection activeCell="H74" sqref="H74"/>
      <selection pane="bottomLeft" activeCell="F8" sqref="F8"/>
    </sheetView>
  </sheetViews>
  <sheetFormatPr baseColWidth="10" defaultRowHeight="15" x14ac:dyDescent="0.25"/>
  <cols>
    <col min="1" max="1" width="17.140625" style="15" bestFit="1" customWidth="1"/>
    <col min="2" max="2" width="11.85546875" style="10" bestFit="1" customWidth="1"/>
  </cols>
  <sheetData>
    <row r="1" spans="1:6" ht="54.75" customHeight="1" x14ac:dyDescent="0.25">
      <c r="A1" s="14" t="s">
        <v>11</v>
      </c>
      <c r="C1" s="21" t="s">
        <v>28</v>
      </c>
      <c r="D1" s="21"/>
      <c r="E1" s="21"/>
      <c r="F1" s="21"/>
    </row>
    <row r="2" spans="1:6" x14ac:dyDescent="0.25">
      <c r="A2" s="16" t="s">
        <v>39</v>
      </c>
      <c r="B2" t="s">
        <v>16</v>
      </c>
    </row>
    <row r="3" spans="1:6" x14ac:dyDescent="0.25">
      <c r="A3" s="16" t="s">
        <v>40</v>
      </c>
    </row>
    <row r="4" spans="1:6" x14ac:dyDescent="0.25">
      <c r="A4" s="16" t="s">
        <v>41</v>
      </c>
    </row>
    <row r="5" spans="1:6" x14ac:dyDescent="0.25">
      <c r="A5" s="16" t="s">
        <v>42</v>
      </c>
    </row>
    <row r="6" spans="1:6" x14ac:dyDescent="0.25">
      <c r="A6" s="16" t="s">
        <v>43</v>
      </c>
    </row>
  </sheetData>
  <protectedRanges>
    <protectedRange algorithmName="SHA-512" hashValue="Rhj5MqIiQ8wJ3pNwypQPAGyAhF3rmK9IQgnBUl4/li8quLUSHY970gQ/H8h+i/3fZbBuDaE5OPXqmNcRnXf8ww==" saltValue="ll0xHzRvpWSQ3QHwDhTRnQ==" spinCount="100000" sqref="A1:A1048576" name="Plage1"/>
  </protectedRanges>
  <autoFilter ref="A1:A6" xr:uid="{00000000-0009-0000-0000-000003000000}">
    <sortState ref="A2:A6">
      <sortCondition ref="A1:A56"/>
    </sortState>
  </autoFilter>
  <mergeCells count="1">
    <mergeCell ref="C1:F1"/>
  </mergeCells>
  <conditionalFormatting sqref="A1:A1048576">
    <cfRule type="duplicateValues" dxfId="3" priority="1"/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C6"/>
  <sheetViews>
    <sheetView zoomScaleNormal="100" workbookViewId="0">
      <pane ySplit="2" topLeftCell="A3" activePane="bottomLeft" state="frozen"/>
      <selection activeCell="H74" sqref="H74"/>
      <selection pane="bottomLeft" activeCell="B11" sqref="B11:B12"/>
    </sheetView>
  </sheetViews>
  <sheetFormatPr baseColWidth="10" defaultRowHeight="15" x14ac:dyDescent="0.25"/>
  <cols>
    <col min="1" max="1" width="10.5703125" bestFit="1" customWidth="1"/>
    <col min="2" max="2" width="21" bestFit="1" customWidth="1"/>
  </cols>
  <sheetData>
    <row r="1" spans="1:3" x14ac:dyDescent="0.25">
      <c r="A1" s="5" t="s">
        <v>30</v>
      </c>
      <c r="C1" s="5"/>
    </row>
    <row r="2" spans="1:3" x14ac:dyDescent="0.25">
      <c r="A2" s="1" t="s">
        <v>9</v>
      </c>
      <c r="B2" s="1" t="s">
        <v>10</v>
      </c>
    </row>
    <row r="3" spans="1:3" x14ac:dyDescent="0.25">
      <c r="A3" s="2" t="s">
        <v>14</v>
      </c>
      <c r="B3" s="2" t="s">
        <v>31</v>
      </c>
    </row>
    <row r="4" spans="1:3" x14ac:dyDescent="0.25">
      <c r="A4" s="2" t="s">
        <v>25</v>
      </c>
      <c r="B4" s="2" t="s">
        <v>32</v>
      </c>
    </row>
    <row r="5" spans="1:3" x14ac:dyDescent="0.25">
      <c r="A5" s="2" t="s">
        <v>15</v>
      </c>
      <c r="B5" s="2" t="s">
        <v>33</v>
      </c>
    </row>
    <row r="6" spans="1:3" x14ac:dyDescent="0.25">
      <c r="A6" s="2" t="s">
        <v>24</v>
      </c>
      <c r="B6" s="2" t="s">
        <v>34</v>
      </c>
    </row>
  </sheetData>
  <sheetProtection formatCells="0" formatColumns="0" formatRows="0" sort="0" autoFilter="0" pivotTables="0"/>
  <autoFilter ref="A2:B6" xr:uid="{00000000-0009-0000-0000-000004000000}">
    <sortState ref="A3:B6">
      <sortCondition ref="A2:A6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B6"/>
  <sheetViews>
    <sheetView workbookViewId="0">
      <pane ySplit="2" topLeftCell="A3" activePane="bottomLeft" state="frozen"/>
      <selection activeCell="H9" sqref="H9"/>
      <selection pane="bottomLeft" activeCell="J13" sqref="J13"/>
    </sheetView>
  </sheetViews>
  <sheetFormatPr baseColWidth="10" defaultRowHeight="15" x14ac:dyDescent="0.25"/>
  <cols>
    <col min="1" max="1" width="10.5703125" style="9" bestFit="1" customWidth="1"/>
    <col min="2" max="2" width="20" style="4" bestFit="1" customWidth="1"/>
    <col min="3" max="16384" width="11.42578125" style="4"/>
  </cols>
  <sheetData>
    <row r="1" spans="1:2" s="5" customFormat="1" x14ac:dyDescent="0.25">
      <c r="A1" s="5" t="s">
        <v>30</v>
      </c>
    </row>
    <row r="2" spans="1:2" s="5" customFormat="1" x14ac:dyDescent="0.25">
      <c r="A2" s="6" t="s">
        <v>4</v>
      </c>
      <c r="B2" s="7" t="s">
        <v>5</v>
      </c>
    </row>
    <row r="3" spans="1:2" s="5" customFormat="1" x14ac:dyDescent="0.25">
      <c r="A3" s="8" t="s">
        <v>19</v>
      </c>
      <c r="B3" s="8" t="s">
        <v>35</v>
      </c>
    </row>
    <row r="4" spans="1:2" s="5" customFormat="1" x14ac:dyDescent="0.25">
      <c r="A4" s="8" t="s">
        <v>17</v>
      </c>
      <c r="B4" s="8" t="s">
        <v>36</v>
      </c>
    </row>
    <row r="5" spans="1:2" s="5" customFormat="1" x14ac:dyDescent="0.25">
      <c r="A5" s="8" t="s">
        <v>7</v>
      </c>
      <c r="B5" s="8" t="s">
        <v>37</v>
      </c>
    </row>
    <row r="6" spans="1:2" s="5" customFormat="1" x14ac:dyDescent="0.25">
      <c r="A6" s="8" t="s">
        <v>18</v>
      </c>
      <c r="B6" s="8" t="s">
        <v>38</v>
      </c>
    </row>
  </sheetData>
  <sheetProtection formatCells="0" formatColumns="0" formatRows="0" insertColumns="0" insertRows="0" sort="0" autoFilter="0" pivotTables="0"/>
  <autoFilter ref="A2:B233" xr:uid="{00000000-0009-0000-0000-000005000000}">
    <sortState ref="A3:B233">
      <sortCondition ref="A2:A23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TEST</vt:lpstr>
      <vt:lpstr>Rapport</vt:lpstr>
      <vt:lpstr>Base transporteurs</vt:lpstr>
      <vt:lpstr>Base Centre Coll.</vt:lpstr>
      <vt:lpstr>Base fournisseur</vt:lpstr>
      <vt:lpstr>Base articles</vt:lpstr>
      <vt:lpstr>Rapport!Impression_des_titres</vt:lpstr>
      <vt:lpstr>Rapport!Zone_d_impression</vt:lpstr>
    </vt:vector>
  </TitlesOfParts>
  <Company>Groupe Minoteries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Rouvenaz Olivier</dc:creator>
  <cp:lastModifiedBy>larouve</cp:lastModifiedBy>
  <cp:lastPrinted>2018-04-29T12:22:39Z</cp:lastPrinted>
  <dcterms:created xsi:type="dcterms:W3CDTF">2018-03-08T11:05:25Z</dcterms:created>
  <dcterms:modified xsi:type="dcterms:W3CDTF">2018-05-04T04:48:45Z</dcterms:modified>
</cp:coreProperties>
</file>