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0" windowWidth="11700" windowHeight="5910" activeTab="1"/>
  </bookViews>
  <sheets>
    <sheet name="Acceuil" sheetId="10" r:id="rId1"/>
    <sheet name="Budget" sheetId="1" r:id="rId2"/>
    <sheet name="Tableau de Bord Global" sheetId="7" r:id="rId3"/>
    <sheet name="Tableau de Bord Analytique" sheetId="8" r:id="rId4"/>
    <sheet name="Tableau de Bord Intermediaire" sheetId="4" r:id="rId5"/>
    <sheet name="Suivi quotidien cptes bancaires" sheetId="9" r:id="rId6"/>
    <sheet name="Source" sheetId="5" r:id="rId7"/>
  </sheets>
  <functionGroups builtInGroupCount="17"/>
  <definedNames>
    <definedName name="_xlnm._FilterDatabase" localSheetId="3" hidden="1">'Tableau de Bord Analytique'!$A$1:$O$3</definedName>
    <definedName name="Année">Source!$D$2:$D$13</definedName>
    <definedName name="Catégories">Source!#REF!</definedName>
    <definedName name="Mois">Source!$E$2:$E$13</definedName>
    <definedName name="Référence_Finance" localSheetId="3">'Tableau de Bord Analytique'!$B$6:$O$50</definedName>
    <definedName name="Référence_Finance" localSheetId="2">'Tableau de Bord Global'!#REF!</definedName>
    <definedName name="Référence_Finance">'Tableau de Bord Intermediaire'!$B$6:$O$27</definedName>
    <definedName name="Rubriques">Source!$M$2:$M$27</definedName>
    <definedName name="_xlnm.Print_Area" localSheetId="1">Budget!$C$2:$L$80</definedName>
  </definedNames>
  <calcPr calcId="145621"/>
  <fileRecoveryPr autoRecover="0"/>
</workbook>
</file>

<file path=xl/calcChain.xml><?xml version="1.0" encoding="utf-8"?>
<calcChain xmlns="http://schemas.openxmlformats.org/spreadsheetml/2006/main">
  <c r="E11" i="9" l="1"/>
  <c r="E12" i="9" s="1"/>
  <c r="E13" i="9" s="1"/>
  <c r="E14" i="9" s="1"/>
  <c r="E15" i="9" s="1"/>
  <c r="E16" i="9" s="1"/>
  <c r="E17" i="9" s="1"/>
  <c r="E18" i="9" s="1"/>
  <c r="E19" i="9" s="1"/>
  <c r="E20" i="9" s="1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E31" i="9" s="1"/>
  <c r="E32" i="9" s="1"/>
  <c r="E33" i="9" s="1"/>
  <c r="E34" i="9" s="1"/>
  <c r="E35" i="9" s="1"/>
  <c r="E36" i="9" s="1"/>
  <c r="E37" i="9" s="1"/>
  <c r="E38" i="9" s="1"/>
  <c r="E39" i="9" s="1"/>
  <c r="E40" i="9" s="1"/>
  <c r="K27" i="1" l="1"/>
  <c r="K24" i="1"/>
  <c r="F15" i="1"/>
  <c r="J10" i="9" l="1"/>
  <c r="F28" i="1" l="1"/>
  <c r="F21" i="1"/>
  <c r="R50" i="9" l="1"/>
  <c r="R51" i="9" s="1"/>
  <c r="R52" i="9" s="1"/>
  <c r="R53" i="9" s="1"/>
  <c r="R54" i="9" s="1"/>
  <c r="R55" i="9" s="1"/>
  <c r="R56" i="9" s="1"/>
  <c r="R57" i="9" s="1"/>
  <c r="R58" i="9" s="1"/>
  <c r="R59" i="9" s="1"/>
  <c r="R60" i="9" s="1"/>
  <c r="R61" i="9" s="1"/>
  <c r="R62" i="9" s="1"/>
  <c r="R63" i="9" s="1"/>
  <c r="R64" i="9" s="1"/>
  <c r="R65" i="9" s="1"/>
  <c r="R66" i="9" s="1"/>
  <c r="R67" i="9" s="1"/>
  <c r="R68" i="9" s="1"/>
  <c r="R69" i="9" s="1"/>
  <c r="R70" i="9" s="1"/>
  <c r="R71" i="9" s="1"/>
  <c r="R72" i="9" s="1"/>
  <c r="R73" i="9" s="1"/>
  <c r="R74" i="9" s="1"/>
  <c r="R75" i="9" s="1"/>
  <c r="R76" i="9" s="1"/>
  <c r="R77" i="9" s="1"/>
  <c r="J50" i="9"/>
  <c r="J51" i="9" s="1"/>
  <c r="J52" i="9" s="1"/>
  <c r="J53" i="9" s="1"/>
  <c r="J54" i="9" s="1"/>
  <c r="J55" i="9" s="1"/>
  <c r="J56" i="9" s="1"/>
  <c r="J57" i="9" s="1"/>
  <c r="J58" i="9" s="1"/>
  <c r="J59" i="9" s="1"/>
  <c r="J60" i="9" s="1"/>
  <c r="J61" i="9" s="1"/>
  <c r="J62" i="9" s="1"/>
  <c r="J63" i="9" s="1"/>
  <c r="J64" i="9" s="1"/>
  <c r="J65" i="9" s="1"/>
  <c r="J66" i="9" s="1"/>
  <c r="J67" i="9" s="1"/>
  <c r="J68" i="9" s="1"/>
  <c r="J69" i="9" s="1"/>
  <c r="J70" i="9" s="1"/>
  <c r="J71" i="9" s="1"/>
  <c r="J72" i="9" s="1"/>
  <c r="J73" i="9" s="1"/>
  <c r="J74" i="9" s="1"/>
  <c r="J75" i="9" s="1"/>
  <c r="J76" i="9" s="1"/>
  <c r="J77" i="9" s="1"/>
  <c r="R10" i="9"/>
  <c r="R11" i="9" s="1"/>
  <c r="R12" i="9" s="1"/>
  <c r="R13" i="9" s="1"/>
  <c r="R14" i="9" s="1"/>
  <c r="R15" i="9" s="1"/>
  <c r="R16" i="9" s="1"/>
  <c r="R17" i="9" s="1"/>
  <c r="R18" i="9" s="1"/>
  <c r="R19" i="9" s="1"/>
  <c r="R20" i="9" s="1"/>
  <c r="R21" i="9" s="1"/>
  <c r="R22" i="9" s="1"/>
  <c r="R23" i="9" s="1"/>
  <c r="R24" i="9" s="1"/>
  <c r="R25" i="9" s="1"/>
  <c r="R26" i="9" s="1"/>
  <c r="R27" i="9" s="1"/>
  <c r="R28" i="9" s="1"/>
  <c r="R29" i="9" s="1"/>
  <c r="R30" i="9" s="1"/>
  <c r="R31" i="9" s="1"/>
  <c r="R32" i="9" s="1"/>
  <c r="R33" i="9" s="1"/>
  <c r="R34" i="9" s="1"/>
  <c r="R35" i="9" s="1"/>
  <c r="R36" i="9" s="1"/>
  <c r="R37" i="9" s="1"/>
  <c r="J11" i="9"/>
  <c r="L81" i="9"/>
  <c r="M50" i="9"/>
  <c r="M51" i="9" s="1"/>
  <c r="M52" i="9" s="1"/>
  <c r="M53" i="9" s="1"/>
  <c r="M54" i="9" s="1"/>
  <c r="M55" i="9" s="1"/>
  <c r="M56" i="9" s="1"/>
  <c r="M57" i="9" s="1"/>
  <c r="M58" i="9" s="1"/>
  <c r="M59" i="9" s="1"/>
  <c r="M60" i="9" s="1"/>
  <c r="M61" i="9" s="1"/>
  <c r="M62" i="9" s="1"/>
  <c r="M63" i="9" s="1"/>
  <c r="M64" i="9" s="1"/>
  <c r="M65" i="9" s="1"/>
  <c r="M66" i="9" s="1"/>
  <c r="M67" i="9" s="1"/>
  <c r="M68" i="9" s="1"/>
  <c r="M69" i="9" s="1"/>
  <c r="M70" i="9" s="1"/>
  <c r="M71" i="9" s="1"/>
  <c r="M72" i="9" s="1"/>
  <c r="M73" i="9" s="1"/>
  <c r="M74" i="9" s="1"/>
  <c r="M75" i="9" s="1"/>
  <c r="M76" i="9" s="1"/>
  <c r="M77" i="9" s="1"/>
  <c r="M78" i="9" s="1"/>
  <c r="L48" i="9"/>
  <c r="E50" i="9"/>
  <c r="E51" i="9" s="1"/>
  <c r="E52" i="9" s="1"/>
  <c r="E53" i="9" s="1"/>
  <c r="E54" i="9" s="1"/>
  <c r="E55" i="9" s="1"/>
  <c r="E56" i="9" s="1"/>
  <c r="E57" i="9" s="1"/>
  <c r="E58" i="9" s="1"/>
  <c r="E59" i="9" s="1"/>
  <c r="E60" i="9" s="1"/>
  <c r="E61" i="9" s="1"/>
  <c r="E62" i="9" s="1"/>
  <c r="E63" i="9" s="1"/>
  <c r="E64" i="9" s="1"/>
  <c r="E65" i="9" s="1"/>
  <c r="E66" i="9" s="1"/>
  <c r="E67" i="9" s="1"/>
  <c r="E68" i="9" s="1"/>
  <c r="E69" i="9" s="1"/>
  <c r="E70" i="9" s="1"/>
  <c r="E71" i="9" s="1"/>
  <c r="E72" i="9" s="1"/>
  <c r="E73" i="9" s="1"/>
  <c r="E74" i="9" s="1"/>
  <c r="E75" i="9" s="1"/>
  <c r="E76" i="9" s="1"/>
  <c r="E77" i="9" s="1"/>
  <c r="E78" i="9" s="1"/>
  <c r="D48" i="9"/>
  <c r="D81" i="9"/>
  <c r="M11" i="9"/>
  <c r="M12" i="9" s="1"/>
  <c r="M13" i="9" s="1"/>
  <c r="M14" i="9" s="1"/>
  <c r="M15" i="9" s="1"/>
  <c r="M16" i="9" s="1"/>
  <c r="M17" i="9" s="1"/>
  <c r="M18" i="9" s="1"/>
  <c r="M19" i="9" s="1"/>
  <c r="M20" i="9" s="1"/>
  <c r="M21" i="9" s="1"/>
  <c r="M22" i="9" s="1"/>
  <c r="M23" i="9" s="1"/>
  <c r="M24" i="9" s="1"/>
  <c r="M25" i="9" s="1"/>
  <c r="M26" i="9" s="1"/>
  <c r="M27" i="9" s="1"/>
  <c r="M28" i="9" s="1"/>
  <c r="M29" i="9" s="1"/>
  <c r="M30" i="9" s="1"/>
  <c r="M31" i="9" s="1"/>
  <c r="M32" i="9" s="1"/>
  <c r="M33" i="9" s="1"/>
  <c r="M34" i="9" s="1"/>
  <c r="M35" i="9" s="1"/>
  <c r="M36" i="9" s="1"/>
  <c r="M37" i="9" s="1"/>
  <c r="M38" i="9" s="1"/>
  <c r="R38" i="9" l="1"/>
  <c r="M79" i="9"/>
  <c r="R78" i="9"/>
  <c r="E79" i="9"/>
  <c r="J78" i="9"/>
  <c r="J12" i="9"/>
  <c r="J13" i="9" s="1"/>
  <c r="J14" i="9" s="1"/>
  <c r="J15" i="9" s="1"/>
  <c r="J16" i="9" s="1"/>
  <c r="J17" i="9" s="1"/>
  <c r="J18" i="9" s="1"/>
  <c r="J19" i="9" s="1"/>
  <c r="J20" i="9" s="1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J38" i="9" s="1"/>
  <c r="M39" i="9"/>
  <c r="L41" i="9"/>
  <c r="D41" i="9"/>
  <c r="L8" i="9"/>
  <c r="D8" i="9"/>
  <c r="J39" i="9" l="1"/>
  <c r="E80" i="9"/>
  <c r="J79" i="9"/>
  <c r="M80" i="9"/>
  <c r="R79" i="9"/>
  <c r="M40" i="9"/>
  <c r="R39" i="9"/>
  <c r="F47" i="1"/>
  <c r="F48" i="1"/>
  <c r="R80" i="9" l="1"/>
  <c r="R81" i="9" s="1"/>
  <c r="J80" i="9"/>
  <c r="J81" i="9" s="1"/>
  <c r="R40" i="9"/>
  <c r="R41" i="9" s="1"/>
  <c r="J40" i="9"/>
  <c r="J41" i="9" s="1"/>
  <c r="G46" i="1"/>
  <c r="G37" i="1"/>
  <c r="C9" i="7" l="1"/>
  <c r="E23" i="1" l="1"/>
  <c r="C51" i="4"/>
  <c r="F16" i="1" l="1"/>
  <c r="O97" i="8" l="1"/>
  <c r="N97" i="8"/>
  <c r="M97" i="8"/>
  <c r="L97" i="8"/>
  <c r="L68" i="8" s="1"/>
  <c r="K97" i="8"/>
  <c r="J97" i="8"/>
  <c r="I97" i="8"/>
  <c r="H97" i="8"/>
  <c r="H68" i="8" s="1"/>
  <c r="G97" i="8"/>
  <c r="F97" i="8"/>
  <c r="E97" i="8"/>
  <c r="E68" i="8" s="1"/>
  <c r="D97" i="8"/>
  <c r="D68" i="8" s="1"/>
  <c r="C97" i="8"/>
  <c r="C68" i="8" s="1"/>
  <c r="O68" i="8"/>
  <c r="N68" i="8"/>
  <c r="M68" i="8"/>
  <c r="K68" i="8"/>
  <c r="J68" i="8"/>
  <c r="I68" i="8"/>
  <c r="G68" i="8"/>
  <c r="F68" i="8"/>
  <c r="O65" i="8"/>
  <c r="O56" i="8" s="1"/>
  <c r="N65" i="8"/>
  <c r="N58" i="8" s="1"/>
  <c r="M65" i="8"/>
  <c r="M58" i="8" s="1"/>
  <c r="L65" i="8"/>
  <c r="K65" i="8"/>
  <c r="K56" i="8" s="1"/>
  <c r="J65" i="8"/>
  <c r="J58" i="8" s="1"/>
  <c r="I65" i="8"/>
  <c r="I58" i="8" s="1"/>
  <c r="H65" i="8"/>
  <c r="H58" i="8" s="1"/>
  <c r="G65" i="8"/>
  <c r="G56" i="8" s="1"/>
  <c r="F65" i="8"/>
  <c r="F58" i="8" s="1"/>
  <c r="E65" i="8"/>
  <c r="E56" i="8" s="1"/>
  <c r="D65" i="8"/>
  <c r="D58" i="8" s="1"/>
  <c r="C65" i="8"/>
  <c r="L58" i="8"/>
  <c r="K58" i="8"/>
  <c r="C55" i="8"/>
  <c r="D55" i="8" s="1"/>
  <c r="E55" i="8" s="1"/>
  <c r="F55" i="8" s="1"/>
  <c r="G55" i="8" s="1"/>
  <c r="H55" i="8" s="1"/>
  <c r="I55" i="8" s="1"/>
  <c r="J55" i="8" s="1"/>
  <c r="K55" i="8" s="1"/>
  <c r="L55" i="8" s="1"/>
  <c r="M55" i="8" s="1"/>
  <c r="N55" i="8" s="1"/>
  <c r="O55" i="8" s="1"/>
  <c r="M56" i="8" l="1"/>
  <c r="E58" i="8"/>
  <c r="I56" i="8"/>
  <c r="D56" i="8"/>
  <c r="L56" i="8"/>
  <c r="C56" i="8"/>
  <c r="G58" i="8"/>
  <c r="H56" i="8"/>
  <c r="C58" i="8"/>
  <c r="O58" i="8"/>
  <c r="F56" i="8"/>
  <c r="J56" i="8"/>
  <c r="N56" i="8"/>
  <c r="C16" i="8"/>
  <c r="C9" i="8" s="1"/>
  <c r="D16" i="8"/>
  <c r="E16" i="8"/>
  <c r="E9" i="8" s="1"/>
  <c r="F16" i="8"/>
  <c r="F9" i="8" s="1"/>
  <c r="G16" i="8"/>
  <c r="G9" i="8" s="1"/>
  <c r="H16" i="8"/>
  <c r="I16" i="8"/>
  <c r="I9" i="8" s="1"/>
  <c r="J16" i="8"/>
  <c r="J9" i="8" s="1"/>
  <c r="K16" i="8"/>
  <c r="K9" i="8" s="1"/>
  <c r="L16" i="8"/>
  <c r="L9" i="8" s="1"/>
  <c r="M16" i="8"/>
  <c r="N16" i="8"/>
  <c r="N9" i="8" s="1"/>
  <c r="O16" i="8"/>
  <c r="O9" i="8" s="1"/>
  <c r="O51" i="4"/>
  <c r="N51" i="4"/>
  <c r="M51" i="4"/>
  <c r="L51" i="4"/>
  <c r="K51" i="4"/>
  <c r="J51" i="4"/>
  <c r="I51" i="4"/>
  <c r="H51" i="4"/>
  <c r="G51" i="4"/>
  <c r="F51" i="4"/>
  <c r="E51" i="4"/>
  <c r="D51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O40" i="4"/>
  <c r="O35" i="4" s="1"/>
  <c r="N40" i="4"/>
  <c r="M40" i="4"/>
  <c r="M35" i="4" s="1"/>
  <c r="L40" i="4"/>
  <c r="L35" i="4" s="1"/>
  <c r="K40" i="4"/>
  <c r="K33" i="4" s="1"/>
  <c r="J40" i="4"/>
  <c r="I40" i="4"/>
  <c r="I35" i="4" s="1"/>
  <c r="H40" i="4"/>
  <c r="H35" i="4" s="1"/>
  <c r="G40" i="4"/>
  <c r="G35" i="4" s="1"/>
  <c r="F40" i="4"/>
  <c r="E40" i="4"/>
  <c r="E35" i="4" s="1"/>
  <c r="D40" i="4"/>
  <c r="D35" i="4" s="1"/>
  <c r="C40" i="4"/>
  <c r="C32" i="4"/>
  <c r="D32" i="4" s="1"/>
  <c r="E32" i="4" s="1"/>
  <c r="F32" i="4" s="1"/>
  <c r="G32" i="4" s="1"/>
  <c r="H32" i="4" s="1"/>
  <c r="I32" i="4" s="1"/>
  <c r="J32" i="4" s="1"/>
  <c r="K32" i="4" s="1"/>
  <c r="L32" i="4" s="1"/>
  <c r="M32" i="4" s="1"/>
  <c r="N32" i="4" s="1"/>
  <c r="O32" i="4" s="1"/>
  <c r="O48" i="8"/>
  <c r="O19" i="8" s="1"/>
  <c r="N48" i="8"/>
  <c r="M48" i="8"/>
  <c r="M19" i="8" s="1"/>
  <c r="L48" i="8"/>
  <c r="L19" i="8" s="1"/>
  <c r="K48" i="8"/>
  <c r="K19" i="8" s="1"/>
  <c r="J48" i="8"/>
  <c r="J19" i="8" s="1"/>
  <c r="I48" i="8"/>
  <c r="I19" i="8" s="1"/>
  <c r="H48" i="8"/>
  <c r="H19" i="8" s="1"/>
  <c r="G48" i="8"/>
  <c r="G19" i="8" s="1"/>
  <c r="F48" i="8"/>
  <c r="E48" i="8"/>
  <c r="E19" i="8" s="1"/>
  <c r="D48" i="8"/>
  <c r="D19" i="8" s="1"/>
  <c r="C48" i="8"/>
  <c r="C19" i="8" s="1"/>
  <c r="N19" i="8"/>
  <c r="F19" i="8"/>
  <c r="M9" i="8"/>
  <c r="H9" i="8"/>
  <c r="D9" i="8"/>
  <c r="C6" i="8"/>
  <c r="D6" i="8" s="1"/>
  <c r="E6" i="8" s="1"/>
  <c r="F6" i="8" s="1"/>
  <c r="G6" i="8" s="1"/>
  <c r="H6" i="8" s="1"/>
  <c r="I6" i="8" s="1"/>
  <c r="J6" i="8" s="1"/>
  <c r="K6" i="8" s="1"/>
  <c r="L6" i="8" s="1"/>
  <c r="M6" i="8" s="1"/>
  <c r="N6" i="8" s="1"/>
  <c r="O6" i="8" s="1"/>
  <c r="C22" i="7"/>
  <c r="C27" i="7" s="1"/>
  <c r="D22" i="7" s="1"/>
  <c r="D27" i="7" s="1"/>
  <c r="E22" i="7" s="1"/>
  <c r="E27" i="7" s="1"/>
  <c r="F22" i="7" s="1"/>
  <c r="F27" i="7" s="1"/>
  <c r="G22" i="7" s="1"/>
  <c r="G27" i="7" s="1"/>
  <c r="H22" i="7" s="1"/>
  <c r="H27" i="7" s="1"/>
  <c r="I22" i="7" s="1"/>
  <c r="I27" i="7" s="1"/>
  <c r="J22" i="7" s="1"/>
  <c r="J27" i="7" s="1"/>
  <c r="K22" i="7" s="1"/>
  <c r="K27" i="7" s="1"/>
  <c r="L22" i="7" s="1"/>
  <c r="L27" i="7" s="1"/>
  <c r="M22" i="7" s="1"/>
  <c r="M27" i="7" s="1"/>
  <c r="N22" i="7" s="1"/>
  <c r="N27" i="7" s="1"/>
  <c r="O22" i="7" s="1"/>
  <c r="O27" i="7" s="1"/>
  <c r="C19" i="7"/>
  <c r="D19" i="7" s="1"/>
  <c r="C14" i="7"/>
  <c r="D9" i="7" s="1"/>
  <c r="D14" i="7" s="1"/>
  <c r="E9" i="7" s="1"/>
  <c r="E14" i="7" s="1"/>
  <c r="F9" i="7" s="1"/>
  <c r="F14" i="7" s="1"/>
  <c r="G9" i="7" s="1"/>
  <c r="G14" i="7" s="1"/>
  <c r="H9" i="7" s="1"/>
  <c r="H14" i="7" s="1"/>
  <c r="I9" i="7" s="1"/>
  <c r="I14" i="7" s="1"/>
  <c r="J9" i="7" s="1"/>
  <c r="J14" i="7" s="1"/>
  <c r="K9" i="7" s="1"/>
  <c r="K14" i="7" s="1"/>
  <c r="L9" i="7" s="1"/>
  <c r="L14" i="7" s="1"/>
  <c r="M9" i="7" s="1"/>
  <c r="M14" i="7" s="1"/>
  <c r="N9" i="7" s="1"/>
  <c r="N14" i="7" s="1"/>
  <c r="O9" i="7" s="1"/>
  <c r="O14" i="7" s="1"/>
  <c r="C6" i="7"/>
  <c r="D6" i="7" s="1"/>
  <c r="E6" i="7" s="1"/>
  <c r="F6" i="7" s="1"/>
  <c r="G6" i="7" s="1"/>
  <c r="H6" i="7" s="1"/>
  <c r="I6" i="7" s="1"/>
  <c r="J6" i="7" s="1"/>
  <c r="K6" i="7" s="1"/>
  <c r="L6" i="7" s="1"/>
  <c r="M6" i="7" s="1"/>
  <c r="N6" i="7" s="1"/>
  <c r="O6" i="7" s="1"/>
  <c r="O33" i="4" l="1"/>
  <c r="F33" i="4"/>
  <c r="J33" i="4"/>
  <c r="N33" i="4"/>
  <c r="J35" i="4"/>
  <c r="K35" i="4"/>
  <c r="G33" i="4"/>
  <c r="N35" i="4"/>
  <c r="C35" i="4"/>
  <c r="C33" i="4"/>
  <c r="D33" i="4"/>
  <c r="H33" i="4"/>
  <c r="L33" i="4"/>
  <c r="H7" i="8"/>
  <c r="F35" i="4"/>
  <c r="L7" i="8"/>
  <c r="E19" i="7"/>
  <c r="F19" i="7" s="1"/>
  <c r="G19" i="7" s="1"/>
  <c r="H19" i="7" s="1"/>
  <c r="I19" i="7" s="1"/>
  <c r="J19" i="7" s="1"/>
  <c r="K19" i="7" s="1"/>
  <c r="L19" i="7" s="1"/>
  <c r="M19" i="7" s="1"/>
  <c r="N19" i="7" s="1"/>
  <c r="O19" i="7" s="1"/>
  <c r="D7" i="8"/>
  <c r="E33" i="4"/>
  <c r="I33" i="4"/>
  <c r="M33" i="4"/>
  <c r="F7" i="8"/>
  <c r="J7" i="8"/>
  <c r="N7" i="8"/>
  <c r="C7" i="8"/>
  <c r="E7" i="8"/>
  <c r="G7" i="8"/>
  <c r="I7" i="8"/>
  <c r="K7" i="8"/>
  <c r="M7" i="8"/>
  <c r="O7" i="8"/>
  <c r="K28" i="1"/>
  <c r="F29" i="1"/>
  <c r="G14" i="1" l="1"/>
  <c r="G15" i="1"/>
  <c r="E16" i="1"/>
  <c r="G16" i="1" l="1"/>
  <c r="C6" i="4"/>
  <c r="D6" i="4" s="1"/>
  <c r="E6" i="4" s="1"/>
  <c r="F6" i="4" s="1"/>
  <c r="G6" i="4" s="1"/>
  <c r="H6" i="4" s="1"/>
  <c r="I6" i="4" s="1"/>
  <c r="J6" i="4" s="1"/>
  <c r="K6" i="4" s="1"/>
  <c r="L6" i="4" s="1"/>
  <c r="M6" i="4" s="1"/>
  <c r="N6" i="4" s="1"/>
  <c r="O6" i="4" s="1"/>
  <c r="O25" i="4"/>
  <c r="O17" i="4" s="1"/>
  <c r="N25" i="4"/>
  <c r="N17" i="4" s="1"/>
  <c r="M25" i="4"/>
  <c r="M17" i="4" s="1"/>
  <c r="L25" i="4"/>
  <c r="L17" i="4" s="1"/>
  <c r="K25" i="4"/>
  <c r="K17" i="4" s="1"/>
  <c r="J25" i="4"/>
  <c r="I25" i="4"/>
  <c r="H25" i="4"/>
  <c r="H17" i="4" s="1"/>
  <c r="G25" i="4"/>
  <c r="G17" i="4" s="1"/>
  <c r="F25" i="4"/>
  <c r="F17" i="4" s="1"/>
  <c r="E25" i="4"/>
  <c r="E17" i="4" s="1"/>
  <c r="D25" i="4"/>
  <c r="D17" i="4" s="1"/>
  <c r="C25" i="4"/>
  <c r="C17" i="4" s="1"/>
  <c r="J17" i="4"/>
  <c r="I17" i="4"/>
  <c r="O14" i="4"/>
  <c r="N14" i="4"/>
  <c r="N9" i="4" s="1"/>
  <c r="M14" i="4"/>
  <c r="M9" i="4" s="1"/>
  <c r="L14" i="4"/>
  <c r="K14" i="4"/>
  <c r="J14" i="4"/>
  <c r="J9" i="4" s="1"/>
  <c r="I14" i="4"/>
  <c r="I9" i="4" s="1"/>
  <c r="H14" i="4"/>
  <c r="H9" i="4" s="1"/>
  <c r="G14" i="4"/>
  <c r="F14" i="4"/>
  <c r="F9" i="4" s="1"/>
  <c r="E14" i="4"/>
  <c r="D14" i="4"/>
  <c r="D9" i="4" s="1"/>
  <c r="C14" i="4"/>
  <c r="L9" i="4"/>
  <c r="E30" i="1"/>
  <c r="K16" i="1"/>
  <c r="K19" i="1" s="1"/>
  <c r="L7" i="4" l="1"/>
  <c r="E7" i="4"/>
  <c r="C7" i="4"/>
  <c r="K7" i="4"/>
  <c r="O7" i="4"/>
  <c r="G7" i="4"/>
  <c r="M7" i="4"/>
  <c r="D7" i="4"/>
  <c r="E9" i="4"/>
  <c r="K9" i="4"/>
  <c r="G9" i="4"/>
  <c r="H7" i="4"/>
  <c r="C9" i="4"/>
  <c r="I7" i="4"/>
  <c r="O9" i="4"/>
  <c r="F7" i="4"/>
  <c r="J7" i="4"/>
  <c r="N7" i="4"/>
  <c r="C2" i="1" l="1"/>
  <c r="G45" i="1" l="1"/>
  <c r="G53" i="1"/>
  <c r="F54" i="1"/>
  <c r="E54" i="1"/>
  <c r="G34" i="1" l="1"/>
  <c r="G35" i="1"/>
  <c r="G36" i="1"/>
  <c r="G38" i="1"/>
  <c r="F39" i="1"/>
  <c r="E39" i="1"/>
  <c r="G52" i="1"/>
  <c r="G54" i="1" s="1"/>
  <c r="G27" i="1"/>
  <c r="G28" i="1"/>
  <c r="G29" i="1"/>
  <c r="F30" i="1"/>
  <c r="G43" i="1"/>
  <c r="G44" i="1"/>
  <c r="G47" i="1"/>
  <c r="E48" i="1"/>
  <c r="G19" i="1"/>
  <c r="G20" i="1"/>
  <c r="G21" i="1"/>
  <c r="G22" i="1"/>
  <c r="F23" i="1"/>
  <c r="G39" i="1" l="1"/>
  <c r="G48" i="1"/>
  <c r="E6" i="1"/>
  <c r="K5" i="1" s="1"/>
  <c r="F6" i="1"/>
  <c r="K7" i="1" s="1"/>
  <c r="G30" i="1"/>
  <c r="G23" i="1"/>
  <c r="K9" i="1" l="1"/>
  <c r="G6" i="1"/>
</calcChain>
</file>

<file path=xl/sharedStrings.xml><?xml version="1.0" encoding="utf-8"?>
<sst xmlns="http://schemas.openxmlformats.org/spreadsheetml/2006/main" count="296" uniqueCount="131">
  <si>
    <t>Dépenses totales prévues</t>
  </si>
  <si>
    <t>Dépenses totales réelles</t>
  </si>
  <si>
    <t>Différence totale</t>
  </si>
  <si>
    <t>Salaire mensuel prévu</t>
  </si>
  <si>
    <t>Dépenses prévues</t>
  </si>
  <si>
    <t>Dépenses réelles</t>
  </si>
  <si>
    <t>Différence</t>
  </si>
  <si>
    <t>Habitation</t>
  </si>
  <si>
    <t>Revenu mensuel total</t>
  </si>
  <si>
    <t>Divers</t>
  </si>
  <si>
    <t>Sous-totaux</t>
  </si>
  <si>
    <t>Transport</t>
  </si>
  <si>
    <t>Essence</t>
  </si>
  <si>
    <t>Divertissement</t>
  </si>
  <si>
    <t>Cinéma</t>
  </si>
  <si>
    <t>Sport</t>
  </si>
  <si>
    <t>Alimentation</t>
  </si>
  <si>
    <t>Courses</t>
  </si>
  <si>
    <t>Restaurants</t>
  </si>
  <si>
    <t>Cadeaux et dons</t>
  </si>
  <si>
    <t>Soins de la personne</t>
  </si>
  <si>
    <t>Club de sport</t>
  </si>
  <si>
    <t xml:space="preserve">Téléphone maison </t>
  </si>
  <si>
    <t>Téléphone Mobile</t>
  </si>
  <si>
    <t xml:space="preserve">Train </t>
  </si>
  <si>
    <t>Assurance automobile</t>
  </si>
  <si>
    <t>Coiffeur</t>
  </si>
  <si>
    <t>Maman</t>
  </si>
  <si>
    <t>Salaire Pizz</t>
  </si>
  <si>
    <t>Chicha</t>
  </si>
  <si>
    <t>Mois :</t>
  </si>
  <si>
    <t>Année :</t>
  </si>
  <si>
    <t xml:space="preserve">Revenus </t>
  </si>
  <si>
    <t xml:space="preserve">Salaire Caf du Rhône </t>
  </si>
  <si>
    <t xml:space="preserve">Revenus Totaux </t>
  </si>
  <si>
    <t>Dépenses</t>
  </si>
  <si>
    <t xml:space="preserve">Habitation </t>
  </si>
  <si>
    <t xml:space="preserve">Transport </t>
  </si>
  <si>
    <t xml:space="preserve">Alimentation </t>
  </si>
  <si>
    <t xml:space="preserve">Soins de la personne </t>
  </si>
  <si>
    <t xml:space="preserve">Cadeaux </t>
  </si>
  <si>
    <t>Dépenses Totales</t>
  </si>
  <si>
    <t>DATE DE DÉBUT</t>
  </si>
  <si>
    <t>PÉRIODE (EN JOURS)</t>
  </si>
  <si>
    <t>Août</t>
  </si>
  <si>
    <t>Salaire mensuel réel</t>
  </si>
  <si>
    <t>Titre du Tableau :</t>
  </si>
  <si>
    <t>Budget Personnel</t>
  </si>
  <si>
    <t xml:space="preserve">Indémnité Transport Caf </t>
  </si>
  <si>
    <t>Solde de départ</t>
  </si>
  <si>
    <t xml:space="preserve">Solde Début de mois </t>
  </si>
  <si>
    <t xml:space="preserve">Solde fin de Mois </t>
  </si>
  <si>
    <t>Revenus Totaux</t>
  </si>
  <si>
    <t>Reel</t>
  </si>
  <si>
    <t>Balance réelle (Epargne Réel)
(Revenu moins dépenses réels)</t>
  </si>
  <si>
    <t>Balance prévue (Epargne Prévu)
(Revenu moins dépenses prévus)</t>
  </si>
  <si>
    <t>Vetements/Chaussure</t>
  </si>
  <si>
    <t>Epargne extérieur</t>
  </si>
  <si>
    <t>Année</t>
  </si>
  <si>
    <t xml:space="preserve">Mois </t>
  </si>
  <si>
    <t xml:space="preserve">Janvier </t>
  </si>
  <si>
    <t xml:space="preserve">Février 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</si>
  <si>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</si>
  <si>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</si>
  <si>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</si>
  <si>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</si>
  <si>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</si>
  <si>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</si>
  <si>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</si>
  <si>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</si>
  <si>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</si>
  <si>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Indémnité "Prime à l'emploi"</t>
  </si>
  <si>
    <t>Revenu supplémentaire (retour épargne extérieur)</t>
  </si>
  <si>
    <t>Différence des balances (Réel moins prévu)</t>
  </si>
  <si>
    <t>Tableaux de Bords Global</t>
  </si>
  <si>
    <t>Tableaux de Bords Intermédiaires</t>
  </si>
  <si>
    <t>Tableaux de Bords Analytiques</t>
  </si>
  <si>
    <t>REVENU NET réel</t>
  </si>
  <si>
    <t>Salaire Caf du Rhône (Prime activité + Indmnité Transport)</t>
  </si>
  <si>
    <t>Forfait Portable</t>
  </si>
  <si>
    <t>Forfait Maison</t>
  </si>
  <si>
    <t>Habitation :</t>
  </si>
  <si>
    <t>Transport :</t>
  </si>
  <si>
    <t xml:space="preserve">Alimentation : </t>
  </si>
  <si>
    <t>Soins de la personne :</t>
  </si>
  <si>
    <t>Divertissement :</t>
  </si>
  <si>
    <t>Cadeaux :</t>
  </si>
  <si>
    <t>REVENU NET prévisionnel</t>
  </si>
  <si>
    <t>REVENU NET Prévisionnel</t>
  </si>
  <si>
    <t>Previsionnel</t>
  </si>
  <si>
    <t>Autres sorties</t>
  </si>
  <si>
    <t xml:space="preserve">Suivi quotidien Comptes bancaires </t>
  </si>
  <si>
    <t>Salaire Fast pizza</t>
  </si>
  <si>
    <t>Catégories</t>
  </si>
  <si>
    <t>Divertissements</t>
  </si>
  <si>
    <t xml:space="preserve">Cadeaux et dons </t>
  </si>
  <si>
    <t>Rubriques</t>
  </si>
  <si>
    <t>Vetement/Baskets</t>
  </si>
  <si>
    <t>Divers "Soins de la personne"</t>
  </si>
  <si>
    <t>Divers "Alimentation"</t>
  </si>
  <si>
    <t>Santé</t>
  </si>
  <si>
    <t>Autres Sorties</t>
  </si>
  <si>
    <t>Entretien voiture</t>
  </si>
  <si>
    <t>Divers "Achats"</t>
  </si>
  <si>
    <t>Achat de toute sortes (accessoires)</t>
  </si>
  <si>
    <t>Salaire Mensuel Réel</t>
  </si>
  <si>
    <t>Salaire Caf du Rhône</t>
  </si>
  <si>
    <t>Revenu supplémentaire</t>
  </si>
  <si>
    <t xml:space="preserve">Comptes Courant : </t>
  </si>
  <si>
    <t>Date</t>
  </si>
  <si>
    <t>Solde</t>
  </si>
  <si>
    <t>Titre du tableau  :</t>
  </si>
  <si>
    <t>Solde Bancaire de</t>
  </si>
  <si>
    <t>Mois actuel :</t>
  </si>
  <si>
    <t>Mois précédent  :</t>
  </si>
  <si>
    <t>Recettes</t>
  </si>
  <si>
    <t>Livret A :</t>
  </si>
  <si>
    <t>Livret Jeune :</t>
  </si>
  <si>
    <t>Livret de développement durable :</t>
  </si>
  <si>
    <t>Virement Entrant</t>
  </si>
  <si>
    <t>Virement Sortant</t>
  </si>
  <si>
    <t xml:space="preserve">Téléphone Maison </t>
  </si>
  <si>
    <t>Assurance Auto</t>
  </si>
  <si>
    <t xml:space="preserve">Club de sport </t>
  </si>
  <si>
    <t>Autres cadeaux</t>
  </si>
  <si>
    <t>Indémnité Transport Caf</t>
  </si>
  <si>
    <t xml:space="preserve">Essence </t>
  </si>
  <si>
    <t>Voiture</t>
  </si>
  <si>
    <t xml:space="preserve">Salaire </t>
  </si>
  <si>
    <t>Salaire</t>
  </si>
  <si>
    <t xml:space="preserve">Indémnité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</si>
</sst>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#,##0.00\ &quot;€&quot;;\-#,##0.00\ &quot;€&quot;"/>
    <numFmt numFmtId="8" formatCode="#,##0.00\ &quot;€&quot;;[Red]\-#,##0.00\ &quot;€&quot;"/>
    <numFmt numFmtId="164" formatCode="&quot;$&quot;#,##0"/>
    <numFmt numFmtId="165" formatCode="#,##0_ &quot;€&quot;;[Red]\(#,##0\ &quot;€&quot;\)"/>
    <numFmt numFmtId="166" formatCode="[$-40C]mmm\-yy;@"/>
    <numFmt numFmtId="167" formatCode="[$-40C]d\-mmm;@"/>
    <numFmt numFmtId="168" formatCode="[$-40C]dd/mm"/>
    <numFmt numFmtId="169" formatCode="#,##0.00\ &quot;€&quot;"/>
  </numFmts>
  <fonts count="38">
    <font>
      <sz val="10"/>
      <name val="Arial"/>
    </font>
    <font>
      <b/>
      <sz val="14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b/>
      <sz val="16"/>
      <name val="Californian FB"/>
      <family val="1"/>
    </font>
    <font>
      <b/>
      <i/>
      <sz val="14"/>
      <name val="Adobe Gothic Std B"/>
      <family val="2"/>
      <charset val="128"/>
    </font>
    <font>
      <sz val="16"/>
      <name val="Copperplate Gothic Bold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8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i/>
      <sz val="13"/>
      <name val="Arial"/>
      <family val="2"/>
    </font>
    <font>
      <b/>
      <i/>
      <sz val="13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i/>
      <sz val="12"/>
      <color rgb="FF002060"/>
      <name val="Arial"/>
      <family val="2"/>
    </font>
    <font>
      <sz val="14"/>
      <name val="Arial"/>
      <family val="2"/>
    </font>
    <font>
      <b/>
      <i/>
      <sz val="14"/>
      <name val="Arial"/>
      <family val="2"/>
    </font>
    <font>
      <b/>
      <sz val="12"/>
      <name val="Arial"/>
      <family val="2"/>
    </font>
    <font>
      <u/>
      <sz val="11"/>
      <name val="Calibri"/>
      <family val="2"/>
      <scheme val="minor"/>
    </font>
    <font>
      <b/>
      <u val="double"/>
      <sz val="16"/>
      <name val="Californian FB"/>
      <family val="1"/>
    </font>
    <font>
      <i/>
      <sz val="10"/>
      <name val="Arial"/>
      <family val="2"/>
    </font>
    <font>
      <i/>
      <sz val="10"/>
      <color rgb="FFCCECFF"/>
      <name val="Arial"/>
      <family val="2"/>
    </font>
    <font>
      <i/>
      <sz val="10"/>
      <color rgb="FF010000"/>
      <name val="Arial"/>
      <family val="2"/>
    </font>
    <font>
      <sz val="10"/>
      <color rgb="FF010000"/>
      <name val="Arial"/>
      <family val="2"/>
    </font>
    <font>
      <i/>
      <sz val="14"/>
      <name val="Arial"/>
      <family val="2"/>
    </font>
    <font>
      <b/>
      <i/>
      <sz val="36"/>
      <name val="Arial"/>
      <family val="2"/>
    </font>
    <font>
      <u/>
      <sz val="14"/>
      <name val="Arial"/>
      <family val="2"/>
    </font>
    <font>
      <i/>
      <sz val="10"/>
      <name val="Arial Black"/>
      <family val="2"/>
    </font>
    <font>
      <b/>
      <sz val="11"/>
      <name val="Arial"/>
      <family val="2"/>
    </font>
    <font>
      <b/>
      <sz val="14"/>
      <color rgb="FFFFFF99"/>
      <name val="Arial"/>
      <family val="2"/>
    </font>
    <font>
      <b/>
      <i/>
      <sz val="10"/>
      <color rgb="FFCCECFF"/>
      <name val="Arial"/>
      <family val="2"/>
    </font>
    <font>
      <b/>
      <sz val="12"/>
      <color rgb="FFCCECFF"/>
      <name val="Arial"/>
      <family val="2"/>
    </font>
    <font>
      <b/>
      <sz val="14"/>
      <color rgb="FFCCECFF"/>
      <name val="Arial"/>
      <family val="2"/>
    </font>
    <font>
      <sz val="10"/>
      <color rgb="FFCCEC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ECFF"/>
        <bgColor theme="1"/>
      </patternFill>
    </fill>
    <fill>
      <patternFill patternType="solid">
        <fgColor rgb="FFAEF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0000"/>
        <bgColor indexed="64"/>
      </patternFill>
    </fill>
  </fills>
  <borders count="7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Dashed">
        <color indexed="64"/>
      </left>
      <right/>
      <top style="double">
        <color indexed="64"/>
      </top>
      <bottom style="mediumDashed">
        <color indexed="64"/>
      </bottom>
      <diagonal/>
    </border>
    <border>
      <left/>
      <right/>
      <top style="double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mediumDashed">
        <color indexed="64"/>
      </bottom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double">
        <color indexed="64"/>
      </top>
      <bottom style="mediumDashed">
        <color indexed="64"/>
      </bottom>
      <diagonal/>
    </border>
    <border>
      <left style="mediumDashed">
        <color indexed="64"/>
      </left>
      <right style="thin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9">
    <xf numFmtId="0" fontId="0" fillId="0" borderId="0" xfId="0"/>
    <xf numFmtId="0" fontId="7" fillId="0" borderId="0" xfId="0" applyFont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2" xfId="0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1" fillId="0" borderId="18" xfId="0" applyFont="1" applyBorder="1" applyAlignment="1">
      <alignment vertical="center" wrapText="1"/>
    </xf>
    <xf numFmtId="0" fontId="0" fillId="0" borderId="7" xfId="0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0" fontId="19" fillId="0" borderId="36" xfId="0" applyFont="1" applyBorder="1" applyAlignment="1">
      <alignment vertical="center" wrapText="1"/>
    </xf>
    <xf numFmtId="165" fontId="19" fillId="0" borderId="37" xfId="0" applyNumberFormat="1" applyFont="1" applyBorder="1" applyAlignment="1">
      <alignment vertical="center"/>
    </xf>
    <xf numFmtId="165" fontId="19" fillId="2" borderId="38" xfId="0" applyNumberFormat="1" applyFont="1" applyFill="1" applyBorder="1" applyAlignment="1">
      <alignment vertical="center"/>
    </xf>
    <xf numFmtId="165" fontId="12" fillId="0" borderId="0" xfId="0" applyNumberFormat="1" applyFont="1" applyFill="1" applyBorder="1" applyAlignment="1">
      <alignment vertical="center"/>
    </xf>
    <xf numFmtId="0" fontId="1" fillId="0" borderId="52" xfId="0" applyFont="1" applyBorder="1" applyAlignment="1">
      <alignment vertical="center" wrapText="1"/>
    </xf>
    <xf numFmtId="0" fontId="19" fillId="0" borderId="39" xfId="0" applyFont="1" applyBorder="1" applyAlignment="1">
      <alignment vertical="center" wrapText="1"/>
    </xf>
    <xf numFmtId="165" fontId="19" fillId="0" borderId="31" xfId="0" applyNumberFormat="1" applyFont="1" applyBorder="1" applyAlignment="1">
      <alignment vertical="center"/>
    </xf>
    <xf numFmtId="165" fontId="19" fillId="2" borderId="40" xfId="0" applyNumberFormat="1" applyFont="1" applyFill="1" applyBorder="1" applyAlignment="1">
      <alignment vertical="center"/>
    </xf>
    <xf numFmtId="0" fontId="20" fillId="2" borderId="41" xfId="0" applyFont="1" applyFill="1" applyBorder="1" applyAlignment="1">
      <alignment vertical="center" wrapText="1"/>
    </xf>
    <xf numFmtId="165" fontId="19" fillId="2" borderId="42" xfId="0" applyNumberFormat="1" applyFont="1" applyFill="1" applyBorder="1" applyAlignment="1">
      <alignment vertical="center"/>
    </xf>
    <xf numFmtId="165" fontId="19" fillId="2" borderId="43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0" fillId="0" borderId="32" xfId="0" applyFill="1" applyBorder="1" applyAlignment="1">
      <alignment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19" fillId="0" borderId="44" xfId="0" applyFont="1" applyBorder="1" applyAlignment="1">
      <alignment vertical="center" wrapText="1"/>
    </xf>
    <xf numFmtId="165" fontId="19" fillId="0" borderId="45" xfId="0" applyNumberFormat="1" applyFont="1" applyBorder="1" applyAlignment="1">
      <alignment vertical="center"/>
    </xf>
    <xf numFmtId="165" fontId="19" fillId="2" borderId="46" xfId="0" applyNumberFormat="1" applyFont="1" applyFill="1" applyBorder="1" applyAlignment="1">
      <alignment vertical="center"/>
    </xf>
    <xf numFmtId="0" fontId="1" fillId="0" borderId="56" xfId="0" applyFont="1" applyBorder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165" fontId="19" fillId="0" borderId="3" xfId="0" applyNumberFormat="1" applyFont="1" applyBorder="1" applyAlignment="1">
      <alignment vertical="center"/>
    </xf>
    <xf numFmtId="165" fontId="19" fillId="2" borderId="48" xfId="0" applyNumberFormat="1" applyFont="1" applyFill="1" applyBorder="1" applyAlignment="1">
      <alignment vertical="center"/>
    </xf>
    <xf numFmtId="0" fontId="20" fillId="2" borderId="49" xfId="0" applyFont="1" applyFill="1" applyBorder="1" applyAlignment="1">
      <alignment vertical="center" wrapText="1"/>
    </xf>
    <xf numFmtId="165" fontId="19" fillId="2" borderId="50" xfId="0" applyNumberFormat="1" applyFont="1" applyFill="1" applyBorder="1" applyAlignment="1">
      <alignment vertical="center"/>
    </xf>
    <xf numFmtId="165" fontId="19" fillId="2" borderId="51" xfId="0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9" fillId="0" borderId="61" xfId="0" applyFont="1" applyBorder="1" applyAlignment="1">
      <alignment vertical="center" wrapText="1"/>
    </xf>
    <xf numFmtId="165" fontId="19" fillId="0" borderId="62" xfId="0" applyNumberFormat="1" applyFont="1" applyBorder="1" applyAlignment="1">
      <alignment vertical="center"/>
    </xf>
    <xf numFmtId="165" fontId="19" fillId="2" borderId="63" xfId="0" applyNumberFormat="1" applyFont="1" applyFill="1" applyBorder="1" applyAlignment="1">
      <alignment vertical="center"/>
    </xf>
    <xf numFmtId="165" fontId="19" fillId="2" borderId="54" xfId="0" applyNumberFormat="1" applyFont="1" applyFill="1" applyBorder="1" applyAlignment="1">
      <alignment vertical="center"/>
    </xf>
    <xf numFmtId="165" fontId="19" fillId="2" borderId="55" xfId="0" applyNumberFormat="1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 wrapText="1"/>
    </xf>
    <xf numFmtId="0" fontId="0" fillId="0" borderId="34" xfId="0" applyBorder="1" applyAlignment="1">
      <alignment vertical="center"/>
    </xf>
    <xf numFmtId="0" fontId="0" fillId="0" borderId="34" xfId="0" applyFill="1" applyBorder="1" applyAlignment="1">
      <alignment vertical="center"/>
    </xf>
    <xf numFmtId="0" fontId="0" fillId="0" borderId="8" xfId="0" applyBorder="1" applyAlignment="1">
      <alignment vertical="center"/>
    </xf>
    <xf numFmtId="165" fontId="11" fillId="2" borderId="60" xfId="0" applyNumberFormat="1" applyFont="1" applyFill="1" applyBorder="1" applyAlignment="1">
      <alignment horizontal="center" vertical="center"/>
    </xf>
    <xf numFmtId="165" fontId="11" fillId="2" borderId="28" xfId="0" applyNumberFormat="1" applyFont="1" applyFill="1" applyBorder="1" applyAlignment="1">
      <alignment horizontal="center" vertical="center"/>
    </xf>
    <xf numFmtId="165" fontId="11" fillId="2" borderId="29" xfId="0" applyNumberFormat="1" applyFont="1" applyFill="1" applyBorder="1" applyAlignment="1">
      <alignment horizontal="center" vertical="center"/>
    </xf>
    <xf numFmtId="165" fontId="11" fillId="2" borderId="3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52" xfId="0" applyFont="1" applyBorder="1" applyAlignment="1">
      <alignment horizontal="left" vertical="center" wrapText="1"/>
    </xf>
    <xf numFmtId="0" fontId="1" fillId="0" borderId="56" xfId="0" applyFont="1" applyBorder="1" applyAlignment="1">
      <alignment horizontal="left" vertical="center" wrapText="1"/>
    </xf>
    <xf numFmtId="0" fontId="0" fillId="3" borderId="0" xfId="0" applyFill="1"/>
    <xf numFmtId="0" fontId="0" fillId="3" borderId="0" xfId="0" applyFill="1" applyAlignment="1">
      <alignment wrapText="1"/>
    </xf>
    <xf numFmtId="0" fontId="3" fillId="3" borderId="4" xfId="0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0" fillId="3" borderId="0" xfId="0" applyFill="1" applyAlignment="1">
      <alignment horizontal="center"/>
    </xf>
    <xf numFmtId="0" fontId="0" fillId="3" borderId="11" xfId="0" applyFill="1" applyBorder="1"/>
    <xf numFmtId="166" fontId="18" fillId="3" borderId="6" xfId="0" applyNumberFormat="1" applyFont="1" applyFill="1" applyBorder="1" applyAlignment="1">
      <alignment horizontal="right"/>
    </xf>
    <xf numFmtId="166" fontId="18" fillId="3" borderId="35" xfId="0" applyNumberFormat="1" applyFont="1" applyFill="1" applyBorder="1" applyAlignment="1">
      <alignment horizontal="right"/>
    </xf>
    <xf numFmtId="0" fontId="6" fillId="3" borderId="12" xfId="0" applyFont="1" applyFill="1" applyBorder="1"/>
    <xf numFmtId="0" fontId="0" fillId="3" borderId="12" xfId="0" applyFill="1" applyBorder="1"/>
    <xf numFmtId="0" fontId="0" fillId="3" borderId="0" xfId="0" applyFill="1" applyBorder="1"/>
    <xf numFmtId="0" fontId="5" fillId="3" borderId="12" xfId="0" applyFont="1" applyFill="1" applyBorder="1"/>
    <xf numFmtId="165" fontId="21" fillId="3" borderId="12" xfId="0" applyNumberFormat="1" applyFont="1" applyFill="1" applyBorder="1"/>
    <xf numFmtId="165" fontId="21" fillId="3" borderId="0" xfId="0" applyNumberFormat="1" applyFont="1" applyFill="1" applyBorder="1"/>
    <xf numFmtId="165" fontId="0" fillId="3" borderId="12" xfId="0" applyNumberFormat="1" applyFill="1" applyBorder="1"/>
    <xf numFmtId="165" fontId="0" fillId="3" borderId="0" xfId="0" applyNumberFormat="1" applyFill="1" applyBorder="1"/>
    <xf numFmtId="0" fontId="8" fillId="3" borderId="12" xfId="0" applyFont="1" applyFill="1" applyBorder="1"/>
    <xf numFmtId="165" fontId="24" fillId="3" borderId="12" xfId="0" applyNumberFormat="1" applyFont="1" applyFill="1" applyBorder="1"/>
    <xf numFmtId="165" fontId="24" fillId="3" borderId="0" xfId="0" applyNumberFormat="1" applyFont="1" applyFill="1" applyBorder="1"/>
    <xf numFmtId="0" fontId="0" fillId="3" borderId="13" xfId="0" applyFill="1" applyBorder="1"/>
    <xf numFmtId="165" fontId="0" fillId="3" borderId="13" xfId="0" applyNumberFormat="1" applyFill="1" applyBorder="1"/>
    <xf numFmtId="165" fontId="0" fillId="3" borderId="34" xfId="0" applyNumberFormat="1" applyFill="1" applyBorder="1"/>
    <xf numFmtId="166" fontId="18" fillId="3" borderId="4" xfId="0" applyNumberFormat="1" applyFont="1" applyFill="1" applyBorder="1" applyAlignment="1">
      <alignment horizontal="right"/>
    </xf>
    <xf numFmtId="0" fontId="0" fillId="3" borderId="32" xfId="0" applyFill="1" applyBorder="1"/>
    <xf numFmtId="165" fontId="21" fillId="3" borderId="32" xfId="0" applyNumberFormat="1" applyFont="1" applyFill="1" applyBorder="1"/>
    <xf numFmtId="165" fontId="0" fillId="3" borderId="32" xfId="0" applyNumberFormat="1" applyFill="1" applyBorder="1"/>
    <xf numFmtId="165" fontId="24" fillId="3" borderId="32" xfId="0" applyNumberFormat="1" applyFont="1" applyFill="1" applyBorder="1"/>
    <xf numFmtId="0" fontId="0" fillId="3" borderId="33" xfId="0" applyFill="1" applyBorder="1"/>
    <xf numFmtId="0" fontId="0" fillId="3" borderId="34" xfId="0" applyFill="1" applyBorder="1"/>
    <xf numFmtId="166" fontId="18" fillId="3" borderId="5" xfId="0" applyNumberFormat="1" applyFont="1" applyFill="1" applyBorder="1" applyAlignment="1">
      <alignment horizontal="right"/>
    </xf>
    <xf numFmtId="165" fontId="0" fillId="3" borderId="7" xfId="0" applyNumberFormat="1" applyFill="1" applyBorder="1"/>
    <xf numFmtId="0" fontId="16" fillId="3" borderId="0" xfId="0" applyFont="1" applyFill="1"/>
    <xf numFmtId="0" fontId="23" fillId="3" borderId="12" xfId="0" applyFont="1" applyFill="1" applyBorder="1" applyAlignment="1">
      <alignment horizontal="center"/>
    </xf>
    <xf numFmtId="165" fontId="21" fillId="3" borderId="7" xfId="0" applyNumberFormat="1" applyFont="1" applyFill="1" applyBorder="1"/>
    <xf numFmtId="165" fontId="24" fillId="3" borderId="7" xfId="0" applyNumberFormat="1" applyFont="1" applyFill="1" applyBorder="1"/>
    <xf numFmtId="0" fontId="8" fillId="3" borderId="9" xfId="0" applyFont="1" applyFill="1" applyBorder="1"/>
    <xf numFmtId="165" fontId="24" fillId="3" borderId="9" xfId="0" applyNumberFormat="1" applyFont="1" applyFill="1" applyBorder="1"/>
    <xf numFmtId="165" fontId="24" fillId="3" borderId="68" xfId="0" applyNumberFormat="1" applyFont="1" applyFill="1" applyBorder="1"/>
    <xf numFmtId="0" fontId="9" fillId="3" borderId="24" xfId="0" applyFont="1" applyFill="1" applyBorder="1" applyAlignment="1">
      <alignment horizontal="center"/>
    </xf>
    <xf numFmtId="165" fontId="24" fillId="3" borderId="70" xfId="0" applyNumberFormat="1" applyFont="1" applyFill="1" applyBorder="1"/>
    <xf numFmtId="165" fontId="24" fillId="3" borderId="10" xfId="0" applyNumberFormat="1" applyFont="1" applyFill="1" applyBorder="1"/>
    <xf numFmtId="0" fontId="0" fillId="3" borderId="7" xfId="0" applyFill="1" applyBorder="1"/>
    <xf numFmtId="0" fontId="0" fillId="3" borderId="8" xfId="0" applyFill="1" applyBorder="1"/>
    <xf numFmtId="166" fontId="18" fillId="3" borderId="18" xfId="0" applyNumberFormat="1" applyFont="1" applyFill="1" applyBorder="1" applyAlignment="1">
      <alignment horizontal="right"/>
    </xf>
    <xf numFmtId="166" fontId="18" fillId="3" borderId="15" xfId="0" applyNumberFormat="1" applyFont="1" applyFill="1" applyBorder="1" applyAlignment="1">
      <alignment horizontal="right"/>
    </xf>
    <xf numFmtId="166" fontId="18" fillId="3" borderId="22" xfId="0" applyNumberFormat="1" applyFont="1" applyFill="1" applyBorder="1" applyAlignment="1">
      <alignment horizontal="right"/>
    </xf>
    <xf numFmtId="165" fontId="0" fillId="3" borderId="19" xfId="0" applyNumberFormat="1" applyFill="1" applyBorder="1"/>
    <xf numFmtId="165" fontId="0" fillId="3" borderId="1" xfId="0" applyNumberFormat="1" applyFill="1" applyBorder="1"/>
    <xf numFmtId="165" fontId="0" fillId="3" borderId="2" xfId="0" applyNumberFormat="1" applyFill="1" applyBorder="1"/>
    <xf numFmtId="165" fontId="21" fillId="3" borderId="19" xfId="0" applyNumberFormat="1" applyFont="1" applyFill="1" applyBorder="1"/>
    <xf numFmtId="165" fontId="21" fillId="3" borderId="1" xfId="0" applyNumberFormat="1" applyFont="1" applyFill="1" applyBorder="1"/>
    <xf numFmtId="165" fontId="24" fillId="3" borderId="19" xfId="0" applyNumberFormat="1" applyFont="1" applyFill="1" applyBorder="1"/>
    <xf numFmtId="165" fontId="24" fillId="3" borderId="1" xfId="0" applyNumberFormat="1" applyFont="1" applyFill="1" applyBorder="1"/>
    <xf numFmtId="165" fontId="24" fillId="3" borderId="2" xfId="0" applyNumberFormat="1" applyFont="1" applyFill="1" applyBorder="1"/>
    <xf numFmtId="165" fontId="24" fillId="3" borderId="20" xfId="0" applyNumberFormat="1" applyFont="1" applyFill="1" applyBorder="1"/>
    <xf numFmtId="165" fontId="24" fillId="3" borderId="16" xfId="0" applyNumberFormat="1" applyFont="1" applyFill="1" applyBorder="1"/>
    <xf numFmtId="165" fontId="24" fillId="3" borderId="14" xfId="0" applyNumberFormat="1" applyFont="1" applyFill="1" applyBorder="1"/>
    <xf numFmtId="165" fontId="0" fillId="3" borderId="66" xfId="0" applyNumberFormat="1" applyFill="1" applyBorder="1"/>
    <xf numFmtId="165" fontId="21" fillId="3" borderId="2" xfId="0" applyNumberFormat="1" applyFont="1" applyFill="1" applyBorder="1"/>
    <xf numFmtId="0" fontId="22" fillId="3" borderId="12" xfId="0" applyFont="1" applyFill="1" applyBorder="1" applyAlignment="1">
      <alignment horizontal="left"/>
    </xf>
    <xf numFmtId="0" fontId="8" fillId="3" borderId="12" xfId="0" applyFont="1" applyFill="1" applyBorder="1" applyAlignment="1">
      <alignment horizontal="left" indent="4"/>
    </xf>
    <xf numFmtId="0" fontId="22" fillId="3" borderId="12" xfId="0" applyFont="1" applyFill="1" applyBorder="1"/>
    <xf numFmtId="0" fontId="8" fillId="3" borderId="9" xfId="0" applyFont="1" applyFill="1" applyBorder="1" applyAlignment="1">
      <alignment horizontal="left" indent="4"/>
    </xf>
    <xf numFmtId="0" fontId="0" fillId="3" borderId="19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21" xfId="0" applyFill="1" applyBorder="1"/>
    <xf numFmtId="0" fontId="0" fillId="3" borderId="17" xfId="0" applyFill="1" applyBorder="1"/>
    <xf numFmtId="0" fontId="0" fillId="3" borderId="23" xfId="0" applyFill="1" applyBorder="1"/>
    <xf numFmtId="0" fontId="6" fillId="3" borderId="12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 vertical="center" wrapText="1"/>
    </xf>
    <xf numFmtId="165" fontId="25" fillId="3" borderId="12" xfId="0" applyNumberFormat="1" applyFont="1" applyFill="1" applyBorder="1"/>
    <xf numFmtId="165" fontId="25" fillId="3" borderId="0" xfId="0" applyNumberFormat="1" applyFont="1" applyFill="1" applyBorder="1"/>
    <xf numFmtId="0" fontId="0" fillId="0" borderId="0" xfId="0" applyBorder="1"/>
    <xf numFmtId="165" fontId="26" fillId="3" borderId="10" xfId="0" applyNumberFormat="1" applyFont="1" applyFill="1" applyBorder="1"/>
    <xf numFmtId="165" fontId="26" fillId="3" borderId="20" xfId="0" applyNumberFormat="1" applyFont="1" applyFill="1" applyBorder="1"/>
    <xf numFmtId="165" fontId="26" fillId="3" borderId="16" xfId="0" applyNumberFormat="1" applyFont="1" applyFill="1" applyBorder="1"/>
    <xf numFmtId="165" fontId="26" fillId="3" borderId="14" xfId="0" applyNumberFormat="1" applyFont="1" applyFill="1" applyBorder="1"/>
    <xf numFmtId="165" fontId="27" fillId="3" borderId="64" xfId="0" applyNumberFormat="1" applyFont="1" applyFill="1" applyBorder="1"/>
    <xf numFmtId="165" fontId="27" fillId="3" borderId="65" xfId="0" applyNumberFormat="1" applyFont="1" applyFill="1" applyBorder="1"/>
    <xf numFmtId="165" fontId="27" fillId="3" borderId="67" xfId="0" applyNumberFormat="1" applyFont="1" applyFill="1" applyBorder="1"/>
    <xf numFmtId="165" fontId="19" fillId="0" borderId="73" xfId="0" applyNumberFormat="1" applyFont="1" applyBorder="1" applyAlignment="1">
      <alignment vertical="center"/>
    </xf>
    <xf numFmtId="0" fontId="19" fillId="0" borderId="74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0" fontId="0" fillId="5" borderId="0" xfId="0" applyFill="1"/>
    <xf numFmtId="0" fontId="7" fillId="5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167" fontId="7" fillId="5" borderId="0" xfId="0" applyNumberFormat="1" applyFont="1" applyFill="1" applyAlignment="1">
      <alignment horizontal="center" vertical="center"/>
    </xf>
    <xf numFmtId="0" fontId="28" fillId="5" borderId="33" xfId="0" applyFont="1" applyFill="1" applyBorder="1"/>
    <xf numFmtId="0" fontId="28" fillId="5" borderId="34" xfId="0" applyFont="1" applyFill="1" applyBorder="1"/>
    <xf numFmtId="0" fontId="29" fillId="5" borderId="0" xfId="0" applyFont="1" applyFill="1" applyAlignment="1">
      <alignment vertical="center"/>
    </xf>
    <xf numFmtId="0" fontId="28" fillId="5" borderId="6" xfId="0" applyFont="1" applyFill="1" applyBorder="1" applyAlignment="1">
      <alignment horizontal="right"/>
    </xf>
    <xf numFmtId="0" fontId="0" fillId="5" borderId="0" xfId="0" applyFill="1" applyBorder="1"/>
    <xf numFmtId="0" fontId="0" fillId="5" borderId="11" xfId="0" applyFill="1" applyBorder="1"/>
    <xf numFmtId="0" fontId="0" fillId="5" borderId="12" xfId="0" applyFill="1" applyBorder="1"/>
    <xf numFmtId="168" fontId="31" fillId="5" borderId="75" xfId="0" applyNumberFormat="1" applyFont="1" applyFill="1" applyBorder="1" applyAlignment="1">
      <alignment horizontal="center"/>
    </xf>
    <xf numFmtId="168" fontId="31" fillId="5" borderId="32" xfId="0" applyNumberFormat="1" applyFont="1" applyFill="1" applyBorder="1" applyAlignment="1">
      <alignment horizontal="center"/>
    </xf>
    <xf numFmtId="0" fontId="32" fillId="5" borderId="0" xfId="0" applyFont="1" applyFill="1"/>
    <xf numFmtId="0" fontId="30" fillId="5" borderId="0" xfId="0" applyFont="1" applyFill="1" applyAlignment="1"/>
    <xf numFmtId="0" fontId="0" fillId="6" borderId="0" xfId="0" applyFill="1"/>
    <xf numFmtId="169" fontId="0" fillId="5" borderId="0" xfId="0" applyNumberFormat="1" applyFill="1" applyBorder="1"/>
    <xf numFmtId="169" fontId="0" fillId="5" borderId="12" xfId="0" applyNumberFormat="1" applyFill="1" applyBorder="1"/>
    <xf numFmtId="8" fontId="0" fillId="5" borderId="76" xfId="0" applyNumberFormat="1" applyFill="1" applyBorder="1"/>
    <xf numFmtId="8" fontId="0" fillId="5" borderId="0" xfId="0" applyNumberFormat="1" applyFill="1" applyBorder="1"/>
    <xf numFmtId="7" fontId="0" fillId="5" borderId="11" xfId="0" applyNumberFormat="1" applyFill="1" applyBorder="1"/>
    <xf numFmtId="0" fontId="16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77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3" xfId="0" applyFont="1" applyFill="1" applyBorder="1"/>
    <xf numFmtId="0" fontId="0" fillId="0" borderId="8" xfId="0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7" fontId="0" fillId="5" borderId="12" xfId="0" applyNumberFormat="1" applyFill="1" applyBorder="1"/>
    <xf numFmtId="7" fontId="0" fillId="5" borderId="76" xfId="0" applyNumberFormat="1" applyFill="1" applyBorder="1"/>
    <xf numFmtId="169" fontId="0" fillId="5" borderId="76" xfId="0" applyNumberFormat="1" applyFill="1" applyBorder="1"/>
    <xf numFmtId="169" fontId="0" fillId="5" borderId="11" xfId="0" applyNumberFormat="1" applyFill="1" applyBorder="1"/>
    <xf numFmtId="169" fontId="0" fillId="5" borderId="6" xfId="0" applyNumberFormat="1" applyFill="1" applyBorder="1" applyAlignment="1">
      <alignment horizontal="center"/>
    </xf>
    <xf numFmtId="169" fontId="0" fillId="5" borderId="77" xfId="0" applyNumberFormat="1" applyFill="1" applyBorder="1"/>
    <xf numFmtId="169" fontId="0" fillId="5" borderId="7" xfId="0" applyNumberFormat="1" applyFill="1" applyBorder="1"/>
    <xf numFmtId="0" fontId="28" fillId="5" borderId="13" xfId="0" applyFont="1" applyFill="1" applyBorder="1"/>
    <xf numFmtId="165" fontId="19" fillId="7" borderId="53" xfId="0" applyNumberFormat="1" applyFont="1" applyFill="1" applyBorder="1" applyAlignment="1">
      <alignment vertical="center"/>
    </xf>
    <xf numFmtId="165" fontId="19" fillId="7" borderId="59" xfId="0" applyNumberFormat="1" applyFont="1" applyFill="1" applyBorder="1" applyAlignment="1">
      <alignment vertical="center"/>
    </xf>
    <xf numFmtId="165" fontId="33" fillId="2" borderId="51" xfId="0" applyNumberFormat="1" applyFont="1" applyFill="1" applyBorder="1" applyAlignment="1">
      <alignment vertical="center"/>
    </xf>
    <xf numFmtId="165" fontId="34" fillId="3" borderId="6" xfId="0" applyNumberFormat="1" applyFont="1" applyFill="1" applyBorder="1" applyAlignment="1">
      <alignment horizontal="center" vertical="center" wrapText="1"/>
    </xf>
    <xf numFmtId="165" fontId="35" fillId="4" borderId="12" xfId="0" applyNumberFormat="1" applyFont="1" applyFill="1" applyBorder="1"/>
    <xf numFmtId="165" fontId="35" fillId="3" borderId="0" xfId="0" applyNumberFormat="1" applyFont="1" applyFill="1" applyBorder="1"/>
    <xf numFmtId="165" fontId="35" fillId="3" borderId="12" xfId="0" applyNumberFormat="1" applyFont="1" applyFill="1" applyBorder="1"/>
    <xf numFmtId="165" fontId="35" fillId="3" borderId="32" xfId="0" applyNumberFormat="1" applyFont="1" applyFill="1" applyBorder="1"/>
    <xf numFmtId="165" fontId="25" fillId="3" borderId="32" xfId="0" applyNumberFormat="1" applyFont="1" applyFill="1" applyBorder="1"/>
    <xf numFmtId="165" fontId="36" fillId="3" borderId="12" xfId="0" applyNumberFormat="1" applyFont="1" applyFill="1" applyBorder="1"/>
    <xf numFmtId="165" fontId="36" fillId="3" borderId="0" xfId="0" applyNumberFormat="1" applyFont="1" applyFill="1" applyBorder="1"/>
    <xf numFmtId="165" fontId="25" fillId="3" borderId="9" xfId="0" applyNumberFormat="1" applyFont="1" applyFill="1" applyBorder="1"/>
    <xf numFmtId="165" fontId="25" fillId="3" borderId="68" xfId="0" applyNumberFormat="1" applyFont="1" applyFill="1" applyBorder="1"/>
    <xf numFmtId="165" fontId="37" fillId="3" borderId="24" xfId="0" applyNumberFormat="1" applyFont="1" applyFill="1" applyBorder="1"/>
    <xf numFmtId="165" fontId="37" fillId="3" borderId="69" xfId="0" applyNumberFormat="1" applyFont="1" applyFill="1" applyBorder="1"/>
    <xf numFmtId="165" fontId="36" fillId="3" borderId="32" xfId="0" applyNumberFormat="1" applyFont="1" applyFill="1" applyBorder="1"/>
    <xf numFmtId="165" fontId="36" fillId="3" borderId="7" xfId="0" applyNumberFormat="1" applyFont="1" applyFill="1" applyBorder="1"/>
    <xf numFmtId="165" fontId="35" fillId="3" borderId="7" xfId="0" applyNumberFormat="1" applyFont="1" applyFill="1" applyBorder="1"/>
    <xf numFmtId="165" fontId="25" fillId="3" borderId="7" xfId="0" applyNumberFormat="1" applyFont="1" applyFill="1" applyBorder="1"/>
    <xf numFmtId="165" fontId="25" fillId="3" borderId="70" xfId="0" applyNumberFormat="1" applyFont="1" applyFill="1" applyBorder="1"/>
    <xf numFmtId="165" fontId="25" fillId="3" borderId="10" xfId="0" applyNumberFormat="1" applyFont="1" applyFill="1" applyBorder="1"/>
    <xf numFmtId="165" fontId="37" fillId="3" borderId="71" xfId="0" applyNumberFormat="1" applyFont="1" applyFill="1" applyBorder="1"/>
    <xf numFmtId="165" fontId="37" fillId="3" borderId="72" xfId="0" applyNumberFormat="1" applyFont="1" applyFill="1" applyBorder="1"/>
    <xf numFmtId="165" fontId="36" fillId="3" borderId="19" xfId="0" applyNumberFormat="1" applyFont="1" applyFill="1" applyBorder="1"/>
    <xf numFmtId="165" fontId="36" fillId="3" borderId="1" xfId="0" applyNumberFormat="1" applyFont="1" applyFill="1" applyBorder="1"/>
    <xf numFmtId="165" fontId="36" fillId="3" borderId="2" xfId="0" applyNumberFormat="1" applyFont="1" applyFill="1" applyBorder="1"/>
    <xf numFmtId="165" fontId="35" fillId="3" borderId="19" xfId="0" applyNumberFormat="1" applyFont="1" applyFill="1" applyBorder="1"/>
    <xf numFmtId="165" fontId="35" fillId="3" borderId="1" xfId="0" applyNumberFormat="1" applyFont="1" applyFill="1" applyBorder="1"/>
    <xf numFmtId="165" fontId="25" fillId="3" borderId="19" xfId="0" applyNumberFormat="1" applyFont="1" applyFill="1" applyBorder="1"/>
    <xf numFmtId="165" fontId="25" fillId="3" borderId="1" xfId="0" applyNumberFormat="1" applyFont="1" applyFill="1" applyBorder="1"/>
    <xf numFmtId="165" fontId="25" fillId="3" borderId="2" xfId="0" applyNumberFormat="1" applyFont="1" applyFill="1" applyBorder="1"/>
    <xf numFmtId="165" fontId="25" fillId="3" borderId="20" xfId="0" applyNumberFormat="1" applyFont="1" applyFill="1" applyBorder="1"/>
    <xf numFmtId="165" fontId="25" fillId="3" borderId="16" xfId="0" applyNumberFormat="1" applyFont="1" applyFill="1" applyBorder="1"/>
    <xf numFmtId="165" fontId="25" fillId="3" borderId="14" xfId="0" applyNumberFormat="1" applyFont="1" applyFill="1" applyBorder="1"/>
    <xf numFmtId="165" fontId="37" fillId="3" borderId="64" xfId="0" applyNumberFormat="1" applyFont="1" applyFill="1" applyBorder="1"/>
    <xf numFmtId="165" fontId="37" fillId="3" borderId="65" xfId="0" applyNumberFormat="1" applyFont="1" applyFill="1" applyBorder="1"/>
    <xf numFmtId="165" fontId="37" fillId="3" borderId="67" xfId="0" applyNumberFormat="1" applyFont="1" applyFill="1" applyBorder="1"/>
    <xf numFmtId="0" fontId="37" fillId="3" borderId="0" xfId="0" applyFont="1" applyFill="1"/>
    <xf numFmtId="165" fontId="37" fillId="3" borderId="19" xfId="0" applyNumberFormat="1" applyFont="1" applyFill="1" applyBorder="1"/>
    <xf numFmtId="165" fontId="37" fillId="3" borderId="1" xfId="0" applyNumberFormat="1" applyFont="1" applyFill="1" applyBorder="1"/>
    <xf numFmtId="165" fontId="37" fillId="3" borderId="7" xfId="0" applyNumberFormat="1" applyFont="1" applyFill="1" applyBorder="1"/>
    <xf numFmtId="0" fontId="15" fillId="0" borderId="57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3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29" fillId="5" borderId="75" xfId="0" applyFont="1" applyFill="1" applyBorder="1" applyAlignment="1">
      <alignment horizontal="center" vertical="center"/>
    </xf>
    <xf numFmtId="0" fontId="29" fillId="5" borderId="76" xfId="0" applyFont="1" applyFill="1" applyBorder="1" applyAlignment="1">
      <alignment horizontal="center" vertical="center"/>
    </xf>
    <xf numFmtId="0" fontId="29" fillId="5" borderId="77" xfId="0" applyFont="1" applyFill="1" applyBorder="1" applyAlignment="1">
      <alignment horizontal="center" vertical="center"/>
    </xf>
    <xf numFmtId="0" fontId="29" fillId="5" borderId="33" xfId="0" applyFont="1" applyFill="1" applyBorder="1" applyAlignment="1">
      <alignment horizontal="center" vertical="center"/>
    </xf>
    <xf numFmtId="0" fontId="29" fillId="5" borderId="34" xfId="0" applyFont="1" applyFill="1" applyBorder="1" applyAlignment="1">
      <alignment horizontal="center" vertical="center"/>
    </xf>
    <xf numFmtId="0" fontId="29" fillId="5" borderId="8" xfId="0" applyFont="1" applyFill="1" applyBorder="1" applyAlignment="1">
      <alignment horizontal="center" vertical="center"/>
    </xf>
    <xf numFmtId="0" fontId="30" fillId="5" borderId="0" xfId="0" applyFont="1" applyFill="1" applyAlignment="1">
      <alignment horizontal="center"/>
    </xf>
  </cellXfs>
  <cellStyles count="1">
    <cellStyle name="Normal" xfId="0" builtinId="0"/>
  </cellStyles>
  <dxfs count="14"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  <dxf>
      <fill>
        <patternFill patternType="darkGrid">
          <fgColor theme="3"/>
        </patternFill>
      </fill>
    </dxf>
  </dxfs>
  <tableStyles count="0" defaultTableStyle="TableStyleMedium2" defaultPivotStyle="PivotStyleLight16"/>
  <colors>
    <mruColors>
      <color rgb="FFFFFF99"/>
      <color rgb="FFAEF0F0"/>
      <color rgb="FFCCECFF"/>
      <color rgb="FFFFCCFF"/>
      <color rgb="FFCCFF99"/>
      <color rgb="FFF4E5A6"/>
      <color rgb="FFF2E0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661287</xdr:colOff>
      <xdr:row>11</xdr:row>
      <xdr:rowOff>33846</xdr:rowOff>
    </xdr:from>
    <xdr:to>
      <xdr:col>11</xdr:col>
      <xdr:colOff>319786</xdr:colOff>
      <xdr:row>28</xdr:row>
      <xdr:rowOff>37447</xdr:rowOff>
    </xdr:to>
    <xdr:grpSp>
      <xdr:nvGrpSpPr>
        <xdr:cNvPr id="11" name="Groupe 10"/>
        <xdr:cNvGrpSpPr/>
      </xdr:nvGrpSpPr>
      <xdr:grpSpPr>
        <a:xfrm>
          <a:off x="5233287" y="1815021"/>
          <a:ext cx="3468499" cy="2756326"/>
          <a:chOff x="5233287" y="1815021"/>
          <a:chExt cx="3468499" cy="2756326"/>
        </a:xfrm>
      </xdr:grpSpPr>
      <xdr:sp macro="" textlink="">
        <xdr:nvSpPr>
          <xdr:cNvPr id="12" name="Flèche en arc 11"/>
          <xdr:cNvSpPr/>
        </xdr:nvSpPr>
        <xdr:spPr>
          <a:xfrm>
            <a:off x="5590474" y="1815021"/>
            <a:ext cx="2754125" cy="2754125"/>
          </a:xfrm>
          <a:prstGeom prst="circularArrow">
            <a:avLst>
              <a:gd name="adj1" fmla="val 5544"/>
              <a:gd name="adj2" fmla="val 330680"/>
              <a:gd name="adj3" fmla="val 13874294"/>
              <a:gd name="adj4" fmla="val 17326384"/>
              <a:gd name="adj5" fmla="val 5757"/>
            </a:avLst>
          </a:prstGeom>
        </xdr:spPr>
        <xdr:style>
          <a:lnRef idx="0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tint val="40000"/>
              <a:hueOff val="0"/>
              <a:satOff val="0"/>
              <a:lumOff val="0"/>
              <a:alphaOff val="0"/>
            </a:schemeClr>
          </a:fillRef>
          <a:effectRef idx="0">
            <a:schemeClr val="accent1">
              <a:tint val="4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[0]!SuiviCpteBancaireMensuelVisible" textlink="">
        <xdr:nvSpPr>
          <xdr:cNvPr id="13" name="Forme libre 12"/>
          <xdr:cNvSpPr/>
        </xdr:nvSpPr>
        <xdr:spPr>
          <a:xfrm>
            <a:off x="6350272" y="1829452"/>
            <a:ext cx="1234529" cy="617264"/>
          </a:xfrm>
          <a:custGeom>
            <a:avLst/>
            <a:gdLst>
              <a:gd name="connsiteX0" fmla="*/ 0 w 1234529"/>
              <a:gd name="connsiteY0" fmla="*/ 102879 h 617264"/>
              <a:gd name="connsiteX1" fmla="*/ 102879 w 1234529"/>
              <a:gd name="connsiteY1" fmla="*/ 0 h 617264"/>
              <a:gd name="connsiteX2" fmla="*/ 1131650 w 1234529"/>
              <a:gd name="connsiteY2" fmla="*/ 0 h 617264"/>
              <a:gd name="connsiteX3" fmla="*/ 1234529 w 1234529"/>
              <a:gd name="connsiteY3" fmla="*/ 102879 h 617264"/>
              <a:gd name="connsiteX4" fmla="*/ 1234529 w 1234529"/>
              <a:gd name="connsiteY4" fmla="*/ 514385 h 617264"/>
              <a:gd name="connsiteX5" fmla="*/ 1131650 w 1234529"/>
              <a:gd name="connsiteY5" fmla="*/ 617264 h 617264"/>
              <a:gd name="connsiteX6" fmla="*/ 102879 w 1234529"/>
              <a:gd name="connsiteY6" fmla="*/ 617264 h 617264"/>
              <a:gd name="connsiteX7" fmla="*/ 0 w 1234529"/>
              <a:gd name="connsiteY7" fmla="*/ 514385 h 617264"/>
              <a:gd name="connsiteX8" fmla="*/ 0 w 1234529"/>
              <a:gd name="connsiteY8" fmla="*/ 102879 h 61726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34529" h="617264">
                <a:moveTo>
                  <a:pt x="0" y="102879"/>
                </a:moveTo>
                <a:cubicBezTo>
                  <a:pt x="0" y="46060"/>
                  <a:pt x="46060" y="0"/>
                  <a:pt x="102879" y="0"/>
                </a:cubicBezTo>
                <a:lnTo>
                  <a:pt x="1131650" y="0"/>
                </a:lnTo>
                <a:cubicBezTo>
                  <a:pt x="1188469" y="0"/>
                  <a:pt x="1234529" y="46060"/>
                  <a:pt x="1234529" y="102879"/>
                </a:cubicBezTo>
                <a:lnTo>
                  <a:pt x="1234529" y="514385"/>
                </a:lnTo>
                <a:cubicBezTo>
                  <a:pt x="1234529" y="571204"/>
                  <a:pt x="1188469" y="617264"/>
                  <a:pt x="1131650" y="617264"/>
                </a:cubicBezTo>
                <a:lnTo>
                  <a:pt x="102879" y="617264"/>
                </a:lnTo>
                <a:cubicBezTo>
                  <a:pt x="46060" y="617264"/>
                  <a:pt x="0" y="571204"/>
                  <a:pt x="0" y="514385"/>
                </a:cubicBezTo>
                <a:lnTo>
                  <a:pt x="0" y="102879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72042" tIns="72042" rIns="72042" bIns="72042" numCol="1" spcCol="1270" anchor="ctr" anchorCtr="0">
            <a:noAutofit/>
          </a:bodyPr>
          <a:lstStyle/>
          <a:p>
            <a:pPr lvl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100" kern="1200"/>
              <a:t>Suivi des comptes bancaires mensuel</a:t>
            </a:r>
          </a:p>
        </xdr:txBody>
      </xdr:sp>
      <xdr:sp macro="[0]!CacheFeuille" textlink="">
        <xdr:nvSpPr>
          <xdr:cNvPr id="14" name="Forme libre 13"/>
          <xdr:cNvSpPr/>
        </xdr:nvSpPr>
        <xdr:spPr>
          <a:xfrm>
            <a:off x="7467257" y="2640988"/>
            <a:ext cx="1234529" cy="617264"/>
          </a:xfrm>
          <a:custGeom>
            <a:avLst/>
            <a:gdLst>
              <a:gd name="connsiteX0" fmla="*/ 0 w 1234529"/>
              <a:gd name="connsiteY0" fmla="*/ 102879 h 617264"/>
              <a:gd name="connsiteX1" fmla="*/ 102879 w 1234529"/>
              <a:gd name="connsiteY1" fmla="*/ 0 h 617264"/>
              <a:gd name="connsiteX2" fmla="*/ 1131650 w 1234529"/>
              <a:gd name="connsiteY2" fmla="*/ 0 h 617264"/>
              <a:gd name="connsiteX3" fmla="*/ 1234529 w 1234529"/>
              <a:gd name="connsiteY3" fmla="*/ 102879 h 617264"/>
              <a:gd name="connsiteX4" fmla="*/ 1234529 w 1234529"/>
              <a:gd name="connsiteY4" fmla="*/ 514385 h 617264"/>
              <a:gd name="connsiteX5" fmla="*/ 1131650 w 1234529"/>
              <a:gd name="connsiteY5" fmla="*/ 617264 h 617264"/>
              <a:gd name="connsiteX6" fmla="*/ 102879 w 1234529"/>
              <a:gd name="connsiteY6" fmla="*/ 617264 h 617264"/>
              <a:gd name="connsiteX7" fmla="*/ 0 w 1234529"/>
              <a:gd name="connsiteY7" fmla="*/ 514385 h 617264"/>
              <a:gd name="connsiteX8" fmla="*/ 0 w 1234529"/>
              <a:gd name="connsiteY8" fmla="*/ 102879 h 61726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34529" h="617264">
                <a:moveTo>
                  <a:pt x="0" y="102879"/>
                </a:moveTo>
                <a:cubicBezTo>
                  <a:pt x="0" y="46060"/>
                  <a:pt x="46060" y="0"/>
                  <a:pt x="102879" y="0"/>
                </a:cubicBezTo>
                <a:lnTo>
                  <a:pt x="1131650" y="0"/>
                </a:lnTo>
                <a:cubicBezTo>
                  <a:pt x="1188469" y="0"/>
                  <a:pt x="1234529" y="46060"/>
                  <a:pt x="1234529" y="102879"/>
                </a:cubicBezTo>
                <a:lnTo>
                  <a:pt x="1234529" y="514385"/>
                </a:lnTo>
                <a:cubicBezTo>
                  <a:pt x="1234529" y="571204"/>
                  <a:pt x="1188469" y="617264"/>
                  <a:pt x="1131650" y="617264"/>
                </a:cubicBezTo>
                <a:lnTo>
                  <a:pt x="102879" y="617264"/>
                </a:lnTo>
                <a:cubicBezTo>
                  <a:pt x="46060" y="617264"/>
                  <a:pt x="0" y="571204"/>
                  <a:pt x="0" y="514385"/>
                </a:cubicBezTo>
                <a:lnTo>
                  <a:pt x="0" y="102879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72042" tIns="72042" rIns="72042" bIns="72042" numCol="1" spcCol="1270" anchor="ctr" anchorCtr="0">
            <a:noAutofit/>
          </a:bodyPr>
          <a:lstStyle/>
          <a:p>
            <a:pPr lvl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11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040606" y="3954083"/>
            <a:ext cx="1234529" cy="617264"/>
          </a:xfrm>
          <a:custGeom>
            <a:avLst/>
            <a:gdLst>
              <a:gd name="connsiteX0" fmla="*/ 0 w 1234529"/>
              <a:gd name="connsiteY0" fmla="*/ 102879 h 617264"/>
              <a:gd name="connsiteX1" fmla="*/ 102879 w 1234529"/>
              <a:gd name="connsiteY1" fmla="*/ 0 h 617264"/>
              <a:gd name="connsiteX2" fmla="*/ 1131650 w 1234529"/>
              <a:gd name="connsiteY2" fmla="*/ 0 h 617264"/>
              <a:gd name="connsiteX3" fmla="*/ 1234529 w 1234529"/>
              <a:gd name="connsiteY3" fmla="*/ 102879 h 617264"/>
              <a:gd name="connsiteX4" fmla="*/ 1234529 w 1234529"/>
              <a:gd name="connsiteY4" fmla="*/ 514385 h 617264"/>
              <a:gd name="connsiteX5" fmla="*/ 1131650 w 1234529"/>
              <a:gd name="connsiteY5" fmla="*/ 617264 h 617264"/>
              <a:gd name="connsiteX6" fmla="*/ 102879 w 1234529"/>
              <a:gd name="connsiteY6" fmla="*/ 617264 h 617264"/>
              <a:gd name="connsiteX7" fmla="*/ 0 w 1234529"/>
              <a:gd name="connsiteY7" fmla="*/ 514385 h 617264"/>
              <a:gd name="connsiteX8" fmla="*/ 0 w 1234529"/>
              <a:gd name="connsiteY8" fmla="*/ 102879 h 61726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34529" h="617264">
                <a:moveTo>
                  <a:pt x="0" y="102879"/>
                </a:moveTo>
                <a:cubicBezTo>
                  <a:pt x="0" y="46060"/>
                  <a:pt x="46060" y="0"/>
                  <a:pt x="102879" y="0"/>
                </a:cubicBezTo>
                <a:lnTo>
                  <a:pt x="1131650" y="0"/>
                </a:lnTo>
                <a:cubicBezTo>
                  <a:pt x="1188469" y="0"/>
                  <a:pt x="1234529" y="46060"/>
                  <a:pt x="1234529" y="102879"/>
                </a:cubicBezTo>
                <a:lnTo>
                  <a:pt x="1234529" y="514385"/>
                </a:lnTo>
                <a:cubicBezTo>
                  <a:pt x="1234529" y="571204"/>
                  <a:pt x="1188469" y="617264"/>
                  <a:pt x="1131650" y="617264"/>
                </a:cubicBezTo>
                <a:lnTo>
                  <a:pt x="102879" y="617264"/>
                </a:lnTo>
                <a:cubicBezTo>
                  <a:pt x="46060" y="617264"/>
                  <a:pt x="0" y="571204"/>
                  <a:pt x="0" y="514385"/>
                </a:cubicBezTo>
                <a:lnTo>
                  <a:pt x="0" y="102879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72042" tIns="72042" rIns="72042" bIns="72042" numCol="1" spcCol="1270" anchor="ctr" anchorCtr="0">
            <a:noAutofit/>
          </a:bodyPr>
          <a:lstStyle/>
          <a:p>
            <a:pPr lvl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11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5659937" y="3954083"/>
            <a:ext cx="1234529" cy="617264"/>
          </a:xfrm>
          <a:custGeom>
            <a:avLst/>
            <a:gdLst>
              <a:gd name="connsiteX0" fmla="*/ 0 w 1234529"/>
              <a:gd name="connsiteY0" fmla="*/ 102879 h 617264"/>
              <a:gd name="connsiteX1" fmla="*/ 102879 w 1234529"/>
              <a:gd name="connsiteY1" fmla="*/ 0 h 617264"/>
              <a:gd name="connsiteX2" fmla="*/ 1131650 w 1234529"/>
              <a:gd name="connsiteY2" fmla="*/ 0 h 617264"/>
              <a:gd name="connsiteX3" fmla="*/ 1234529 w 1234529"/>
              <a:gd name="connsiteY3" fmla="*/ 102879 h 617264"/>
              <a:gd name="connsiteX4" fmla="*/ 1234529 w 1234529"/>
              <a:gd name="connsiteY4" fmla="*/ 514385 h 617264"/>
              <a:gd name="connsiteX5" fmla="*/ 1131650 w 1234529"/>
              <a:gd name="connsiteY5" fmla="*/ 617264 h 617264"/>
              <a:gd name="connsiteX6" fmla="*/ 102879 w 1234529"/>
              <a:gd name="connsiteY6" fmla="*/ 617264 h 617264"/>
              <a:gd name="connsiteX7" fmla="*/ 0 w 1234529"/>
              <a:gd name="connsiteY7" fmla="*/ 514385 h 617264"/>
              <a:gd name="connsiteX8" fmla="*/ 0 w 1234529"/>
              <a:gd name="connsiteY8" fmla="*/ 102879 h 61726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34529" h="617264">
                <a:moveTo>
                  <a:pt x="0" y="102879"/>
                </a:moveTo>
                <a:cubicBezTo>
                  <a:pt x="0" y="46060"/>
                  <a:pt x="46060" y="0"/>
                  <a:pt x="102879" y="0"/>
                </a:cubicBezTo>
                <a:lnTo>
                  <a:pt x="1131650" y="0"/>
                </a:lnTo>
                <a:cubicBezTo>
                  <a:pt x="1188469" y="0"/>
                  <a:pt x="1234529" y="46060"/>
                  <a:pt x="1234529" y="102879"/>
                </a:cubicBezTo>
                <a:lnTo>
                  <a:pt x="1234529" y="514385"/>
                </a:lnTo>
                <a:cubicBezTo>
                  <a:pt x="1234529" y="571204"/>
                  <a:pt x="1188469" y="617264"/>
                  <a:pt x="1131650" y="617264"/>
                </a:cubicBezTo>
                <a:lnTo>
                  <a:pt x="102879" y="617264"/>
                </a:lnTo>
                <a:cubicBezTo>
                  <a:pt x="46060" y="617264"/>
                  <a:pt x="0" y="571204"/>
                  <a:pt x="0" y="514385"/>
                </a:cubicBezTo>
                <a:lnTo>
                  <a:pt x="0" y="102879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72042" tIns="72042" rIns="72042" bIns="72042" numCol="1" spcCol="1270" anchor="ctr" anchorCtr="0">
            <a:noAutofit/>
          </a:bodyPr>
          <a:lstStyle/>
          <a:p>
            <a:pPr lvl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1100" kern="1200"/>
          </a:p>
        </xdr:txBody>
      </xdr:sp>
      <xdr:sp macro="" textlink="">
        <xdr:nvSpPr>
          <xdr:cNvPr id="17" name="Forme libre 16"/>
          <xdr:cNvSpPr/>
        </xdr:nvSpPr>
        <xdr:spPr>
          <a:xfrm>
            <a:off x="5233287" y="2640988"/>
            <a:ext cx="1234529" cy="617264"/>
          </a:xfrm>
          <a:custGeom>
            <a:avLst/>
            <a:gdLst>
              <a:gd name="connsiteX0" fmla="*/ 0 w 1234529"/>
              <a:gd name="connsiteY0" fmla="*/ 102879 h 617264"/>
              <a:gd name="connsiteX1" fmla="*/ 102879 w 1234529"/>
              <a:gd name="connsiteY1" fmla="*/ 0 h 617264"/>
              <a:gd name="connsiteX2" fmla="*/ 1131650 w 1234529"/>
              <a:gd name="connsiteY2" fmla="*/ 0 h 617264"/>
              <a:gd name="connsiteX3" fmla="*/ 1234529 w 1234529"/>
              <a:gd name="connsiteY3" fmla="*/ 102879 h 617264"/>
              <a:gd name="connsiteX4" fmla="*/ 1234529 w 1234529"/>
              <a:gd name="connsiteY4" fmla="*/ 514385 h 617264"/>
              <a:gd name="connsiteX5" fmla="*/ 1131650 w 1234529"/>
              <a:gd name="connsiteY5" fmla="*/ 617264 h 617264"/>
              <a:gd name="connsiteX6" fmla="*/ 102879 w 1234529"/>
              <a:gd name="connsiteY6" fmla="*/ 617264 h 617264"/>
              <a:gd name="connsiteX7" fmla="*/ 0 w 1234529"/>
              <a:gd name="connsiteY7" fmla="*/ 514385 h 617264"/>
              <a:gd name="connsiteX8" fmla="*/ 0 w 1234529"/>
              <a:gd name="connsiteY8" fmla="*/ 102879 h 61726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34529" h="617264">
                <a:moveTo>
                  <a:pt x="0" y="102879"/>
                </a:moveTo>
                <a:cubicBezTo>
                  <a:pt x="0" y="46060"/>
                  <a:pt x="46060" y="0"/>
                  <a:pt x="102879" y="0"/>
                </a:cubicBezTo>
                <a:lnTo>
                  <a:pt x="1131650" y="0"/>
                </a:lnTo>
                <a:cubicBezTo>
                  <a:pt x="1188469" y="0"/>
                  <a:pt x="1234529" y="46060"/>
                  <a:pt x="1234529" y="102879"/>
                </a:cubicBezTo>
                <a:lnTo>
                  <a:pt x="1234529" y="514385"/>
                </a:lnTo>
                <a:cubicBezTo>
                  <a:pt x="1234529" y="571204"/>
                  <a:pt x="1188469" y="617264"/>
                  <a:pt x="1131650" y="617264"/>
                </a:cubicBezTo>
                <a:lnTo>
                  <a:pt x="102879" y="617264"/>
                </a:lnTo>
                <a:cubicBezTo>
                  <a:pt x="46060" y="617264"/>
                  <a:pt x="0" y="571204"/>
                  <a:pt x="0" y="514385"/>
                </a:cubicBezTo>
                <a:lnTo>
                  <a:pt x="0" y="102879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72042" tIns="72042" rIns="72042" bIns="72042" numCol="1" spcCol="1270" anchor="ctr" anchorCtr="0">
            <a:noAutofit/>
          </a:bodyPr>
          <a:lstStyle/>
          <a:p>
            <a:pPr lvl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1100" kern="12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134938</xdr:colOff>
      <xdr:row>4</xdr:row>
      <xdr:rowOff>428626</xdr:rowOff>
    </xdr:from>
    <xdr:to>
      <xdr:col>13</xdr:col>
      <xdr:colOff>1658937</xdr:colOff>
      <xdr:row>10</xdr:row>
      <xdr:rowOff>31750</xdr:rowOff>
    </xdr:to>
    <xdr:sp macro="[0]!AffichageDesDonnees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7248188" y="1476376"/>
          <a:ext cx="3301999" cy="1547812"/>
        </a:xfrm>
        <a:prstGeom prst="roundRect">
          <a:avLst/>
        </a:prstGeom>
        <a:effectLst>
          <a:glow rad="101600">
            <a:schemeClr val="tx1">
              <a:alpha val="6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perspectiveRelaxedModerately">
            <a:rot lat="20690637" lon="0" rev="0"/>
          </a:camera>
          <a:lightRig rig="threePt" dir="t">
            <a:rot lat="0" lon="0" rev="1200000"/>
          </a:lightRig>
        </a:scene3d>
        <a:sp3d>
          <a:bevelT w="63500" h="25400" prst="convex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</a:rPr>
            <a:t>Affichage des donnees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150812</xdr:colOff>
      <xdr:row>12</xdr:row>
      <xdr:rowOff>0</xdr:rowOff>
    </xdr:from>
    <xdr:to>
      <xdr:col>13</xdr:col>
      <xdr:colOff>1674811</xdr:colOff>
      <xdr:row>18</xdr:row>
      <xdr:rowOff>87312</xdr:rowOff>
    </xdr:to>
    <xdr:sp macro="[0]!ImpPDF" textlink="">
      <xdr:nvSpPr>
        <xdr:cNvPr id="14" name="Rectangle : coins arrondis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17264062" y="3429000"/>
          <a:ext cx="3301999" cy="1547812"/>
        </a:xfrm>
        <a:prstGeom prst="roundRect">
          <a:avLst/>
        </a:prstGeom>
        <a:effectLst>
          <a:glow rad="101600">
            <a:schemeClr val="tx1">
              <a:alpha val="6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perspectiveRelaxedModerately">
            <a:rot lat="20690637" lon="0" rev="0"/>
          </a:camera>
          <a:lightRig rig="threePt" dir="t">
            <a:rot lat="0" lon="0" rev="1200000"/>
          </a:lightRig>
        </a:scene3d>
        <a:sp3d>
          <a:bevelT w="63500" h="25400" prst="convex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</a:rPr>
            <a:t>Impression</a:t>
          </a:r>
          <a:r>
            <a:rPr lang="fr-FR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</a:rPr>
            <a:t> PDF</a:t>
          </a:r>
          <a:endParaRPr lang="fr-FR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Adobe Gothic Std B" panose="020B0800000000000000" pitchFamily="34" charset="-128"/>
            <a:ea typeface="Adobe Gothic Std B" panose="020B0800000000000000" pitchFamily="34" charset="-128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158751</xdr:colOff>
      <xdr:row>20</xdr:row>
      <xdr:rowOff>47625</xdr:rowOff>
    </xdr:from>
    <xdr:to>
      <xdr:col>13</xdr:col>
      <xdr:colOff>1682750</xdr:colOff>
      <xdr:row>26</xdr:row>
      <xdr:rowOff>166687</xdr:rowOff>
    </xdr:to>
    <xdr:sp macro="[0]!Transfert_de_données" textlink="">
      <xdr:nvSpPr>
        <xdr:cNvPr id="15" name="Rectangle : coins arrondis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17272001" y="5405438"/>
          <a:ext cx="3301999" cy="1547812"/>
        </a:xfrm>
        <a:prstGeom prst="roundRect">
          <a:avLst/>
        </a:prstGeom>
        <a:effectLst>
          <a:glow rad="101600">
            <a:schemeClr val="tx1">
              <a:alpha val="6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perspectiveRelaxedModerately">
            <a:rot lat="20690637" lon="0" rev="0"/>
          </a:camera>
          <a:lightRig rig="threePt" dir="t">
            <a:rot lat="0" lon="0" rev="1200000"/>
          </a:lightRig>
        </a:scene3d>
        <a:sp3d>
          <a:bevelT w="63500" h="25400" prst="convex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  <a:cs typeface="+mn-cs"/>
            </a:rPr>
            <a:t>Traitement</a:t>
          </a:r>
          <a:r>
            <a:rPr lang="fr-FR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</a:rPr>
            <a:t> des donnees</a:t>
          </a:r>
          <a:endParaRPr lang="fr-FR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Adobe Gothic Std B" panose="020B0800000000000000" pitchFamily="34" charset="-128"/>
            <a:ea typeface="Adobe Gothic Std B" panose="020B0800000000000000" pitchFamily="34" charset="-128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142875</xdr:colOff>
      <xdr:row>27</xdr:row>
      <xdr:rowOff>182563</xdr:rowOff>
    </xdr:from>
    <xdr:to>
      <xdr:col>13</xdr:col>
      <xdr:colOff>1666874</xdr:colOff>
      <xdr:row>34</xdr:row>
      <xdr:rowOff>119063</xdr:rowOff>
    </xdr:to>
    <xdr:sp macro="[0]!MAJ" textlink="">
      <xdr:nvSpPr>
        <xdr:cNvPr id="21" name="Rectangle : coins arrondis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>
        <a:xfrm>
          <a:off x="17256125" y="7239001"/>
          <a:ext cx="3301999" cy="1547812"/>
        </a:xfrm>
        <a:prstGeom prst="roundRect">
          <a:avLst/>
        </a:prstGeom>
        <a:effectLst>
          <a:glow rad="101600">
            <a:schemeClr val="tx1">
              <a:alpha val="6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perspectiveRelaxedModerately">
            <a:rot lat="20690637" lon="0" rev="0"/>
          </a:camera>
          <a:lightRig rig="threePt" dir="t">
            <a:rot lat="0" lon="0" rev="1200000"/>
          </a:lightRig>
        </a:scene3d>
        <a:sp3d>
          <a:bevelT w="63500" h="25400" prst="convex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</a:rPr>
            <a:t>Mise</a:t>
          </a:r>
          <a:r>
            <a:rPr lang="fr-FR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</a:rPr>
            <a:t> a jour du Budget</a:t>
          </a:r>
          <a:endParaRPr lang="fr-FR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Adobe Gothic Std B" panose="020B0800000000000000" pitchFamily="34" charset="-128"/>
            <a:ea typeface="Adobe Gothic Std B" panose="020B0800000000000000" pitchFamily="34" charset="-128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174625</xdr:colOff>
      <xdr:row>35</xdr:row>
      <xdr:rowOff>150811</xdr:rowOff>
    </xdr:from>
    <xdr:to>
      <xdr:col>13</xdr:col>
      <xdr:colOff>1698624</xdr:colOff>
      <xdr:row>42</xdr:row>
      <xdr:rowOff>87310</xdr:rowOff>
    </xdr:to>
    <xdr:sp macro="[0]!MasquerLesDonnees" textlink="">
      <xdr:nvSpPr>
        <xdr:cNvPr id="9" name="Rectangle : coins arrondis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17287875" y="9040811"/>
          <a:ext cx="3301999" cy="1547812"/>
        </a:xfrm>
        <a:prstGeom prst="roundRect">
          <a:avLst/>
        </a:prstGeom>
        <a:effectLst>
          <a:glow rad="101600">
            <a:schemeClr val="tx1">
              <a:alpha val="6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perspectiveRelaxedModerately">
            <a:rot lat="20690637" lon="0" rev="0"/>
          </a:camera>
          <a:lightRig rig="threePt" dir="t">
            <a:rot lat="0" lon="0" rev="1200000"/>
          </a:lightRig>
        </a:scene3d>
        <a:sp3d>
          <a:bevelT w="63500" h="25400" prst="convex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</a:rPr>
            <a:t>Masquer</a:t>
          </a:r>
          <a:r>
            <a:rPr lang="fr-FR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</a:rPr>
            <a:t> les donnees</a:t>
          </a:r>
          <a:endParaRPr lang="fr-FR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Adobe Gothic Std B" panose="020B0800000000000000" pitchFamily="34" charset="-128"/>
            <a:ea typeface="Adobe Gothic Std B" panose="020B0800000000000000" pitchFamily="34" charset="-128"/>
          </a:endParaRP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242885</xdr:colOff>
      <xdr:row>14</xdr:row>
      <xdr:rowOff>104775</xdr:rowOff>
    </xdr:from>
    <xdr:to>
      <xdr:col>22</xdr:col>
      <xdr:colOff>83343</xdr:colOff>
      <xdr:row>21</xdr:row>
      <xdr:rowOff>171451</xdr:rowOff>
    </xdr:to>
    <xdr:sp macro="[0]!MAJSuiviSldBancaire" textlink="">
      <xdr:nvSpPr>
        <xdr:cNvPr id="8" name="Rectangle : coins arrondis 1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/>
      </xdr:nvSpPr>
      <xdr:spPr>
        <a:xfrm>
          <a:off x="13756479" y="3271838"/>
          <a:ext cx="5293520" cy="1400176"/>
        </a:xfrm>
        <a:prstGeom prst="roundRect">
          <a:avLst/>
        </a:prstGeom>
        <a:effectLst>
          <a:glow rad="101600">
            <a:schemeClr val="tx1">
              <a:alpha val="6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perspectiveRelaxedModerately">
            <a:rot lat="20690637" lon="0" rev="0"/>
          </a:camera>
          <a:lightRig rig="threePt" dir="t">
            <a:rot lat="0" lon="0" rev="1200000"/>
          </a:lightRig>
        </a:scene3d>
        <a:sp3d>
          <a:bevelT w="63500" h="25400" prst="convex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 b="1" cap="none" spc="0" noProof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  <a:cs typeface="+mn-cs"/>
            </a:rPr>
            <a:t>Mise à jour des soldes</a:t>
          </a:r>
          <a:r>
            <a:rPr lang="fr-FR" sz="2800" b="1" cap="none" spc="0" baseline="0" noProof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  <a:cs typeface="+mn-cs"/>
            </a:rPr>
            <a:t> des</a:t>
          </a:r>
          <a:r>
            <a:rPr lang="fr-FR" sz="2800" b="1" cap="none" spc="0" noProof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  <a:cs typeface="+mn-cs"/>
            </a:rPr>
            <a:t> comptes bancaires</a:t>
          </a:r>
        </a:p>
      </xdr:txBody>
    </xdr:sp>
    <xdr:clientData/>
  </xdr:twoCellAnchor>
  <xdr:twoCellAnchor>
    <xdr:from>
      <xdr:col>18</xdr:col>
      <xdr:colOff>264318</xdr:colOff>
      <xdr:row>6</xdr:row>
      <xdr:rowOff>85725</xdr:rowOff>
    </xdr:from>
    <xdr:to>
      <xdr:col>21</xdr:col>
      <xdr:colOff>666750</xdr:colOff>
      <xdr:row>13</xdr:row>
      <xdr:rowOff>59532</xdr:rowOff>
    </xdr:to>
    <xdr:sp macro="[0]!MAJComptesBancaires" textlink="">
      <xdr:nvSpPr>
        <xdr:cNvPr id="10" name="Rectangle : coins arrondis 1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/>
      </xdr:nvSpPr>
      <xdr:spPr>
        <a:xfrm>
          <a:off x="13777912" y="1514475"/>
          <a:ext cx="5093494" cy="1521620"/>
        </a:xfrm>
        <a:prstGeom prst="roundRect">
          <a:avLst/>
        </a:prstGeom>
        <a:effectLst>
          <a:glow rad="101600">
            <a:schemeClr val="tx1">
              <a:alpha val="6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perspectiveRelaxedModerately">
            <a:rot lat="20690637" lon="0" rev="0"/>
          </a:camera>
          <a:lightRig rig="threePt" dir="t">
            <a:rot lat="0" lon="0" rev="1200000"/>
          </a:lightRig>
        </a:scene3d>
        <a:sp3d>
          <a:bevelT w="63500" h="25400" prst="convex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 b="1" cap="none" spc="0" noProof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  <a:cs typeface="+mn-cs"/>
            </a:rPr>
            <a:t>Formulaire</a:t>
          </a:r>
          <a:r>
            <a:rPr lang="fr-FR" sz="2800" b="1" cap="none" spc="0" baseline="0" noProof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dobe Gothic Std B" panose="020B0800000000000000" pitchFamily="34" charset="-128"/>
              <a:ea typeface="Adobe Gothic Std B" panose="020B0800000000000000" pitchFamily="34" charset="-128"/>
              <a:cs typeface="+mn-cs"/>
            </a:rPr>
            <a:t> pour compléter les fiches bancaires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2800" b="1" cap="none" spc="0" noProof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Adobe Gothic Std B" panose="020B0800000000000000" pitchFamily="34" charset="-128"/>
            <a:ea typeface="Adobe Gothic Std B" panose="020B0800000000000000" pitchFamily="34" charset="-128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56" sqref="F56"/>
    </sheetView>
  </sheetViews>
  <sheetFormatPr baseColWidth="10" defaultRowHeight="12.75"/>
  <cols>
    <col min="1" max="16384" width="11.42578125" style="18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C1:P80"/>
  <sheetViews>
    <sheetView showGridLines="0" tabSelected="1" zoomScale="70" zoomScaleNormal="70" workbookViewId="0">
      <selection activeCell="J36" sqref="J36"/>
    </sheetView>
  </sheetViews>
  <sheetFormatPr baseColWidth="10" defaultColWidth="9" defaultRowHeight="12.75"/>
  <cols>
    <col min="1" max="2" width="7.140625" style="12" customWidth="1"/>
    <col min="3" max="3" width="5.85546875" style="12" customWidth="1"/>
    <col min="4" max="4" width="39.42578125" style="58" customWidth="1"/>
    <col min="5" max="5" width="26.42578125" style="12" bestFit="1" customWidth="1"/>
    <col min="6" max="6" width="24.42578125" style="12" bestFit="1" customWidth="1"/>
    <col min="7" max="7" width="16.5703125" style="12" customWidth="1"/>
    <col min="8" max="8" width="14.85546875" style="47" customWidth="1"/>
    <col min="9" max="9" width="4" style="12" customWidth="1"/>
    <col min="10" max="10" width="70" style="12" customWidth="1"/>
    <col min="11" max="11" width="17" style="12" bestFit="1" customWidth="1"/>
    <col min="12" max="12" width="13.28515625" style="12" customWidth="1"/>
    <col min="13" max="13" width="24.85546875" style="12" customWidth="1"/>
    <col min="14" max="14" width="31.85546875" style="12" bestFit="1" customWidth="1"/>
    <col min="15" max="16384" width="9" style="12"/>
  </cols>
  <sheetData>
    <row r="1" spans="3:14" ht="13.5" thickBot="1"/>
    <row r="2" spans="3:14" ht="31.5" customHeight="1" thickBot="1">
      <c r="C2" s="252" t="str">
        <f>(N4&amp; " de"&amp;" " &amp;N2&amp;" "&amp;N3)</f>
        <v>Budget Personnel de Août 2017</v>
      </c>
      <c r="D2" s="253"/>
      <c r="E2" s="253"/>
      <c r="F2" s="253"/>
      <c r="G2" s="253"/>
      <c r="H2" s="253"/>
      <c r="I2" s="253"/>
      <c r="J2" s="253"/>
      <c r="K2" s="253"/>
      <c r="L2" s="254"/>
      <c r="M2" s="11" t="s">
        <v>30</v>
      </c>
      <c r="N2" s="1" t="s">
        <v>44</v>
      </c>
    </row>
    <row r="3" spans="3:14" ht="19.149999999999999" customHeight="1">
      <c r="C3" s="13"/>
      <c r="D3" s="250"/>
      <c r="E3" s="250"/>
      <c r="F3" s="250"/>
      <c r="G3" s="250"/>
      <c r="H3" s="250"/>
      <c r="I3" s="250"/>
      <c r="J3" s="250"/>
      <c r="K3" s="250"/>
      <c r="L3" s="251"/>
      <c r="M3" s="11" t="s">
        <v>31</v>
      </c>
      <c r="N3" s="1">
        <v>2017</v>
      </c>
    </row>
    <row r="4" spans="3:14" ht="18.75" customHeight="1" thickBot="1">
      <c r="C4" s="13"/>
      <c r="D4" s="250"/>
      <c r="E4" s="250"/>
      <c r="F4" s="250"/>
      <c r="G4" s="250"/>
      <c r="H4" s="250"/>
      <c r="I4" s="250"/>
      <c r="J4" s="250"/>
      <c r="K4" s="250"/>
      <c r="L4" s="251"/>
      <c r="M4" s="14" t="s">
        <v>46</v>
      </c>
      <c r="N4" s="1" t="s">
        <v>47</v>
      </c>
    </row>
    <row r="5" spans="3:14" ht="38.25" customHeight="1" thickTop="1" thickBot="1">
      <c r="C5" s="13"/>
      <c r="E5" s="2" t="s">
        <v>0</v>
      </c>
      <c r="F5" s="3" t="s">
        <v>1</v>
      </c>
      <c r="G5" s="4" t="s">
        <v>2</v>
      </c>
      <c r="H5" s="16"/>
      <c r="I5" s="17"/>
      <c r="J5" s="18" t="s">
        <v>55</v>
      </c>
      <c r="K5" s="73">
        <f>K19-E6</f>
        <v>456.53999999999996</v>
      </c>
      <c r="L5" s="19"/>
      <c r="M5" s="20"/>
    </row>
    <row r="6" spans="3:14" ht="17.25" thickBot="1">
      <c r="C6" s="13"/>
      <c r="E6" s="74">
        <f>E16+E23+E30+E39+E48+E54</f>
        <v>1250</v>
      </c>
      <c r="F6" s="75">
        <f>F16+F23+F30+F39+F48+F54</f>
        <v>644.48</v>
      </c>
      <c r="G6" s="76">
        <f>G16+G23+G30+G39+G48+G54</f>
        <v>605.52</v>
      </c>
      <c r="H6" s="16"/>
      <c r="I6" s="17"/>
      <c r="J6" s="17"/>
      <c r="K6" s="15"/>
      <c r="L6" s="19"/>
    </row>
    <row r="7" spans="3:14" ht="42" customHeight="1" thickTop="1" thickBot="1">
      <c r="C7" s="13"/>
      <c r="D7" s="21"/>
      <c r="E7" s="22"/>
      <c r="F7" s="22"/>
      <c r="G7" s="22"/>
      <c r="H7" s="23"/>
      <c r="I7" s="17"/>
      <c r="J7" s="18" t="s">
        <v>54</v>
      </c>
      <c r="K7" s="73">
        <f>K28-F6</f>
        <v>632.05999999999995</v>
      </c>
      <c r="L7" s="19"/>
      <c r="N7" s="24"/>
    </row>
    <row r="8" spans="3:14" ht="17.25" thickBot="1">
      <c r="C8" s="13"/>
      <c r="D8" s="25"/>
      <c r="E8" s="22"/>
      <c r="F8" s="22"/>
      <c r="G8" s="22"/>
      <c r="H8" s="23"/>
      <c r="I8" s="17"/>
      <c r="J8" s="22"/>
      <c r="K8" s="77"/>
      <c r="L8" s="19"/>
    </row>
    <row r="9" spans="3:14" ht="21.75" customHeight="1" thickBot="1">
      <c r="C9" s="13"/>
      <c r="D9" s="26"/>
      <c r="E9" s="17"/>
      <c r="F9" s="17"/>
      <c r="G9" s="17"/>
      <c r="H9" s="27"/>
      <c r="I9" s="17"/>
      <c r="J9" s="18" t="s">
        <v>73</v>
      </c>
      <c r="K9" s="73">
        <f>K7-K5</f>
        <v>175.51999999999998</v>
      </c>
      <c r="L9" s="19"/>
    </row>
    <row r="10" spans="3:14" ht="16.5">
      <c r="C10" s="13"/>
      <c r="D10" s="26"/>
      <c r="E10" s="17"/>
      <c r="F10" s="17"/>
      <c r="G10" s="17"/>
      <c r="H10" s="27"/>
      <c r="I10" s="17"/>
      <c r="J10" s="22"/>
      <c r="K10" s="22"/>
      <c r="L10" s="19"/>
    </row>
    <row r="11" spans="3:14" ht="16.5">
      <c r="C11" s="13"/>
      <c r="D11" s="26"/>
      <c r="E11" s="28" t="s">
        <v>4</v>
      </c>
      <c r="F11" s="28" t="s">
        <v>5</v>
      </c>
      <c r="G11" s="28" t="s">
        <v>6</v>
      </c>
      <c r="H11" s="29"/>
      <c r="I11" s="17"/>
      <c r="J11" s="22"/>
      <c r="K11" s="22"/>
      <c r="L11" s="19"/>
    </row>
    <row r="12" spans="3:14" ht="17.25" thickBot="1">
      <c r="C12" s="13"/>
      <c r="D12" s="26"/>
      <c r="E12" s="28"/>
      <c r="F12" s="28"/>
      <c r="G12" s="28"/>
      <c r="H12" s="29"/>
      <c r="I12" s="17"/>
      <c r="J12" s="22"/>
      <c r="K12" s="22"/>
      <c r="L12" s="19"/>
    </row>
    <row r="13" spans="3:14" ht="21" thickBot="1">
      <c r="C13" s="13"/>
      <c r="D13" s="30" t="s">
        <v>7</v>
      </c>
      <c r="E13" s="17"/>
      <c r="F13" s="17"/>
      <c r="G13" s="17"/>
      <c r="H13" s="27"/>
      <c r="I13" s="17"/>
      <c r="J13" s="248" t="s">
        <v>3</v>
      </c>
      <c r="K13" s="249"/>
      <c r="L13" s="19"/>
    </row>
    <row r="14" spans="3:14" ht="18" customHeight="1">
      <c r="C14" s="13"/>
      <c r="D14" s="31" t="s">
        <v>22</v>
      </c>
      <c r="E14" s="32">
        <v>50</v>
      </c>
      <c r="F14" s="32">
        <v>48</v>
      </c>
      <c r="G14" s="33">
        <f t="shared" ref="G14:G15" si="0">E14-F14</f>
        <v>2</v>
      </c>
      <c r="H14" s="34"/>
      <c r="I14" s="17"/>
      <c r="J14" s="78" t="s">
        <v>128</v>
      </c>
      <c r="K14" s="207">
        <v>1200</v>
      </c>
      <c r="L14" s="19"/>
    </row>
    <row r="15" spans="3:14" ht="18" customHeight="1" thickBot="1">
      <c r="C15" s="13"/>
      <c r="D15" s="36" t="s">
        <v>23</v>
      </c>
      <c r="E15" s="37">
        <v>20</v>
      </c>
      <c r="F15" s="37">
        <f>29.14+9.99</f>
        <v>39.130000000000003</v>
      </c>
      <c r="G15" s="38">
        <f t="shared" si="0"/>
        <v>-19.130000000000003</v>
      </c>
      <c r="H15" s="34"/>
      <c r="I15" s="17"/>
      <c r="J15" s="78" t="s">
        <v>129</v>
      </c>
      <c r="K15" s="207">
        <v>300</v>
      </c>
      <c r="L15" s="19"/>
    </row>
    <row r="16" spans="3:14" ht="20.25" thickTop="1" thickBot="1">
      <c r="C16" s="13"/>
      <c r="D16" s="39" t="s">
        <v>10</v>
      </c>
      <c r="E16" s="40">
        <f>SUM(E14:E15)</f>
        <v>70</v>
      </c>
      <c r="F16" s="40">
        <f>SUM(F14:F15)</f>
        <v>87.13</v>
      </c>
      <c r="G16" s="41">
        <f>SUM(G14:G15)</f>
        <v>-17.130000000000003</v>
      </c>
      <c r="H16" s="34"/>
      <c r="I16" s="17"/>
      <c r="J16" s="78" t="s">
        <v>130</v>
      </c>
      <c r="K16" s="207">
        <f>F19/2</f>
        <v>0</v>
      </c>
      <c r="L16" s="19"/>
    </row>
    <row r="17" spans="3:16" ht="18" customHeight="1">
      <c r="C17" s="13"/>
      <c r="D17" s="42"/>
      <c r="E17" s="34"/>
      <c r="F17" s="34"/>
      <c r="G17" s="34"/>
      <c r="H17" s="34"/>
      <c r="I17" s="17"/>
      <c r="J17" s="78" t="s">
        <v>71</v>
      </c>
      <c r="K17" s="207">
        <v>206.54</v>
      </c>
      <c r="L17" s="19"/>
    </row>
    <row r="18" spans="3:16" s="47" customFormat="1" ht="21" thickBot="1">
      <c r="C18" s="43"/>
      <c r="D18" s="30" t="s">
        <v>11</v>
      </c>
      <c r="E18" s="44"/>
      <c r="F18" s="44"/>
      <c r="G18" s="44"/>
      <c r="H18" s="45"/>
      <c r="I18" s="27"/>
      <c r="J18" s="78" t="s">
        <v>72</v>
      </c>
      <c r="K18" s="207">
        <v>0</v>
      </c>
      <c r="L18" s="46"/>
    </row>
    <row r="19" spans="3:16" ht="18.75" customHeight="1" thickTop="1" thickBot="1">
      <c r="C19" s="13"/>
      <c r="D19" s="48" t="s">
        <v>24</v>
      </c>
      <c r="E19" s="49">
        <v>65</v>
      </c>
      <c r="F19" s="49"/>
      <c r="G19" s="50">
        <f t="shared" ref="G19:G20" si="1">E19-F19</f>
        <v>65</v>
      </c>
      <c r="H19" s="34"/>
      <c r="I19" s="17"/>
      <c r="J19" s="79" t="s">
        <v>8</v>
      </c>
      <c r="K19" s="209">
        <f>SUM(K14:K18)</f>
        <v>1706.54</v>
      </c>
      <c r="L19" s="19"/>
    </row>
    <row r="20" spans="3:16" ht="18" customHeight="1">
      <c r="C20" s="13"/>
      <c r="D20" s="52" t="s">
        <v>25</v>
      </c>
      <c r="E20" s="53">
        <v>270</v>
      </c>
      <c r="F20" s="53"/>
      <c r="G20" s="54">
        <f t="shared" si="1"/>
        <v>270</v>
      </c>
      <c r="H20" s="34"/>
      <c r="I20" s="17"/>
      <c r="J20" s="26"/>
      <c r="K20" s="17"/>
      <c r="L20" s="19"/>
    </row>
    <row r="21" spans="3:16" ht="18" customHeight="1" thickBot="1">
      <c r="C21" s="13"/>
      <c r="D21" s="52" t="s">
        <v>12</v>
      </c>
      <c r="E21" s="53">
        <v>80</v>
      </c>
      <c r="F21" s="53">
        <f>40+20+20</f>
        <v>80</v>
      </c>
      <c r="G21" s="54">
        <f>E21-F21</f>
        <v>0</v>
      </c>
      <c r="H21" s="34"/>
      <c r="I21" s="17"/>
      <c r="J21" s="26"/>
      <c r="K21" s="17"/>
      <c r="L21" s="19"/>
    </row>
    <row r="22" spans="3:16" ht="18" customHeight="1" thickBot="1">
      <c r="C22" s="13"/>
      <c r="D22" s="52" t="s">
        <v>102</v>
      </c>
      <c r="E22" s="53">
        <v>50</v>
      </c>
      <c r="F22" s="53">
        <v>18</v>
      </c>
      <c r="G22" s="54">
        <f>E22-F22</f>
        <v>32</v>
      </c>
      <c r="H22" s="34"/>
      <c r="I22" s="17"/>
      <c r="J22" s="248" t="s">
        <v>45</v>
      </c>
      <c r="K22" s="249"/>
      <c r="L22" s="19"/>
    </row>
    <row r="23" spans="3:16" ht="20.25" thickTop="1" thickBot="1">
      <c r="C23" s="13"/>
      <c r="D23" s="55" t="s">
        <v>10</v>
      </c>
      <c r="E23" s="56">
        <f>SUM(E19:E22)</f>
        <v>465</v>
      </c>
      <c r="F23" s="56">
        <f>SUM(F19:F22)</f>
        <v>98</v>
      </c>
      <c r="G23" s="57">
        <f>SUM(G19:G22)</f>
        <v>367</v>
      </c>
      <c r="H23" s="34"/>
      <c r="I23" s="17"/>
      <c r="J23" s="35" t="s">
        <v>129</v>
      </c>
      <c r="K23" s="207"/>
      <c r="L23" s="19"/>
    </row>
    <row r="24" spans="3:16" ht="18" customHeight="1">
      <c r="C24" s="13"/>
      <c r="I24" s="17"/>
      <c r="J24" s="35" t="s">
        <v>129</v>
      </c>
      <c r="K24" s="207">
        <f>120+30+30+30+60+60+30+30+50+70</f>
        <v>510</v>
      </c>
      <c r="L24" s="19"/>
    </row>
    <row r="25" spans="3:16" ht="18.75" customHeight="1">
      <c r="C25" s="13"/>
      <c r="D25" s="59"/>
      <c r="E25" s="34"/>
      <c r="F25" s="34"/>
      <c r="G25" s="34"/>
      <c r="H25" s="34"/>
      <c r="I25" s="17"/>
      <c r="J25" s="35" t="s">
        <v>130</v>
      </c>
      <c r="K25" s="207"/>
      <c r="L25" s="19"/>
    </row>
    <row r="26" spans="3:16" ht="21" thickBot="1">
      <c r="C26" s="13"/>
      <c r="D26" s="30" t="s">
        <v>16</v>
      </c>
      <c r="E26" s="44"/>
      <c r="F26" s="44"/>
      <c r="G26" s="44"/>
      <c r="H26" s="45"/>
      <c r="I26" s="17"/>
      <c r="J26" s="35" t="s">
        <v>71</v>
      </c>
      <c r="K26" s="207">
        <v>206.54</v>
      </c>
      <c r="L26" s="19"/>
    </row>
    <row r="27" spans="3:16" ht="21" customHeight="1" thickBot="1">
      <c r="C27" s="13"/>
      <c r="D27" s="48" t="s">
        <v>17</v>
      </c>
      <c r="E27" s="49">
        <v>70</v>
      </c>
      <c r="F27" s="49">
        <v>70.650000000000006</v>
      </c>
      <c r="G27" s="50">
        <f>E27-F27</f>
        <v>-0.65000000000000568</v>
      </c>
      <c r="H27" s="34"/>
      <c r="I27" s="17"/>
      <c r="J27" s="35" t="s">
        <v>72</v>
      </c>
      <c r="K27" s="208">
        <f>50+20+20+250+210+10</f>
        <v>560</v>
      </c>
      <c r="L27" s="19"/>
      <c r="P27" s="24"/>
    </row>
    <row r="28" spans="3:16" s="47" customFormat="1" ht="19.5" thickTop="1" thickBot="1">
      <c r="C28" s="43"/>
      <c r="D28" s="52" t="s">
        <v>18</v>
      </c>
      <c r="E28" s="53">
        <v>100</v>
      </c>
      <c r="F28" s="53">
        <f>25+10</f>
        <v>35</v>
      </c>
      <c r="G28" s="54">
        <f>E28-F28</f>
        <v>65</v>
      </c>
      <c r="H28" s="34"/>
      <c r="I28" s="27"/>
      <c r="J28" s="51" t="s">
        <v>8</v>
      </c>
      <c r="K28" s="209">
        <f>SUM(K23:K27)</f>
        <v>1276.54</v>
      </c>
      <c r="L28" s="46"/>
    </row>
    <row r="29" spans="3:16" ht="18" customHeight="1" thickBot="1">
      <c r="C29" s="13"/>
      <c r="D29" s="52" t="s">
        <v>9</v>
      </c>
      <c r="E29" s="53">
        <v>50</v>
      </c>
      <c r="F29" s="53">
        <f>5.9+5.5</f>
        <v>11.4</v>
      </c>
      <c r="G29" s="54">
        <f>E29-F29</f>
        <v>38.6</v>
      </c>
      <c r="H29" s="34"/>
      <c r="I29" s="17"/>
      <c r="J29" s="22"/>
      <c r="K29" s="22"/>
      <c r="L29" s="19"/>
    </row>
    <row r="30" spans="3:16" ht="18" customHeight="1" thickTop="1" thickBot="1">
      <c r="C30" s="13"/>
      <c r="D30" s="55" t="s">
        <v>10</v>
      </c>
      <c r="E30" s="56">
        <f>SUM(E27:E29)</f>
        <v>220</v>
      </c>
      <c r="F30" s="56">
        <f>SUM(F27:F29)</f>
        <v>117.05000000000001</v>
      </c>
      <c r="G30" s="57">
        <f>SUM(G27:G29)</f>
        <v>102.94999999999999</v>
      </c>
      <c r="H30" s="34"/>
      <c r="I30" s="17"/>
      <c r="J30" s="17"/>
      <c r="K30" s="17"/>
      <c r="L30" s="19"/>
    </row>
    <row r="31" spans="3:16" ht="18" customHeight="1">
      <c r="C31" s="13"/>
      <c r="D31" s="59"/>
      <c r="E31" s="34"/>
      <c r="F31" s="34"/>
      <c r="G31" s="34"/>
      <c r="H31" s="34"/>
      <c r="I31" s="17"/>
      <c r="J31" s="17"/>
      <c r="K31" s="17"/>
      <c r="L31" s="19"/>
    </row>
    <row r="32" spans="3:16" ht="18" customHeight="1">
      <c r="C32" s="13"/>
      <c r="D32" s="59"/>
      <c r="E32" s="34"/>
      <c r="F32" s="34"/>
      <c r="G32" s="34"/>
      <c r="H32" s="34"/>
      <c r="I32" s="17"/>
      <c r="J32" s="17"/>
      <c r="K32" s="17"/>
      <c r="L32" s="19"/>
    </row>
    <row r="33" spans="3:12" ht="18" customHeight="1" thickBot="1">
      <c r="C33" s="13"/>
      <c r="D33" s="60" t="s">
        <v>20</v>
      </c>
      <c r="E33" s="44"/>
      <c r="F33" s="44"/>
      <c r="G33" s="44"/>
      <c r="H33" s="45"/>
      <c r="I33" s="17"/>
      <c r="J33" s="17"/>
      <c r="K33" s="17"/>
      <c r="L33" s="19"/>
    </row>
    <row r="34" spans="3:12" ht="18" customHeight="1">
      <c r="C34" s="13"/>
      <c r="D34" s="48" t="s">
        <v>26</v>
      </c>
      <c r="E34" s="49">
        <v>40</v>
      </c>
      <c r="F34" s="49">
        <v>10</v>
      </c>
      <c r="G34" s="50">
        <f t="shared" ref="G34:G38" si="2">E34-F34</f>
        <v>30</v>
      </c>
      <c r="H34" s="34"/>
      <c r="I34" s="17"/>
      <c r="J34" s="17"/>
      <c r="K34" s="17"/>
      <c r="L34" s="19"/>
    </row>
    <row r="35" spans="3:12" s="47" customFormat="1" ht="18">
      <c r="C35" s="43"/>
      <c r="D35" s="52" t="s">
        <v>56</v>
      </c>
      <c r="E35" s="53">
        <v>60</v>
      </c>
      <c r="F35" s="53"/>
      <c r="G35" s="54">
        <f t="shared" si="2"/>
        <v>60</v>
      </c>
      <c r="H35" s="34"/>
      <c r="I35" s="27"/>
      <c r="J35" s="27"/>
      <c r="K35" s="27"/>
      <c r="L35" s="46"/>
    </row>
    <row r="36" spans="3:12" ht="18" customHeight="1">
      <c r="C36" s="13"/>
      <c r="D36" s="52" t="s">
        <v>21</v>
      </c>
      <c r="E36" s="53">
        <v>25</v>
      </c>
      <c r="F36" s="53"/>
      <c r="G36" s="54">
        <f t="shared" si="2"/>
        <v>25</v>
      </c>
      <c r="H36" s="34"/>
      <c r="I36" s="17"/>
      <c r="J36" s="17"/>
      <c r="K36" s="17"/>
      <c r="L36" s="19"/>
    </row>
    <row r="37" spans="3:12" ht="18" customHeight="1">
      <c r="C37" s="13"/>
      <c r="D37" s="52" t="s">
        <v>100</v>
      </c>
      <c r="E37" s="53">
        <v>0</v>
      </c>
      <c r="F37" s="53"/>
      <c r="G37" s="54">
        <f t="shared" si="2"/>
        <v>0</v>
      </c>
      <c r="H37" s="34"/>
      <c r="I37" s="17"/>
      <c r="J37" s="17"/>
      <c r="K37" s="17"/>
      <c r="L37" s="19"/>
    </row>
    <row r="38" spans="3:12" ht="18" customHeight="1" thickBot="1">
      <c r="C38" s="13"/>
      <c r="D38" s="52" t="s">
        <v>103</v>
      </c>
      <c r="E38" s="53">
        <v>0</v>
      </c>
      <c r="F38" s="53">
        <v>89</v>
      </c>
      <c r="G38" s="54">
        <f t="shared" si="2"/>
        <v>-89</v>
      </c>
      <c r="H38" s="34"/>
      <c r="I38" s="17"/>
      <c r="J38" s="17"/>
      <c r="K38" s="17"/>
      <c r="L38" s="19"/>
    </row>
    <row r="39" spans="3:12" ht="18" customHeight="1" thickTop="1" thickBot="1">
      <c r="C39" s="13"/>
      <c r="D39" s="55" t="s">
        <v>10</v>
      </c>
      <c r="E39" s="56">
        <f>SUM(E34:E38)</f>
        <v>125</v>
      </c>
      <c r="F39" s="56">
        <f>SUM(F34:F38)</f>
        <v>99</v>
      </c>
      <c r="G39" s="57">
        <f>SUM(G34:G38)</f>
        <v>26</v>
      </c>
      <c r="H39" s="34"/>
      <c r="I39" s="17"/>
      <c r="J39" s="17"/>
      <c r="K39" s="17"/>
      <c r="L39" s="19"/>
    </row>
    <row r="40" spans="3:12" ht="18" customHeight="1">
      <c r="C40" s="13"/>
      <c r="D40" s="59"/>
      <c r="E40" s="34"/>
      <c r="F40" s="34"/>
      <c r="G40" s="34"/>
      <c r="H40" s="34"/>
      <c r="I40" s="17"/>
      <c r="J40" s="17"/>
      <c r="K40" s="17"/>
      <c r="L40" s="19"/>
    </row>
    <row r="41" spans="3:12" ht="18" customHeight="1">
      <c r="C41" s="13"/>
      <c r="D41" s="17"/>
      <c r="E41" s="28"/>
      <c r="F41" s="28"/>
      <c r="G41" s="28"/>
      <c r="H41" s="29"/>
      <c r="I41" s="17"/>
      <c r="J41" s="17"/>
      <c r="K41" s="17"/>
      <c r="L41" s="19"/>
    </row>
    <row r="42" spans="3:12" ht="18" customHeight="1" thickBot="1">
      <c r="C42" s="13"/>
      <c r="D42" s="30" t="s">
        <v>13</v>
      </c>
      <c r="E42" s="44"/>
      <c r="F42" s="44"/>
      <c r="G42" s="44"/>
      <c r="H42" s="45"/>
      <c r="I42" s="17"/>
      <c r="J42" s="17"/>
      <c r="K42" s="17"/>
      <c r="L42" s="19"/>
    </row>
    <row r="43" spans="3:12" ht="18" customHeight="1">
      <c r="C43" s="13"/>
      <c r="D43" s="48" t="s">
        <v>14</v>
      </c>
      <c r="E43" s="49">
        <v>20</v>
      </c>
      <c r="F43" s="49"/>
      <c r="G43" s="50">
        <f t="shared" ref="G43:G47" si="3">E43-F43</f>
        <v>20</v>
      </c>
      <c r="H43" s="34"/>
      <c r="I43" s="17"/>
      <c r="J43" s="17"/>
      <c r="K43" s="17"/>
      <c r="L43" s="19"/>
    </row>
    <row r="44" spans="3:12" ht="18">
      <c r="C44" s="13"/>
      <c r="D44" s="52" t="s">
        <v>15</v>
      </c>
      <c r="E44" s="53">
        <v>20</v>
      </c>
      <c r="F44" s="53"/>
      <c r="G44" s="54">
        <f t="shared" si="3"/>
        <v>20</v>
      </c>
      <c r="H44" s="34"/>
      <c r="I44" s="17"/>
      <c r="J44" s="17"/>
      <c r="K44" s="17"/>
      <c r="L44" s="19"/>
    </row>
    <row r="45" spans="3:12" ht="18" customHeight="1">
      <c r="C45" s="13"/>
      <c r="D45" s="52" t="s">
        <v>29</v>
      </c>
      <c r="E45" s="53">
        <v>30</v>
      </c>
      <c r="F45" s="53">
        <v>120</v>
      </c>
      <c r="G45" s="54">
        <f t="shared" si="3"/>
        <v>-90</v>
      </c>
      <c r="H45" s="34"/>
      <c r="I45" s="17"/>
      <c r="J45" s="17"/>
      <c r="K45" s="17"/>
      <c r="L45" s="19"/>
    </row>
    <row r="46" spans="3:12" ht="18">
      <c r="C46" s="13"/>
      <c r="D46" s="163" t="s">
        <v>90</v>
      </c>
      <c r="E46" s="162">
        <v>50</v>
      </c>
      <c r="F46" s="162"/>
      <c r="G46" s="54">
        <f t="shared" si="3"/>
        <v>50</v>
      </c>
      <c r="H46" s="34"/>
      <c r="I46" s="17"/>
      <c r="J46" s="17"/>
      <c r="K46" s="17"/>
      <c r="L46" s="19"/>
    </row>
    <row r="47" spans="3:12" ht="18" customHeight="1" thickBot="1">
      <c r="C47" s="13"/>
      <c r="D47" s="61" t="s">
        <v>104</v>
      </c>
      <c r="E47" s="62">
        <v>50</v>
      </c>
      <c r="F47" s="62">
        <f>4.9+18.4</f>
        <v>23.299999999999997</v>
      </c>
      <c r="G47" s="63">
        <f t="shared" si="3"/>
        <v>26.700000000000003</v>
      </c>
      <c r="H47" s="34"/>
      <c r="I47" s="17"/>
      <c r="J47" s="17"/>
      <c r="K47" s="17"/>
      <c r="L47" s="19"/>
    </row>
    <row r="48" spans="3:12" ht="18" customHeight="1" thickTop="1" thickBot="1">
      <c r="C48" s="13"/>
      <c r="D48" s="39" t="s">
        <v>10</v>
      </c>
      <c r="E48" s="40">
        <f>SUM(E43:E47)</f>
        <v>170</v>
      </c>
      <c r="F48" s="40">
        <f>SUM(F43:F47)</f>
        <v>143.30000000000001</v>
      </c>
      <c r="G48" s="41">
        <f>SUM(G43:G47)</f>
        <v>26.700000000000003</v>
      </c>
      <c r="H48" s="34"/>
      <c r="I48" s="17"/>
      <c r="J48" s="17"/>
      <c r="K48" s="17"/>
      <c r="L48" s="19"/>
    </row>
    <row r="49" spans="3:12" ht="18" customHeight="1">
      <c r="C49" s="13"/>
      <c r="D49" s="59"/>
      <c r="E49" s="34"/>
      <c r="F49" s="34"/>
      <c r="G49" s="34"/>
      <c r="H49" s="34"/>
      <c r="I49" s="17"/>
      <c r="J49" s="17"/>
      <c r="K49" s="17"/>
      <c r="L49" s="19"/>
    </row>
    <row r="50" spans="3:12" ht="18" customHeight="1">
      <c r="C50" s="13"/>
      <c r="D50" s="59"/>
      <c r="E50" s="34"/>
      <c r="F50" s="34"/>
      <c r="G50" s="34"/>
      <c r="H50" s="34"/>
      <c r="I50" s="17"/>
      <c r="J50" s="17"/>
      <c r="K50" s="17"/>
      <c r="L50" s="19"/>
    </row>
    <row r="51" spans="3:12" ht="18" customHeight="1" thickBot="1">
      <c r="C51" s="13"/>
      <c r="D51" s="30" t="s">
        <v>19</v>
      </c>
      <c r="E51" s="44"/>
      <c r="F51" s="44"/>
      <c r="G51" s="44"/>
      <c r="H51" s="45"/>
      <c r="I51" s="17"/>
      <c r="J51" s="17"/>
      <c r="K51" s="17"/>
      <c r="L51" s="19"/>
    </row>
    <row r="52" spans="3:12" ht="18" customHeight="1">
      <c r="C52" s="13"/>
      <c r="D52" s="48" t="s">
        <v>27</v>
      </c>
      <c r="E52" s="49">
        <v>100</v>
      </c>
      <c r="F52" s="49"/>
      <c r="G52" s="50">
        <f>E52-F52</f>
        <v>100</v>
      </c>
      <c r="H52" s="34"/>
      <c r="I52" s="17"/>
      <c r="J52" s="17"/>
      <c r="K52" s="17"/>
      <c r="L52" s="19"/>
    </row>
    <row r="53" spans="3:12" s="47" customFormat="1" ht="18.75" thickBot="1">
      <c r="C53" s="43"/>
      <c r="D53" s="52" t="s">
        <v>9</v>
      </c>
      <c r="E53" s="53">
        <v>100</v>
      </c>
      <c r="F53" s="53">
        <v>100</v>
      </c>
      <c r="G53" s="64">
        <f>E53-F53</f>
        <v>0</v>
      </c>
      <c r="H53" s="34"/>
      <c r="I53" s="27"/>
      <c r="J53" s="27"/>
      <c r="K53" s="27"/>
      <c r="L53" s="46"/>
    </row>
    <row r="54" spans="3:12" ht="20.25" thickTop="1" thickBot="1">
      <c r="C54" s="13"/>
      <c r="D54" s="55" t="s">
        <v>10</v>
      </c>
      <c r="E54" s="56">
        <f>SUM(E52:E53)</f>
        <v>200</v>
      </c>
      <c r="F54" s="56">
        <f t="shared" ref="F54:G54" si="4">SUM(F52:F53)</f>
        <v>100</v>
      </c>
      <c r="G54" s="65">
        <f t="shared" si="4"/>
        <v>100</v>
      </c>
      <c r="H54" s="34"/>
      <c r="I54" s="17"/>
      <c r="J54" s="17"/>
      <c r="K54" s="17"/>
      <c r="L54" s="19"/>
    </row>
    <row r="55" spans="3:12" ht="18" customHeight="1">
      <c r="C55" s="13"/>
      <c r="I55" s="17"/>
      <c r="J55" s="17"/>
      <c r="K55" s="17"/>
      <c r="L55" s="19"/>
    </row>
    <row r="56" spans="3:12" ht="18" customHeight="1">
      <c r="C56" s="13"/>
      <c r="I56" s="17"/>
      <c r="J56" s="17"/>
      <c r="K56" s="17"/>
      <c r="L56" s="19"/>
    </row>
    <row r="57" spans="3:12">
      <c r="C57" s="13"/>
      <c r="D57" s="66"/>
      <c r="E57" s="24"/>
      <c r="F57" s="24"/>
      <c r="G57" s="24"/>
      <c r="H57" s="67"/>
      <c r="I57" s="24"/>
      <c r="J57" s="24"/>
      <c r="K57" s="24"/>
      <c r="L57" s="19"/>
    </row>
    <row r="58" spans="3:12">
      <c r="C58" s="13"/>
      <c r="D58" s="66"/>
      <c r="E58" s="24"/>
      <c r="F58" s="24"/>
      <c r="G58" s="24"/>
      <c r="H58" s="67"/>
      <c r="I58" s="24"/>
      <c r="J58" s="24"/>
      <c r="K58" s="24"/>
      <c r="L58" s="19"/>
    </row>
    <row r="59" spans="3:12">
      <c r="C59" s="13"/>
      <c r="G59" s="24"/>
      <c r="H59" s="67"/>
      <c r="I59" s="24"/>
      <c r="J59" s="24"/>
      <c r="K59" s="24"/>
      <c r="L59" s="19"/>
    </row>
    <row r="60" spans="3:12">
      <c r="C60" s="13"/>
      <c r="G60" s="24"/>
      <c r="H60" s="67"/>
      <c r="I60" s="24"/>
      <c r="J60" s="24"/>
      <c r="K60" s="24"/>
      <c r="L60" s="19"/>
    </row>
    <row r="61" spans="3:12">
      <c r="C61" s="13"/>
      <c r="D61" s="66"/>
      <c r="E61" s="24"/>
      <c r="F61" s="24"/>
      <c r="G61" s="24"/>
      <c r="H61" s="67"/>
      <c r="I61" s="24"/>
      <c r="J61" s="24"/>
      <c r="K61" s="24"/>
      <c r="L61" s="19"/>
    </row>
    <row r="62" spans="3:12">
      <c r="C62" s="13"/>
      <c r="D62" s="66"/>
      <c r="E62" s="24"/>
      <c r="F62" s="24"/>
      <c r="G62" s="24"/>
      <c r="H62" s="67"/>
      <c r="I62" s="24"/>
      <c r="J62" s="24"/>
      <c r="K62" s="24"/>
      <c r="L62" s="19"/>
    </row>
    <row r="63" spans="3:12">
      <c r="C63" s="13"/>
      <c r="F63" s="24"/>
      <c r="G63" s="24"/>
      <c r="H63" s="67"/>
      <c r="I63" s="24"/>
      <c r="L63" s="19"/>
    </row>
    <row r="64" spans="3:12">
      <c r="C64" s="13"/>
      <c r="D64" s="66"/>
      <c r="E64" s="24"/>
      <c r="F64" s="24"/>
      <c r="G64" s="24"/>
      <c r="H64" s="67"/>
      <c r="I64" s="24"/>
      <c r="J64" s="24"/>
      <c r="K64" s="24"/>
      <c r="L64" s="19"/>
    </row>
    <row r="65" spans="3:12">
      <c r="C65" s="13"/>
      <c r="D65" s="66"/>
      <c r="E65" s="24"/>
      <c r="F65" s="24"/>
      <c r="G65" s="24"/>
      <c r="H65" s="67"/>
      <c r="I65" s="24"/>
      <c r="J65" s="24"/>
      <c r="K65" s="24"/>
      <c r="L65" s="19"/>
    </row>
    <row r="66" spans="3:12">
      <c r="C66" s="13"/>
      <c r="F66" s="24"/>
      <c r="G66" s="24"/>
      <c r="H66" s="67"/>
      <c r="I66" s="24"/>
      <c r="J66" s="24"/>
      <c r="K66" s="24"/>
      <c r="L66" s="19"/>
    </row>
    <row r="67" spans="3:12">
      <c r="C67" s="13"/>
      <c r="D67" s="66"/>
      <c r="E67" s="24"/>
      <c r="F67" s="24"/>
      <c r="G67" s="24"/>
      <c r="H67" s="67"/>
      <c r="I67" s="24"/>
      <c r="J67" s="24"/>
      <c r="K67" s="24"/>
      <c r="L67" s="19"/>
    </row>
    <row r="68" spans="3:12">
      <c r="C68" s="13"/>
      <c r="D68" s="66"/>
      <c r="E68" s="24"/>
      <c r="F68" s="24"/>
      <c r="G68" s="24"/>
      <c r="H68" s="67"/>
      <c r="I68" s="24"/>
      <c r="J68" s="24"/>
      <c r="K68" s="24"/>
      <c r="L68" s="19"/>
    </row>
    <row r="69" spans="3:12">
      <c r="C69" s="13"/>
      <c r="D69" s="66"/>
      <c r="E69" s="24"/>
      <c r="F69" s="24"/>
      <c r="G69" s="24"/>
      <c r="H69" s="67"/>
      <c r="I69" s="24"/>
      <c r="J69" s="24"/>
      <c r="K69" s="24"/>
      <c r="L69" s="19"/>
    </row>
    <row r="70" spans="3:12">
      <c r="C70" s="13"/>
      <c r="D70" s="66"/>
      <c r="E70" s="24"/>
      <c r="F70" s="24"/>
      <c r="G70" s="24"/>
      <c r="H70" s="67"/>
      <c r="I70" s="24"/>
      <c r="J70" s="24"/>
      <c r="K70" s="24"/>
      <c r="L70" s="19"/>
    </row>
    <row r="71" spans="3:12">
      <c r="C71" s="13"/>
      <c r="D71" s="66"/>
      <c r="E71" s="24"/>
      <c r="F71" s="24"/>
      <c r="G71" s="24"/>
      <c r="H71" s="67"/>
      <c r="I71" s="24"/>
      <c r="J71" s="24"/>
      <c r="K71" s="24"/>
      <c r="L71" s="19"/>
    </row>
    <row r="72" spans="3:12">
      <c r="C72" s="13"/>
      <c r="D72" s="66"/>
      <c r="E72" s="24"/>
      <c r="F72" s="24"/>
      <c r="G72" s="24"/>
      <c r="H72" s="67"/>
      <c r="I72" s="24"/>
      <c r="J72" s="24"/>
      <c r="K72" s="24"/>
      <c r="L72" s="19"/>
    </row>
    <row r="73" spans="3:12">
      <c r="C73" s="13"/>
      <c r="D73" s="66"/>
      <c r="E73" s="24"/>
      <c r="F73" s="24"/>
      <c r="G73" s="24"/>
      <c r="H73" s="67"/>
      <c r="I73" s="24"/>
      <c r="J73" s="24"/>
      <c r="K73" s="24"/>
      <c r="L73" s="19"/>
    </row>
    <row r="74" spans="3:12">
      <c r="C74" s="13"/>
      <c r="D74" s="66"/>
      <c r="E74" s="24"/>
      <c r="F74" s="24"/>
      <c r="G74" s="24"/>
      <c r="H74" s="67"/>
      <c r="I74" s="24"/>
      <c r="J74" s="24"/>
      <c r="K74" s="24"/>
      <c r="L74" s="19"/>
    </row>
    <row r="75" spans="3:12">
      <c r="C75" s="13"/>
      <c r="D75" s="66"/>
      <c r="E75" s="24"/>
      <c r="F75" s="24"/>
      <c r="G75" s="24"/>
      <c r="H75" s="67"/>
      <c r="I75" s="24"/>
      <c r="J75" s="24"/>
      <c r="K75" s="24"/>
      <c r="L75" s="19"/>
    </row>
    <row r="76" spans="3:12">
      <c r="C76" s="13"/>
      <c r="D76" s="66"/>
      <c r="E76" s="24"/>
      <c r="F76" s="24"/>
      <c r="G76" s="24"/>
      <c r="H76" s="67"/>
      <c r="I76" s="24"/>
      <c r="J76" s="24"/>
      <c r="K76" s="24"/>
      <c r="L76" s="19"/>
    </row>
    <row r="77" spans="3:12">
      <c r="C77" s="13"/>
      <c r="D77" s="66"/>
      <c r="E77" s="24"/>
      <c r="F77" s="24"/>
      <c r="G77" s="24"/>
      <c r="H77" s="67"/>
      <c r="I77" s="24"/>
      <c r="J77" s="24"/>
      <c r="K77" s="24"/>
      <c r="L77" s="19"/>
    </row>
    <row r="78" spans="3:12">
      <c r="C78" s="13"/>
      <c r="D78" s="66"/>
      <c r="E78" s="24"/>
      <c r="F78" s="24"/>
      <c r="G78" s="24"/>
      <c r="H78" s="67"/>
      <c r="I78" s="24"/>
      <c r="J78" s="24"/>
      <c r="K78" s="24"/>
      <c r="L78" s="19"/>
    </row>
    <row r="79" spans="3:12">
      <c r="C79" s="13"/>
      <c r="D79" s="66"/>
      <c r="E79" s="24"/>
      <c r="F79" s="24"/>
      <c r="G79" s="24"/>
      <c r="H79" s="67"/>
      <c r="I79" s="24"/>
      <c r="J79" s="24"/>
      <c r="K79" s="24"/>
      <c r="L79" s="19"/>
    </row>
    <row r="80" spans="3:12" ht="13.5" thickBot="1">
      <c r="C80" s="68"/>
      <c r="D80" s="69"/>
      <c r="E80" s="70"/>
      <c r="F80" s="70"/>
      <c r="G80" s="70"/>
      <c r="H80" s="71"/>
      <c r="I80" s="70"/>
      <c r="J80" s="70"/>
      <c r="K80" s="70"/>
      <c r="L80" s="72"/>
    </row>
  </sheetData>
  <sheetProtection sheet="1" objects="1" scenarios="1"/>
  <mergeCells count="4">
    <mergeCell ref="J13:K13"/>
    <mergeCell ref="J22:K22"/>
    <mergeCell ref="D3:L4"/>
    <mergeCell ref="C2:L2"/>
  </mergeCells>
  <phoneticPr fontId="0" type="noConversion"/>
  <dataValidations count="2">
    <dataValidation type="list" allowBlank="1" showInputMessage="1" showErrorMessage="1" sqref="N2">
      <formula1>"Janvier,Février,Mars,Avril,Mai,Juin,Juillet,Août,Septembre,Octobre,Novembre,Décembre"</formula1>
    </dataValidation>
    <dataValidation type="list" allowBlank="1" showInputMessage="1" showErrorMessage="1" sqref="N3">
      <formula1>"2017,2018,2019,2020,2021,2022,"</formula1>
    </dataValidation>
  </dataValidations>
  <printOptions horizontalCentered="1"/>
  <pageMargins left="0.25" right="0.25" top="0.75" bottom="0.75" header="0.3" footer="0.3"/>
  <pageSetup paperSize="9" scale="4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9"/>
  <sheetViews>
    <sheetView showGridLines="0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3" sqref="F3"/>
    </sheetView>
  </sheetViews>
  <sheetFormatPr baseColWidth="10" defaultColWidth="10.7109375" defaultRowHeight="12.75"/>
  <cols>
    <col min="1" max="1" width="4" style="80" customWidth="1"/>
    <col min="2" max="2" width="27.42578125" style="80" bestFit="1" customWidth="1"/>
    <col min="3" max="15" width="15.7109375" style="80" customWidth="1"/>
    <col min="16" max="16" width="10.7109375" style="80" customWidth="1"/>
    <col min="17" max="16384" width="10.7109375" style="80"/>
  </cols>
  <sheetData>
    <row r="1" spans="1:15" ht="18">
      <c r="A1" s="255" t="s">
        <v>74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1:15" ht="13.5" thickBot="1"/>
    <row r="3" spans="1:15" s="81" customFormat="1" ht="26.25" thickBot="1">
      <c r="B3" s="82" t="s">
        <v>49</v>
      </c>
      <c r="C3" s="210"/>
      <c r="E3" s="82" t="s">
        <v>57</v>
      </c>
      <c r="F3" s="210"/>
      <c r="K3" s="82" t="s">
        <v>42</v>
      </c>
      <c r="L3" s="83">
        <v>42977</v>
      </c>
      <c r="M3" s="257" t="s">
        <v>43</v>
      </c>
      <c r="N3" s="258"/>
      <c r="O3" s="84">
        <v>32</v>
      </c>
    </row>
    <row r="4" spans="1:15">
      <c r="F4" s="85"/>
    </row>
    <row r="5" spans="1:15" ht="13.5" thickBot="1"/>
    <row r="6" spans="1:15" ht="15.75" thickBot="1">
      <c r="B6" s="86"/>
      <c r="C6" s="87" t="str">
        <f>UPPER(TEXT($L$3,"mmmm-aa"))</f>
        <v>AOÛT-17</v>
      </c>
      <c r="D6" s="88" t="str">
        <f t="shared" ref="D6:O6" si="0">UPPER(TEXT(C6+$O$3,"mmm-aa"))</f>
        <v>SEPT-17</v>
      </c>
      <c r="E6" s="87" t="str">
        <f t="shared" si="0"/>
        <v>OCT-17</v>
      </c>
      <c r="F6" s="88" t="str">
        <f t="shared" si="0"/>
        <v>NOV-17</v>
      </c>
      <c r="G6" s="87" t="str">
        <f t="shared" si="0"/>
        <v>DÉC-17</v>
      </c>
      <c r="H6" s="88" t="str">
        <f t="shared" si="0"/>
        <v>JANV-18</v>
      </c>
      <c r="I6" s="87" t="str">
        <f t="shared" si="0"/>
        <v>FÉVR-18</v>
      </c>
      <c r="J6" s="88" t="str">
        <f t="shared" si="0"/>
        <v>MARS-18</v>
      </c>
      <c r="K6" s="87" t="str">
        <f t="shared" si="0"/>
        <v>AVR-18</v>
      </c>
      <c r="L6" s="88" t="str">
        <f t="shared" si="0"/>
        <v>MAI-18</v>
      </c>
      <c r="M6" s="87" t="str">
        <f t="shared" si="0"/>
        <v>JUIN-18</v>
      </c>
      <c r="N6" s="88" t="str">
        <f t="shared" si="0"/>
        <v>JUIL-18</v>
      </c>
      <c r="O6" s="87" t="str">
        <f t="shared" si="0"/>
        <v>AOÛT-18</v>
      </c>
    </row>
    <row r="7" spans="1:15" ht="17.25">
      <c r="B7" s="89" t="s">
        <v>53</v>
      </c>
      <c r="C7" s="90"/>
      <c r="D7" s="91"/>
      <c r="E7" s="90"/>
      <c r="F7" s="91"/>
      <c r="G7" s="90"/>
      <c r="H7" s="91"/>
      <c r="I7" s="90"/>
      <c r="J7" s="91"/>
      <c r="K7" s="90"/>
      <c r="L7" s="91"/>
      <c r="M7" s="90"/>
      <c r="N7" s="91"/>
      <c r="O7" s="90"/>
    </row>
    <row r="8" spans="1:15">
      <c r="B8" s="90"/>
      <c r="C8" s="90"/>
      <c r="D8" s="91"/>
      <c r="E8" s="90"/>
      <c r="F8" s="91"/>
      <c r="G8" s="90"/>
      <c r="H8" s="91"/>
      <c r="I8" s="90"/>
      <c r="J8" s="91"/>
      <c r="K8" s="90"/>
      <c r="L8" s="91"/>
      <c r="M8" s="90"/>
      <c r="N8" s="91"/>
      <c r="O8" s="90"/>
    </row>
    <row r="9" spans="1:15" ht="20.25">
      <c r="B9" s="92" t="s">
        <v>50</v>
      </c>
      <c r="C9" s="211">
        <f>C3</f>
        <v>0</v>
      </c>
      <c r="D9" s="212">
        <f>C14</f>
        <v>0</v>
      </c>
      <c r="E9" s="213">
        <f t="shared" ref="E9:O9" si="1">D14</f>
        <v>0</v>
      </c>
      <c r="F9" s="212">
        <f t="shared" si="1"/>
        <v>0</v>
      </c>
      <c r="G9" s="213">
        <f t="shared" si="1"/>
        <v>0</v>
      </c>
      <c r="H9" s="212">
        <f t="shared" si="1"/>
        <v>0</v>
      </c>
      <c r="I9" s="213">
        <f t="shared" si="1"/>
        <v>0</v>
      </c>
      <c r="J9" s="212">
        <f t="shared" si="1"/>
        <v>0</v>
      </c>
      <c r="K9" s="213">
        <f t="shared" si="1"/>
        <v>0</v>
      </c>
      <c r="L9" s="212">
        <f t="shared" si="1"/>
        <v>0</v>
      </c>
      <c r="M9" s="213">
        <f t="shared" si="1"/>
        <v>0</v>
      </c>
      <c r="N9" s="212">
        <f t="shared" si="1"/>
        <v>0</v>
      </c>
      <c r="O9" s="213">
        <f t="shared" si="1"/>
        <v>0</v>
      </c>
    </row>
    <row r="10" spans="1:15" ht="20.25">
      <c r="B10" s="92"/>
      <c r="C10" s="95"/>
      <c r="D10" s="96"/>
      <c r="E10" s="95"/>
      <c r="F10" s="96"/>
      <c r="G10" s="95"/>
      <c r="H10" s="96"/>
      <c r="I10" s="95"/>
      <c r="J10" s="96"/>
      <c r="K10" s="95"/>
      <c r="L10" s="96"/>
      <c r="M10" s="95"/>
      <c r="N10" s="96"/>
      <c r="O10" s="95"/>
    </row>
    <row r="11" spans="1:15" ht="15">
      <c r="B11" s="97" t="s">
        <v>52</v>
      </c>
      <c r="C11" s="152"/>
      <c r="D11" s="153"/>
      <c r="E11" s="152"/>
      <c r="F11" s="153"/>
      <c r="G11" s="152"/>
      <c r="H11" s="153"/>
      <c r="I11" s="152"/>
      <c r="J11" s="153"/>
      <c r="K11" s="152"/>
      <c r="L11" s="153"/>
      <c r="M11" s="152"/>
      <c r="N11" s="153"/>
      <c r="O11" s="152"/>
    </row>
    <row r="12" spans="1:15" ht="15">
      <c r="B12" s="97" t="s">
        <v>41</v>
      </c>
      <c r="C12" s="152"/>
      <c r="D12" s="153"/>
      <c r="E12" s="152"/>
      <c r="F12" s="153"/>
      <c r="G12" s="152"/>
      <c r="H12" s="153"/>
      <c r="I12" s="152"/>
      <c r="J12" s="153"/>
      <c r="K12" s="152"/>
      <c r="L12" s="153"/>
      <c r="M12" s="152"/>
      <c r="N12" s="153"/>
      <c r="O12" s="152"/>
    </row>
    <row r="13" spans="1:15">
      <c r="B13" s="90"/>
      <c r="C13" s="95"/>
      <c r="D13" s="96"/>
      <c r="E13" s="95"/>
      <c r="F13" s="96"/>
      <c r="G13" s="95"/>
      <c r="H13" s="96"/>
      <c r="I13" s="95"/>
      <c r="J13" s="96"/>
      <c r="K13" s="95"/>
      <c r="L13" s="96"/>
      <c r="M13" s="95"/>
      <c r="N13" s="96"/>
      <c r="O13" s="95"/>
    </row>
    <row r="14" spans="1:15" ht="20.25">
      <c r="B14" s="92" t="s">
        <v>51</v>
      </c>
      <c r="C14" s="213">
        <f>C9+C11-C12</f>
        <v>0</v>
      </c>
      <c r="D14" s="212">
        <f t="shared" ref="D14:O14" si="2">D9+D11-D12</f>
        <v>0</v>
      </c>
      <c r="E14" s="213">
        <f t="shared" si="2"/>
        <v>0</v>
      </c>
      <c r="F14" s="212">
        <f t="shared" si="2"/>
        <v>0</v>
      </c>
      <c r="G14" s="213">
        <f t="shared" si="2"/>
        <v>0</v>
      </c>
      <c r="H14" s="212">
        <f t="shared" si="2"/>
        <v>0</v>
      </c>
      <c r="I14" s="213">
        <f t="shared" si="2"/>
        <v>0</v>
      </c>
      <c r="J14" s="212">
        <f t="shared" si="2"/>
        <v>0</v>
      </c>
      <c r="K14" s="213">
        <f t="shared" si="2"/>
        <v>0</v>
      </c>
      <c r="L14" s="212">
        <f t="shared" si="2"/>
        <v>0</v>
      </c>
      <c r="M14" s="213">
        <f t="shared" si="2"/>
        <v>0</v>
      </c>
      <c r="N14" s="212">
        <f t="shared" si="2"/>
        <v>0</v>
      </c>
      <c r="O14" s="213">
        <f t="shared" si="2"/>
        <v>0</v>
      </c>
    </row>
    <row r="15" spans="1:15">
      <c r="B15" s="90"/>
      <c r="C15" s="95"/>
      <c r="D15" s="96"/>
      <c r="E15" s="95"/>
      <c r="F15" s="96"/>
      <c r="G15" s="95"/>
      <c r="H15" s="96"/>
      <c r="I15" s="95"/>
      <c r="J15" s="96"/>
      <c r="K15" s="95"/>
      <c r="L15" s="96"/>
      <c r="M15" s="95"/>
      <c r="N15" s="96"/>
      <c r="O15" s="95"/>
    </row>
    <row r="16" spans="1:15" ht="13.5" thickBot="1">
      <c r="B16" s="100"/>
      <c r="C16" s="101"/>
      <c r="D16" s="102"/>
      <c r="E16" s="101"/>
      <c r="F16" s="102"/>
      <c r="G16" s="101"/>
      <c r="H16" s="102"/>
      <c r="I16" s="101"/>
      <c r="J16" s="102"/>
      <c r="K16" s="101"/>
      <c r="L16" s="102"/>
      <c r="M16" s="101"/>
      <c r="N16" s="102"/>
      <c r="O16" s="101"/>
    </row>
    <row r="18" spans="1:15" ht="13.5" thickBot="1"/>
    <row r="19" spans="1:15" ht="15.75" thickBot="1">
      <c r="B19" s="86"/>
      <c r="C19" s="103" t="str">
        <f>UPPER(TEXT($L$3,"mmmm-aa"))</f>
        <v>AOÛT-17</v>
      </c>
      <c r="D19" s="87" t="str">
        <f t="shared" ref="D19:O19" si="3">UPPER(TEXT(C19+$O$3,"mmm-aa"))</f>
        <v>SEPT-17</v>
      </c>
      <c r="E19" s="88" t="str">
        <f>UPPER(TEXT(D19+$O$3,"mmm-aa"))</f>
        <v>OCT-17</v>
      </c>
      <c r="F19" s="87" t="str">
        <f t="shared" si="3"/>
        <v>NOV-17</v>
      </c>
      <c r="G19" s="88" t="str">
        <f t="shared" si="3"/>
        <v>DÉC-17</v>
      </c>
      <c r="H19" s="87" t="str">
        <f t="shared" si="3"/>
        <v>JANV-18</v>
      </c>
      <c r="I19" s="88" t="str">
        <f t="shared" si="3"/>
        <v>FÉVR-18</v>
      </c>
      <c r="J19" s="87" t="str">
        <f t="shared" si="3"/>
        <v>MARS-18</v>
      </c>
      <c r="K19" s="88" t="str">
        <f t="shared" si="3"/>
        <v>AVR-18</v>
      </c>
      <c r="L19" s="87" t="str">
        <f t="shared" si="3"/>
        <v>MAI-18</v>
      </c>
      <c r="M19" s="87" t="str">
        <f t="shared" si="3"/>
        <v>JUIN-18</v>
      </c>
      <c r="N19" s="88" t="str">
        <f t="shared" si="3"/>
        <v>JUIL-18</v>
      </c>
      <c r="O19" s="87" t="str">
        <f t="shared" si="3"/>
        <v>AOÛT-18</v>
      </c>
    </row>
    <row r="20" spans="1:15" ht="17.25">
      <c r="B20" s="89" t="s">
        <v>89</v>
      </c>
      <c r="C20" s="104"/>
      <c r="D20" s="90"/>
      <c r="E20" s="91"/>
      <c r="F20" s="90"/>
      <c r="G20" s="91"/>
      <c r="H20" s="90"/>
      <c r="I20" s="91"/>
      <c r="J20" s="90"/>
      <c r="K20" s="91"/>
      <c r="L20" s="90"/>
      <c r="M20" s="90"/>
      <c r="N20" s="91"/>
      <c r="O20" s="90"/>
    </row>
    <row r="21" spans="1:15">
      <c r="B21" s="90"/>
      <c r="C21" s="104"/>
      <c r="D21" s="90"/>
      <c r="E21" s="91"/>
      <c r="F21" s="90"/>
      <c r="G21" s="91"/>
      <c r="H21" s="90"/>
      <c r="I21" s="91"/>
      <c r="J21" s="90"/>
      <c r="K21" s="91"/>
      <c r="L21" s="90"/>
      <c r="M21" s="90"/>
      <c r="N21" s="91"/>
      <c r="O21" s="90"/>
    </row>
    <row r="22" spans="1:15" ht="20.25">
      <c r="B22" s="92" t="s">
        <v>50</v>
      </c>
      <c r="C22" s="214">
        <f>C3</f>
        <v>0</v>
      </c>
      <c r="D22" s="213">
        <f>C27</f>
        <v>456.53999999999996</v>
      </c>
      <c r="E22" s="212">
        <f t="shared" ref="E22:O22" si="4">D27</f>
        <v>456.53999999999996</v>
      </c>
      <c r="F22" s="213">
        <f t="shared" si="4"/>
        <v>456.53999999999996</v>
      </c>
      <c r="G22" s="212">
        <f t="shared" si="4"/>
        <v>456.53999999999996</v>
      </c>
      <c r="H22" s="213">
        <f t="shared" si="4"/>
        <v>456.53999999999996</v>
      </c>
      <c r="I22" s="212">
        <f t="shared" si="4"/>
        <v>456.53999999999996</v>
      </c>
      <c r="J22" s="213">
        <f t="shared" si="4"/>
        <v>456.53999999999996</v>
      </c>
      <c r="K22" s="212">
        <f t="shared" si="4"/>
        <v>456.53999999999996</v>
      </c>
      <c r="L22" s="213">
        <f t="shared" si="4"/>
        <v>456.53999999999996</v>
      </c>
      <c r="M22" s="213">
        <f t="shared" si="4"/>
        <v>456.53999999999996</v>
      </c>
      <c r="N22" s="212">
        <f t="shared" si="4"/>
        <v>456.53999999999996</v>
      </c>
      <c r="O22" s="213">
        <f t="shared" si="4"/>
        <v>456.53999999999996</v>
      </c>
    </row>
    <row r="23" spans="1:15" ht="20.25">
      <c r="B23" s="92"/>
      <c r="C23" s="106"/>
      <c r="D23" s="95"/>
      <c r="E23" s="96"/>
      <c r="F23" s="95"/>
      <c r="G23" s="96"/>
      <c r="H23" s="95"/>
      <c r="I23" s="96"/>
      <c r="J23" s="95"/>
      <c r="K23" s="96"/>
      <c r="L23" s="95"/>
      <c r="M23" s="95"/>
      <c r="N23" s="96"/>
      <c r="O23" s="95"/>
    </row>
    <row r="24" spans="1:15" ht="15">
      <c r="B24" s="97" t="s">
        <v>52</v>
      </c>
      <c r="C24" s="215">
        <v>1706.54</v>
      </c>
      <c r="D24" s="152"/>
      <c r="E24" s="153"/>
      <c r="F24" s="152"/>
      <c r="G24" s="153"/>
      <c r="H24" s="152"/>
      <c r="I24" s="153"/>
      <c r="J24" s="152"/>
      <c r="K24" s="153"/>
      <c r="L24" s="152"/>
      <c r="M24" s="152"/>
      <c r="N24" s="153"/>
      <c r="O24" s="152"/>
    </row>
    <row r="25" spans="1:15" ht="15">
      <c r="A25" s="91"/>
      <c r="B25" s="97" t="s">
        <v>41</v>
      </c>
      <c r="C25" s="215">
        <v>1250</v>
      </c>
      <c r="D25" s="152"/>
      <c r="E25" s="153"/>
      <c r="F25" s="152"/>
      <c r="G25" s="153"/>
      <c r="H25" s="152"/>
      <c r="I25" s="153"/>
      <c r="J25" s="152"/>
      <c r="K25" s="153"/>
      <c r="L25" s="152"/>
      <c r="M25" s="152"/>
      <c r="N25" s="153"/>
      <c r="O25" s="152"/>
    </row>
    <row r="26" spans="1:15">
      <c r="B26" s="90"/>
      <c r="C26" s="106"/>
      <c r="D26" s="95"/>
      <c r="E26" s="96"/>
      <c r="F26" s="95"/>
      <c r="G26" s="96"/>
      <c r="H26" s="95"/>
      <c r="I26" s="96"/>
      <c r="J26" s="95"/>
      <c r="K26" s="96"/>
      <c r="L26" s="95"/>
      <c r="M26" s="95"/>
      <c r="N26" s="96"/>
      <c r="O26" s="95"/>
    </row>
    <row r="27" spans="1:15" ht="20.25">
      <c r="B27" s="92" t="s">
        <v>51</v>
      </c>
      <c r="C27" s="214">
        <f>C22+C24-C25</f>
        <v>456.53999999999996</v>
      </c>
      <c r="D27" s="213">
        <f t="shared" ref="D27:O27" si="5">D22+D24-D25</f>
        <v>456.53999999999996</v>
      </c>
      <c r="E27" s="212">
        <f t="shared" si="5"/>
        <v>456.53999999999996</v>
      </c>
      <c r="F27" s="213">
        <f t="shared" si="5"/>
        <v>456.53999999999996</v>
      </c>
      <c r="G27" s="212">
        <f t="shared" si="5"/>
        <v>456.53999999999996</v>
      </c>
      <c r="H27" s="213">
        <f t="shared" si="5"/>
        <v>456.53999999999996</v>
      </c>
      <c r="I27" s="212">
        <f t="shared" si="5"/>
        <v>456.53999999999996</v>
      </c>
      <c r="J27" s="213">
        <f t="shared" si="5"/>
        <v>456.53999999999996</v>
      </c>
      <c r="K27" s="212">
        <f t="shared" si="5"/>
        <v>456.53999999999996</v>
      </c>
      <c r="L27" s="213">
        <f t="shared" si="5"/>
        <v>456.53999999999996</v>
      </c>
      <c r="M27" s="213">
        <f t="shared" si="5"/>
        <v>456.53999999999996</v>
      </c>
      <c r="N27" s="212">
        <f t="shared" si="5"/>
        <v>456.53999999999996</v>
      </c>
      <c r="O27" s="213">
        <f t="shared" si="5"/>
        <v>456.53999999999996</v>
      </c>
    </row>
    <row r="28" spans="1:15">
      <c r="B28" s="90"/>
      <c r="C28" s="104"/>
      <c r="D28" s="90"/>
      <c r="E28" s="91"/>
      <c r="F28" s="90"/>
      <c r="G28" s="91"/>
      <c r="H28" s="90"/>
      <c r="I28" s="91"/>
      <c r="J28" s="90"/>
      <c r="K28" s="91"/>
      <c r="L28" s="90"/>
      <c r="M28" s="90"/>
      <c r="N28" s="91"/>
      <c r="O28" s="90"/>
    </row>
    <row r="29" spans="1:15" ht="13.5" thickBot="1">
      <c r="B29" s="100"/>
      <c r="C29" s="108"/>
      <c r="D29" s="100"/>
      <c r="E29" s="109"/>
      <c r="F29" s="100"/>
      <c r="G29" s="109"/>
      <c r="H29" s="100"/>
      <c r="I29" s="109"/>
      <c r="J29" s="100"/>
      <c r="K29" s="109"/>
      <c r="L29" s="100"/>
      <c r="M29" s="100"/>
      <c r="N29" s="109"/>
      <c r="O29" s="100"/>
    </row>
  </sheetData>
  <sheetProtection sheet="1" objects="1" scenarios="1"/>
  <mergeCells count="2">
    <mergeCell ref="A1:O1"/>
    <mergeCell ref="M3:N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O99"/>
  <sheetViews>
    <sheetView showGridLines="0" zoomScale="80" zoomScaleNormal="80" workbookViewId="0">
      <selection activeCell="I48" sqref="I48"/>
    </sheetView>
  </sheetViews>
  <sheetFormatPr baseColWidth="10" defaultColWidth="10.7109375" defaultRowHeight="12.75"/>
  <cols>
    <col min="1" max="1" width="4" style="80" customWidth="1"/>
    <col min="2" max="2" width="51.5703125" style="80" bestFit="1" customWidth="1"/>
    <col min="3" max="15" width="15.7109375" style="80" customWidth="1"/>
    <col min="16" max="16384" width="10.7109375" style="80"/>
  </cols>
  <sheetData>
    <row r="1" spans="1:15" ht="18">
      <c r="A1" s="255" t="s">
        <v>76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1:15" ht="13.5" thickBot="1"/>
    <row r="3" spans="1:15" s="81" customFormat="1" ht="26.25" thickBot="1">
      <c r="B3" s="151" t="s">
        <v>49</v>
      </c>
      <c r="C3" s="210"/>
      <c r="E3" s="151" t="s">
        <v>57</v>
      </c>
      <c r="F3" s="210"/>
      <c r="K3" s="151" t="s">
        <v>42</v>
      </c>
      <c r="L3" s="83">
        <v>42977</v>
      </c>
      <c r="M3" s="257" t="s">
        <v>43</v>
      </c>
      <c r="N3" s="258"/>
      <c r="O3" s="84">
        <v>32</v>
      </c>
    </row>
    <row r="4" spans="1:15">
      <c r="F4" s="85"/>
    </row>
    <row r="5" spans="1:15" ht="13.5" thickBot="1">
      <c r="F5" s="85"/>
    </row>
    <row r="6" spans="1:15" ht="15.75" thickBot="1">
      <c r="B6" s="86"/>
      <c r="C6" s="124" t="str">
        <f>UPPER(TEXT($L$3,"mmmm-aa"))</f>
        <v>AOÛT-17</v>
      </c>
      <c r="D6" s="125" t="str">
        <f t="shared" ref="D6:O6" si="0">UPPER(TEXT(C6+$O$3,"mmm-aa"))</f>
        <v>SEPT-17</v>
      </c>
      <c r="E6" s="126" t="str">
        <f t="shared" si="0"/>
        <v>OCT-17</v>
      </c>
      <c r="F6" s="125" t="str">
        <f t="shared" si="0"/>
        <v>NOV-17</v>
      </c>
      <c r="G6" s="125" t="str">
        <f t="shared" si="0"/>
        <v>DÉC-17</v>
      </c>
      <c r="H6" s="125" t="str">
        <f t="shared" si="0"/>
        <v>JANV-18</v>
      </c>
      <c r="I6" s="125" t="str">
        <f t="shared" si="0"/>
        <v>FÉVR-18</v>
      </c>
      <c r="J6" s="125" t="str">
        <f t="shared" si="0"/>
        <v>MARS-18</v>
      </c>
      <c r="K6" s="125" t="str">
        <f t="shared" si="0"/>
        <v>AVR-18</v>
      </c>
      <c r="L6" s="125" t="str">
        <f t="shared" si="0"/>
        <v>MAI-18</v>
      </c>
      <c r="M6" s="125" t="str">
        <f t="shared" si="0"/>
        <v>JUIN-18</v>
      </c>
      <c r="N6" s="125" t="str">
        <f t="shared" si="0"/>
        <v>JUIL-18</v>
      </c>
      <c r="O6" s="110" t="str">
        <f t="shared" si="0"/>
        <v>AOÛT-18</v>
      </c>
    </row>
    <row r="7" spans="1:15" ht="18">
      <c r="B7" s="89" t="s">
        <v>77</v>
      </c>
      <c r="C7" s="230">
        <f t="shared" ref="C7:O7" si="1">C16-C48</f>
        <v>0</v>
      </c>
      <c r="D7" s="231">
        <f t="shared" si="1"/>
        <v>0</v>
      </c>
      <c r="E7" s="232">
        <f t="shared" si="1"/>
        <v>0</v>
      </c>
      <c r="F7" s="231">
        <f t="shared" si="1"/>
        <v>0</v>
      </c>
      <c r="G7" s="231">
        <f t="shared" si="1"/>
        <v>0</v>
      </c>
      <c r="H7" s="231">
        <f t="shared" si="1"/>
        <v>0</v>
      </c>
      <c r="I7" s="231">
        <f t="shared" si="1"/>
        <v>0</v>
      </c>
      <c r="J7" s="231">
        <f t="shared" si="1"/>
        <v>0</v>
      </c>
      <c r="K7" s="231">
        <f t="shared" si="1"/>
        <v>0</v>
      </c>
      <c r="L7" s="231">
        <f t="shared" si="1"/>
        <v>0</v>
      </c>
      <c r="M7" s="231">
        <f t="shared" si="1"/>
        <v>0</v>
      </c>
      <c r="N7" s="231">
        <f t="shared" si="1"/>
        <v>0</v>
      </c>
      <c r="O7" s="223">
        <f t="shared" si="1"/>
        <v>0</v>
      </c>
    </row>
    <row r="8" spans="1:15">
      <c r="B8" s="90"/>
      <c r="C8" s="127"/>
      <c r="D8" s="128"/>
      <c r="E8" s="129"/>
      <c r="F8" s="128"/>
      <c r="G8" s="128"/>
      <c r="H8" s="128"/>
      <c r="I8" s="128"/>
      <c r="J8" s="128"/>
      <c r="K8" s="128"/>
      <c r="L8" s="128"/>
      <c r="M8" s="128"/>
      <c r="N8" s="128"/>
      <c r="O8" s="111"/>
    </row>
    <row r="9" spans="1:15" ht="20.25">
      <c r="B9" s="113" t="s">
        <v>32</v>
      </c>
      <c r="C9" s="233">
        <f t="shared" ref="C9:O9" si="2">C16</f>
        <v>0</v>
      </c>
      <c r="D9" s="234">
        <f t="shared" si="2"/>
        <v>0</v>
      </c>
      <c r="E9" s="234">
        <f t="shared" si="2"/>
        <v>0</v>
      </c>
      <c r="F9" s="234">
        <f t="shared" si="2"/>
        <v>0</v>
      </c>
      <c r="G9" s="234">
        <f t="shared" si="2"/>
        <v>0</v>
      </c>
      <c r="H9" s="234">
        <f t="shared" si="2"/>
        <v>0</v>
      </c>
      <c r="I9" s="234">
        <f t="shared" si="2"/>
        <v>0</v>
      </c>
      <c r="J9" s="234">
        <f t="shared" si="2"/>
        <v>0</v>
      </c>
      <c r="K9" s="234">
        <f t="shared" si="2"/>
        <v>0</v>
      </c>
      <c r="L9" s="234">
        <f t="shared" si="2"/>
        <v>0</v>
      </c>
      <c r="M9" s="234">
        <f t="shared" si="2"/>
        <v>0</v>
      </c>
      <c r="N9" s="234">
        <f t="shared" si="2"/>
        <v>0</v>
      </c>
      <c r="O9" s="224">
        <f t="shared" si="2"/>
        <v>0</v>
      </c>
    </row>
    <row r="10" spans="1:15" ht="20.25">
      <c r="B10" s="92"/>
      <c r="C10" s="127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11"/>
    </row>
    <row r="11" spans="1:15" ht="15">
      <c r="B11" s="97" t="s">
        <v>33</v>
      </c>
      <c r="C11" s="235"/>
      <c r="D11" s="236"/>
      <c r="E11" s="237"/>
      <c r="F11" s="236"/>
      <c r="G11" s="236"/>
      <c r="H11" s="236"/>
      <c r="I11" s="236"/>
      <c r="J11" s="236"/>
      <c r="K11" s="236"/>
      <c r="L11" s="236"/>
      <c r="M11" s="236"/>
      <c r="N11" s="236"/>
      <c r="O11" s="225"/>
    </row>
    <row r="12" spans="1:15" ht="15">
      <c r="B12" s="97" t="s">
        <v>92</v>
      </c>
      <c r="C12" s="235"/>
      <c r="D12" s="236"/>
      <c r="E12" s="237"/>
      <c r="F12" s="236"/>
      <c r="G12" s="236"/>
      <c r="H12" s="236"/>
      <c r="I12" s="236"/>
      <c r="J12" s="236"/>
      <c r="K12" s="236"/>
      <c r="L12" s="236"/>
      <c r="M12" s="236"/>
      <c r="N12" s="236"/>
      <c r="O12" s="225"/>
    </row>
    <row r="13" spans="1:15" ht="15">
      <c r="B13" s="97" t="s">
        <v>48</v>
      </c>
      <c r="C13" s="235"/>
      <c r="D13" s="236"/>
      <c r="E13" s="237"/>
      <c r="F13" s="236"/>
      <c r="G13" s="236"/>
      <c r="H13" s="236"/>
      <c r="I13" s="236"/>
      <c r="J13" s="236"/>
      <c r="K13" s="236"/>
      <c r="L13" s="236"/>
      <c r="M13" s="236"/>
      <c r="N13" s="236"/>
      <c r="O13" s="225"/>
    </row>
    <row r="14" spans="1:15" ht="15">
      <c r="B14" s="97" t="s">
        <v>71</v>
      </c>
      <c r="C14" s="235"/>
      <c r="D14" s="236"/>
      <c r="E14" s="237"/>
      <c r="F14" s="236"/>
      <c r="G14" s="236"/>
      <c r="H14" s="236"/>
      <c r="I14" s="236"/>
      <c r="J14" s="236"/>
      <c r="K14" s="236"/>
      <c r="L14" s="236"/>
      <c r="M14" s="236"/>
      <c r="N14" s="236"/>
      <c r="O14" s="225"/>
    </row>
    <row r="15" spans="1:15" ht="15.75" thickBot="1">
      <c r="B15" s="116" t="s">
        <v>72</v>
      </c>
      <c r="C15" s="238"/>
      <c r="D15" s="239"/>
      <c r="E15" s="240"/>
      <c r="F15" s="239"/>
      <c r="G15" s="239"/>
      <c r="H15" s="239"/>
      <c r="I15" s="239"/>
      <c r="J15" s="239"/>
      <c r="K15" s="239"/>
      <c r="L15" s="239"/>
      <c r="M15" s="239"/>
      <c r="N15" s="239"/>
      <c r="O15" s="227"/>
    </row>
    <row r="16" spans="1:15" ht="16.5" thickTop="1">
      <c r="B16" s="119" t="s">
        <v>34</v>
      </c>
      <c r="C16" s="241">
        <f t="shared" ref="C16:O16" si="3">SUM(C11:C15)</f>
        <v>0</v>
      </c>
      <c r="D16" s="242">
        <f t="shared" si="3"/>
        <v>0</v>
      </c>
      <c r="E16" s="242">
        <f t="shared" si="3"/>
        <v>0</v>
      </c>
      <c r="F16" s="242">
        <f t="shared" si="3"/>
        <v>0</v>
      </c>
      <c r="G16" s="242">
        <f t="shared" si="3"/>
        <v>0</v>
      </c>
      <c r="H16" s="242">
        <f t="shared" si="3"/>
        <v>0</v>
      </c>
      <c r="I16" s="242">
        <f t="shared" si="3"/>
        <v>0</v>
      </c>
      <c r="J16" s="242">
        <f t="shared" si="3"/>
        <v>0</v>
      </c>
      <c r="K16" s="242">
        <f t="shared" si="3"/>
        <v>0</v>
      </c>
      <c r="L16" s="242">
        <f t="shared" si="3"/>
        <v>0</v>
      </c>
      <c r="M16" s="242">
        <f t="shared" si="3"/>
        <v>0</v>
      </c>
      <c r="N16" s="242">
        <f t="shared" si="3"/>
        <v>0</v>
      </c>
      <c r="O16" s="243">
        <f t="shared" si="3"/>
        <v>0</v>
      </c>
    </row>
    <row r="17" spans="2:15">
      <c r="B17" s="90"/>
      <c r="C17" s="127"/>
      <c r="D17" s="129"/>
      <c r="E17" s="129"/>
      <c r="F17" s="129"/>
      <c r="G17" s="128"/>
      <c r="H17" s="128"/>
      <c r="I17" s="129"/>
      <c r="J17" s="129"/>
      <c r="K17" s="128"/>
      <c r="L17" s="128"/>
      <c r="M17" s="129"/>
      <c r="N17" s="128"/>
      <c r="O17" s="138"/>
    </row>
    <row r="18" spans="2:15" ht="15.75">
      <c r="B18" s="90"/>
      <c r="C18" s="130"/>
      <c r="D18" s="131"/>
      <c r="E18" s="139"/>
      <c r="F18" s="131"/>
      <c r="G18" s="131"/>
      <c r="H18" s="131"/>
      <c r="I18" s="131"/>
      <c r="J18" s="131"/>
      <c r="K18" s="131"/>
      <c r="L18" s="131"/>
      <c r="M18" s="131"/>
      <c r="N18" s="131"/>
      <c r="O18" s="114"/>
    </row>
    <row r="19" spans="2:15" ht="20.25">
      <c r="B19" s="113" t="s">
        <v>35</v>
      </c>
      <c r="C19" s="130">
        <f t="shared" ref="C19:O19" si="4">C48</f>
        <v>0</v>
      </c>
      <c r="D19" s="131">
        <f t="shared" si="4"/>
        <v>0</v>
      </c>
      <c r="E19" s="131">
        <f t="shared" si="4"/>
        <v>0</v>
      </c>
      <c r="F19" s="131">
        <f t="shared" si="4"/>
        <v>0</v>
      </c>
      <c r="G19" s="131">
        <f t="shared" si="4"/>
        <v>0</v>
      </c>
      <c r="H19" s="131">
        <f t="shared" si="4"/>
        <v>0</v>
      </c>
      <c r="I19" s="131">
        <f t="shared" si="4"/>
        <v>0</v>
      </c>
      <c r="J19" s="131">
        <f t="shared" si="4"/>
        <v>0</v>
      </c>
      <c r="K19" s="131">
        <f t="shared" si="4"/>
        <v>0</v>
      </c>
      <c r="L19" s="131">
        <f t="shared" si="4"/>
        <v>0</v>
      </c>
      <c r="M19" s="131">
        <f t="shared" si="4"/>
        <v>0</v>
      </c>
      <c r="N19" s="131">
        <f t="shared" si="4"/>
        <v>0</v>
      </c>
      <c r="O19" s="114">
        <f t="shared" si="4"/>
        <v>0</v>
      </c>
    </row>
    <row r="20" spans="2:15" ht="20.25">
      <c r="B20" s="92"/>
      <c r="C20" s="127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11"/>
    </row>
    <row r="21" spans="2:15" ht="15">
      <c r="B21" s="140" t="s">
        <v>81</v>
      </c>
      <c r="C21" s="132"/>
      <c r="D21" s="133"/>
      <c r="E21" s="134"/>
      <c r="F21" s="133"/>
      <c r="G21" s="133"/>
      <c r="H21" s="133"/>
      <c r="I21" s="133"/>
      <c r="J21" s="133"/>
      <c r="K21" s="133"/>
      <c r="L21" s="133"/>
      <c r="M21" s="133"/>
      <c r="N21" s="133"/>
      <c r="O21" s="115"/>
    </row>
    <row r="22" spans="2:15" ht="15">
      <c r="B22" s="141" t="s">
        <v>80</v>
      </c>
      <c r="C22" s="132"/>
      <c r="D22" s="133"/>
      <c r="E22" s="134"/>
      <c r="F22" s="133"/>
      <c r="G22" s="133"/>
      <c r="H22" s="133"/>
      <c r="I22" s="133"/>
      <c r="J22" s="133"/>
      <c r="K22" s="133"/>
      <c r="L22" s="133"/>
      <c r="M22" s="133"/>
      <c r="N22" s="133"/>
      <c r="O22" s="115"/>
    </row>
    <row r="23" spans="2:15" ht="15">
      <c r="B23" s="141" t="s">
        <v>79</v>
      </c>
      <c r="C23" s="132"/>
      <c r="D23" s="133"/>
      <c r="E23" s="134"/>
      <c r="F23" s="133"/>
      <c r="G23" s="133"/>
      <c r="H23" s="133"/>
      <c r="I23" s="133"/>
      <c r="J23" s="133"/>
      <c r="K23" s="133"/>
      <c r="L23" s="133"/>
      <c r="M23" s="133"/>
      <c r="N23" s="133"/>
      <c r="O23" s="115"/>
    </row>
    <row r="24" spans="2:15" ht="15">
      <c r="B24" s="142" t="s">
        <v>82</v>
      </c>
      <c r="C24" s="132"/>
      <c r="D24" s="133"/>
      <c r="E24" s="134"/>
      <c r="F24" s="133"/>
      <c r="G24" s="133"/>
      <c r="H24" s="133"/>
      <c r="I24" s="133"/>
      <c r="J24" s="133"/>
      <c r="K24" s="133"/>
      <c r="L24" s="133"/>
      <c r="M24" s="133"/>
      <c r="N24" s="133"/>
      <c r="O24" s="115"/>
    </row>
    <row r="25" spans="2:15" ht="15">
      <c r="B25" s="141" t="s">
        <v>24</v>
      </c>
      <c r="C25" s="132"/>
      <c r="D25" s="133"/>
      <c r="E25" s="134"/>
      <c r="F25" s="133"/>
      <c r="G25" s="133"/>
      <c r="H25" s="133"/>
      <c r="I25" s="133"/>
      <c r="J25" s="133"/>
      <c r="K25" s="133"/>
      <c r="L25" s="133"/>
      <c r="M25" s="133"/>
      <c r="N25" s="133"/>
      <c r="O25" s="115"/>
    </row>
    <row r="26" spans="2:15" ht="15">
      <c r="B26" s="141" t="s">
        <v>25</v>
      </c>
      <c r="C26" s="132"/>
      <c r="D26" s="133"/>
      <c r="E26" s="134"/>
      <c r="F26" s="133"/>
      <c r="G26" s="133"/>
      <c r="H26" s="133"/>
      <c r="I26" s="133"/>
      <c r="J26" s="133"/>
      <c r="K26" s="133"/>
      <c r="L26" s="133"/>
      <c r="M26" s="133"/>
      <c r="N26" s="133"/>
      <c r="O26" s="115"/>
    </row>
    <row r="27" spans="2:15" ht="15">
      <c r="B27" s="141" t="s">
        <v>12</v>
      </c>
      <c r="C27" s="132"/>
      <c r="D27" s="133"/>
      <c r="E27" s="134"/>
      <c r="F27" s="133"/>
      <c r="G27" s="133"/>
      <c r="H27" s="133"/>
      <c r="I27" s="133"/>
      <c r="J27" s="133"/>
      <c r="K27" s="133"/>
      <c r="L27" s="133"/>
      <c r="M27" s="133"/>
      <c r="N27" s="133"/>
      <c r="O27" s="115"/>
    </row>
    <row r="28" spans="2:15" ht="15">
      <c r="B28" s="141" t="s">
        <v>9</v>
      </c>
      <c r="C28" s="132"/>
      <c r="D28" s="133"/>
      <c r="E28" s="134"/>
      <c r="F28" s="133"/>
      <c r="G28" s="133"/>
      <c r="H28" s="133"/>
      <c r="I28" s="133"/>
      <c r="J28" s="133"/>
      <c r="K28" s="133"/>
      <c r="L28" s="133"/>
      <c r="M28" s="133"/>
      <c r="N28" s="133"/>
      <c r="O28" s="115"/>
    </row>
    <row r="29" spans="2:15" ht="15">
      <c r="B29" s="142" t="s">
        <v>83</v>
      </c>
      <c r="C29" s="132"/>
      <c r="D29" s="133"/>
      <c r="E29" s="134"/>
      <c r="F29" s="133"/>
      <c r="G29" s="133"/>
      <c r="H29" s="133"/>
      <c r="I29" s="133"/>
      <c r="J29" s="133"/>
      <c r="K29" s="133"/>
      <c r="L29" s="133"/>
      <c r="M29" s="133"/>
      <c r="N29" s="133"/>
      <c r="O29" s="115"/>
    </row>
    <row r="30" spans="2:15" ht="15">
      <c r="B30" s="141" t="s">
        <v>17</v>
      </c>
      <c r="C30" s="132"/>
      <c r="D30" s="133"/>
      <c r="E30" s="134"/>
      <c r="F30" s="133"/>
      <c r="G30" s="133"/>
      <c r="H30" s="133"/>
      <c r="I30" s="133"/>
      <c r="J30" s="133"/>
      <c r="K30" s="133"/>
      <c r="L30" s="133"/>
      <c r="M30" s="133"/>
      <c r="N30" s="133"/>
      <c r="O30" s="115"/>
    </row>
    <row r="31" spans="2:15" ht="15">
      <c r="B31" s="141" t="s">
        <v>18</v>
      </c>
      <c r="C31" s="132"/>
      <c r="D31" s="133"/>
      <c r="E31" s="134"/>
      <c r="F31" s="133"/>
      <c r="G31" s="133"/>
      <c r="H31" s="133"/>
      <c r="I31" s="133"/>
      <c r="J31" s="133"/>
      <c r="K31" s="133"/>
      <c r="L31" s="133"/>
      <c r="M31" s="133"/>
      <c r="N31" s="133"/>
      <c r="O31" s="115"/>
    </row>
    <row r="32" spans="2:15" ht="15">
      <c r="B32" s="141" t="s">
        <v>9</v>
      </c>
      <c r="C32" s="132"/>
      <c r="D32" s="133"/>
      <c r="E32" s="134"/>
      <c r="F32" s="133"/>
      <c r="G32" s="133"/>
      <c r="H32" s="133"/>
      <c r="I32" s="133"/>
      <c r="J32" s="133"/>
      <c r="K32" s="133"/>
      <c r="L32" s="133"/>
      <c r="M32" s="133"/>
      <c r="N32" s="133"/>
      <c r="O32" s="115"/>
    </row>
    <row r="33" spans="2:15" ht="15">
      <c r="B33" s="142" t="s">
        <v>84</v>
      </c>
      <c r="C33" s="132"/>
      <c r="D33" s="133"/>
      <c r="E33" s="134"/>
      <c r="F33" s="133"/>
      <c r="G33" s="133"/>
      <c r="H33" s="133"/>
      <c r="I33" s="133"/>
      <c r="J33" s="133"/>
      <c r="K33" s="133"/>
      <c r="L33" s="133"/>
      <c r="M33" s="133"/>
      <c r="N33" s="133"/>
      <c r="O33" s="115"/>
    </row>
    <row r="34" spans="2:15" ht="15">
      <c r="B34" s="141" t="s">
        <v>26</v>
      </c>
      <c r="C34" s="132"/>
      <c r="D34" s="133"/>
      <c r="E34" s="134"/>
      <c r="F34" s="133"/>
      <c r="G34" s="133"/>
      <c r="H34" s="133"/>
      <c r="I34" s="133"/>
      <c r="J34" s="133"/>
      <c r="K34" s="133"/>
      <c r="L34" s="133"/>
      <c r="M34" s="133"/>
      <c r="N34" s="133"/>
      <c r="O34" s="115"/>
    </row>
    <row r="35" spans="2:15" ht="15">
      <c r="B35" s="141" t="s">
        <v>56</v>
      </c>
      <c r="C35" s="132"/>
      <c r="D35" s="133"/>
      <c r="E35" s="134"/>
      <c r="F35" s="133"/>
      <c r="G35" s="133"/>
      <c r="H35" s="133"/>
      <c r="I35" s="133"/>
      <c r="J35" s="133"/>
      <c r="K35" s="133"/>
      <c r="L35" s="133"/>
      <c r="M35" s="133"/>
      <c r="N35" s="133"/>
      <c r="O35" s="115"/>
    </row>
    <row r="36" spans="2:15" ht="15">
      <c r="B36" s="141" t="s">
        <v>21</v>
      </c>
      <c r="C36" s="132"/>
      <c r="D36" s="133"/>
      <c r="E36" s="134"/>
      <c r="F36" s="133"/>
      <c r="G36" s="133"/>
      <c r="H36" s="133"/>
      <c r="I36" s="133"/>
      <c r="J36" s="133"/>
      <c r="K36" s="133"/>
      <c r="L36" s="133"/>
      <c r="M36" s="133"/>
      <c r="N36" s="133"/>
      <c r="O36" s="115"/>
    </row>
    <row r="37" spans="2:15" ht="15">
      <c r="B37" s="141" t="s">
        <v>100</v>
      </c>
      <c r="C37" s="132"/>
      <c r="D37" s="133"/>
      <c r="E37" s="134"/>
      <c r="F37" s="133"/>
      <c r="G37" s="133"/>
      <c r="H37" s="133"/>
      <c r="I37" s="133"/>
      <c r="J37" s="133"/>
      <c r="K37" s="133"/>
      <c r="L37" s="133"/>
      <c r="M37" s="133"/>
      <c r="N37" s="133"/>
      <c r="O37" s="115"/>
    </row>
    <row r="38" spans="2:15" ht="15">
      <c r="B38" s="141" t="s">
        <v>103</v>
      </c>
      <c r="C38" s="132"/>
      <c r="D38" s="133"/>
      <c r="E38" s="134"/>
      <c r="F38" s="133"/>
      <c r="G38" s="133"/>
      <c r="H38" s="133"/>
      <c r="I38" s="133"/>
      <c r="J38" s="133"/>
      <c r="K38" s="133"/>
      <c r="L38" s="133"/>
      <c r="M38" s="133"/>
      <c r="N38" s="133"/>
      <c r="O38" s="115"/>
    </row>
    <row r="39" spans="2:15" ht="15">
      <c r="B39" s="142" t="s">
        <v>85</v>
      </c>
      <c r="C39" s="132"/>
      <c r="D39" s="133"/>
      <c r="E39" s="134"/>
      <c r="F39" s="133"/>
      <c r="G39" s="133"/>
      <c r="H39" s="133"/>
      <c r="I39" s="133"/>
      <c r="J39" s="133"/>
      <c r="K39" s="133"/>
      <c r="L39" s="133"/>
      <c r="M39" s="133"/>
      <c r="N39" s="133"/>
      <c r="O39" s="115"/>
    </row>
    <row r="40" spans="2:15" ht="15">
      <c r="B40" s="141" t="s">
        <v>14</v>
      </c>
      <c r="C40" s="132"/>
      <c r="D40" s="133"/>
      <c r="E40" s="134"/>
      <c r="F40" s="133"/>
      <c r="G40" s="133"/>
      <c r="H40" s="133"/>
      <c r="I40" s="133"/>
      <c r="J40" s="133"/>
      <c r="K40" s="133"/>
      <c r="L40" s="133"/>
      <c r="M40" s="133"/>
      <c r="N40" s="133"/>
      <c r="O40" s="115"/>
    </row>
    <row r="41" spans="2:15" ht="15">
      <c r="B41" s="141" t="s">
        <v>15</v>
      </c>
      <c r="C41" s="132"/>
      <c r="D41" s="133"/>
      <c r="E41" s="134"/>
      <c r="F41" s="133"/>
      <c r="G41" s="133"/>
      <c r="H41" s="133"/>
      <c r="I41" s="133"/>
      <c r="J41" s="133"/>
      <c r="K41" s="133"/>
      <c r="L41" s="133"/>
      <c r="M41" s="133"/>
      <c r="N41" s="133"/>
      <c r="O41" s="115"/>
    </row>
    <row r="42" spans="2:15" ht="15">
      <c r="B42" s="141" t="s">
        <v>29</v>
      </c>
      <c r="C42" s="132"/>
      <c r="D42" s="133"/>
      <c r="E42" s="134"/>
      <c r="F42" s="133"/>
      <c r="G42" s="133"/>
      <c r="H42" s="133"/>
      <c r="I42" s="133"/>
      <c r="J42" s="133"/>
      <c r="K42" s="133"/>
      <c r="L42" s="133"/>
      <c r="M42" s="133"/>
      <c r="N42" s="133"/>
      <c r="O42" s="115"/>
    </row>
    <row r="43" spans="2:15" ht="15">
      <c r="B43" s="141" t="s">
        <v>90</v>
      </c>
      <c r="C43" s="132"/>
      <c r="D43" s="133"/>
      <c r="E43" s="134"/>
      <c r="F43" s="133"/>
      <c r="G43" s="133"/>
      <c r="H43" s="133"/>
      <c r="I43" s="133"/>
      <c r="J43" s="133"/>
      <c r="K43" s="133"/>
      <c r="L43" s="133"/>
      <c r="M43" s="133"/>
      <c r="N43" s="133"/>
      <c r="O43" s="115"/>
    </row>
    <row r="44" spans="2:15" ht="15">
      <c r="B44" s="141" t="s">
        <v>104</v>
      </c>
      <c r="C44" s="132"/>
      <c r="D44" s="133"/>
      <c r="E44" s="134"/>
      <c r="F44" s="133"/>
      <c r="G44" s="133"/>
      <c r="H44" s="133"/>
      <c r="I44" s="133"/>
      <c r="J44" s="133"/>
      <c r="K44" s="133"/>
      <c r="L44" s="133"/>
      <c r="M44" s="133"/>
      <c r="N44" s="133"/>
      <c r="O44" s="115"/>
    </row>
    <row r="45" spans="2:15" ht="15">
      <c r="B45" s="140" t="s">
        <v>86</v>
      </c>
      <c r="C45" s="132"/>
      <c r="D45" s="133"/>
      <c r="E45" s="134"/>
      <c r="F45" s="133"/>
      <c r="G45" s="133"/>
      <c r="H45" s="133"/>
      <c r="I45" s="133"/>
      <c r="J45" s="133"/>
      <c r="K45" s="133"/>
      <c r="L45" s="133"/>
      <c r="M45" s="133"/>
      <c r="N45" s="133"/>
      <c r="O45" s="115"/>
    </row>
    <row r="46" spans="2:15" ht="15">
      <c r="B46" s="141" t="s">
        <v>27</v>
      </c>
      <c r="C46" s="132"/>
      <c r="D46" s="133"/>
      <c r="E46" s="134"/>
      <c r="F46" s="133"/>
      <c r="G46" s="133"/>
      <c r="H46" s="133"/>
      <c r="I46" s="133"/>
      <c r="J46" s="133"/>
      <c r="K46" s="133"/>
      <c r="L46" s="133"/>
      <c r="M46" s="133"/>
      <c r="N46" s="133"/>
      <c r="O46" s="115"/>
    </row>
    <row r="47" spans="2:15" ht="15.75" thickBot="1">
      <c r="B47" s="143" t="s">
        <v>9</v>
      </c>
      <c r="C47" s="135"/>
      <c r="D47" s="136"/>
      <c r="E47" s="137"/>
      <c r="F47" s="136"/>
      <c r="G47" s="136"/>
      <c r="H47" s="136"/>
      <c r="I47" s="136"/>
      <c r="J47" s="136"/>
      <c r="K47" s="136"/>
      <c r="L47" s="136"/>
      <c r="M47" s="136"/>
      <c r="N47" s="136"/>
      <c r="O47" s="121"/>
    </row>
    <row r="48" spans="2:15" ht="16.5" thickTop="1">
      <c r="B48" s="119" t="s">
        <v>41</v>
      </c>
      <c r="C48" s="127">
        <f t="shared" ref="C48:O48" si="5">SUM(C21:C47)</f>
        <v>0</v>
      </c>
      <c r="D48" s="128">
        <f t="shared" si="5"/>
        <v>0</v>
      </c>
      <c r="E48" s="128">
        <f t="shared" si="5"/>
        <v>0</v>
      </c>
      <c r="F48" s="128">
        <f t="shared" si="5"/>
        <v>0</v>
      </c>
      <c r="G48" s="128">
        <f t="shared" si="5"/>
        <v>0</v>
      </c>
      <c r="H48" s="128">
        <f t="shared" si="5"/>
        <v>0</v>
      </c>
      <c r="I48" s="128">
        <f t="shared" si="5"/>
        <v>0</v>
      </c>
      <c r="J48" s="128">
        <f t="shared" si="5"/>
        <v>0</v>
      </c>
      <c r="K48" s="128">
        <f t="shared" si="5"/>
        <v>0</v>
      </c>
      <c r="L48" s="128">
        <f t="shared" si="5"/>
        <v>0</v>
      </c>
      <c r="M48" s="128">
        <f t="shared" si="5"/>
        <v>0</v>
      </c>
      <c r="N48" s="128">
        <f t="shared" si="5"/>
        <v>0</v>
      </c>
      <c r="O48" s="111">
        <f t="shared" si="5"/>
        <v>0</v>
      </c>
    </row>
    <row r="49" spans="1:15">
      <c r="B49" s="90"/>
      <c r="C49" s="144"/>
      <c r="D49" s="145"/>
      <c r="E49" s="146"/>
      <c r="F49" s="145"/>
      <c r="G49" s="145"/>
      <c r="H49" s="145"/>
      <c r="I49" s="145"/>
      <c r="J49" s="145"/>
      <c r="K49" s="145"/>
      <c r="L49" s="145"/>
      <c r="M49" s="145"/>
      <c r="N49" s="145"/>
      <c r="O49" s="122"/>
    </row>
    <row r="50" spans="1:15" ht="13.5" thickBot="1">
      <c r="B50" s="100"/>
      <c r="C50" s="147"/>
      <c r="D50" s="148"/>
      <c r="E50" s="149"/>
      <c r="F50" s="148"/>
      <c r="G50" s="148"/>
      <c r="H50" s="148"/>
      <c r="I50" s="148"/>
      <c r="J50" s="148"/>
      <c r="K50" s="148"/>
      <c r="L50" s="148"/>
      <c r="M50" s="148"/>
      <c r="N50" s="148"/>
      <c r="O50" s="123"/>
    </row>
    <row r="52" spans="1:15">
      <c r="A52" s="91"/>
    </row>
    <row r="54" spans="1:15" ht="13.5" thickBot="1">
      <c r="C54" s="244"/>
      <c r="D54" s="244"/>
      <c r="E54" s="244"/>
      <c r="F54" s="244"/>
      <c r="G54" s="244"/>
      <c r="H54" s="244"/>
      <c r="I54" s="244"/>
      <c r="J54" s="244"/>
      <c r="K54" s="244"/>
      <c r="L54" s="244"/>
      <c r="M54" s="244"/>
      <c r="N54" s="244"/>
      <c r="O54" s="244"/>
    </row>
    <row r="55" spans="1:15" ht="15.75" thickBot="1">
      <c r="B55" s="86"/>
      <c r="C55" s="124" t="str">
        <f>UPPER(TEXT($L$3,"mmmm-aa"))</f>
        <v>AOÛT-17</v>
      </c>
      <c r="D55" s="125" t="str">
        <f t="shared" ref="D55:O55" si="6">UPPER(TEXT(C55+$O$3,"mmm-aa"))</f>
        <v>SEPT-17</v>
      </c>
      <c r="E55" s="126" t="str">
        <f t="shared" si="6"/>
        <v>OCT-17</v>
      </c>
      <c r="F55" s="125" t="str">
        <f t="shared" si="6"/>
        <v>NOV-17</v>
      </c>
      <c r="G55" s="125" t="str">
        <f t="shared" si="6"/>
        <v>DÉC-17</v>
      </c>
      <c r="H55" s="125" t="str">
        <f t="shared" si="6"/>
        <v>JANV-18</v>
      </c>
      <c r="I55" s="125" t="str">
        <f t="shared" si="6"/>
        <v>FÉVR-18</v>
      </c>
      <c r="J55" s="125" t="str">
        <f t="shared" si="6"/>
        <v>MARS-18</v>
      </c>
      <c r="K55" s="125" t="str">
        <f t="shared" si="6"/>
        <v>AVR-18</v>
      </c>
      <c r="L55" s="125" t="str">
        <f t="shared" si="6"/>
        <v>MAI-18</v>
      </c>
      <c r="M55" s="125" t="str">
        <f t="shared" si="6"/>
        <v>JUIN-18</v>
      </c>
      <c r="N55" s="125" t="str">
        <f t="shared" si="6"/>
        <v>JUIL-18</v>
      </c>
      <c r="O55" s="110" t="str">
        <f t="shared" si="6"/>
        <v>AOÛT-18</v>
      </c>
    </row>
    <row r="56" spans="1:15" ht="18">
      <c r="B56" s="150" t="s">
        <v>87</v>
      </c>
      <c r="C56" s="230">
        <f t="shared" ref="C56:O56" si="7">C65-C97</f>
        <v>456.53999999999996</v>
      </c>
      <c r="D56" s="231">
        <f t="shared" si="7"/>
        <v>0</v>
      </c>
      <c r="E56" s="232">
        <f t="shared" si="7"/>
        <v>0</v>
      </c>
      <c r="F56" s="231">
        <f t="shared" si="7"/>
        <v>0</v>
      </c>
      <c r="G56" s="231">
        <f t="shared" si="7"/>
        <v>0</v>
      </c>
      <c r="H56" s="231">
        <f t="shared" si="7"/>
        <v>0</v>
      </c>
      <c r="I56" s="231">
        <f t="shared" si="7"/>
        <v>0</v>
      </c>
      <c r="J56" s="231">
        <f t="shared" si="7"/>
        <v>0</v>
      </c>
      <c r="K56" s="231">
        <f t="shared" si="7"/>
        <v>0</v>
      </c>
      <c r="L56" s="231">
        <f t="shared" si="7"/>
        <v>0</v>
      </c>
      <c r="M56" s="231">
        <f t="shared" si="7"/>
        <v>0</v>
      </c>
      <c r="N56" s="231">
        <f t="shared" si="7"/>
        <v>0</v>
      </c>
      <c r="O56" s="223">
        <f t="shared" si="7"/>
        <v>0</v>
      </c>
    </row>
    <row r="57" spans="1:15">
      <c r="B57" s="90"/>
      <c r="C57" s="127"/>
      <c r="D57" s="128"/>
      <c r="E57" s="129"/>
      <c r="F57" s="128"/>
      <c r="G57" s="128"/>
      <c r="H57" s="128"/>
      <c r="I57" s="128"/>
      <c r="J57" s="128"/>
      <c r="K57" s="128"/>
      <c r="L57" s="128"/>
      <c r="M57" s="128"/>
      <c r="N57" s="128"/>
      <c r="O57" s="111"/>
    </row>
    <row r="58" spans="1:15" ht="20.25">
      <c r="B58" s="113" t="s">
        <v>32</v>
      </c>
      <c r="C58" s="233">
        <f t="shared" ref="C58:O58" si="8">C65</f>
        <v>1706.54</v>
      </c>
      <c r="D58" s="234">
        <f t="shared" si="8"/>
        <v>0</v>
      </c>
      <c r="E58" s="234">
        <f t="shared" si="8"/>
        <v>0</v>
      </c>
      <c r="F58" s="234">
        <f t="shared" si="8"/>
        <v>0</v>
      </c>
      <c r="G58" s="234">
        <f t="shared" si="8"/>
        <v>0</v>
      </c>
      <c r="H58" s="234">
        <f t="shared" si="8"/>
        <v>0</v>
      </c>
      <c r="I58" s="234">
        <f t="shared" si="8"/>
        <v>0</v>
      </c>
      <c r="J58" s="234">
        <f t="shared" si="8"/>
        <v>0</v>
      </c>
      <c r="K58" s="234">
        <f t="shared" si="8"/>
        <v>0</v>
      </c>
      <c r="L58" s="234">
        <f t="shared" si="8"/>
        <v>0</v>
      </c>
      <c r="M58" s="234">
        <f t="shared" si="8"/>
        <v>0</v>
      </c>
      <c r="N58" s="234">
        <f t="shared" si="8"/>
        <v>0</v>
      </c>
      <c r="O58" s="224">
        <f t="shared" si="8"/>
        <v>0</v>
      </c>
    </row>
    <row r="59" spans="1:15" ht="20.25">
      <c r="B59" s="92"/>
      <c r="C59" s="245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7"/>
    </row>
    <row r="60" spans="1:15" ht="15">
      <c r="B60" s="97" t="s">
        <v>33</v>
      </c>
      <c r="C60" s="235">
        <v>1200</v>
      </c>
      <c r="D60" s="236"/>
      <c r="E60" s="237"/>
      <c r="F60" s="236"/>
      <c r="G60" s="236"/>
      <c r="H60" s="236"/>
      <c r="I60" s="236"/>
      <c r="J60" s="236"/>
      <c r="K60" s="236"/>
      <c r="L60" s="236"/>
      <c r="M60" s="236"/>
      <c r="N60" s="236"/>
      <c r="O60" s="225"/>
    </row>
    <row r="61" spans="1:15" ht="15">
      <c r="B61" s="97" t="s">
        <v>92</v>
      </c>
      <c r="C61" s="235">
        <v>300</v>
      </c>
      <c r="D61" s="236"/>
      <c r="E61" s="237"/>
      <c r="F61" s="236"/>
      <c r="G61" s="236"/>
      <c r="H61" s="236"/>
      <c r="I61" s="236"/>
      <c r="J61" s="236"/>
      <c r="K61" s="236"/>
      <c r="L61" s="236"/>
      <c r="M61" s="236"/>
      <c r="N61" s="236"/>
      <c r="O61" s="225"/>
    </row>
    <row r="62" spans="1:15" ht="15">
      <c r="B62" s="97" t="s">
        <v>48</v>
      </c>
      <c r="C62" s="235">
        <v>0</v>
      </c>
      <c r="D62" s="236"/>
      <c r="E62" s="237"/>
      <c r="F62" s="236"/>
      <c r="G62" s="236"/>
      <c r="H62" s="236"/>
      <c r="I62" s="236"/>
      <c r="J62" s="236"/>
      <c r="K62" s="236"/>
      <c r="L62" s="236"/>
      <c r="M62" s="236"/>
      <c r="N62" s="236"/>
      <c r="O62" s="225"/>
    </row>
    <row r="63" spans="1:15" ht="15">
      <c r="B63" s="97" t="s">
        <v>71</v>
      </c>
      <c r="C63" s="235">
        <v>206.54</v>
      </c>
      <c r="D63" s="236"/>
      <c r="E63" s="237"/>
      <c r="F63" s="236"/>
      <c r="G63" s="236"/>
      <c r="H63" s="236"/>
      <c r="I63" s="236"/>
      <c r="J63" s="236"/>
      <c r="K63" s="236"/>
      <c r="L63" s="236"/>
      <c r="M63" s="236"/>
      <c r="N63" s="236"/>
      <c r="O63" s="225"/>
    </row>
    <row r="64" spans="1:15" ht="15.75" thickBot="1">
      <c r="B64" s="116" t="s">
        <v>72</v>
      </c>
      <c r="C64" s="156">
        <v>0</v>
      </c>
      <c r="D64" s="157"/>
      <c r="E64" s="158"/>
      <c r="F64" s="157"/>
      <c r="G64" s="157"/>
      <c r="H64" s="157"/>
      <c r="I64" s="157"/>
      <c r="J64" s="157"/>
      <c r="K64" s="157"/>
      <c r="L64" s="157"/>
      <c r="M64" s="157"/>
      <c r="N64" s="157"/>
      <c r="O64" s="155"/>
    </row>
    <row r="65" spans="2:15" ht="16.5" thickTop="1">
      <c r="B65" s="119" t="s">
        <v>34</v>
      </c>
      <c r="C65" s="159">
        <f t="shared" ref="C65:O65" si="9">SUM(C60:C64)</f>
        <v>1706.54</v>
      </c>
      <c r="D65" s="160">
        <f t="shared" si="9"/>
        <v>0</v>
      </c>
      <c r="E65" s="160">
        <f t="shared" si="9"/>
        <v>0</v>
      </c>
      <c r="F65" s="160">
        <f t="shared" si="9"/>
        <v>0</v>
      </c>
      <c r="G65" s="160">
        <f t="shared" si="9"/>
        <v>0</v>
      </c>
      <c r="H65" s="160">
        <f t="shared" si="9"/>
        <v>0</v>
      </c>
      <c r="I65" s="160">
        <f t="shared" si="9"/>
        <v>0</v>
      </c>
      <c r="J65" s="160">
        <f t="shared" si="9"/>
        <v>0</v>
      </c>
      <c r="K65" s="160">
        <f t="shared" si="9"/>
        <v>0</v>
      </c>
      <c r="L65" s="160">
        <f t="shared" si="9"/>
        <v>0</v>
      </c>
      <c r="M65" s="160">
        <f t="shared" si="9"/>
        <v>0</v>
      </c>
      <c r="N65" s="160">
        <f t="shared" si="9"/>
        <v>0</v>
      </c>
      <c r="O65" s="161">
        <f t="shared" si="9"/>
        <v>0</v>
      </c>
    </row>
    <row r="66" spans="2:15">
      <c r="B66" s="90"/>
      <c r="C66" s="127"/>
      <c r="D66" s="129"/>
      <c r="E66" s="129"/>
      <c r="F66" s="129"/>
      <c r="G66" s="128"/>
      <c r="H66" s="128"/>
      <c r="I66" s="129"/>
      <c r="J66" s="129"/>
      <c r="K66" s="128"/>
      <c r="L66" s="128"/>
      <c r="M66" s="129"/>
      <c r="N66" s="128"/>
      <c r="O66" s="138"/>
    </row>
    <row r="67" spans="2:15">
      <c r="B67" s="90"/>
      <c r="C67" s="127"/>
      <c r="D67" s="128"/>
      <c r="E67" s="129"/>
      <c r="F67" s="128"/>
      <c r="G67" s="128"/>
      <c r="H67" s="128"/>
      <c r="I67" s="128"/>
      <c r="J67" s="128"/>
      <c r="K67" s="128"/>
      <c r="L67" s="128"/>
      <c r="M67" s="128"/>
      <c r="N67" s="128"/>
      <c r="O67" s="111"/>
    </row>
    <row r="68" spans="2:15" ht="20.25">
      <c r="B68" s="113" t="s">
        <v>35</v>
      </c>
      <c r="C68" s="130">
        <f t="shared" ref="C68:O68" si="10">C97</f>
        <v>1250</v>
      </c>
      <c r="D68" s="131">
        <f t="shared" si="10"/>
        <v>0</v>
      </c>
      <c r="E68" s="131">
        <f t="shared" si="10"/>
        <v>0</v>
      </c>
      <c r="F68" s="131">
        <f t="shared" si="10"/>
        <v>0</v>
      </c>
      <c r="G68" s="131">
        <f t="shared" si="10"/>
        <v>0</v>
      </c>
      <c r="H68" s="131">
        <f t="shared" si="10"/>
        <v>0</v>
      </c>
      <c r="I68" s="131">
        <f t="shared" si="10"/>
        <v>0</v>
      </c>
      <c r="J68" s="131">
        <f t="shared" si="10"/>
        <v>0</v>
      </c>
      <c r="K68" s="131">
        <f t="shared" si="10"/>
        <v>0</v>
      </c>
      <c r="L68" s="131">
        <f t="shared" si="10"/>
        <v>0</v>
      </c>
      <c r="M68" s="131">
        <f t="shared" si="10"/>
        <v>0</v>
      </c>
      <c r="N68" s="131">
        <f t="shared" si="10"/>
        <v>0</v>
      </c>
      <c r="O68" s="114">
        <f t="shared" si="10"/>
        <v>0</v>
      </c>
    </row>
    <row r="69" spans="2:15" ht="20.25">
      <c r="B69" s="92"/>
      <c r="C69" s="127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11"/>
    </row>
    <row r="70" spans="2:15" ht="15">
      <c r="B70" s="140" t="s">
        <v>81</v>
      </c>
      <c r="C70" s="127"/>
      <c r="D70" s="128"/>
      <c r="E70" s="129"/>
      <c r="F70" s="128"/>
      <c r="G70" s="128"/>
      <c r="H70" s="128"/>
      <c r="I70" s="128"/>
      <c r="J70" s="128"/>
      <c r="K70" s="128"/>
      <c r="L70" s="128"/>
      <c r="M70" s="128"/>
      <c r="N70" s="128"/>
      <c r="O70" s="111"/>
    </row>
    <row r="71" spans="2:15" ht="15">
      <c r="B71" s="141" t="s">
        <v>80</v>
      </c>
      <c r="C71" s="132">
        <v>50</v>
      </c>
      <c r="D71" s="133"/>
      <c r="E71" s="134"/>
      <c r="F71" s="133"/>
      <c r="G71" s="133"/>
      <c r="H71" s="133"/>
      <c r="I71" s="133"/>
      <c r="J71" s="133"/>
      <c r="K71" s="133"/>
      <c r="L71" s="133"/>
      <c r="M71" s="133"/>
      <c r="N71" s="133"/>
      <c r="O71" s="115"/>
    </row>
    <row r="72" spans="2:15" ht="15">
      <c r="B72" s="141" t="s">
        <v>79</v>
      </c>
      <c r="C72" s="132">
        <v>20</v>
      </c>
      <c r="D72" s="133"/>
      <c r="E72" s="134"/>
      <c r="F72" s="133"/>
      <c r="G72" s="133"/>
      <c r="H72" s="133"/>
      <c r="I72" s="133"/>
      <c r="J72" s="133"/>
      <c r="K72" s="133"/>
      <c r="L72" s="133"/>
      <c r="M72" s="133"/>
      <c r="N72" s="133"/>
      <c r="O72" s="115"/>
    </row>
    <row r="73" spans="2:15" ht="15">
      <c r="B73" s="142" t="s">
        <v>82</v>
      </c>
      <c r="C73" s="132"/>
      <c r="D73" s="133"/>
      <c r="E73" s="134"/>
      <c r="F73" s="133"/>
      <c r="G73" s="133"/>
      <c r="H73" s="133"/>
      <c r="I73" s="133"/>
      <c r="J73" s="133"/>
      <c r="K73" s="133"/>
      <c r="L73" s="133"/>
      <c r="M73" s="133"/>
      <c r="N73" s="133"/>
      <c r="O73" s="115"/>
    </row>
    <row r="74" spans="2:15" ht="15">
      <c r="B74" s="141" t="s">
        <v>24</v>
      </c>
      <c r="C74" s="132">
        <v>65</v>
      </c>
      <c r="D74" s="133"/>
      <c r="E74" s="134"/>
      <c r="F74" s="133"/>
      <c r="G74" s="133"/>
      <c r="H74" s="133"/>
      <c r="I74" s="133"/>
      <c r="J74" s="133"/>
      <c r="K74" s="133"/>
      <c r="L74" s="133"/>
      <c r="M74" s="133"/>
      <c r="N74" s="133"/>
      <c r="O74" s="115"/>
    </row>
    <row r="75" spans="2:15" ht="15">
      <c r="B75" s="141" t="s">
        <v>25</v>
      </c>
      <c r="C75" s="132">
        <v>270</v>
      </c>
      <c r="D75" s="133"/>
      <c r="E75" s="134"/>
      <c r="F75" s="133"/>
      <c r="G75" s="133"/>
      <c r="H75" s="133"/>
      <c r="I75" s="133"/>
      <c r="J75" s="133"/>
      <c r="K75" s="133"/>
      <c r="L75" s="133"/>
      <c r="M75" s="133"/>
      <c r="N75" s="133"/>
      <c r="O75" s="115"/>
    </row>
    <row r="76" spans="2:15" ht="15">
      <c r="B76" s="141" t="s">
        <v>12</v>
      </c>
      <c r="C76" s="132">
        <v>80</v>
      </c>
      <c r="D76" s="133"/>
      <c r="E76" s="134"/>
      <c r="F76" s="133"/>
      <c r="G76" s="133"/>
      <c r="H76" s="133"/>
      <c r="I76" s="133"/>
      <c r="J76" s="133"/>
      <c r="K76" s="133"/>
      <c r="L76" s="133"/>
      <c r="M76" s="133"/>
      <c r="N76" s="133"/>
      <c r="O76" s="115"/>
    </row>
    <row r="77" spans="2:15" ht="15">
      <c r="B77" s="141" t="s">
        <v>9</v>
      </c>
      <c r="C77" s="132">
        <v>50</v>
      </c>
      <c r="D77" s="133"/>
      <c r="E77" s="134"/>
      <c r="F77" s="133"/>
      <c r="G77" s="133"/>
      <c r="H77" s="133"/>
      <c r="I77" s="133"/>
      <c r="J77" s="133"/>
      <c r="K77" s="133"/>
      <c r="L77" s="133"/>
      <c r="M77" s="133"/>
      <c r="N77" s="133"/>
      <c r="O77" s="115"/>
    </row>
    <row r="78" spans="2:15" ht="15">
      <c r="B78" s="142" t="s">
        <v>83</v>
      </c>
      <c r="C78" s="132"/>
      <c r="D78" s="133"/>
      <c r="E78" s="134"/>
      <c r="F78" s="133"/>
      <c r="G78" s="133"/>
      <c r="H78" s="133"/>
      <c r="I78" s="133"/>
      <c r="J78" s="133"/>
      <c r="K78" s="133"/>
      <c r="L78" s="133"/>
      <c r="M78" s="133"/>
      <c r="N78" s="133"/>
      <c r="O78" s="115"/>
    </row>
    <row r="79" spans="2:15" ht="15">
      <c r="B79" s="141" t="s">
        <v>17</v>
      </c>
      <c r="C79" s="132">
        <v>70</v>
      </c>
      <c r="D79" s="133"/>
      <c r="E79" s="134"/>
      <c r="F79" s="133"/>
      <c r="G79" s="133"/>
      <c r="H79" s="133"/>
      <c r="I79" s="133"/>
      <c r="J79" s="133"/>
      <c r="K79" s="133"/>
      <c r="L79" s="133"/>
      <c r="M79" s="133"/>
      <c r="N79" s="133"/>
      <c r="O79" s="115"/>
    </row>
    <row r="80" spans="2:15" ht="15">
      <c r="B80" s="141" t="s">
        <v>18</v>
      </c>
      <c r="C80" s="132">
        <v>100</v>
      </c>
      <c r="D80" s="133"/>
      <c r="E80" s="134"/>
      <c r="F80" s="133"/>
      <c r="G80" s="133"/>
      <c r="H80" s="133"/>
      <c r="I80" s="133"/>
      <c r="J80" s="133"/>
      <c r="K80" s="133"/>
      <c r="L80" s="133"/>
      <c r="M80" s="133"/>
      <c r="N80" s="133"/>
      <c r="O80" s="115"/>
    </row>
    <row r="81" spans="2:15" ht="15">
      <c r="B81" s="141" t="s">
        <v>9</v>
      </c>
      <c r="C81" s="132">
        <v>50</v>
      </c>
      <c r="D81" s="133"/>
      <c r="E81" s="134"/>
      <c r="F81" s="133"/>
      <c r="G81" s="133"/>
      <c r="H81" s="133"/>
      <c r="I81" s="133"/>
      <c r="J81" s="133"/>
      <c r="K81" s="133"/>
      <c r="L81" s="133"/>
      <c r="M81" s="133"/>
      <c r="N81" s="133"/>
      <c r="O81" s="115"/>
    </row>
    <row r="82" spans="2:15" ht="15">
      <c r="B82" s="142" t="s">
        <v>84</v>
      </c>
      <c r="C82" s="132"/>
      <c r="D82" s="133"/>
      <c r="E82" s="134"/>
      <c r="F82" s="133"/>
      <c r="G82" s="133"/>
      <c r="H82" s="133"/>
      <c r="I82" s="133"/>
      <c r="J82" s="133"/>
      <c r="K82" s="133"/>
      <c r="L82" s="133"/>
      <c r="M82" s="133"/>
      <c r="N82" s="133"/>
      <c r="O82" s="115"/>
    </row>
    <row r="83" spans="2:15" ht="15">
      <c r="B83" s="141" t="s">
        <v>26</v>
      </c>
      <c r="C83" s="132">
        <v>40</v>
      </c>
      <c r="D83" s="133"/>
      <c r="E83" s="134"/>
      <c r="F83" s="133"/>
      <c r="G83" s="133"/>
      <c r="H83" s="133"/>
      <c r="I83" s="133"/>
      <c r="J83" s="133"/>
      <c r="K83" s="133"/>
      <c r="L83" s="133"/>
      <c r="M83" s="133"/>
      <c r="N83" s="133"/>
      <c r="O83" s="115"/>
    </row>
    <row r="84" spans="2:15" ht="15">
      <c r="B84" s="141" t="s">
        <v>56</v>
      </c>
      <c r="C84" s="132">
        <v>60</v>
      </c>
      <c r="D84" s="133"/>
      <c r="E84" s="134"/>
      <c r="F84" s="133"/>
      <c r="G84" s="133"/>
      <c r="H84" s="133"/>
      <c r="I84" s="133"/>
      <c r="J84" s="133"/>
      <c r="K84" s="133"/>
      <c r="L84" s="133"/>
      <c r="M84" s="133"/>
      <c r="N84" s="133"/>
      <c r="O84" s="115"/>
    </row>
    <row r="85" spans="2:15" ht="15">
      <c r="B85" s="141" t="s">
        <v>21</v>
      </c>
      <c r="C85" s="132">
        <v>25</v>
      </c>
      <c r="D85" s="133"/>
      <c r="E85" s="134"/>
      <c r="F85" s="133"/>
      <c r="G85" s="133"/>
      <c r="H85" s="133"/>
      <c r="I85" s="133"/>
      <c r="J85" s="133"/>
      <c r="K85" s="133"/>
      <c r="L85" s="133"/>
      <c r="M85" s="133"/>
      <c r="N85" s="133"/>
      <c r="O85" s="115"/>
    </row>
    <row r="86" spans="2:15" ht="15">
      <c r="B86" s="141" t="s">
        <v>100</v>
      </c>
      <c r="C86" s="132">
        <v>0</v>
      </c>
      <c r="D86" s="133"/>
      <c r="E86" s="134"/>
      <c r="F86" s="133"/>
      <c r="G86" s="133"/>
      <c r="H86" s="133"/>
      <c r="I86" s="133"/>
      <c r="J86" s="133"/>
      <c r="K86" s="133"/>
      <c r="L86" s="133"/>
      <c r="M86" s="133"/>
      <c r="N86" s="133"/>
      <c r="O86" s="115"/>
    </row>
    <row r="87" spans="2:15" ht="15">
      <c r="B87" s="141" t="s">
        <v>103</v>
      </c>
      <c r="C87" s="132">
        <v>0</v>
      </c>
      <c r="D87" s="133"/>
      <c r="E87" s="134"/>
      <c r="F87" s="133"/>
      <c r="G87" s="133"/>
      <c r="H87" s="133"/>
      <c r="I87" s="133"/>
      <c r="J87" s="133"/>
      <c r="K87" s="133"/>
      <c r="L87" s="133"/>
      <c r="M87" s="133"/>
      <c r="N87" s="133"/>
      <c r="O87" s="115"/>
    </row>
    <row r="88" spans="2:15" ht="15">
      <c r="B88" s="142" t="s">
        <v>85</v>
      </c>
      <c r="C88" s="132"/>
      <c r="D88" s="133"/>
      <c r="E88" s="134"/>
      <c r="F88" s="133"/>
      <c r="G88" s="133"/>
      <c r="H88" s="133"/>
      <c r="I88" s="133"/>
      <c r="J88" s="133"/>
      <c r="K88" s="133"/>
      <c r="L88" s="133"/>
      <c r="M88" s="133"/>
      <c r="N88" s="133"/>
      <c r="O88" s="115"/>
    </row>
    <row r="89" spans="2:15" ht="15">
      <c r="B89" s="141" t="s">
        <v>14</v>
      </c>
      <c r="C89" s="132">
        <v>20</v>
      </c>
      <c r="D89" s="133"/>
      <c r="E89" s="134"/>
      <c r="F89" s="133"/>
      <c r="G89" s="133"/>
      <c r="H89" s="133"/>
      <c r="I89" s="133"/>
      <c r="J89" s="133"/>
      <c r="K89" s="133"/>
      <c r="L89" s="133"/>
      <c r="M89" s="133"/>
      <c r="N89" s="133"/>
      <c r="O89" s="115"/>
    </row>
    <row r="90" spans="2:15" ht="15">
      <c r="B90" s="141" t="s">
        <v>15</v>
      </c>
      <c r="C90" s="132">
        <v>20</v>
      </c>
      <c r="D90" s="133"/>
      <c r="E90" s="134"/>
      <c r="F90" s="133"/>
      <c r="G90" s="133"/>
      <c r="H90" s="133"/>
      <c r="I90" s="133"/>
      <c r="J90" s="133"/>
      <c r="K90" s="133"/>
      <c r="L90" s="133"/>
      <c r="M90" s="133"/>
      <c r="N90" s="133"/>
      <c r="O90" s="115"/>
    </row>
    <row r="91" spans="2:15" ht="15">
      <c r="B91" s="141" t="s">
        <v>29</v>
      </c>
      <c r="C91" s="132">
        <v>30</v>
      </c>
      <c r="D91" s="133"/>
      <c r="E91" s="134"/>
      <c r="F91" s="133"/>
      <c r="G91" s="133"/>
      <c r="H91" s="133"/>
      <c r="I91" s="133"/>
      <c r="J91" s="133"/>
      <c r="K91" s="133"/>
      <c r="L91" s="133"/>
      <c r="M91" s="133"/>
      <c r="N91" s="133"/>
      <c r="O91" s="115"/>
    </row>
    <row r="92" spans="2:15" ht="15">
      <c r="B92" s="141" t="s">
        <v>90</v>
      </c>
      <c r="C92" s="132">
        <v>50</v>
      </c>
      <c r="D92" s="133"/>
      <c r="E92" s="134"/>
      <c r="F92" s="133"/>
      <c r="G92" s="133"/>
      <c r="H92" s="133"/>
      <c r="I92" s="133"/>
      <c r="J92" s="133"/>
      <c r="K92" s="133"/>
      <c r="L92" s="133"/>
      <c r="M92" s="133"/>
      <c r="N92" s="133"/>
      <c r="O92" s="115"/>
    </row>
    <row r="93" spans="2:15" ht="15">
      <c r="B93" s="141" t="s">
        <v>104</v>
      </c>
      <c r="C93" s="132">
        <v>50</v>
      </c>
      <c r="D93" s="133"/>
      <c r="E93" s="134"/>
      <c r="F93" s="133"/>
      <c r="G93" s="133"/>
      <c r="H93" s="133"/>
      <c r="I93" s="133"/>
      <c r="J93" s="133"/>
      <c r="K93" s="133"/>
      <c r="L93" s="133"/>
      <c r="M93" s="133"/>
      <c r="N93" s="133"/>
      <c r="O93" s="115"/>
    </row>
    <row r="94" spans="2:15" ht="15">
      <c r="B94" s="140" t="s">
        <v>86</v>
      </c>
      <c r="C94" s="132"/>
      <c r="D94" s="133"/>
      <c r="E94" s="134"/>
      <c r="F94" s="133"/>
      <c r="G94" s="133"/>
      <c r="H94" s="133"/>
      <c r="I94" s="133"/>
      <c r="J94" s="133"/>
      <c r="K94" s="133"/>
      <c r="L94" s="133"/>
      <c r="M94" s="133"/>
      <c r="N94" s="133"/>
      <c r="O94" s="115"/>
    </row>
    <row r="95" spans="2:15" ht="15">
      <c r="B95" s="141" t="s">
        <v>27</v>
      </c>
      <c r="C95" s="132">
        <v>100</v>
      </c>
      <c r="D95" s="133"/>
      <c r="E95" s="134"/>
      <c r="F95" s="133"/>
      <c r="G95" s="133"/>
      <c r="H95" s="133"/>
      <c r="I95" s="133"/>
      <c r="J95" s="133"/>
      <c r="K95" s="133"/>
      <c r="L95" s="133"/>
      <c r="M95" s="133"/>
      <c r="N95" s="133"/>
      <c r="O95" s="115"/>
    </row>
    <row r="96" spans="2:15" ht="15.75" thickBot="1">
      <c r="B96" s="143" t="s">
        <v>9</v>
      </c>
      <c r="C96" s="135">
        <v>100</v>
      </c>
      <c r="D96" s="136"/>
      <c r="E96" s="137"/>
      <c r="F96" s="136"/>
      <c r="G96" s="136"/>
      <c r="H96" s="136"/>
      <c r="I96" s="136"/>
      <c r="J96" s="136"/>
      <c r="K96" s="136"/>
      <c r="L96" s="136"/>
      <c r="M96" s="136"/>
      <c r="N96" s="136"/>
      <c r="O96" s="121"/>
    </row>
    <row r="97" spans="2:15" ht="16.5" thickTop="1">
      <c r="B97" s="119" t="s">
        <v>41</v>
      </c>
      <c r="C97" s="127">
        <f t="shared" ref="C97:O97" si="11">SUM(C70:C96)</f>
        <v>1250</v>
      </c>
      <c r="D97" s="128">
        <f t="shared" si="11"/>
        <v>0</v>
      </c>
      <c r="E97" s="128">
        <f t="shared" si="11"/>
        <v>0</v>
      </c>
      <c r="F97" s="128">
        <f t="shared" si="11"/>
        <v>0</v>
      </c>
      <c r="G97" s="128">
        <f t="shared" si="11"/>
        <v>0</v>
      </c>
      <c r="H97" s="128">
        <f t="shared" si="11"/>
        <v>0</v>
      </c>
      <c r="I97" s="128">
        <f t="shared" si="11"/>
        <v>0</v>
      </c>
      <c r="J97" s="128">
        <f t="shared" si="11"/>
        <v>0</v>
      </c>
      <c r="K97" s="128">
        <f t="shared" si="11"/>
        <v>0</v>
      </c>
      <c r="L97" s="128">
        <f t="shared" si="11"/>
        <v>0</v>
      </c>
      <c r="M97" s="128">
        <f t="shared" si="11"/>
        <v>0</v>
      </c>
      <c r="N97" s="128">
        <f t="shared" si="11"/>
        <v>0</v>
      </c>
      <c r="O97" s="111">
        <f t="shared" si="11"/>
        <v>0</v>
      </c>
    </row>
    <row r="98" spans="2:15">
      <c r="B98" s="90"/>
      <c r="C98" s="144"/>
      <c r="D98" s="145"/>
      <c r="E98" s="146"/>
      <c r="F98" s="145"/>
      <c r="G98" s="145"/>
      <c r="H98" s="145"/>
      <c r="I98" s="145"/>
      <c r="J98" s="145"/>
      <c r="K98" s="145"/>
      <c r="L98" s="145"/>
      <c r="M98" s="145"/>
      <c r="N98" s="145"/>
      <c r="O98" s="122"/>
    </row>
    <row r="99" spans="2:15" ht="13.5" thickBot="1">
      <c r="B99" s="100"/>
      <c r="C99" s="147"/>
      <c r="D99" s="148"/>
      <c r="E99" s="149"/>
      <c r="F99" s="148"/>
      <c r="G99" s="148"/>
      <c r="H99" s="148"/>
      <c r="I99" s="148"/>
      <c r="J99" s="148"/>
      <c r="K99" s="148"/>
      <c r="L99" s="148"/>
      <c r="M99" s="148"/>
      <c r="N99" s="148"/>
      <c r="O99" s="123"/>
    </row>
  </sheetData>
  <sheetProtection sheet="1" objects="1" scenarios="1"/>
  <mergeCells count="2">
    <mergeCell ref="A1:O1"/>
    <mergeCell ref="M3:N3"/>
  </mergeCells>
  <pageMargins left="0.7" right="0.7" top="0.75" bottom="0.75" header="0.3" footer="0.3"/>
  <pageSetup paperSize="9" scale="5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53"/>
  <sheetViews>
    <sheetView showGridLines="0" zoomScale="80" zoomScaleNormal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3" sqref="F3"/>
    </sheetView>
  </sheetViews>
  <sheetFormatPr baseColWidth="10" defaultColWidth="10.7109375" defaultRowHeight="12.75"/>
  <cols>
    <col min="1" max="1" width="4" style="80" customWidth="1"/>
    <col min="2" max="2" width="59.140625" style="80" bestFit="1" customWidth="1"/>
    <col min="3" max="15" width="15.7109375" style="80" customWidth="1"/>
    <col min="16" max="16384" width="10.7109375" style="80"/>
  </cols>
  <sheetData>
    <row r="1" spans="1:15" ht="18">
      <c r="A1" s="255" t="s">
        <v>75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1:15" ht="13.5" thickBot="1"/>
    <row r="3" spans="1:15" s="81" customFormat="1" ht="26.25" thickBot="1">
      <c r="B3" s="151" t="s">
        <v>49</v>
      </c>
      <c r="C3" s="210"/>
      <c r="E3" s="151" t="s">
        <v>57</v>
      </c>
      <c r="F3" s="210"/>
      <c r="K3" s="151" t="s">
        <v>42</v>
      </c>
      <c r="L3" s="83">
        <v>42977</v>
      </c>
      <c r="M3" s="257" t="s">
        <v>43</v>
      </c>
      <c r="N3" s="258"/>
      <c r="O3" s="84">
        <v>32</v>
      </c>
    </row>
    <row r="4" spans="1:15">
      <c r="F4" s="85"/>
    </row>
    <row r="5" spans="1:15" ht="13.5" thickBot="1">
      <c r="F5" s="85"/>
    </row>
    <row r="6" spans="1:15" ht="15.75" thickBot="1">
      <c r="B6" s="86"/>
      <c r="C6" s="87" t="str">
        <f>UPPER(TEXT($L$3,"mmmm-aa"))</f>
        <v>AOÛT-17</v>
      </c>
      <c r="D6" s="88" t="str">
        <f t="shared" ref="D6:O6" si="0">UPPER(TEXT(C6+$O$3,"mmm-aa"))</f>
        <v>SEPT-17</v>
      </c>
      <c r="E6" s="87" t="str">
        <f t="shared" si="0"/>
        <v>OCT-17</v>
      </c>
      <c r="F6" s="88" t="str">
        <f t="shared" si="0"/>
        <v>NOV-17</v>
      </c>
      <c r="G6" s="87" t="str">
        <f t="shared" si="0"/>
        <v>DÉC-17</v>
      </c>
      <c r="H6" s="88" t="str">
        <f t="shared" si="0"/>
        <v>JANV-18</v>
      </c>
      <c r="I6" s="87" t="str">
        <f t="shared" si="0"/>
        <v>FÉVR-18</v>
      </c>
      <c r="J6" s="88" t="str">
        <f t="shared" si="0"/>
        <v>MARS-18</v>
      </c>
      <c r="K6" s="87" t="str">
        <f t="shared" si="0"/>
        <v>AVR-18</v>
      </c>
      <c r="L6" s="88" t="str">
        <f t="shared" si="0"/>
        <v>MAI-18</v>
      </c>
      <c r="M6" s="87" t="str">
        <f t="shared" si="0"/>
        <v>JUIN-18</v>
      </c>
      <c r="N6" s="88" t="str">
        <f t="shared" si="0"/>
        <v>JUIL-18</v>
      </c>
      <c r="O6" s="87" t="str">
        <f t="shared" si="0"/>
        <v>AOÛT-18</v>
      </c>
    </row>
    <row r="7" spans="1:15" ht="18">
      <c r="B7" s="89" t="s">
        <v>77</v>
      </c>
      <c r="C7" s="216">
        <f t="shared" ref="C7:O7" si="1">C14-C25</f>
        <v>0</v>
      </c>
      <c r="D7" s="217">
        <f t="shared" si="1"/>
        <v>0</v>
      </c>
      <c r="E7" s="216">
        <f t="shared" si="1"/>
        <v>0</v>
      </c>
      <c r="F7" s="217">
        <f t="shared" si="1"/>
        <v>0</v>
      </c>
      <c r="G7" s="216">
        <f t="shared" si="1"/>
        <v>0</v>
      </c>
      <c r="H7" s="217">
        <f t="shared" si="1"/>
        <v>0</v>
      </c>
      <c r="I7" s="216">
        <f t="shared" si="1"/>
        <v>0</v>
      </c>
      <c r="J7" s="217">
        <f t="shared" si="1"/>
        <v>0</v>
      </c>
      <c r="K7" s="216">
        <f t="shared" si="1"/>
        <v>0</v>
      </c>
      <c r="L7" s="217">
        <f t="shared" si="1"/>
        <v>0</v>
      </c>
      <c r="M7" s="216">
        <f t="shared" si="1"/>
        <v>0</v>
      </c>
      <c r="N7" s="217">
        <f t="shared" si="1"/>
        <v>0</v>
      </c>
      <c r="O7" s="216">
        <f t="shared" si="1"/>
        <v>0</v>
      </c>
    </row>
    <row r="8" spans="1:15">
      <c r="B8" s="90"/>
      <c r="C8" s="95"/>
      <c r="D8" s="96"/>
      <c r="E8" s="95"/>
      <c r="F8" s="96"/>
      <c r="G8" s="95"/>
      <c r="H8" s="96"/>
      <c r="I8" s="95"/>
      <c r="J8" s="96"/>
      <c r="K8" s="95"/>
      <c r="L8" s="96"/>
      <c r="M8" s="95"/>
      <c r="N8" s="96"/>
      <c r="O8" s="95"/>
    </row>
    <row r="9" spans="1:15" s="112" customFormat="1" ht="20.25">
      <c r="B9" s="113" t="s">
        <v>32</v>
      </c>
      <c r="C9" s="213">
        <f t="shared" ref="C9:O9" si="2">C14</f>
        <v>0</v>
      </c>
      <c r="D9" s="212">
        <f t="shared" si="2"/>
        <v>0</v>
      </c>
      <c r="E9" s="213">
        <f t="shared" si="2"/>
        <v>0</v>
      </c>
      <c r="F9" s="212">
        <f t="shared" si="2"/>
        <v>0</v>
      </c>
      <c r="G9" s="213">
        <f t="shared" si="2"/>
        <v>0</v>
      </c>
      <c r="H9" s="212">
        <f t="shared" si="2"/>
        <v>0</v>
      </c>
      <c r="I9" s="213">
        <f t="shared" si="2"/>
        <v>0</v>
      </c>
      <c r="J9" s="212">
        <f t="shared" si="2"/>
        <v>0</v>
      </c>
      <c r="K9" s="213">
        <f t="shared" si="2"/>
        <v>0</v>
      </c>
      <c r="L9" s="212">
        <f t="shared" si="2"/>
        <v>0</v>
      </c>
      <c r="M9" s="213">
        <f t="shared" si="2"/>
        <v>0</v>
      </c>
      <c r="N9" s="212">
        <f t="shared" si="2"/>
        <v>0</v>
      </c>
      <c r="O9" s="213">
        <f t="shared" si="2"/>
        <v>0</v>
      </c>
    </row>
    <row r="10" spans="1:15" ht="20.25">
      <c r="B10" s="92"/>
      <c r="C10" s="95"/>
      <c r="D10" s="96"/>
      <c r="E10" s="95"/>
      <c r="F10" s="96"/>
      <c r="G10" s="95"/>
      <c r="H10" s="96"/>
      <c r="I10" s="95"/>
      <c r="J10" s="96"/>
      <c r="K10" s="95"/>
      <c r="L10" s="96"/>
      <c r="M10" s="95"/>
      <c r="N10" s="96"/>
      <c r="O10" s="95"/>
    </row>
    <row r="11" spans="1:15" ht="15">
      <c r="B11" s="97" t="s">
        <v>78</v>
      </c>
      <c r="C11" s="152"/>
      <c r="D11" s="153"/>
      <c r="E11" s="152"/>
      <c r="F11" s="153"/>
      <c r="G11" s="152"/>
      <c r="H11" s="153"/>
      <c r="I11" s="152"/>
      <c r="J11" s="153"/>
      <c r="K11" s="152"/>
      <c r="L11" s="153"/>
      <c r="M11" s="152"/>
      <c r="N11" s="153"/>
      <c r="O11" s="152"/>
    </row>
    <row r="12" spans="1:15" ht="15">
      <c r="B12" s="97" t="s">
        <v>92</v>
      </c>
      <c r="C12" s="152"/>
      <c r="D12" s="153"/>
      <c r="E12" s="152"/>
      <c r="F12" s="153"/>
      <c r="G12" s="152"/>
      <c r="H12" s="153"/>
      <c r="I12" s="152"/>
      <c r="J12" s="153"/>
      <c r="K12" s="152"/>
      <c r="L12" s="153"/>
      <c r="M12" s="152"/>
      <c r="N12" s="153"/>
      <c r="O12" s="152"/>
    </row>
    <row r="13" spans="1:15" ht="15.75" thickBot="1">
      <c r="B13" s="116" t="s">
        <v>72</v>
      </c>
      <c r="C13" s="218"/>
      <c r="D13" s="219"/>
      <c r="E13" s="218"/>
      <c r="F13" s="219"/>
      <c r="G13" s="218"/>
      <c r="H13" s="219"/>
      <c r="I13" s="218"/>
      <c r="J13" s="219"/>
      <c r="K13" s="218"/>
      <c r="L13" s="219"/>
      <c r="M13" s="218"/>
      <c r="N13" s="219"/>
      <c r="O13" s="218"/>
    </row>
    <row r="14" spans="1:15" ht="16.5" thickTop="1">
      <c r="B14" s="119" t="s">
        <v>34</v>
      </c>
      <c r="C14" s="220">
        <f t="shared" ref="C14:O14" si="3">SUM(C11:C13)</f>
        <v>0</v>
      </c>
      <c r="D14" s="221">
        <f t="shared" si="3"/>
        <v>0</v>
      </c>
      <c r="E14" s="220">
        <f t="shared" si="3"/>
        <v>0</v>
      </c>
      <c r="F14" s="221">
        <f t="shared" si="3"/>
        <v>0</v>
      </c>
      <c r="G14" s="220">
        <f t="shared" si="3"/>
        <v>0</v>
      </c>
      <c r="H14" s="221">
        <f t="shared" si="3"/>
        <v>0</v>
      </c>
      <c r="I14" s="220">
        <f t="shared" si="3"/>
        <v>0</v>
      </c>
      <c r="J14" s="221">
        <f t="shared" si="3"/>
        <v>0</v>
      </c>
      <c r="K14" s="220">
        <f t="shared" si="3"/>
        <v>0</v>
      </c>
      <c r="L14" s="221">
        <f t="shared" si="3"/>
        <v>0</v>
      </c>
      <c r="M14" s="220">
        <f t="shared" si="3"/>
        <v>0</v>
      </c>
      <c r="N14" s="221">
        <f t="shared" si="3"/>
        <v>0</v>
      </c>
      <c r="O14" s="220">
        <f t="shared" si="3"/>
        <v>0</v>
      </c>
    </row>
    <row r="15" spans="1:15">
      <c r="B15" s="90"/>
      <c r="C15" s="95"/>
      <c r="D15" s="96"/>
      <c r="E15" s="95"/>
      <c r="F15" s="96"/>
      <c r="G15" s="95"/>
      <c r="H15" s="96"/>
      <c r="I15" s="95"/>
      <c r="J15" s="96"/>
      <c r="K15" s="95"/>
      <c r="L15" s="96"/>
      <c r="M15" s="95"/>
      <c r="N15" s="96"/>
      <c r="O15" s="95"/>
    </row>
    <row r="16" spans="1:15">
      <c r="B16" s="90"/>
      <c r="C16" s="95"/>
      <c r="D16" s="96"/>
      <c r="E16" s="95"/>
      <c r="F16" s="96"/>
      <c r="G16" s="95"/>
      <c r="H16" s="96"/>
      <c r="I16" s="95"/>
      <c r="J16" s="96"/>
      <c r="K16" s="95"/>
      <c r="L16" s="96"/>
      <c r="M16" s="95"/>
      <c r="N16" s="96"/>
      <c r="O16" s="95"/>
    </row>
    <row r="17" spans="1:15" ht="20.25">
      <c r="B17" s="113" t="s">
        <v>35</v>
      </c>
      <c r="C17" s="93">
        <f>C25</f>
        <v>0</v>
      </c>
      <c r="D17" s="94">
        <f t="shared" ref="D17:O17" si="4">D25</f>
        <v>0</v>
      </c>
      <c r="E17" s="93">
        <f t="shared" si="4"/>
        <v>0</v>
      </c>
      <c r="F17" s="94">
        <f t="shared" si="4"/>
        <v>0</v>
      </c>
      <c r="G17" s="93">
        <f t="shared" si="4"/>
        <v>0</v>
      </c>
      <c r="H17" s="94">
        <f t="shared" si="4"/>
        <v>0</v>
      </c>
      <c r="I17" s="93">
        <f t="shared" si="4"/>
        <v>0</v>
      </c>
      <c r="J17" s="94">
        <f t="shared" si="4"/>
        <v>0</v>
      </c>
      <c r="K17" s="93">
        <f t="shared" si="4"/>
        <v>0</v>
      </c>
      <c r="L17" s="94">
        <f t="shared" si="4"/>
        <v>0</v>
      </c>
      <c r="M17" s="93">
        <f t="shared" si="4"/>
        <v>0</v>
      </c>
      <c r="N17" s="94">
        <f t="shared" si="4"/>
        <v>0</v>
      </c>
      <c r="O17" s="93">
        <f t="shared" si="4"/>
        <v>0</v>
      </c>
    </row>
    <row r="18" spans="1:15" ht="20.25">
      <c r="B18" s="92"/>
      <c r="C18" s="95"/>
      <c r="D18" s="96"/>
      <c r="E18" s="95"/>
      <c r="F18" s="96"/>
      <c r="G18" s="95"/>
      <c r="H18" s="96"/>
      <c r="I18" s="95"/>
      <c r="J18" s="96"/>
      <c r="K18" s="95"/>
      <c r="L18" s="96"/>
      <c r="M18" s="95"/>
      <c r="N18" s="96"/>
      <c r="O18" s="95"/>
    </row>
    <row r="19" spans="1:15" ht="15">
      <c r="B19" s="97" t="s">
        <v>36</v>
      </c>
      <c r="C19" s="98"/>
      <c r="D19" s="99"/>
      <c r="E19" s="98"/>
      <c r="F19" s="99"/>
      <c r="G19" s="98"/>
      <c r="H19" s="99"/>
      <c r="I19" s="98"/>
      <c r="J19" s="99"/>
      <c r="K19" s="98"/>
      <c r="L19" s="99"/>
      <c r="M19" s="98"/>
      <c r="N19" s="99"/>
      <c r="O19" s="98"/>
    </row>
    <row r="20" spans="1:15" ht="15">
      <c r="B20" s="97" t="s">
        <v>37</v>
      </c>
      <c r="C20" s="98"/>
      <c r="D20" s="99"/>
      <c r="E20" s="98"/>
      <c r="F20" s="99"/>
      <c r="G20" s="98"/>
      <c r="H20" s="99"/>
      <c r="I20" s="98"/>
      <c r="J20" s="99"/>
      <c r="K20" s="98"/>
      <c r="L20" s="99"/>
      <c r="M20" s="98"/>
      <c r="N20" s="99"/>
      <c r="O20" s="98"/>
    </row>
    <row r="21" spans="1:15" ht="15">
      <c r="B21" s="97" t="s">
        <v>38</v>
      </c>
      <c r="C21" s="98"/>
      <c r="D21" s="99"/>
      <c r="E21" s="98"/>
      <c r="F21" s="99"/>
      <c r="G21" s="98"/>
      <c r="H21" s="99"/>
      <c r="I21" s="98"/>
      <c r="J21" s="99"/>
      <c r="K21" s="98"/>
      <c r="L21" s="99"/>
      <c r="M21" s="98"/>
      <c r="N21" s="99"/>
      <c r="O21" s="98"/>
    </row>
    <row r="22" spans="1:15" ht="15">
      <c r="B22" s="97" t="s">
        <v>39</v>
      </c>
      <c r="C22" s="98"/>
      <c r="D22" s="99"/>
      <c r="E22" s="98"/>
      <c r="F22" s="99"/>
      <c r="G22" s="98"/>
      <c r="H22" s="99"/>
      <c r="I22" s="98"/>
      <c r="J22" s="99"/>
      <c r="K22" s="98"/>
      <c r="L22" s="99"/>
      <c r="M22" s="98"/>
      <c r="N22" s="99"/>
      <c r="O22" s="98"/>
    </row>
    <row r="23" spans="1:15" ht="15">
      <c r="B23" s="97" t="s">
        <v>13</v>
      </c>
      <c r="C23" s="98"/>
      <c r="D23" s="99"/>
      <c r="E23" s="98"/>
      <c r="F23" s="99"/>
      <c r="G23" s="98"/>
      <c r="H23" s="99"/>
      <c r="I23" s="98"/>
      <c r="J23" s="99"/>
      <c r="K23" s="98"/>
      <c r="L23" s="99"/>
      <c r="M23" s="98"/>
      <c r="N23" s="99"/>
      <c r="O23" s="98"/>
    </row>
    <row r="24" spans="1:15" ht="15.75" thickBot="1">
      <c r="B24" s="116" t="s">
        <v>40</v>
      </c>
      <c r="C24" s="117"/>
      <c r="D24" s="118"/>
      <c r="E24" s="117"/>
      <c r="F24" s="118"/>
      <c r="G24" s="117"/>
      <c r="H24" s="118"/>
      <c r="I24" s="117"/>
      <c r="J24" s="118"/>
      <c r="K24" s="117"/>
      <c r="L24" s="118"/>
      <c r="M24" s="117"/>
      <c r="N24" s="118"/>
      <c r="O24" s="117"/>
    </row>
    <row r="25" spans="1:15" ht="16.5" thickTop="1">
      <c r="B25" s="119" t="s">
        <v>41</v>
      </c>
      <c r="C25" s="95">
        <f t="shared" ref="C25:O25" si="5">SUM(C19:C24)</f>
        <v>0</v>
      </c>
      <c r="D25" s="96">
        <f t="shared" si="5"/>
        <v>0</v>
      </c>
      <c r="E25" s="95">
        <f t="shared" si="5"/>
        <v>0</v>
      </c>
      <c r="F25" s="96">
        <f t="shared" si="5"/>
        <v>0</v>
      </c>
      <c r="G25" s="95">
        <f t="shared" si="5"/>
        <v>0</v>
      </c>
      <c r="H25" s="96">
        <f t="shared" si="5"/>
        <v>0</v>
      </c>
      <c r="I25" s="95">
        <f t="shared" si="5"/>
        <v>0</v>
      </c>
      <c r="J25" s="96">
        <f t="shared" si="5"/>
        <v>0</v>
      </c>
      <c r="K25" s="95">
        <f t="shared" si="5"/>
        <v>0</v>
      </c>
      <c r="L25" s="96">
        <f t="shared" si="5"/>
        <v>0</v>
      </c>
      <c r="M25" s="95">
        <f t="shared" si="5"/>
        <v>0</v>
      </c>
      <c r="N25" s="96">
        <f t="shared" si="5"/>
        <v>0</v>
      </c>
      <c r="O25" s="95">
        <f t="shared" si="5"/>
        <v>0</v>
      </c>
    </row>
    <row r="26" spans="1:15">
      <c r="B26" s="90"/>
      <c r="C26" s="90"/>
      <c r="D26" s="91"/>
      <c r="E26" s="90"/>
      <c r="F26" s="91"/>
      <c r="G26" s="90"/>
      <c r="H26" s="91"/>
      <c r="I26" s="90"/>
      <c r="J26" s="91"/>
      <c r="K26" s="90"/>
      <c r="L26" s="91"/>
      <c r="M26" s="90"/>
      <c r="N26" s="91"/>
      <c r="O26" s="90"/>
    </row>
    <row r="27" spans="1:15" ht="13.5" thickBot="1">
      <c r="B27" s="100"/>
      <c r="C27" s="100"/>
      <c r="D27" s="109"/>
      <c r="E27" s="100"/>
      <c r="F27" s="109"/>
      <c r="G27" s="100"/>
      <c r="H27" s="109"/>
      <c r="I27" s="100"/>
      <c r="J27" s="109"/>
      <c r="K27" s="100"/>
      <c r="L27" s="109"/>
      <c r="M27" s="100"/>
      <c r="N27" s="109"/>
      <c r="O27" s="100"/>
    </row>
    <row r="29" spans="1:15">
      <c r="A29" s="91"/>
    </row>
    <row r="31" spans="1:15" ht="13.5" thickBot="1"/>
    <row r="32" spans="1:15" ht="15.75" thickBot="1">
      <c r="B32" s="86"/>
      <c r="C32" s="103" t="str">
        <f>UPPER(TEXT($L$3,"mmmm-aa"))</f>
        <v>AOÛT-17</v>
      </c>
      <c r="D32" s="87" t="str">
        <f t="shared" ref="D32:O32" si="6">UPPER(TEXT(C32+$O$3,"mmm-aa"))</f>
        <v>SEPT-17</v>
      </c>
      <c r="E32" s="88" t="str">
        <f t="shared" si="6"/>
        <v>OCT-17</v>
      </c>
      <c r="F32" s="87" t="str">
        <f t="shared" si="6"/>
        <v>NOV-17</v>
      </c>
      <c r="G32" s="88" t="str">
        <f t="shared" si="6"/>
        <v>DÉC-17</v>
      </c>
      <c r="H32" s="87" t="str">
        <f t="shared" si="6"/>
        <v>JANV-18</v>
      </c>
      <c r="I32" s="88" t="str">
        <f t="shared" si="6"/>
        <v>FÉVR-18</v>
      </c>
      <c r="J32" s="87" t="str">
        <f t="shared" si="6"/>
        <v>MARS-18</v>
      </c>
      <c r="K32" s="88" t="str">
        <f t="shared" si="6"/>
        <v>AVR-18</v>
      </c>
      <c r="L32" s="87" t="str">
        <f t="shared" si="6"/>
        <v>MAI-18</v>
      </c>
      <c r="M32" s="88" t="str">
        <f t="shared" si="6"/>
        <v>JUIN-18</v>
      </c>
      <c r="N32" s="87" t="str">
        <f t="shared" si="6"/>
        <v>JUIL-18</v>
      </c>
      <c r="O32" s="110" t="str">
        <f t="shared" si="6"/>
        <v>AOÛT-18</v>
      </c>
    </row>
    <row r="33" spans="2:15" ht="18">
      <c r="B33" s="89" t="s">
        <v>88</v>
      </c>
      <c r="C33" s="222">
        <f>C40-C51</f>
        <v>456.53999999999996</v>
      </c>
      <c r="D33" s="216">
        <f t="shared" ref="D33:O33" si="7">D40-D51</f>
        <v>0</v>
      </c>
      <c r="E33" s="217">
        <f t="shared" si="7"/>
        <v>0</v>
      </c>
      <c r="F33" s="216">
        <f t="shared" si="7"/>
        <v>0</v>
      </c>
      <c r="G33" s="217">
        <f t="shared" si="7"/>
        <v>0</v>
      </c>
      <c r="H33" s="216">
        <f t="shared" si="7"/>
        <v>0</v>
      </c>
      <c r="I33" s="217">
        <f t="shared" si="7"/>
        <v>0</v>
      </c>
      <c r="J33" s="216">
        <f t="shared" si="7"/>
        <v>0</v>
      </c>
      <c r="K33" s="217">
        <f t="shared" si="7"/>
        <v>0</v>
      </c>
      <c r="L33" s="216">
        <f t="shared" si="7"/>
        <v>0</v>
      </c>
      <c r="M33" s="217">
        <f t="shared" si="7"/>
        <v>0</v>
      </c>
      <c r="N33" s="216">
        <f t="shared" si="7"/>
        <v>0</v>
      </c>
      <c r="O33" s="223">
        <f t="shared" si="7"/>
        <v>0</v>
      </c>
    </row>
    <row r="34" spans="2:15">
      <c r="B34" s="90"/>
      <c r="C34" s="106"/>
      <c r="D34" s="95"/>
      <c r="E34" s="96"/>
      <c r="F34" s="95"/>
      <c r="G34" s="96"/>
      <c r="H34" s="95"/>
      <c r="I34" s="96"/>
      <c r="J34" s="95"/>
      <c r="K34" s="96"/>
      <c r="L34" s="95"/>
      <c r="M34" s="96"/>
      <c r="N34" s="95"/>
      <c r="O34" s="111"/>
    </row>
    <row r="35" spans="2:15" ht="20.25">
      <c r="B35" s="113" t="s">
        <v>32</v>
      </c>
      <c r="C35" s="214">
        <f t="shared" ref="C35:O35" si="8">C40</f>
        <v>1706.54</v>
      </c>
      <c r="D35" s="213">
        <f t="shared" si="8"/>
        <v>0</v>
      </c>
      <c r="E35" s="212">
        <f t="shared" si="8"/>
        <v>0</v>
      </c>
      <c r="F35" s="213">
        <f t="shared" si="8"/>
        <v>0</v>
      </c>
      <c r="G35" s="212">
        <f t="shared" si="8"/>
        <v>0</v>
      </c>
      <c r="H35" s="213">
        <f t="shared" si="8"/>
        <v>0</v>
      </c>
      <c r="I35" s="212">
        <f t="shared" si="8"/>
        <v>0</v>
      </c>
      <c r="J35" s="213">
        <f t="shared" si="8"/>
        <v>0</v>
      </c>
      <c r="K35" s="212">
        <f t="shared" si="8"/>
        <v>0</v>
      </c>
      <c r="L35" s="213">
        <f t="shared" si="8"/>
        <v>0</v>
      </c>
      <c r="M35" s="212">
        <f t="shared" si="8"/>
        <v>0</v>
      </c>
      <c r="N35" s="213">
        <f t="shared" si="8"/>
        <v>0</v>
      </c>
      <c r="O35" s="224">
        <f t="shared" si="8"/>
        <v>0</v>
      </c>
    </row>
    <row r="36" spans="2:15" ht="20.25">
      <c r="B36" s="92"/>
      <c r="C36" s="106"/>
      <c r="D36" s="95"/>
      <c r="E36" s="96"/>
      <c r="F36" s="95"/>
      <c r="G36" s="96"/>
      <c r="H36" s="95"/>
      <c r="I36" s="96"/>
      <c r="J36" s="95"/>
      <c r="K36" s="96"/>
      <c r="L36" s="95"/>
      <c r="M36" s="96"/>
      <c r="N36" s="95"/>
      <c r="O36" s="111"/>
    </row>
    <row r="37" spans="2:15" ht="15">
      <c r="B37" s="97" t="s">
        <v>78</v>
      </c>
      <c r="C37" s="215">
        <v>1406.54</v>
      </c>
      <c r="D37" s="152"/>
      <c r="E37" s="153"/>
      <c r="F37" s="152"/>
      <c r="G37" s="153"/>
      <c r="H37" s="152"/>
      <c r="I37" s="153"/>
      <c r="J37" s="152"/>
      <c r="K37" s="153"/>
      <c r="L37" s="152"/>
      <c r="M37" s="153"/>
      <c r="N37" s="152"/>
      <c r="O37" s="225"/>
    </row>
    <row r="38" spans="2:15" ht="15">
      <c r="B38" s="97" t="s">
        <v>92</v>
      </c>
      <c r="C38" s="215">
        <v>300</v>
      </c>
      <c r="D38" s="152"/>
      <c r="E38" s="153"/>
      <c r="F38" s="152"/>
      <c r="G38" s="153"/>
      <c r="H38" s="152"/>
      <c r="I38" s="153"/>
      <c r="J38" s="152"/>
      <c r="K38" s="153"/>
      <c r="L38" s="152"/>
      <c r="M38" s="153"/>
      <c r="N38" s="152"/>
      <c r="O38" s="225"/>
    </row>
    <row r="39" spans="2:15" ht="15.75" thickBot="1">
      <c r="B39" s="116" t="s">
        <v>72</v>
      </c>
      <c r="C39" s="226">
        <v>0</v>
      </c>
      <c r="D39" s="218"/>
      <c r="E39" s="219"/>
      <c r="F39" s="218"/>
      <c r="G39" s="219"/>
      <c r="H39" s="218"/>
      <c r="I39" s="219"/>
      <c r="J39" s="218"/>
      <c r="K39" s="219"/>
      <c r="L39" s="218"/>
      <c r="M39" s="219"/>
      <c r="N39" s="218"/>
      <c r="O39" s="227"/>
    </row>
    <row r="40" spans="2:15" ht="16.5" thickTop="1">
      <c r="B40" s="119" t="s">
        <v>34</v>
      </c>
      <c r="C40" s="228">
        <f t="shared" ref="C40:O40" si="9">SUM(C37:C39)</f>
        <v>1706.54</v>
      </c>
      <c r="D40" s="220">
        <f t="shared" si="9"/>
        <v>0</v>
      </c>
      <c r="E40" s="221">
        <f t="shared" si="9"/>
        <v>0</v>
      </c>
      <c r="F40" s="220">
        <f t="shared" si="9"/>
        <v>0</v>
      </c>
      <c r="G40" s="221">
        <f t="shared" si="9"/>
        <v>0</v>
      </c>
      <c r="H40" s="220">
        <f t="shared" si="9"/>
        <v>0</v>
      </c>
      <c r="I40" s="221">
        <f t="shared" si="9"/>
        <v>0</v>
      </c>
      <c r="J40" s="220">
        <f t="shared" si="9"/>
        <v>0</v>
      </c>
      <c r="K40" s="221">
        <f t="shared" si="9"/>
        <v>0</v>
      </c>
      <c r="L40" s="220">
        <f t="shared" si="9"/>
        <v>0</v>
      </c>
      <c r="M40" s="221">
        <f t="shared" si="9"/>
        <v>0</v>
      </c>
      <c r="N40" s="220">
        <f t="shared" si="9"/>
        <v>0</v>
      </c>
      <c r="O40" s="229">
        <f t="shared" si="9"/>
        <v>0</v>
      </c>
    </row>
    <row r="41" spans="2:15">
      <c r="B41" s="90"/>
      <c r="C41" s="106"/>
      <c r="D41" s="95"/>
      <c r="E41" s="96"/>
      <c r="F41" s="95"/>
      <c r="G41" s="96"/>
      <c r="H41" s="95"/>
      <c r="I41" s="96"/>
      <c r="J41" s="95"/>
      <c r="K41" s="96"/>
      <c r="L41" s="95"/>
      <c r="M41" s="96"/>
      <c r="N41" s="95"/>
      <c r="O41" s="111"/>
    </row>
    <row r="42" spans="2:15">
      <c r="B42" s="90"/>
      <c r="C42" s="106"/>
      <c r="D42" s="95"/>
      <c r="E42" s="96"/>
      <c r="F42" s="95"/>
      <c r="G42" s="96"/>
      <c r="H42" s="95"/>
      <c r="I42" s="96"/>
      <c r="J42" s="95"/>
      <c r="K42" s="96"/>
      <c r="L42" s="95"/>
      <c r="M42" s="96"/>
      <c r="N42" s="95"/>
      <c r="O42" s="111"/>
    </row>
    <row r="43" spans="2:15" ht="20.25">
      <c r="B43" s="113" t="s">
        <v>35</v>
      </c>
      <c r="C43" s="105">
        <f t="shared" ref="C43:O43" si="10">C51</f>
        <v>1250</v>
      </c>
      <c r="D43" s="93">
        <f t="shared" si="10"/>
        <v>0</v>
      </c>
      <c r="E43" s="94">
        <f t="shared" si="10"/>
        <v>0</v>
      </c>
      <c r="F43" s="93">
        <f t="shared" si="10"/>
        <v>0</v>
      </c>
      <c r="G43" s="94">
        <f t="shared" si="10"/>
        <v>0</v>
      </c>
      <c r="H43" s="93">
        <f t="shared" si="10"/>
        <v>0</v>
      </c>
      <c r="I43" s="94">
        <f t="shared" si="10"/>
        <v>0</v>
      </c>
      <c r="J43" s="93">
        <f t="shared" si="10"/>
        <v>0</v>
      </c>
      <c r="K43" s="94">
        <f t="shared" si="10"/>
        <v>0</v>
      </c>
      <c r="L43" s="93">
        <f t="shared" si="10"/>
        <v>0</v>
      </c>
      <c r="M43" s="94">
        <f t="shared" si="10"/>
        <v>0</v>
      </c>
      <c r="N43" s="93">
        <f t="shared" si="10"/>
        <v>0</v>
      </c>
      <c r="O43" s="114">
        <f t="shared" si="10"/>
        <v>0</v>
      </c>
    </row>
    <row r="44" spans="2:15" ht="20.25">
      <c r="B44" s="92"/>
      <c r="C44" s="106"/>
      <c r="D44" s="95"/>
      <c r="E44" s="96"/>
      <c r="F44" s="95"/>
      <c r="G44" s="96"/>
      <c r="H44" s="95"/>
      <c r="I44" s="96"/>
      <c r="J44" s="95"/>
      <c r="K44" s="96"/>
      <c r="L44" s="95"/>
      <c r="M44" s="96"/>
      <c r="N44" s="95"/>
      <c r="O44" s="111"/>
    </row>
    <row r="45" spans="2:15" ht="15">
      <c r="B45" s="97" t="s">
        <v>36</v>
      </c>
      <c r="C45" s="107">
        <v>70</v>
      </c>
      <c r="D45" s="98"/>
      <c r="E45" s="99"/>
      <c r="F45" s="98"/>
      <c r="G45" s="99"/>
      <c r="H45" s="98"/>
      <c r="I45" s="99"/>
      <c r="J45" s="98"/>
      <c r="K45" s="99"/>
      <c r="L45" s="98"/>
      <c r="M45" s="99"/>
      <c r="N45" s="98"/>
      <c r="O45" s="115"/>
    </row>
    <row r="46" spans="2:15" ht="15">
      <c r="B46" s="97" t="s">
        <v>37</v>
      </c>
      <c r="C46" s="107">
        <v>465</v>
      </c>
      <c r="D46" s="98"/>
      <c r="E46" s="99"/>
      <c r="F46" s="98"/>
      <c r="G46" s="99"/>
      <c r="H46" s="98"/>
      <c r="I46" s="99"/>
      <c r="J46" s="98"/>
      <c r="K46" s="99"/>
      <c r="L46" s="98"/>
      <c r="M46" s="99"/>
      <c r="N46" s="98"/>
      <c r="O46" s="115"/>
    </row>
    <row r="47" spans="2:15" ht="15">
      <c r="B47" s="97" t="s">
        <v>38</v>
      </c>
      <c r="C47" s="107">
        <v>220</v>
      </c>
      <c r="D47" s="98"/>
      <c r="E47" s="99"/>
      <c r="F47" s="98"/>
      <c r="G47" s="99"/>
      <c r="H47" s="98"/>
      <c r="I47" s="99"/>
      <c r="J47" s="98"/>
      <c r="K47" s="99"/>
      <c r="L47" s="98"/>
      <c r="M47" s="99"/>
      <c r="N47" s="98"/>
      <c r="O47" s="115"/>
    </row>
    <row r="48" spans="2:15" ht="15">
      <c r="B48" s="97" t="s">
        <v>39</v>
      </c>
      <c r="C48" s="107">
        <v>125</v>
      </c>
      <c r="D48" s="98"/>
      <c r="E48" s="99"/>
      <c r="F48" s="98"/>
      <c r="G48" s="99"/>
      <c r="H48" s="98"/>
      <c r="I48" s="99"/>
      <c r="J48" s="98"/>
      <c r="K48" s="99"/>
      <c r="L48" s="98"/>
      <c r="M48" s="99"/>
      <c r="N48" s="98"/>
      <c r="O48" s="115"/>
    </row>
    <row r="49" spans="2:15" ht="15">
      <c r="B49" s="97" t="s">
        <v>13</v>
      </c>
      <c r="C49" s="107">
        <v>170</v>
      </c>
      <c r="D49" s="98"/>
      <c r="E49" s="99"/>
      <c r="F49" s="98"/>
      <c r="G49" s="99"/>
      <c r="H49" s="98"/>
      <c r="I49" s="99"/>
      <c r="J49" s="98"/>
      <c r="K49" s="99"/>
      <c r="L49" s="98"/>
      <c r="M49" s="99"/>
      <c r="N49" s="98"/>
      <c r="O49" s="115"/>
    </row>
    <row r="50" spans="2:15" ht="15.75" thickBot="1">
      <c r="B50" s="116" t="s">
        <v>40</v>
      </c>
      <c r="C50" s="120">
        <v>200</v>
      </c>
      <c r="D50" s="117"/>
      <c r="E50" s="118"/>
      <c r="F50" s="117"/>
      <c r="G50" s="118"/>
      <c r="H50" s="117"/>
      <c r="I50" s="118"/>
      <c r="J50" s="117"/>
      <c r="K50" s="118"/>
      <c r="L50" s="117"/>
      <c r="M50" s="118"/>
      <c r="N50" s="117"/>
      <c r="O50" s="121"/>
    </row>
    <row r="51" spans="2:15" ht="16.5" thickTop="1">
      <c r="B51" s="119" t="s">
        <v>41</v>
      </c>
      <c r="C51" s="106">
        <f>SUM(C45:C50)</f>
        <v>1250</v>
      </c>
      <c r="D51" s="95">
        <f t="shared" ref="D51:O51" si="11">SUM(D45:D50)</f>
        <v>0</v>
      </c>
      <c r="E51" s="96">
        <f t="shared" si="11"/>
        <v>0</v>
      </c>
      <c r="F51" s="95">
        <f t="shared" si="11"/>
        <v>0</v>
      </c>
      <c r="G51" s="96">
        <f t="shared" si="11"/>
        <v>0</v>
      </c>
      <c r="H51" s="95">
        <f t="shared" si="11"/>
        <v>0</v>
      </c>
      <c r="I51" s="96">
        <f t="shared" si="11"/>
        <v>0</v>
      </c>
      <c r="J51" s="95">
        <f t="shared" si="11"/>
        <v>0</v>
      </c>
      <c r="K51" s="96">
        <f t="shared" si="11"/>
        <v>0</v>
      </c>
      <c r="L51" s="95">
        <f t="shared" si="11"/>
        <v>0</v>
      </c>
      <c r="M51" s="96">
        <f t="shared" si="11"/>
        <v>0</v>
      </c>
      <c r="N51" s="95">
        <f t="shared" si="11"/>
        <v>0</v>
      </c>
      <c r="O51" s="111">
        <f t="shared" si="11"/>
        <v>0</v>
      </c>
    </row>
    <row r="52" spans="2:15">
      <c r="B52" s="90"/>
      <c r="C52" s="104"/>
      <c r="D52" s="90"/>
      <c r="E52" s="91"/>
      <c r="F52" s="90"/>
      <c r="G52" s="91"/>
      <c r="H52" s="90"/>
      <c r="I52" s="91"/>
      <c r="J52" s="90"/>
      <c r="K52" s="91"/>
      <c r="L52" s="90"/>
      <c r="M52" s="91"/>
      <c r="N52" s="90"/>
      <c r="O52" s="122"/>
    </row>
    <row r="53" spans="2:15" ht="13.5" thickBot="1">
      <c r="B53" s="100"/>
      <c r="C53" s="108"/>
      <c r="D53" s="100"/>
      <c r="E53" s="109"/>
      <c r="F53" s="100"/>
      <c r="G53" s="109"/>
      <c r="H53" s="100"/>
      <c r="I53" s="109"/>
      <c r="J53" s="100"/>
      <c r="K53" s="109"/>
      <c r="L53" s="100"/>
      <c r="M53" s="109"/>
      <c r="N53" s="100"/>
      <c r="O53" s="123"/>
    </row>
  </sheetData>
  <sheetProtection sheet="1" objects="1" scenarios="1"/>
  <mergeCells count="2">
    <mergeCell ref="M3:N3"/>
    <mergeCell ref="A1:O1"/>
  </mergeCells>
  <pageMargins left="0.7" right="0.7" top="0.75" bottom="0.75" header="0.3" footer="0.3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81"/>
  <sheetViews>
    <sheetView zoomScale="80" zoomScaleNormal="80" workbookViewId="0">
      <selection activeCell="N31" sqref="N31"/>
    </sheetView>
  </sheetViews>
  <sheetFormatPr baseColWidth="10" defaultColWidth="11.42578125" defaultRowHeight="12.75"/>
  <cols>
    <col min="1" max="1" width="3.85546875" style="165" customWidth="1"/>
    <col min="2" max="3" width="8" style="165" customWidth="1"/>
    <col min="4" max="4" width="13.28515625" style="165" bestFit="1" customWidth="1"/>
    <col min="5" max="5" width="13.28515625" style="165" hidden="1" customWidth="1"/>
    <col min="6" max="6" width="20.5703125" style="165" customWidth="1"/>
    <col min="7" max="7" width="17.42578125" style="165" customWidth="1"/>
    <col min="8" max="8" width="14.85546875" style="165" bestFit="1" customWidth="1"/>
    <col min="9" max="9" width="13.140625" style="165" bestFit="1" customWidth="1"/>
    <col min="10" max="11" width="11.42578125" style="165"/>
    <col min="12" max="12" width="13.28515625" style="165" bestFit="1" customWidth="1"/>
    <col min="13" max="13" width="0" style="165" hidden="1" customWidth="1"/>
    <col min="14" max="14" width="20.140625" style="165" bestFit="1" customWidth="1"/>
    <col min="15" max="15" width="15.5703125" style="165" customWidth="1"/>
    <col min="16" max="16" width="14.85546875" style="165" bestFit="1" customWidth="1"/>
    <col min="17" max="17" width="13.140625" style="165" bestFit="1" customWidth="1"/>
    <col min="18" max="18" width="11.42578125" style="165"/>
    <col min="19" max="19" width="24.7109375" style="165" bestFit="1" customWidth="1"/>
    <col min="20" max="20" width="34.28515625" style="165" bestFit="1" customWidth="1"/>
    <col min="21" max="16384" width="11.42578125" style="165"/>
  </cols>
  <sheetData>
    <row r="1" spans="1:20" ht="21" thickBot="1">
      <c r="S1" s="167" t="s">
        <v>114</v>
      </c>
      <c r="T1" s="169" t="s">
        <v>66</v>
      </c>
    </row>
    <row r="2" spans="1:20" ht="20.25" customHeight="1">
      <c r="C2" s="262" t="s">
        <v>91</v>
      </c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4"/>
      <c r="S2" s="167" t="s">
        <v>113</v>
      </c>
      <c r="T2" s="169" t="s">
        <v>44</v>
      </c>
    </row>
    <row r="3" spans="1:20" ht="20.25" customHeight="1" thickBot="1">
      <c r="A3" s="172"/>
      <c r="B3" s="172"/>
      <c r="C3" s="265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7"/>
      <c r="S3" s="167" t="s">
        <v>31</v>
      </c>
      <c r="T3" s="166">
        <v>2017</v>
      </c>
    </row>
    <row r="4" spans="1:20" ht="20.25">
      <c r="S4" s="168" t="s">
        <v>111</v>
      </c>
      <c r="T4" s="166" t="s">
        <v>112</v>
      </c>
    </row>
    <row r="5" spans="1:20" ht="17.25" customHeight="1">
      <c r="F5" s="268" t="s">
        <v>108</v>
      </c>
      <c r="G5" s="268"/>
      <c r="H5" s="179"/>
      <c r="N5" s="268" t="s">
        <v>116</v>
      </c>
      <c r="O5" s="268"/>
      <c r="P5" s="179"/>
    </row>
    <row r="7" spans="1:20" ht="13.5" thickBot="1"/>
    <row r="8" spans="1:20" ht="24" customHeight="1" thickBot="1">
      <c r="D8" s="259" t="str">
        <f>($T$4&amp;" "&amp;$T$1)&amp;" "&amp;$T$3</f>
        <v>Solde Bancaire de Juillet 2017</v>
      </c>
      <c r="E8" s="260"/>
      <c r="F8" s="260"/>
      <c r="G8" s="260"/>
      <c r="H8" s="260"/>
      <c r="I8" s="261"/>
      <c r="J8" s="203">
        <v>16.38</v>
      </c>
      <c r="L8" s="259" t="str">
        <f>($T$4&amp;" "&amp;$T$1)&amp;" "&amp;$T$3</f>
        <v>Solde Bancaire de Juillet 2017</v>
      </c>
      <c r="M8" s="260"/>
      <c r="N8" s="260"/>
      <c r="O8" s="260"/>
      <c r="P8" s="260"/>
      <c r="Q8" s="261"/>
      <c r="R8" s="203">
        <v>7000</v>
      </c>
    </row>
    <row r="9" spans="1:20" ht="24" customHeight="1" thickBot="1">
      <c r="D9" s="170" t="s">
        <v>109</v>
      </c>
      <c r="E9" s="170" t="s">
        <v>109</v>
      </c>
      <c r="F9" s="206" t="s">
        <v>93</v>
      </c>
      <c r="G9" s="171" t="s">
        <v>96</v>
      </c>
      <c r="H9" s="206" t="s">
        <v>35</v>
      </c>
      <c r="I9" s="171" t="s">
        <v>115</v>
      </c>
      <c r="J9" s="173" t="s">
        <v>110</v>
      </c>
      <c r="L9" s="170" t="s">
        <v>109</v>
      </c>
      <c r="M9" s="170" t="s">
        <v>109</v>
      </c>
      <c r="N9" s="206" t="s">
        <v>93</v>
      </c>
      <c r="O9" s="171" t="s">
        <v>96</v>
      </c>
      <c r="P9" s="206" t="s">
        <v>35</v>
      </c>
      <c r="Q9" s="171" t="s">
        <v>115</v>
      </c>
      <c r="R9" s="173" t="s">
        <v>110</v>
      </c>
    </row>
    <row r="10" spans="1:20" ht="15">
      <c r="D10" s="177"/>
      <c r="E10" s="177"/>
      <c r="F10" s="175"/>
      <c r="G10" s="175"/>
      <c r="H10" s="184"/>
      <c r="I10" s="186"/>
      <c r="J10" s="204">
        <f>J8-H10+I10</f>
        <v>16.38</v>
      </c>
      <c r="L10" s="177"/>
      <c r="M10" s="177"/>
      <c r="N10" s="175"/>
      <c r="O10" s="175"/>
      <c r="P10" s="200"/>
      <c r="Q10" s="186"/>
      <c r="R10" s="204">
        <f>R8-P10+Q10</f>
        <v>7000</v>
      </c>
    </row>
    <row r="11" spans="1:20" ht="15">
      <c r="D11" s="178"/>
      <c r="E11" s="178">
        <f>IF(WEEKDAY(E10+1)=1,E10+1,E10+1)</f>
        <v>1</v>
      </c>
      <c r="F11" s="176"/>
      <c r="G11" s="176"/>
      <c r="H11" s="185"/>
      <c r="I11" s="199"/>
      <c r="J11" s="205">
        <f>J10-H11+I11</f>
        <v>16.38</v>
      </c>
      <c r="L11" s="178"/>
      <c r="M11" s="178">
        <f>IF(WEEKDAY(M10+1)=1,M10+1,M10+1)</f>
        <v>1</v>
      </c>
      <c r="N11" s="176"/>
      <c r="O11" s="176"/>
      <c r="P11" s="174"/>
      <c r="Q11" s="176"/>
      <c r="R11" s="205">
        <f>R10-P11+Q11</f>
        <v>7000</v>
      </c>
    </row>
    <row r="12" spans="1:20" ht="15">
      <c r="D12" s="178"/>
      <c r="E12" s="178">
        <f t="shared" ref="E12:E37" si="0">IF(WEEKDAY(E11+1)=1,E11+1,E11+1)</f>
        <v>2</v>
      </c>
      <c r="F12" s="176"/>
      <c r="G12" s="176"/>
      <c r="H12" s="182"/>
      <c r="I12" s="183"/>
      <c r="J12" s="205">
        <f t="shared" ref="J12:J37" si="1">J11-H12+I12</f>
        <v>16.38</v>
      </c>
      <c r="L12" s="178"/>
      <c r="M12" s="178">
        <f t="shared" ref="M12:M37" si="2">IF(WEEKDAY(M11+1)=1,M11+1,M11+1)</f>
        <v>2</v>
      </c>
      <c r="N12" s="176"/>
      <c r="O12" s="176"/>
      <c r="P12" s="174"/>
      <c r="Q12" s="176"/>
      <c r="R12" s="205">
        <f t="shared" ref="R12:R37" si="3">R11-P12+Q12</f>
        <v>7000</v>
      </c>
    </row>
    <row r="13" spans="1:20" ht="15">
      <c r="D13" s="178"/>
      <c r="E13" s="178">
        <f t="shared" si="0"/>
        <v>3</v>
      </c>
      <c r="F13" s="176"/>
      <c r="G13" s="176"/>
      <c r="H13" s="182"/>
      <c r="I13" s="183"/>
      <c r="J13" s="205">
        <f t="shared" si="1"/>
        <v>16.38</v>
      </c>
      <c r="L13" s="178"/>
      <c r="M13" s="178">
        <f t="shared" si="2"/>
        <v>3</v>
      </c>
      <c r="N13" s="176"/>
      <c r="O13" s="176"/>
      <c r="P13" s="174"/>
      <c r="Q13" s="176"/>
      <c r="R13" s="205">
        <f t="shared" si="3"/>
        <v>7000</v>
      </c>
    </row>
    <row r="14" spans="1:20" ht="15">
      <c r="D14" s="178"/>
      <c r="E14" s="178">
        <f t="shared" si="0"/>
        <v>4</v>
      </c>
      <c r="F14" s="176"/>
      <c r="G14" s="176"/>
      <c r="H14" s="182"/>
      <c r="I14" s="183"/>
      <c r="J14" s="205">
        <f t="shared" si="1"/>
        <v>16.38</v>
      </c>
      <c r="L14" s="178"/>
      <c r="M14" s="178">
        <f t="shared" si="2"/>
        <v>4</v>
      </c>
      <c r="N14" s="176"/>
      <c r="O14" s="176"/>
      <c r="P14" s="174"/>
      <c r="Q14" s="176"/>
      <c r="R14" s="205">
        <f t="shared" si="3"/>
        <v>7000</v>
      </c>
    </row>
    <row r="15" spans="1:20" ht="15">
      <c r="D15" s="178"/>
      <c r="E15" s="178">
        <f t="shared" si="0"/>
        <v>5</v>
      </c>
      <c r="F15" s="176"/>
      <c r="G15" s="176"/>
      <c r="H15" s="182"/>
      <c r="I15" s="183"/>
      <c r="J15" s="205">
        <f t="shared" si="1"/>
        <v>16.38</v>
      </c>
      <c r="L15" s="178"/>
      <c r="M15" s="178">
        <f t="shared" si="2"/>
        <v>5</v>
      </c>
      <c r="N15" s="176"/>
      <c r="O15" s="176"/>
      <c r="P15" s="174"/>
      <c r="Q15" s="176"/>
      <c r="R15" s="205">
        <f t="shared" si="3"/>
        <v>7000</v>
      </c>
    </row>
    <row r="16" spans="1:20" ht="15">
      <c r="D16" s="178"/>
      <c r="E16" s="178">
        <f t="shared" si="0"/>
        <v>6</v>
      </c>
      <c r="F16" s="176"/>
      <c r="G16" s="176"/>
      <c r="H16" s="182"/>
      <c r="I16" s="183"/>
      <c r="J16" s="205">
        <f t="shared" si="1"/>
        <v>16.38</v>
      </c>
      <c r="L16" s="178"/>
      <c r="M16" s="178">
        <f t="shared" si="2"/>
        <v>6</v>
      </c>
      <c r="N16" s="176"/>
      <c r="O16" s="176"/>
      <c r="P16" s="174"/>
      <c r="Q16" s="176"/>
      <c r="R16" s="205">
        <f t="shared" si="3"/>
        <v>7000</v>
      </c>
    </row>
    <row r="17" spans="4:18" ht="15">
      <c r="D17" s="178"/>
      <c r="E17" s="178">
        <f t="shared" si="0"/>
        <v>7</v>
      </c>
      <c r="F17" s="176"/>
      <c r="G17" s="176"/>
      <c r="H17" s="182"/>
      <c r="I17" s="183"/>
      <c r="J17" s="205">
        <f t="shared" si="1"/>
        <v>16.38</v>
      </c>
      <c r="L17" s="178"/>
      <c r="M17" s="178">
        <f t="shared" si="2"/>
        <v>7</v>
      </c>
      <c r="N17" s="176"/>
      <c r="O17" s="176"/>
      <c r="P17" s="174"/>
      <c r="Q17" s="176"/>
      <c r="R17" s="205">
        <f t="shared" si="3"/>
        <v>7000</v>
      </c>
    </row>
    <row r="18" spans="4:18" ht="15">
      <c r="D18" s="178"/>
      <c r="E18" s="178">
        <f t="shared" si="0"/>
        <v>8</v>
      </c>
      <c r="F18" s="176"/>
      <c r="G18" s="176"/>
      <c r="H18" s="182"/>
      <c r="I18" s="183"/>
      <c r="J18" s="205">
        <f t="shared" si="1"/>
        <v>16.38</v>
      </c>
      <c r="L18" s="178"/>
      <c r="M18" s="178">
        <f t="shared" si="2"/>
        <v>8</v>
      </c>
      <c r="N18" s="176"/>
      <c r="O18" s="176"/>
      <c r="P18" s="174"/>
      <c r="Q18" s="176"/>
      <c r="R18" s="205">
        <f t="shared" si="3"/>
        <v>7000</v>
      </c>
    </row>
    <row r="19" spans="4:18" ht="15">
      <c r="D19" s="178"/>
      <c r="E19" s="178">
        <f t="shared" si="0"/>
        <v>9</v>
      </c>
      <c r="F19" s="176"/>
      <c r="G19" s="176"/>
      <c r="H19" s="182"/>
      <c r="I19" s="183"/>
      <c r="J19" s="205">
        <f t="shared" si="1"/>
        <v>16.38</v>
      </c>
      <c r="L19" s="178"/>
      <c r="M19" s="178">
        <f t="shared" si="2"/>
        <v>9</v>
      </c>
      <c r="N19" s="176"/>
      <c r="O19" s="176"/>
      <c r="P19" s="174"/>
      <c r="Q19" s="176"/>
      <c r="R19" s="205">
        <f t="shared" si="3"/>
        <v>7000</v>
      </c>
    </row>
    <row r="20" spans="4:18" ht="15">
      <c r="D20" s="178"/>
      <c r="E20" s="178">
        <f t="shared" si="0"/>
        <v>10</v>
      </c>
      <c r="F20" s="176"/>
      <c r="G20" s="176"/>
      <c r="H20" s="182"/>
      <c r="I20" s="183"/>
      <c r="J20" s="205">
        <f t="shared" si="1"/>
        <v>16.38</v>
      </c>
      <c r="L20" s="178"/>
      <c r="M20" s="178">
        <f t="shared" si="2"/>
        <v>10</v>
      </c>
      <c r="N20" s="176"/>
      <c r="O20" s="176"/>
      <c r="P20" s="174"/>
      <c r="Q20" s="176"/>
      <c r="R20" s="205">
        <f t="shared" si="3"/>
        <v>7000</v>
      </c>
    </row>
    <row r="21" spans="4:18" ht="15">
      <c r="D21" s="178"/>
      <c r="E21" s="178">
        <f t="shared" si="0"/>
        <v>11</v>
      </c>
      <c r="F21" s="176"/>
      <c r="G21" s="176"/>
      <c r="H21" s="182"/>
      <c r="I21" s="183"/>
      <c r="J21" s="205">
        <f t="shared" si="1"/>
        <v>16.38</v>
      </c>
      <c r="L21" s="178"/>
      <c r="M21" s="178">
        <f t="shared" si="2"/>
        <v>11</v>
      </c>
      <c r="N21" s="176"/>
      <c r="O21" s="176"/>
      <c r="P21" s="174"/>
      <c r="Q21" s="176"/>
      <c r="R21" s="205">
        <f t="shared" si="3"/>
        <v>7000</v>
      </c>
    </row>
    <row r="22" spans="4:18" ht="15">
      <c r="D22" s="178"/>
      <c r="E22" s="178">
        <f t="shared" si="0"/>
        <v>12</v>
      </c>
      <c r="F22" s="176"/>
      <c r="G22" s="176"/>
      <c r="H22" s="182"/>
      <c r="I22" s="183"/>
      <c r="J22" s="205">
        <f t="shared" si="1"/>
        <v>16.38</v>
      </c>
      <c r="L22" s="178"/>
      <c r="M22" s="178">
        <f t="shared" si="2"/>
        <v>12</v>
      </c>
      <c r="N22" s="176"/>
      <c r="O22" s="176"/>
      <c r="P22" s="174"/>
      <c r="Q22" s="176"/>
      <c r="R22" s="205">
        <f t="shared" si="3"/>
        <v>7000</v>
      </c>
    </row>
    <row r="23" spans="4:18" ht="15">
      <c r="D23" s="178"/>
      <c r="E23" s="178">
        <f t="shared" si="0"/>
        <v>13</v>
      </c>
      <c r="F23" s="176"/>
      <c r="G23" s="176"/>
      <c r="H23" s="182"/>
      <c r="I23" s="183"/>
      <c r="J23" s="205">
        <f t="shared" si="1"/>
        <v>16.38</v>
      </c>
      <c r="L23" s="178"/>
      <c r="M23" s="178">
        <f t="shared" si="2"/>
        <v>13</v>
      </c>
      <c r="N23" s="176"/>
      <c r="O23" s="176"/>
      <c r="P23" s="174"/>
      <c r="Q23" s="176"/>
      <c r="R23" s="205">
        <f t="shared" si="3"/>
        <v>7000</v>
      </c>
    </row>
    <row r="24" spans="4:18" ht="15">
      <c r="D24" s="178"/>
      <c r="E24" s="178">
        <f t="shared" si="0"/>
        <v>14</v>
      </c>
      <c r="F24" s="176"/>
      <c r="G24" s="176"/>
      <c r="H24" s="182"/>
      <c r="I24" s="183"/>
      <c r="J24" s="205">
        <f t="shared" si="1"/>
        <v>16.38</v>
      </c>
      <c r="L24" s="178"/>
      <c r="M24" s="178">
        <f t="shared" si="2"/>
        <v>14</v>
      </c>
      <c r="N24" s="176"/>
      <c r="O24" s="176"/>
      <c r="P24" s="174"/>
      <c r="Q24" s="176"/>
      <c r="R24" s="205">
        <f t="shared" si="3"/>
        <v>7000</v>
      </c>
    </row>
    <row r="25" spans="4:18" ht="15">
      <c r="D25" s="178"/>
      <c r="E25" s="178">
        <f t="shared" si="0"/>
        <v>15</v>
      </c>
      <c r="F25" s="176"/>
      <c r="G25" s="176"/>
      <c r="H25" s="182"/>
      <c r="I25" s="183"/>
      <c r="J25" s="205">
        <f t="shared" si="1"/>
        <v>16.38</v>
      </c>
      <c r="L25" s="178"/>
      <c r="M25" s="178">
        <f t="shared" si="2"/>
        <v>15</v>
      </c>
      <c r="N25" s="176"/>
      <c r="O25" s="176"/>
      <c r="P25" s="174"/>
      <c r="Q25" s="176"/>
      <c r="R25" s="205">
        <f t="shared" si="3"/>
        <v>7000</v>
      </c>
    </row>
    <row r="26" spans="4:18" ht="15">
      <c r="D26" s="178"/>
      <c r="E26" s="178">
        <f t="shared" si="0"/>
        <v>16</v>
      </c>
      <c r="F26" s="176"/>
      <c r="G26" s="176"/>
      <c r="H26" s="182"/>
      <c r="I26" s="183"/>
      <c r="J26" s="205">
        <f t="shared" si="1"/>
        <v>16.38</v>
      </c>
      <c r="L26" s="178"/>
      <c r="M26" s="178">
        <f t="shared" si="2"/>
        <v>16</v>
      </c>
      <c r="N26" s="176"/>
      <c r="O26" s="176"/>
      <c r="P26" s="174"/>
      <c r="Q26" s="176"/>
      <c r="R26" s="205">
        <f t="shared" si="3"/>
        <v>7000</v>
      </c>
    </row>
    <row r="27" spans="4:18" ht="15">
      <c r="D27" s="178"/>
      <c r="E27" s="178">
        <f t="shared" si="0"/>
        <v>17</v>
      </c>
      <c r="F27" s="176"/>
      <c r="G27" s="176"/>
      <c r="H27" s="182"/>
      <c r="I27" s="183"/>
      <c r="J27" s="205">
        <f t="shared" si="1"/>
        <v>16.38</v>
      </c>
      <c r="L27" s="178"/>
      <c r="M27" s="178">
        <f t="shared" si="2"/>
        <v>17</v>
      </c>
      <c r="N27" s="176"/>
      <c r="O27" s="176"/>
      <c r="P27" s="174"/>
      <c r="Q27" s="176"/>
      <c r="R27" s="205">
        <f t="shared" si="3"/>
        <v>7000</v>
      </c>
    </row>
    <row r="28" spans="4:18" ht="15">
      <c r="D28" s="178"/>
      <c r="E28" s="178">
        <f t="shared" si="0"/>
        <v>18</v>
      </c>
      <c r="F28" s="176"/>
      <c r="G28" s="176"/>
      <c r="H28" s="182"/>
      <c r="I28" s="183"/>
      <c r="J28" s="205">
        <f t="shared" si="1"/>
        <v>16.38</v>
      </c>
      <c r="L28" s="178"/>
      <c r="M28" s="178">
        <f t="shared" si="2"/>
        <v>18</v>
      </c>
      <c r="N28" s="176"/>
      <c r="O28" s="176"/>
      <c r="P28" s="174"/>
      <c r="Q28" s="176"/>
      <c r="R28" s="205">
        <f t="shared" si="3"/>
        <v>7000</v>
      </c>
    </row>
    <row r="29" spans="4:18" ht="15">
      <c r="D29" s="178"/>
      <c r="E29" s="178">
        <f t="shared" si="0"/>
        <v>19</v>
      </c>
      <c r="F29" s="176"/>
      <c r="G29" s="176"/>
      <c r="H29" s="182"/>
      <c r="I29" s="183"/>
      <c r="J29" s="205">
        <f t="shared" si="1"/>
        <v>16.38</v>
      </c>
      <c r="L29" s="178"/>
      <c r="M29" s="178">
        <f t="shared" si="2"/>
        <v>19</v>
      </c>
      <c r="N29" s="176"/>
      <c r="O29" s="176"/>
      <c r="P29" s="174"/>
      <c r="Q29" s="176"/>
      <c r="R29" s="205">
        <f t="shared" si="3"/>
        <v>7000</v>
      </c>
    </row>
    <row r="30" spans="4:18" ht="15">
      <c r="D30" s="178"/>
      <c r="E30" s="178">
        <f t="shared" si="0"/>
        <v>20</v>
      </c>
      <c r="F30" s="176"/>
      <c r="G30" s="176"/>
      <c r="H30" s="182"/>
      <c r="I30" s="183"/>
      <c r="J30" s="205">
        <f t="shared" si="1"/>
        <v>16.38</v>
      </c>
      <c r="L30" s="178"/>
      <c r="M30" s="178">
        <f t="shared" si="2"/>
        <v>20</v>
      </c>
      <c r="N30" s="176"/>
      <c r="O30" s="176"/>
      <c r="P30" s="174"/>
      <c r="Q30" s="176"/>
      <c r="R30" s="205">
        <f t="shared" si="3"/>
        <v>7000</v>
      </c>
    </row>
    <row r="31" spans="4:18" ht="15">
      <c r="D31" s="178"/>
      <c r="E31" s="178">
        <f t="shared" si="0"/>
        <v>21</v>
      </c>
      <c r="F31" s="176"/>
      <c r="G31" s="176"/>
      <c r="H31" s="182"/>
      <c r="I31" s="183"/>
      <c r="J31" s="205">
        <f t="shared" si="1"/>
        <v>16.38</v>
      </c>
      <c r="L31" s="178"/>
      <c r="M31" s="178">
        <f t="shared" si="2"/>
        <v>21</v>
      </c>
      <c r="N31" s="176"/>
      <c r="O31" s="176"/>
      <c r="P31" s="174"/>
      <c r="Q31" s="176"/>
      <c r="R31" s="205">
        <f t="shared" si="3"/>
        <v>7000</v>
      </c>
    </row>
    <row r="32" spans="4:18" ht="15">
      <c r="D32" s="178"/>
      <c r="E32" s="178">
        <f t="shared" si="0"/>
        <v>22</v>
      </c>
      <c r="F32" s="176"/>
      <c r="G32" s="176"/>
      <c r="H32" s="182"/>
      <c r="I32" s="183"/>
      <c r="J32" s="205">
        <f t="shared" si="1"/>
        <v>16.38</v>
      </c>
      <c r="L32" s="178"/>
      <c r="M32" s="178">
        <f t="shared" si="2"/>
        <v>22</v>
      </c>
      <c r="N32" s="176"/>
      <c r="O32" s="176"/>
      <c r="P32" s="174"/>
      <c r="Q32" s="176"/>
      <c r="R32" s="205">
        <f t="shared" si="3"/>
        <v>7000</v>
      </c>
    </row>
    <row r="33" spans="4:18" ht="15">
      <c r="D33" s="178"/>
      <c r="E33" s="178">
        <f t="shared" si="0"/>
        <v>23</v>
      </c>
      <c r="F33" s="176"/>
      <c r="G33" s="176"/>
      <c r="H33" s="182"/>
      <c r="I33" s="183"/>
      <c r="J33" s="205">
        <f t="shared" si="1"/>
        <v>16.38</v>
      </c>
      <c r="L33" s="178"/>
      <c r="M33" s="178">
        <f t="shared" si="2"/>
        <v>23</v>
      </c>
      <c r="N33" s="176"/>
      <c r="O33" s="176"/>
      <c r="P33" s="174"/>
      <c r="Q33" s="176"/>
      <c r="R33" s="205">
        <f t="shared" si="3"/>
        <v>7000</v>
      </c>
    </row>
    <row r="34" spans="4:18" ht="15">
      <c r="D34" s="178"/>
      <c r="E34" s="178">
        <f t="shared" si="0"/>
        <v>24</v>
      </c>
      <c r="F34" s="176"/>
      <c r="G34" s="176"/>
      <c r="H34" s="182"/>
      <c r="I34" s="183"/>
      <c r="J34" s="205">
        <f t="shared" si="1"/>
        <v>16.38</v>
      </c>
      <c r="L34" s="178"/>
      <c r="M34" s="178">
        <f t="shared" si="2"/>
        <v>24</v>
      </c>
      <c r="N34" s="176"/>
      <c r="O34" s="176"/>
      <c r="P34" s="174"/>
      <c r="Q34" s="176"/>
      <c r="R34" s="205">
        <f t="shared" si="3"/>
        <v>7000</v>
      </c>
    </row>
    <row r="35" spans="4:18" ht="15">
      <c r="D35" s="178"/>
      <c r="E35" s="178">
        <f t="shared" si="0"/>
        <v>25</v>
      </c>
      <c r="F35" s="176"/>
      <c r="G35" s="176"/>
      <c r="H35" s="182"/>
      <c r="I35" s="183"/>
      <c r="J35" s="205">
        <f t="shared" si="1"/>
        <v>16.38</v>
      </c>
      <c r="L35" s="178"/>
      <c r="M35" s="178">
        <f t="shared" si="2"/>
        <v>25</v>
      </c>
      <c r="N35" s="176"/>
      <c r="O35" s="176"/>
      <c r="P35" s="174"/>
      <c r="Q35" s="176"/>
      <c r="R35" s="205">
        <f t="shared" si="3"/>
        <v>7000</v>
      </c>
    </row>
    <row r="36" spans="4:18" ht="15">
      <c r="D36" s="178"/>
      <c r="E36" s="178">
        <f t="shared" si="0"/>
        <v>26</v>
      </c>
      <c r="F36" s="176"/>
      <c r="G36" s="176"/>
      <c r="H36" s="182"/>
      <c r="I36" s="183"/>
      <c r="J36" s="205">
        <f t="shared" si="1"/>
        <v>16.38</v>
      </c>
      <c r="L36" s="178"/>
      <c r="M36" s="178">
        <f t="shared" si="2"/>
        <v>26</v>
      </c>
      <c r="N36" s="176"/>
      <c r="O36" s="176"/>
      <c r="P36" s="174"/>
      <c r="Q36" s="176"/>
      <c r="R36" s="205">
        <f t="shared" si="3"/>
        <v>7000</v>
      </c>
    </row>
    <row r="37" spans="4:18" ht="15">
      <c r="D37" s="178"/>
      <c r="E37" s="178">
        <f t="shared" si="0"/>
        <v>27</v>
      </c>
      <c r="F37" s="176"/>
      <c r="G37" s="176"/>
      <c r="H37" s="182"/>
      <c r="I37" s="183"/>
      <c r="J37" s="205">
        <f t="shared" si="1"/>
        <v>16.38</v>
      </c>
      <c r="L37" s="178"/>
      <c r="M37" s="178">
        <f t="shared" si="2"/>
        <v>27</v>
      </c>
      <c r="N37" s="176"/>
      <c r="O37" s="176"/>
      <c r="P37" s="174"/>
      <c r="Q37" s="176"/>
      <c r="R37" s="205">
        <f t="shared" si="3"/>
        <v>7000</v>
      </c>
    </row>
    <row r="38" spans="4:18" ht="15">
      <c r="D38" s="178"/>
      <c r="E38" s="178">
        <f>IF(E37="","",IF(EOMONTH(E37,0)=E37,"",IF(WEEKDAY(E37+1)=1,E37+1,E37+1)))</f>
        <v>28</v>
      </c>
      <c r="F38" s="176"/>
      <c r="G38" s="176"/>
      <c r="H38" s="182"/>
      <c r="I38" s="183"/>
      <c r="J38" s="205">
        <f>IF(E38="","-",J37-H38+I38)</f>
        <v>16.38</v>
      </c>
      <c r="L38" s="178"/>
      <c r="M38" s="178">
        <f>IF(M37="","",IF(EOMONTH(M37,0)=M37,"",IF(WEEKDAY(M37+1)=1,M37+1,M37+1)))</f>
        <v>28</v>
      </c>
      <c r="N38" s="176"/>
      <c r="O38" s="176"/>
      <c r="P38" s="174"/>
      <c r="Q38" s="176"/>
      <c r="R38" s="205">
        <f>IF(M38="","-",R37-P38+Q38)</f>
        <v>7000</v>
      </c>
    </row>
    <row r="39" spans="4:18" ht="15">
      <c r="D39" s="178"/>
      <c r="E39" s="178">
        <f t="shared" ref="E39:E40" si="4">IF(E38="","",IF(EOMONTH(E38,0)=E38,"",IF(WEEKDAY(E38+1)=1,E38+1,E38+1)))</f>
        <v>29</v>
      </c>
      <c r="F39" s="176"/>
      <c r="G39" s="176"/>
      <c r="H39" s="182"/>
      <c r="I39" s="183"/>
      <c r="J39" s="205">
        <f>IF(E39="","-",J38-H39+I39)</f>
        <v>16.38</v>
      </c>
      <c r="L39" s="178"/>
      <c r="M39" s="178">
        <f t="shared" ref="M39:M40" si="5">IF(M38="","",IF(EOMONTH(M38,0)=M38,"",IF(WEEKDAY(M38+1)=1,M38+1,M38+1)))</f>
        <v>29</v>
      </c>
      <c r="N39" s="176"/>
      <c r="O39" s="176"/>
      <c r="P39" s="174"/>
      <c r="Q39" s="176"/>
      <c r="R39" s="205">
        <f t="shared" ref="R39:R40" si="6">IF(M39="","-",R38-P39+Q39)</f>
        <v>7000</v>
      </c>
    </row>
    <row r="40" spans="4:18" ht="15.75" thickBot="1">
      <c r="D40" s="178"/>
      <c r="E40" s="178">
        <f t="shared" si="4"/>
        <v>30</v>
      </c>
      <c r="F40" s="176"/>
      <c r="G40" s="176"/>
      <c r="H40" s="182"/>
      <c r="I40" s="183"/>
      <c r="J40" s="205">
        <f>IF(E40="","-",J39-H40+I40)</f>
        <v>16.38</v>
      </c>
      <c r="L40" s="178"/>
      <c r="M40" s="178">
        <f t="shared" si="5"/>
        <v>30</v>
      </c>
      <c r="N40" s="176"/>
      <c r="O40" s="176"/>
      <c r="P40" s="174"/>
      <c r="Q40" s="176"/>
      <c r="R40" s="205">
        <f t="shared" si="6"/>
        <v>7000</v>
      </c>
    </row>
    <row r="41" spans="4:18" ht="24" customHeight="1" thickBot="1">
      <c r="D41" s="259" t="str">
        <f>($T$4&amp;" "&amp;$T$2)&amp;" "&amp;$T$3</f>
        <v>Solde Bancaire de Août 2017</v>
      </c>
      <c r="E41" s="260"/>
      <c r="F41" s="260"/>
      <c r="G41" s="260"/>
      <c r="H41" s="260"/>
      <c r="I41" s="261"/>
      <c r="J41" s="203">
        <f>IF(J38="-",J37,IF(J39="-",J38,IF(J40="-",J39,J40)))</f>
        <v>16.38</v>
      </c>
      <c r="L41" s="259" t="str">
        <f>($T$4&amp;" "&amp;$T$2)&amp;" "&amp;$T$3</f>
        <v>Solde Bancaire de Août 2017</v>
      </c>
      <c r="M41" s="260"/>
      <c r="N41" s="260"/>
      <c r="O41" s="260"/>
      <c r="P41" s="260"/>
      <c r="Q41" s="261"/>
      <c r="R41" s="203">
        <f>IF(R38="-",R37,IF(R39="-",R38,IF(R40="-",R39,R40)))</f>
        <v>7000</v>
      </c>
    </row>
    <row r="45" spans="4:18" ht="18">
      <c r="F45" s="180" t="s">
        <v>118</v>
      </c>
      <c r="G45" s="180"/>
      <c r="I45" s="179"/>
      <c r="N45" s="180" t="s">
        <v>117</v>
      </c>
      <c r="P45" s="179"/>
    </row>
    <row r="47" spans="4:18" ht="13.5" thickBot="1"/>
    <row r="48" spans="4:18" ht="24" customHeight="1" thickBot="1">
      <c r="D48" s="259" t="str">
        <f>($T$4&amp;" "&amp;$T$1)&amp;" "&amp;$T$3</f>
        <v>Solde Bancaire de Juillet 2017</v>
      </c>
      <c r="E48" s="260"/>
      <c r="F48" s="260"/>
      <c r="G48" s="260"/>
      <c r="H48" s="260"/>
      <c r="I48" s="261"/>
      <c r="J48" s="203">
        <v>2500</v>
      </c>
      <c r="L48" s="259" t="str">
        <f>($T$4&amp;" "&amp;$T$1)&amp;" "&amp;$T$3</f>
        <v>Solde Bancaire de Juillet 2017</v>
      </c>
      <c r="M48" s="260"/>
      <c r="N48" s="260"/>
      <c r="O48" s="260"/>
      <c r="P48" s="260"/>
      <c r="Q48" s="261"/>
      <c r="R48" s="203">
        <v>15000</v>
      </c>
    </row>
    <row r="49" spans="4:18" ht="19.5" thickBot="1">
      <c r="D49" s="170" t="s">
        <v>109</v>
      </c>
      <c r="E49" s="170" t="s">
        <v>109</v>
      </c>
      <c r="F49" s="206" t="s">
        <v>93</v>
      </c>
      <c r="G49" s="171" t="s">
        <v>96</v>
      </c>
      <c r="H49" s="206" t="s">
        <v>35</v>
      </c>
      <c r="I49" s="171" t="s">
        <v>115</v>
      </c>
      <c r="J49" s="173" t="s">
        <v>110</v>
      </c>
      <c r="L49" s="170" t="s">
        <v>109</v>
      </c>
      <c r="M49" s="170" t="s">
        <v>109</v>
      </c>
      <c r="N49" s="206" t="s">
        <v>93</v>
      </c>
      <c r="O49" s="171" t="s">
        <v>96</v>
      </c>
      <c r="P49" s="206" t="s">
        <v>35</v>
      </c>
      <c r="Q49" s="171" t="s">
        <v>115</v>
      </c>
      <c r="R49" s="173" t="s">
        <v>110</v>
      </c>
    </row>
    <row r="50" spans="4:18" ht="15">
      <c r="D50" s="177"/>
      <c r="E50" s="177">
        <f>IF(WEEKDAY(EOMONTH("01/"&amp;$T$2&amp;$T$3,-1)+1)=1,EOMONTH("02/"&amp;$T$2&amp;$T$3,-1)+1,EOMONTH("01/"&amp;$T$2&amp;$T$3,-1)+1)</f>
        <v>42948</v>
      </c>
      <c r="F50" s="175"/>
      <c r="G50" s="175"/>
      <c r="H50" s="201"/>
      <c r="I50" s="202"/>
      <c r="J50" s="204">
        <f>J48-H50+I50</f>
        <v>2500</v>
      </c>
      <c r="L50" s="177"/>
      <c r="M50" s="177">
        <f>IF(WEEKDAY(EOMONTH("01/"&amp;$T$2&amp;$T$3,-1)+1)=1,EOMONTH("02/"&amp;$T$2&amp;$T$3,-1)+1,EOMONTH("01/"&amp;$T$2&amp;$T$3,-1)+1)</f>
        <v>42948</v>
      </c>
      <c r="N50" s="175"/>
      <c r="O50" s="175"/>
      <c r="P50" s="200"/>
      <c r="Q50" s="186"/>
      <c r="R50" s="204">
        <f>R48-P50+Q50</f>
        <v>15000</v>
      </c>
    </row>
    <row r="51" spans="4:18" ht="15">
      <c r="D51" s="178"/>
      <c r="E51" s="178">
        <f>IF(WEEKDAY(E50+1)=1,E50+1,E50+1)</f>
        <v>42949</v>
      </c>
      <c r="F51" s="176"/>
      <c r="G51" s="176"/>
      <c r="H51" s="182"/>
      <c r="I51" s="183"/>
      <c r="J51" s="205">
        <f>J50-H51+I51</f>
        <v>2500</v>
      </c>
      <c r="L51" s="178"/>
      <c r="M51" s="178">
        <f>IF(WEEKDAY(M50+1)=1,M50+1,M50+1)</f>
        <v>42949</v>
      </c>
      <c r="N51" s="176"/>
      <c r="O51" s="176"/>
      <c r="P51" s="174"/>
      <c r="Q51" s="176"/>
      <c r="R51" s="205">
        <f>R50-P51+Q51</f>
        <v>15000</v>
      </c>
    </row>
    <row r="52" spans="4:18" ht="15">
      <c r="D52" s="178"/>
      <c r="E52" s="178">
        <f t="shared" ref="E52:E77" si="7">IF(WEEKDAY(E51+1)=1,E51+1,E51+1)</f>
        <v>42950</v>
      </c>
      <c r="F52" s="176"/>
      <c r="G52" s="176"/>
      <c r="H52" s="182"/>
      <c r="I52" s="183"/>
      <c r="J52" s="205">
        <f t="shared" ref="J52:J77" si="8">J51-H52+I52</f>
        <v>2500</v>
      </c>
      <c r="L52" s="178"/>
      <c r="M52" s="178">
        <f t="shared" ref="M52:M77" si="9">IF(WEEKDAY(M51+1)=1,M51+1,M51+1)</f>
        <v>42950</v>
      </c>
      <c r="N52" s="176"/>
      <c r="O52" s="176"/>
      <c r="P52" s="174"/>
      <c r="Q52" s="176"/>
      <c r="R52" s="205">
        <f t="shared" ref="R52:R77" si="10">R51-P52+Q52</f>
        <v>15000</v>
      </c>
    </row>
    <row r="53" spans="4:18" ht="15">
      <c r="D53" s="178"/>
      <c r="E53" s="178">
        <f t="shared" si="7"/>
        <v>42951</v>
      </c>
      <c r="F53" s="176"/>
      <c r="G53" s="176"/>
      <c r="H53" s="182"/>
      <c r="I53" s="183"/>
      <c r="J53" s="205">
        <f t="shared" si="8"/>
        <v>2500</v>
      </c>
      <c r="L53" s="178"/>
      <c r="M53" s="178">
        <f t="shared" si="9"/>
        <v>42951</v>
      </c>
      <c r="N53" s="176"/>
      <c r="O53" s="176"/>
      <c r="P53" s="174"/>
      <c r="Q53" s="176"/>
      <c r="R53" s="205">
        <f t="shared" si="10"/>
        <v>15000</v>
      </c>
    </row>
    <row r="54" spans="4:18" ht="15">
      <c r="D54" s="178"/>
      <c r="E54" s="178">
        <f t="shared" si="7"/>
        <v>42952</v>
      </c>
      <c r="F54" s="176"/>
      <c r="G54" s="176"/>
      <c r="H54" s="182"/>
      <c r="I54" s="183"/>
      <c r="J54" s="205">
        <f t="shared" si="8"/>
        <v>2500</v>
      </c>
      <c r="L54" s="178"/>
      <c r="M54" s="178">
        <f t="shared" si="9"/>
        <v>42952</v>
      </c>
      <c r="N54" s="176"/>
      <c r="O54" s="176"/>
      <c r="P54" s="174"/>
      <c r="Q54" s="176"/>
      <c r="R54" s="205">
        <f t="shared" si="10"/>
        <v>15000</v>
      </c>
    </row>
    <row r="55" spans="4:18" ht="15">
      <c r="D55" s="178"/>
      <c r="E55" s="178">
        <f t="shared" si="7"/>
        <v>42953</v>
      </c>
      <c r="F55" s="176"/>
      <c r="G55" s="176"/>
      <c r="H55" s="182"/>
      <c r="I55" s="183"/>
      <c r="J55" s="205">
        <f t="shared" si="8"/>
        <v>2500</v>
      </c>
      <c r="L55" s="178"/>
      <c r="M55" s="178">
        <f t="shared" si="9"/>
        <v>42953</v>
      </c>
      <c r="N55" s="176"/>
      <c r="O55" s="176"/>
      <c r="P55" s="174"/>
      <c r="Q55" s="176"/>
      <c r="R55" s="205">
        <f t="shared" si="10"/>
        <v>15000</v>
      </c>
    </row>
    <row r="56" spans="4:18" ht="15">
      <c r="D56" s="178"/>
      <c r="E56" s="178">
        <f t="shared" si="7"/>
        <v>42954</v>
      </c>
      <c r="F56" s="176"/>
      <c r="G56" s="176"/>
      <c r="H56" s="182"/>
      <c r="I56" s="183"/>
      <c r="J56" s="205">
        <f t="shared" si="8"/>
        <v>2500</v>
      </c>
      <c r="L56" s="178"/>
      <c r="M56" s="178">
        <f t="shared" si="9"/>
        <v>42954</v>
      </c>
      <c r="N56" s="176"/>
      <c r="O56" s="176"/>
      <c r="P56" s="174"/>
      <c r="Q56" s="176"/>
      <c r="R56" s="205">
        <f t="shared" si="10"/>
        <v>15000</v>
      </c>
    </row>
    <row r="57" spans="4:18" ht="15">
      <c r="D57" s="178"/>
      <c r="E57" s="178">
        <f t="shared" si="7"/>
        <v>42955</v>
      </c>
      <c r="F57" s="176"/>
      <c r="G57" s="176"/>
      <c r="H57" s="182"/>
      <c r="I57" s="183"/>
      <c r="J57" s="205">
        <f t="shared" si="8"/>
        <v>2500</v>
      </c>
      <c r="L57" s="178"/>
      <c r="M57" s="178">
        <f t="shared" si="9"/>
        <v>42955</v>
      </c>
      <c r="N57" s="176"/>
      <c r="O57" s="176"/>
      <c r="P57" s="174"/>
      <c r="Q57" s="176"/>
      <c r="R57" s="205">
        <f t="shared" si="10"/>
        <v>15000</v>
      </c>
    </row>
    <row r="58" spans="4:18" ht="15">
      <c r="D58" s="178"/>
      <c r="E58" s="178">
        <f t="shared" si="7"/>
        <v>42956</v>
      </c>
      <c r="F58" s="176"/>
      <c r="G58" s="176"/>
      <c r="H58" s="182"/>
      <c r="I58" s="183"/>
      <c r="J58" s="205">
        <f t="shared" si="8"/>
        <v>2500</v>
      </c>
      <c r="L58" s="178"/>
      <c r="M58" s="178">
        <f t="shared" si="9"/>
        <v>42956</v>
      </c>
      <c r="N58" s="176"/>
      <c r="O58" s="176"/>
      <c r="P58" s="174"/>
      <c r="Q58" s="176"/>
      <c r="R58" s="205">
        <f t="shared" si="10"/>
        <v>15000</v>
      </c>
    </row>
    <row r="59" spans="4:18" ht="15">
      <c r="D59" s="178"/>
      <c r="E59" s="178">
        <f t="shared" si="7"/>
        <v>42957</v>
      </c>
      <c r="F59" s="176"/>
      <c r="G59" s="176"/>
      <c r="H59" s="182"/>
      <c r="I59" s="183"/>
      <c r="J59" s="205">
        <f t="shared" si="8"/>
        <v>2500</v>
      </c>
      <c r="L59" s="178"/>
      <c r="M59" s="178">
        <f t="shared" si="9"/>
        <v>42957</v>
      </c>
      <c r="N59" s="176"/>
      <c r="O59" s="176"/>
      <c r="P59" s="174"/>
      <c r="Q59" s="176"/>
      <c r="R59" s="205">
        <f t="shared" si="10"/>
        <v>15000</v>
      </c>
    </row>
    <row r="60" spans="4:18" ht="15">
      <c r="D60" s="178"/>
      <c r="E60" s="178">
        <f t="shared" si="7"/>
        <v>42958</v>
      </c>
      <c r="F60" s="176"/>
      <c r="G60" s="176"/>
      <c r="H60" s="182"/>
      <c r="I60" s="183"/>
      <c r="J60" s="205">
        <f t="shared" si="8"/>
        <v>2500</v>
      </c>
      <c r="L60" s="178"/>
      <c r="M60" s="178">
        <f t="shared" si="9"/>
        <v>42958</v>
      </c>
      <c r="N60" s="176"/>
      <c r="O60" s="176"/>
      <c r="P60" s="174"/>
      <c r="Q60" s="176"/>
      <c r="R60" s="205">
        <f t="shared" si="10"/>
        <v>15000</v>
      </c>
    </row>
    <row r="61" spans="4:18" ht="15">
      <c r="D61" s="178"/>
      <c r="E61" s="178">
        <f t="shared" si="7"/>
        <v>42959</v>
      </c>
      <c r="F61" s="176"/>
      <c r="G61" s="176"/>
      <c r="H61" s="182"/>
      <c r="I61" s="183"/>
      <c r="J61" s="205">
        <f t="shared" si="8"/>
        <v>2500</v>
      </c>
      <c r="L61" s="178"/>
      <c r="M61" s="178">
        <f t="shared" si="9"/>
        <v>42959</v>
      </c>
      <c r="N61" s="176"/>
      <c r="O61" s="176"/>
      <c r="P61" s="174"/>
      <c r="Q61" s="176"/>
      <c r="R61" s="205">
        <f t="shared" si="10"/>
        <v>15000</v>
      </c>
    </row>
    <row r="62" spans="4:18" ht="15">
      <c r="D62" s="178"/>
      <c r="E62" s="178">
        <f t="shared" si="7"/>
        <v>42960</v>
      </c>
      <c r="F62" s="176"/>
      <c r="G62" s="176"/>
      <c r="H62" s="182"/>
      <c r="I62" s="183"/>
      <c r="J62" s="205">
        <f t="shared" si="8"/>
        <v>2500</v>
      </c>
      <c r="L62" s="178"/>
      <c r="M62" s="178">
        <f t="shared" si="9"/>
        <v>42960</v>
      </c>
      <c r="N62" s="176"/>
      <c r="O62" s="176"/>
      <c r="P62" s="174"/>
      <c r="Q62" s="176"/>
      <c r="R62" s="205">
        <f t="shared" si="10"/>
        <v>15000</v>
      </c>
    </row>
    <row r="63" spans="4:18" ht="15">
      <c r="D63" s="178"/>
      <c r="E63" s="178">
        <f t="shared" si="7"/>
        <v>42961</v>
      </c>
      <c r="F63" s="176"/>
      <c r="G63" s="176"/>
      <c r="H63" s="182"/>
      <c r="I63" s="183"/>
      <c r="J63" s="205">
        <f t="shared" si="8"/>
        <v>2500</v>
      </c>
      <c r="L63" s="178"/>
      <c r="M63" s="178">
        <f t="shared" si="9"/>
        <v>42961</v>
      </c>
      <c r="N63" s="176"/>
      <c r="O63" s="176"/>
      <c r="P63" s="174"/>
      <c r="Q63" s="176"/>
      <c r="R63" s="205">
        <f t="shared" si="10"/>
        <v>15000</v>
      </c>
    </row>
    <row r="64" spans="4:18" ht="15">
      <c r="D64" s="178"/>
      <c r="E64" s="178">
        <f t="shared" si="7"/>
        <v>42962</v>
      </c>
      <c r="F64" s="176"/>
      <c r="G64" s="176"/>
      <c r="H64" s="182"/>
      <c r="I64" s="183"/>
      <c r="J64" s="205">
        <f t="shared" si="8"/>
        <v>2500</v>
      </c>
      <c r="L64" s="178"/>
      <c r="M64" s="178">
        <f t="shared" si="9"/>
        <v>42962</v>
      </c>
      <c r="N64" s="176"/>
      <c r="O64" s="176"/>
      <c r="P64" s="174"/>
      <c r="Q64" s="176"/>
      <c r="R64" s="205">
        <f t="shared" si="10"/>
        <v>15000</v>
      </c>
    </row>
    <row r="65" spans="4:18" ht="15">
      <c r="D65" s="178"/>
      <c r="E65" s="178">
        <f t="shared" si="7"/>
        <v>42963</v>
      </c>
      <c r="F65" s="176"/>
      <c r="G65" s="176"/>
      <c r="H65" s="182"/>
      <c r="I65" s="183"/>
      <c r="J65" s="205">
        <f t="shared" si="8"/>
        <v>2500</v>
      </c>
      <c r="L65" s="178"/>
      <c r="M65" s="178">
        <f t="shared" si="9"/>
        <v>42963</v>
      </c>
      <c r="N65" s="176"/>
      <c r="O65" s="176"/>
      <c r="P65" s="174"/>
      <c r="Q65" s="176"/>
      <c r="R65" s="205">
        <f t="shared" si="10"/>
        <v>15000</v>
      </c>
    </row>
    <row r="66" spans="4:18" ht="15">
      <c r="D66" s="178"/>
      <c r="E66" s="178">
        <f t="shared" si="7"/>
        <v>42964</v>
      </c>
      <c r="F66" s="176"/>
      <c r="G66" s="176"/>
      <c r="H66" s="182"/>
      <c r="I66" s="183"/>
      <c r="J66" s="205">
        <f t="shared" si="8"/>
        <v>2500</v>
      </c>
      <c r="L66" s="178"/>
      <c r="M66" s="178">
        <f t="shared" si="9"/>
        <v>42964</v>
      </c>
      <c r="N66" s="176"/>
      <c r="O66" s="176"/>
      <c r="P66" s="174"/>
      <c r="Q66" s="176"/>
      <c r="R66" s="205">
        <f t="shared" si="10"/>
        <v>15000</v>
      </c>
    </row>
    <row r="67" spans="4:18" ht="15">
      <c r="D67" s="178"/>
      <c r="E67" s="178">
        <f t="shared" si="7"/>
        <v>42965</v>
      </c>
      <c r="F67" s="176"/>
      <c r="G67" s="176"/>
      <c r="H67" s="182"/>
      <c r="I67" s="183"/>
      <c r="J67" s="205">
        <f t="shared" si="8"/>
        <v>2500</v>
      </c>
      <c r="L67" s="178"/>
      <c r="M67" s="178">
        <f t="shared" si="9"/>
        <v>42965</v>
      </c>
      <c r="N67" s="176"/>
      <c r="O67" s="176"/>
      <c r="P67" s="174"/>
      <c r="Q67" s="176"/>
      <c r="R67" s="205">
        <f t="shared" si="10"/>
        <v>15000</v>
      </c>
    </row>
    <row r="68" spans="4:18" ht="15">
      <c r="D68" s="178"/>
      <c r="E68" s="178">
        <f t="shared" si="7"/>
        <v>42966</v>
      </c>
      <c r="F68" s="176"/>
      <c r="G68" s="176"/>
      <c r="H68" s="182"/>
      <c r="I68" s="183"/>
      <c r="J68" s="205">
        <f t="shared" si="8"/>
        <v>2500</v>
      </c>
      <c r="L68" s="178"/>
      <c r="M68" s="178">
        <f t="shared" si="9"/>
        <v>42966</v>
      </c>
      <c r="N68" s="176"/>
      <c r="O68" s="176"/>
      <c r="P68" s="174"/>
      <c r="Q68" s="176"/>
      <c r="R68" s="205">
        <f t="shared" si="10"/>
        <v>15000</v>
      </c>
    </row>
    <row r="69" spans="4:18" ht="15">
      <c r="D69" s="178"/>
      <c r="E69" s="178">
        <f t="shared" si="7"/>
        <v>42967</v>
      </c>
      <c r="F69" s="176"/>
      <c r="G69" s="176"/>
      <c r="H69" s="182"/>
      <c r="I69" s="183"/>
      <c r="J69" s="205">
        <f t="shared" si="8"/>
        <v>2500</v>
      </c>
      <c r="L69" s="178"/>
      <c r="M69" s="178">
        <f t="shared" si="9"/>
        <v>42967</v>
      </c>
      <c r="N69" s="176"/>
      <c r="O69" s="176"/>
      <c r="P69" s="174"/>
      <c r="Q69" s="176"/>
      <c r="R69" s="205">
        <f t="shared" si="10"/>
        <v>15000</v>
      </c>
    </row>
    <row r="70" spans="4:18" ht="15">
      <c r="D70" s="178"/>
      <c r="E70" s="178">
        <f t="shared" si="7"/>
        <v>42968</v>
      </c>
      <c r="F70" s="176"/>
      <c r="G70" s="176"/>
      <c r="H70" s="182"/>
      <c r="I70" s="183"/>
      <c r="J70" s="205">
        <f t="shared" si="8"/>
        <v>2500</v>
      </c>
      <c r="L70" s="178"/>
      <c r="M70" s="178">
        <f t="shared" si="9"/>
        <v>42968</v>
      </c>
      <c r="N70" s="176"/>
      <c r="O70" s="176"/>
      <c r="P70" s="174"/>
      <c r="Q70" s="176"/>
      <c r="R70" s="205">
        <f t="shared" si="10"/>
        <v>15000</v>
      </c>
    </row>
    <row r="71" spans="4:18" ht="15">
      <c r="D71" s="178"/>
      <c r="E71" s="178">
        <f t="shared" si="7"/>
        <v>42969</v>
      </c>
      <c r="F71" s="176"/>
      <c r="G71" s="176"/>
      <c r="H71" s="182"/>
      <c r="I71" s="183"/>
      <c r="J71" s="205">
        <f t="shared" si="8"/>
        <v>2500</v>
      </c>
      <c r="L71" s="178"/>
      <c r="M71" s="178">
        <f t="shared" si="9"/>
        <v>42969</v>
      </c>
      <c r="N71" s="176"/>
      <c r="O71" s="176"/>
      <c r="P71" s="174"/>
      <c r="Q71" s="176"/>
      <c r="R71" s="205">
        <f t="shared" si="10"/>
        <v>15000</v>
      </c>
    </row>
    <row r="72" spans="4:18" ht="15">
      <c r="D72" s="178"/>
      <c r="E72" s="178">
        <f t="shared" si="7"/>
        <v>42970</v>
      </c>
      <c r="F72" s="176"/>
      <c r="G72" s="176"/>
      <c r="H72" s="182"/>
      <c r="I72" s="183"/>
      <c r="J72" s="205">
        <f t="shared" si="8"/>
        <v>2500</v>
      </c>
      <c r="L72" s="178"/>
      <c r="M72" s="178">
        <f t="shared" si="9"/>
        <v>42970</v>
      </c>
      <c r="N72" s="176"/>
      <c r="O72" s="176"/>
      <c r="P72" s="174"/>
      <c r="Q72" s="176"/>
      <c r="R72" s="205">
        <f t="shared" si="10"/>
        <v>15000</v>
      </c>
    </row>
    <row r="73" spans="4:18" ht="15">
      <c r="D73" s="178"/>
      <c r="E73" s="178">
        <f t="shared" si="7"/>
        <v>42971</v>
      </c>
      <c r="F73" s="176"/>
      <c r="G73" s="176"/>
      <c r="H73" s="182"/>
      <c r="I73" s="183"/>
      <c r="J73" s="205">
        <f t="shared" si="8"/>
        <v>2500</v>
      </c>
      <c r="L73" s="178"/>
      <c r="M73" s="178">
        <f t="shared" si="9"/>
        <v>42971</v>
      </c>
      <c r="N73" s="176"/>
      <c r="O73" s="176"/>
      <c r="P73" s="174"/>
      <c r="Q73" s="176"/>
      <c r="R73" s="205">
        <f t="shared" si="10"/>
        <v>15000</v>
      </c>
    </row>
    <row r="74" spans="4:18" ht="15">
      <c r="D74" s="178"/>
      <c r="E74" s="178">
        <f t="shared" si="7"/>
        <v>42972</v>
      </c>
      <c r="F74" s="176"/>
      <c r="G74" s="176"/>
      <c r="H74" s="182"/>
      <c r="I74" s="183"/>
      <c r="J74" s="205">
        <f t="shared" si="8"/>
        <v>2500</v>
      </c>
      <c r="L74" s="178"/>
      <c r="M74" s="178">
        <f t="shared" si="9"/>
        <v>42972</v>
      </c>
      <c r="N74" s="176"/>
      <c r="O74" s="176"/>
      <c r="P74" s="174"/>
      <c r="Q74" s="176"/>
      <c r="R74" s="205">
        <f t="shared" si="10"/>
        <v>15000</v>
      </c>
    </row>
    <row r="75" spans="4:18" ht="15">
      <c r="D75" s="178"/>
      <c r="E75" s="178">
        <f t="shared" si="7"/>
        <v>42973</v>
      </c>
      <c r="F75" s="176"/>
      <c r="G75" s="176"/>
      <c r="H75" s="182"/>
      <c r="I75" s="183"/>
      <c r="J75" s="205">
        <f t="shared" si="8"/>
        <v>2500</v>
      </c>
      <c r="L75" s="178"/>
      <c r="M75" s="178">
        <f t="shared" si="9"/>
        <v>42973</v>
      </c>
      <c r="N75" s="176"/>
      <c r="O75" s="176"/>
      <c r="P75" s="174"/>
      <c r="Q75" s="176"/>
      <c r="R75" s="205">
        <f t="shared" si="10"/>
        <v>15000</v>
      </c>
    </row>
    <row r="76" spans="4:18" ht="15">
      <c r="D76" s="178"/>
      <c r="E76" s="178">
        <f t="shared" si="7"/>
        <v>42974</v>
      </c>
      <c r="F76" s="176"/>
      <c r="G76" s="176"/>
      <c r="H76" s="182"/>
      <c r="I76" s="183"/>
      <c r="J76" s="205">
        <f t="shared" si="8"/>
        <v>2500</v>
      </c>
      <c r="L76" s="178"/>
      <c r="M76" s="178">
        <f t="shared" si="9"/>
        <v>42974</v>
      </c>
      <c r="N76" s="176"/>
      <c r="O76" s="176"/>
      <c r="P76" s="174"/>
      <c r="Q76" s="176"/>
      <c r="R76" s="205">
        <f t="shared" si="10"/>
        <v>15000</v>
      </c>
    </row>
    <row r="77" spans="4:18" ht="15">
      <c r="D77" s="178"/>
      <c r="E77" s="178">
        <f t="shared" si="7"/>
        <v>42975</v>
      </c>
      <c r="F77" s="176"/>
      <c r="G77" s="176"/>
      <c r="H77" s="182"/>
      <c r="I77" s="183"/>
      <c r="J77" s="205">
        <f t="shared" si="8"/>
        <v>2500</v>
      </c>
      <c r="L77" s="178"/>
      <c r="M77" s="178">
        <f t="shared" si="9"/>
        <v>42975</v>
      </c>
      <c r="N77" s="176"/>
      <c r="O77" s="176"/>
      <c r="P77" s="174"/>
      <c r="Q77" s="176"/>
      <c r="R77" s="205">
        <f t="shared" si="10"/>
        <v>15000</v>
      </c>
    </row>
    <row r="78" spans="4:18" ht="15">
      <c r="D78" s="178"/>
      <c r="E78" s="178">
        <f>IF(E77="","",IF(EOMONTH(E77,0)=E77,"",IF(WEEKDAY(E77+1)=1,E77+1,E77+1)))</f>
        <v>42976</v>
      </c>
      <c r="F78" s="176"/>
      <c r="G78" s="176"/>
      <c r="H78" s="182"/>
      <c r="I78" s="183"/>
      <c r="J78" s="205">
        <f>IF(E78="","-",J77-H78+I78)</f>
        <v>2500</v>
      </c>
      <c r="L78" s="178"/>
      <c r="M78" s="178">
        <f>IF(M77="","",IF(EOMONTH(M77,0)=M77,"",IF(WEEKDAY(M77+1)=1,M77+1,M77+1)))</f>
        <v>42976</v>
      </c>
      <c r="N78" s="176"/>
      <c r="O78" s="176"/>
      <c r="P78" s="174"/>
      <c r="Q78" s="176"/>
      <c r="R78" s="205">
        <f>IF(M78="","-",R77-P78+Q78)</f>
        <v>15000</v>
      </c>
    </row>
    <row r="79" spans="4:18" ht="15">
      <c r="D79" s="178"/>
      <c r="E79" s="178">
        <f t="shared" ref="E79:E80" si="11">IF(E78="","",IF(EOMONTH(E78,0)=E78,"",IF(WEEKDAY(E78+1)=1,E78+1,E78+1)))</f>
        <v>42977</v>
      </c>
      <c r="F79" s="176"/>
      <c r="G79" s="176"/>
      <c r="H79" s="182"/>
      <c r="I79" s="183"/>
      <c r="J79" s="205">
        <f>IF(E79="","-",J78-H79+I79)</f>
        <v>2500</v>
      </c>
      <c r="L79" s="178"/>
      <c r="M79" s="178">
        <f t="shared" ref="M79:M80" si="12">IF(M78="","",IF(EOMONTH(M78,0)=M78,"",IF(WEEKDAY(M78+1)=1,M78+1,M78+1)))</f>
        <v>42977</v>
      </c>
      <c r="N79" s="176"/>
      <c r="O79" s="176"/>
      <c r="P79" s="174"/>
      <c r="Q79" s="176"/>
      <c r="R79" s="205">
        <f t="shared" ref="R79:R80" si="13">IF(M79="","-",R78-P79+Q79)</f>
        <v>15000</v>
      </c>
    </row>
    <row r="80" spans="4:18" ht="15.75" thickBot="1">
      <c r="D80" s="178"/>
      <c r="E80" s="178">
        <f t="shared" si="11"/>
        <v>42978</v>
      </c>
      <c r="F80" s="176"/>
      <c r="G80" s="176"/>
      <c r="H80" s="182"/>
      <c r="I80" s="183"/>
      <c r="J80" s="205">
        <f>IF(E80="","-",J79-H80+I80)</f>
        <v>2500</v>
      </c>
      <c r="L80" s="178"/>
      <c r="M80" s="178">
        <f t="shared" si="12"/>
        <v>42978</v>
      </c>
      <c r="N80" s="176"/>
      <c r="O80" s="176"/>
      <c r="P80" s="174"/>
      <c r="Q80" s="176"/>
      <c r="R80" s="205">
        <f t="shared" si="13"/>
        <v>15000</v>
      </c>
    </row>
    <row r="81" spans="4:18" ht="24" customHeight="1" thickBot="1">
      <c r="D81" s="259" t="str">
        <f>($T$4&amp;" "&amp;$T$2)&amp;" "&amp;$T$3</f>
        <v>Solde Bancaire de Août 2017</v>
      </c>
      <c r="E81" s="260"/>
      <c r="F81" s="260"/>
      <c r="G81" s="260"/>
      <c r="H81" s="260"/>
      <c r="I81" s="261"/>
      <c r="J81" s="203">
        <f>IF(J78="-",J77,IF(J79="-",J78,IF(J80="-",J79,J80)))</f>
        <v>2500</v>
      </c>
      <c r="L81" s="259" t="str">
        <f>($T$4&amp;" "&amp;$T$2)&amp;" "&amp;$T$3</f>
        <v>Solde Bancaire de Août 2017</v>
      </c>
      <c r="M81" s="260"/>
      <c r="N81" s="260"/>
      <c r="O81" s="260"/>
      <c r="P81" s="260"/>
      <c r="Q81" s="261"/>
      <c r="R81" s="203">
        <f>IF(R78="-",R77,IF(R79="-",R78,IF(R80="-",R79,R80)))</f>
        <v>15000</v>
      </c>
    </row>
  </sheetData>
  <mergeCells count="11">
    <mergeCell ref="D48:I48"/>
    <mergeCell ref="D81:I81"/>
    <mergeCell ref="L48:Q48"/>
    <mergeCell ref="L81:Q81"/>
    <mergeCell ref="C2:R3"/>
    <mergeCell ref="N5:O5"/>
    <mergeCell ref="D8:I8"/>
    <mergeCell ref="D41:I41"/>
    <mergeCell ref="L8:Q8"/>
    <mergeCell ref="L41:Q41"/>
    <mergeCell ref="F5:G5"/>
  </mergeCells>
  <conditionalFormatting sqref="M38:Q40 E38:E40 E78:I80">
    <cfRule type="expression" dxfId="13" priority="16">
      <formula>$M$38=""</formula>
    </cfRule>
  </conditionalFormatting>
  <conditionalFormatting sqref="M40:Q40 E40 E80:I80">
    <cfRule type="expression" dxfId="12" priority="15">
      <formula>$M$40=""</formula>
    </cfRule>
  </conditionalFormatting>
  <conditionalFormatting sqref="M80:Q80">
    <cfRule type="expression" dxfId="11" priority="11">
      <formula>$M$40=""</formula>
    </cfRule>
  </conditionalFormatting>
  <conditionalFormatting sqref="M78:Q80">
    <cfRule type="expression" dxfId="10" priority="12">
      <formula>$M$38=""</formula>
    </cfRule>
  </conditionalFormatting>
  <conditionalFormatting sqref="F38:I40">
    <cfRule type="expression" dxfId="9" priority="10">
      <formula>$M$38=""</formula>
    </cfRule>
  </conditionalFormatting>
  <conditionalFormatting sqref="F40:I40">
    <cfRule type="expression" dxfId="8" priority="9">
      <formula>$M$40=""</formula>
    </cfRule>
  </conditionalFormatting>
  <conditionalFormatting sqref="D38:D40">
    <cfRule type="expression" dxfId="7" priority="8">
      <formula>$M$38=""</formula>
    </cfRule>
  </conditionalFormatting>
  <conditionalFormatting sqref="D40">
    <cfRule type="expression" dxfId="6" priority="7">
      <formula>$M$40=""</formula>
    </cfRule>
  </conditionalFormatting>
  <conditionalFormatting sqref="L38:L40">
    <cfRule type="expression" dxfId="5" priority="6">
      <formula>$M$38=""</formula>
    </cfRule>
  </conditionalFormatting>
  <conditionalFormatting sqref="L40">
    <cfRule type="expression" dxfId="4" priority="5">
      <formula>$M$40=""</formula>
    </cfRule>
  </conditionalFormatting>
  <conditionalFormatting sqref="D78:D80">
    <cfRule type="expression" dxfId="3" priority="4">
      <formula>$M$38=""</formula>
    </cfRule>
  </conditionalFormatting>
  <conditionalFormatting sqref="D80">
    <cfRule type="expression" dxfId="2" priority="3">
      <formula>$M$40=""</formula>
    </cfRule>
  </conditionalFormatting>
  <conditionalFormatting sqref="L80">
    <cfRule type="expression" dxfId="1" priority="1">
      <formula>$M$40=""</formula>
    </cfRule>
  </conditionalFormatting>
  <conditionalFormatting sqref="L78:L80">
    <cfRule type="expression" dxfId="0" priority="2">
      <formula>$M$38=""</formula>
    </cfRule>
  </conditionalFormatting>
  <dataValidations count="2">
    <dataValidation type="list" allowBlank="1" showInputMessage="1" showErrorMessage="1" sqref="T1:T2">
      <formula1>"Janvier,Février,Mars,Avril,Mai,Juin,Juillet,Août,Septembre,Octobre,Novembre,Décembre"</formula1>
    </dataValidation>
    <dataValidation type="list" allowBlank="1" showInputMessage="1" showErrorMessage="1" sqref="T3">
      <formula1>"2017,2018,2019,2020,2021,2022,"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4"/>
  <sheetViews>
    <sheetView workbookViewId="0">
      <selection activeCell="G9" sqref="G9"/>
    </sheetView>
  </sheetViews>
  <sheetFormatPr baseColWidth="10" defaultRowHeight="12.75"/>
  <cols>
    <col min="1" max="1" width="20.5703125" bestFit="1" customWidth="1"/>
    <col min="2" max="2" width="25.7109375" bestFit="1" customWidth="1"/>
    <col min="3" max="3" width="16.5703125" bestFit="1" customWidth="1"/>
    <col min="4" max="4" width="20.7109375" bestFit="1" customWidth="1"/>
    <col min="5" max="5" width="24.42578125" bestFit="1" customWidth="1"/>
    <col min="6" max="6" width="25.7109375" bestFit="1" customWidth="1"/>
    <col min="7" max="7" width="31.42578125" bestFit="1" customWidth="1"/>
    <col min="8" max="8" width="20.28515625" bestFit="1" customWidth="1"/>
  </cols>
  <sheetData>
    <row r="1" spans="1:13" ht="13.5" thickBot="1">
      <c r="A1" s="193" t="s">
        <v>7</v>
      </c>
      <c r="B1" s="189" t="s">
        <v>121</v>
      </c>
      <c r="D1" s="5" t="s">
        <v>58</v>
      </c>
      <c r="E1" s="6" t="s">
        <v>59</v>
      </c>
      <c r="M1" s="187"/>
    </row>
    <row r="2" spans="1:13" ht="15">
      <c r="A2" s="194" t="s">
        <v>7</v>
      </c>
      <c r="B2" s="190" t="s">
        <v>23</v>
      </c>
      <c r="D2" s="7">
        <v>2017</v>
      </c>
      <c r="E2" s="8" t="s">
        <v>60</v>
      </c>
      <c r="M2" s="164"/>
    </row>
    <row r="3" spans="1:13" ht="15">
      <c r="A3" s="194" t="s">
        <v>37</v>
      </c>
      <c r="B3" s="190" t="s">
        <v>24</v>
      </c>
      <c r="D3" s="7">
        <v>2018</v>
      </c>
      <c r="E3" s="8" t="s">
        <v>61</v>
      </c>
      <c r="M3" s="164"/>
    </row>
    <row r="4" spans="1:13" ht="15">
      <c r="A4" s="194" t="s">
        <v>37</v>
      </c>
      <c r="B4" s="190" t="s">
        <v>122</v>
      </c>
      <c r="D4" s="7">
        <v>2019</v>
      </c>
      <c r="E4" s="8" t="s">
        <v>62</v>
      </c>
      <c r="M4" s="164"/>
    </row>
    <row r="5" spans="1:13" ht="15">
      <c r="A5" s="194" t="s">
        <v>37</v>
      </c>
      <c r="B5" s="190" t="s">
        <v>126</v>
      </c>
      <c r="D5" s="7">
        <v>2020</v>
      </c>
      <c r="E5" s="8" t="s">
        <v>63</v>
      </c>
      <c r="M5" s="164"/>
    </row>
    <row r="6" spans="1:13" ht="15">
      <c r="A6" s="194" t="s">
        <v>37</v>
      </c>
      <c r="B6" s="191" t="s">
        <v>127</v>
      </c>
      <c r="D6" s="7">
        <v>2021</v>
      </c>
      <c r="E6" s="8" t="s">
        <v>64</v>
      </c>
      <c r="M6" s="164"/>
    </row>
    <row r="7" spans="1:13" ht="15">
      <c r="A7" s="194" t="s">
        <v>38</v>
      </c>
      <c r="B7" s="191" t="s">
        <v>17</v>
      </c>
      <c r="D7" s="7">
        <v>2022</v>
      </c>
      <c r="E7" s="8" t="s">
        <v>65</v>
      </c>
      <c r="M7" s="164"/>
    </row>
    <row r="8" spans="1:13" ht="15">
      <c r="A8" s="194" t="s">
        <v>38</v>
      </c>
      <c r="B8" s="191" t="s">
        <v>18</v>
      </c>
      <c r="D8" s="7">
        <v>2023</v>
      </c>
      <c r="E8" s="8" t="s">
        <v>66</v>
      </c>
      <c r="M8" s="164"/>
    </row>
    <row r="9" spans="1:13" ht="15">
      <c r="A9" s="194" t="s">
        <v>38</v>
      </c>
      <c r="B9" s="191" t="s">
        <v>99</v>
      </c>
      <c r="D9" s="7">
        <v>2024</v>
      </c>
      <c r="E9" s="8" t="s">
        <v>44</v>
      </c>
      <c r="M9" s="164"/>
    </row>
    <row r="10" spans="1:13" ht="15">
      <c r="A10" s="194" t="s">
        <v>39</v>
      </c>
      <c r="B10" s="191" t="s">
        <v>26</v>
      </c>
      <c r="D10" s="7">
        <v>2025</v>
      </c>
      <c r="E10" s="8" t="s">
        <v>67</v>
      </c>
      <c r="M10" s="164"/>
    </row>
    <row r="11" spans="1:13" ht="15">
      <c r="A11" s="194" t="s">
        <v>39</v>
      </c>
      <c r="B11" s="197" t="s">
        <v>97</v>
      </c>
      <c r="D11" s="7">
        <v>2026</v>
      </c>
      <c r="E11" s="8" t="s">
        <v>68</v>
      </c>
      <c r="M11" s="164"/>
    </row>
    <row r="12" spans="1:13" ht="15">
      <c r="A12" s="194" t="s">
        <v>39</v>
      </c>
      <c r="B12" s="188" t="s">
        <v>123</v>
      </c>
      <c r="D12" s="7">
        <v>2027</v>
      </c>
      <c r="E12" s="8" t="s">
        <v>69</v>
      </c>
      <c r="M12" s="164"/>
    </row>
    <row r="13" spans="1:13" ht="15.75" thickBot="1">
      <c r="A13" s="194" t="s">
        <v>39</v>
      </c>
      <c r="B13" s="188" t="s">
        <v>100</v>
      </c>
      <c r="D13" s="9">
        <v>2028</v>
      </c>
      <c r="E13" s="10" t="s">
        <v>70</v>
      </c>
      <c r="M13" s="164"/>
    </row>
    <row r="14" spans="1:13" ht="15">
      <c r="A14" s="194" t="s">
        <v>39</v>
      </c>
      <c r="B14" s="198" t="s">
        <v>98</v>
      </c>
      <c r="M14" s="164"/>
    </row>
    <row r="15" spans="1:13" ht="15">
      <c r="A15" s="194" t="s">
        <v>94</v>
      </c>
      <c r="B15" s="188" t="s">
        <v>14</v>
      </c>
      <c r="M15" s="164"/>
    </row>
    <row r="16" spans="1:13" ht="15">
      <c r="A16" s="194" t="s">
        <v>94</v>
      </c>
      <c r="B16" s="188" t="s">
        <v>15</v>
      </c>
      <c r="M16" s="164"/>
    </row>
    <row r="17" spans="1:13" ht="15">
      <c r="A17" s="194" t="s">
        <v>94</v>
      </c>
      <c r="B17" s="188" t="s">
        <v>29</v>
      </c>
      <c r="M17" s="164"/>
    </row>
    <row r="18" spans="1:13" ht="15">
      <c r="A18" s="194" t="s">
        <v>94</v>
      </c>
      <c r="B18" s="188" t="s">
        <v>101</v>
      </c>
      <c r="M18" s="164"/>
    </row>
    <row r="19" spans="1:13" ht="15">
      <c r="A19" s="194" t="s">
        <v>95</v>
      </c>
      <c r="B19" s="192" t="s">
        <v>27</v>
      </c>
      <c r="M19" s="164"/>
    </row>
    <row r="20" spans="1:13" ht="15">
      <c r="A20" s="194" t="s">
        <v>95</v>
      </c>
      <c r="B20" s="188" t="s">
        <v>124</v>
      </c>
      <c r="I20" s="154"/>
      <c r="M20" s="164"/>
    </row>
    <row r="21" spans="1:13" ht="15">
      <c r="A21" s="194" t="s">
        <v>105</v>
      </c>
      <c r="B21" s="188" t="s">
        <v>106</v>
      </c>
      <c r="G21" s="164"/>
      <c r="M21" s="164"/>
    </row>
    <row r="22" spans="1:13" ht="15">
      <c r="A22" s="194" t="s">
        <v>105</v>
      </c>
      <c r="B22" s="188" t="s">
        <v>28</v>
      </c>
      <c r="G22" s="164"/>
      <c r="M22" s="164"/>
    </row>
    <row r="23" spans="1:13" ht="15">
      <c r="A23" s="194" t="s">
        <v>105</v>
      </c>
      <c r="B23" s="188" t="s">
        <v>125</v>
      </c>
      <c r="F23" s="154"/>
      <c r="G23" s="164"/>
      <c r="M23" s="164"/>
    </row>
    <row r="24" spans="1:13" ht="15">
      <c r="A24" s="194" t="s">
        <v>105</v>
      </c>
      <c r="B24" s="188" t="s">
        <v>71</v>
      </c>
      <c r="G24" s="164"/>
      <c r="M24" s="164"/>
    </row>
    <row r="25" spans="1:13" ht="15">
      <c r="A25" s="194" t="s">
        <v>105</v>
      </c>
      <c r="B25" s="188" t="s">
        <v>119</v>
      </c>
      <c r="M25" s="164"/>
    </row>
    <row r="26" spans="1:13" ht="15">
      <c r="A26" s="194" t="s">
        <v>105</v>
      </c>
      <c r="B26" s="188" t="s">
        <v>120</v>
      </c>
      <c r="M26" s="164"/>
    </row>
    <row r="27" spans="1:13" ht="15.75" thickBot="1">
      <c r="A27" s="195" t="s">
        <v>105</v>
      </c>
      <c r="B27" s="196" t="s">
        <v>107</v>
      </c>
      <c r="J27" s="154"/>
      <c r="M27" s="164"/>
    </row>
    <row r="28" spans="1:13">
      <c r="I28" s="154"/>
      <c r="M28" s="154"/>
    </row>
    <row r="30" spans="1:13">
      <c r="I30" s="154"/>
    </row>
    <row r="34" spans="9:9">
      <c r="I34" s="15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E63BD82-E4A3-44F0-B440-B0B0EDF973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Acceuil</vt:lpstr>
      <vt:lpstr>Budget</vt:lpstr>
      <vt:lpstr>Tableau de Bord Global</vt:lpstr>
      <vt:lpstr>Tableau de Bord Analytique</vt:lpstr>
      <vt:lpstr>Tableau de Bord Intermediaire</vt:lpstr>
      <vt:lpstr>Suivi quotidien cptes bancaires</vt:lpstr>
      <vt:lpstr>Source</vt:lpstr>
      <vt:lpstr>Année</vt:lpstr>
      <vt:lpstr>Mois</vt:lpstr>
      <vt:lpstr>'Tableau de Bord Analytique'!Référence_Finance</vt:lpstr>
      <vt:lpstr>Référence_Finance</vt:lpstr>
      <vt:lpstr>Rubriques</vt:lpstr>
      <vt:lpstr>Budget!Zone_d_impression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TOUATI-TLIBA Djebar</dc:creator>
  <cp:lastModifiedBy>Djebar TOUATI-TLIBA 698</cp:lastModifiedBy>
  <cp:lastPrinted>2017-08-14T20:09:44Z</cp:lastPrinted>
  <dcterms:created xsi:type="dcterms:W3CDTF">2017-07-25T17:24:59Z</dcterms:created>
  <dcterms:modified xsi:type="dcterms:W3CDTF">2017-08-23T07:50:45Z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TC010233421036</vt:lpwstr>
  </property>
</Properties>
</file>