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o\Desktop\Orga Julien\TABLEURS EXCEL\"/>
    </mc:Choice>
  </mc:AlternateContent>
  <bookViews>
    <workbookView xWindow="240" yWindow="120" windowWidth="19425" windowHeight="11025"/>
  </bookViews>
  <sheets>
    <sheet name="Débit complet" sheetId="3" r:id="rId1"/>
    <sheet name="pierres uniques" sheetId="10" r:id="rId2"/>
    <sheet name="TYPE &quot;A&quot;" sheetId="7" r:id="rId3"/>
    <sheet name="TYPE &quot;B&quot;" sheetId="8" r:id="rId4"/>
  </sheets>
  <definedNames>
    <definedName name="Densité_B">#REF!</definedName>
    <definedName name="Densité_MONNIER" localSheetId="3">#REF!</definedName>
    <definedName name="Densité_MONNIER">#REF!</definedName>
    <definedName name="densité_PERRIER">'Débit complet'!$F$4</definedName>
    <definedName name="dept">'Débit complet'!$S$1</definedName>
    <definedName name="largeur">OFFSET(type,,2,)</definedName>
    <definedName name="listetype">OFFSET('Débit complet'!$R$2,,,COUNTIF('Débit complet'!$R:$R,"&gt;&lt;"))</definedName>
    <definedName name="tablo">OFFSET('Débit complet'!$B$8:$K$8,,,ROWS(type))</definedName>
    <definedName name="type">OFFSET('Débit complet'!$C$8,,,MATCH("z^z",'Débit complet'!$B:$B,1))</definedName>
  </definedNames>
  <calcPr calcId="152511"/>
</workbook>
</file>

<file path=xl/calcChain.xml><?xml version="1.0" encoding="utf-8"?>
<calcChain xmlns="http://schemas.openxmlformats.org/spreadsheetml/2006/main">
  <c r="G40" i="10" l="1" a="1"/>
  <c r="G40" i="10" s="1"/>
  <c r="F40" i="10" a="1"/>
  <c r="F40" i="10" s="1"/>
  <c r="E40" i="10" a="1"/>
  <c r="E40" i="10" s="1"/>
  <c r="D40" i="10" a="1"/>
  <c r="D40" i="10" s="1"/>
  <c r="C40" i="10" a="1"/>
  <c r="C40" i="10" s="1"/>
  <c r="G39" i="10" a="1"/>
  <c r="G39" i="10" s="1"/>
  <c r="F39" i="10" a="1"/>
  <c r="F39" i="10" s="1"/>
  <c r="E39" i="10" a="1"/>
  <c r="E39" i="10" s="1"/>
  <c r="D39" i="10" a="1"/>
  <c r="D39" i="10" s="1"/>
  <c r="C39" i="10" a="1"/>
  <c r="C39" i="10" s="1"/>
  <c r="A39" i="10" a="1"/>
  <c r="A39" i="10" s="1"/>
  <c r="G38" i="10" a="1"/>
  <c r="G38" i="10" s="1"/>
  <c r="F38" i="10" a="1"/>
  <c r="F38" i="10" s="1"/>
  <c r="E38" i="10" a="1"/>
  <c r="E38" i="10" s="1"/>
  <c r="D38" i="10" a="1"/>
  <c r="D38" i="10" s="1"/>
  <c r="C38" i="10" a="1"/>
  <c r="C38" i="10" s="1"/>
  <c r="A38" i="10" a="1"/>
  <c r="A38" i="10" s="1"/>
  <c r="G37" i="10" a="1"/>
  <c r="G37" i="10" s="1"/>
  <c r="F37" i="10" a="1"/>
  <c r="F37" i="10" s="1"/>
  <c r="E37" i="10" a="1"/>
  <c r="E37" i="10" s="1"/>
  <c r="D37" i="10" a="1"/>
  <c r="D37" i="10" s="1"/>
  <c r="C37" i="10" a="1"/>
  <c r="C37" i="10" s="1"/>
  <c r="A37" i="10" a="1"/>
  <c r="A37" i="10" s="1"/>
  <c r="G36" i="10" a="1"/>
  <c r="G36" i="10" s="1"/>
  <c r="F36" i="10" a="1"/>
  <c r="F36" i="10" s="1"/>
  <c r="E36" i="10" a="1"/>
  <c r="E36" i="10" s="1"/>
  <c r="D36" i="10" a="1"/>
  <c r="D36" i="10" s="1"/>
  <c r="C36" i="10" a="1"/>
  <c r="C36" i="10" s="1"/>
  <c r="A36" i="10" a="1"/>
  <c r="A36" i="10" s="1"/>
  <c r="G35" i="10" a="1"/>
  <c r="G35" i="10" s="1"/>
  <c r="F35" i="10" a="1"/>
  <c r="F35" i="10" s="1"/>
  <c r="E35" i="10" a="1"/>
  <c r="E35" i="10" s="1"/>
  <c r="D35" i="10" a="1"/>
  <c r="D35" i="10" s="1"/>
  <c r="C35" i="10" a="1"/>
  <c r="C35" i="10" s="1"/>
  <c r="A35" i="10" a="1"/>
  <c r="A35" i="10" s="1"/>
  <c r="G34" i="10" a="1"/>
  <c r="G34" i="10" s="1"/>
  <c r="F34" i="10" a="1"/>
  <c r="F34" i="10" s="1"/>
  <c r="E34" i="10" a="1"/>
  <c r="E34" i="10" s="1"/>
  <c r="D34" i="10" a="1"/>
  <c r="D34" i="10" s="1"/>
  <c r="C34" i="10" a="1"/>
  <c r="C34" i="10" s="1"/>
  <c r="A34" i="10" a="1"/>
  <c r="A34" i="10" s="1"/>
  <c r="G33" i="10" a="1"/>
  <c r="G33" i="10" s="1"/>
  <c r="F33" i="10" a="1"/>
  <c r="F33" i="10" s="1"/>
  <c r="E33" i="10" a="1"/>
  <c r="E33" i="10" s="1"/>
  <c r="D33" i="10" a="1"/>
  <c r="D33" i="10" s="1"/>
  <c r="C33" i="10" a="1"/>
  <c r="C33" i="10" s="1"/>
  <c r="A33" i="10" a="1"/>
  <c r="A33" i="10" s="1"/>
  <c r="G32" i="10" a="1"/>
  <c r="G32" i="10" s="1"/>
  <c r="F32" i="10" a="1"/>
  <c r="F32" i="10" s="1"/>
  <c r="E32" i="10" a="1"/>
  <c r="E32" i="10" s="1"/>
  <c r="D32" i="10" a="1"/>
  <c r="D32" i="10" s="1"/>
  <c r="C32" i="10" a="1"/>
  <c r="C32" i="10" s="1"/>
  <c r="A32" i="10" a="1"/>
  <c r="A32" i="10" s="1"/>
  <c r="G31" i="10" a="1"/>
  <c r="G31" i="10" s="1"/>
  <c r="F31" i="10" a="1"/>
  <c r="F31" i="10" s="1"/>
  <c r="E31" i="10" a="1"/>
  <c r="E31" i="10" s="1"/>
  <c r="D31" i="10" a="1"/>
  <c r="D31" i="10" s="1"/>
  <c r="C31" i="10" a="1"/>
  <c r="C31" i="10" s="1"/>
  <c r="A31" i="10" a="1"/>
  <c r="A31" i="10" s="1"/>
  <c r="G30" i="10" a="1"/>
  <c r="G30" i="10" s="1"/>
  <c r="F30" i="10" a="1"/>
  <c r="F30" i="10" s="1"/>
  <c r="E30" i="10" a="1"/>
  <c r="E30" i="10" s="1"/>
  <c r="D30" i="10" a="1"/>
  <c r="D30" i="10" s="1"/>
  <c r="C30" i="10" a="1"/>
  <c r="C30" i="10" s="1"/>
  <c r="A30" i="10" a="1"/>
  <c r="A30" i="10" s="1"/>
  <c r="G29" i="10" a="1"/>
  <c r="G29" i="10" s="1"/>
  <c r="F29" i="10" a="1"/>
  <c r="F29" i="10" s="1"/>
  <c r="E29" i="10" a="1"/>
  <c r="E29" i="10" s="1"/>
  <c r="D29" i="10" a="1"/>
  <c r="D29" i="10" s="1"/>
  <c r="C29" i="10" a="1"/>
  <c r="C29" i="10" s="1"/>
  <c r="A29" i="10" a="1"/>
  <c r="A29" i="10" s="1"/>
  <c r="G28" i="10" a="1"/>
  <c r="G28" i="10" s="1"/>
  <c r="F28" i="10" a="1"/>
  <c r="F28" i="10" s="1"/>
  <c r="E28" i="10" a="1"/>
  <c r="E28" i="10" s="1"/>
  <c r="D28" i="10" a="1"/>
  <c r="D28" i="10" s="1"/>
  <c r="C28" i="10" a="1"/>
  <c r="C28" i="10" s="1"/>
  <c r="A28" i="10" a="1"/>
  <c r="A28" i="10" s="1"/>
  <c r="G27" i="10" a="1"/>
  <c r="G27" i="10" s="1"/>
  <c r="F27" i="10" a="1"/>
  <c r="F27" i="10" s="1"/>
  <c r="E27" i="10" a="1"/>
  <c r="E27" i="10" s="1"/>
  <c r="D27" i="10" a="1"/>
  <c r="D27" i="10" s="1"/>
  <c r="C27" i="10" a="1"/>
  <c r="C27" i="10" s="1"/>
  <c r="A27" i="10" a="1"/>
  <c r="A27" i="10" s="1"/>
  <c r="G26" i="10" a="1"/>
  <c r="G26" i="10" s="1"/>
  <c r="F26" i="10" a="1"/>
  <c r="F26" i="10" s="1"/>
  <c r="E26" i="10" a="1"/>
  <c r="E26" i="10" s="1"/>
  <c r="D26" i="10" a="1"/>
  <c r="D26" i="10" s="1"/>
  <c r="C26" i="10" a="1"/>
  <c r="C26" i="10" s="1"/>
  <c r="A26" i="10" a="1"/>
  <c r="A26" i="10" s="1"/>
  <c r="G25" i="10" a="1"/>
  <c r="G25" i="10" s="1"/>
  <c r="F25" i="10" a="1"/>
  <c r="F25" i="10" s="1"/>
  <c r="E25" i="10" a="1"/>
  <c r="E25" i="10" s="1"/>
  <c r="D25" i="10" a="1"/>
  <c r="D25" i="10" s="1"/>
  <c r="C25" i="10" a="1"/>
  <c r="C25" i="10" s="1"/>
  <c r="A25" i="10" a="1"/>
  <c r="A25" i="10" s="1"/>
  <c r="G24" i="10" a="1"/>
  <c r="G24" i="10" s="1"/>
  <c r="F24" i="10" a="1"/>
  <c r="F24" i="10" s="1"/>
  <c r="E24" i="10" a="1"/>
  <c r="E24" i="10" s="1"/>
  <c r="D24" i="10" a="1"/>
  <c r="D24" i="10" s="1"/>
  <c r="C24" i="10" a="1"/>
  <c r="C24" i="10" s="1"/>
  <c r="A24" i="10" a="1"/>
  <c r="A24" i="10" s="1"/>
  <c r="G23" i="10" a="1"/>
  <c r="G23" i="10" s="1"/>
  <c r="F23" i="10" a="1"/>
  <c r="F23" i="10" s="1"/>
  <c r="E23" i="10" a="1"/>
  <c r="E23" i="10" s="1"/>
  <c r="D23" i="10" a="1"/>
  <c r="D23" i="10" s="1"/>
  <c r="C23" i="10" a="1"/>
  <c r="C23" i="10" s="1"/>
  <c r="A23" i="10" a="1"/>
  <c r="A23" i="10" s="1"/>
  <c r="G22" i="10" a="1"/>
  <c r="G22" i="10" s="1"/>
  <c r="F22" i="10" a="1"/>
  <c r="F22" i="10" s="1"/>
  <c r="E22" i="10" a="1"/>
  <c r="E22" i="10" s="1"/>
  <c r="D22" i="10" a="1"/>
  <c r="D22" i="10" s="1"/>
  <c r="C22" i="10" a="1"/>
  <c r="C22" i="10" s="1"/>
  <c r="A22" i="10" a="1"/>
  <c r="A22" i="10" s="1"/>
  <c r="G21" i="10" a="1"/>
  <c r="G21" i="10" s="1"/>
  <c r="F21" i="10" a="1"/>
  <c r="F21" i="10" s="1"/>
  <c r="E21" i="10" a="1"/>
  <c r="E21" i="10" s="1"/>
  <c r="D21" i="10" a="1"/>
  <c r="D21" i="10" s="1"/>
  <c r="C21" i="10" a="1"/>
  <c r="C21" i="10" s="1"/>
  <c r="A21" i="10" a="1"/>
  <c r="A21" i="10" s="1"/>
  <c r="G20" i="10" a="1"/>
  <c r="G20" i="10" s="1"/>
  <c r="F20" i="10" a="1"/>
  <c r="F20" i="10" s="1"/>
  <c r="E20" i="10" a="1"/>
  <c r="E20" i="10" s="1"/>
  <c r="D20" i="10" a="1"/>
  <c r="D20" i="10" s="1"/>
  <c r="C20" i="10" a="1"/>
  <c r="C20" i="10" s="1"/>
  <c r="A20" i="10" a="1"/>
  <c r="A20" i="10" s="1"/>
  <c r="G19" i="10" a="1"/>
  <c r="G19" i="10" s="1"/>
  <c r="F19" i="10" a="1"/>
  <c r="F19" i="10" s="1"/>
  <c r="E19" i="10" a="1"/>
  <c r="E19" i="10" s="1"/>
  <c r="D19" i="10" a="1"/>
  <c r="D19" i="10" s="1"/>
  <c r="C19" i="10" a="1"/>
  <c r="C19" i="10" s="1"/>
  <c r="A19" i="10" a="1"/>
  <c r="A19" i="10" s="1"/>
  <c r="G18" i="10" a="1"/>
  <c r="G18" i="10" s="1"/>
  <c r="F18" i="10" a="1"/>
  <c r="F18" i="10" s="1"/>
  <c r="E18" i="10" a="1"/>
  <c r="E18" i="10" s="1"/>
  <c r="D18" i="10" a="1"/>
  <c r="D18" i="10" s="1"/>
  <c r="C18" i="10" a="1"/>
  <c r="C18" i="10" s="1"/>
  <c r="A18" i="10" a="1"/>
  <c r="A18" i="10" s="1"/>
  <c r="G17" i="10" a="1"/>
  <c r="G17" i="10" s="1"/>
  <c r="F17" i="10" a="1"/>
  <c r="F17" i="10" s="1"/>
  <c r="E17" i="10" a="1"/>
  <c r="E17" i="10" s="1"/>
  <c r="D17" i="10" a="1"/>
  <c r="D17" i="10" s="1"/>
  <c r="C17" i="10" a="1"/>
  <c r="C17" i="10" s="1"/>
  <c r="A17" i="10" a="1"/>
  <c r="A17" i="10" s="1"/>
  <c r="G16" i="10" a="1"/>
  <c r="G16" i="10" s="1"/>
  <c r="F16" i="10" a="1"/>
  <c r="F16" i="10" s="1"/>
  <c r="E16" i="10" a="1"/>
  <c r="E16" i="10" s="1"/>
  <c r="D16" i="10" a="1"/>
  <c r="D16" i="10" s="1"/>
  <c r="C16" i="10" a="1"/>
  <c r="C16" i="10" s="1"/>
  <c r="A16" i="10" a="1"/>
  <c r="A16" i="10" s="1"/>
  <c r="G15" i="10" a="1"/>
  <c r="G15" i="10" s="1"/>
  <c r="F15" i="10" a="1"/>
  <c r="F15" i="10" s="1"/>
  <c r="E15" i="10" a="1"/>
  <c r="E15" i="10" s="1"/>
  <c r="D15" i="10" a="1"/>
  <c r="D15" i="10" s="1"/>
  <c r="C15" i="10" a="1"/>
  <c r="C15" i="10" s="1"/>
  <c r="A15" i="10" a="1"/>
  <c r="A15" i="10" s="1"/>
  <c r="G14" i="10" a="1"/>
  <c r="G14" i="10" s="1"/>
  <c r="F14" i="10" a="1"/>
  <c r="F14" i="10" s="1"/>
  <c r="E14" i="10" a="1"/>
  <c r="E14" i="10" s="1"/>
  <c r="D14" i="10" a="1"/>
  <c r="D14" i="10" s="1"/>
  <c r="C14" i="10" a="1"/>
  <c r="C14" i="10" s="1"/>
  <c r="A14" i="10" a="1"/>
  <c r="A14" i="10" s="1"/>
  <c r="G13" i="10" a="1"/>
  <c r="G13" i="10" s="1"/>
  <c r="F13" i="10" a="1"/>
  <c r="F13" i="10" s="1"/>
  <c r="E13" i="10" a="1"/>
  <c r="E13" i="10" s="1"/>
  <c r="D13" i="10" a="1"/>
  <c r="D13" i="10" s="1"/>
  <c r="C13" i="10" a="1"/>
  <c r="C13" i="10" s="1"/>
  <c r="A13" i="10" a="1"/>
  <c r="A13" i="10" s="1"/>
  <c r="G12" i="10" a="1"/>
  <c r="G12" i="10" s="1"/>
  <c r="F12" i="10" a="1"/>
  <c r="F12" i="10" s="1"/>
  <c r="E12" i="10" a="1"/>
  <c r="E12" i="10" s="1"/>
  <c r="D12" i="10" a="1"/>
  <c r="D12" i="10" s="1"/>
  <c r="C12" i="10" a="1"/>
  <c r="C12" i="10" s="1"/>
  <c r="A12" i="10" a="1"/>
  <c r="A12" i="10" s="1"/>
  <c r="G11" i="10" a="1"/>
  <c r="G11" i="10" s="1"/>
  <c r="F11" i="10" a="1"/>
  <c r="F11" i="10" s="1"/>
  <c r="E11" i="10" a="1"/>
  <c r="E11" i="10" s="1"/>
  <c r="D11" i="10" a="1"/>
  <c r="D11" i="10" s="1"/>
  <c r="C11" i="10" a="1"/>
  <c r="C11" i="10" s="1"/>
  <c r="A11" i="10" a="1"/>
  <c r="A11" i="10" s="1"/>
  <c r="G10" i="10" a="1"/>
  <c r="G10" i="10" s="1"/>
  <c r="F10" i="10" a="1"/>
  <c r="F10" i="10" s="1"/>
  <c r="E10" i="10" a="1"/>
  <c r="E10" i="10" s="1"/>
  <c r="D10" i="10" a="1"/>
  <c r="D10" i="10" s="1"/>
  <c r="C10" i="10" a="1"/>
  <c r="C10" i="10" s="1"/>
  <c r="A10" i="10" a="1"/>
  <c r="A10" i="10" s="1"/>
  <c r="G9" i="10" a="1"/>
  <c r="G9" i="10" s="1"/>
  <c r="F9" i="10" a="1"/>
  <c r="F9" i="10" s="1"/>
  <c r="E9" i="10" a="1"/>
  <c r="E9" i="10" s="1"/>
  <c r="D9" i="10" a="1"/>
  <c r="D9" i="10" s="1"/>
  <c r="C9" i="10" a="1"/>
  <c r="C9" i="10" s="1"/>
  <c r="A9" i="10" a="1"/>
  <c r="A9" i="10" s="1"/>
  <c r="G8" i="10" a="1"/>
  <c r="G8" i="10" s="1"/>
  <c r="F8" i="10" a="1"/>
  <c r="F8" i="10" s="1"/>
  <c r="E8" i="10" a="1"/>
  <c r="E8" i="10" s="1"/>
  <c r="D8" i="10" a="1"/>
  <c r="D8" i="10" s="1"/>
  <c r="C8" i="10" a="1"/>
  <c r="C8" i="10" s="1"/>
  <c r="A8" i="10" a="1"/>
  <c r="A8" i="10" s="1"/>
  <c r="G7" i="10" a="1"/>
  <c r="G7" i="10" s="1"/>
  <c r="F7" i="10" a="1"/>
  <c r="F7" i="10" s="1"/>
  <c r="E7" i="10" a="1"/>
  <c r="E7" i="10" s="1"/>
  <c r="D7" i="10" a="1"/>
  <c r="D7" i="10" s="1"/>
  <c r="C7" i="10" a="1"/>
  <c r="C7" i="10" s="1"/>
  <c r="A7" i="10" a="1"/>
  <c r="A7" i="10" s="1"/>
  <c r="G6" i="10" a="1"/>
  <c r="G6" i="10" s="1"/>
  <c r="F6" i="10" a="1"/>
  <c r="F6" i="10" s="1"/>
  <c r="E6" i="10" a="1"/>
  <c r="E6" i="10" s="1"/>
  <c r="D6" i="10" a="1"/>
  <c r="D6" i="10" s="1"/>
  <c r="C6" i="10" a="1"/>
  <c r="C6" i="10" s="1"/>
  <c r="A6" i="10" a="1"/>
  <c r="A6" i="10" s="1"/>
  <c r="G5" i="10" a="1"/>
  <c r="G5" i="10" s="1"/>
  <c r="F5" i="10" a="1"/>
  <c r="F5" i="10" s="1"/>
  <c r="E5" i="10" a="1"/>
  <c r="E5" i="10" s="1"/>
  <c r="D5" i="10" a="1"/>
  <c r="D5" i="10" s="1"/>
  <c r="C5" i="10" a="1"/>
  <c r="C5" i="10" s="1"/>
  <c r="A5" i="10" a="1"/>
  <c r="A5" i="10" s="1"/>
  <c r="A5" i="7" a="1"/>
  <c r="A5" i="7" s="1"/>
  <c r="F40" i="8" a="1"/>
  <c r="F40" i="8" s="1"/>
  <c r="E40" i="8" a="1"/>
  <c r="E40" i="8" s="1"/>
  <c r="D40" i="8" a="1"/>
  <c r="D40" i="8" s="1"/>
  <c r="C40" i="8" a="1"/>
  <c r="C40" i="8" s="1"/>
  <c r="F39" i="8" a="1"/>
  <c r="F39" i="8" s="1"/>
  <c r="E39" i="8" a="1"/>
  <c r="E39" i="8" s="1"/>
  <c r="D39" i="8" a="1"/>
  <c r="D39" i="8" s="1"/>
  <c r="C39" i="8" a="1"/>
  <c r="C39" i="8" s="1"/>
  <c r="A39" i="8" a="1"/>
  <c r="A39" i="8" s="1"/>
  <c r="G38" i="8" a="1"/>
  <c r="G38" i="8" s="1"/>
  <c r="F38" i="8" a="1"/>
  <c r="F38" i="8" s="1"/>
  <c r="E38" i="8" a="1"/>
  <c r="E38" i="8" s="1"/>
  <c r="D38" i="8" a="1"/>
  <c r="D38" i="8" s="1"/>
  <c r="C38" i="8" a="1"/>
  <c r="C38" i="8" s="1"/>
  <c r="A38" i="8" a="1"/>
  <c r="A38" i="8" s="1"/>
  <c r="G37" i="8" a="1"/>
  <c r="G37" i="8" s="1"/>
  <c r="F37" i="8" a="1"/>
  <c r="F37" i="8" s="1"/>
  <c r="E37" i="8" a="1"/>
  <c r="E37" i="8" s="1"/>
  <c r="D37" i="8" a="1"/>
  <c r="D37" i="8" s="1"/>
  <c r="C37" i="8" a="1"/>
  <c r="C37" i="8" s="1"/>
  <c r="A37" i="8" a="1"/>
  <c r="A37" i="8" s="1"/>
  <c r="G36" i="8" a="1"/>
  <c r="G36" i="8" s="1"/>
  <c r="F36" i="8" a="1"/>
  <c r="F36" i="8" s="1"/>
  <c r="E36" i="8" a="1"/>
  <c r="E36" i="8" s="1"/>
  <c r="D36" i="8" a="1"/>
  <c r="D36" i="8" s="1"/>
  <c r="C36" i="8" a="1"/>
  <c r="C36" i="8" s="1"/>
  <c r="A36" i="8" a="1"/>
  <c r="A36" i="8" s="1"/>
  <c r="G35" i="8" a="1"/>
  <c r="G35" i="8" s="1"/>
  <c r="F35" i="8" a="1"/>
  <c r="F35" i="8" s="1"/>
  <c r="E35" i="8" a="1"/>
  <c r="E35" i="8" s="1"/>
  <c r="D35" i="8" a="1"/>
  <c r="D35" i="8" s="1"/>
  <c r="C35" i="8" a="1"/>
  <c r="C35" i="8" s="1"/>
  <c r="A35" i="8" a="1"/>
  <c r="A35" i="8" s="1"/>
  <c r="G34" i="8" a="1"/>
  <c r="G34" i="8" s="1"/>
  <c r="F34" i="8" a="1"/>
  <c r="F34" i="8" s="1"/>
  <c r="E34" i="8" a="1"/>
  <c r="E34" i="8" s="1"/>
  <c r="D34" i="8" a="1"/>
  <c r="D34" i="8" s="1"/>
  <c r="C34" i="8" a="1"/>
  <c r="C34" i="8" s="1"/>
  <c r="A34" i="8" a="1"/>
  <c r="A34" i="8" s="1"/>
  <c r="G33" i="8" a="1"/>
  <c r="G33" i="8" s="1"/>
  <c r="F33" i="8" a="1"/>
  <c r="F33" i="8" s="1"/>
  <c r="E33" i="8" a="1"/>
  <c r="E33" i="8" s="1"/>
  <c r="D33" i="8" a="1"/>
  <c r="D33" i="8" s="1"/>
  <c r="C33" i="8" a="1"/>
  <c r="C33" i="8" s="1"/>
  <c r="A33" i="8" a="1"/>
  <c r="A33" i="8" s="1"/>
  <c r="G32" i="8" a="1"/>
  <c r="G32" i="8" s="1"/>
  <c r="F32" i="8" a="1"/>
  <c r="F32" i="8" s="1"/>
  <c r="E32" i="8" a="1"/>
  <c r="E32" i="8" s="1"/>
  <c r="D32" i="8" a="1"/>
  <c r="D32" i="8" s="1"/>
  <c r="C32" i="8" a="1"/>
  <c r="C32" i="8" s="1"/>
  <c r="A32" i="8" a="1"/>
  <c r="A32" i="8" s="1"/>
  <c r="G31" i="8" a="1"/>
  <c r="G31" i="8" s="1"/>
  <c r="F31" i="8" a="1"/>
  <c r="F31" i="8" s="1"/>
  <c r="E31" i="8" a="1"/>
  <c r="E31" i="8" s="1"/>
  <c r="D31" i="8" a="1"/>
  <c r="D31" i="8" s="1"/>
  <c r="C31" i="8" a="1"/>
  <c r="C31" i="8" s="1"/>
  <c r="A31" i="8" a="1"/>
  <c r="A31" i="8" s="1"/>
  <c r="G30" i="8" a="1"/>
  <c r="G30" i="8" s="1"/>
  <c r="F30" i="8" a="1"/>
  <c r="F30" i="8" s="1"/>
  <c r="E30" i="8" a="1"/>
  <c r="E30" i="8" s="1"/>
  <c r="D30" i="8" a="1"/>
  <c r="D30" i="8" s="1"/>
  <c r="C30" i="8" a="1"/>
  <c r="C30" i="8" s="1"/>
  <c r="A30" i="8" a="1"/>
  <c r="A30" i="8" s="1"/>
  <c r="G29" i="8" a="1"/>
  <c r="G29" i="8" s="1"/>
  <c r="F29" i="8" a="1"/>
  <c r="F29" i="8" s="1"/>
  <c r="E29" i="8" a="1"/>
  <c r="E29" i="8" s="1"/>
  <c r="D29" i="8" a="1"/>
  <c r="D29" i="8" s="1"/>
  <c r="C29" i="8" a="1"/>
  <c r="C29" i="8" s="1"/>
  <c r="A29" i="8" a="1"/>
  <c r="A29" i="8" s="1"/>
  <c r="G28" i="8" a="1"/>
  <c r="G28" i="8" s="1"/>
  <c r="F28" i="8" a="1"/>
  <c r="F28" i="8" s="1"/>
  <c r="E28" i="8" a="1"/>
  <c r="E28" i="8" s="1"/>
  <c r="D28" i="8" a="1"/>
  <c r="D28" i="8" s="1"/>
  <c r="C28" i="8" a="1"/>
  <c r="C28" i="8" s="1"/>
  <c r="A28" i="8" a="1"/>
  <c r="A28" i="8" s="1"/>
  <c r="G27" i="8" a="1"/>
  <c r="G27" i="8" s="1"/>
  <c r="F27" i="8" a="1"/>
  <c r="F27" i="8" s="1"/>
  <c r="E27" i="8" a="1"/>
  <c r="E27" i="8" s="1"/>
  <c r="D27" i="8" a="1"/>
  <c r="D27" i="8" s="1"/>
  <c r="C27" i="8" a="1"/>
  <c r="C27" i="8" s="1"/>
  <c r="A27" i="8" a="1"/>
  <c r="A27" i="8" s="1"/>
  <c r="G26" i="8" a="1"/>
  <c r="G26" i="8" s="1"/>
  <c r="F26" i="8" a="1"/>
  <c r="F26" i="8" s="1"/>
  <c r="E26" i="8" a="1"/>
  <c r="E26" i="8" s="1"/>
  <c r="D26" i="8" a="1"/>
  <c r="D26" i="8" s="1"/>
  <c r="C26" i="8" a="1"/>
  <c r="C26" i="8" s="1"/>
  <c r="A26" i="8" a="1"/>
  <c r="A26" i="8" s="1"/>
  <c r="G25" i="8" a="1"/>
  <c r="G25" i="8" s="1"/>
  <c r="F25" i="8" a="1"/>
  <c r="F25" i="8" s="1"/>
  <c r="E25" i="8" a="1"/>
  <c r="E25" i="8" s="1"/>
  <c r="D25" i="8" a="1"/>
  <c r="D25" i="8" s="1"/>
  <c r="C25" i="8" a="1"/>
  <c r="C25" i="8" s="1"/>
  <c r="A25" i="8" a="1"/>
  <c r="A25" i="8" s="1"/>
  <c r="G24" i="8" a="1"/>
  <c r="G24" i="8" s="1"/>
  <c r="F24" i="8" a="1"/>
  <c r="F24" i="8" s="1"/>
  <c r="E24" i="8" a="1"/>
  <c r="E24" i="8" s="1"/>
  <c r="D24" i="8" a="1"/>
  <c r="D24" i="8" s="1"/>
  <c r="C24" i="8" a="1"/>
  <c r="C24" i="8" s="1"/>
  <c r="A24" i="8" a="1"/>
  <c r="A24" i="8" s="1"/>
  <c r="G23" i="8" a="1"/>
  <c r="G23" i="8" s="1"/>
  <c r="F23" i="8" a="1"/>
  <c r="F23" i="8" s="1"/>
  <c r="E23" i="8" a="1"/>
  <c r="E23" i="8" s="1"/>
  <c r="D23" i="8" a="1"/>
  <c r="D23" i="8" s="1"/>
  <c r="C23" i="8" a="1"/>
  <c r="C23" i="8" s="1"/>
  <c r="A23" i="8" a="1"/>
  <c r="A23" i="8" s="1"/>
  <c r="G22" i="8" a="1"/>
  <c r="G22" i="8" s="1"/>
  <c r="F22" i="8" a="1"/>
  <c r="F22" i="8" s="1"/>
  <c r="E22" i="8" a="1"/>
  <c r="E22" i="8" s="1"/>
  <c r="D22" i="8" a="1"/>
  <c r="D22" i="8" s="1"/>
  <c r="C22" i="8" a="1"/>
  <c r="C22" i="8" s="1"/>
  <c r="A22" i="8" a="1"/>
  <c r="A22" i="8" s="1"/>
  <c r="G21" i="8" a="1"/>
  <c r="G21" i="8" s="1"/>
  <c r="F21" i="8" a="1"/>
  <c r="F21" i="8" s="1"/>
  <c r="E21" i="8" a="1"/>
  <c r="E21" i="8" s="1"/>
  <c r="D21" i="8" a="1"/>
  <c r="D21" i="8" s="1"/>
  <c r="C21" i="8" a="1"/>
  <c r="C21" i="8" s="1"/>
  <c r="A21" i="8" a="1"/>
  <c r="A21" i="8" s="1"/>
  <c r="G20" i="8" a="1"/>
  <c r="G20" i="8" s="1"/>
  <c r="F20" i="8" a="1"/>
  <c r="F20" i="8" s="1"/>
  <c r="E20" i="8" a="1"/>
  <c r="E20" i="8" s="1"/>
  <c r="D20" i="8" a="1"/>
  <c r="D20" i="8" s="1"/>
  <c r="C20" i="8" a="1"/>
  <c r="C20" i="8" s="1"/>
  <c r="A20" i="8" a="1"/>
  <c r="A20" i="8" s="1"/>
  <c r="G19" i="8" a="1"/>
  <c r="G19" i="8" s="1"/>
  <c r="F19" i="8" a="1"/>
  <c r="F19" i="8" s="1"/>
  <c r="E19" i="8" a="1"/>
  <c r="E19" i="8" s="1"/>
  <c r="D19" i="8" a="1"/>
  <c r="D19" i="8" s="1"/>
  <c r="C19" i="8" a="1"/>
  <c r="C19" i="8" s="1"/>
  <c r="A19" i="8" a="1"/>
  <c r="A19" i="8" s="1"/>
  <c r="G18" i="8" a="1"/>
  <c r="G18" i="8" s="1"/>
  <c r="F18" i="8" a="1"/>
  <c r="F18" i="8" s="1"/>
  <c r="E18" i="8" a="1"/>
  <c r="E18" i="8" s="1"/>
  <c r="D18" i="8" a="1"/>
  <c r="D18" i="8" s="1"/>
  <c r="C18" i="8" a="1"/>
  <c r="C18" i="8" s="1"/>
  <c r="A18" i="8" a="1"/>
  <c r="A18" i="8" s="1"/>
  <c r="F17" i="8" a="1"/>
  <c r="F17" i="8" s="1"/>
  <c r="E17" i="8" a="1"/>
  <c r="E17" i="8" s="1"/>
  <c r="D17" i="8" a="1"/>
  <c r="D17" i="8" s="1"/>
  <c r="C17" i="8" a="1"/>
  <c r="C17" i="8" s="1"/>
  <c r="A17" i="8" a="1"/>
  <c r="A17" i="8" s="1"/>
  <c r="F16" i="8" a="1"/>
  <c r="F16" i="8" s="1"/>
  <c r="E16" i="8" a="1"/>
  <c r="E16" i="8" s="1"/>
  <c r="D16" i="8" a="1"/>
  <c r="D16" i="8" s="1"/>
  <c r="C16" i="8" a="1"/>
  <c r="C16" i="8" s="1"/>
  <c r="A16" i="8" a="1"/>
  <c r="A16" i="8" s="1"/>
  <c r="F15" i="8" a="1"/>
  <c r="F15" i="8" s="1"/>
  <c r="E15" i="8" a="1"/>
  <c r="E15" i="8" s="1"/>
  <c r="D15" i="8" a="1"/>
  <c r="D15" i="8" s="1"/>
  <c r="C15" i="8" a="1"/>
  <c r="C15" i="8" s="1"/>
  <c r="A15" i="8" a="1"/>
  <c r="A15" i="8" s="1"/>
  <c r="F14" i="8" a="1"/>
  <c r="F14" i="8" s="1"/>
  <c r="E14" i="8" a="1"/>
  <c r="E14" i="8" s="1"/>
  <c r="D14" i="8" a="1"/>
  <c r="D14" i="8" s="1"/>
  <c r="C14" i="8" a="1"/>
  <c r="C14" i="8" s="1"/>
  <c r="A14" i="8" a="1"/>
  <c r="A14" i="8" s="1"/>
  <c r="F13" i="8" a="1"/>
  <c r="F13" i="8" s="1"/>
  <c r="E13" i="8" a="1"/>
  <c r="E13" i="8" s="1"/>
  <c r="D13" i="8" a="1"/>
  <c r="D13" i="8" s="1"/>
  <c r="C13" i="8" a="1"/>
  <c r="C13" i="8" s="1"/>
  <c r="A13" i="8" a="1"/>
  <c r="A13" i="8" s="1"/>
  <c r="F12" i="8" a="1"/>
  <c r="F12" i="8" s="1"/>
  <c r="E12" i="8" a="1"/>
  <c r="E12" i="8" s="1"/>
  <c r="D12" i="8" a="1"/>
  <c r="D12" i="8" s="1"/>
  <c r="C12" i="8" a="1"/>
  <c r="C12" i="8" s="1"/>
  <c r="A12" i="8" a="1"/>
  <c r="A12" i="8" s="1"/>
  <c r="F11" i="8" a="1"/>
  <c r="F11" i="8" s="1"/>
  <c r="E11" i="8" a="1"/>
  <c r="E11" i="8" s="1"/>
  <c r="D11" i="8" a="1"/>
  <c r="D11" i="8" s="1"/>
  <c r="C11" i="8" a="1"/>
  <c r="C11" i="8" s="1"/>
  <c r="A11" i="8" a="1"/>
  <c r="A11" i="8" s="1"/>
  <c r="F10" i="8" a="1"/>
  <c r="F10" i="8" s="1"/>
  <c r="E10" i="8" a="1"/>
  <c r="E10" i="8" s="1"/>
  <c r="D10" i="8" a="1"/>
  <c r="D10" i="8" s="1"/>
  <c r="C10" i="8" a="1"/>
  <c r="C10" i="8" s="1"/>
  <c r="A10" i="8" a="1"/>
  <c r="A10" i="8" s="1"/>
  <c r="F9" i="8" a="1"/>
  <c r="F9" i="8" s="1"/>
  <c r="E9" i="8" a="1"/>
  <c r="E9" i="8" s="1"/>
  <c r="D9" i="8" a="1"/>
  <c r="D9" i="8" s="1"/>
  <c r="C9" i="8" a="1"/>
  <c r="C9" i="8" s="1"/>
  <c r="A9" i="8" a="1"/>
  <c r="A9" i="8" s="1"/>
  <c r="F8" i="8" a="1"/>
  <c r="F8" i="8" s="1"/>
  <c r="E8" i="8" a="1"/>
  <c r="E8" i="8" s="1"/>
  <c r="D8" i="8" a="1"/>
  <c r="D8" i="8" s="1"/>
  <c r="C8" i="8" a="1"/>
  <c r="C8" i="8" s="1"/>
  <c r="A8" i="8" a="1"/>
  <c r="A8" i="8" s="1"/>
  <c r="F7" i="8" a="1"/>
  <c r="F7" i="8" s="1"/>
  <c r="E7" i="8" a="1"/>
  <c r="E7" i="8" s="1"/>
  <c r="D7" i="8" a="1"/>
  <c r="D7" i="8" s="1"/>
  <c r="C7" i="8" a="1"/>
  <c r="C7" i="8" s="1"/>
  <c r="A7" i="8" a="1"/>
  <c r="A7" i="8" s="1"/>
  <c r="F6" i="8" a="1"/>
  <c r="F6" i="8" s="1"/>
  <c r="E6" i="8" a="1"/>
  <c r="E6" i="8" s="1"/>
  <c r="D6" i="8" a="1"/>
  <c r="D6" i="8" s="1"/>
  <c r="C6" i="8" a="1"/>
  <c r="C6" i="8" s="1"/>
  <c r="A6" i="8" a="1"/>
  <c r="A6" i="8" s="1"/>
  <c r="F5" i="8" a="1"/>
  <c r="F5" i="8" s="1"/>
  <c r="E5" i="8" a="1"/>
  <c r="E5" i="8" s="1"/>
  <c r="D5" i="8" a="1"/>
  <c r="D5" i="8" s="1"/>
  <c r="C5" i="8" a="1"/>
  <c r="C5" i="8" s="1"/>
  <c r="A5" i="8" a="1"/>
  <c r="A5" i="8" s="1"/>
  <c r="J1" i="10" l="1"/>
  <c r="G39" i="8" a="1"/>
  <c r="G39" i="8" s="1"/>
  <c r="G40" i="8" a="1"/>
  <c r="G40" i="8" s="1"/>
  <c r="J1" i="8"/>
  <c r="C6" i="7" l="1" a="1"/>
  <c r="C6" i="7" s="1"/>
  <c r="D6" i="7" a="1"/>
  <c r="D6" i="7" s="1"/>
  <c r="E6" i="7" a="1"/>
  <c r="E6" i="7" s="1"/>
  <c r="F6" i="7" a="1"/>
  <c r="F6" i="7" s="1"/>
  <c r="C7" i="7" a="1"/>
  <c r="C7" i="7" s="1"/>
  <c r="D7" i="7" a="1"/>
  <c r="D7" i="7" s="1"/>
  <c r="E7" i="7" a="1"/>
  <c r="E7" i="7" s="1"/>
  <c r="F7" i="7" a="1"/>
  <c r="F7" i="7" s="1"/>
  <c r="C8" i="7" a="1"/>
  <c r="C8" i="7" s="1"/>
  <c r="D8" i="7" a="1"/>
  <c r="D8" i="7" s="1"/>
  <c r="E8" i="7" a="1"/>
  <c r="E8" i="7" s="1"/>
  <c r="F8" i="7" a="1"/>
  <c r="F8" i="7" s="1"/>
  <c r="C9" i="7" a="1"/>
  <c r="C9" i="7" s="1"/>
  <c r="D9" i="7" a="1"/>
  <c r="D9" i="7" s="1"/>
  <c r="E9" i="7" a="1"/>
  <c r="E9" i="7" s="1"/>
  <c r="F9" i="7" a="1"/>
  <c r="F9" i="7" s="1"/>
  <c r="C10" i="7" a="1"/>
  <c r="C10" i="7" s="1"/>
  <c r="D10" i="7" a="1"/>
  <c r="D10" i="7" s="1"/>
  <c r="E10" i="7" a="1"/>
  <c r="E10" i="7" s="1"/>
  <c r="F10" i="7" a="1"/>
  <c r="F10" i="7" s="1"/>
  <c r="C11" i="7" a="1"/>
  <c r="C11" i="7" s="1"/>
  <c r="D11" i="7" a="1"/>
  <c r="D11" i="7" s="1"/>
  <c r="E11" i="7" a="1"/>
  <c r="E11" i="7" s="1"/>
  <c r="F11" i="7" a="1"/>
  <c r="F11" i="7" s="1"/>
  <c r="C12" i="7" a="1"/>
  <c r="C12" i="7" s="1"/>
  <c r="D12" i="7" a="1"/>
  <c r="D12" i="7" s="1"/>
  <c r="E12" i="7" a="1"/>
  <c r="E12" i="7" s="1"/>
  <c r="F12" i="7" a="1"/>
  <c r="F12" i="7" s="1"/>
  <c r="C13" i="7" a="1"/>
  <c r="C13" i="7" s="1"/>
  <c r="D13" i="7" a="1"/>
  <c r="D13" i="7" s="1"/>
  <c r="E13" i="7" a="1"/>
  <c r="E13" i="7" s="1"/>
  <c r="F13" i="7" a="1"/>
  <c r="F13" i="7" s="1"/>
  <c r="C14" i="7" a="1"/>
  <c r="C14" i="7" s="1"/>
  <c r="D14" i="7" a="1"/>
  <c r="D14" i="7" s="1"/>
  <c r="E14" i="7" a="1"/>
  <c r="E14" i="7" s="1"/>
  <c r="F14" i="7" a="1"/>
  <c r="F14" i="7" s="1"/>
  <c r="C15" i="7" a="1"/>
  <c r="C15" i="7" s="1"/>
  <c r="D15" i="7" a="1"/>
  <c r="D15" i="7" s="1"/>
  <c r="E15" i="7" a="1"/>
  <c r="E15" i="7" s="1"/>
  <c r="F15" i="7" a="1"/>
  <c r="F15" i="7" s="1"/>
  <c r="C16" i="7" a="1"/>
  <c r="C16" i="7" s="1"/>
  <c r="D16" i="7" a="1"/>
  <c r="D16" i="7" s="1"/>
  <c r="E16" i="7" a="1"/>
  <c r="E16" i="7" s="1"/>
  <c r="F16" i="7" a="1"/>
  <c r="F16" i="7" s="1"/>
  <c r="C17" i="7" a="1"/>
  <c r="C17" i="7" s="1"/>
  <c r="D17" i="7" a="1"/>
  <c r="D17" i="7" s="1"/>
  <c r="E17" i="7" a="1"/>
  <c r="E17" i="7" s="1"/>
  <c r="F17" i="7" a="1"/>
  <c r="F17" i="7" s="1"/>
  <c r="C18" i="7" a="1"/>
  <c r="C18" i="7" s="1"/>
  <c r="D18" i="7" a="1"/>
  <c r="D18" i="7" s="1"/>
  <c r="E18" i="7" a="1"/>
  <c r="E18" i="7" s="1"/>
  <c r="F18" i="7" a="1"/>
  <c r="F18" i="7" s="1"/>
  <c r="G18" i="7" a="1"/>
  <c r="G18" i="7" s="1"/>
  <c r="C19" i="7" a="1"/>
  <c r="C19" i="7" s="1"/>
  <c r="D19" i="7" a="1"/>
  <c r="D19" i="7" s="1"/>
  <c r="E19" i="7" a="1"/>
  <c r="E19" i="7" s="1"/>
  <c r="F19" i="7" a="1"/>
  <c r="F19" i="7" s="1"/>
  <c r="G19" i="7" a="1"/>
  <c r="G19" i="7" s="1"/>
  <c r="C20" i="7" a="1"/>
  <c r="C20" i="7" s="1"/>
  <c r="D20" i="7" a="1"/>
  <c r="D20" i="7" s="1"/>
  <c r="E20" i="7" a="1"/>
  <c r="E20" i="7" s="1"/>
  <c r="F20" i="7" a="1"/>
  <c r="F20" i="7" s="1"/>
  <c r="G20" i="7" a="1"/>
  <c r="G20" i="7" s="1"/>
  <c r="C21" i="7" a="1"/>
  <c r="C21" i="7" s="1"/>
  <c r="D21" i="7" a="1"/>
  <c r="D21" i="7" s="1"/>
  <c r="E21" i="7" a="1"/>
  <c r="E21" i="7" s="1"/>
  <c r="F21" i="7" a="1"/>
  <c r="F21" i="7" s="1"/>
  <c r="G21" i="7" a="1"/>
  <c r="G21" i="7" s="1"/>
  <c r="C22" i="7" a="1"/>
  <c r="C22" i="7" s="1"/>
  <c r="D22" i="7" a="1"/>
  <c r="D22" i="7" s="1"/>
  <c r="E22" i="7" a="1"/>
  <c r="E22" i="7" s="1"/>
  <c r="F22" i="7" a="1"/>
  <c r="F22" i="7" s="1"/>
  <c r="G22" i="7" a="1"/>
  <c r="G22" i="7" s="1"/>
  <c r="C23" i="7" a="1"/>
  <c r="C23" i="7" s="1"/>
  <c r="D23" i="7" a="1"/>
  <c r="D23" i="7" s="1"/>
  <c r="E23" i="7" a="1"/>
  <c r="E23" i="7" s="1"/>
  <c r="F23" i="7" a="1"/>
  <c r="F23" i="7" s="1"/>
  <c r="G23" i="7" a="1"/>
  <c r="G23" i="7" s="1"/>
  <c r="C24" i="7" a="1"/>
  <c r="C24" i="7" s="1"/>
  <c r="D24" i="7" a="1"/>
  <c r="D24" i="7" s="1"/>
  <c r="E24" i="7" a="1"/>
  <c r="E24" i="7" s="1"/>
  <c r="F24" i="7" a="1"/>
  <c r="F24" i="7" s="1"/>
  <c r="G24" i="7" a="1"/>
  <c r="G24" i="7" s="1"/>
  <c r="C25" i="7" a="1"/>
  <c r="C25" i="7" s="1"/>
  <c r="D25" i="7" a="1"/>
  <c r="D25" i="7" s="1"/>
  <c r="E25" i="7" a="1"/>
  <c r="E25" i="7" s="1"/>
  <c r="F25" i="7" a="1"/>
  <c r="F25" i="7" s="1"/>
  <c r="G25" i="7" a="1"/>
  <c r="G25" i="7" s="1"/>
  <c r="C26" i="7" a="1"/>
  <c r="C26" i="7" s="1"/>
  <c r="D26" i="7" a="1"/>
  <c r="D26" i="7" s="1"/>
  <c r="E26" i="7" a="1"/>
  <c r="E26" i="7" s="1"/>
  <c r="F26" i="7" a="1"/>
  <c r="F26" i="7" s="1"/>
  <c r="G26" i="7" a="1"/>
  <c r="G26" i="7" s="1"/>
  <c r="C27" i="7" a="1"/>
  <c r="C27" i="7" s="1"/>
  <c r="D27" i="7" a="1"/>
  <c r="D27" i="7" s="1"/>
  <c r="E27" i="7" a="1"/>
  <c r="E27" i="7" s="1"/>
  <c r="F27" i="7" a="1"/>
  <c r="F27" i="7" s="1"/>
  <c r="G27" i="7" a="1"/>
  <c r="G27" i="7" s="1"/>
  <c r="C28" i="7" a="1"/>
  <c r="C28" i="7" s="1"/>
  <c r="D28" i="7" a="1"/>
  <c r="D28" i="7" s="1"/>
  <c r="E28" i="7" a="1"/>
  <c r="E28" i="7" s="1"/>
  <c r="F28" i="7" a="1"/>
  <c r="F28" i="7" s="1"/>
  <c r="G28" i="7" a="1"/>
  <c r="G28" i="7" s="1"/>
  <c r="C29" i="7" a="1"/>
  <c r="C29" i="7" s="1"/>
  <c r="D29" i="7" a="1"/>
  <c r="D29" i="7" s="1"/>
  <c r="E29" i="7" a="1"/>
  <c r="E29" i="7" s="1"/>
  <c r="F29" i="7" a="1"/>
  <c r="F29" i="7" s="1"/>
  <c r="G29" i="7" a="1"/>
  <c r="G29" i="7" s="1"/>
  <c r="C30" i="7" a="1"/>
  <c r="C30" i="7" s="1"/>
  <c r="D30" i="7" a="1"/>
  <c r="D30" i="7" s="1"/>
  <c r="E30" i="7" a="1"/>
  <c r="E30" i="7" s="1"/>
  <c r="F30" i="7" a="1"/>
  <c r="F30" i="7" s="1"/>
  <c r="G30" i="7" a="1"/>
  <c r="G30" i="7" s="1"/>
  <c r="C31" i="7" a="1"/>
  <c r="C31" i="7" s="1"/>
  <c r="D31" i="7" a="1"/>
  <c r="D31" i="7" s="1"/>
  <c r="E31" i="7" a="1"/>
  <c r="E31" i="7" s="1"/>
  <c r="F31" i="7" a="1"/>
  <c r="F31" i="7" s="1"/>
  <c r="G31" i="7" a="1"/>
  <c r="G31" i="7" s="1"/>
  <c r="C32" i="7" a="1"/>
  <c r="C32" i="7" s="1"/>
  <c r="D32" i="7" a="1"/>
  <c r="D32" i="7" s="1"/>
  <c r="E32" i="7" a="1"/>
  <c r="E32" i="7" s="1"/>
  <c r="F32" i="7" a="1"/>
  <c r="F32" i="7" s="1"/>
  <c r="G32" i="7" a="1"/>
  <c r="G32" i="7" s="1"/>
  <c r="C33" i="7" a="1"/>
  <c r="C33" i="7" s="1"/>
  <c r="D33" i="7" a="1"/>
  <c r="D33" i="7" s="1"/>
  <c r="E33" i="7" a="1"/>
  <c r="E33" i="7" s="1"/>
  <c r="F33" i="7" a="1"/>
  <c r="F33" i="7" s="1"/>
  <c r="G33" i="7" a="1"/>
  <c r="G33" i="7" s="1"/>
  <c r="C34" i="7" a="1"/>
  <c r="C34" i="7" s="1"/>
  <c r="D34" i="7" a="1"/>
  <c r="D34" i="7" s="1"/>
  <c r="E34" i="7" a="1"/>
  <c r="E34" i="7" s="1"/>
  <c r="F34" i="7" a="1"/>
  <c r="F34" i="7" s="1"/>
  <c r="G34" i="7" a="1"/>
  <c r="G34" i="7" s="1"/>
  <c r="C35" i="7" a="1"/>
  <c r="C35" i="7" s="1"/>
  <c r="D35" i="7" a="1"/>
  <c r="D35" i="7" s="1"/>
  <c r="E35" i="7" a="1"/>
  <c r="E35" i="7" s="1"/>
  <c r="F35" i="7" a="1"/>
  <c r="F35" i="7" s="1"/>
  <c r="G35" i="7" a="1"/>
  <c r="G35" i="7" s="1"/>
  <c r="C36" i="7" a="1"/>
  <c r="C36" i="7" s="1"/>
  <c r="D36" i="7" a="1"/>
  <c r="D36" i="7" s="1"/>
  <c r="E36" i="7" a="1"/>
  <c r="E36" i="7" s="1"/>
  <c r="F36" i="7" a="1"/>
  <c r="F36" i="7" s="1"/>
  <c r="G36" i="7" a="1"/>
  <c r="G36" i="7" s="1"/>
  <c r="C37" i="7" a="1"/>
  <c r="C37" i="7" s="1"/>
  <c r="D37" i="7" a="1"/>
  <c r="D37" i="7" s="1"/>
  <c r="E37" i="7" a="1"/>
  <c r="E37" i="7" s="1"/>
  <c r="F37" i="7" a="1"/>
  <c r="F37" i="7" s="1"/>
  <c r="G37" i="7" a="1"/>
  <c r="G37" i="7" s="1"/>
  <c r="C38" i="7" a="1"/>
  <c r="C38" i="7" s="1"/>
  <c r="D38" i="7" a="1"/>
  <c r="D38" i="7" s="1"/>
  <c r="E38" i="7" a="1"/>
  <c r="E38" i="7" s="1"/>
  <c r="F38" i="7" a="1"/>
  <c r="F38" i="7" s="1"/>
  <c r="G38" i="7" a="1"/>
  <c r="G38" i="7" s="1"/>
  <c r="C39" i="7" a="1"/>
  <c r="C39" i="7" s="1"/>
  <c r="D39" i="7" a="1"/>
  <c r="D39" i="7" s="1"/>
  <c r="E39" i="7" a="1"/>
  <c r="E39" i="7" s="1"/>
  <c r="F39" i="7" a="1"/>
  <c r="F39" i="7" s="1"/>
  <c r="G39" i="7" a="1"/>
  <c r="G39" i="7" s="1"/>
  <c r="F5" i="7" a="1"/>
  <c r="F5" i="7" s="1"/>
  <c r="E5" i="7" a="1"/>
  <c r="E5" i="7" s="1"/>
  <c r="D5" i="7" a="1"/>
  <c r="D5" i="7" s="1"/>
  <c r="C5" i="7" a="1"/>
  <c r="C5" i="7" s="1"/>
  <c r="A6" i="7" a="1"/>
  <c r="A6" i="7" s="1"/>
  <c r="A7" i="7" a="1"/>
  <c r="A7" i="7" s="1"/>
  <c r="A8" i="7" a="1"/>
  <c r="A8" i="7" s="1"/>
  <c r="A9" i="7" a="1"/>
  <c r="A9" i="7" s="1"/>
  <c r="A10" i="7" a="1"/>
  <c r="A10" i="7" s="1"/>
  <c r="A11" i="7" a="1"/>
  <c r="A11" i="7" s="1"/>
  <c r="A12" i="7" a="1"/>
  <c r="A12" i="7" s="1"/>
  <c r="A13" i="7" a="1"/>
  <c r="A13" i="7" s="1"/>
  <c r="A14" i="7" a="1"/>
  <c r="A14" i="7" s="1"/>
  <c r="A15" i="7" a="1"/>
  <c r="A15" i="7" s="1"/>
  <c r="A16" i="7" a="1"/>
  <c r="A16" i="7" s="1"/>
  <c r="A17" i="7" a="1"/>
  <c r="A17" i="7" s="1"/>
  <c r="A18" i="7" a="1"/>
  <c r="A18" i="7" s="1"/>
  <c r="A19" i="7" a="1"/>
  <c r="A19" i="7" s="1"/>
  <c r="A20" i="7" a="1"/>
  <c r="A20" i="7" s="1"/>
  <c r="A21" i="7" a="1"/>
  <c r="A21" i="7" s="1"/>
  <c r="A22" i="7" a="1"/>
  <c r="A22" i="7" s="1"/>
  <c r="A23" i="7" a="1"/>
  <c r="A23" i="7" s="1"/>
  <c r="A24" i="7" a="1"/>
  <c r="A24" i="7" s="1"/>
  <c r="A25" i="7" a="1"/>
  <c r="A25" i="7" s="1"/>
  <c r="A26" i="7" a="1"/>
  <c r="A26" i="7" s="1"/>
  <c r="A27" i="7" a="1"/>
  <c r="A27" i="7" s="1"/>
  <c r="A28" i="7" a="1"/>
  <c r="A28" i="7" s="1"/>
  <c r="A29" i="7" a="1"/>
  <c r="A29" i="7" s="1"/>
  <c r="A30" i="7" a="1"/>
  <c r="A30" i="7" s="1"/>
  <c r="A31" i="7" a="1"/>
  <c r="A31" i="7" s="1"/>
  <c r="A32" i="7" a="1"/>
  <c r="A32" i="7" s="1"/>
  <c r="A33" i="7" a="1"/>
  <c r="A33" i="7" s="1"/>
  <c r="A34" i="7" a="1"/>
  <c r="A34" i="7" s="1"/>
  <c r="A35" i="7" a="1"/>
  <c r="A35" i="7" s="1"/>
  <c r="A36" i="7" a="1"/>
  <c r="A36" i="7" s="1"/>
  <c r="A37" i="7" a="1"/>
  <c r="A37" i="7" s="1"/>
  <c r="A38" i="7" a="1"/>
  <c r="A38" i="7" s="1"/>
  <c r="A39" i="7" a="1"/>
  <c r="A39" i="7" s="1"/>
  <c r="G40" i="7" a="1"/>
  <c r="G40" i="7" s="1"/>
  <c r="C40" i="7" a="1"/>
  <c r="C40" i="7" s="1"/>
  <c r="D40" i="7" a="1"/>
  <c r="D40" i="7" s="1"/>
  <c r="E40" i="7" a="1"/>
  <c r="E40" i="7" s="1"/>
  <c r="F40" i="7" a="1"/>
  <c r="F40" i="7" s="1"/>
  <c r="R2" i="3" a="1"/>
  <c r="R2" i="3" s="1"/>
  <c r="R3" i="3" l="1" a="1"/>
  <c r="R3" i="3" s="1"/>
  <c r="S3" i="3" s="1" a="1"/>
  <c r="S3" i="3" s="1"/>
  <c r="J1" i="7"/>
  <c r="S2" i="3" a="1"/>
  <c r="S2" i="3" s="1"/>
  <c r="T2" i="3" a="1"/>
  <c r="T2" i="3" s="1"/>
  <c r="H69" i="3"/>
  <c r="I69" i="3" s="1"/>
  <c r="H58" i="3"/>
  <c r="I58" i="3" s="1"/>
  <c r="H39" i="3"/>
  <c r="I39" i="3" s="1"/>
  <c r="H18" i="3"/>
  <c r="I18" i="3" s="1"/>
  <c r="R4" i="3" l="1" a="1"/>
  <c r="R4" i="3" s="1"/>
  <c r="J69" i="3"/>
  <c r="J58" i="3"/>
  <c r="J39" i="3"/>
  <c r="K39" i="3" s="1"/>
  <c r="J18" i="3"/>
  <c r="R5" i="3" l="1" a="1"/>
  <c r="R5" i="3" s="1"/>
  <c r="S4" i="3" a="1"/>
  <c r="S4" i="3" s="1"/>
  <c r="K69" i="3"/>
  <c r="K58" i="3"/>
  <c r="K18" i="3"/>
  <c r="R6" i="3" l="1" a="1"/>
  <c r="R6" i="3" s="1"/>
  <c r="S5" i="3" a="1"/>
  <c r="S5" i="3" s="1"/>
  <c r="D108" i="3"/>
  <c r="H8" i="3"/>
  <c r="H9" i="3"/>
  <c r="H10" i="3"/>
  <c r="H11" i="3"/>
  <c r="J11" i="3" s="1"/>
  <c r="H12" i="3"/>
  <c r="J12" i="3" s="1"/>
  <c r="H13" i="3"/>
  <c r="J13" i="3" s="1"/>
  <c r="H14" i="3"/>
  <c r="J14" i="3" s="1"/>
  <c r="H15" i="3"/>
  <c r="H16" i="3"/>
  <c r="H17" i="3"/>
  <c r="H19" i="3"/>
  <c r="J19" i="3" s="1"/>
  <c r="H20" i="3"/>
  <c r="J20" i="3" s="1"/>
  <c r="H21" i="3"/>
  <c r="J21" i="3" s="1"/>
  <c r="H22" i="3"/>
  <c r="J22" i="3" s="1"/>
  <c r="H23" i="3"/>
  <c r="J23" i="3" s="1"/>
  <c r="H24" i="3"/>
  <c r="H25" i="3"/>
  <c r="H26" i="3"/>
  <c r="H27" i="3"/>
  <c r="J27" i="3" s="1"/>
  <c r="H28" i="3"/>
  <c r="J28" i="3" s="1"/>
  <c r="H29" i="3"/>
  <c r="J29" i="3" s="1"/>
  <c r="H30" i="3"/>
  <c r="J30" i="3" s="1"/>
  <c r="H31" i="3"/>
  <c r="J31" i="3" s="1"/>
  <c r="H32" i="3"/>
  <c r="J32" i="3" s="1"/>
  <c r="H33" i="3"/>
  <c r="H34" i="3"/>
  <c r="H35" i="3"/>
  <c r="H36" i="3"/>
  <c r="J36" i="3" s="1"/>
  <c r="H37" i="3"/>
  <c r="J37" i="3" s="1"/>
  <c r="H38" i="3"/>
  <c r="J38" i="3" s="1"/>
  <c r="H40" i="3"/>
  <c r="J40" i="3" s="1"/>
  <c r="H41" i="3"/>
  <c r="H42" i="3"/>
  <c r="H43" i="3"/>
  <c r="H44" i="3"/>
  <c r="J44" i="3" s="1"/>
  <c r="H45" i="3"/>
  <c r="J45" i="3" s="1"/>
  <c r="H46" i="3"/>
  <c r="J46" i="3" s="1"/>
  <c r="H47" i="3"/>
  <c r="J47" i="3" s="1"/>
  <c r="H48" i="3"/>
  <c r="J48" i="3" s="1"/>
  <c r="H49" i="3"/>
  <c r="H50" i="3"/>
  <c r="H51" i="3"/>
  <c r="H52" i="3"/>
  <c r="J52" i="3" s="1"/>
  <c r="H53" i="3"/>
  <c r="J53" i="3" s="1"/>
  <c r="H54" i="3"/>
  <c r="J54" i="3" s="1"/>
  <c r="H55" i="3"/>
  <c r="J55" i="3" s="1"/>
  <c r="H56" i="3"/>
  <c r="J56" i="3" s="1"/>
  <c r="H57" i="3"/>
  <c r="J57" i="3" s="1"/>
  <c r="H59" i="3"/>
  <c r="H60" i="3"/>
  <c r="H61" i="3"/>
  <c r="H62" i="3"/>
  <c r="J62" i="3" s="1"/>
  <c r="H63" i="3"/>
  <c r="J63" i="3" s="1"/>
  <c r="H64" i="3"/>
  <c r="J64" i="3" s="1"/>
  <c r="H65" i="3"/>
  <c r="J65" i="3" s="1"/>
  <c r="H66" i="3"/>
  <c r="H67" i="3"/>
  <c r="H68" i="3"/>
  <c r="H70" i="3"/>
  <c r="J70" i="3" s="1"/>
  <c r="H71" i="3"/>
  <c r="J71" i="3" s="1"/>
  <c r="H72" i="3"/>
  <c r="J72" i="3" s="1"/>
  <c r="H73" i="3"/>
  <c r="J73" i="3" s="1"/>
  <c r="H74" i="3"/>
  <c r="J74" i="3" s="1"/>
  <c r="H75" i="3"/>
  <c r="H76" i="3"/>
  <c r="H77" i="3"/>
  <c r="H78" i="3"/>
  <c r="J78" i="3" s="1"/>
  <c r="H79" i="3"/>
  <c r="J79" i="3" s="1"/>
  <c r="H80" i="3"/>
  <c r="J80" i="3" s="1"/>
  <c r="H81" i="3"/>
  <c r="J81" i="3" s="1"/>
  <c r="H82" i="3"/>
  <c r="J82" i="3" s="1"/>
  <c r="H83" i="3"/>
  <c r="J83" i="3" s="1"/>
  <c r="H84" i="3"/>
  <c r="H85" i="3"/>
  <c r="H86" i="3"/>
  <c r="H87" i="3"/>
  <c r="J87" i="3" s="1"/>
  <c r="H88" i="3"/>
  <c r="J88" i="3" s="1"/>
  <c r="H89" i="3"/>
  <c r="J89" i="3" s="1"/>
  <c r="H90" i="3"/>
  <c r="J90" i="3" s="1"/>
  <c r="H91" i="3"/>
  <c r="H92" i="3"/>
  <c r="H93" i="3"/>
  <c r="H94" i="3"/>
  <c r="J94" i="3" s="1"/>
  <c r="H95" i="3"/>
  <c r="J95" i="3" s="1"/>
  <c r="H96" i="3"/>
  <c r="J96" i="3" s="1"/>
  <c r="H97" i="3"/>
  <c r="J97" i="3" s="1"/>
  <c r="H98" i="3"/>
  <c r="J98" i="3" s="1"/>
  <c r="H99" i="3"/>
  <c r="H100" i="3"/>
  <c r="H101" i="3"/>
  <c r="H102" i="3"/>
  <c r="J102" i="3" s="1"/>
  <c r="H103" i="3"/>
  <c r="J103" i="3" s="1"/>
  <c r="H104" i="3"/>
  <c r="H105" i="3"/>
  <c r="H106" i="3"/>
  <c r="H107" i="3"/>
  <c r="J107" i="3" s="1"/>
  <c r="S6" i="3" l="1" a="1"/>
  <c r="S6" i="3" s="1"/>
  <c r="I101" i="3"/>
  <c r="J101" i="3"/>
  <c r="I100" i="3"/>
  <c r="J100" i="3"/>
  <c r="I99" i="3"/>
  <c r="J99" i="3"/>
  <c r="I105" i="3"/>
  <c r="J105" i="3"/>
  <c r="I104" i="3"/>
  <c r="J104" i="3"/>
  <c r="I106" i="3"/>
  <c r="J106" i="3"/>
  <c r="I86" i="3"/>
  <c r="J86" i="3"/>
  <c r="I61" i="3"/>
  <c r="G12" i="8" s="1" a="1"/>
  <c r="G12" i="8" s="1"/>
  <c r="J61" i="3"/>
  <c r="I35" i="3"/>
  <c r="G9" i="8" s="1" a="1"/>
  <c r="G9" i="8" s="1"/>
  <c r="J35" i="3"/>
  <c r="I10" i="3"/>
  <c r="J10" i="3"/>
  <c r="I93" i="3"/>
  <c r="J93" i="3"/>
  <c r="I85" i="3"/>
  <c r="J85" i="3"/>
  <c r="I77" i="3"/>
  <c r="J77" i="3"/>
  <c r="I68" i="3"/>
  <c r="J68" i="3"/>
  <c r="I60" i="3"/>
  <c r="J60" i="3"/>
  <c r="I51" i="3"/>
  <c r="J51" i="3"/>
  <c r="I43" i="3"/>
  <c r="J43" i="3"/>
  <c r="I34" i="3"/>
  <c r="G8" i="8" s="1" a="1"/>
  <c r="G8" i="8" s="1"/>
  <c r="J34" i="3"/>
  <c r="I26" i="3"/>
  <c r="G16" i="7" s="1" a="1"/>
  <c r="G16" i="7" s="1"/>
  <c r="J26" i="3"/>
  <c r="I17" i="3"/>
  <c r="G10" i="7" s="1" a="1"/>
  <c r="G10" i="7" s="1"/>
  <c r="J17" i="3"/>
  <c r="I9" i="3"/>
  <c r="J9" i="3"/>
  <c r="I92" i="3"/>
  <c r="J92" i="3"/>
  <c r="I84" i="3"/>
  <c r="J84" i="3"/>
  <c r="I76" i="3"/>
  <c r="J76" i="3"/>
  <c r="I67" i="3"/>
  <c r="G17" i="8" s="1" a="1"/>
  <c r="G17" i="8" s="1"/>
  <c r="J67" i="3"/>
  <c r="I59" i="3"/>
  <c r="J59" i="3"/>
  <c r="I50" i="3"/>
  <c r="J50" i="3"/>
  <c r="I42" i="3"/>
  <c r="J42" i="3"/>
  <c r="I33" i="3"/>
  <c r="G7" i="8" s="1" a="1"/>
  <c r="G7" i="8" s="1"/>
  <c r="J33" i="3"/>
  <c r="I25" i="3"/>
  <c r="G15" i="7" s="1" a="1"/>
  <c r="G15" i="7" s="1"/>
  <c r="J25" i="3"/>
  <c r="I16" i="3"/>
  <c r="G9" i="7" s="1" a="1"/>
  <c r="G9" i="7" s="1"/>
  <c r="J16" i="3"/>
  <c r="I8" i="3"/>
  <c r="J8" i="3"/>
  <c r="I91" i="3"/>
  <c r="J91" i="3"/>
  <c r="I75" i="3"/>
  <c r="J75" i="3"/>
  <c r="I66" i="3"/>
  <c r="G16" i="8" s="1" a="1"/>
  <c r="G16" i="8" s="1"/>
  <c r="J66" i="3"/>
  <c r="I49" i="3"/>
  <c r="J49" i="3"/>
  <c r="I41" i="3"/>
  <c r="J41" i="3"/>
  <c r="I24" i="3"/>
  <c r="G14" i="7" s="1" a="1"/>
  <c r="G14" i="7" s="1"/>
  <c r="J24" i="3"/>
  <c r="I15" i="3"/>
  <c r="G8" i="7" s="1" a="1"/>
  <c r="G8" i="7" s="1"/>
  <c r="J15" i="3"/>
  <c r="I74" i="3"/>
  <c r="I81" i="3"/>
  <c r="I82" i="3"/>
  <c r="I13" i="3"/>
  <c r="G6" i="7" s="1" a="1"/>
  <c r="G6" i="7" s="1"/>
  <c r="I14" i="3"/>
  <c r="G7" i="7" s="1" a="1"/>
  <c r="G7" i="7" s="1"/>
  <c r="I97" i="3"/>
  <c r="I30" i="3"/>
  <c r="G5" i="8" s="1" a="1"/>
  <c r="G5" i="8" s="1"/>
  <c r="I98" i="3"/>
  <c r="I31" i="3"/>
  <c r="G6" i="8" s="1" a="1"/>
  <c r="G6" i="8" s="1"/>
  <c r="I53" i="3"/>
  <c r="I55" i="3"/>
  <c r="I56" i="3"/>
  <c r="I87" i="3"/>
  <c r="I64" i="3"/>
  <c r="G14" i="8" s="1" a="1"/>
  <c r="G14" i="8" s="1"/>
  <c r="I40" i="3"/>
  <c r="I20" i="3"/>
  <c r="G11" i="7" s="1" a="1"/>
  <c r="G11" i="7" s="1"/>
  <c r="I79" i="3"/>
  <c r="I36" i="3"/>
  <c r="G10" i="8" s="1" a="1"/>
  <c r="G10" i="8" s="1"/>
  <c r="I107" i="3"/>
  <c r="I89" i="3"/>
  <c r="I65" i="3"/>
  <c r="G15" i="8" s="1" a="1"/>
  <c r="G15" i="8" s="1"/>
  <c r="I45" i="3"/>
  <c r="I22" i="3"/>
  <c r="G12" i="7" s="1" a="1"/>
  <c r="G12" i="7" s="1"/>
  <c r="I38" i="3"/>
  <c r="I90" i="3"/>
  <c r="I71" i="3"/>
  <c r="I47" i="3"/>
  <c r="I23" i="3"/>
  <c r="G13" i="7" s="1" a="1"/>
  <c r="G13" i="7" s="1"/>
  <c r="I11" i="3"/>
  <c r="I62" i="3"/>
  <c r="I95" i="3"/>
  <c r="I73" i="3"/>
  <c r="I48" i="3"/>
  <c r="I28" i="3"/>
  <c r="K73" i="3"/>
  <c r="K38" i="3"/>
  <c r="K90" i="3"/>
  <c r="K56" i="3"/>
  <c r="K23" i="3"/>
  <c r="K103" i="3"/>
  <c r="K102" i="3"/>
  <c r="K94" i="3"/>
  <c r="K78" i="3"/>
  <c r="K70" i="3"/>
  <c r="K52" i="3"/>
  <c r="K44" i="3"/>
  <c r="K27" i="3"/>
  <c r="K19" i="3"/>
  <c r="K81" i="3"/>
  <c r="K47" i="3"/>
  <c r="K13" i="3"/>
  <c r="K65" i="3"/>
  <c r="K107" i="3"/>
  <c r="K95" i="3"/>
  <c r="K87" i="3"/>
  <c r="K79" i="3"/>
  <c r="K71" i="3"/>
  <c r="K62" i="3"/>
  <c r="K53" i="3"/>
  <c r="K45" i="3"/>
  <c r="K36" i="3"/>
  <c r="K28" i="3"/>
  <c r="K20" i="3"/>
  <c r="K11" i="3"/>
  <c r="K96" i="3"/>
  <c r="K88" i="3"/>
  <c r="K80" i="3"/>
  <c r="K72" i="3"/>
  <c r="K63" i="3"/>
  <c r="K54" i="3"/>
  <c r="K46" i="3"/>
  <c r="K37" i="3"/>
  <c r="K29" i="3"/>
  <c r="K21" i="3"/>
  <c r="K12" i="3"/>
  <c r="K97" i="3"/>
  <c r="K64" i="3"/>
  <c r="K22" i="3"/>
  <c r="K74" i="3"/>
  <c r="K40" i="3"/>
  <c r="K14" i="3"/>
  <c r="K83" i="3"/>
  <c r="K32" i="3"/>
  <c r="K89" i="3"/>
  <c r="K55" i="3"/>
  <c r="K30" i="3"/>
  <c r="K98" i="3"/>
  <c r="K82" i="3"/>
  <c r="K48" i="3"/>
  <c r="K31" i="3"/>
  <c r="K57" i="3"/>
  <c r="I103" i="3"/>
  <c r="I83" i="3"/>
  <c r="I57" i="3"/>
  <c r="I32" i="3"/>
  <c r="I102" i="3"/>
  <c r="I94" i="3"/>
  <c r="I78" i="3"/>
  <c r="I70" i="3"/>
  <c r="I52" i="3"/>
  <c r="I44" i="3"/>
  <c r="I27" i="3"/>
  <c r="G17" i="7" s="1" a="1"/>
  <c r="G17" i="7" s="1"/>
  <c r="I19" i="3"/>
  <c r="I96" i="3"/>
  <c r="I88" i="3"/>
  <c r="I80" i="3"/>
  <c r="I72" i="3"/>
  <c r="I63" i="3"/>
  <c r="G13" i="8" s="1" a="1"/>
  <c r="G13" i="8" s="1"/>
  <c r="I54" i="3"/>
  <c r="I46" i="3"/>
  <c r="I37" i="3"/>
  <c r="G11" i="8" s="1" a="1"/>
  <c r="G11" i="8" s="1"/>
  <c r="I29" i="3"/>
  <c r="I21" i="3"/>
  <c r="I12" i="3"/>
  <c r="G5" i="7" s="1" a="1"/>
  <c r="G5" i="7" s="1"/>
  <c r="I108" i="3" l="1"/>
  <c r="K59" i="3"/>
  <c r="K75" i="3"/>
  <c r="K51" i="3"/>
  <c r="K93" i="3"/>
  <c r="K33" i="3"/>
  <c r="K100" i="3"/>
  <c r="K41" i="3"/>
  <c r="K101" i="3"/>
  <c r="K86" i="3"/>
  <c r="K60" i="3"/>
  <c r="K68" i="3"/>
  <c r="K61" i="3"/>
  <c r="K84" i="3"/>
  <c r="K15" i="3"/>
  <c r="K35" i="3"/>
  <c r="K76" i="3"/>
  <c r="K99" i="3"/>
  <c r="K105" i="3"/>
  <c r="K67" i="3"/>
  <c r="K91" i="3"/>
  <c r="K85" i="3"/>
  <c r="K92" i="3"/>
  <c r="K16" i="3"/>
  <c r="K34" i="3"/>
  <c r="K77" i="3"/>
  <c r="K43" i="3"/>
  <c r="K50" i="3"/>
  <c r="K66" i="3"/>
  <c r="K17" i="3"/>
  <c r="K25" i="3"/>
  <c r="K24" i="3"/>
  <c r="K26" i="3"/>
  <c r="K8" i="3"/>
  <c r="K10" i="3"/>
  <c r="K9" i="3"/>
  <c r="K42" i="3"/>
  <c r="K104" i="3"/>
  <c r="K49" i="3"/>
  <c r="K106" i="3"/>
  <c r="K108" i="3" l="1"/>
</calcChain>
</file>

<file path=xl/sharedStrings.xml><?xml version="1.0" encoding="utf-8"?>
<sst xmlns="http://schemas.openxmlformats.org/spreadsheetml/2006/main" count="212" uniqueCount="134">
  <si>
    <t>Type</t>
  </si>
  <si>
    <t>Quantités</t>
  </si>
  <si>
    <t>Dimensions des pierres</t>
  </si>
  <si>
    <t>Largeur</t>
  </si>
  <si>
    <t>Profondeur</t>
  </si>
  <si>
    <t>Hauteur</t>
  </si>
  <si>
    <t>Colonne3</t>
  </si>
  <si>
    <t>Colonne4</t>
  </si>
  <si>
    <t>Colonne5</t>
  </si>
  <si>
    <t>Colonne6</t>
  </si>
  <si>
    <t>Colonne7</t>
  </si>
  <si>
    <t>Colonne8</t>
  </si>
  <si>
    <t>Colonne1</t>
  </si>
  <si>
    <t>Colonne2</t>
  </si>
  <si>
    <t>Nom</t>
  </si>
  <si>
    <t>CLIENT</t>
  </si>
  <si>
    <t>CHANTIER</t>
  </si>
  <si>
    <t>PIERRE</t>
  </si>
  <si>
    <t>Total</t>
  </si>
  <si>
    <t>Description</t>
  </si>
  <si>
    <t>Marque</t>
  </si>
  <si>
    <t>Longueur</t>
  </si>
  <si>
    <t>P-1-01</t>
  </si>
  <si>
    <t>P-1-02</t>
  </si>
  <si>
    <t>P-1-03</t>
  </si>
  <si>
    <t>P-1-04</t>
  </si>
  <si>
    <t>P-1-05</t>
  </si>
  <si>
    <t>P-1-06</t>
  </si>
  <si>
    <t>P-1-07</t>
  </si>
  <si>
    <t>P-1-08</t>
  </si>
  <si>
    <t>P-1-09</t>
  </si>
  <si>
    <t>P-1-10</t>
  </si>
  <si>
    <t>P-2-01</t>
  </si>
  <si>
    <t>P-2-02</t>
  </si>
  <si>
    <t>P-2-03</t>
  </si>
  <si>
    <t>P-2-04</t>
  </si>
  <si>
    <t>P-2-05</t>
  </si>
  <si>
    <t>P-2-06</t>
  </si>
  <si>
    <t>P-2-07</t>
  </si>
  <si>
    <t>P-2-08</t>
  </si>
  <si>
    <t>P-2-09</t>
  </si>
  <si>
    <t>P-2-10</t>
  </si>
  <si>
    <t>P-3-01</t>
  </si>
  <si>
    <t>P-3-02</t>
  </si>
  <si>
    <t>P-3-03</t>
  </si>
  <si>
    <t>P-3-04</t>
  </si>
  <si>
    <t>P-3-05</t>
  </si>
  <si>
    <t>P-3-06</t>
  </si>
  <si>
    <t>P-3-07</t>
  </si>
  <si>
    <t>P-3-08</t>
  </si>
  <si>
    <t>P-3-09</t>
  </si>
  <si>
    <t>P-3-10</t>
  </si>
  <si>
    <t>P-4-01</t>
  </si>
  <si>
    <t>P-4-02</t>
  </si>
  <si>
    <t>P-4-03</t>
  </si>
  <si>
    <t>P-4-04</t>
  </si>
  <si>
    <t>P-4-05</t>
  </si>
  <si>
    <t>P-4-06</t>
  </si>
  <si>
    <t>P-4-07</t>
  </si>
  <si>
    <t>P-4-08</t>
  </si>
  <si>
    <t>P-4-09</t>
  </si>
  <si>
    <t>P-4-10</t>
  </si>
  <si>
    <t>P-4-11</t>
  </si>
  <si>
    <t>P-4-12</t>
  </si>
  <si>
    <t>P-4-13</t>
  </si>
  <si>
    <t>P-4-14</t>
  </si>
  <si>
    <t>P-4-15</t>
  </si>
  <si>
    <t>P-4-16</t>
  </si>
  <si>
    <t>P-4-17</t>
  </si>
  <si>
    <t>P-4-18</t>
  </si>
  <si>
    <t>P-5-01</t>
  </si>
  <si>
    <t>P-5-02</t>
  </si>
  <si>
    <t>P-5-03</t>
  </si>
  <si>
    <t>P-5-04</t>
  </si>
  <si>
    <t>P-5-05</t>
  </si>
  <si>
    <t>P-5-06</t>
  </si>
  <si>
    <t>P-5-07</t>
  </si>
  <si>
    <t>P-5-08</t>
  </si>
  <si>
    <t>P-5-09</t>
  </si>
  <si>
    <t>P-5-10</t>
  </si>
  <si>
    <t>P-6-01</t>
  </si>
  <si>
    <t>P-6-02</t>
  </si>
  <si>
    <t>P-6-03</t>
  </si>
  <si>
    <t>P-6-04</t>
  </si>
  <si>
    <t>P-6-05</t>
  </si>
  <si>
    <t>P-6-06</t>
  </si>
  <si>
    <t>P-6-07</t>
  </si>
  <si>
    <t>P-6-08</t>
  </si>
  <si>
    <t>P-6-09</t>
  </si>
  <si>
    <t>P-6-10</t>
  </si>
  <si>
    <t>P-E-01</t>
  </si>
  <si>
    <t>P-E-02</t>
  </si>
  <si>
    <t>P-E-03</t>
  </si>
  <si>
    <t>P-E-04</t>
  </si>
  <si>
    <t>P-E-05</t>
  </si>
  <si>
    <t>P-E-06</t>
  </si>
  <si>
    <t>P-E-07</t>
  </si>
  <si>
    <t>P-E-08</t>
  </si>
  <si>
    <t>P-E-09</t>
  </si>
  <si>
    <t>P-E-10</t>
  </si>
  <si>
    <t>P-E-11</t>
  </si>
  <si>
    <t>P-E-12</t>
  </si>
  <si>
    <t>P-E-13</t>
  </si>
  <si>
    <t>P-E-14</t>
  </si>
  <si>
    <t>A</t>
  </si>
  <si>
    <t>B</t>
  </si>
  <si>
    <t>C</t>
  </si>
  <si>
    <t>D</t>
  </si>
  <si>
    <t>E</t>
  </si>
  <si>
    <t xml:space="preserve">poids </t>
  </si>
  <si>
    <t>Vol</t>
  </si>
  <si>
    <t>NET</t>
  </si>
  <si>
    <t>poids</t>
  </si>
  <si>
    <t>Unitaire</t>
  </si>
  <si>
    <t>Densité</t>
  </si>
  <si>
    <t>N° de</t>
  </si>
  <si>
    <t>ligne</t>
  </si>
  <si>
    <t>en CM</t>
  </si>
  <si>
    <t>P-1-11</t>
  </si>
  <si>
    <t>P-3-11</t>
  </si>
  <si>
    <t>P-4-19</t>
  </si>
  <si>
    <t>P-5-11</t>
  </si>
  <si>
    <t>choix du type</t>
  </si>
  <si>
    <t>choix de largeur</t>
  </si>
  <si>
    <t xml:space="preserve">quantité </t>
  </si>
  <si>
    <t>F</t>
  </si>
  <si>
    <t>G</t>
  </si>
  <si>
    <t>H</t>
  </si>
  <si>
    <t>I</t>
  </si>
  <si>
    <t>J</t>
  </si>
  <si>
    <t>K</t>
  </si>
  <si>
    <t>L</t>
  </si>
  <si>
    <t>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</si>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</sst>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"/>
    <numFmt numFmtId="166" formatCode="0&quot; u.&quot;"/>
    <numFmt numFmtId="167" formatCode="0.000&quot; M³&quot;"/>
    <numFmt numFmtId="168" formatCode="0.000&quot; T.&quot;"/>
    <numFmt numFmtId="169" formatCode="0.00&quot; T.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/>
    <xf numFmtId="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0" xfId="0" applyFont="1" applyAlignment="1"/>
    <xf numFmtId="49" fontId="1" fillId="2" borderId="7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18" xfId="0" applyBorder="1"/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4" fillId="3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18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7" fontId="0" fillId="0" borderId="3" xfId="0" applyNumberFormat="1" applyBorder="1"/>
    <xf numFmtId="167" fontId="0" fillId="0" borderId="0" xfId="0" applyNumberFormat="1" applyBorder="1"/>
    <xf numFmtId="169" fontId="0" fillId="0" borderId="0" xfId="0" applyNumberFormat="1" applyBorder="1"/>
    <xf numFmtId="169" fontId="0" fillId="0" borderId="4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23" xfId="0" applyFont="1" applyBorder="1"/>
    <xf numFmtId="49" fontId="1" fillId="2" borderId="7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167" fontId="0" fillId="0" borderId="25" xfId="0" applyNumberFormat="1" applyBorder="1"/>
    <xf numFmtId="167" fontId="0" fillId="0" borderId="24" xfId="0" applyNumberFormat="1" applyBorder="1"/>
    <xf numFmtId="169" fontId="0" fillId="0" borderId="24" xfId="0" applyNumberFormat="1" applyBorder="1"/>
    <xf numFmtId="169" fontId="0" fillId="0" borderId="26" xfId="0" applyNumberFormat="1" applyBorder="1"/>
    <xf numFmtId="0" fontId="0" fillId="0" borderId="24" xfId="0" applyBorder="1"/>
    <xf numFmtId="49" fontId="0" fillId="0" borderId="0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21">
    <dxf>
      <numFmt numFmtId="168" formatCode="0.000&quot; T.&quot;"/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167" formatCode="0.000&quot; M³&quot;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66" formatCode="0&quot; u.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border diagonalUp="0" diagonalDown="0" outline="0">
        <left style="thin">
          <color auto="1"/>
        </left>
        <right style="medium">
          <color indexed="64"/>
        </right>
        <top/>
        <bottom/>
      </border>
    </dxf>
    <dxf>
      <numFmt numFmtId="164" formatCode="0.00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</xdr:row>
      <xdr:rowOff>114301</xdr:rowOff>
    </xdr:from>
    <xdr:to>
      <xdr:col>16</xdr:col>
      <xdr:colOff>285750</xdr:colOff>
      <xdr:row>15</xdr:row>
      <xdr:rowOff>19050</xdr:rowOff>
    </xdr:to>
    <xdr:sp macro="" textlink="">
      <xdr:nvSpPr>
        <xdr:cNvPr id="2" name="ZoneTexte 1"/>
        <xdr:cNvSpPr txBox="1"/>
      </xdr:nvSpPr>
      <xdr:spPr>
        <a:xfrm>
          <a:off x="7400925" y="304801"/>
          <a:ext cx="3638550" cy="2581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un premier temps je nomme mes pierres par rapport à ma 3D ou le calepin en 2D,(peu</a:t>
          </a:r>
          <a:r>
            <a:rPr lang="fr-FR" sz="1100" baseline="0"/>
            <a:t> importe) </a:t>
          </a:r>
        </a:p>
        <a:p>
          <a:endParaRPr lang="fr-FR" sz="1100" baseline="0"/>
        </a:p>
        <a:p>
          <a:r>
            <a:rPr lang="fr-FR" sz="1100" baseline="0"/>
            <a:t>Et seulement ensuite je peux faire le tri et savoir combien de types je vais utiliser.</a:t>
          </a:r>
        </a:p>
        <a:p>
          <a:endParaRPr lang="fr-FR" sz="1100" baseline="0"/>
        </a:p>
        <a:p>
          <a:r>
            <a:rPr lang="fr-FR" sz="1100" baseline="0"/>
            <a:t>il faudrait donc que le tri, et le nomre de feuilles soit adaptable, ou alors prévu dès le départ pour aller de "A" à "ZZZ" ...</a:t>
          </a:r>
        </a:p>
        <a:p>
          <a:endParaRPr lang="fr-FR" sz="1100"/>
        </a:p>
        <a:p>
          <a:r>
            <a:rPr lang="fr-FR" sz="1100"/>
            <a:t>parce</a:t>
          </a:r>
          <a:r>
            <a:rPr lang="fr-FR" sz="1100" baseline="0"/>
            <a:t> que là je ne peux pas ajouter de type "F" ou "Y" par exemple.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889000</xdr:colOff>
      <xdr:row>6</xdr:row>
      <xdr:rowOff>0</xdr:rowOff>
    </xdr:from>
    <xdr:to>
      <xdr:col>10</xdr:col>
      <xdr:colOff>342900</xdr:colOff>
      <xdr:row>11</xdr:row>
      <xdr:rowOff>190500</xdr:rowOff>
    </xdr:to>
    <xdr:sp macro="" textlink="">
      <xdr:nvSpPr>
        <xdr:cNvPr id="2" name="ZoneTexte 1"/>
        <xdr:cNvSpPr txBox="1"/>
      </xdr:nvSpPr>
      <xdr:spPr>
        <a:xfrm>
          <a:off x="7518400" y="1619250"/>
          <a:ext cx="281622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 apparement seule la largeur peut changer   pour</a:t>
          </a:r>
          <a:r>
            <a:rPr lang="fr-FR" sz="1100" baseline="0"/>
            <a:t> un meme type  ;j'ai privilegié ce sous critere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n'ai plus besoin d'avoir de menu déroulant du type ni de largeur puisque le but serait d'avoir un seul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 feuille.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142875</xdr:rowOff>
    </xdr:from>
    <xdr:to>
      <xdr:col>2</xdr:col>
      <xdr:colOff>28575</xdr:colOff>
      <xdr:row>16</xdr:row>
      <xdr:rowOff>95250</xdr:rowOff>
    </xdr:to>
    <xdr:sp macro="" textlink="">
      <xdr:nvSpPr>
        <xdr:cNvPr id="3" name="ZoneTexte 2"/>
        <xdr:cNvSpPr txBox="1"/>
      </xdr:nvSpPr>
      <xdr:spPr>
        <a:xfrm>
          <a:off x="714375" y="1266825"/>
          <a:ext cx="742950" cy="2924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il faudrait pouvoir retrouver ici la lettre du type de pièce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889000</xdr:colOff>
      <xdr:row>6</xdr:row>
      <xdr:rowOff>0</xdr:rowOff>
    </xdr:from>
    <xdr:to>
      <xdr:col>10</xdr:col>
      <xdr:colOff>342900</xdr:colOff>
      <xdr:row>11</xdr:row>
      <xdr:rowOff>190500</xdr:rowOff>
    </xdr:to>
    <xdr:sp macro="" textlink="">
      <xdr:nvSpPr>
        <xdr:cNvPr id="2" name="ZoneTexte 1"/>
        <xdr:cNvSpPr txBox="1"/>
      </xdr:nvSpPr>
      <xdr:spPr>
        <a:xfrm>
          <a:off x="7518400" y="1619250"/>
          <a:ext cx="281622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 apparement seule la largeur peut changer   pour</a:t>
          </a:r>
          <a:r>
            <a:rPr lang="fr-FR" sz="1100" baseline="0"/>
            <a:t> un meme type  ;j'ai privilegié ce sous critere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n'ai plus besoin d'avoir de menu déroulant du type ni de largeur puisque le but serait d'avoir un seul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 feuille.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142875</xdr:rowOff>
    </xdr:from>
    <xdr:to>
      <xdr:col>2</xdr:col>
      <xdr:colOff>28575</xdr:colOff>
      <xdr:row>16</xdr:row>
      <xdr:rowOff>95250</xdr:rowOff>
    </xdr:to>
    <xdr:sp macro="" textlink="">
      <xdr:nvSpPr>
        <xdr:cNvPr id="3" name="ZoneTexte 2"/>
        <xdr:cNvSpPr txBox="1"/>
      </xdr:nvSpPr>
      <xdr:spPr>
        <a:xfrm>
          <a:off x="714375" y="1266825"/>
          <a:ext cx="742950" cy="2924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il faudrait pouvoir retrouver ici la lettre du type de pièce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889000</xdr:colOff>
      <xdr:row>5</xdr:row>
      <xdr:rowOff>247649</xdr:rowOff>
    </xdr:from>
    <xdr:to>
      <xdr:col>10</xdr:col>
      <xdr:colOff>342900</xdr:colOff>
      <xdr:row>12</xdr:row>
      <xdr:rowOff>104774</xdr:rowOff>
    </xdr:to>
    <xdr:sp macro="" textlink="">
      <xdr:nvSpPr>
        <xdr:cNvPr id="2" name="ZoneTexte 1"/>
        <xdr:cNvSpPr txBox="1"/>
      </xdr:nvSpPr>
      <xdr:spPr>
        <a:xfrm>
          <a:off x="7518400" y="1619249"/>
          <a:ext cx="28162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 apparement seule la largeur peut changer   pour</a:t>
          </a:r>
          <a:r>
            <a:rPr lang="fr-FR" sz="1100" baseline="0"/>
            <a:t> un meme type  ;j'ai privilegié ce sous critere </a:t>
          </a:r>
        </a:p>
        <a:p>
          <a:r>
            <a:rPr lang="fr-FR" sz="1100" baseline="0"/>
            <a:t>____</a:t>
          </a:r>
        </a:p>
        <a:p>
          <a:endParaRPr lang="fr-FR" sz="1100" baseline="0"/>
        </a:p>
        <a:p>
          <a:r>
            <a:rPr lang="fr-FR" sz="1100"/>
            <a:t>Je n'ai plus besoin d'avoir de menu déroulant du type ni de largeur puisque le but serait d'avoir un seul</a:t>
          </a:r>
          <a:r>
            <a:rPr lang="fr-FR" sz="1100" baseline="0"/>
            <a:t> </a:t>
          </a:r>
          <a:r>
            <a:rPr lang="fr-FR" sz="1100"/>
            <a:t>type</a:t>
          </a:r>
          <a:r>
            <a:rPr lang="fr-FR" sz="1100" baseline="0"/>
            <a:t> par feuille.</a:t>
          </a:r>
        </a:p>
        <a:p>
          <a:endParaRPr lang="fr-FR" sz="1100"/>
        </a:p>
      </xdr:txBody>
    </xdr:sp>
    <xdr:clientData/>
  </xdr:twoCellAnchor>
  <xdr:twoCellAnchor>
    <xdr:from>
      <xdr:col>1</xdr:col>
      <xdr:colOff>38100</xdr:colOff>
      <xdr:row>4</xdr:row>
      <xdr:rowOff>200025</xdr:rowOff>
    </xdr:from>
    <xdr:to>
      <xdr:col>2</xdr:col>
      <xdr:colOff>66675</xdr:colOff>
      <xdr:row>16</xdr:row>
      <xdr:rowOff>66675</xdr:rowOff>
    </xdr:to>
    <xdr:sp macro="" textlink="">
      <xdr:nvSpPr>
        <xdr:cNvPr id="3" name="ZoneTexte 2"/>
        <xdr:cNvSpPr txBox="1"/>
      </xdr:nvSpPr>
      <xdr:spPr>
        <a:xfrm>
          <a:off x="752475" y="1323975"/>
          <a:ext cx="742950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pouvoir retrouver ici la lettre du type de pièce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7:K108" totalsRowCount="1" headerRowDxfId="20">
  <autoFilter ref="A7:K107"/>
  <sortState ref="A8:AY107">
    <sortCondition ref="A7:A107"/>
  </sortState>
  <tableColumns count="11">
    <tableColumn id="1" name="Colonne1" totalsRowLabel="Total" dataDxfId="19" totalsRowDxfId="8"/>
    <tableColumn id="2" name="Colonne2" dataDxfId="18"/>
    <tableColumn id="3" name="Colonne3" dataDxfId="17"/>
    <tableColumn id="4" name="Colonne4" totalsRowFunction="sum" dataDxfId="16" totalsRowDxfId="7"/>
    <tableColumn id="5" name="Largeur" dataDxfId="15" totalsRowDxfId="6"/>
    <tableColumn id="6" name="Profondeur" dataDxfId="14" totalsRowDxfId="5"/>
    <tableColumn id="7" name="Hauteur" dataDxfId="13" totalsRowDxfId="4"/>
    <tableColumn id="8" name="Colonne5" dataDxfId="12" totalsRowDxfId="3">
      <calculatedColumnFormula>Tableau4[[#This Row],[Largeur]]*Tableau4[[#This Row],[Profondeur]]*Tableau4[[#This Row],[Hauteur]]/1000000</calculatedColumnFormula>
    </tableColumn>
    <tableColumn id="9" name="Colonne6" totalsRowFunction="sum" dataDxfId="11" totalsRowDxfId="2">
      <calculatedColumnFormula>Tableau4[[#This Row],[Colonne5]]*Tableau4[[#This Row],[Colonne4]]</calculatedColumnFormula>
    </tableColumn>
    <tableColumn id="10" name="Colonne7" dataDxfId="10" totalsRowDxfId="1">
      <calculatedColumnFormula>Tableau4[[#This Row],[Colonne5]]*densité_PERRIER</calculatedColumnFormula>
    </tableColumn>
    <tableColumn id="11" name="Colonne8" totalsRowFunction="sum" dataDxfId="9" totalsRowDxfId="0">
      <calculatedColumnFormula>Tableau4[[#This Row],[Colonne7]]*Tableau4[[#This Row],[Colonne4]]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9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C38" sqref="C38"/>
    </sheetView>
  </sheetViews>
  <sheetFormatPr baseColWidth="10" defaultRowHeight="15" x14ac:dyDescent="0.25"/>
  <cols>
    <col min="1" max="1" width="8.7109375" customWidth="1"/>
    <col min="2" max="2" width="9.7109375" customWidth="1"/>
    <col min="3" max="3" width="10.42578125" customWidth="1"/>
    <col min="4" max="4" width="10.7109375" customWidth="1"/>
    <col min="5" max="5" width="7.7109375" customWidth="1"/>
    <col min="6" max="6" width="10.7109375" customWidth="1"/>
    <col min="7" max="7" width="7.7109375" customWidth="1"/>
    <col min="8" max="8" width="8.7109375" customWidth="1"/>
    <col min="9" max="9" width="9.85546875" customWidth="1"/>
    <col min="10" max="10" width="9.5703125" customWidth="1"/>
    <col min="11" max="11" width="10.28515625" customWidth="1"/>
  </cols>
  <sheetData>
    <row r="1" spans="1:20" x14ac:dyDescent="0.25">
      <c r="B1" s="48" t="s">
        <v>15</v>
      </c>
      <c r="C1" s="72"/>
      <c r="D1" s="72"/>
    </row>
    <row r="2" spans="1:20" x14ac:dyDescent="0.25">
      <c r="B2" s="48" t="s">
        <v>16</v>
      </c>
      <c r="C2" s="72"/>
      <c r="D2" s="72"/>
      <c r="R2" s="33" t="str">
        <f t="array" aca="1" ref="R2" ca="1">IFERROR(OFFSET(C$8,MATCH(0,IF(type&lt;&gt;"",COUNTIF(R$1:R1,type),""),0),),"")</f>
        <v>A</v>
      </c>
      <c r="S2" s="33">
        <f t="array" aca="1" ref="S2" ca="1">IF($R2="","",IFERROR(INDEX(largeur,SMALL(IF(FREQUENCY(IF(type=$R2,MATCH(IF(type=$R2,largeur,""),IF(type=$R2,largeur,""),0)),ROW(type)-7)&gt;0,ROW(largeur)-7,""),COLUMN(A:A))),""))</f>
        <v>200</v>
      </c>
      <c r="T2" t="str">
        <f t="array" aca="1" ref="T2" ca="1">IFERROR(INDEX(largeur,SMALL(IF(IF(type=$R2,MATCH(largeur,largeur,0),"")=ROW(largeur)-7,ROW(largeur)-7,""),COLUMN(M:M))),"")</f>
        <v/>
      </c>
    </row>
    <row r="3" spans="1:20" x14ac:dyDescent="0.25">
      <c r="B3" s="48"/>
      <c r="C3" s="72"/>
      <c r="D3" s="72"/>
      <c r="R3" s="33" t="str">
        <f t="array" aca="1" ref="R3" ca="1">IFERROR(OFFSET(C$8,MATCH(0,IF(type&lt;&gt;"",COUNTIF(R$1:R2,type),""),0),),"")</f>
        <v>B</v>
      </c>
      <c r="S3" s="33">
        <f t="array" aca="1" ref="S3" ca="1">IF($R3="","",IFERROR(INDEX(largeur,SMALL(IF(FREQUENCY(IF(type=$R3,MATCH(IF(type=$R3,largeur,""),IF(type=$R3,largeur,""),0)),ROW(type)-7)&gt;0,ROW(largeur)-7,""),COLUMN(A:A))),""))</f>
        <v>200</v>
      </c>
    </row>
    <row r="4" spans="1:20" ht="15.75" thickBot="1" x14ac:dyDescent="0.3">
      <c r="B4" s="48" t="s">
        <v>17</v>
      </c>
      <c r="C4" s="72"/>
      <c r="D4" s="72"/>
      <c r="E4" t="s">
        <v>114</v>
      </c>
      <c r="F4" s="40">
        <v>2.2000000000000002</v>
      </c>
      <c r="R4" s="33" t="str">
        <f t="array" aca="1" ref="R4" ca="1">IFERROR(OFFSET(C$8,MATCH(0,IF(type&lt;&gt;"",COUNTIF(R$1:R3,type),""),0),),"")</f>
        <v>C</v>
      </c>
      <c r="S4" s="33">
        <f t="array" aca="1" ref="S4" ca="1">IF($R4="","",IFERROR(INDEX(largeur,SMALL(IF(FREQUENCY(IF(type=$R4,MATCH(IF(type=$R4,largeur,""),IF(type=$R4,largeur,""),0)),ROW(type)-7)&gt;0,ROW(largeur)-7,""),COLUMN(A:A))),""))</f>
        <v>100</v>
      </c>
    </row>
    <row r="5" spans="1:20" s="8" customFormat="1" x14ac:dyDescent="0.25">
      <c r="A5" s="6" t="s">
        <v>115</v>
      </c>
      <c r="B5" s="6" t="s">
        <v>14</v>
      </c>
      <c r="C5" s="6" t="s">
        <v>0</v>
      </c>
      <c r="D5" s="7" t="s">
        <v>1</v>
      </c>
      <c r="E5" s="73" t="s">
        <v>2</v>
      </c>
      <c r="F5" s="74"/>
      <c r="G5" s="75"/>
      <c r="H5" s="16" t="s">
        <v>110</v>
      </c>
      <c r="I5" s="17" t="s">
        <v>110</v>
      </c>
      <c r="J5" s="17" t="s">
        <v>109</v>
      </c>
      <c r="K5" s="18" t="s">
        <v>112</v>
      </c>
      <c r="R5" s="33" t="str">
        <f t="array" aca="1" ref="R5" ca="1">IFERROR(OFFSET(C$8,MATCH(0,IF(type&lt;&gt;"",COUNTIF(R$1:R4,type),""),0),),"")</f>
        <v>D</v>
      </c>
      <c r="S5" s="33">
        <f t="array" aca="1" ref="S5" ca="1">IF($R5="","",IFERROR(INDEX(largeur,SMALL(IF(FREQUENCY(IF(type=$R5,MATCH(IF(type=$R5,largeur,""),IF(type=$R5,largeur,""),0)),ROW(type)-7)&gt;0,ROW(largeur)-7,""),COLUMN(A:A))),""))</f>
        <v>50</v>
      </c>
    </row>
    <row r="6" spans="1:20" s="8" customFormat="1" x14ac:dyDescent="0.25">
      <c r="A6" s="49" t="s">
        <v>116</v>
      </c>
      <c r="B6" s="9"/>
      <c r="C6" s="9"/>
      <c r="D6" s="12"/>
      <c r="E6" s="69" t="s">
        <v>117</v>
      </c>
      <c r="F6" s="70"/>
      <c r="G6" s="71"/>
      <c r="H6" s="37" t="s">
        <v>111</v>
      </c>
      <c r="I6" s="36" t="s">
        <v>18</v>
      </c>
      <c r="J6" s="36" t="s">
        <v>113</v>
      </c>
      <c r="K6" s="38" t="s">
        <v>18</v>
      </c>
      <c r="R6" s="33" t="str">
        <f t="array" aca="1" ref="R6" ca="1">IFERROR(OFFSET(C$8,MATCH(0,IF(type&lt;&gt;"",COUNTIF(R$1:R5,type),""),0),),"")</f>
        <v>E</v>
      </c>
      <c r="S6" s="33">
        <f t="array" aca="1" ref="S6" ca="1">IF($R6="","",IFERROR(INDEX(largeur,SMALL(IF(FREQUENCY(IF(type=$R6,MATCH(IF(type=$R6,largeur,""),IF(type=$R6,largeur,""),0)),ROW(type)-7)&gt;0,ROW(largeur)-7,""),COLUMN(A:A))),""))</f>
        <v>200</v>
      </c>
    </row>
    <row r="7" spans="1:20" s="8" customFormat="1" x14ac:dyDescent="0.25">
      <c r="A7" s="10" t="s">
        <v>12</v>
      </c>
      <c r="B7" s="10" t="s">
        <v>13</v>
      </c>
      <c r="C7" s="10" t="s">
        <v>6</v>
      </c>
      <c r="D7" s="13" t="s">
        <v>7</v>
      </c>
      <c r="E7" s="20" t="s">
        <v>3</v>
      </c>
      <c r="F7" s="15" t="s">
        <v>4</v>
      </c>
      <c r="G7" s="21" t="s">
        <v>5</v>
      </c>
      <c r="H7" s="19" t="s">
        <v>8</v>
      </c>
      <c r="I7" s="5" t="s">
        <v>9</v>
      </c>
      <c r="J7" s="5" t="s">
        <v>10</v>
      </c>
      <c r="K7" s="11" t="s">
        <v>11</v>
      </c>
      <c r="R7" s="8" t="s">
        <v>125</v>
      </c>
    </row>
    <row r="8" spans="1:20" x14ac:dyDescent="0.25">
      <c r="A8" s="35">
        <v>1</v>
      </c>
      <c r="B8" s="29" t="s">
        <v>22</v>
      </c>
      <c r="C8" s="61"/>
      <c r="D8" s="47">
        <v>1</v>
      </c>
      <c r="E8" s="26">
        <v>100</v>
      </c>
      <c r="F8" s="27">
        <v>50</v>
      </c>
      <c r="G8" s="28">
        <v>110</v>
      </c>
      <c r="H8" s="43">
        <f>Tableau4[[#This Row],[Largeur]]*Tableau4[[#This Row],[Profondeur]]*Tableau4[[#This Row],[Hauteur]]/1000000</f>
        <v>0.55000000000000004</v>
      </c>
      <c r="I8" s="44">
        <f>Tableau4[[#This Row],[Colonne5]]*Tableau4[[#This Row],[Colonne4]]</f>
        <v>0.55000000000000004</v>
      </c>
      <c r="J8" s="45">
        <f>Tableau4[[#This Row],[Colonne5]]*densité_PERRIER</f>
        <v>1.2100000000000002</v>
      </c>
      <c r="K8" s="46">
        <f>Tableau4[[#This Row],[Colonne7]]*Tableau4[[#This Row],[Colonne4]]</f>
        <v>1.2100000000000002</v>
      </c>
      <c r="R8" t="s">
        <v>126</v>
      </c>
    </row>
    <row r="9" spans="1:20" x14ac:dyDescent="0.25">
      <c r="A9" s="35">
        <v>2</v>
      </c>
      <c r="B9" s="29" t="s">
        <v>23</v>
      </c>
      <c r="C9" s="61"/>
      <c r="D9" s="47">
        <v>1</v>
      </c>
      <c r="E9" s="26">
        <v>104</v>
      </c>
      <c r="F9" s="27">
        <v>50</v>
      </c>
      <c r="G9" s="28">
        <v>110</v>
      </c>
      <c r="H9" s="43">
        <f>Tableau4[[#This Row],[Largeur]]*Tableau4[[#This Row],[Profondeur]]*Tableau4[[#This Row],[Hauteur]]/1000000</f>
        <v>0.57199999999999995</v>
      </c>
      <c r="I9" s="44">
        <f>Tableau4[[#This Row],[Colonne5]]*Tableau4[[#This Row],[Colonne4]]</f>
        <v>0.57199999999999995</v>
      </c>
      <c r="J9" s="45">
        <f>Tableau4[[#This Row],[Colonne5]]*densité_PERRIER</f>
        <v>1.2584</v>
      </c>
      <c r="K9" s="46">
        <f>Tableau4[[#This Row],[Colonne7]]*Tableau4[[#This Row],[Colonne4]]</f>
        <v>1.2584</v>
      </c>
      <c r="R9" t="s">
        <v>127</v>
      </c>
    </row>
    <row r="10" spans="1:20" x14ac:dyDescent="0.25">
      <c r="A10" s="35">
        <v>3</v>
      </c>
      <c r="B10" s="29" t="s">
        <v>24</v>
      </c>
      <c r="C10" s="61"/>
      <c r="D10" s="47">
        <v>1</v>
      </c>
      <c r="E10" s="26">
        <v>105</v>
      </c>
      <c r="F10" s="27">
        <v>50</v>
      </c>
      <c r="G10" s="28">
        <v>110</v>
      </c>
      <c r="H10" s="43">
        <f>Tableau4[[#This Row],[Largeur]]*Tableau4[[#This Row],[Profondeur]]*Tableau4[[#This Row],[Hauteur]]/1000000</f>
        <v>0.57750000000000001</v>
      </c>
      <c r="I10" s="44">
        <f>Tableau4[[#This Row],[Colonne5]]*Tableau4[[#This Row],[Colonne4]]</f>
        <v>0.57750000000000001</v>
      </c>
      <c r="J10" s="45">
        <f>Tableau4[[#This Row],[Colonne5]]*densité_PERRIER</f>
        <v>1.2705000000000002</v>
      </c>
      <c r="K10" s="46">
        <f>Tableau4[[#This Row],[Colonne7]]*Tableau4[[#This Row],[Colonne4]]</f>
        <v>1.2705000000000002</v>
      </c>
      <c r="R10" t="s">
        <v>128</v>
      </c>
    </row>
    <row r="11" spans="1:20" x14ac:dyDescent="0.25">
      <c r="A11" s="35">
        <v>4</v>
      </c>
      <c r="B11" s="29" t="s">
        <v>25</v>
      </c>
      <c r="C11" s="61"/>
      <c r="D11" s="47">
        <v>1</v>
      </c>
      <c r="E11" s="26">
        <v>150</v>
      </c>
      <c r="F11" s="27">
        <v>50</v>
      </c>
      <c r="G11" s="28">
        <v>110</v>
      </c>
      <c r="H11" s="43">
        <f>Tableau4[[#This Row],[Largeur]]*Tableau4[[#This Row],[Profondeur]]*Tableau4[[#This Row],[Hauteur]]/1000000</f>
        <v>0.82499999999999996</v>
      </c>
      <c r="I11" s="44">
        <f>Tableau4[[#This Row],[Colonne5]]*Tableau4[[#This Row],[Colonne4]]</f>
        <v>0.82499999999999996</v>
      </c>
      <c r="J11" s="45">
        <f>Tableau4[[#This Row],[Colonne5]]*densité_PERRIER</f>
        <v>1.8149999999999999</v>
      </c>
      <c r="K11" s="46">
        <f>Tableau4[[#This Row],[Colonne7]]*Tableau4[[#This Row],[Colonne4]]</f>
        <v>1.8149999999999999</v>
      </c>
      <c r="R11" t="s">
        <v>129</v>
      </c>
    </row>
    <row r="12" spans="1:20" x14ac:dyDescent="0.25">
      <c r="A12" s="35">
        <v>5</v>
      </c>
      <c r="B12" s="29" t="s">
        <v>26</v>
      </c>
      <c r="C12" s="61" t="s">
        <v>104</v>
      </c>
      <c r="D12" s="47">
        <v>1</v>
      </c>
      <c r="E12" s="26">
        <v>200</v>
      </c>
      <c r="F12" s="27">
        <v>50</v>
      </c>
      <c r="G12" s="28">
        <v>110</v>
      </c>
      <c r="H12" s="43">
        <f>Tableau4[[#This Row],[Largeur]]*Tableau4[[#This Row],[Profondeur]]*Tableau4[[#This Row],[Hauteur]]/1000000</f>
        <v>1.1000000000000001</v>
      </c>
      <c r="I12" s="44">
        <f>Tableau4[[#This Row],[Colonne5]]*Tableau4[[#This Row],[Colonne4]]</f>
        <v>1.1000000000000001</v>
      </c>
      <c r="J12" s="45">
        <f>Tableau4[[#This Row],[Colonne5]]*densité_PERRIER</f>
        <v>2.4200000000000004</v>
      </c>
      <c r="K12" s="46">
        <f>Tableau4[[#This Row],[Colonne7]]*Tableau4[[#This Row],[Colonne4]]</f>
        <v>2.4200000000000004</v>
      </c>
      <c r="R12" t="s">
        <v>130</v>
      </c>
    </row>
    <row r="13" spans="1:20" x14ac:dyDescent="0.25">
      <c r="A13" s="35">
        <v>6</v>
      </c>
      <c r="B13" s="29" t="s">
        <v>27</v>
      </c>
      <c r="C13" s="61" t="s">
        <v>104</v>
      </c>
      <c r="D13" s="47">
        <v>1</v>
      </c>
      <c r="E13" s="26">
        <v>200</v>
      </c>
      <c r="F13" s="27">
        <v>50</v>
      </c>
      <c r="G13" s="28">
        <v>110</v>
      </c>
      <c r="H13" s="43">
        <f>Tableau4[[#This Row],[Largeur]]*Tableau4[[#This Row],[Profondeur]]*Tableau4[[#This Row],[Hauteur]]/1000000</f>
        <v>1.1000000000000001</v>
      </c>
      <c r="I13" s="44">
        <f>Tableau4[[#This Row],[Colonne5]]*Tableau4[[#This Row],[Colonne4]]</f>
        <v>1.1000000000000001</v>
      </c>
      <c r="J13" s="45">
        <f>Tableau4[[#This Row],[Colonne5]]*densité_PERRIER</f>
        <v>2.4200000000000004</v>
      </c>
      <c r="K13" s="46">
        <f>Tableau4[[#This Row],[Colonne7]]*Tableau4[[#This Row],[Colonne4]]</f>
        <v>2.4200000000000004</v>
      </c>
      <c r="R13" t="s">
        <v>131</v>
      </c>
    </row>
    <row r="14" spans="1:20" x14ac:dyDescent="0.25">
      <c r="A14" s="35">
        <v>7</v>
      </c>
      <c r="B14" s="29" t="s">
        <v>28</v>
      </c>
      <c r="C14" s="61" t="s">
        <v>104</v>
      </c>
      <c r="D14" s="47">
        <v>1</v>
      </c>
      <c r="E14" s="26">
        <v>200</v>
      </c>
      <c r="F14" s="27">
        <v>50</v>
      </c>
      <c r="G14" s="28">
        <v>110</v>
      </c>
      <c r="H14" s="43">
        <f>Tableau4[[#This Row],[Largeur]]*Tableau4[[#This Row],[Profondeur]]*Tableau4[[#This Row],[Hauteur]]/1000000</f>
        <v>1.1000000000000001</v>
      </c>
      <c r="I14" s="44">
        <f>Tableau4[[#This Row],[Colonne5]]*Tableau4[[#This Row],[Colonne4]]</f>
        <v>1.1000000000000001</v>
      </c>
      <c r="J14" s="45">
        <f>Tableau4[[#This Row],[Colonne5]]*densité_PERRIER</f>
        <v>2.4200000000000004</v>
      </c>
      <c r="K14" s="46">
        <f>Tableau4[[#This Row],[Colonne7]]*Tableau4[[#This Row],[Colonne4]]</f>
        <v>2.4200000000000004</v>
      </c>
      <c r="R14" t="s">
        <v>132</v>
      </c>
    </row>
    <row r="15" spans="1:20" x14ac:dyDescent="0.25">
      <c r="A15" s="35">
        <v>8</v>
      </c>
      <c r="B15" s="29" t="s">
        <v>29</v>
      </c>
      <c r="C15" s="61" t="s">
        <v>104</v>
      </c>
      <c r="D15" s="47">
        <v>1</v>
      </c>
      <c r="E15" s="26">
        <v>200</v>
      </c>
      <c r="F15" s="27">
        <v>50</v>
      </c>
      <c r="G15" s="28">
        <v>110</v>
      </c>
      <c r="H15" s="43">
        <f>Tableau4[[#This Row],[Largeur]]*Tableau4[[#This Row],[Profondeur]]*Tableau4[[#This Row],[Hauteur]]/1000000</f>
        <v>1.1000000000000001</v>
      </c>
      <c r="I15" s="44">
        <f>Tableau4[[#This Row],[Colonne5]]*Tableau4[[#This Row],[Colonne4]]</f>
        <v>1.1000000000000001</v>
      </c>
      <c r="J15" s="45">
        <f>Tableau4[[#This Row],[Colonne5]]*densité_PERRIER</f>
        <v>2.4200000000000004</v>
      </c>
      <c r="K15" s="46">
        <f>Tableau4[[#This Row],[Colonne7]]*Tableau4[[#This Row],[Colonne4]]</f>
        <v>2.4200000000000004</v>
      </c>
      <c r="R15" t="s">
        <v>133</v>
      </c>
    </row>
    <row r="16" spans="1:20" x14ac:dyDescent="0.25">
      <c r="A16" s="35">
        <v>9</v>
      </c>
      <c r="B16" s="29" t="s">
        <v>30</v>
      </c>
      <c r="C16" s="61" t="s">
        <v>104</v>
      </c>
      <c r="D16" s="47">
        <v>1</v>
      </c>
      <c r="E16" s="26">
        <v>200</v>
      </c>
      <c r="F16" s="27">
        <v>50</v>
      </c>
      <c r="G16" s="28">
        <v>110</v>
      </c>
      <c r="H16" s="43">
        <f>Tableau4[[#This Row],[Largeur]]*Tableau4[[#This Row],[Profondeur]]*Tableau4[[#This Row],[Hauteur]]/1000000</f>
        <v>1.1000000000000001</v>
      </c>
      <c r="I16" s="44">
        <f>Tableau4[[#This Row],[Colonne5]]*Tableau4[[#This Row],[Colonne4]]</f>
        <v>1.1000000000000001</v>
      </c>
      <c r="J16" s="45">
        <f>Tableau4[[#This Row],[Colonne5]]*densité_PERRIER</f>
        <v>2.4200000000000004</v>
      </c>
      <c r="K16" s="46">
        <f>Tableau4[[#This Row],[Colonne7]]*Tableau4[[#This Row],[Colonne4]]</f>
        <v>2.4200000000000004</v>
      </c>
    </row>
    <row r="17" spans="1:11" x14ac:dyDescent="0.25">
      <c r="A17" s="35">
        <v>10</v>
      </c>
      <c r="B17" s="29" t="s">
        <v>31</v>
      </c>
      <c r="C17" s="61" t="s">
        <v>104</v>
      </c>
      <c r="D17" s="47">
        <v>1</v>
      </c>
      <c r="E17" s="26">
        <v>200</v>
      </c>
      <c r="F17" s="27">
        <v>50</v>
      </c>
      <c r="G17" s="28">
        <v>110</v>
      </c>
      <c r="H17" s="43">
        <f>Tableau4[[#This Row],[Largeur]]*Tableau4[[#This Row],[Profondeur]]*Tableau4[[#This Row],[Hauteur]]/1000000</f>
        <v>1.1000000000000001</v>
      </c>
      <c r="I17" s="44">
        <f>Tableau4[[#This Row],[Colonne5]]*Tableau4[[#This Row],[Colonne4]]</f>
        <v>1.1000000000000001</v>
      </c>
      <c r="J17" s="45">
        <f>Tableau4[[#This Row],[Colonne5]]*densité_PERRIER</f>
        <v>2.4200000000000004</v>
      </c>
      <c r="K17" s="46">
        <f>Tableau4[[#This Row],[Colonne7]]*Tableau4[[#This Row],[Colonne4]]</f>
        <v>2.4200000000000004</v>
      </c>
    </row>
    <row r="18" spans="1:11" s="60" customFormat="1" ht="15.75" thickBot="1" x14ac:dyDescent="0.3">
      <c r="A18" s="50">
        <v>11</v>
      </c>
      <c r="B18" s="51" t="s">
        <v>118</v>
      </c>
      <c r="C18" s="62"/>
      <c r="D18" s="52">
        <v>1</v>
      </c>
      <c r="E18" s="53">
        <v>190</v>
      </c>
      <c r="F18" s="54">
        <v>50</v>
      </c>
      <c r="G18" s="55">
        <v>110</v>
      </c>
      <c r="H18" s="56">
        <f>Tableau4[[#This Row],[Largeur]]*Tableau4[[#This Row],[Profondeur]]*Tableau4[[#This Row],[Hauteur]]/1000000</f>
        <v>1.0449999999999999</v>
      </c>
      <c r="I18" s="57">
        <f>Tableau4[[#This Row],[Colonne5]]*Tableau4[[#This Row],[Colonne4]]</f>
        <v>1.0449999999999999</v>
      </c>
      <c r="J18" s="58">
        <f>Tableau4[[#This Row],[Colonne5]]*densité_PERRIER</f>
        <v>2.2989999999999999</v>
      </c>
      <c r="K18" s="59">
        <f>Tableau4[[#This Row],[Colonne7]]*Tableau4[[#This Row],[Colonne4]]</f>
        <v>2.2989999999999999</v>
      </c>
    </row>
    <row r="19" spans="1:11" ht="15.75" thickTop="1" x14ac:dyDescent="0.25">
      <c r="A19" s="35">
        <v>12</v>
      </c>
      <c r="B19" s="29" t="s">
        <v>32</v>
      </c>
      <c r="C19" s="61"/>
      <c r="D19" s="47">
        <v>1</v>
      </c>
      <c r="E19" s="26">
        <v>145</v>
      </c>
      <c r="F19" s="27">
        <v>50</v>
      </c>
      <c r="G19" s="28">
        <v>110</v>
      </c>
      <c r="H19" s="43">
        <f>Tableau4[[#This Row],[Largeur]]*Tableau4[[#This Row],[Profondeur]]*Tableau4[[#This Row],[Hauteur]]/1000000</f>
        <v>0.79749999999999999</v>
      </c>
      <c r="I19" s="44">
        <f>Tableau4[[#This Row],[Colonne5]]*Tableau4[[#This Row],[Colonne4]]</f>
        <v>0.79749999999999999</v>
      </c>
      <c r="J19" s="45">
        <f>Tableau4[[#This Row],[Colonne5]]*densité_PERRIER</f>
        <v>1.7545000000000002</v>
      </c>
      <c r="K19" s="46">
        <f>Tableau4[[#This Row],[Colonne7]]*Tableau4[[#This Row],[Colonne4]]</f>
        <v>1.7545000000000002</v>
      </c>
    </row>
    <row r="20" spans="1:11" x14ac:dyDescent="0.25">
      <c r="A20" s="35">
        <v>13</v>
      </c>
      <c r="B20" s="29" t="s">
        <v>33</v>
      </c>
      <c r="C20" s="61" t="s">
        <v>104</v>
      </c>
      <c r="D20" s="47">
        <v>1</v>
      </c>
      <c r="E20" s="26">
        <v>200</v>
      </c>
      <c r="F20" s="27">
        <v>50</v>
      </c>
      <c r="G20" s="28">
        <v>110</v>
      </c>
      <c r="H20" s="43">
        <f>Tableau4[[#This Row],[Largeur]]*Tableau4[[#This Row],[Profondeur]]*Tableau4[[#This Row],[Hauteur]]/1000000</f>
        <v>1.1000000000000001</v>
      </c>
      <c r="I20" s="44">
        <f>Tableau4[[#This Row],[Colonne5]]*Tableau4[[#This Row],[Colonne4]]</f>
        <v>1.1000000000000001</v>
      </c>
      <c r="J20" s="45">
        <f>Tableau4[[#This Row],[Colonne5]]*densité_PERRIER</f>
        <v>2.4200000000000004</v>
      </c>
      <c r="K20" s="46">
        <f>Tableau4[[#This Row],[Colonne7]]*Tableau4[[#This Row],[Colonne4]]</f>
        <v>2.4200000000000004</v>
      </c>
    </row>
    <row r="21" spans="1:11" x14ac:dyDescent="0.25">
      <c r="A21" s="35">
        <v>14</v>
      </c>
      <c r="B21" s="29" t="s">
        <v>34</v>
      </c>
      <c r="C21" s="61"/>
      <c r="D21" s="47">
        <v>1</v>
      </c>
      <c r="E21" s="26">
        <v>139</v>
      </c>
      <c r="F21" s="27">
        <v>50</v>
      </c>
      <c r="G21" s="28">
        <v>110</v>
      </c>
      <c r="H21" s="43">
        <f>Tableau4[[#This Row],[Largeur]]*Tableau4[[#This Row],[Profondeur]]*Tableau4[[#This Row],[Hauteur]]/1000000</f>
        <v>0.76449999999999996</v>
      </c>
      <c r="I21" s="44">
        <f>Tableau4[[#This Row],[Colonne5]]*Tableau4[[#This Row],[Colonne4]]</f>
        <v>0.76449999999999996</v>
      </c>
      <c r="J21" s="45">
        <f>Tableau4[[#This Row],[Colonne5]]*densité_PERRIER</f>
        <v>1.6819</v>
      </c>
      <c r="K21" s="46">
        <f>Tableau4[[#This Row],[Colonne7]]*Tableau4[[#This Row],[Colonne4]]</f>
        <v>1.6819</v>
      </c>
    </row>
    <row r="22" spans="1:11" x14ac:dyDescent="0.25">
      <c r="A22" s="35">
        <v>15</v>
      </c>
      <c r="B22" s="29" t="s">
        <v>35</v>
      </c>
      <c r="C22" s="61" t="s">
        <v>104</v>
      </c>
      <c r="D22" s="47">
        <v>1</v>
      </c>
      <c r="E22" s="26">
        <v>200</v>
      </c>
      <c r="F22" s="27">
        <v>50</v>
      </c>
      <c r="G22" s="28">
        <v>110</v>
      </c>
      <c r="H22" s="43">
        <f>Tableau4[[#This Row],[Largeur]]*Tableau4[[#This Row],[Profondeur]]*Tableau4[[#This Row],[Hauteur]]/1000000</f>
        <v>1.1000000000000001</v>
      </c>
      <c r="I22" s="44">
        <f>Tableau4[[#This Row],[Colonne5]]*Tableau4[[#This Row],[Colonne4]]</f>
        <v>1.1000000000000001</v>
      </c>
      <c r="J22" s="45">
        <f>Tableau4[[#This Row],[Colonne5]]*densité_PERRIER</f>
        <v>2.4200000000000004</v>
      </c>
      <c r="K22" s="46">
        <f>Tableau4[[#This Row],[Colonne7]]*Tableau4[[#This Row],[Colonne4]]</f>
        <v>2.4200000000000004</v>
      </c>
    </row>
    <row r="23" spans="1:11" x14ac:dyDescent="0.25">
      <c r="A23" s="35">
        <v>16</v>
      </c>
      <c r="B23" s="29" t="s">
        <v>36</v>
      </c>
      <c r="C23" s="61" t="s">
        <v>104</v>
      </c>
      <c r="D23" s="47">
        <v>1</v>
      </c>
      <c r="E23" s="26">
        <v>200</v>
      </c>
      <c r="F23" s="27">
        <v>50</v>
      </c>
      <c r="G23" s="28">
        <v>110</v>
      </c>
      <c r="H23" s="43">
        <f>Tableau4[[#This Row],[Largeur]]*Tableau4[[#This Row],[Profondeur]]*Tableau4[[#This Row],[Hauteur]]/1000000</f>
        <v>1.1000000000000001</v>
      </c>
      <c r="I23" s="44">
        <f>Tableau4[[#This Row],[Colonne5]]*Tableau4[[#This Row],[Colonne4]]</f>
        <v>1.1000000000000001</v>
      </c>
      <c r="J23" s="45">
        <f>Tableau4[[#This Row],[Colonne5]]*densité_PERRIER</f>
        <v>2.4200000000000004</v>
      </c>
      <c r="K23" s="46">
        <f>Tableau4[[#This Row],[Colonne7]]*Tableau4[[#This Row],[Colonne4]]</f>
        <v>2.4200000000000004</v>
      </c>
    </row>
    <row r="24" spans="1:11" x14ac:dyDescent="0.25">
      <c r="A24" s="35">
        <v>17</v>
      </c>
      <c r="B24" s="29" t="s">
        <v>37</v>
      </c>
      <c r="C24" s="61" t="s">
        <v>104</v>
      </c>
      <c r="D24" s="47">
        <v>1</v>
      </c>
      <c r="E24" s="26">
        <v>200</v>
      </c>
      <c r="F24" s="27">
        <v>50</v>
      </c>
      <c r="G24" s="28">
        <v>110</v>
      </c>
      <c r="H24" s="43">
        <f>Tableau4[[#This Row],[Largeur]]*Tableau4[[#This Row],[Profondeur]]*Tableau4[[#This Row],[Hauteur]]/1000000</f>
        <v>1.1000000000000001</v>
      </c>
      <c r="I24" s="44">
        <f>Tableau4[[#This Row],[Colonne5]]*Tableau4[[#This Row],[Colonne4]]</f>
        <v>1.1000000000000001</v>
      </c>
      <c r="J24" s="45">
        <f>Tableau4[[#This Row],[Colonne5]]*densité_PERRIER</f>
        <v>2.4200000000000004</v>
      </c>
      <c r="K24" s="46">
        <f>Tableau4[[#This Row],[Colonne7]]*Tableau4[[#This Row],[Colonne4]]</f>
        <v>2.4200000000000004</v>
      </c>
    </row>
    <row r="25" spans="1:11" x14ac:dyDescent="0.25">
      <c r="A25" s="35">
        <v>18</v>
      </c>
      <c r="B25" s="29" t="s">
        <v>38</v>
      </c>
      <c r="C25" s="61" t="s">
        <v>104</v>
      </c>
      <c r="D25" s="47">
        <v>1</v>
      </c>
      <c r="E25" s="26">
        <v>200</v>
      </c>
      <c r="F25" s="27">
        <v>50</v>
      </c>
      <c r="G25" s="28">
        <v>110</v>
      </c>
      <c r="H25" s="43">
        <f>Tableau4[[#This Row],[Largeur]]*Tableau4[[#This Row],[Profondeur]]*Tableau4[[#This Row],[Hauteur]]/1000000</f>
        <v>1.1000000000000001</v>
      </c>
      <c r="I25" s="44">
        <f>Tableau4[[#This Row],[Colonne5]]*Tableau4[[#This Row],[Colonne4]]</f>
        <v>1.1000000000000001</v>
      </c>
      <c r="J25" s="45">
        <f>Tableau4[[#This Row],[Colonne5]]*densité_PERRIER</f>
        <v>2.4200000000000004</v>
      </c>
      <c r="K25" s="46">
        <f>Tableau4[[#This Row],[Colonne7]]*Tableau4[[#This Row],[Colonne4]]</f>
        <v>2.4200000000000004</v>
      </c>
    </row>
    <row r="26" spans="1:11" x14ac:dyDescent="0.25">
      <c r="A26" s="35">
        <v>19</v>
      </c>
      <c r="B26" s="29" t="s">
        <v>39</v>
      </c>
      <c r="C26" s="61" t="s">
        <v>104</v>
      </c>
      <c r="D26" s="47">
        <v>1</v>
      </c>
      <c r="E26" s="26">
        <v>200</v>
      </c>
      <c r="F26" s="27">
        <v>50</v>
      </c>
      <c r="G26" s="28">
        <v>110</v>
      </c>
      <c r="H26" s="43">
        <f>Tableau4[[#This Row],[Largeur]]*Tableau4[[#This Row],[Profondeur]]*Tableau4[[#This Row],[Hauteur]]/1000000</f>
        <v>1.1000000000000001</v>
      </c>
      <c r="I26" s="44">
        <f>Tableau4[[#This Row],[Colonne5]]*Tableau4[[#This Row],[Colonne4]]</f>
        <v>1.1000000000000001</v>
      </c>
      <c r="J26" s="45">
        <f>Tableau4[[#This Row],[Colonne5]]*densité_PERRIER</f>
        <v>2.4200000000000004</v>
      </c>
      <c r="K26" s="46">
        <f>Tableau4[[#This Row],[Colonne7]]*Tableau4[[#This Row],[Colonne4]]</f>
        <v>2.4200000000000004</v>
      </c>
    </row>
    <row r="27" spans="1:11" x14ac:dyDescent="0.25">
      <c r="A27" s="35">
        <v>20</v>
      </c>
      <c r="B27" s="29" t="s">
        <v>40</v>
      </c>
      <c r="C27" s="61" t="s">
        <v>104</v>
      </c>
      <c r="D27" s="47">
        <v>1</v>
      </c>
      <c r="E27" s="26">
        <v>200</v>
      </c>
      <c r="F27" s="27">
        <v>50</v>
      </c>
      <c r="G27" s="28">
        <v>110</v>
      </c>
      <c r="H27" s="43">
        <f>Tableau4[[#This Row],[Largeur]]*Tableau4[[#This Row],[Profondeur]]*Tableau4[[#This Row],[Hauteur]]/1000000</f>
        <v>1.1000000000000001</v>
      </c>
      <c r="I27" s="44">
        <f>Tableau4[[#This Row],[Colonne5]]*Tableau4[[#This Row],[Colonne4]]</f>
        <v>1.1000000000000001</v>
      </c>
      <c r="J27" s="45">
        <f>Tableau4[[#This Row],[Colonne5]]*densité_PERRIER</f>
        <v>2.4200000000000004</v>
      </c>
      <c r="K27" s="46">
        <f>Tableau4[[#This Row],[Colonne7]]*Tableau4[[#This Row],[Colonne4]]</f>
        <v>2.4200000000000004</v>
      </c>
    </row>
    <row r="28" spans="1:11" s="60" customFormat="1" ht="15.75" thickBot="1" x14ac:dyDescent="0.3">
      <c r="A28" s="50">
        <v>21</v>
      </c>
      <c r="B28" s="51" t="s">
        <v>41</v>
      </c>
      <c r="C28" s="62"/>
      <c r="D28" s="52">
        <v>1</v>
      </c>
      <c r="E28" s="53">
        <v>140</v>
      </c>
      <c r="F28" s="54">
        <v>50</v>
      </c>
      <c r="G28" s="55">
        <v>110</v>
      </c>
      <c r="H28" s="56">
        <f>Tableau4[[#This Row],[Largeur]]*Tableau4[[#This Row],[Profondeur]]*Tableau4[[#This Row],[Hauteur]]/1000000</f>
        <v>0.77</v>
      </c>
      <c r="I28" s="57">
        <f>Tableau4[[#This Row],[Colonne5]]*Tableau4[[#This Row],[Colonne4]]</f>
        <v>0.77</v>
      </c>
      <c r="J28" s="58">
        <f>Tableau4[[#This Row],[Colonne5]]*densité_PERRIER</f>
        <v>1.6940000000000002</v>
      </c>
      <c r="K28" s="59">
        <f>Tableau4[[#This Row],[Colonne7]]*Tableau4[[#This Row],[Colonne4]]</f>
        <v>1.6940000000000002</v>
      </c>
    </row>
    <row r="29" spans="1:11" ht="15.75" thickTop="1" x14ac:dyDescent="0.25">
      <c r="A29" s="35">
        <v>22</v>
      </c>
      <c r="B29" s="29" t="s">
        <v>42</v>
      </c>
      <c r="C29" s="61"/>
      <c r="D29" s="47">
        <v>1</v>
      </c>
      <c r="E29" s="26">
        <v>55</v>
      </c>
      <c r="F29" s="27">
        <v>50</v>
      </c>
      <c r="G29" s="28">
        <v>53</v>
      </c>
      <c r="H29" s="43">
        <f>Tableau4[[#This Row],[Largeur]]*Tableau4[[#This Row],[Profondeur]]*Tableau4[[#This Row],[Hauteur]]/1000000</f>
        <v>0.14574999999999999</v>
      </c>
      <c r="I29" s="44">
        <f>Tableau4[[#This Row],[Colonne5]]*Tableau4[[#This Row],[Colonne4]]</f>
        <v>0.14574999999999999</v>
      </c>
      <c r="J29" s="45">
        <f>Tableau4[[#This Row],[Colonne5]]*densité_PERRIER</f>
        <v>0.32064999999999999</v>
      </c>
      <c r="K29" s="46">
        <f>Tableau4[[#This Row],[Colonne7]]*Tableau4[[#This Row],[Colonne4]]</f>
        <v>0.32064999999999999</v>
      </c>
    </row>
    <row r="30" spans="1:11" x14ac:dyDescent="0.25">
      <c r="A30" s="35">
        <v>23</v>
      </c>
      <c r="B30" s="29" t="s">
        <v>43</v>
      </c>
      <c r="C30" s="61" t="s">
        <v>105</v>
      </c>
      <c r="D30" s="47">
        <v>1</v>
      </c>
      <c r="E30" s="26">
        <v>200</v>
      </c>
      <c r="F30" s="27">
        <v>50</v>
      </c>
      <c r="G30" s="28">
        <v>53</v>
      </c>
      <c r="H30" s="43">
        <f>Tableau4[[#This Row],[Largeur]]*Tableau4[[#This Row],[Profondeur]]*Tableau4[[#This Row],[Hauteur]]/1000000</f>
        <v>0.53</v>
      </c>
      <c r="I30" s="44">
        <f>Tableau4[[#This Row],[Colonne5]]*Tableau4[[#This Row],[Colonne4]]</f>
        <v>0.53</v>
      </c>
      <c r="J30" s="45">
        <f>Tableau4[[#This Row],[Colonne5]]*densité_PERRIER</f>
        <v>1.1660000000000001</v>
      </c>
      <c r="K30" s="46">
        <f>Tableau4[[#This Row],[Colonne7]]*Tableau4[[#This Row],[Colonne4]]</f>
        <v>1.1660000000000001</v>
      </c>
    </row>
    <row r="31" spans="1:11" x14ac:dyDescent="0.25">
      <c r="A31" s="35">
        <v>24</v>
      </c>
      <c r="B31" s="29" t="s">
        <v>44</v>
      </c>
      <c r="C31" s="61" t="s">
        <v>105</v>
      </c>
      <c r="D31" s="47">
        <v>1</v>
      </c>
      <c r="E31" s="26">
        <v>200</v>
      </c>
      <c r="F31" s="27">
        <v>50</v>
      </c>
      <c r="G31" s="28">
        <v>53</v>
      </c>
      <c r="H31" s="43">
        <f>Tableau4[[#This Row],[Largeur]]*Tableau4[[#This Row],[Profondeur]]*Tableau4[[#This Row],[Hauteur]]/1000000</f>
        <v>0.53</v>
      </c>
      <c r="I31" s="44">
        <f>Tableau4[[#This Row],[Colonne5]]*Tableau4[[#This Row],[Colonne4]]</f>
        <v>0.53</v>
      </c>
      <c r="J31" s="45">
        <f>Tableau4[[#This Row],[Colonne5]]*densité_PERRIER</f>
        <v>1.1660000000000001</v>
      </c>
      <c r="K31" s="46">
        <f>Tableau4[[#This Row],[Colonne7]]*Tableau4[[#This Row],[Colonne4]]</f>
        <v>1.1660000000000001</v>
      </c>
    </row>
    <row r="32" spans="1:11" x14ac:dyDescent="0.25">
      <c r="A32" s="35">
        <v>25</v>
      </c>
      <c r="B32" s="29" t="s">
        <v>45</v>
      </c>
      <c r="C32" s="61"/>
      <c r="D32" s="47">
        <v>1</v>
      </c>
      <c r="E32" s="26">
        <v>85.5</v>
      </c>
      <c r="F32" s="27">
        <v>50</v>
      </c>
      <c r="G32" s="28">
        <v>53</v>
      </c>
      <c r="H32" s="43">
        <f>Tableau4[[#This Row],[Largeur]]*Tableau4[[#This Row],[Profondeur]]*Tableau4[[#This Row],[Hauteur]]/1000000</f>
        <v>0.226575</v>
      </c>
      <c r="I32" s="44">
        <f>Tableau4[[#This Row],[Colonne5]]*Tableau4[[#This Row],[Colonne4]]</f>
        <v>0.226575</v>
      </c>
      <c r="J32" s="45">
        <f>Tableau4[[#This Row],[Colonne5]]*densité_PERRIER</f>
        <v>0.49846500000000005</v>
      </c>
      <c r="K32" s="46">
        <f>Tableau4[[#This Row],[Colonne7]]*Tableau4[[#This Row],[Colonne4]]</f>
        <v>0.49846500000000005</v>
      </c>
    </row>
    <row r="33" spans="1:11" x14ac:dyDescent="0.25">
      <c r="A33" s="35">
        <v>26</v>
      </c>
      <c r="B33" s="29" t="s">
        <v>46</v>
      </c>
      <c r="C33" s="61" t="s">
        <v>105</v>
      </c>
      <c r="D33" s="47">
        <v>1</v>
      </c>
      <c r="E33" s="26">
        <v>200</v>
      </c>
      <c r="F33" s="27">
        <v>50</v>
      </c>
      <c r="G33" s="28">
        <v>53</v>
      </c>
      <c r="H33" s="43">
        <f>Tableau4[[#This Row],[Largeur]]*Tableau4[[#This Row],[Profondeur]]*Tableau4[[#This Row],[Hauteur]]/1000000</f>
        <v>0.53</v>
      </c>
      <c r="I33" s="44">
        <f>Tableau4[[#This Row],[Colonne5]]*Tableau4[[#This Row],[Colonne4]]</f>
        <v>0.53</v>
      </c>
      <c r="J33" s="45">
        <f>Tableau4[[#This Row],[Colonne5]]*densité_PERRIER</f>
        <v>1.1660000000000001</v>
      </c>
      <c r="K33" s="46">
        <f>Tableau4[[#This Row],[Colonne7]]*Tableau4[[#This Row],[Colonne4]]</f>
        <v>1.1660000000000001</v>
      </c>
    </row>
    <row r="34" spans="1:11" x14ac:dyDescent="0.25">
      <c r="A34" s="35">
        <v>27</v>
      </c>
      <c r="B34" s="29" t="s">
        <v>47</v>
      </c>
      <c r="C34" s="61" t="s">
        <v>105</v>
      </c>
      <c r="D34" s="47">
        <v>1</v>
      </c>
      <c r="E34" s="26">
        <v>200</v>
      </c>
      <c r="F34" s="27">
        <v>50</v>
      </c>
      <c r="G34" s="28">
        <v>53</v>
      </c>
      <c r="H34" s="43">
        <f>Tableau4[[#This Row],[Largeur]]*Tableau4[[#This Row],[Profondeur]]*Tableau4[[#This Row],[Hauteur]]/1000000</f>
        <v>0.53</v>
      </c>
      <c r="I34" s="44">
        <f>Tableau4[[#This Row],[Colonne5]]*Tableau4[[#This Row],[Colonne4]]</f>
        <v>0.53</v>
      </c>
      <c r="J34" s="45">
        <f>Tableau4[[#This Row],[Colonne5]]*densité_PERRIER</f>
        <v>1.1660000000000001</v>
      </c>
      <c r="K34" s="46">
        <f>Tableau4[[#This Row],[Colonne7]]*Tableau4[[#This Row],[Colonne4]]</f>
        <v>1.1660000000000001</v>
      </c>
    </row>
    <row r="35" spans="1:11" x14ac:dyDescent="0.25">
      <c r="A35" s="35">
        <v>28</v>
      </c>
      <c r="B35" s="29" t="s">
        <v>48</v>
      </c>
      <c r="C35" s="61" t="s">
        <v>105</v>
      </c>
      <c r="D35" s="47">
        <v>1</v>
      </c>
      <c r="E35" s="26">
        <v>200</v>
      </c>
      <c r="F35" s="27">
        <v>50</v>
      </c>
      <c r="G35" s="28">
        <v>53</v>
      </c>
      <c r="H35" s="43">
        <f>Tableau4[[#This Row],[Largeur]]*Tableau4[[#This Row],[Profondeur]]*Tableau4[[#This Row],[Hauteur]]/1000000</f>
        <v>0.53</v>
      </c>
      <c r="I35" s="44">
        <f>Tableau4[[#This Row],[Colonne5]]*Tableau4[[#This Row],[Colonne4]]</f>
        <v>0.53</v>
      </c>
      <c r="J35" s="45">
        <f>Tableau4[[#This Row],[Colonne5]]*densité_PERRIER</f>
        <v>1.1660000000000001</v>
      </c>
      <c r="K35" s="46">
        <f>Tableau4[[#This Row],[Colonne7]]*Tableau4[[#This Row],[Colonne4]]</f>
        <v>1.1660000000000001</v>
      </c>
    </row>
    <row r="36" spans="1:11" x14ac:dyDescent="0.25">
      <c r="A36" s="35">
        <v>29</v>
      </c>
      <c r="B36" s="29" t="s">
        <v>49</v>
      </c>
      <c r="C36" s="61" t="s">
        <v>105</v>
      </c>
      <c r="D36" s="47">
        <v>1</v>
      </c>
      <c r="E36" s="26">
        <v>200</v>
      </c>
      <c r="F36" s="27">
        <v>50</v>
      </c>
      <c r="G36" s="28">
        <v>53</v>
      </c>
      <c r="H36" s="43">
        <f>Tableau4[[#This Row],[Largeur]]*Tableau4[[#This Row],[Profondeur]]*Tableau4[[#This Row],[Hauteur]]/1000000</f>
        <v>0.53</v>
      </c>
      <c r="I36" s="44">
        <f>Tableau4[[#This Row],[Colonne5]]*Tableau4[[#This Row],[Colonne4]]</f>
        <v>0.53</v>
      </c>
      <c r="J36" s="45">
        <f>Tableau4[[#This Row],[Colonne5]]*densité_PERRIER</f>
        <v>1.1660000000000001</v>
      </c>
      <c r="K36" s="46">
        <f>Tableau4[[#This Row],[Colonne7]]*Tableau4[[#This Row],[Colonne4]]</f>
        <v>1.1660000000000001</v>
      </c>
    </row>
    <row r="37" spans="1:11" x14ac:dyDescent="0.25">
      <c r="A37" s="35">
        <v>30</v>
      </c>
      <c r="B37" s="29" t="s">
        <v>50</v>
      </c>
      <c r="C37" s="61" t="s">
        <v>105</v>
      </c>
      <c r="D37" s="47">
        <v>1</v>
      </c>
      <c r="E37" s="26">
        <v>200</v>
      </c>
      <c r="F37" s="27">
        <v>50</v>
      </c>
      <c r="G37" s="28">
        <v>53</v>
      </c>
      <c r="H37" s="43">
        <f>Tableau4[[#This Row],[Largeur]]*Tableau4[[#This Row],[Profondeur]]*Tableau4[[#This Row],[Hauteur]]/1000000</f>
        <v>0.53</v>
      </c>
      <c r="I37" s="44">
        <f>Tableau4[[#This Row],[Colonne5]]*Tableau4[[#This Row],[Colonne4]]</f>
        <v>0.53</v>
      </c>
      <c r="J37" s="45">
        <f>Tableau4[[#This Row],[Colonne5]]*densité_PERRIER</f>
        <v>1.1660000000000001</v>
      </c>
      <c r="K37" s="46">
        <f>Tableau4[[#This Row],[Colonne7]]*Tableau4[[#This Row],[Colonne4]]</f>
        <v>1.1660000000000001</v>
      </c>
    </row>
    <row r="38" spans="1:11" x14ac:dyDescent="0.25">
      <c r="A38" s="35">
        <v>31</v>
      </c>
      <c r="B38" s="29" t="s">
        <v>51</v>
      </c>
      <c r="C38" s="61"/>
      <c r="D38" s="47">
        <v>1</v>
      </c>
      <c r="E38" s="26">
        <v>170</v>
      </c>
      <c r="F38" s="27">
        <v>50</v>
      </c>
      <c r="G38" s="28">
        <v>53</v>
      </c>
      <c r="H38" s="43">
        <f>Tableau4[[#This Row],[Largeur]]*Tableau4[[#This Row],[Profondeur]]*Tableau4[[#This Row],[Hauteur]]/1000000</f>
        <v>0.45050000000000001</v>
      </c>
      <c r="I38" s="44">
        <f>Tableau4[[#This Row],[Colonne5]]*Tableau4[[#This Row],[Colonne4]]</f>
        <v>0.45050000000000001</v>
      </c>
      <c r="J38" s="45">
        <f>Tableau4[[#This Row],[Colonne5]]*densité_PERRIER</f>
        <v>0.99110000000000009</v>
      </c>
      <c r="K38" s="46">
        <f>Tableau4[[#This Row],[Colonne7]]*Tableau4[[#This Row],[Colonne4]]</f>
        <v>0.99110000000000009</v>
      </c>
    </row>
    <row r="39" spans="1:11" s="60" customFormat="1" ht="15.75" thickBot="1" x14ac:dyDescent="0.3">
      <c r="A39" s="50">
        <v>32</v>
      </c>
      <c r="B39" s="51" t="s">
        <v>119</v>
      </c>
      <c r="C39" s="62"/>
      <c r="D39" s="52">
        <v>1</v>
      </c>
      <c r="E39" s="53">
        <v>57</v>
      </c>
      <c r="F39" s="54">
        <v>50</v>
      </c>
      <c r="G39" s="55">
        <v>53</v>
      </c>
      <c r="H39" s="56">
        <f>Tableau4[[#This Row],[Largeur]]*Tableau4[[#This Row],[Profondeur]]*Tableau4[[#This Row],[Hauteur]]/1000000</f>
        <v>0.15104999999999999</v>
      </c>
      <c r="I39" s="57">
        <f>Tableau4[[#This Row],[Colonne5]]*Tableau4[[#This Row],[Colonne4]]</f>
        <v>0.15104999999999999</v>
      </c>
      <c r="J39" s="58">
        <f>Tableau4[[#This Row],[Colonne5]]*densité_PERRIER</f>
        <v>0.33230999999999999</v>
      </c>
      <c r="K39" s="59">
        <f>Tableau4[[#This Row],[Colonne7]]*Tableau4[[#This Row],[Colonne4]]</f>
        <v>0.33230999999999999</v>
      </c>
    </row>
    <row r="40" spans="1:11" ht="15.75" thickTop="1" x14ac:dyDescent="0.25">
      <c r="A40" s="35">
        <v>33</v>
      </c>
      <c r="B40" s="29" t="s">
        <v>52</v>
      </c>
      <c r="C40" s="61"/>
      <c r="D40" s="47">
        <v>1</v>
      </c>
      <c r="E40" s="26">
        <v>95</v>
      </c>
      <c r="F40" s="27">
        <v>50</v>
      </c>
      <c r="G40" s="28">
        <v>218</v>
      </c>
      <c r="H40" s="43">
        <f>Tableau4[[#This Row],[Largeur]]*Tableau4[[#This Row],[Profondeur]]*Tableau4[[#This Row],[Hauteur]]/1000000</f>
        <v>1.0355000000000001</v>
      </c>
      <c r="I40" s="44">
        <f>Tableau4[[#This Row],[Colonne5]]*Tableau4[[#This Row],[Colonne4]]</f>
        <v>1.0355000000000001</v>
      </c>
      <c r="J40" s="45">
        <f>Tableau4[[#This Row],[Colonne5]]*densité_PERRIER</f>
        <v>2.2781000000000002</v>
      </c>
      <c r="K40" s="46">
        <f>Tableau4[[#This Row],[Colonne7]]*Tableau4[[#This Row],[Colonne4]]</f>
        <v>2.2781000000000002</v>
      </c>
    </row>
    <row r="41" spans="1:11" x14ac:dyDescent="0.25">
      <c r="A41" s="35">
        <v>34</v>
      </c>
      <c r="B41" s="29" t="s">
        <v>53</v>
      </c>
      <c r="C41" s="61" t="s">
        <v>106</v>
      </c>
      <c r="D41" s="47">
        <v>1</v>
      </c>
      <c r="E41" s="26">
        <v>100</v>
      </c>
      <c r="F41" s="27">
        <v>50</v>
      </c>
      <c r="G41" s="28">
        <v>218</v>
      </c>
      <c r="H41" s="43">
        <f>Tableau4[[#This Row],[Largeur]]*Tableau4[[#This Row],[Profondeur]]*Tableau4[[#This Row],[Hauteur]]/1000000</f>
        <v>1.0900000000000001</v>
      </c>
      <c r="I41" s="44">
        <f>Tableau4[[#This Row],[Colonne5]]*Tableau4[[#This Row],[Colonne4]]</f>
        <v>1.0900000000000001</v>
      </c>
      <c r="J41" s="45">
        <f>Tableau4[[#This Row],[Colonne5]]*densité_PERRIER</f>
        <v>2.3980000000000006</v>
      </c>
      <c r="K41" s="46">
        <f>Tableau4[[#This Row],[Colonne7]]*Tableau4[[#This Row],[Colonne4]]</f>
        <v>2.3980000000000006</v>
      </c>
    </row>
    <row r="42" spans="1:11" x14ac:dyDescent="0.25">
      <c r="A42" s="35">
        <v>35</v>
      </c>
      <c r="B42" s="29" t="s">
        <v>54</v>
      </c>
      <c r="C42" s="61" t="s">
        <v>106</v>
      </c>
      <c r="D42" s="47">
        <v>1</v>
      </c>
      <c r="E42" s="26">
        <v>100</v>
      </c>
      <c r="F42" s="27">
        <v>50</v>
      </c>
      <c r="G42" s="28">
        <v>218</v>
      </c>
      <c r="H42" s="43">
        <f>Tableau4[[#This Row],[Largeur]]*Tableau4[[#This Row],[Profondeur]]*Tableau4[[#This Row],[Hauteur]]/1000000</f>
        <v>1.0900000000000001</v>
      </c>
      <c r="I42" s="44">
        <f>Tableau4[[#This Row],[Colonne5]]*Tableau4[[#This Row],[Colonne4]]</f>
        <v>1.0900000000000001</v>
      </c>
      <c r="J42" s="45">
        <f>Tableau4[[#This Row],[Colonne5]]*densité_PERRIER</f>
        <v>2.3980000000000006</v>
      </c>
      <c r="K42" s="46">
        <f>Tableau4[[#This Row],[Colonne7]]*Tableau4[[#This Row],[Colonne4]]</f>
        <v>2.3980000000000006</v>
      </c>
    </row>
    <row r="43" spans="1:11" x14ac:dyDescent="0.25">
      <c r="A43" s="35">
        <v>36</v>
      </c>
      <c r="B43" s="29" t="s">
        <v>55</v>
      </c>
      <c r="C43" s="61" t="s">
        <v>106</v>
      </c>
      <c r="D43" s="47">
        <v>1</v>
      </c>
      <c r="E43" s="26">
        <v>100</v>
      </c>
      <c r="F43" s="27">
        <v>50</v>
      </c>
      <c r="G43" s="28">
        <v>218</v>
      </c>
      <c r="H43" s="43">
        <f>Tableau4[[#This Row],[Largeur]]*Tableau4[[#This Row],[Profondeur]]*Tableau4[[#This Row],[Hauteur]]/1000000</f>
        <v>1.0900000000000001</v>
      </c>
      <c r="I43" s="44">
        <f>Tableau4[[#This Row],[Colonne5]]*Tableau4[[#This Row],[Colonne4]]</f>
        <v>1.0900000000000001</v>
      </c>
      <c r="J43" s="45">
        <f>Tableau4[[#This Row],[Colonne5]]*densité_PERRIER</f>
        <v>2.3980000000000006</v>
      </c>
      <c r="K43" s="46">
        <f>Tableau4[[#This Row],[Colonne7]]*Tableau4[[#This Row],[Colonne4]]</f>
        <v>2.3980000000000006</v>
      </c>
    </row>
    <row r="44" spans="1:11" x14ac:dyDescent="0.25">
      <c r="A44" s="35">
        <v>37</v>
      </c>
      <c r="B44" s="29" t="s">
        <v>56</v>
      </c>
      <c r="C44" s="61" t="s">
        <v>106</v>
      </c>
      <c r="D44" s="47">
        <v>1</v>
      </c>
      <c r="E44" s="26">
        <v>100</v>
      </c>
      <c r="F44" s="27">
        <v>50</v>
      </c>
      <c r="G44" s="28">
        <v>218</v>
      </c>
      <c r="H44" s="43">
        <f>Tableau4[[#This Row],[Largeur]]*Tableau4[[#This Row],[Profondeur]]*Tableau4[[#This Row],[Hauteur]]/1000000</f>
        <v>1.0900000000000001</v>
      </c>
      <c r="I44" s="44">
        <f>Tableau4[[#This Row],[Colonne5]]*Tableau4[[#This Row],[Colonne4]]</f>
        <v>1.0900000000000001</v>
      </c>
      <c r="J44" s="45">
        <f>Tableau4[[#This Row],[Colonne5]]*densité_PERRIER</f>
        <v>2.3980000000000006</v>
      </c>
      <c r="K44" s="46">
        <f>Tableau4[[#This Row],[Colonne7]]*Tableau4[[#This Row],[Colonne4]]</f>
        <v>2.3980000000000006</v>
      </c>
    </row>
    <row r="45" spans="1:11" x14ac:dyDescent="0.25">
      <c r="A45" s="35">
        <v>38</v>
      </c>
      <c r="B45" s="29" t="s">
        <v>57</v>
      </c>
      <c r="C45" s="61" t="s">
        <v>106</v>
      </c>
      <c r="D45" s="47">
        <v>1</v>
      </c>
      <c r="E45" s="26">
        <v>100</v>
      </c>
      <c r="F45" s="27">
        <v>50</v>
      </c>
      <c r="G45" s="28">
        <v>218</v>
      </c>
      <c r="H45" s="43">
        <f>Tableau4[[#This Row],[Largeur]]*Tableau4[[#This Row],[Profondeur]]*Tableau4[[#This Row],[Hauteur]]/1000000</f>
        <v>1.0900000000000001</v>
      </c>
      <c r="I45" s="44">
        <f>Tableau4[[#This Row],[Colonne5]]*Tableau4[[#This Row],[Colonne4]]</f>
        <v>1.0900000000000001</v>
      </c>
      <c r="J45" s="45">
        <f>Tableau4[[#This Row],[Colonne5]]*densité_PERRIER</f>
        <v>2.3980000000000006</v>
      </c>
      <c r="K45" s="46">
        <f>Tableau4[[#This Row],[Colonne7]]*Tableau4[[#This Row],[Colonne4]]</f>
        <v>2.3980000000000006</v>
      </c>
    </row>
    <row r="46" spans="1:11" x14ac:dyDescent="0.25">
      <c r="A46" s="35">
        <v>39</v>
      </c>
      <c r="B46" s="29" t="s">
        <v>58</v>
      </c>
      <c r="C46" s="61"/>
      <c r="D46" s="47">
        <v>1</v>
      </c>
      <c r="E46" s="26">
        <v>65</v>
      </c>
      <c r="F46" s="27">
        <v>50</v>
      </c>
      <c r="G46" s="28">
        <v>218</v>
      </c>
      <c r="H46" s="43">
        <f>Tableau4[[#This Row],[Largeur]]*Tableau4[[#This Row],[Profondeur]]*Tableau4[[#This Row],[Hauteur]]/1000000</f>
        <v>0.70850000000000002</v>
      </c>
      <c r="I46" s="44">
        <f>Tableau4[[#This Row],[Colonne5]]*Tableau4[[#This Row],[Colonne4]]</f>
        <v>0.70850000000000002</v>
      </c>
      <c r="J46" s="45">
        <f>Tableau4[[#This Row],[Colonne5]]*densité_PERRIER</f>
        <v>1.5587000000000002</v>
      </c>
      <c r="K46" s="46">
        <f>Tableau4[[#This Row],[Colonne7]]*Tableau4[[#This Row],[Colonne4]]</f>
        <v>1.5587000000000002</v>
      </c>
    </row>
    <row r="47" spans="1:11" x14ac:dyDescent="0.25">
      <c r="A47" s="35">
        <v>40</v>
      </c>
      <c r="B47" s="29" t="s">
        <v>59</v>
      </c>
      <c r="C47" s="61" t="s">
        <v>107</v>
      </c>
      <c r="D47" s="47">
        <v>1</v>
      </c>
      <c r="E47" s="26">
        <v>50</v>
      </c>
      <c r="F47" s="27">
        <v>50</v>
      </c>
      <c r="G47" s="28">
        <v>218</v>
      </c>
      <c r="H47" s="43">
        <f>Tableau4[[#This Row],[Largeur]]*Tableau4[[#This Row],[Profondeur]]*Tableau4[[#This Row],[Hauteur]]/1000000</f>
        <v>0.54500000000000004</v>
      </c>
      <c r="I47" s="44">
        <f>Tableau4[[#This Row],[Colonne5]]*Tableau4[[#This Row],[Colonne4]]</f>
        <v>0.54500000000000004</v>
      </c>
      <c r="J47" s="45">
        <f>Tableau4[[#This Row],[Colonne5]]*densité_PERRIER</f>
        <v>1.1990000000000003</v>
      </c>
      <c r="K47" s="46">
        <f>Tableau4[[#This Row],[Colonne7]]*Tableau4[[#This Row],[Colonne4]]</f>
        <v>1.1990000000000003</v>
      </c>
    </row>
    <row r="48" spans="1:11" x14ac:dyDescent="0.25">
      <c r="A48" s="35">
        <v>41</v>
      </c>
      <c r="B48" s="29" t="s">
        <v>60</v>
      </c>
      <c r="C48" s="61" t="s">
        <v>107</v>
      </c>
      <c r="D48" s="47">
        <v>1</v>
      </c>
      <c r="E48" s="26">
        <v>50</v>
      </c>
      <c r="F48" s="27">
        <v>50</v>
      </c>
      <c r="G48" s="28">
        <v>218</v>
      </c>
      <c r="H48" s="43">
        <f>Tableau4[[#This Row],[Largeur]]*Tableau4[[#This Row],[Profondeur]]*Tableau4[[#This Row],[Hauteur]]/1000000</f>
        <v>0.54500000000000004</v>
      </c>
      <c r="I48" s="44">
        <f>Tableau4[[#This Row],[Colonne5]]*Tableau4[[#This Row],[Colonne4]]</f>
        <v>0.54500000000000004</v>
      </c>
      <c r="J48" s="45">
        <f>Tableau4[[#This Row],[Colonne5]]*densité_PERRIER</f>
        <v>1.1990000000000003</v>
      </c>
      <c r="K48" s="46">
        <f>Tableau4[[#This Row],[Colonne7]]*Tableau4[[#This Row],[Colonne4]]</f>
        <v>1.1990000000000003</v>
      </c>
    </row>
    <row r="49" spans="1:11" x14ac:dyDescent="0.25">
      <c r="A49" s="35">
        <v>42</v>
      </c>
      <c r="B49" s="29" t="s">
        <v>61</v>
      </c>
      <c r="C49" s="61" t="s">
        <v>107</v>
      </c>
      <c r="D49" s="47">
        <v>1</v>
      </c>
      <c r="E49" s="26">
        <v>50</v>
      </c>
      <c r="F49" s="27">
        <v>50</v>
      </c>
      <c r="G49" s="28">
        <v>218</v>
      </c>
      <c r="H49" s="43">
        <f>Tableau4[[#This Row],[Largeur]]*Tableau4[[#This Row],[Profondeur]]*Tableau4[[#This Row],[Hauteur]]/1000000</f>
        <v>0.54500000000000004</v>
      </c>
      <c r="I49" s="44">
        <f>Tableau4[[#This Row],[Colonne5]]*Tableau4[[#This Row],[Colonne4]]</f>
        <v>0.54500000000000004</v>
      </c>
      <c r="J49" s="45">
        <f>Tableau4[[#This Row],[Colonne5]]*densité_PERRIER</f>
        <v>1.1990000000000003</v>
      </c>
      <c r="K49" s="46">
        <f>Tableau4[[#This Row],[Colonne7]]*Tableau4[[#This Row],[Colonne4]]</f>
        <v>1.1990000000000003</v>
      </c>
    </row>
    <row r="50" spans="1:11" x14ac:dyDescent="0.25">
      <c r="A50" s="35">
        <v>43</v>
      </c>
      <c r="B50" s="29" t="s">
        <v>62</v>
      </c>
      <c r="C50" s="61" t="s">
        <v>107</v>
      </c>
      <c r="D50" s="47">
        <v>1</v>
      </c>
      <c r="E50" s="26">
        <v>50</v>
      </c>
      <c r="F50" s="27">
        <v>50</v>
      </c>
      <c r="G50" s="28">
        <v>218</v>
      </c>
      <c r="H50" s="43">
        <f>Tableau4[[#This Row],[Largeur]]*Tableau4[[#This Row],[Profondeur]]*Tableau4[[#This Row],[Hauteur]]/1000000</f>
        <v>0.54500000000000004</v>
      </c>
      <c r="I50" s="44">
        <f>Tableau4[[#This Row],[Colonne5]]*Tableau4[[#This Row],[Colonne4]]</f>
        <v>0.54500000000000004</v>
      </c>
      <c r="J50" s="45">
        <f>Tableau4[[#This Row],[Colonne5]]*densité_PERRIER</f>
        <v>1.1990000000000003</v>
      </c>
      <c r="K50" s="46">
        <f>Tableau4[[#This Row],[Colonne7]]*Tableau4[[#This Row],[Colonne4]]</f>
        <v>1.1990000000000003</v>
      </c>
    </row>
    <row r="51" spans="1:11" x14ac:dyDescent="0.25">
      <c r="A51" s="35">
        <v>44</v>
      </c>
      <c r="B51" s="29" t="s">
        <v>63</v>
      </c>
      <c r="C51" s="61" t="s">
        <v>107</v>
      </c>
      <c r="D51" s="47">
        <v>1</v>
      </c>
      <c r="E51" s="26">
        <v>50</v>
      </c>
      <c r="F51" s="27">
        <v>50</v>
      </c>
      <c r="G51" s="28">
        <v>218</v>
      </c>
      <c r="H51" s="43">
        <f>Tableau4[[#This Row],[Largeur]]*Tableau4[[#This Row],[Profondeur]]*Tableau4[[#This Row],[Hauteur]]/1000000</f>
        <v>0.54500000000000004</v>
      </c>
      <c r="I51" s="44">
        <f>Tableau4[[#This Row],[Colonne5]]*Tableau4[[#This Row],[Colonne4]]</f>
        <v>0.54500000000000004</v>
      </c>
      <c r="J51" s="45">
        <f>Tableau4[[#This Row],[Colonne5]]*densité_PERRIER</f>
        <v>1.1990000000000003</v>
      </c>
      <c r="K51" s="46">
        <f>Tableau4[[#This Row],[Colonne7]]*Tableau4[[#This Row],[Colonne4]]</f>
        <v>1.1990000000000003</v>
      </c>
    </row>
    <row r="52" spans="1:11" x14ac:dyDescent="0.25">
      <c r="A52" s="35">
        <v>45</v>
      </c>
      <c r="B52" s="29" t="s">
        <v>64</v>
      </c>
      <c r="C52" s="61" t="s">
        <v>107</v>
      </c>
      <c r="D52" s="47">
        <v>1</v>
      </c>
      <c r="E52" s="26">
        <v>50</v>
      </c>
      <c r="F52" s="27">
        <v>50</v>
      </c>
      <c r="G52" s="28">
        <v>218</v>
      </c>
      <c r="H52" s="43">
        <f>Tableau4[[#This Row],[Largeur]]*Tableau4[[#This Row],[Profondeur]]*Tableau4[[#This Row],[Hauteur]]/1000000</f>
        <v>0.54500000000000004</v>
      </c>
      <c r="I52" s="44">
        <f>Tableau4[[#This Row],[Colonne5]]*Tableau4[[#This Row],[Colonne4]]</f>
        <v>0.54500000000000004</v>
      </c>
      <c r="J52" s="45">
        <f>Tableau4[[#This Row],[Colonne5]]*densité_PERRIER</f>
        <v>1.1990000000000003</v>
      </c>
      <c r="K52" s="46">
        <f>Tableau4[[#This Row],[Colonne7]]*Tableau4[[#This Row],[Colonne4]]</f>
        <v>1.1990000000000003</v>
      </c>
    </row>
    <row r="53" spans="1:11" x14ac:dyDescent="0.25">
      <c r="A53" s="35">
        <v>46</v>
      </c>
      <c r="B53" s="29" t="s">
        <v>65</v>
      </c>
      <c r="C53" s="61" t="s">
        <v>107</v>
      </c>
      <c r="D53" s="47">
        <v>1</v>
      </c>
      <c r="E53" s="26">
        <v>50</v>
      </c>
      <c r="F53" s="27">
        <v>50</v>
      </c>
      <c r="G53" s="28">
        <v>218</v>
      </c>
      <c r="H53" s="43">
        <f>Tableau4[[#This Row],[Largeur]]*Tableau4[[#This Row],[Profondeur]]*Tableau4[[#This Row],[Hauteur]]/1000000</f>
        <v>0.54500000000000004</v>
      </c>
      <c r="I53" s="44">
        <f>Tableau4[[#This Row],[Colonne5]]*Tableau4[[#This Row],[Colonne4]]</f>
        <v>0.54500000000000004</v>
      </c>
      <c r="J53" s="45">
        <f>Tableau4[[#This Row],[Colonne5]]*densité_PERRIER</f>
        <v>1.1990000000000003</v>
      </c>
      <c r="K53" s="46">
        <f>Tableau4[[#This Row],[Colonne7]]*Tableau4[[#This Row],[Colonne4]]</f>
        <v>1.1990000000000003</v>
      </c>
    </row>
    <row r="54" spans="1:11" x14ac:dyDescent="0.25">
      <c r="A54" s="35">
        <v>47</v>
      </c>
      <c r="B54" s="29" t="s">
        <v>66</v>
      </c>
      <c r="C54" s="61" t="s">
        <v>107</v>
      </c>
      <c r="D54" s="47">
        <v>1</v>
      </c>
      <c r="E54" s="26">
        <v>50</v>
      </c>
      <c r="F54" s="27">
        <v>50</v>
      </c>
      <c r="G54" s="28">
        <v>218</v>
      </c>
      <c r="H54" s="43">
        <f>Tableau4[[#This Row],[Largeur]]*Tableau4[[#This Row],[Profondeur]]*Tableau4[[#This Row],[Hauteur]]/1000000</f>
        <v>0.54500000000000004</v>
      </c>
      <c r="I54" s="44">
        <f>Tableau4[[#This Row],[Colonne5]]*Tableau4[[#This Row],[Colonne4]]</f>
        <v>0.54500000000000004</v>
      </c>
      <c r="J54" s="45">
        <f>Tableau4[[#This Row],[Colonne5]]*densité_PERRIER</f>
        <v>1.1990000000000003</v>
      </c>
      <c r="K54" s="46">
        <f>Tableau4[[#This Row],[Colonne7]]*Tableau4[[#This Row],[Colonne4]]</f>
        <v>1.1990000000000003</v>
      </c>
    </row>
    <row r="55" spans="1:11" x14ac:dyDescent="0.25">
      <c r="A55" s="35">
        <v>48</v>
      </c>
      <c r="B55" s="29" t="s">
        <v>67</v>
      </c>
      <c r="C55" s="61" t="s">
        <v>107</v>
      </c>
      <c r="D55" s="47">
        <v>1</v>
      </c>
      <c r="E55" s="26">
        <v>50</v>
      </c>
      <c r="F55" s="27">
        <v>50</v>
      </c>
      <c r="G55" s="28">
        <v>218</v>
      </c>
      <c r="H55" s="43">
        <f>Tableau4[[#This Row],[Largeur]]*Tableau4[[#This Row],[Profondeur]]*Tableau4[[#This Row],[Hauteur]]/1000000</f>
        <v>0.54500000000000004</v>
      </c>
      <c r="I55" s="44">
        <f>Tableau4[[#This Row],[Colonne5]]*Tableau4[[#This Row],[Colonne4]]</f>
        <v>0.54500000000000004</v>
      </c>
      <c r="J55" s="45">
        <f>Tableau4[[#This Row],[Colonne5]]*densité_PERRIER</f>
        <v>1.1990000000000003</v>
      </c>
      <c r="K55" s="46">
        <f>Tableau4[[#This Row],[Colonne7]]*Tableau4[[#This Row],[Colonne4]]</f>
        <v>1.1990000000000003</v>
      </c>
    </row>
    <row r="56" spans="1:11" x14ac:dyDescent="0.25">
      <c r="A56" s="35">
        <v>49</v>
      </c>
      <c r="B56" s="29" t="s">
        <v>68</v>
      </c>
      <c r="C56" s="61" t="s">
        <v>107</v>
      </c>
      <c r="D56" s="47">
        <v>1</v>
      </c>
      <c r="E56" s="26">
        <v>50</v>
      </c>
      <c r="F56" s="27">
        <v>50</v>
      </c>
      <c r="G56" s="28">
        <v>218</v>
      </c>
      <c r="H56" s="43">
        <f>Tableau4[[#This Row],[Largeur]]*Tableau4[[#This Row],[Profondeur]]*Tableau4[[#This Row],[Hauteur]]/1000000</f>
        <v>0.54500000000000004</v>
      </c>
      <c r="I56" s="44">
        <f>Tableau4[[#This Row],[Colonne5]]*Tableau4[[#This Row],[Colonne4]]</f>
        <v>0.54500000000000004</v>
      </c>
      <c r="J56" s="45">
        <f>Tableau4[[#This Row],[Colonne5]]*densité_PERRIER</f>
        <v>1.1990000000000003</v>
      </c>
      <c r="K56" s="46">
        <f>Tableau4[[#This Row],[Colonne7]]*Tableau4[[#This Row],[Colonne4]]</f>
        <v>1.1990000000000003</v>
      </c>
    </row>
    <row r="57" spans="1:11" x14ac:dyDescent="0.25">
      <c r="A57" s="35">
        <v>50</v>
      </c>
      <c r="B57" s="29" t="s">
        <v>69</v>
      </c>
      <c r="C57" s="61" t="s">
        <v>107</v>
      </c>
      <c r="D57" s="47">
        <v>1</v>
      </c>
      <c r="E57" s="26">
        <v>50</v>
      </c>
      <c r="F57" s="27">
        <v>50</v>
      </c>
      <c r="G57" s="28">
        <v>218</v>
      </c>
      <c r="H57" s="43">
        <f>Tableau4[[#This Row],[Largeur]]*Tableau4[[#This Row],[Profondeur]]*Tableau4[[#This Row],[Hauteur]]/1000000</f>
        <v>0.54500000000000004</v>
      </c>
      <c r="I57" s="44">
        <f>Tableau4[[#This Row],[Colonne5]]*Tableau4[[#This Row],[Colonne4]]</f>
        <v>0.54500000000000004</v>
      </c>
      <c r="J57" s="45">
        <f>Tableau4[[#This Row],[Colonne5]]*densité_PERRIER</f>
        <v>1.1990000000000003</v>
      </c>
      <c r="K57" s="46">
        <f>Tableau4[[#This Row],[Colonne7]]*Tableau4[[#This Row],[Colonne4]]</f>
        <v>1.1990000000000003</v>
      </c>
    </row>
    <row r="58" spans="1:11" s="60" customFormat="1" ht="15.75" thickBot="1" x14ac:dyDescent="0.3">
      <c r="A58" s="50">
        <v>51</v>
      </c>
      <c r="B58" s="51" t="s">
        <v>120</v>
      </c>
      <c r="C58" s="62"/>
      <c r="D58" s="52">
        <v>1</v>
      </c>
      <c r="E58" s="53">
        <v>92</v>
      </c>
      <c r="F58" s="54">
        <v>50</v>
      </c>
      <c r="G58" s="55">
        <v>218</v>
      </c>
      <c r="H58" s="56">
        <f>Tableau4[[#This Row],[Largeur]]*Tableau4[[#This Row],[Profondeur]]*Tableau4[[#This Row],[Hauteur]]/1000000</f>
        <v>1.0027999999999999</v>
      </c>
      <c r="I58" s="57">
        <f>Tableau4[[#This Row],[Colonne5]]*Tableau4[[#This Row],[Colonne4]]</f>
        <v>1.0027999999999999</v>
      </c>
      <c r="J58" s="58">
        <f>Tableau4[[#This Row],[Colonne5]]*densité_PERRIER</f>
        <v>2.2061600000000001</v>
      </c>
      <c r="K58" s="59">
        <f>Tableau4[[#This Row],[Colonne7]]*Tableau4[[#This Row],[Colonne4]]</f>
        <v>2.2061600000000001</v>
      </c>
    </row>
    <row r="59" spans="1:11" ht="15.75" thickTop="1" x14ac:dyDescent="0.25">
      <c r="A59" s="35">
        <v>52</v>
      </c>
      <c r="B59" s="29" t="s">
        <v>70</v>
      </c>
      <c r="C59" s="61"/>
      <c r="D59" s="47">
        <v>1</v>
      </c>
      <c r="E59" s="26">
        <v>143</v>
      </c>
      <c r="F59" s="27">
        <v>50</v>
      </c>
      <c r="G59" s="28">
        <v>53</v>
      </c>
      <c r="H59" s="43">
        <f>Tableau4[[#This Row],[Largeur]]*Tableau4[[#This Row],[Profondeur]]*Tableau4[[#This Row],[Hauteur]]/1000000</f>
        <v>0.37895000000000001</v>
      </c>
      <c r="I59" s="44">
        <f>Tableau4[[#This Row],[Colonne5]]*Tableau4[[#This Row],[Colonne4]]</f>
        <v>0.37895000000000001</v>
      </c>
      <c r="J59" s="45">
        <f>Tableau4[[#This Row],[Colonne5]]*densité_PERRIER</f>
        <v>0.83369000000000004</v>
      </c>
      <c r="K59" s="46">
        <f>Tableau4[[#This Row],[Colonne7]]*Tableau4[[#This Row],[Colonne4]]</f>
        <v>0.83369000000000004</v>
      </c>
    </row>
    <row r="60" spans="1:11" x14ac:dyDescent="0.25">
      <c r="A60" s="35">
        <v>53</v>
      </c>
      <c r="B60" s="29" t="s">
        <v>71</v>
      </c>
      <c r="C60" s="61"/>
      <c r="D60" s="47">
        <v>1</v>
      </c>
      <c r="E60" s="26">
        <v>100</v>
      </c>
      <c r="F60" s="27">
        <v>50</v>
      </c>
      <c r="G60" s="28">
        <v>53</v>
      </c>
      <c r="H60" s="43">
        <f>Tableau4[[#This Row],[Largeur]]*Tableau4[[#This Row],[Profondeur]]*Tableau4[[#This Row],[Hauteur]]/1000000</f>
        <v>0.26500000000000001</v>
      </c>
      <c r="I60" s="44">
        <f>Tableau4[[#This Row],[Colonne5]]*Tableau4[[#This Row],[Colonne4]]</f>
        <v>0.26500000000000001</v>
      </c>
      <c r="J60" s="45">
        <f>Tableau4[[#This Row],[Colonne5]]*densité_PERRIER</f>
        <v>0.58300000000000007</v>
      </c>
      <c r="K60" s="46">
        <f>Tableau4[[#This Row],[Colonne7]]*Tableau4[[#This Row],[Colonne4]]</f>
        <v>0.58300000000000007</v>
      </c>
    </row>
    <row r="61" spans="1:11" x14ac:dyDescent="0.25">
      <c r="A61" s="35">
        <v>54</v>
      </c>
      <c r="B61" s="29" t="s">
        <v>72</v>
      </c>
      <c r="C61" s="61" t="s">
        <v>105</v>
      </c>
      <c r="D61" s="47">
        <v>1</v>
      </c>
      <c r="E61" s="26">
        <v>200</v>
      </c>
      <c r="F61" s="27">
        <v>50</v>
      </c>
      <c r="G61" s="28">
        <v>53</v>
      </c>
      <c r="H61" s="43">
        <f>Tableau4[[#This Row],[Largeur]]*Tableau4[[#This Row],[Profondeur]]*Tableau4[[#This Row],[Hauteur]]/1000000</f>
        <v>0.53</v>
      </c>
      <c r="I61" s="44">
        <f>Tableau4[[#This Row],[Colonne5]]*Tableau4[[#This Row],[Colonne4]]</f>
        <v>0.53</v>
      </c>
      <c r="J61" s="45">
        <f>Tableau4[[#This Row],[Colonne5]]*densité_PERRIER</f>
        <v>1.1660000000000001</v>
      </c>
      <c r="K61" s="46">
        <f>Tableau4[[#This Row],[Colonne7]]*Tableau4[[#This Row],[Colonne4]]</f>
        <v>1.1660000000000001</v>
      </c>
    </row>
    <row r="62" spans="1:11" x14ac:dyDescent="0.25">
      <c r="A62" s="35">
        <v>55</v>
      </c>
      <c r="B62" s="29" t="s">
        <v>73</v>
      </c>
      <c r="C62" s="61"/>
      <c r="D62" s="47">
        <v>1</v>
      </c>
      <c r="E62" s="26">
        <v>180</v>
      </c>
      <c r="F62" s="27">
        <v>50</v>
      </c>
      <c r="G62" s="28">
        <v>53</v>
      </c>
      <c r="H62" s="43">
        <f>Tableau4[[#This Row],[Largeur]]*Tableau4[[#This Row],[Profondeur]]*Tableau4[[#This Row],[Hauteur]]/1000000</f>
        <v>0.47699999999999998</v>
      </c>
      <c r="I62" s="44">
        <f>Tableau4[[#This Row],[Colonne5]]*Tableau4[[#This Row],[Colonne4]]</f>
        <v>0.47699999999999998</v>
      </c>
      <c r="J62" s="45">
        <f>Tableau4[[#This Row],[Colonne5]]*densité_PERRIER</f>
        <v>1.0494000000000001</v>
      </c>
      <c r="K62" s="46">
        <f>Tableau4[[#This Row],[Colonne7]]*Tableau4[[#This Row],[Colonne4]]</f>
        <v>1.0494000000000001</v>
      </c>
    </row>
    <row r="63" spans="1:11" x14ac:dyDescent="0.25">
      <c r="A63" s="35">
        <v>56</v>
      </c>
      <c r="B63" s="29" t="s">
        <v>74</v>
      </c>
      <c r="C63" s="61" t="s">
        <v>105</v>
      </c>
      <c r="D63" s="47">
        <v>1</v>
      </c>
      <c r="E63" s="26">
        <v>200</v>
      </c>
      <c r="F63" s="27">
        <v>50</v>
      </c>
      <c r="G63" s="28">
        <v>53</v>
      </c>
      <c r="H63" s="43">
        <f>Tableau4[[#This Row],[Largeur]]*Tableau4[[#This Row],[Profondeur]]*Tableau4[[#This Row],[Hauteur]]/1000000</f>
        <v>0.53</v>
      </c>
      <c r="I63" s="44">
        <f>Tableau4[[#This Row],[Colonne5]]*Tableau4[[#This Row],[Colonne4]]</f>
        <v>0.53</v>
      </c>
      <c r="J63" s="45">
        <f>Tableau4[[#This Row],[Colonne5]]*densité_PERRIER</f>
        <v>1.1660000000000001</v>
      </c>
      <c r="K63" s="46">
        <f>Tableau4[[#This Row],[Colonne7]]*Tableau4[[#This Row],[Colonne4]]</f>
        <v>1.1660000000000001</v>
      </c>
    </row>
    <row r="64" spans="1:11" x14ac:dyDescent="0.25">
      <c r="A64" s="35">
        <v>57</v>
      </c>
      <c r="B64" s="29" t="s">
        <v>75</v>
      </c>
      <c r="C64" s="61" t="s">
        <v>105</v>
      </c>
      <c r="D64" s="47">
        <v>1</v>
      </c>
      <c r="E64" s="26">
        <v>200</v>
      </c>
      <c r="F64" s="27">
        <v>50</v>
      </c>
      <c r="G64" s="28">
        <v>53</v>
      </c>
      <c r="H64" s="43">
        <f>Tableau4[[#This Row],[Largeur]]*Tableau4[[#This Row],[Profondeur]]*Tableau4[[#This Row],[Hauteur]]/1000000</f>
        <v>0.53</v>
      </c>
      <c r="I64" s="44">
        <f>Tableau4[[#This Row],[Colonne5]]*Tableau4[[#This Row],[Colonne4]]</f>
        <v>0.53</v>
      </c>
      <c r="J64" s="45">
        <f>Tableau4[[#This Row],[Colonne5]]*densité_PERRIER</f>
        <v>1.1660000000000001</v>
      </c>
      <c r="K64" s="46">
        <f>Tableau4[[#This Row],[Colonne7]]*Tableau4[[#This Row],[Colonne4]]</f>
        <v>1.1660000000000001</v>
      </c>
    </row>
    <row r="65" spans="1:11" x14ac:dyDescent="0.25">
      <c r="A65" s="35">
        <v>58</v>
      </c>
      <c r="B65" s="29" t="s">
        <v>76</v>
      </c>
      <c r="C65" s="61" t="s">
        <v>105</v>
      </c>
      <c r="D65" s="47">
        <v>1</v>
      </c>
      <c r="E65" s="26">
        <v>200</v>
      </c>
      <c r="F65" s="27">
        <v>50</v>
      </c>
      <c r="G65" s="28">
        <v>53</v>
      </c>
      <c r="H65" s="43">
        <f>Tableau4[[#This Row],[Largeur]]*Tableau4[[#This Row],[Profondeur]]*Tableau4[[#This Row],[Hauteur]]/1000000</f>
        <v>0.53</v>
      </c>
      <c r="I65" s="44">
        <f>Tableau4[[#This Row],[Colonne5]]*Tableau4[[#This Row],[Colonne4]]</f>
        <v>0.53</v>
      </c>
      <c r="J65" s="45">
        <f>Tableau4[[#This Row],[Colonne5]]*densité_PERRIER</f>
        <v>1.1660000000000001</v>
      </c>
      <c r="K65" s="46">
        <f>Tableau4[[#This Row],[Colonne7]]*Tableau4[[#This Row],[Colonne4]]</f>
        <v>1.1660000000000001</v>
      </c>
    </row>
    <row r="66" spans="1:11" x14ac:dyDescent="0.25">
      <c r="A66" s="35">
        <v>59</v>
      </c>
      <c r="B66" s="29" t="s">
        <v>77</v>
      </c>
      <c r="C66" s="61" t="s">
        <v>105</v>
      </c>
      <c r="D66" s="47">
        <v>1</v>
      </c>
      <c r="E66" s="26">
        <v>200</v>
      </c>
      <c r="F66" s="27">
        <v>50</v>
      </c>
      <c r="G66" s="28">
        <v>53</v>
      </c>
      <c r="H66" s="43">
        <f>Tableau4[[#This Row],[Largeur]]*Tableau4[[#This Row],[Profondeur]]*Tableau4[[#This Row],[Hauteur]]/1000000</f>
        <v>0.53</v>
      </c>
      <c r="I66" s="44">
        <f>Tableau4[[#This Row],[Colonne5]]*Tableau4[[#This Row],[Colonne4]]</f>
        <v>0.53</v>
      </c>
      <c r="J66" s="45">
        <f>Tableau4[[#This Row],[Colonne5]]*densité_PERRIER</f>
        <v>1.1660000000000001</v>
      </c>
      <c r="K66" s="46">
        <f>Tableau4[[#This Row],[Colonne7]]*Tableau4[[#This Row],[Colonne4]]</f>
        <v>1.1660000000000001</v>
      </c>
    </row>
    <row r="67" spans="1:11" x14ac:dyDescent="0.25">
      <c r="A67" s="35">
        <v>60</v>
      </c>
      <c r="B67" s="29" t="s">
        <v>78</v>
      </c>
      <c r="C67" s="61" t="s">
        <v>105</v>
      </c>
      <c r="D67" s="47">
        <v>1</v>
      </c>
      <c r="E67" s="26">
        <v>200</v>
      </c>
      <c r="F67" s="27">
        <v>50</v>
      </c>
      <c r="G67" s="28">
        <v>53</v>
      </c>
      <c r="H67" s="43">
        <f>Tableau4[[#This Row],[Largeur]]*Tableau4[[#This Row],[Profondeur]]*Tableau4[[#This Row],[Hauteur]]/1000000</f>
        <v>0.53</v>
      </c>
      <c r="I67" s="44">
        <f>Tableau4[[#This Row],[Colonne5]]*Tableau4[[#This Row],[Colonne4]]</f>
        <v>0.53</v>
      </c>
      <c r="J67" s="45">
        <f>Tableau4[[#This Row],[Colonne5]]*densité_PERRIER</f>
        <v>1.1660000000000001</v>
      </c>
      <c r="K67" s="46">
        <f>Tableau4[[#This Row],[Colonne7]]*Tableau4[[#This Row],[Colonne4]]</f>
        <v>1.1660000000000001</v>
      </c>
    </row>
    <row r="68" spans="1:11" x14ac:dyDescent="0.25">
      <c r="A68" s="35">
        <v>61</v>
      </c>
      <c r="B68" s="29" t="s">
        <v>79</v>
      </c>
      <c r="C68" s="61"/>
      <c r="D68" s="47">
        <v>1</v>
      </c>
      <c r="E68" s="26">
        <v>170</v>
      </c>
      <c r="F68" s="27">
        <v>50</v>
      </c>
      <c r="G68" s="28">
        <v>53</v>
      </c>
      <c r="H68" s="43">
        <f>Tableau4[[#This Row],[Largeur]]*Tableau4[[#This Row],[Profondeur]]*Tableau4[[#This Row],[Hauteur]]/1000000</f>
        <v>0.45050000000000001</v>
      </c>
      <c r="I68" s="44">
        <f>Tableau4[[#This Row],[Colonne5]]*Tableau4[[#This Row],[Colonne4]]</f>
        <v>0.45050000000000001</v>
      </c>
      <c r="J68" s="45">
        <f>Tableau4[[#This Row],[Colonne5]]*densité_PERRIER</f>
        <v>0.99110000000000009</v>
      </c>
      <c r="K68" s="46">
        <f>Tableau4[[#This Row],[Colonne7]]*Tableau4[[#This Row],[Colonne4]]</f>
        <v>0.99110000000000009</v>
      </c>
    </row>
    <row r="69" spans="1:11" s="60" customFormat="1" ht="15.75" thickBot="1" x14ac:dyDescent="0.3">
      <c r="A69" s="50">
        <v>62</v>
      </c>
      <c r="B69" s="51" t="s">
        <v>121</v>
      </c>
      <c r="C69" s="62"/>
      <c r="D69" s="52">
        <v>1</v>
      </c>
      <c r="E69" s="53">
        <v>57</v>
      </c>
      <c r="F69" s="54">
        <v>50</v>
      </c>
      <c r="G69" s="55">
        <v>53</v>
      </c>
      <c r="H69" s="56">
        <f>Tableau4[[#This Row],[Largeur]]*Tableau4[[#This Row],[Profondeur]]*Tableau4[[#This Row],[Hauteur]]/1000000</f>
        <v>0.15104999999999999</v>
      </c>
      <c r="I69" s="57">
        <f>Tableau4[[#This Row],[Colonne5]]*Tableau4[[#This Row],[Colonne4]]</f>
        <v>0.15104999999999999</v>
      </c>
      <c r="J69" s="58">
        <f>Tableau4[[#This Row],[Colonne5]]*densité_PERRIER</f>
        <v>0.33230999999999999</v>
      </c>
      <c r="K69" s="59">
        <f>Tableau4[[#This Row],[Colonne7]]*Tableau4[[#This Row],[Colonne4]]</f>
        <v>0.33230999999999999</v>
      </c>
    </row>
    <row r="70" spans="1:11" ht="15.75" thickTop="1" x14ac:dyDescent="0.25">
      <c r="A70" s="35">
        <v>63</v>
      </c>
      <c r="B70" s="29" t="s">
        <v>80</v>
      </c>
      <c r="C70" s="61"/>
      <c r="D70" s="47">
        <v>1</v>
      </c>
      <c r="E70" s="26">
        <v>103</v>
      </c>
      <c r="F70" s="27">
        <v>50</v>
      </c>
      <c r="G70" s="28">
        <v>141</v>
      </c>
      <c r="H70" s="43">
        <f>Tableau4[[#This Row],[Largeur]]*Tableau4[[#This Row],[Profondeur]]*Tableau4[[#This Row],[Hauteur]]/1000000</f>
        <v>0.72614999999999996</v>
      </c>
      <c r="I70" s="44">
        <f>Tableau4[[#This Row],[Colonne5]]*Tableau4[[#This Row],[Colonne4]]</f>
        <v>0.72614999999999996</v>
      </c>
      <c r="J70" s="45">
        <f>Tableau4[[#This Row],[Colonne5]]*densité_PERRIER</f>
        <v>1.5975300000000001</v>
      </c>
      <c r="K70" s="46">
        <f>Tableau4[[#This Row],[Colonne7]]*Tableau4[[#This Row],[Colonne4]]</f>
        <v>1.5975300000000001</v>
      </c>
    </row>
    <row r="71" spans="1:11" x14ac:dyDescent="0.25">
      <c r="A71" s="35">
        <v>64</v>
      </c>
      <c r="B71" s="29" t="s">
        <v>81</v>
      </c>
      <c r="C71" s="61" t="s">
        <v>108</v>
      </c>
      <c r="D71" s="47">
        <v>1</v>
      </c>
      <c r="E71" s="26">
        <v>200</v>
      </c>
      <c r="F71" s="27">
        <v>50</v>
      </c>
      <c r="G71" s="28">
        <v>141</v>
      </c>
      <c r="H71" s="43">
        <f>Tableau4[[#This Row],[Largeur]]*Tableau4[[#This Row],[Profondeur]]*Tableau4[[#This Row],[Hauteur]]/1000000</f>
        <v>1.41</v>
      </c>
      <c r="I71" s="44">
        <f>Tableau4[[#This Row],[Colonne5]]*Tableau4[[#This Row],[Colonne4]]</f>
        <v>1.41</v>
      </c>
      <c r="J71" s="45">
        <f>Tableau4[[#This Row],[Colonne5]]*densité_PERRIER</f>
        <v>3.1019999999999999</v>
      </c>
      <c r="K71" s="46">
        <f>Tableau4[[#This Row],[Colonne7]]*Tableau4[[#This Row],[Colonne4]]</f>
        <v>3.1019999999999999</v>
      </c>
    </row>
    <row r="72" spans="1:11" x14ac:dyDescent="0.25">
      <c r="A72" s="35">
        <v>65</v>
      </c>
      <c r="B72" s="29" t="s">
        <v>82</v>
      </c>
      <c r="C72" s="61" t="s">
        <v>108</v>
      </c>
      <c r="D72" s="47">
        <v>1</v>
      </c>
      <c r="E72" s="26">
        <v>200</v>
      </c>
      <c r="F72" s="27">
        <v>50</v>
      </c>
      <c r="G72" s="28">
        <v>141</v>
      </c>
      <c r="H72" s="43">
        <f>Tableau4[[#This Row],[Largeur]]*Tableau4[[#This Row],[Profondeur]]*Tableau4[[#This Row],[Hauteur]]/1000000</f>
        <v>1.41</v>
      </c>
      <c r="I72" s="44">
        <f>Tableau4[[#This Row],[Colonne5]]*Tableau4[[#This Row],[Colonne4]]</f>
        <v>1.41</v>
      </c>
      <c r="J72" s="45">
        <f>Tableau4[[#This Row],[Colonne5]]*densité_PERRIER</f>
        <v>3.1019999999999999</v>
      </c>
      <c r="K72" s="46">
        <f>Tableau4[[#This Row],[Colonne7]]*Tableau4[[#This Row],[Colonne4]]</f>
        <v>3.1019999999999999</v>
      </c>
    </row>
    <row r="73" spans="1:11" x14ac:dyDescent="0.25">
      <c r="A73" s="35">
        <v>66</v>
      </c>
      <c r="B73" s="29" t="s">
        <v>83</v>
      </c>
      <c r="C73" s="61" t="s">
        <v>108</v>
      </c>
      <c r="D73" s="47">
        <v>1</v>
      </c>
      <c r="E73" s="26">
        <v>200</v>
      </c>
      <c r="F73" s="27">
        <v>50</v>
      </c>
      <c r="G73" s="28">
        <v>141</v>
      </c>
      <c r="H73" s="43">
        <f>Tableau4[[#This Row],[Largeur]]*Tableau4[[#This Row],[Profondeur]]*Tableau4[[#This Row],[Hauteur]]/1000000</f>
        <v>1.41</v>
      </c>
      <c r="I73" s="44">
        <f>Tableau4[[#This Row],[Colonne5]]*Tableau4[[#This Row],[Colonne4]]</f>
        <v>1.41</v>
      </c>
      <c r="J73" s="45">
        <f>Tableau4[[#This Row],[Colonne5]]*densité_PERRIER</f>
        <v>3.1019999999999999</v>
      </c>
      <c r="K73" s="46">
        <f>Tableau4[[#This Row],[Colonne7]]*Tableau4[[#This Row],[Colonne4]]</f>
        <v>3.1019999999999999</v>
      </c>
    </row>
    <row r="74" spans="1:11" x14ac:dyDescent="0.25">
      <c r="A74" s="35">
        <v>67</v>
      </c>
      <c r="B74" s="29" t="s">
        <v>84</v>
      </c>
      <c r="C74" s="61" t="s">
        <v>108</v>
      </c>
      <c r="D74" s="47">
        <v>1</v>
      </c>
      <c r="E74" s="26">
        <v>200</v>
      </c>
      <c r="F74" s="27">
        <v>50</v>
      </c>
      <c r="G74" s="28">
        <v>141</v>
      </c>
      <c r="H74" s="43">
        <f>Tableau4[[#This Row],[Largeur]]*Tableau4[[#This Row],[Profondeur]]*Tableau4[[#This Row],[Hauteur]]/1000000</f>
        <v>1.41</v>
      </c>
      <c r="I74" s="44">
        <f>Tableau4[[#This Row],[Colonne5]]*Tableau4[[#This Row],[Colonne4]]</f>
        <v>1.41</v>
      </c>
      <c r="J74" s="45">
        <f>Tableau4[[#This Row],[Colonne5]]*densité_PERRIER</f>
        <v>3.1019999999999999</v>
      </c>
      <c r="K74" s="46">
        <f>Tableau4[[#This Row],[Colonne7]]*Tableau4[[#This Row],[Colonne4]]</f>
        <v>3.1019999999999999</v>
      </c>
    </row>
    <row r="75" spans="1:11" x14ac:dyDescent="0.25">
      <c r="A75" s="35">
        <v>68</v>
      </c>
      <c r="B75" s="29" t="s">
        <v>85</v>
      </c>
      <c r="C75" s="61" t="s">
        <v>108</v>
      </c>
      <c r="D75" s="47">
        <v>1</v>
      </c>
      <c r="E75" s="26">
        <v>200</v>
      </c>
      <c r="F75" s="27">
        <v>50</v>
      </c>
      <c r="G75" s="28">
        <v>141</v>
      </c>
      <c r="H75" s="43">
        <f>Tableau4[[#This Row],[Largeur]]*Tableau4[[#This Row],[Profondeur]]*Tableau4[[#This Row],[Hauteur]]/1000000</f>
        <v>1.41</v>
      </c>
      <c r="I75" s="44">
        <f>Tableau4[[#This Row],[Colonne5]]*Tableau4[[#This Row],[Colonne4]]</f>
        <v>1.41</v>
      </c>
      <c r="J75" s="45">
        <f>Tableau4[[#This Row],[Colonne5]]*densité_PERRIER</f>
        <v>3.1019999999999999</v>
      </c>
      <c r="K75" s="46">
        <f>Tableau4[[#This Row],[Colonne7]]*Tableau4[[#This Row],[Colonne4]]</f>
        <v>3.1019999999999999</v>
      </c>
    </row>
    <row r="76" spans="1:11" x14ac:dyDescent="0.25">
      <c r="A76" s="35">
        <v>69</v>
      </c>
      <c r="B76" s="29" t="s">
        <v>86</v>
      </c>
      <c r="C76" s="61" t="s">
        <v>108</v>
      </c>
      <c r="D76" s="47">
        <v>1</v>
      </c>
      <c r="E76" s="26">
        <v>200</v>
      </c>
      <c r="F76" s="27">
        <v>50</v>
      </c>
      <c r="G76" s="28">
        <v>141</v>
      </c>
      <c r="H76" s="43">
        <f>Tableau4[[#This Row],[Largeur]]*Tableau4[[#This Row],[Profondeur]]*Tableau4[[#This Row],[Hauteur]]/1000000</f>
        <v>1.41</v>
      </c>
      <c r="I76" s="44">
        <f>Tableau4[[#This Row],[Colonne5]]*Tableau4[[#This Row],[Colonne4]]</f>
        <v>1.41</v>
      </c>
      <c r="J76" s="45">
        <f>Tableau4[[#This Row],[Colonne5]]*densité_PERRIER</f>
        <v>3.1019999999999999</v>
      </c>
      <c r="K76" s="46">
        <f>Tableau4[[#This Row],[Colonne7]]*Tableau4[[#This Row],[Colonne4]]</f>
        <v>3.1019999999999999</v>
      </c>
    </row>
    <row r="77" spans="1:11" x14ac:dyDescent="0.25">
      <c r="A77" s="35">
        <v>70</v>
      </c>
      <c r="B77" s="29" t="s">
        <v>87</v>
      </c>
      <c r="C77" s="61" t="s">
        <v>108</v>
      </c>
      <c r="D77" s="47">
        <v>1</v>
      </c>
      <c r="E77" s="26">
        <v>200</v>
      </c>
      <c r="F77" s="27">
        <v>50</v>
      </c>
      <c r="G77" s="28">
        <v>141</v>
      </c>
      <c r="H77" s="43">
        <f>Tableau4[[#This Row],[Largeur]]*Tableau4[[#This Row],[Profondeur]]*Tableau4[[#This Row],[Hauteur]]/1000000</f>
        <v>1.41</v>
      </c>
      <c r="I77" s="44">
        <f>Tableau4[[#This Row],[Colonne5]]*Tableau4[[#This Row],[Colonne4]]</f>
        <v>1.41</v>
      </c>
      <c r="J77" s="45">
        <f>Tableau4[[#This Row],[Colonne5]]*densité_PERRIER</f>
        <v>3.1019999999999999</v>
      </c>
      <c r="K77" s="46">
        <f>Tableau4[[#This Row],[Colonne7]]*Tableau4[[#This Row],[Colonne4]]</f>
        <v>3.1019999999999999</v>
      </c>
    </row>
    <row r="78" spans="1:11" x14ac:dyDescent="0.25">
      <c r="A78" s="35">
        <v>71</v>
      </c>
      <c r="B78" s="29" t="s">
        <v>88</v>
      </c>
      <c r="C78" s="61" t="s">
        <v>108</v>
      </c>
      <c r="D78" s="47">
        <v>1</v>
      </c>
      <c r="E78" s="26">
        <v>200</v>
      </c>
      <c r="F78" s="27">
        <v>50</v>
      </c>
      <c r="G78" s="28">
        <v>141</v>
      </c>
      <c r="H78" s="43">
        <f>Tableau4[[#This Row],[Largeur]]*Tableau4[[#This Row],[Profondeur]]*Tableau4[[#This Row],[Hauteur]]/1000000</f>
        <v>1.41</v>
      </c>
      <c r="I78" s="44">
        <f>Tableau4[[#This Row],[Colonne5]]*Tableau4[[#This Row],[Colonne4]]</f>
        <v>1.41</v>
      </c>
      <c r="J78" s="45">
        <f>Tableau4[[#This Row],[Colonne5]]*densité_PERRIER</f>
        <v>3.1019999999999999</v>
      </c>
      <c r="K78" s="46">
        <f>Tableau4[[#This Row],[Colonne7]]*Tableau4[[#This Row],[Colonne4]]</f>
        <v>3.1019999999999999</v>
      </c>
    </row>
    <row r="79" spans="1:11" s="60" customFormat="1" ht="15.75" thickBot="1" x14ac:dyDescent="0.3">
      <c r="A79" s="50">
        <v>72</v>
      </c>
      <c r="B79" s="51" t="s">
        <v>89</v>
      </c>
      <c r="C79" s="62"/>
      <c r="D79" s="52">
        <v>1</v>
      </c>
      <c r="E79" s="53">
        <v>148</v>
      </c>
      <c r="F79" s="54">
        <v>50</v>
      </c>
      <c r="G79" s="55">
        <v>141</v>
      </c>
      <c r="H79" s="56">
        <f>Tableau4[[#This Row],[Largeur]]*Tableau4[[#This Row],[Profondeur]]*Tableau4[[#This Row],[Hauteur]]/1000000</f>
        <v>1.0434000000000001</v>
      </c>
      <c r="I79" s="57">
        <f>Tableau4[[#This Row],[Colonne5]]*Tableau4[[#This Row],[Colonne4]]</f>
        <v>1.0434000000000001</v>
      </c>
      <c r="J79" s="58">
        <f>Tableau4[[#This Row],[Colonne5]]*densité_PERRIER</f>
        <v>2.2954800000000004</v>
      </c>
      <c r="K79" s="59">
        <f>Tableau4[[#This Row],[Colonne7]]*Tableau4[[#This Row],[Colonne4]]</f>
        <v>2.2954800000000004</v>
      </c>
    </row>
    <row r="80" spans="1:11" ht="15.75" thickTop="1" x14ac:dyDescent="0.25">
      <c r="A80" s="35">
        <v>73</v>
      </c>
      <c r="B80" s="29" t="s">
        <v>90</v>
      </c>
      <c r="C80" s="61"/>
      <c r="D80" s="47">
        <v>1</v>
      </c>
      <c r="E80" s="26">
        <v>125</v>
      </c>
      <c r="F80" s="27">
        <v>140</v>
      </c>
      <c r="G80" s="28">
        <v>18.3</v>
      </c>
      <c r="H80" s="43">
        <f>Tableau4[[#This Row],[Largeur]]*Tableau4[[#This Row],[Profondeur]]*Tableau4[[#This Row],[Hauteur]]/1000000</f>
        <v>0.32024999999999998</v>
      </c>
      <c r="I80" s="44">
        <f>Tableau4[[#This Row],[Colonne5]]*Tableau4[[#This Row],[Colonne4]]</f>
        <v>0.32024999999999998</v>
      </c>
      <c r="J80" s="45">
        <f>Tableau4[[#This Row],[Colonne5]]*densité_PERRIER</f>
        <v>0.70455000000000001</v>
      </c>
      <c r="K80" s="46">
        <f>Tableau4[[#This Row],[Colonne7]]*Tableau4[[#This Row],[Colonne4]]</f>
        <v>0.70455000000000001</v>
      </c>
    </row>
    <row r="81" spans="1:11" x14ac:dyDescent="0.25">
      <c r="A81" s="35">
        <v>74</v>
      </c>
      <c r="B81" s="29" t="s">
        <v>91</v>
      </c>
      <c r="C81" s="61"/>
      <c r="D81" s="47">
        <v>1</v>
      </c>
      <c r="E81" s="26">
        <v>125</v>
      </c>
      <c r="F81" s="27">
        <v>55</v>
      </c>
      <c r="G81" s="28">
        <v>55</v>
      </c>
      <c r="H81" s="43">
        <f>Tableau4[[#This Row],[Largeur]]*Tableau4[[#This Row],[Profondeur]]*Tableau4[[#This Row],[Hauteur]]/1000000</f>
        <v>0.37812499999999999</v>
      </c>
      <c r="I81" s="44">
        <f>Tableau4[[#This Row],[Colonne5]]*Tableau4[[#This Row],[Colonne4]]</f>
        <v>0.37812499999999999</v>
      </c>
      <c r="J81" s="45">
        <f>Tableau4[[#This Row],[Colonne5]]*densité_PERRIER</f>
        <v>0.83187500000000003</v>
      </c>
      <c r="K81" s="46">
        <f>Tableau4[[#This Row],[Colonne7]]*Tableau4[[#This Row],[Colonne4]]</f>
        <v>0.83187500000000003</v>
      </c>
    </row>
    <row r="82" spans="1:11" x14ac:dyDescent="0.25">
      <c r="A82" s="35">
        <v>75</v>
      </c>
      <c r="B82" s="29" t="s">
        <v>92</v>
      </c>
      <c r="C82" s="61"/>
      <c r="D82" s="47">
        <v>1</v>
      </c>
      <c r="E82" s="26">
        <v>176</v>
      </c>
      <c r="F82" s="27">
        <v>27</v>
      </c>
      <c r="G82" s="28">
        <v>85.5</v>
      </c>
      <c r="H82" s="43">
        <f>Tableau4[[#This Row],[Largeur]]*Tableau4[[#This Row],[Profondeur]]*Tableau4[[#This Row],[Hauteur]]/1000000</f>
        <v>0.40629599999999999</v>
      </c>
      <c r="I82" s="44">
        <f>Tableau4[[#This Row],[Colonne5]]*Tableau4[[#This Row],[Colonne4]]</f>
        <v>0.40629599999999999</v>
      </c>
      <c r="J82" s="45">
        <f>Tableau4[[#This Row],[Colonne5]]*densité_PERRIER</f>
        <v>0.89385120000000007</v>
      </c>
      <c r="K82" s="46">
        <f>Tableau4[[#This Row],[Colonne7]]*Tableau4[[#This Row],[Colonne4]]</f>
        <v>0.89385120000000007</v>
      </c>
    </row>
    <row r="83" spans="1:11" x14ac:dyDescent="0.25">
      <c r="A83" s="35">
        <v>76</v>
      </c>
      <c r="B83" s="29" t="s">
        <v>93</v>
      </c>
      <c r="C83" s="61"/>
      <c r="D83" s="47">
        <v>1</v>
      </c>
      <c r="E83" s="26">
        <v>176</v>
      </c>
      <c r="F83" s="27">
        <v>27</v>
      </c>
      <c r="G83" s="28">
        <v>85.5</v>
      </c>
      <c r="H83" s="43">
        <f>Tableau4[[#This Row],[Largeur]]*Tableau4[[#This Row],[Profondeur]]*Tableau4[[#This Row],[Hauteur]]/1000000</f>
        <v>0.40629599999999999</v>
      </c>
      <c r="I83" s="44">
        <f>Tableau4[[#This Row],[Colonne5]]*Tableau4[[#This Row],[Colonne4]]</f>
        <v>0.40629599999999999</v>
      </c>
      <c r="J83" s="45">
        <f>Tableau4[[#This Row],[Colonne5]]*densité_PERRIER</f>
        <v>0.89385120000000007</v>
      </c>
      <c r="K83" s="46">
        <f>Tableau4[[#This Row],[Colonne7]]*Tableau4[[#This Row],[Colonne4]]</f>
        <v>0.89385120000000007</v>
      </c>
    </row>
    <row r="84" spans="1:11" x14ac:dyDescent="0.25">
      <c r="A84" s="35">
        <v>77</v>
      </c>
      <c r="B84" s="29" t="s">
        <v>94</v>
      </c>
      <c r="C84" s="61"/>
      <c r="D84" s="47">
        <v>1</v>
      </c>
      <c r="E84" s="26">
        <v>176</v>
      </c>
      <c r="F84" s="27">
        <v>27</v>
      </c>
      <c r="G84" s="28">
        <v>49</v>
      </c>
      <c r="H84" s="43">
        <f>Tableau4[[#This Row],[Largeur]]*Tableau4[[#This Row],[Profondeur]]*Tableau4[[#This Row],[Hauteur]]/1000000</f>
        <v>0.232848</v>
      </c>
      <c r="I84" s="44">
        <f>Tableau4[[#This Row],[Colonne5]]*Tableau4[[#This Row],[Colonne4]]</f>
        <v>0.232848</v>
      </c>
      <c r="J84" s="45">
        <f>Tableau4[[#This Row],[Colonne5]]*densité_PERRIER</f>
        <v>0.51226559999999999</v>
      </c>
      <c r="K84" s="46">
        <f>Tableau4[[#This Row],[Colonne7]]*Tableau4[[#This Row],[Colonne4]]</f>
        <v>0.51226559999999999</v>
      </c>
    </row>
    <row r="85" spans="1:11" x14ac:dyDescent="0.25">
      <c r="A85" s="35">
        <v>78</v>
      </c>
      <c r="B85" s="29" t="s">
        <v>95</v>
      </c>
      <c r="C85" s="61"/>
      <c r="D85" s="47">
        <v>1</v>
      </c>
      <c r="E85" s="26">
        <v>176</v>
      </c>
      <c r="F85" s="27">
        <v>27</v>
      </c>
      <c r="G85" s="28">
        <v>49</v>
      </c>
      <c r="H85" s="43">
        <f>Tableau4[[#This Row],[Largeur]]*Tableau4[[#This Row],[Profondeur]]*Tableau4[[#This Row],[Hauteur]]/1000000</f>
        <v>0.232848</v>
      </c>
      <c r="I85" s="44">
        <f>Tableau4[[#This Row],[Colonne5]]*Tableau4[[#This Row],[Colonne4]]</f>
        <v>0.232848</v>
      </c>
      <c r="J85" s="45">
        <f>Tableau4[[#This Row],[Colonne5]]*densité_PERRIER</f>
        <v>0.51226559999999999</v>
      </c>
      <c r="K85" s="46">
        <f>Tableau4[[#This Row],[Colonne7]]*Tableau4[[#This Row],[Colonne4]]</f>
        <v>0.51226559999999999</v>
      </c>
    </row>
    <row r="86" spans="1:11" x14ac:dyDescent="0.25">
      <c r="A86" s="35">
        <v>79</v>
      </c>
      <c r="B86" s="29" t="s">
        <v>96</v>
      </c>
      <c r="C86" s="61"/>
      <c r="D86" s="47">
        <v>1</v>
      </c>
      <c r="E86" s="26">
        <v>176</v>
      </c>
      <c r="F86" s="27">
        <v>27</v>
      </c>
      <c r="G86" s="28">
        <v>49</v>
      </c>
      <c r="H86" s="43">
        <f>Tableau4[[#This Row],[Largeur]]*Tableau4[[#This Row],[Profondeur]]*Tableau4[[#This Row],[Hauteur]]/1000000</f>
        <v>0.232848</v>
      </c>
      <c r="I86" s="44">
        <f>Tableau4[[#This Row],[Colonne5]]*Tableau4[[#This Row],[Colonne4]]</f>
        <v>0.232848</v>
      </c>
      <c r="J86" s="45">
        <f>Tableau4[[#This Row],[Colonne5]]*densité_PERRIER</f>
        <v>0.51226559999999999</v>
      </c>
      <c r="K86" s="46">
        <f>Tableau4[[#This Row],[Colonne7]]*Tableau4[[#This Row],[Colonne4]]</f>
        <v>0.51226559999999999</v>
      </c>
    </row>
    <row r="87" spans="1:11" x14ac:dyDescent="0.25">
      <c r="A87" s="35">
        <v>80</v>
      </c>
      <c r="B87" s="29" t="s">
        <v>97</v>
      </c>
      <c r="C87" s="61"/>
      <c r="D87" s="47">
        <v>1</v>
      </c>
      <c r="E87" s="26">
        <v>176</v>
      </c>
      <c r="F87" s="27">
        <v>27</v>
      </c>
      <c r="G87" s="28">
        <v>110</v>
      </c>
      <c r="H87" s="43">
        <f>Tableau4[[#This Row],[Largeur]]*Tableau4[[#This Row],[Profondeur]]*Tableau4[[#This Row],[Hauteur]]/1000000</f>
        <v>0.52271999999999996</v>
      </c>
      <c r="I87" s="44">
        <f>Tableau4[[#This Row],[Colonne5]]*Tableau4[[#This Row],[Colonne4]]</f>
        <v>0.52271999999999996</v>
      </c>
      <c r="J87" s="45">
        <f>Tableau4[[#This Row],[Colonne5]]*densité_PERRIER</f>
        <v>1.1499840000000001</v>
      </c>
      <c r="K87" s="46">
        <f>Tableau4[[#This Row],[Colonne7]]*Tableau4[[#This Row],[Colonne4]]</f>
        <v>1.1499840000000001</v>
      </c>
    </row>
    <row r="88" spans="1:11" x14ac:dyDescent="0.25">
      <c r="A88" s="35">
        <v>81</v>
      </c>
      <c r="B88" s="29" t="s">
        <v>98</v>
      </c>
      <c r="C88" s="61"/>
      <c r="D88" s="47">
        <v>1</v>
      </c>
      <c r="E88" s="26">
        <v>176</v>
      </c>
      <c r="F88" s="27">
        <v>27</v>
      </c>
      <c r="G88" s="28">
        <v>86.5</v>
      </c>
      <c r="H88" s="43">
        <f>Tableau4[[#This Row],[Largeur]]*Tableau4[[#This Row],[Profondeur]]*Tableau4[[#This Row],[Hauteur]]/1000000</f>
        <v>0.41104800000000002</v>
      </c>
      <c r="I88" s="44">
        <f>Tableau4[[#This Row],[Colonne5]]*Tableau4[[#This Row],[Colonne4]]</f>
        <v>0.41104800000000002</v>
      </c>
      <c r="J88" s="45">
        <f>Tableau4[[#This Row],[Colonne5]]*densité_PERRIER</f>
        <v>0.90430560000000015</v>
      </c>
      <c r="K88" s="46">
        <f>Tableau4[[#This Row],[Colonne7]]*Tableau4[[#This Row],[Colonne4]]</f>
        <v>0.90430560000000015</v>
      </c>
    </row>
    <row r="89" spans="1:11" x14ac:dyDescent="0.25">
      <c r="A89" s="35">
        <v>82</v>
      </c>
      <c r="B89" s="29" t="s">
        <v>99</v>
      </c>
      <c r="C89" s="61"/>
      <c r="D89" s="47">
        <v>1</v>
      </c>
      <c r="E89" s="26">
        <v>176</v>
      </c>
      <c r="F89" s="27">
        <v>27</v>
      </c>
      <c r="G89" s="28">
        <v>68.5</v>
      </c>
      <c r="H89" s="43">
        <f>Tableau4[[#This Row],[Largeur]]*Tableau4[[#This Row],[Profondeur]]*Tableau4[[#This Row],[Hauteur]]/1000000</f>
        <v>0.32551200000000002</v>
      </c>
      <c r="I89" s="44">
        <f>Tableau4[[#This Row],[Colonne5]]*Tableau4[[#This Row],[Colonne4]]</f>
        <v>0.32551200000000002</v>
      </c>
      <c r="J89" s="45">
        <f>Tableau4[[#This Row],[Colonne5]]*densité_PERRIER</f>
        <v>0.71612640000000016</v>
      </c>
      <c r="K89" s="46">
        <f>Tableau4[[#This Row],[Colonne7]]*Tableau4[[#This Row],[Colonne4]]</f>
        <v>0.71612640000000016</v>
      </c>
    </row>
    <row r="90" spans="1:11" x14ac:dyDescent="0.25">
      <c r="A90" s="35">
        <v>83</v>
      </c>
      <c r="B90" s="29" t="s">
        <v>100</v>
      </c>
      <c r="C90" s="61"/>
      <c r="D90" s="47">
        <v>1</v>
      </c>
      <c r="E90" s="26">
        <v>176</v>
      </c>
      <c r="F90" s="27">
        <v>27</v>
      </c>
      <c r="G90" s="28">
        <v>50</v>
      </c>
      <c r="H90" s="43">
        <f>Tableau4[[#This Row],[Largeur]]*Tableau4[[#This Row],[Profondeur]]*Tableau4[[#This Row],[Hauteur]]/1000000</f>
        <v>0.23760000000000001</v>
      </c>
      <c r="I90" s="44">
        <f>Tableau4[[#This Row],[Colonne5]]*Tableau4[[#This Row],[Colonne4]]</f>
        <v>0.23760000000000001</v>
      </c>
      <c r="J90" s="45">
        <f>Tableau4[[#This Row],[Colonne5]]*densité_PERRIER</f>
        <v>0.52272000000000007</v>
      </c>
      <c r="K90" s="46">
        <f>Tableau4[[#This Row],[Colonne7]]*Tableau4[[#This Row],[Colonne4]]</f>
        <v>0.52272000000000007</v>
      </c>
    </row>
    <row r="91" spans="1:11" x14ac:dyDescent="0.25">
      <c r="A91" s="35">
        <v>84</v>
      </c>
      <c r="B91" s="29" t="s">
        <v>101</v>
      </c>
      <c r="C91" s="61"/>
      <c r="D91" s="47">
        <v>1</v>
      </c>
      <c r="E91" s="26">
        <v>176</v>
      </c>
      <c r="F91" s="27">
        <v>27</v>
      </c>
      <c r="G91" s="28">
        <v>85.5</v>
      </c>
      <c r="H91" s="43">
        <f>Tableau4[[#This Row],[Largeur]]*Tableau4[[#This Row],[Profondeur]]*Tableau4[[#This Row],[Hauteur]]/1000000</f>
        <v>0.40629599999999999</v>
      </c>
      <c r="I91" s="44">
        <f>Tableau4[[#This Row],[Colonne5]]*Tableau4[[#This Row],[Colonne4]]</f>
        <v>0.40629599999999999</v>
      </c>
      <c r="J91" s="45">
        <f>Tableau4[[#This Row],[Colonne5]]*densité_PERRIER</f>
        <v>0.89385120000000007</v>
      </c>
      <c r="K91" s="46">
        <f>Tableau4[[#This Row],[Colonne7]]*Tableau4[[#This Row],[Colonne4]]</f>
        <v>0.89385120000000007</v>
      </c>
    </row>
    <row r="92" spans="1:11" x14ac:dyDescent="0.25">
      <c r="A92" s="35">
        <v>85</v>
      </c>
      <c r="B92" s="29" t="s">
        <v>102</v>
      </c>
      <c r="C92" s="61"/>
      <c r="D92" s="47">
        <v>1</v>
      </c>
      <c r="E92" s="26">
        <v>176</v>
      </c>
      <c r="F92" s="27">
        <v>27</v>
      </c>
      <c r="G92" s="28">
        <v>67.5</v>
      </c>
      <c r="H92" s="43">
        <f>Tableau4[[#This Row],[Largeur]]*Tableau4[[#This Row],[Profondeur]]*Tableau4[[#This Row],[Hauteur]]/1000000</f>
        <v>0.32075999999999999</v>
      </c>
      <c r="I92" s="44">
        <f>Tableau4[[#This Row],[Colonne5]]*Tableau4[[#This Row],[Colonne4]]</f>
        <v>0.32075999999999999</v>
      </c>
      <c r="J92" s="45">
        <f>Tableau4[[#This Row],[Colonne5]]*densité_PERRIER</f>
        <v>0.70567200000000008</v>
      </c>
      <c r="K92" s="46">
        <f>Tableau4[[#This Row],[Colonne7]]*Tableau4[[#This Row],[Colonne4]]</f>
        <v>0.70567200000000008</v>
      </c>
    </row>
    <row r="93" spans="1:11" s="60" customFormat="1" ht="15.75" thickBot="1" x14ac:dyDescent="0.3">
      <c r="A93" s="50">
        <v>86</v>
      </c>
      <c r="B93" s="51" t="s">
        <v>103</v>
      </c>
      <c r="C93" s="62"/>
      <c r="D93" s="52">
        <v>1</v>
      </c>
      <c r="E93" s="53">
        <v>176</v>
      </c>
      <c r="F93" s="54">
        <v>27</v>
      </c>
      <c r="G93" s="55">
        <v>53</v>
      </c>
      <c r="H93" s="56">
        <f>Tableau4[[#This Row],[Largeur]]*Tableau4[[#This Row],[Profondeur]]*Tableau4[[#This Row],[Hauteur]]/1000000</f>
        <v>0.25185600000000002</v>
      </c>
      <c r="I93" s="57">
        <f>Tableau4[[#This Row],[Colonne5]]*Tableau4[[#This Row],[Colonne4]]</f>
        <v>0.25185600000000002</v>
      </c>
      <c r="J93" s="58">
        <f>Tableau4[[#This Row],[Colonne5]]*densité_PERRIER</f>
        <v>0.55408320000000011</v>
      </c>
      <c r="K93" s="59">
        <f>Tableau4[[#This Row],[Colonne7]]*Tableau4[[#This Row],[Colonne4]]</f>
        <v>0.55408320000000011</v>
      </c>
    </row>
    <row r="94" spans="1:11" ht="15.75" hidden="1" thickTop="1" x14ac:dyDescent="0.25">
      <c r="A94" s="35">
        <v>87</v>
      </c>
      <c r="B94" s="25"/>
      <c r="C94" s="25"/>
      <c r="D94" s="25"/>
      <c r="E94" s="26"/>
      <c r="F94" s="27"/>
      <c r="G94" s="28"/>
      <c r="H94" s="23">
        <f>Tableau4[[#This Row],[Largeur]]*Tableau4[[#This Row],[Profondeur]]*Tableau4[[#This Row],[Hauteur]]/1000000</f>
        <v>0</v>
      </c>
      <c r="I94" s="2">
        <f>Tableau4[[#This Row],[Colonne5]]*Tableau4[[#This Row],[Colonne4]]</f>
        <v>0</v>
      </c>
      <c r="J94" s="30">
        <f>Tableau4[[#This Row],[Colonne5]]*densité_PERRIER</f>
        <v>0</v>
      </c>
      <c r="K94" s="24">
        <f>Tableau4[[#This Row],[Colonne7]]*Tableau4[[#This Row],[Colonne4]]</f>
        <v>0</v>
      </c>
    </row>
    <row r="95" spans="1:11" ht="15.75" hidden="1" thickTop="1" x14ac:dyDescent="0.25">
      <c r="A95" s="35">
        <v>88</v>
      </c>
      <c r="B95" s="25"/>
      <c r="C95" s="25"/>
      <c r="D95" s="25"/>
      <c r="E95" s="26"/>
      <c r="F95" s="27"/>
      <c r="G95" s="28"/>
      <c r="H95" s="23">
        <f>Tableau4[[#This Row],[Largeur]]*Tableau4[[#This Row],[Profondeur]]*Tableau4[[#This Row],[Hauteur]]/1000000</f>
        <v>0</v>
      </c>
      <c r="I95" s="2">
        <f>Tableau4[[#This Row],[Colonne5]]*Tableau4[[#This Row],[Colonne4]]</f>
        <v>0</v>
      </c>
      <c r="J95" s="30">
        <f>Tableau4[[#This Row],[Colonne5]]*densité_PERRIER</f>
        <v>0</v>
      </c>
      <c r="K95" s="24">
        <f>Tableau4[[#This Row],[Colonne7]]*Tableau4[[#This Row],[Colonne4]]</f>
        <v>0</v>
      </c>
    </row>
    <row r="96" spans="1:11" ht="15.75" hidden="1" thickTop="1" x14ac:dyDescent="0.25">
      <c r="A96" s="35">
        <v>89</v>
      </c>
      <c r="B96" s="25"/>
      <c r="C96" s="25"/>
      <c r="D96" s="25"/>
      <c r="E96" s="26"/>
      <c r="F96" s="27"/>
      <c r="G96" s="28"/>
      <c r="H96" s="23">
        <f>Tableau4[[#This Row],[Largeur]]*Tableau4[[#This Row],[Profondeur]]*Tableau4[[#This Row],[Hauteur]]/1000000</f>
        <v>0</v>
      </c>
      <c r="I96" s="2">
        <f>Tableau4[[#This Row],[Colonne5]]*Tableau4[[#This Row],[Colonne4]]</f>
        <v>0</v>
      </c>
      <c r="J96" s="30">
        <f>Tableau4[[#This Row],[Colonne5]]*densité_PERRIER</f>
        <v>0</v>
      </c>
      <c r="K96" s="24">
        <f>Tableau4[[#This Row],[Colonne7]]*Tableau4[[#This Row],[Colonne4]]</f>
        <v>0</v>
      </c>
    </row>
    <row r="97" spans="1:11" ht="15.75" hidden="1" thickTop="1" x14ac:dyDescent="0.25">
      <c r="A97" s="35">
        <v>90</v>
      </c>
      <c r="B97" s="25"/>
      <c r="C97" s="25"/>
      <c r="D97" s="25"/>
      <c r="E97" s="26"/>
      <c r="F97" s="27"/>
      <c r="G97" s="28"/>
      <c r="H97" s="23">
        <f>Tableau4[[#This Row],[Largeur]]*Tableau4[[#This Row],[Profondeur]]*Tableau4[[#This Row],[Hauteur]]/1000000</f>
        <v>0</v>
      </c>
      <c r="I97" s="2">
        <f>Tableau4[[#This Row],[Colonne5]]*Tableau4[[#This Row],[Colonne4]]</f>
        <v>0</v>
      </c>
      <c r="J97" s="30">
        <f>Tableau4[[#This Row],[Colonne5]]*densité_PERRIER</f>
        <v>0</v>
      </c>
      <c r="K97" s="24">
        <f>Tableau4[[#This Row],[Colonne7]]*Tableau4[[#This Row],[Colonne4]]</f>
        <v>0</v>
      </c>
    </row>
    <row r="98" spans="1:11" ht="15.75" hidden="1" thickTop="1" x14ac:dyDescent="0.25">
      <c r="A98" s="35">
        <v>91</v>
      </c>
      <c r="B98" s="25"/>
      <c r="C98" s="25"/>
      <c r="D98" s="25"/>
      <c r="E98" s="26"/>
      <c r="F98" s="27"/>
      <c r="G98" s="28"/>
      <c r="H98" s="23">
        <f>Tableau4[[#This Row],[Largeur]]*Tableau4[[#This Row],[Profondeur]]*Tableau4[[#This Row],[Hauteur]]/1000000</f>
        <v>0</v>
      </c>
      <c r="I98" s="2">
        <f>Tableau4[[#This Row],[Colonne5]]*Tableau4[[#This Row],[Colonne4]]</f>
        <v>0</v>
      </c>
      <c r="J98" s="30">
        <f>Tableau4[[#This Row],[Colonne5]]*densité_PERRIER</f>
        <v>0</v>
      </c>
      <c r="K98" s="24">
        <f>Tableau4[[#This Row],[Colonne7]]*Tableau4[[#This Row],[Colonne4]]</f>
        <v>0</v>
      </c>
    </row>
    <row r="99" spans="1:11" ht="15.75" hidden="1" thickTop="1" x14ac:dyDescent="0.25">
      <c r="A99" s="35">
        <v>92</v>
      </c>
      <c r="B99" s="25"/>
      <c r="C99" s="25"/>
      <c r="D99" s="25"/>
      <c r="E99" s="26"/>
      <c r="F99" s="27"/>
      <c r="G99" s="28"/>
      <c r="H99" s="23">
        <f>Tableau4[[#This Row],[Largeur]]*Tableau4[[#This Row],[Profondeur]]*Tableau4[[#This Row],[Hauteur]]/1000000</f>
        <v>0</v>
      </c>
      <c r="I99" s="2">
        <f>Tableau4[[#This Row],[Colonne5]]*Tableau4[[#This Row],[Colonne4]]</f>
        <v>0</v>
      </c>
      <c r="J99" s="30">
        <f>Tableau4[[#This Row],[Colonne5]]*densité_PERRIER</f>
        <v>0</v>
      </c>
      <c r="K99" s="24">
        <f>Tableau4[[#This Row],[Colonne7]]*Tableau4[[#This Row],[Colonne4]]</f>
        <v>0</v>
      </c>
    </row>
    <row r="100" spans="1:11" ht="15.75" hidden="1" thickTop="1" x14ac:dyDescent="0.25">
      <c r="A100" s="35">
        <v>93</v>
      </c>
      <c r="B100" s="25"/>
      <c r="C100" s="25"/>
      <c r="D100" s="25"/>
      <c r="E100" s="26"/>
      <c r="F100" s="27"/>
      <c r="G100" s="28"/>
      <c r="H100" s="23">
        <f>Tableau4[[#This Row],[Largeur]]*Tableau4[[#This Row],[Profondeur]]*Tableau4[[#This Row],[Hauteur]]/1000000</f>
        <v>0</v>
      </c>
      <c r="I100" s="2">
        <f>Tableau4[[#This Row],[Colonne5]]*Tableau4[[#This Row],[Colonne4]]</f>
        <v>0</v>
      </c>
      <c r="J100" s="30">
        <f>Tableau4[[#This Row],[Colonne5]]*densité_PERRIER</f>
        <v>0</v>
      </c>
      <c r="K100" s="24">
        <f>Tableau4[[#This Row],[Colonne7]]*Tableau4[[#This Row],[Colonne4]]</f>
        <v>0</v>
      </c>
    </row>
    <row r="101" spans="1:11" ht="15.75" hidden="1" thickTop="1" x14ac:dyDescent="0.25">
      <c r="A101" s="35">
        <v>94</v>
      </c>
      <c r="B101" s="25"/>
      <c r="C101" s="25"/>
      <c r="D101" s="25"/>
      <c r="E101" s="26"/>
      <c r="F101" s="27"/>
      <c r="G101" s="28"/>
      <c r="H101" s="23">
        <f>Tableau4[[#This Row],[Largeur]]*Tableau4[[#This Row],[Profondeur]]*Tableau4[[#This Row],[Hauteur]]/1000000</f>
        <v>0</v>
      </c>
      <c r="I101" s="2">
        <f>Tableau4[[#This Row],[Colonne5]]*Tableau4[[#This Row],[Colonne4]]</f>
        <v>0</v>
      </c>
      <c r="J101" s="30">
        <f>Tableau4[[#This Row],[Colonne5]]*densité_PERRIER</f>
        <v>0</v>
      </c>
      <c r="K101" s="24">
        <f>Tableau4[[#This Row],[Colonne7]]*Tableau4[[#This Row],[Colonne4]]</f>
        <v>0</v>
      </c>
    </row>
    <row r="102" spans="1:11" ht="15.75" hidden="1" thickTop="1" x14ac:dyDescent="0.25">
      <c r="A102" s="35">
        <v>95</v>
      </c>
      <c r="B102" s="25"/>
      <c r="C102" s="25"/>
      <c r="D102" s="25"/>
      <c r="E102" s="26"/>
      <c r="F102" s="27"/>
      <c r="G102" s="28"/>
      <c r="H102" s="23">
        <f>Tableau4[[#This Row],[Largeur]]*Tableau4[[#This Row],[Profondeur]]*Tableau4[[#This Row],[Hauteur]]/1000000</f>
        <v>0</v>
      </c>
      <c r="I102" s="2">
        <f>Tableau4[[#This Row],[Colonne5]]*Tableau4[[#This Row],[Colonne4]]</f>
        <v>0</v>
      </c>
      <c r="J102" s="30">
        <f>Tableau4[[#This Row],[Colonne5]]*densité_PERRIER</f>
        <v>0</v>
      </c>
      <c r="K102" s="24">
        <f>Tableau4[[#This Row],[Colonne7]]*Tableau4[[#This Row],[Colonne4]]</f>
        <v>0</v>
      </c>
    </row>
    <row r="103" spans="1:11" ht="15.75" hidden="1" thickTop="1" x14ac:dyDescent="0.25">
      <c r="A103" s="35">
        <v>96</v>
      </c>
      <c r="B103" s="25"/>
      <c r="C103" s="25"/>
      <c r="D103" s="25"/>
      <c r="E103" s="26"/>
      <c r="F103" s="27"/>
      <c r="G103" s="28"/>
      <c r="H103" s="23">
        <f>Tableau4[[#This Row],[Largeur]]*Tableau4[[#This Row],[Profondeur]]*Tableau4[[#This Row],[Hauteur]]/1000000</f>
        <v>0</v>
      </c>
      <c r="I103" s="2">
        <f>Tableau4[[#This Row],[Colonne5]]*Tableau4[[#This Row],[Colonne4]]</f>
        <v>0</v>
      </c>
      <c r="J103" s="30">
        <f>Tableau4[[#This Row],[Colonne5]]*densité_PERRIER</f>
        <v>0</v>
      </c>
      <c r="K103" s="24">
        <f>Tableau4[[#This Row],[Colonne7]]*Tableau4[[#This Row],[Colonne4]]</f>
        <v>0</v>
      </c>
    </row>
    <row r="104" spans="1:11" ht="15.75" hidden="1" thickTop="1" x14ac:dyDescent="0.25">
      <c r="A104" s="35">
        <v>97</v>
      </c>
      <c r="B104" s="25"/>
      <c r="C104" s="25"/>
      <c r="D104" s="25"/>
      <c r="E104" s="26"/>
      <c r="F104" s="27"/>
      <c r="G104" s="28"/>
      <c r="H104" s="23">
        <f>Tableau4[[#This Row],[Largeur]]*Tableau4[[#This Row],[Profondeur]]*Tableau4[[#This Row],[Hauteur]]/1000000</f>
        <v>0</v>
      </c>
      <c r="I104" s="2">
        <f>Tableau4[[#This Row],[Colonne5]]*Tableau4[[#This Row],[Colonne4]]</f>
        <v>0</v>
      </c>
      <c r="J104" s="30">
        <f>Tableau4[[#This Row],[Colonne5]]*densité_PERRIER</f>
        <v>0</v>
      </c>
      <c r="K104" s="24">
        <f>Tableau4[[#This Row],[Colonne7]]*Tableau4[[#This Row],[Colonne4]]</f>
        <v>0</v>
      </c>
    </row>
    <row r="105" spans="1:11" ht="15.75" hidden="1" thickTop="1" x14ac:dyDescent="0.25">
      <c r="A105" s="35">
        <v>98</v>
      </c>
      <c r="B105" s="25"/>
      <c r="C105" s="25"/>
      <c r="D105" s="25"/>
      <c r="E105" s="26"/>
      <c r="F105" s="27"/>
      <c r="G105" s="28"/>
      <c r="H105" s="23">
        <f>Tableau4[[#This Row],[Largeur]]*Tableau4[[#This Row],[Profondeur]]*Tableau4[[#This Row],[Hauteur]]/1000000</f>
        <v>0</v>
      </c>
      <c r="I105" s="2">
        <f>Tableau4[[#This Row],[Colonne5]]*Tableau4[[#This Row],[Colonne4]]</f>
        <v>0</v>
      </c>
      <c r="J105" s="30">
        <f>Tableau4[[#This Row],[Colonne5]]*densité_PERRIER</f>
        <v>0</v>
      </c>
      <c r="K105" s="24">
        <f>Tableau4[[#This Row],[Colonne7]]*Tableau4[[#This Row],[Colonne4]]</f>
        <v>0</v>
      </c>
    </row>
    <row r="106" spans="1:11" ht="15.75" hidden="1" thickTop="1" x14ac:dyDescent="0.25">
      <c r="A106" s="35">
        <v>99</v>
      </c>
      <c r="B106" s="25"/>
      <c r="C106" s="25"/>
      <c r="D106" s="25"/>
      <c r="E106" s="26"/>
      <c r="F106" s="27"/>
      <c r="G106" s="28"/>
      <c r="H106" s="23">
        <f>Tableau4[[#This Row],[Largeur]]*Tableau4[[#This Row],[Profondeur]]*Tableau4[[#This Row],[Hauteur]]/1000000</f>
        <v>0</v>
      </c>
      <c r="I106" s="2">
        <f>Tableau4[[#This Row],[Colonne5]]*Tableau4[[#This Row],[Colonne4]]</f>
        <v>0</v>
      </c>
      <c r="J106" s="30">
        <f>Tableau4[[#This Row],[Colonne5]]*densité_PERRIER</f>
        <v>0</v>
      </c>
      <c r="K106" s="24">
        <f>Tableau4[[#This Row],[Colonne7]]*Tableau4[[#This Row],[Colonne4]]</f>
        <v>0</v>
      </c>
    </row>
    <row r="107" spans="1:11" ht="15.75" hidden="1" thickTop="1" x14ac:dyDescent="0.25">
      <c r="A107" s="35">
        <v>100</v>
      </c>
      <c r="B107" s="25"/>
      <c r="C107" s="25"/>
      <c r="D107" s="25"/>
      <c r="E107" s="26"/>
      <c r="F107" s="27"/>
      <c r="G107" s="28"/>
      <c r="H107" s="23">
        <f>Tableau4[[#This Row],[Largeur]]*Tableau4[[#This Row],[Profondeur]]*Tableau4[[#This Row],[Hauteur]]/1000000</f>
        <v>0</v>
      </c>
      <c r="I107" s="2">
        <f>Tableau4[[#This Row],[Colonne5]]*Tableau4[[#This Row],[Colonne4]]</f>
        <v>0</v>
      </c>
      <c r="J107" s="30">
        <f>Tableau4[[#This Row],[Colonne5]]*densité_PERRIER</f>
        <v>0</v>
      </c>
      <c r="K107" s="24">
        <f>Tableau4[[#This Row],[Colonne7]]*Tableau4[[#This Row],[Colonne4]]</f>
        <v>0</v>
      </c>
    </row>
    <row r="108" spans="1:11" ht="16.5" thickTop="1" thickBot="1" x14ac:dyDescent="0.3">
      <c r="A108" s="22" t="s">
        <v>18</v>
      </c>
      <c r="D108" s="39">
        <f>SUBTOTAL(109,Tableau4[Colonne4])</f>
        <v>86</v>
      </c>
      <c r="E108" s="3"/>
      <c r="F108" s="14"/>
      <c r="G108" s="4"/>
      <c r="H108" s="3"/>
      <c r="I108" s="41">
        <f>SUBTOTAL(109,Tableau4[Colonne6])</f>
        <v>61.714527999999987</v>
      </c>
      <c r="J108" s="14"/>
      <c r="K108" s="42">
        <f>SUBTOTAL(109,Tableau4[Colonne8])</f>
        <v>135.7719616</v>
      </c>
    </row>
    <row r="112" spans="1:11" x14ac:dyDescent="0.25">
      <c r="C112" s="78"/>
    </row>
    <row r="113" spans="3:3" x14ac:dyDescent="0.25">
      <c r="C113" s="78"/>
    </row>
    <row r="114" spans="3:3" x14ac:dyDescent="0.25">
      <c r="C114" s="78"/>
    </row>
    <row r="115" spans="3:3" x14ac:dyDescent="0.25">
      <c r="C115" s="78"/>
    </row>
    <row r="116" spans="3:3" x14ac:dyDescent="0.25">
      <c r="C116" s="78"/>
    </row>
    <row r="117" spans="3:3" x14ac:dyDescent="0.25">
      <c r="C117" s="78"/>
    </row>
    <row r="118" spans="3:3" x14ac:dyDescent="0.25">
      <c r="C118" s="78"/>
    </row>
    <row r="119" spans="3:3" x14ac:dyDescent="0.25">
      <c r="C119" s="78"/>
    </row>
  </sheetData>
  <mergeCells count="6">
    <mergeCell ref="E6:G6"/>
    <mergeCell ref="C1:D1"/>
    <mergeCell ref="C2:D2"/>
    <mergeCell ref="C3:D3"/>
    <mergeCell ref="C4:D4"/>
    <mergeCell ref="E5:G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activeCell="E8" sqref="E8"/>
    </sheetView>
  </sheetViews>
  <sheetFormatPr baseColWidth="10" defaultColWidth="10.7109375" defaultRowHeight="15" x14ac:dyDescent="0.25"/>
  <cols>
    <col min="4" max="6" width="15.7109375" customWidth="1"/>
    <col min="7" max="7" width="20.140625" customWidth="1"/>
    <col min="8" max="8" width="20.5703125" customWidth="1"/>
    <col min="10" max="10" width="19.140625" customWidth="1"/>
  </cols>
  <sheetData>
    <row r="1" spans="1:10" ht="55.5" customHeight="1" x14ac:dyDescent="0.25">
      <c r="E1" s="64" t="s">
        <v>122</v>
      </c>
      <c r="F1" s="67" t="s">
        <v>133</v>
      </c>
      <c r="G1" s="64" t="s">
        <v>123</v>
      </c>
      <c r="H1" s="66"/>
      <c r="I1" s="64" t="s">
        <v>124</v>
      </c>
      <c r="J1" s="63">
        <f ca="1">SUM(C5:C460)</f>
        <v>0</v>
      </c>
    </row>
    <row r="2" spans="1:10" ht="10.5" customHeight="1" x14ac:dyDescent="0.25">
      <c r="A2" s="76" t="s">
        <v>19</v>
      </c>
      <c r="B2" s="76" t="s">
        <v>20</v>
      </c>
      <c r="C2" s="77" t="s">
        <v>1</v>
      </c>
      <c r="D2" s="77" t="s">
        <v>2</v>
      </c>
      <c r="E2" s="77"/>
      <c r="F2" s="77"/>
    </row>
    <row r="3" spans="1:10" ht="7.5" customHeight="1" x14ac:dyDescent="0.25">
      <c r="A3" s="76"/>
      <c r="B3" s="76"/>
      <c r="C3" s="77"/>
      <c r="D3" s="77"/>
      <c r="E3" s="77"/>
      <c r="F3" s="77"/>
    </row>
    <row r="4" spans="1:10" ht="15" customHeight="1" x14ac:dyDescent="0.25">
      <c r="A4" s="76"/>
      <c r="B4" s="76"/>
      <c r="C4" s="77"/>
      <c r="D4" s="68" t="s">
        <v>3</v>
      </c>
      <c r="E4" s="68" t="s">
        <v>21</v>
      </c>
      <c r="F4" s="68" t="s">
        <v>5</v>
      </c>
      <c r="G4" s="65" t="s">
        <v>112</v>
      </c>
    </row>
    <row r="5" spans="1:10" ht="20.100000000000001" customHeight="1" x14ac:dyDescent="0.25">
      <c r="A5" s="32" t="str">
        <f t="array" aca="1" ref="A5" ca="1">IFERROR(INDEX(tablo,SMALL(IF((type=$F$1)*(largeur=$H$1),ROW(tablo)-7),ROW($A1)),1),"")</f>
        <v/>
      </c>
      <c r="B5" s="32"/>
      <c r="C5" s="32" t="str">
        <f t="array" aca="1" ref="C5" ca="1">IFERROR(INDEX(tablo,SMALL(IF((type=$F$1)*(largeur=$H$1),ROW(tablo)-7),ROW($A1)),3),"")</f>
        <v/>
      </c>
      <c r="D5" s="32" t="str">
        <f t="array" aca="1" ref="D5" ca="1">IFERROR(INDEX(tablo,SMALL(IF((type=$F$1)*(largeur=$H$1),ROW(tablo)-7),ROW($A1)),4),"")</f>
        <v/>
      </c>
      <c r="E5" s="32" t="str">
        <f t="array" aca="1" ref="E5" ca="1">IFERROR(INDEX(tablo,SMALL(IF((type=$F$1)*(largeur=$H$1),ROW(tablo)-7),ROW($A1)),5),"")</f>
        <v/>
      </c>
      <c r="F5" s="32" t="str">
        <f t="array" aca="1" ref="F5" ca="1">IFERROR(INDEX(tablo,SMALL(IF((type=$F$1)*(largeur=$H$1),ROW(tablo)-7),ROW($A1)),6),"")</f>
        <v/>
      </c>
      <c r="G5" s="32" t="str">
        <f t="array" aca="1" ref="G5" ca="1">IFERROR(INDEX(tablo,SMALL(IF((type=$F$1)*(largeur=$H$1),ROW(tablo)-7),ROW($A1)),8),"")</f>
        <v/>
      </c>
    </row>
    <row r="6" spans="1:10" ht="20.100000000000001" customHeight="1" x14ac:dyDescent="0.25">
      <c r="A6" s="32" t="str">
        <f t="array" aca="1" ref="A6" ca="1">IFERROR(INDEX(tablo,SMALL(IF((type=$F$1)*(largeur=$H$1),ROW(tablo)-7),ROW($A2)),1),"")</f>
        <v/>
      </c>
      <c r="B6" s="32"/>
      <c r="C6" s="32" t="str">
        <f t="array" aca="1" ref="C6" ca="1">IFERROR(INDEX(tablo,SMALL(IF((type=$F$1)*(largeur=$H$1),ROW(tablo)-7),ROW($A2)),3),"")</f>
        <v/>
      </c>
      <c r="D6" s="32" t="str">
        <f t="array" aca="1" ref="D6" ca="1">IFERROR(INDEX(tablo,SMALL(IF((type=$F$1)*(largeur=$H$1),ROW(tablo)-7),ROW($A2)),4),"")</f>
        <v/>
      </c>
      <c r="E6" s="32" t="str">
        <f t="array" aca="1" ref="E6" ca="1">IFERROR(INDEX(tablo,SMALL(IF((type=$F$1)*(largeur=$H$1),ROW(tablo)-7),ROW($A2)),5),"")</f>
        <v/>
      </c>
      <c r="F6" s="32" t="str">
        <f t="array" aca="1" ref="F6" ca="1">IFERROR(INDEX(tablo,SMALL(IF((type=$F$1)*(largeur=$H$1),ROW(tablo)-7),ROW($A2)),6),"")</f>
        <v/>
      </c>
      <c r="G6" s="32" t="str">
        <f t="array" aca="1" ref="G6" ca="1">IFERROR(INDEX(tablo,SMALL(IF((type=$F$1)*(largeur=$H$1),ROW(tablo)-7),ROW($A2)),8),"")</f>
        <v/>
      </c>
    </row>
    <row r="7" spans="1:10" ht="20.100000000000001" customHeight="1" x14ac:dyDescent="0.25">
      <c r="A7" s="32" t="str">
        <f t="array" aca="1" ref="A7" ca="1">IFERROR(INDEX(tablo,SMALL(IF((type=$F$1)*(largeur=$H$1),ROW(tablo)-7),ROW($A3)),1),"")</f>
        <v/>
      </c>
      <c r="B7" s="32"/>
      <c r="C7" s="32" t="str">
        <f t="array" aca="1" ref="C7" ca="1">IFERROR(INDEX(tablo,SMALL(IF((type=$F$1)*(largeur=$H$1),ROW(tablo)-7),ROW($A3)),3),"")</f>
        <v/>
      </c>
      <c r="D7" s="32" t="str">
        <f t="array" aca="1" ref="D7" ca="1">IFERROR(INDEX(tablo,SMALL(IF((type=$F$1)*(largeur=$H$1),ROW(tablo)-7),ROW($A3)),4),"")</f>
        <v/>
      </c>
      <c r="E7" s="32" t="str">
        <f t="array" aca="1" ref="E7" ca="1">IFERROR(INDEX(tablo,SMALL(IF((type=$F$1)*(largeur=$H$1),ROW(tablo)-7),ROW($A3)),5),"")</f>
        <v/>
      </c>
      <c r="F7" s="32" t="str">
        <f t="array" aca="1" ref="F7" ca="1">IFERROR(INDEX(tablo,SMALL(IF((type=$F$1)*(largeur=$H$1),ROW(tablo)-7),ROW($A3)),6),"")</f>
        <v/>
      </c>
      <c r="G7" s="32" t="str">
        <f t="array" aca="1" ref="G7" ca="1">IFERROR(INDEX(tablo,SMALL(IF((type=$F$1)*(largeur=$H$1),ROW(tablo)-7),ROW($A3)),8),"")</f>
        <v/>
      </c>
    </row>
    <row r="8" spans="1:10" ht="20.100000000000001" customHeight="1" x14ac:dyDescent="0.25">
      <c r="A8" s="32" t="str">
        <f t="array" aca="1" ref="A8" ca="1">IFERROR(INDEX(tablo,SMALL(IF((type=$F$1)*(largeur=$H$1),ROW(tablo)-7),ROW($A4)),1),"")</f>
        <v/>
      </c>
      <c r="B8" s="32"/>
      <c r="C8" s="32" t="str">
        <f t="array" aca="1" ref="C8" ca="1">IFERROR(INDEX(tablo,SMALL(IF((type=$F$1)*(largeur=$H$1),ROW(tablo)-7),ROW($A4)),3),"")</f>
        <v/>
      </c>
      <c r="D8" s="32" t="str">
        <f t="array" aca="1" ref="D8" ca="1">IFERROR(INDEX(tablo,SMALL(IF((type=$F$1)*(largeur=$H$1),ROW(tablo)-7),ROW($A4)),4),"")</f>
        <v/>
      </c>
      <c r="E8" s="32" t="str">
        <f t="array" aca="1" ref="E8" ca="1">IFERROR(INDEX(tablo,SMALL(IF((type=$F$1)*(largeur=$H$1),ROW(tablo)-7),ROW($A4)),5),"")</f>
        <v/>
      </c>
      <c r="F8" s="32" t="str">
        <f t="array" aca="1" ref="F8" ca="1">IFERROR(INDEX(tablo,SMALL(IF((type=$F$1)*(largeur=$H$1),ROW(tablo)-7),ROW($A4)),6),"")</f>
        <v/>
      </c>
      <c r="G8" s="32" t="str">
        <f t="array" aca="1" ref="G8" ca="1">IFERROR(INDEX(tablo,SMALL(IF((type=$F$1)*(largeur=$H$1),ROW(tablo)-7),ROW($A4)),8),"")</f>
        <v/>
      </c>
    </row>
    <row r="9" spans="1:10" ht="20.100000000000001" customHeight="1" x14ac:dyDescent="0.25">
      <c r="A9" s="32" t="str">
        <f t="array" aca="1" ref="A9" ca="1">IFERROR(INDEX(tablo,SMALL(IF((type=$F$1)*(largeur=$H$1),ROW(tablo)-7),ROW($A5)),1),"")</f>
        <v/>
      </c>
      <c r="B9" s="32"/>
      <c r="C9" s="32" t="str">
        <f t="array" aca="1" ref="C9" ca="1">IFERROR(INDEX(tablo,SMALL(IF((type=$F$1)*(largeur=$H$1),ROW(tablo)-7),ROW($A5)),3),"")</f>
        <v/>
      </c>
      <c r="D9" s="32" t="str">
        <f t="array" aca="1" ref="D9" ca="1">IFERROR(INDEX(tablo,SMALL(IF((type=$F$1)*(largeur=$H$1),ROW(tablo)-7),ROW($A5)),4),"")</f>
        <v/>
      </c>
      <c r="E9" s="32" t="str">
        <f t="array" aca="1" ref="E9" ca="1">IFERROR(INDEX(tablo,SMALL(IF((type=$F$1)*(largeur=$H$1),ROW(tablo)-7),ROW($A5)),5),"")</f>
        <v/>
      </c>
      <c r="F9" s="32" t="str">
        <f t="array" aca="1" ref="F9" ca="1">IFERROR(INDEX(tablo,SMALL(IF((type=$F$1)*(largeur=$H$1),ROW(tablo)-7),ROW($A5)),6),"")</f>
        <v/>
      </c>
      <c r="G9" s="32" t="str">
        <f t="array" aca="1" ref="G9" ca="1">IFERROR(INDEX(tablo,SMALL(IF((type=$F$1)*(largeur=$H$1),ROW(tablo)-7),ROW($A5)),8),"")</f>
        <v/>
      </c>
    </row>
    <row r="10" spans="1:10" ht="20.100000000000001" customHeight="1" x14ac:dyDescent="0.25">
      <c r="A10" s="32" t="str">
        <f t="array" aca="1" ref="A10" ca="1">IFERROR(INDEX(tablo,SMALL(IF((type=$F$1)*(largeur=$H$1),ROW(tablo)-7),ROW($A6)),1),"")</f>
        <v/>
      </c>
      <c r="B10" s="32"/>
      <c r="C10" s="32" t="str">
        <f t="array" aca="1" ref="C10" ca="1">IFERROR(INDEX(tablo,SMALL(IF((type=$F$1)*(largeur=$H$1),ROW(tablo)-7),ROW($A6)),3),"")</f>
        <v/>
      </c>
      <c r="D10" s="32" t="str">
        <f t="array" aca="1" ref="D10" ca="1">IFERROR(INDEX(tablo,SMALL(IF((type=$F$1)*(largeur=$H$1),ROW(tablo)-7),ROW($A6)),4),"")</f>
        <v/>
      </c>
      <c r="E10" s="32" t="str">
        <f t="array" aca="1" ref="E10" ca="1">IFERROR(INDEX(tablo,SMALL(IF((type=$F$1)*(largeur=$H$1),ROW(tablo)-7),ROW($A6)),5),"")</f>
        <v/>
      </c>
      <c r="F10" s="32" t="str">
        <f t="array" aca="1" ref="F10" ca="1">IFERROR(INDEX(tablo,SMALL(IF((type=$F$1)*(largeur=$H$1),ROW(tablo)-7),ROW($A6)),6),"")</f>
        <v/>
      </c>
      <c r="G10" s="32" t="str">
        <f t="array" aca="1" ref="G10" ca="1">IFERROR(INDEX(tablo,SMALL(IF((type=$F$1)*(largeur=$H$1),ROW(tablo)-7),ROW($A6)),8),"")</f>
        <v/>
      </c>
    </row>
    <row r="11" spans="1:10" ht="20.100000000000001" customHeight="1" x14ac:dyDescent="0.25">
      <c r="A11" s="32" t="str">
        <f t="array" aca="1" ref="A11" ca="1">IFERROR(INDEX(tablo,SMALL(IF((type=$F$1)*(largeur=$H$1),ROW(tablo)-7),ROW($A7)),1),"")</f>
        <v/>
      </c>
      <c r="B11" s="32"/>
      <c r="C11" s="32" t="str">
        <f t="array" aca="1" ref="C11" ca="1">IFERROR(INDEX(tablo,SMALL(IF((type=$F$1)*(largeur=$H$1),ROW(tablo)-7),ROW($A7)),3),"")</f>
        <v/>
      </c>
      <c r="D11" s="32" t="str">
        <f t="array" aca="1" ref="D11" ca="1">IFERROR(INDEX(tablo,SMALL(IF((type=$F$1)*(largeur=$H$1),ROW(tablo)-7),ROW($A7)),4),"")</f>
        <v/>
      </c>
      <c r="E11" s="32" t="str">
        <f t="array" aca="1" ref="E11" ca="1">IFERROR(INDEX(tablo,SMALL(IF((type=$F$1)*(largeur=$H$1),ROW(tablo)-7),ROW($A7)),5),"")</f>
        <v/>
      </c>
      <c r="F11" s="32" t="str">
        <f t="array" aca="1" ref="F11" ca="1">IFERROR(INDEX(tablo,SMALL(IF((type=$F$1)*(largeur=$H$1),ROW(tablo)-7),ROW($A7)),6),"")</f>
        <v/>
      </c>
      <c r="G11" s="32" t="str">
        <f t="array" aca="1" ref="G11" ca="1">IFERROR(INDEX(tablo,SMALL(IF((type=$F$1)*(largeur=$H$1),ROW(tablo)-7),ROW($A7)),8),"")</f>
        <v/>
      </c>
    </row>
    <row r="12" spans="1:10" ht="20.100000000000001" customHeight="1" x14ac:dyDescent="0.25">
      <c r="A12" s="32" t="str">
        <f t="array" aca="1" ref="A12" ca="1">IFERROR(INDEX(tablo,SMALL(IF((type=$F$1)*(largeur=$H$1),ROW(tablo)-7),ROW($A8)),1),"")</f>
        <v/>
      </c>
      <c r="B12" s="32"/>
      <c r="C12" s="32" t="str">
        <f t="array" aca="1" ref="C12" ca="1">IFERROR(INDEX(tablo,SMALL(IF((type=$F$1)*(largeur=$H$1),ROW(tablo)-7),ROW($A8)),3),"")</f>
        <v/>
      </c>
      <c r="D12" s="32" t="str">
        <f t="array" aca="1" ref="D12" ca="1">IFERROR(INDEX(tablo,SMALL(IF((type=$F$1)*(largeur=$H$1),ROW(tablo)-7),ROW($A8)),4),"")</f>
        <v/>
      </c>
      <c r="E12" s="32" t="str">
        <f t="array" aca="1" ref="E12" ca="1">IFERROR(INDEX(tablo,SMALL(IF((type=$F$1)*(largeur=$H$1),ROW(tablo)-7),ROW($A8)),5),"")</f>
        <v/>
      </c>
      <c r="F12" s="32" t="str">
        <f t="array" aca="1" ref="F12" ca="1">IFERROR(INDEX(tablo,SMALL(IF((type=$F$1)*(largeur=$H$1),ROW(tablo)-7),ROW($A8)),6),"")</f>
        <v/>
      </c>
      <c r="G12" s="32" t="str">
        <f t="array" aca="1" ref="G12" ca="1">IFERROR(INDEX(tablo,SMALL(IF((type=$F$1)*(largeur=$H$1),ROW(tablo)-7),ROW($A8)),8),"")</f>
        <v/>
      </c>
    </row>
    <row r="13" spans="1:10" ht="20.100000000000001" customHeight="1" x14ac:dyDescent="0.25">
      <c r="A13" s="32" t="str">
        <f t="array" aca="1" ref="A13" ca="1">IFERROR(INDEX(tablo,SMALL(IF((type=$F$1)*(largeur=$H$1),ROW(tablo)-7),ROW($A9)),1),"")</f>
        <v/>
      </c>
      <c r="B13" s="32"/>
      <c r="C13" s="32" t="str">
        <f t="array" aca="1" ref="C13" ca="1">IFERROR(INDEX(tablo,SMALL(IF((type=$F$1)*(largeur=$H$1),ROW(tablo)-7),ROW($A9)),3),"")</f>
        <v/>
      </c>
      <c r="D13" s="32" t="str">
        <f t="array" aca="1" ref="D13" ca="1">IFERROR(INDEX(tablo,SMALL(IF((type=$F$1)*(largeur=$H$1),ROW(tablo)-7),ROW($A9)),4),"")</f>
        <v/>
      </c>
      <c r="E13" s="32" t="str">
        <f t="array" aca="1" ref="E13" ca="1">IFERROR(INDEX(tablo,SMALL(IF((type=$F$1)*(largeur=$H$1),ROW(tablo)-7),ROW($A9)),5),"")</f>
        <v/>
      </c>
      <c r="F13" s="32" t="str">
        <f t="array" aca="1" ref="F13" ca="1">IFERROR(INDEX(tablo,SMALL(IF((type=$F$1)*(largeur=$H$1),ROW(tablo)-7),ROW($A9)),6),"")</f>
        <v/>
      </c>
      <c r="G13" s="32" t="str">
        <f t="array" aca="1" ref="G13" ca="1">IFERROR(INDEX(tablo,SMALL(IF((type=$F$1)*(largeur=$H$1),ROW(tablo)-7),ROW($A9)),8),"")</f>
        <v/>
      </c>
    </row>
    <row r="14" spans="1:10" ht="20.100000000000001" customHeight="1" x14ac:dyDescent="0.25">
      <c r="A14" s="32" t="str">
        <f t="array" aca="1" ref="A14" ca="1">IFERROR(INDEX(tablo,SMALL(IF((type=$F$1)*(largeur=$H$1),ROW(tablo)-7),ROW($A10)),1),"")</f>
        <v/>
      </c>
      <c r="B14" s="32"/>
      <c r="C14" s="32" t="str">
        <f t="array" aca="1" ref="C14" ca="1">IFERROR(INDEX(tablo,SMALL(IF((type=$F$1)*(largeur=$H$1),ROW(tablo)-7),ROW($A10)),3),"")</f>
        <v/>
      </c>
      <c r="D14" s="32" t="str">
        <f t="array" aca="1" ref="D14" ca="1">IFERROR(INDEX(tablo,SMALL(IF((type=$F$1)*(largeur=$H$1),ROW(tablo)-7),ROW($A10)),4),"")</f>
        <v/>
      </c>
      <c r="E14" s="32" t="str">
        <f t="array" aca="1" ref="E14" ca="1">IFERROR(INDEX(tablo,SMALL(IF((type=$F$1)*(largeur=$H$1),ROW(tablo)-7),ROW($A10)),5),"")</f>
        <v/>
      </c>
      <c r="F14" s="32" t="str">
        <f t="array" aca="1" ref="F14" ca="1">IFERROR(INDEX(tablo,SMALL(IF((type=$F$1)*(largeur=$H$1),ROW(tablo)-7),ROW($A10)),6),"")</f>
        <v/>
      </c>
      <c r="G14" s="32" t="str">
        <f t="array" aca="1" ref="G14" ca="1">IFERROR(INDEX(tablo,SMALL(IF((type=$F$1)*(largeur=$H$1),ROW(tablo)-7),ROW($A10)),8),"")</f>
        <v/>
      </c>
    </row>
    <row r="15" spans="1:10" ht="20.100000000000001" customHeight="1" x14ac:dyDescent="0.25">
      <c r="A15" s="32" t="str">
        <f t="array" aca="1" ref="A15" ca="1">IFERROR(INDEX(tablo,SMALL(IF((type=$F$1)*(largeur=$H$1),ROW(tablo)-7),ROW($A11)),1),"")</f>
        <v/>
      </c>
      <c r="B15" s="32"/>
      <c r="C15" s="32" t="str">
        <f t="array" aca="1" ref="C15" ca="1">IFERROR(INDEX(tablo,SMALL(IF((type=$F$1)*(largeur=$H$1),ROW(tablo)-7),ROW($A11)),3),"")</f>
        <v/>
      </c>
      <c r="D15" s="32" t="str">
        <f t="array" aca="1" ref="D15" ca="1">IFERROR(INDEX(tablo,SMALL(IF((type=$F$1)*(largeur=$H$1),ROW(tablo)-7),ROW($A11)),4),"")</f>
        <v/>
      </c>
      <c r="E15" s="32" t="str">
        <f t="array" aca="1" ref="E15" ca="1">IFERROR(INDEX(tablo,SMALL(IF((type=$F$1)*(largeur=$H$1),ROW(tablo)-7),ROW($A11)),5),"")</f>
        <v/>
      </c>
      <c r="F15" s="32" t="str">
        <f t="array" aca="1" ref="F15" ca="1">IFERROR(INDEX(tablo,SMALL(IF((type=$F$1)*(largeur=$H$1),ROW(tablo)-7),ROW($A11)),6),"")</f>
        <v/>
      </c>
      <c r="G15" s="32" t="str">
        <f t="array" aca="1" ref="G15" ca="1">IFERROR(INDEX(tablo,SMALL(IF((type=$F$1)*(largeur=$H$1),ROW(tablo)-7),ROW($A11)),8),"")</f>
        <v/>
      </c>
    </row>
    <row r="16" spans="1:10" ht="20.100000000000001" customHeight="1" x14ac:dyDescent="0.25">
      <c r="A16" s="32" t="str">
        <f t="array" aca="1" ref="A16" ca="1">IFERROR(INDEX(tablo,SMALL(IF((type=$F$1)*(largeur=$H$1),ROW(tablo)-7),ROW($A12)),1),"")</f>
        <v/>
      </c>
      <c r="B16" s="32"/>
      <c r="C16" s="32" t="str">
        <f t="array" aca="1" ref="C16" ca="1">IFERROR(INDEX(tablo,SMALL(IF((type=$F$1)*(largeur=$H$1),ROW(tablo)-7),ROW($A12)),3),"")</f>
        <v/>
      </c>
      <c r="D16" s="32" t="str">
        <f t="array" aca="1" ref="D16" ca="1">IFERROR(INDEX(tablo,SMALL(IF((type=$F$1)*(largeur=$H$1),ROW(tablo)-7),ROW($A12)),4),"")</f>
        <v/>
      </c>
      <c r="E16" s="32" t="str">
        <f t="array" aca="1" ref="E16" ca="1">IFERROR(INDEX(tablo,SMALL(IF((type=$F$1)*(largeur=$H$1),ROW(tablo)-7),ROW($A12)),5),"")</f>
        <v/>
      </c>
      <c r="F16" s="32" t="str">
        <f t="array" aca="1" ref="F16" ca="1">IFERROR(INDEX(tablo,SMALL(IF((type=$F$1)*(largeur=$H$1),ROW(tablo)-7),ROW($A12)),6),"")</f>
        <v/>
      </c>
      <c r="G16" s="32" t="str">
        <f t="array" aca="1" ref="G16" ca="1">IFERROR(INDEX(tablo,SMALL(IF((type=$F$1)*(largeur=$H$1),ROW(tablo)-7),ROW($A12)),8),"")</f>
        <v/>
      </c>
    </row>
    <row r="17" spans="1:7" x14ac:dyDescent="0.25">
      <c r="A17" s="32" t="str">
        <f t="array" aca="1" ref="A17" ca="1">IFERROR(INDEX(tablo,SMALL(IF((type=$F$1)*(largeur=$H$1),ROW(tablo)-7),ROW($A13)),1),"")</f>
        <v/>
      </c>
      <c r="B17" s="32"/>
      <c r="C17" s="32" t="str">
        <f t="array" aca="1" ref="C17" ca="1">IFERROR(INDEX(tablo,SMALL(IF((type=$F$1)*(largeur=$H$1),ROW(tablo)-7),ROW($A13)),3),"")</f>
        <v/>
      </c>
      <c r="D17" s="32" t="str">
        <f t="array" aca="1" ref="D17" ca="1">IFERROR(INDEX(tablo,SMALL(IF((type=$F$1)*(largeur=$H$1),ROW(tablo)-7),ROW($A13)),4),"")</f>
        <v/>
      </c>
      <c r="E17" s="32" t="str">
        <f t="array" aca="1" ref="E17" ca="1">IFERROR(INDEX(tablo,SMALL(IF((type=$F$1)*(largeur=$H$1),ROW(tablo)-7),ROW($A13)),5),"")</f>
        <v/>
      </c>
      <c r="F17" s="32" t="str">
        <f t="array" aca="1" ref="F17" ca="1">IFERROR(INDEX(tablo,SMALL(IF((type=$F$1)*(largeur=$H$1),ROW(tablo)-7),ROW($A13)),6),"")</f>
        <v/>
      </c>
      <c r="G17" s="32" t="str">
        <f t="array" aca="1" ref="G17" ca="1">IFERROR(INDEX(tablo,SMALL(IF((type=$F$1)*(largeur=$H$1),ROW(tablo)-7),ROW($A13)),8),"")</f>
        <v/>
      </c>
    </row>
    <row r="18" spans="1:7" x14ac:dyDescent="0.25">
      <c r="A18" s="32" t="str">
        <f t="array" aca="1" ref="A18" ca="1">IFERROR(INDEX(tablo,SMALL(IF((type=$F$1)*(largeur=$H$1),ROW(tablo)-7),ROW($A14)),1),"")</f>
        <v/>
      </c>
      <c r="B18" s="32"/>
      <c r="C18" s="32" t="str">
        <f t="array" aca="1" ref="C18" ca="1">IFERROR(INDEX(tablo,SMALL(IF((type=$F$1)*(largeur=$H$1),ROW(tablo)-7),ROW($A14)),3),"")</f>
        <v/>
      </c>
      <c r="D18" s="32" t="str">
        <f t="array" aca="1" ref="D18" ca="1">IFERROR(INDEX(tablo,SMALL(IF((type=$F$1)*(largeur=$H$1),ROW(tablo)-7),ROW($A14)),4),"")</f>
        <v/>
      </c>
      <c r="E18" s="32" t="str">
        <f t="array" aca="1" ref="E18" ca="1">IFERROR(INDEX(tablo,SMALL(IF((type=$F$1)*(largeur=$H$1),ROW(tablo)-7),ROW($A14)),5),"")</f>
        <v/>
      </c>
      <c r="F18" s="32" t="str">
        <f t="array" aca="1" ref="F18" ca="1">IFERROR(INDEX(tablo,SMALL(IF((type=$F$1)*(largeur=$H$1),ROW(tablo)-7),ROW($A14)),6),"")</f>
        <v/>
      </c>
      <c r="G18" s="32" t="str">
        <f t="array" aca="1" ref="G18" ca="1">IFERROR(INDEX(tablo,SMALL(IF((type=$F$1)*(largeur=$H$1),ROW(tablo)-7),ROW($A14)),8),"")</f>
        <v/>
      </c>
    </row>
    <row r="19" spans="1:7" x14ac:dyDescent="0.25">
      <c r="A19" s="32" t="str">
        <f t="array" aca="1" ref="A19" ca="1">IFERROR(INDEX(tablo,SMALL(IF((type=$F$1)*(largeur=$H$1),ROW(tablo)-7),ROW($A15)),1),"")</f>
        <v/>
      </c>
      <c r="B19" s="32"/>
      <c r="C19" s="32" t="str">
        <f t="array" aca="1" ref="C19" ca="1">IFERROR(INDEX(tablo,SMALL(IF((type=$F$1)*(largeur=$H$1),ROW(tablo)-7),ROW($A15)),3),"")</f>
        <v/>
      </c>
      <c r="D19" s="32" t="str">
        <f t="array" aca="1" ref="D19" ca="1">IFERROR(INDEX(tablo,SMALL(IF((type=$F$1)*(largeur=$H$1),ROW(tablo)-7),ROW($A15)),4),"")</f>
        <v/>
      </c>
      <c r="E19" s="32" t="str">
        <f t="array" aca="1" ref="E19" ca="1">IFERROR(INDEX(tablo,SMALL(IF((type=$F$1)*(largeur=$H$1),ROW(tablo)-7),ROW($A15)),5),"")</f>
        <v/>
      </c>
      <c r="F19" s="32" t="str">
        <f t="array" aca="1" ref="F19" ca="1">IFERROR(INDEX(tablo,SMALL(IF((type=$F$1)*(largeur=$H$1),ROW(tablo)-7),ROW($A15)),6),"")</f>
        <v/>
      </c>
      <c r="G19" s="32" t="str">
        <f t="array" aca="1" ref="G19" ca="1">IFERROR(INDEX(tablo,SMALL(IF((type=$F$1)*(largeur=$H$1),ROW(tablo)-7),ROW($A15)),8),"")</f>
        <v/>
      </c>
    </row>
    <row r="20" spans="1:7" x14ac:dyDescent="0.25">
      <c r="A20" s="32" t="str">
        <f t="array" aca="1" ref="A20" ca="1">IFERROR(INDEX(tablo,SMALL(IF((type=$F$1)*(largeur=$H$1),ROW(tablo)-7),ROW($A16)),1),"")</f>
        <v/>
      </c>
      <c r="B20" s="32"/>
      <c r="C20" s="32" t="str">
        <f t="array" aca="1" ref="C20" ca="1">IFERROR(INDEX(tablo,SMALL(IF((type=$F$1)*(largeur=$H$1),ROW(tablo)-7),ROW($A16)),3),"")</f>
        <v/>
      </c>
      <c r="D20" s="32" t="str">
        <f t="array" aca="1" ref="D20" ca="1">IFERROR(INDEX(tablo,SMALL(IF((type=$F$1)*(largeur=$H$1),ROW(tablo)-7),ROW($A16)),4),"")</f>
        <v/>
      </c>
      <c r="E20" s="32" t="str">
        <f t="array" aca="1" ref="E20" ca="1">IFERROR(INDEX(tablo,SMALL(IF((type=$F$1)*(largeur=$H$1),ROW(tablo)-7),ROW($A16)),5),"")</f>
        <v/>
      </c>
      <c r="F20" s="32" t="str">
        <f t="array" aca="1" ref="F20" ca="1">IFERROR(INDEX(tablo,SMALL(IF((type=$F$1)*(largeur=$H$1),ROW(tablo)-7),ROW($A16)),6),"")</f>
        <v/>
      </c>
      <c r="G20" s="32" t="str">
        <f t="array" aca="1" ref="G20" ca="1">IFERROR(INDEX(tablo,SMALL(IF((type=$F$1)*(largeur=$H$1),ROW(tablo)-7),ROW($A16)),8),"")</f>
        <v/>
      </c>
    </row>
    <row r="21" spans="1:7" x14ac:dyDescent="0.25">
      <c r="A21" s="32" t="str">
        <f t="array" aca="1" ref="A21" ca="1">IFERROR(INDEX(tablo,SMALL(IF((type=$F$1)*(largeur=$H$1),ROW(tablo)-7),ROW($A17)),1),"")</f>
        <v/>
      </c>
      <c r="B21" s="32"/>
      <c r="C21" s="32" t="str">
        <f t="array" aca="1" ref="C21" ca="1">IFERROR(INDEX(tablo,SMALL(IF((type=$F$1)*(largeur=$H$1),ROW(tablo)-7),ROW($A17)),3),"")</f>
        <v/>
      </c>
      <c r="D21" s="32" t="str">
        <f t="array" aca="1" ref="D21" ca="1">IFERROR(INDEX(tablo,SMALL(IF((type=$F$1)*(largeur=$H$1),ROW(tablo)-7),ROW($A17)),4),"")</f>
        <v/>
      </c>
      <c r="E21" s="32" t="str">
        <f t="array" aca="1" ref="E21" ca="1">IFERROR(INDEX(tablo,SMALL(IF((type=$F$1)*(largeur=$H$1),ROW(tablo)-7),ROW($A17)),5),"")</f>
        <v/>
      </c>
      <c r="F21" s="32" t="str">
        <f t="array" aca="1" ref="F21" ca="1">IFERROR(INDEX(tablo,SMALL(IF((type=$F$1)*(largeur=$H$1),ROW(tablo)-7),ROW($A17)),6),"")</f>
        <v/>
      </c>
      <c r="G21" s="32" t="str">
        <f t="array" aca="1" ref="G21" ca="1">IFERROR(INDEX(tablo,SMALL(IF((type=$F$1)*(largeur=$H$1),ROW(tablo)-7),ROW($A17)),8),"")</f>
        <v/>
      </c>
    </row>
    <row r="22" spans="1:7" x14ac:dyDescent="0.25">
      <c r="A22" s="32" t="str">
        <f t="array" aca="1" ref="A22" ca="1">IFERROR(INDEX(tablo,SMALL(IF((type=$F$1)*(largeur=$H$1),ROW(tablo)-7),ROW($A18)),1),"")</f>
        <v/>
      </c>
      <c r="B22" s="32"/>
      <c r="C22" s="32" t="str">
        <f t="array" aca="1" ref="C22" ca="1">IFERROR(INDEX(tablo,SMALL(IF((type=$F$1)*(largeur=$H$1),ROW(tablo)-7),ROW($A18)),3),"")</f>
        <v/>
      </c>
      <c r="D22" s="32" t="str">
        <f t="array" aca="1" ref="D22" ca="1">IFERROR(INDEX(tablo,SMALL(IF((type=$F$1)*(largeur=$H$1),ROW(tablo)-7),ROW($A18)),4),"")</f>
        <v/>
      </c>
      <c r="E22" s="32" t="str">
        <f t="array" aca="1" ref="E22" ca="1">IFERROR(INDEX(tablo,SMALL(IF((type=$F$1)*(largeur=$H$1),ROW(tablo)-7),ROW($A18)),5),"")</f>
        <v/>
      </c>
      <c r="F22" s="32" t="str">
        <f t="array" aca="1" ref="F22" ca="1">IFERROR(INDEX(tablo,SMALL(IF((type=$F$1)*(largeur=$H$1),ROW(tablo)-7),ROW($A18)),6),"")</f>
        <v/>
      </c>
      <c r="G22" s="32" t="str">
        <f t="array" aca="1" ref="G22" ca="1">IFERROR(INDEX(tablo,SMALL(IF((type=$F$1)*(largeur=$H$1),ROW(tablo)-7),ROW($A18)),8),"")</f>
        <v/>
      </c>
    </row>
    <row r="23" spans="1:7" x14ac:dyDescent="0.25">
      <c r="A23" s="32" t="str">
        <f t="array" aca="1" ref="A23" ca="1">IFERROR(INDEX(tablo,SMALL(IF((type=$F$1)*(largeur=$H$1),ROW(tablo)-7),ROW($A19)),1),"")</f>
        <v/>
      </c>
      <c r="B23" s="32"/>
      <c r="C23" s="32" t="str">
        <f t="array" aca="1" ref="C23" ca="1">IFERROR(INDEX(tablo,SMALL(IF((type=$F$1)*(largeur=$H$1),ROW(tablo)-7),ROW($A19)),3),"")</f>
        <v/>
      </c>
      <c r="D23" s="32" t="str">
        <f t="array" aca="1" ref="D23" ca="1">IFERROR(INDEX(tablo,SMALL(IF((type=$F$1)*(largeur=$H$1),ROW(tablo)-7),ROW($A19)),4),"")</f>
        <v/>
      </c>
      <c r="E23" s="32" t="str">
        <f t="array" aca="1" ref="E23" ca="1">IFERROR(INDEX(tablo,SMALL(IF((type=$F$1)*(largeur=$H$1),ROW(tablo)-7),ROW($A19)),5),"")</f>
        <v/>
      </c>
      <c r="F23" s="32" t="str">
        <f t="array" aca="1" ref="F23" ca="1">IFERROR(INDEX(tablo,SMALL(IF((type=$F$1)*(largeur=$H$1),ROW(tablo)-7),ROW($A19)),6),"")</f>
        <v/>
      </c>
      <c r="G23" s="32" t="str">
        <f t="array" aca="1" ref="G23" ca="1">IFERROR(INDEX(tablo,SMALL(IF((type=$F$1)*(largeur=$H$1),ROW(tablo)-7),ROW($A19)),8),"")</f>
        <v/>
      </c>
    </row>
    <row r="24" spans="1:7" x14ac:dyDescent="0.25">
      <c r="A24" s="32" t="str">
        <f t="array" aca="1" ref="A24" ca="1">IFERROR(INDEX(tablo,SMALL(IF((type=$F$1)*(largeur=$H$1),ROW(tablo)-7),ROW($A20)),1),"")</f>
        <v/>
      </c>
      <c r="B24" s="32"/>
      <c r="C24" s="32" t="str">
        <f t="array" aca="1" ref="C24" ca="1">IFERROR(INDEX(tablo,SMALL(IF((type=$F$1)*(largeur=$H$1),ROW(tablo)-7),ROW($A20)),3),"")</f>
        <v/>
      </c>
      <c r="D24" s="32" t="str">
        <f t="array" aca="1" ref="D24" ca="1">IFERROR(INDEX(tablo,SMALL(IF((type=$F$1)*(largeur=$H$1),ROW(tablo)-7),ROW($A20)),4),"")</f>
        <v/>
      </c>
      <c r="E24" s="32" t="str">
        <f t="array" aca="1" ref="E24" ca="1">IFERROR(INDEX(tablo,SMALL(IF((type=$F$1)*(largeur=$H$1),ROW(tablo)-7),ROW($A20)),5),"")</f>
        <v/>
      </c>
      <c r="F24" s="32" t="str">
        <f t="array" aca="1" ref="F24" ca="1">IFERROR(INDEX(tablo,SMALL(IF((type=$F$1)*(largeur=$H$1),ROW(tablo)-7),ROW($A20)),6),"")</f>
        <v/>
      </c>
      <c r="G24" s="32" t="str">
        <f t="array" aca="1" ref="G24" ca="1">IFERROR(INDEX(tablo,SMALL(IF((type=$F$1)*(largeur=$H$1),ROW(tablo)-7),ROW($A20)),8),"")</f>
        <v/>
      </c>
    </row>
    <row r="25" spans="1:7" x14ac:dyDescent="0.25">
      <c r="A25" s="32" t="str">
        <f t="array" aca="1" ref="A25" ca="1">IFERROR(INDEX(tablo,SMALL(IF((type=$F$1)*(largeur=$H$1),ROW(tablo)-7),ROW($A21)),1),"")</f>
        <v/>
      </c>
      <c r="B25" s="32"/>
      <c r="C25" s="32" t="str">
        <f t="array" aca="1" ref="C25" ca="1">IFERROR(INDEX(tablo,SMALL(IF((type=$F$1)*(largeur=$H$1),ROW(tablo)-7),ROW($A21)),3),"")</f>
        <v/>
      </c>
      <c r="D25" s="32" t="str">
        <f t="array" aca="1" ref="D25" ca="1">IFERROR(INDEX(tablo,SMALL(IF((type=$F$1)*(largeur=$H$1),ROW(tablo)-7),ROW($A21)),4),"")</f>
        <v/>
      </c>
      <c r="E25" s="32" t="str">
        <f t="array" aca="1" ref="E25" ca="1">IFERROR(INDEX(tablo,SMALL(IF((type=$F$1)*(largeur=$H$1),ROW(tablo)-7),ROW($A21)),5),"")</f>
        <v/>
      </c>
      <c r="F25" s="32" t="str">
        <f t="array" aca="1" ref="F25" ca="1">IFERROR(INDEX(tablo,SMALL(IF((type=$F$1)*(largeur=$H$1),ROW(tablo)-7),ROW($A21)),6),"")</f>
        <v/>
      </c>
      <c r="G25" s="32" t="str">
        <f t="array" aca="1" ref="G25" ca="1">IFERROR(INDEX(tablo,SMALL(IF((type=$F$1)*(largeur=$H$1),ROW(tablo)-7),ROW($A21)),8),"")</f>
        <v/>
      </c>
    </row>
    <row r="26" spans="1:7" x14ac:dyDescent="0.25">
      <c r="A26" s="32" t="str">
        <f t="array" aca="1" ref="A26" ca="1">IFERROR(INDEX(tablo,SMALL(IF((type=$F$1)*(largeur=$H$1),ROW(tablo)-7),ROW($A22)),1),"")</f>
        <v/>
      </c>
      <c r="B26" s="32"/>
      <c r="C26" s="32" t="str">
        <f t="array" aca="1" ref="C26" ca="1">IFERROR(INDEX(tablo,SMALL(IF((type=$F$1)*(largeur=$H$1),ROW(tablo)-7),ROW($A22)),3),"")</f>
        <v/>
      </c>
      <c r="D26" s="32" t="str">
        <f t="array" aca="1" ref="D26" ca="1">IFERROR(INDEX(tablo,SMALL(IF((type=$F$1)*(largeur=$H$1),ROW(tablo)-7),ROW($A22)),4),"")</f>
        <v/>
      </c>
      <c r="E26" s="32" t="str">
        <f t="array" aca="1" ref="E26" ca="1">IFERROR(INDEX(tablo,SMALL(IF((type=$F$1)*(largeur=$H$1),ROW(tablo)-7),ROW($A22)),5),"")</f>
        <v/>
      </c>
      <c r="F26" s="32" t="str">
        <f t="array" aca="1" ref="F26" ca="1">IFERROR(INDEX(tablo,SMALL(IF((type=$F$1)*(largeur=$H$1),ROW(tablo)-7),ROW($A22)),6),"")</f>
        <v/>
      </c>
      <c r="G26" s="32" t="str">
        <f t="array" aca="1" ref="G26" ca="1">IFERROR(INDEX(tablo,SMALL(IF((type=$F$1)*(largeur=$H$1),ROW(tablo)-7),ROW($A22)),8),"")</f>
        <v/>
      </c>
    </row>
    <row r="27" spans="1:7" x14ac:dyDescent="0.25">
      <c r="A27" s="32" t="str">
        <f t="array" aca="1" ref="A27" ca="1">IFERROR(INDEX(tablo,SMALL(IF((type=$F$1)*(largeur=$H$1),ROW(tablo)-7),ROW($A23)),1),"")</f>
        <v/>
      </c>
      <c r="B27" s="32"/>
      <c r="C27" s="32" t="str">
        <f t="array" aca="1" ref="C27" ca="1">IFERROR(INDEX(tablo,SMALL(IF((type=$F$1)*(largeur=$H$1),ROW(tablo)-7),ROW($A23)),3),"")</f>
        <v/>
      </c>
      <c r="D27" s="32" t="str">
        <f t="array" aca="1" ref="D27" ca="1">IFERROR(INDEX(tablo,SMALL(IF((type=$F$1)*(largeur=$H$1),ROW(tablo)-7),ROW($A23)),4),"")</f>
        <v/>
      </c>
      <c r="E27" s="32" t="str">
        <f t="array" aca="1" ref="E27" ca="1">IFERROR(INDEX(tablo,SMALL(IF((type=$F$1)*(largeur=$H$1),ROW(tablo)-7),ROW($A23)),5),"")</f>
        <v/>
      </c>
      <c r="F27" s="32" t="str">
        <f t="array" aca="1" ref="F27" ca="1">IFERROR(INDEX(tablo,SMALL(IF((type=$F$1)*(largeur=$H$1),ROW(tablo)-7),ROW($A23)),6),"")</f>
        <v/>
      </c>
      <c r="G27" s="32" t="str">
        <f t="array" aca="1" ref="G27" ca="1">IFERROR(INDEX(tablo,SMALL(IF((type=$F$1)*(largeur=$H$1),ROW(tablo)-7),ROW($A23)),8),"")</f>
        <v/>
      </c>
    </row>
    <row r="28" spans="1:7" x14ac:dyDescent="0.25">
      <c r="A28" s="32" t="str">
        <f t="array" aca="1" ref="A28" ca="1">IFERROR(INDEX(tablo,SMALL(IF((type=$F$1)*(largeur=$H$1),ROW(tablo)-7),ROW($A24)),1),"")</f>
        <v/>
      </c>
      <c r="B28" s="32"/>
      <c r="C28" s="32" t="str">
        <f t="array" aca="1" ref="C28" ca="1">IFERROR(INDEX(tablo,SMALL(IF((type=$F$1)*(largeur=$H$1),ROW(tablo)-7),ROW($A24)),3),"")</f>
        <v/>
      </c>
      <c r="D28" s="32" t="str">
        <f t="array" aca="1" ref="D28" ca="1">IFERROR(INDEX(tablo,SMALL(IF((type=$F$1)*(largeur=$H$1),ROW(tablo)-7),ROW($A24)),4),"")</f>
        <v/>
      </c>
      <c r="E28" s="32" t="str">
        <f t="array" aca="1" ref="E28" ca="1">IFERROR(INDEX(tablo,SMALL(IF((type=$F$1)*(largeur=$H$1),ROW(tablo)-7),ROW($A24)),5),"")</f>
        <v/>
      </c>
      <c r="F28" s="32" t="str">
        <f t="array" aca="1" ref="F28" ca="1">IFERROR(INDEX(tablo,SMALL(IF((type=$F$1)*(largeur=$H$1),ROW(tablo)-7),ROW($A24)),6),"")</f>
        <v/>
      </c>
      <c r="G28" s="32" t="str">
        <f t="array" aca="1" ref="G28" ca="1">IFERROR(INDEX(tablo,SMALL(IF((type=$F$1)*(largeur=$H$1),ROW(tablo)-7),ROW($A24)),8),"")</f>
        <v/>
      </c>
    </row>
    <row r="29" spans="1:7" x14ac:dyDescent="0.25">
      <c r="A29" s="32" t="str">
        <f t="array" aca="1" ref="A29" ca="1">IFERROR(INDEX(tablo,SMALL(IF((type=$F$1)*(largeur=$H$1),ROW(tablo)-7),ROW($A25)),1),"")</f>
        <v/>
      </c>
      <c r="B29" s="32"/>
      <c r="C29" s="32" t="str">
        <f t="array" aca="1" ref="C29" ca="1">IFERROR(INDEX(tablo,SMALL(IF((type=$F$1)*(largeur=$H$1),ROW(tablo)-7),ROW($A25)),3),"")</f>
        <v/>
      </c>
      <c r="D29" s="32" t="str">
        <f t="array" aca="1" ref="D29" ca="1">IFERROR(INDEX(tablo,SMALL(IF((type=$F$1)*(largeur=$H$1),ROW(tablo)-7),ROW($A25)),4),"")</f>
        <v/>
      </c>
      <c r="E29" s="32" t="str">
        <f t="array" aca="1" ref="E29" ca="1">IFERROR(INDEX(tablo,SMALL(IF((type=$F$1)*(largeur=$H$1),ROW(tablo)-7),ROW($A25)),5),"")</f>
        <v/>
      </c>
      <c r="F29" s="32" t="str">
        <f t="array" aca="1" ref="F29" ca="1">IFERROR(INDEX(tablo,SMALL(IF((type=$F$1)*(largeur=$H$1),ROW(tablo)-7),ROW($A25)),6),"")</f>
        <v/>
      </c>
      <c r="G29" s="32" t="str">
        <f t="array" aca="1" ref="G29" ca="1">IFERROR(INDEX(tablo,SMALL(IF((type=$F$1)*(largeur=$H$1),ROW(tablo)-7),ROW($A25)),8),"")</f>
        <v/>
      </c>
    </row>
    <row r="30" spans="1:7" x14ac:dyDescent="0.25">
      <c r="A30" s="32" t="str">
        <f t="array" aca="1" ref="A30" ca="1">IFERROR(INDEX(tablo,SMALL(IF((type=$F$1)*(largeur=$H$1),ROW(tablo)-7),ROW($A26)),1),"")</f>
        <v/>
      </c>
      <c r="B30" s="32"/>
      <c r="C30" s="32" t="str">
        <f t="array" aca="1" ref="C30" ca="1">IFERROR(INDEX(tablo,SMALL(IF((type=$F$1)*(largeur=$H$1),ROW(tablo)-7),ROW($A26)),3),"")</f>
        <v/>
      </c>
      <c r="D30" s="32" t="str">
        <f t="array" aca="1" ref="D30" ca="1">IFERROR(INDEX(tablo,SMALL(IF((type=$F$1)*(largeur=$H$1),ROW(tablo)-7),ROW($A26)),4),"")</f>
        <v/>
      </c>
      <c r="E30" s="32" t="str">
        <f t="array" aca="1" ref="E30" ca="1">IFERROR(INDEX(tablo,SMALL(IF((type=$F$1)*(largeur=$H$1),ROW(tablo)-7),ROW($A26)),5),"")</f>
        <v/>
      </c>
      <c r="F30" s="32" t="str">
        <f t="array" aca="1" ref="F30" ca="1">IFERROR(INDEX(tablo,SMALL(IF((type=$F$1)*(largeur=$H$1),ROW(tablo)-7),ROW($A26)),6),"")</f>
        <v/>
      </c>
      <c r="G30" s="32" t="str">
        <f t="array" aca="1" ref="G30" ca="1">IFERROR(INDEX(tablo,SMALL(IF((type=$F$1)*(largeur=$H$1),ROW(tablo)-7),ROW($A26)),8),"")</f>
        <v/>
      </c>
    </row>
    <row r="31" spans="1:7" x14ac:dyDescent="0.25">
      <c r="A31" s="32" t="str">
        <f t="array" aca="1" ref="A31" ca="1">IFERROR(INDEX(tablo,SMALL(IF((type=$F$1)*(largeur=$H$1),ROW(tablo)-7),ROW($A27)),1),"")</f>
        <v/>
      </c>
      <c r="B31" s="32"/>
      <c r="C31" s="32" t="str">
        <f t="array" aca="1" ref="C31" ca="1">IFERROR(INDEX(tablo,SMALL(IF((type=$F$1)*(largeur=$H$1),ROW(tablo)-7),ROW($A27)),3),"")</f>
        <v/>
      </c>
      <c r="D31" s="32" t="str">
        <f t="array" aca="1" ref="D31" ca="1">IFERROR(INDEX(tablo,SMALL(IF((type=$F$1)*(largeur=$H$1),ROW(tablo)-7),ROW($A27)),4),"")</f>
        <v/>
      </c>
      <c r="E31" s="32" t="str">
        <f t="array" aca="1" ref="E31" ca="1">IFERROR(INDEX(tablo,SMALL(IF((type=$F$1)*(largeur=$H$1),ROW(tablo)-7),ROW($A27)),5),"")</f>
        <v/>
      </c>
      <c r="F31" s="32" t="str">
        <f t="array" aca="1" ref="F31" ca="1">IFERROR(INDEX(tablo,SMALL(IF((type=$F$1)*(largeur=$H$1),ROW(tablo)-7),ROW($A27)),6),"")</f>
        <v/>
      </c>
      <c r="G31" s="32" t="str">
        <f t="array" aca="1" ref="G31" ca="1">IFERROR(INDEX(tablo,SMALL(IF((type=$F$1)*(largeur=$H$1),ROW(tablo)-7),ROW($A27)),8),"")</f>
        <v/>
      </c>
    </row>
    <row r="32" spans="1:7" x14ac:dyDescent="0.25">
      <c r="A32" s="32" t="str">
        <f t="array" aca="1" ref="A32" ca="1">IFERROR(INDEX(tablo,SMALL(IF((type=$F$1)*(largeur=$H$1),ROW(tablo)-7),ROW($A28)),1),"")</f>
        <v/>
      </c>
      <c r="B32" s="32"/>
      <c r="C32" s="32" t="str">
        <f t="array" aca="1" ref="C32" ca="1">IFERROR(INDEX(tablo,SMALL(IF((type=$F$1)*(largeur=$H$1),ROW(tablo)-7),ROW($A28)),3),"")</f>
        <v/>
      </c>
      <c r="D32" s="32" t="str">
        <f t="array" aca="1" ref="D32" ca="1">IFERROR(INDEX(tablo,SMALL(IF((type=$F$1)*(largeur=$H$1),ROW(tablo)-7),ROW($A28)),4),"")</f>
        <v/>
      </c>
      <c r="E32" s="32" t="str">
        <f t="array" aca="1" ref="E32" ca="1">IFERROR(INDEX(tablo,SMALL(IF((type=$F$1)*(largeur=$H$1),ROW(tablo)-7),ROW($A28)),5),"")</f>
        <v/>
      </c>
      <c r="F32" s="32" t="str">
        <f t="array" aca="1" ref="F32" ca="1">IFERROR(INDEX(tablo,SMALL(IF((type=$F$1)*(largeur=$H$1),ROW(tablo)-7),ROW($A28)),6),"")</f>
        <v/>
      </c>
      <c r="G32" s="32" t="str">
        <f t="array" aca="1" ref="G32" ca="1">IFERROR(INDEX(tablo,SMALL(IF((type=$F$1)*(largeur=$H$1),ROW(tablo)-7),ROW($A28)),8),"")</f>
        <v/>
      </c>
    </row>
    <row r="33" spans="1:7" x14ac:dyDescent="0.25">
      <c r="A33" s="32" t="str">
        <f t="array" aca="1" ref="A33" ca="1">IFERROR(INDEX(tablo,SMALL(IF((type=$F$1)*(largeur=$H$1),ROW(tablo)-7),ROW($A29)),1),"")</f>
        <v/>
      </c>
      <c r="B33" s="32"/>
      <c r="C33" s="32" t="str">
        <f t="array" aca="1" ref="C33" ca="1">IFERROR(INDEX(tablo,SMALL(IF((type=$F$1)*(largeur=$H$1),ROW(tablo)-7),ROW($A29)),3),"")</f>
        <v/>
      </c>
      <c r="D33" s="32" t="str">
        <f t="array" aca="1" ref="D33" ca="1">IFERROR(INDEX(tablo,SMALL(IF((type=$F$1)*(largeur=$H$1),ROW(tablo)-7),ROW($A29)),4),"")</f>
        <v/>
      </c>
      <c r="E33" s="32" t="str">
        <f t="array" aca="1" ref="E33" ca="1">IFERROR(INDEX(tablo,SMALL(IF((type=$F$1)*(largeur=$H$1),ROW(tablo)-7),ROW($A29)),5),"")</f>
        <v/>
      </c>
      <c r="F33" s="32" t="str">
        <f t="array" aca="1" ref="F33" ca="1">IFERROR(INDEX(tablo,SMALL(IF((type=$F$1)*(largeur=$H$1),ROW(tablo)-7),ROW($A29)),6),"")</f>
        <v/>
      </c>
      <c r="G33" s="32" t="str">
        <f t="array" aca="1" ref="G33" ca="1">IFERROR(INDEX(tablo,SMALL(IF((type=$F$1)*(largeur=$H$1),ROW(tablo)-7),ROW($A29)),8),"")</f>
        <v/>
      </c>
    </row>
    <row r="34" spans="1:7" x14ac:dyDescent="0.25">
      <c r="A34" s="32" t="str">
        <f t="array" aca="1" ref="A34" ca="1">IFERROR(INDEX(tablo,SMALL(IF((type=$F$1)*(largeur=$H$1),ROW(tablo)-7),ROW($A30)),1),"")</f>
        <v/>
      </c>
      <c r="B34" s="32"/>
      <c r="C34" s="32" t="str">
        <f t="array" aca="1" ref="C34" ca="1">IFERROR(INDEX(tablo,SMALL(IF((type=$F$1)*(largeur=$H$1),ROW(tablo)-7),ROW($A30)),3),"")</f>
        <v/>
      </c>
      <c r="D34" s="32" t="str">
        <f t="array" aca="1" ref="D34" ca="1">IFERROR(INDEX(tablo,SMALL(IF((type=$F$1)*(largeur=$H$1),ROW(tablo)-7),ROW($A30)),4),"")</f>
        <v/>
      </c>
      <c r="E34" s="32" t="str">
        <f t="array" aca="1" ref="E34" ca="1">IFERROR(INDEX(tablo,SMALL(IF((type=$F$1)*(largeur=$H$1),ROW(tablo)-7),ROW($A30)),5),"")</f>
        <v/>
      </c>
      <c r="F34" s="32" t="str">
        <f t="array" aca="1" ref="F34" ca="1">IFERROR(INDEX(tablo,SMALL(IF((type=$F$1)*(largeur=$H$1),ROW(tablo)-7),ROW($A30)),6),"")</f>
        <v/>
      </c>
      <c r="G34" s="32" t="str">
        <f t="array" aca="1" ref="G34" ca="1">IFERROR(INDEX(tablo,SMALL(IF((type=$F$1)*(largeur=$H$1),ROW(tablo)-7),ROW($A30)),8),"")</f>
        <v/>
      </c>
    </row>
    <row r="35" spans="1:7" x14ac:dyDescent="0.25">
      <c r="A35" s="32" t="str">
        <f t="array" aca="1" ref="A35" ca="1">IFERROR(INDEX(tablo,SMALL(IF((type=$F$1)*(largeur=$H$1),ROW(tablo)-7),ROW($A31)),1),"")</f>
        <v/>
      </c>
      <c r="B35" s="32"/>
      <c r="C35" s="32" t="str">
        <f t="array" aca="1" ref="C35" ca="1">IFERROR(INDEX(tablo,SMALL(IF((type=$F$1)*(largeur=$H$1),ROW(tablo)-7),ROW($A31)),3),"")</f>
        <v/>
      </c>
      <c r="D35" s="32" t="str">
        <f t="array" aca="1" ref="D35" ca="1">IFERROR(INDEX(tablo,SMALL(IF((type=$F$1)*(largeur=$H$1),ROW(tablo)-7),ROW($A31)),4),"")</f>
        <v/>
      </c>
      <c r="E35" s="32" t="str">
        <f t="array" aca="1" ref="E35" ca="1">IFERROR(INDEX(tablo,SMALL(IF((type=$F$1)*(largeur=$H$1),ROW(tablo)-7),ROW($A31)),5),"")</f>
        <v/>
      </c>
      <c r="F35" s="32" t="str">
        <f t="array" aca="1" ref="F35" ca="1">IFERROR(INDEX(tablo,SMALL(IF((type=$F$1)*(largeur=$H$1),ROW(tablo)-7),ROW($A31)),6),"")</f>
        <v/>
      </c>
      <c r="G35" s="32" t="str">
        <f t="array" aca="1" ref="G35" ca="1">IFERROR(INDEX(tablo,SMALL(IF((type=$F$1)*(largeur=$H$1),ROW(tablo)-7),ROW($A31)),8),"")</f>
        <v/>
      </c>
    </row>
    <row r="36" spans="1:7" x14ac:dyDescent="0.25">
      <c r="A36" s="32" t="str">
        <f t="array" aca="1" ref="A36" ca="1">IFERROR(INDEX(tablo,SMALL(IF((type=$F$1)*(largeur=$H$1),ROW(tablo)-7),ROW($A32)),1),"")</f>
        <v/>
      </c>
      <c r="B36" s="32"/>
      <c r="C36" s="32" t="str">
        <f t="array" aca="1" ref="C36" ca="1">IFERROR(INDEX(tablo,SMALL(IF((type=$F$1)*(largeur=$H$1),ROW(tablo)-7),ROW($A32)),3),"")</f>
        <v/>
      </c>
      <c r="D36" s="32" t="str">
        <f t="array" aca="1" ref="D36" ca="1">IFERROR(INDEX(tablo,SMALL(IF((type=$F$1)*(largeur=$H$1),ROW(tablo)-7),ROW($A32)),4),"")</f>
        <v/>
      </c>
      <c r="E36" s="32" t="str">
        <f t="array" aca="1" ref="E36" ca="1">IFERROR(INDEX(tablo,SMALL(IF((type=$F$1)*(largeur=$H$1),ROW(tablo)-7),ROW($A32)),5),"")</f>
        <v/>
      </c>
      <c r="F36" s="32" t="str">
        <f t="array" aca="1" ref="F36" ca="1">IFERROR(INDEX(tablo,SMALL(IF((type=$F$1)*(largeur=$H$1),ROW(tablo)-7),ROW($A32)),6),"")</f>
        <v/>
      </c>
      <c r="G36" s="32" t="str">
        <f t="array" aca="1" ref="G36" ca="1">IFERROR(INDEX(tablo,SMALL(IF((type=$F$1)*(largeur=$H$1),ROW(tablo)-7),ROW($A32)),8),"")</f>
        <v/>
      </c>
    </row>
    <row r="37" spans="1:7" x14ac:dyDescent="0.25">
      <c r="A37" s="32" t="str">
        <f t="array" aca="1" ref="A37" ca="1">IFERROR(INDEX(tablo,SMALL(IF((type=$F$1)*(largeur=$H$1),ROW(tablo)-7),ROW($A33)),1),"")</f>
        <v/>
      </c>
      <c r="B37" s="32"/>
      <c r="C37" s="32" t="str">
        <f t="array" aca="1" ref="C37" ca="1">IFERROR(INDEX(tablo,SMALL(IF((type=$F$1)*(largeur=$H$1),ROW(tablo)-7),ROW($A33)),3),"")</f>
        <v/>
      </c>
      <c r="D37" s="32" t="str">
        <f t="array" aca="1" ref="D37" ca="1">IFERROR(INDEX(tablo,SMALL(IF((type=$F$1)*(largeur=$H$1),ROW(tablo)-7),ROW($A33)),4),"")</f>
        <v/>
      </c>
      <c r="E37" s="32" t="str">
        <f t="array" aca="1" ref="E37" ca="1">IFERROR(INDEX(tablo,SMALL(IF((type=$F$1)*(largeur=$H$1),ROW(tablo)-7),ROW($A33)),5),"")</f>
        <v/>
      </c>
      <c r="F37" s="32" t="str">
        <f t="array" aca="1" ref="F37" ca="1">IFERROR(INDEX(tablo,SMALL(IF((type=$F$1)*(largeur=$H$1),ROW(tablo)-7),ROW($A33)),6),"")</f>
        <v/>
      </c>
      <c r="G37" s="32" t="str">
        <f t="array" aca="1" ref="G37" ca="1">IFERROR(INDEX(tablo,SMALL(IF((type=$F$1)*(largeur=$H$1),ROW(tablo)-7),ROW($A33)),8),"")</f>
        <v/>
      </c>
    </row>
    <row r="38" spans="1:7" x14ac:dyDescent="0.25">
      <c r="A38" s="32" t="str">
        <f t="array" aca="1" ref="A38" ca="1">IFERROR(INDEX(tablo,SMALL(IF((type=$F$1)*(largeur=$H$1),ROW(tablo)-7),ROW($A34)),1),"")</f>
        <v/>
      </c>
      <c r="B38" s="32"/>
      <c r="C38" s="32" t="str">
        <f t="array" aca="1" ref="C38" ca="1">IFERROR(INDEX(tablo,SMALL(IF((type=$F$1)*(largeur=$H$1),ROW(tablo)-7),ROW($A34)),3),"")</f>
        <v/>
      </c>
      <c r="D38" s="32" t="str">
        <f t="array" aca="1" ref="D38" ca="1">IFERROR(INDEX(tablo,SMALL(IF((type=$F$1)*(largeur=$H$1),ROW(tablo)-7),ROW($A34)),4),"")</f>
        <v/>
      </c>
      <c r="E38" s="32" t="str">
        <f t="array" aca="1" ref="E38" ca="1">IFERROR(INDEX(tablo,SMALL(IF((type=$F$1)*(largeur=$H$1),ROW(tablo)-7),ROW($A34)),5),"")</f>
        <v/>
      </c>
      <c r="F38" s="32" t="str">
        <f t="array" aca="1" ref="F38" ca="1">IFERROR(INDEX(tablo,SMALL(IF((type=$F$1)*(largeur=$H$1),ROW(tablo)-7),ROW($A34)),6),"")</f>
        <v/>
      </c>
      <c r="G38" s="32" t="str">
        <f t="array" aca="1" ref="G38" ca="1">IFERROR(INDEX(tablo,SMALL(IF((type=$F$1)*(largeur=$H$1),ROW(tablo)-7),ROW($A34)),8),"")</f>
        <v/>
      </c>
    </row>
    <row r="39" spans="1:7" x14ac:dyDescent="0.25">
      <c r="A39" s="32" t="str">
        <f t="array" aca="1" ref="A39" ca="1">IFERROR(INDEX(tablo,SMALL(IF((type=$F$1)*(largeur=$H$1),ROW(tablo)-7),ROW($A35)),1),"")</f>
        <v/>
      </c>
      <c r="B39" s="32"/>
      <c r="C39" s="32" t="str">
        <f t="array" aca="1" ref="C39" ca="1">IFERROR(INDEX(tablo,SMALL(IF((type=$F$1)*(largeur=$H$1),ROW(tablo)-7),ROW($A35)),3),"")</f>
        <v/>
      </c>
      <c r="D39" s="32" t="str">
        <f t="array" aca="1" ref="D39" ca="1">IFERROR(INDEX(tablo,SMALL(IF((type=$F$1)*(largeur=$H$1),ROW(tablo)-7),ROW($A35)),4),"")</f>
        <v/>
      </c>
      <c r="E39" s="32" t="str">
        <f t="array" aca="1" ref="E39" ca="1">IFERROR(INDEX(tablo,SMALL(IF((type=$F$1)*(largeur=$H$1),ROW(tablo)-7),ROW($A35)),5),"")</f>
        <v/>
      </c>
      <c r="F39" s="32" t="str">
        <f t="array" aca="1" ref="F39" ca="1">IFERROR(INDEX(tablo,SMALL(IF((type=$F$1)*(largeur=$H$1),ROW(tablo)-7),ROW($A35)),6),"")</f>
        <v/>
      </c>
      <c r="G39" s="32" t="str">
        <f t="array" aca="1" ref="G39" ca="1">IFERROR(INDEX(tablo,SMALL(IF((type=$F$1)*(largeur=$H$1),ROW(tablo)-7),ROW($A35)),8),"")</f>
        <v/>
      </c>
    </row>
    <row r="40" spans="1:7" x14ac:dyDescent="0.25">
      <c r="A40" s="34"/>
      <c r="B40" s="34"/>
      <c r="C40" s="32" t="str">
        <f t="array" aca="1" ref="C40" ca="1">IFERROR(INDEX(tablo,SMALL(IF(type=$F$1,ROW(tablo)-7),ROW($A36)),3),"")</f>
        <v/>
      </c>
      <c r="D40" s="32" t="str">
        <f t="array" aca="1" ref="D40" ca="1">IFERROR(INDEX(tablo,SMALL(IF(type=$F$1,ROW(tablo)-7),ROW($A36)),4),"")</f>
        <v/>
      </c>
      <c r="E40" s="32" t="str">
        <f t="array" aca="1" ref="E40" ca="1">IFERROR(INDEX(tablo,SMALL(IF(type=$F$1,ROW(tablo)-7),ROW($A36)),5),"")</f>
        <v/>
      </c>
      <c r="F40" s="32" t="str">
        <f t="array" aca="1" ref="F40" ca="1">IFERROR(INDEX(tablo,SMALL(IF(type=$F$1,ROW(tablo)-7),ROW($A36)),6),"")</f>
        <v/>
      </c>
      <c r="G40" s="32" t="str">
        <f t="array" aca="1" ref="G40" ca="1">IFERROR(INDEX(tablo,SMALL(IF(type=$F$1,ROW(tablo)-7),ROW($A36)),10),"")</f>
        <v/>
      </c>
    </row>
    <row r="41" spans="1:7" x14ac:dyDescent="0.25">
      <c r="A41" s="1"/>
      <c r="B41" s="1"/>
      <c r="C41" s="1"/>
      <c r="D41" s="1"/>
      <c r="E41" s="1"/>
      <c r="F41" s="1"/>
    </row>
    <row r="42" spans="1:7" x14ac:dyDescent="0.25">
      <c r="A42" s="1"/>
      <c r="B42" s="1"/>
      <c r="C42" s="1"/>
      <c r="D42" s="1"/>
      <c r="E42" s="1"/>
      <c r="F42" s="1"/>
    </row>
    <row r="43" spans="1:7" x14ac:dyDescent="0.25">
      <c r="A43" s="1"/>
      <c r="B43" s="1"/>
      <c r="C43" s="1"/>
      <c r="D43" s="1"/>
      <c r="E43" s="1"/>
      <c r="F43" s="1"/>
    </row>
    <row r="44" spans="1:7" x14ac:dyDescent="0.25">
      <c r="A44" s="1"/>
      <c r="B44" s="1"/>
      <c r="C44" s="1"/>
      <c r="D44" s="1"/>
      <c r="E44" s="1"/>
      <c r="F44" s="1"/>
    </row>
    <row r="45" spans="1:7" x14ac:dyDescent="0.25">
      <c r="A45" s="1"/>
      <c r="B45" s="1"/>
      <c r="C45" s="1"/>
      <c r="D45" s="1"/>
      <c r="E45" s="1"/>
      <c r="F45" s="1"/>
    </row>
    <row r="46" spans="1:7" x14ac:dyDescent="0.25">
      <c r="A46" s="1"/>
      <c r="B46" s="1"/>
      <c r="C46" s="1"/>
      <c r="D46" s="1"/>
      <c r="E46" s="1"/>
      <c r="F46" s="1"/>
    </row>
    <row r="47" spans="1:7" x14ac:dyDescent="0.25">
      <c r="A47" s="1"/>
      <c r="B47" s="1"/>
      <c r="C47" s="1"/>
      <c r="D47" s="1"/>
      <c r="E47" s="1"/>
      <c r="F47" s="1"/>
    </row>
    <row r="48" spans="1:7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4">
    <mergeCell ref="A2:A4"/>
    <mergeCell ref="B2:B4"/>
    <mergeCell ref="C2:C4"/>
    <mergeCell ref="D2:F3"/>
  </mergeCells>
  <dataValidations count="2">
    <dataValidation type="list" allowBlank="1" showInputMessage="1" showErrorMessage="1" sqref="H1">
      <formula1>OFFSET(dept,MATCH(F1,listetype,0),,,5)</formula1>
    </dataValidation>
    <dataValidation type="list" allowBlank="1" showInputMessage="1" showErrorMessage="1" sqref="F1">
      <formula1>listetype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2"/>
  <sheetViews>
    <sheetView workbookViewId="0">
      <selection sqref="A1:XFD1048576"/>
    </sheetView>
  </sheetViews>
  <sheetFormatPr baseColWidth="10" defaultColWidth="10.7109375" defaultRowHeight="15" customHeight="1" x14ac:dyDescent="0.25"/>
  <cols>
    <col min="4" max="6" width="15.7109375" customWidth="1"/>
    <col min="7" max="7" width="20.140625" customWidth="1"/>
    <col min="8" max="8" width="20.5703125" customWidth="1"/>
    <col min="10" max="10" width="19.140625" customWidth="1"/>
  </cols>
  <sheetData>
    <row r="1" spans="1:10" ht="55.5" customHeight="1" x14ac:dyDescent="0.25">
      <c r="E1" s="64" t="s">
        <v>122</v>
      </c>
      <c r="F1" s="67" t="s">
        <v>104</v>
      </c>
      <c r="G1" s="64" t="s">
        <v>123</v>
      </c>
      <c r="H1" s="66">
        <v>200</v>
      </c>
      <c r="I1" s="64" t="s">
        <v>124</v>
      </c>
      <c r="J1" s="63">
        <f ca="1">SUM(C5:C460)</f>
        <v>13</v>
      </c>
    </row>
    <row r="2" spans="1:10" ht="10.5" customHeight="1" x14ac:dyDescent="0.25">
      <c r="A2" s="76" t="s">
        <v>19</v>
      </c>
      <c r="B2" s="76" t="s">
        <v>20</v>
      </c>
      <c r="C2" s="77" t="s">
        <v>1</v>
      </c>
      <c r="D2" s="77" t="s">
        <v>2</v>
      </c>
      <c r="E2" s="77"/>
      <c r="F2" s="77"/>
    </row>
    <row r="3" spans="1:10" ht="7.5" customHeight="1" x14ac:dyDescent="0.25">
      <c r="A3" s="76"/>
      <c r="B3" s="76"/>
      <c r="C3" s="77"/>
      <c r="D3" s="77"/>
      <c r="E3" s="77"/>
      <c r="F3" s="77"/>
    </row>
    <row r="4" spans="1:10" ht="15" customHeight="1" x14ac:dyDescent="0.25">
      <c r="A4" s="76"/>
      <c r="B4" s="76"/>
      <c r="C4" s="77"/>
      <c r="D4" s="31" t="s">
        <v>3</v>
      </c>
      <c r="E4" s="31" t="s">
        <v>21</v>
      </c>
      <c r="F4" s="31" t="s">
        <v>5</v>
      </c>
      <c r="G4" s="65" t="s">
        <v>112</v>
      </c>
    </row>
    <row r="5" spans="1:10" ht="20.100000000000001" customHeight="1" x14ac:dyDescent="0.25">
      <c r="A5" s="32" t="str">
        <f t="array" aca="1" ref="A5" ca="1">IFERROR(INDEX(tablo,SMALL(IF((type=$F$1)*(largeur=$H$1),ROW(tablo)-7),ROW($A1)),1),"")</f>
        <v>P-1-05</v>
      </c>
      <c r="B5" s="32"/>
      <c r="C5" s="32">
        <f t="array" aca="1" ref="C5" ca="1">IFERROR(INDEX(tablo,SMALL(IF((type=$F$1)*(largeur=$H$1),ROW(tablo)-7),ROW($A1)),3),"")</f>
        <v>1</v>
      </c>
      <c r="D5" s="32">
        <f t="array" aca="1" ref="D5" ca="1">IFERROR(INDEX(tablo,SMALL(IF((type=$F$1)*(largeur=$H$1),ROW(tablo)-7),ROW($A1)),4),"")</f>
        <v>200</v>
      </c>
      <c r="E5" s="32">
        <f t="array" aca="1" ref="E5" ca="1">IFERROR(INDEX(tablo,SMALL(IF((type=$F$1)*(largeur=$H$1),ROW(tablo)-7),ROW($A1)),5),"")</f>
        <v>50</v>
      </c>
      <c r="F5" s="32">
        <f t="array" aca="1" ref="F5" ca="1">IFERROR(INDEX(tablo,SMALL(IF((type=$F$1)*(largeur=$H$1),ROW(tablo)-7),ROW($A1)),6),"")</f>
        <v>110</v>
      </c>
      <c r="G5" s="32">
        <f t="array" aca="1" ref="G5" ca="1">IFERROR(INDEX(tablo,SMALL(IF((type=$F$1)*(largeur=$H$1),ROW(tablo)-7),ROW($A1)),8),"")</f>
        <v>1.1000000000000001</v>
      </c>
    </row>
    <row r="6" spans="1:10" ht="20.100000000000001" customHeight="1" x14ac:dyDescent="0.25">
      <c r="A6" s="32" t="str">
        <f t="array" aca="1" ref="A6" ca="1">IFERROR(INDEX(tablo,SMALL(IF((type=$F$1)*(largeur=$H$1),ROW(tablo)-7),ROW($A2)),1),"")</f>
        <v>P-1-06</v>
      </c>
      <c r="B6" s="32"/>
      <c r="C6" s="32">
        <f t="array" aca="1" ref="C6" ca="1">IFERROR(INDEX(tablo,SMALL(IF((type=$F$1)*(largeur=$H$1),ROW(tablo)-7),ROW($A2)),3),"")</f>
        <v>1</v>
      </c>
      <c r="D6" s="32">
        <f t="array" aca="1" ref="D6" ca="1">IFERROR(INDEX(tablo,SMALL(IF((type=$F$1)*(largeur=$H$1),ROW(tablo)-7),ROW($A2)),4),"")</f>
        <v>200</v>
      </c>
      <c r="E6" s="32">
        <f t="array" aca="1" ref="E6" ca="1">IFERROR(INDEX(tablo,SMALL(IF((type=$F$1)*(largeur=$H$1),ROW(tablo)-7),ROW($A2)),5),"")</f>
        <v>50</v>
      </c>
      <c r="F6" s="32">
        <f t="array" aca="1" ref="F6" ca="1">IFERROR(INDEX(tablo,SMALL(IF((type=$F$1)*(largeur=$H$1),ROW(tablo)-7),ROW($A2)),6),"")</f>
        <v>110</v>
      </c>
      <c r="G6" s="32">
        <f t="array" aca="1" ref="G6" ca="1">IFERROR(INDEX(tablo,SMALL(IF((type=$F$1)*(largeur=$H$1),ROW(tablo)-7),ROW($A2)),8),"")</f>
        <v>1.1000000000000001</v>
      </c>
    </row>
    <row r="7" spans="1:10" ht="20.100000000000001" customHeight="1" x14ac:dyDescent="0.25">
      <c r="A7" s="32" t="str">
        <f t="array" aca="1" ref="A7" ca="1">IFERROR(INDEX(tablo,SMALL(IF((type=$F$1)*(largeur=$H$1),ROW(tablo)-7),ROW($A3)),1),"")</f>
        <v>P-1-07</v>
      </c>
      <c r="B7" s="32"/>
      <c r="C7" s="32">
        <f t="array" aca="1" ref="C7" ca="1">IFERROR(INDEX(tablo,SMALL(IF((type=$F$1)*(largeur=$H$1),ROW(tablo)-7),ROW($A3)),3),"")</f>
        <v>1</v>
      </c>
      <c r="D7" s="32">
        <f t="array" aca="1" ref="D7" ca="1">IFERROR(INDEX(tablo,SMALL(IF((type=$F$1)*(largeur=$H$1),ROW(tablo)-7),ROW($A3)),4),"")</f>
        <v>200</v>
      </c>
      <c r="E7" s="32">
        <f t="array" aca="1" ref="E7" ca="1">IFERROR(INDEX(tablo,SMALL(IF((type=$F$1)*(largeur=$H$1),ROW(tablo)-7),ROW($A3)),5),"")</f>
        <v>50</v>
      </c>
      <c r="F7" s="32">
        <f t="array" aca="1" ref="F7" ca="1">IFERROR(INDEX(tablo,SMALL(IF((type=$F$1)*(largeur=$H$1),ROW(tablo)-7),ROW($A3)),6),"")</f>
        <v>110</v>
      </c>
      <c r="G7" s="32">
        <f t="array" aca="1" ref="G7" ca="1">IFERROR(INDEX(tablo,SMALL(IF((type=$F$1)*(largeur=$H$1),ROW(tablo)-7),ROW($A3)),8),"")</f>
        <v>1.1000000000000001</v>
      </c>
    </row>
    <row r="8" spans="1:10" ht="20.100000000000001" customHeight="1" x14ac:dyDescent="0.25">
      <c r="A8" s="32" t="str">
        <f t="array" aca="1" ref="A8" ca="1">IFERROR(INDEX(tablo,SMALL(IF((type=$F$1)*(largeur=$H$1),ROW(tablo)-7),ROW($A4)),1),"")</f>
        <v>P-1-08</v>
      </c>
      <c r="B8" s="32"/>
      <c r="C8" s="32">
        <f t="array" aca="1" ref="C8" ca="1">IFERROR(INDEX(tablo,SMALL(IF((type=$F$1)*(largeur=$H$1),ROW(tablo)-7),ROW($A4)),3),"")</f>
        <v>1</v>
      </c>
      <c r="D8" s="32">
        <f t="array" aca="1" ref="D8" ca="1">IFERROR(INDEX(tablo,SMALL(IF((type=$F$1)*(largeur=$H$1),ROW(tablo)-7),ROW($A4)),4),"")</f>
        <v>200</v>
      </c>
      <c r="E8" s="32">
        <f t="array" aca="1" ref="E8" ca="1">IFERROR(INDEX(tablo,SMALL(IF((type=$F$1)*(largeur=$H$1),ROW(tablo)-7),ROW($A4)),5),"")</f>
        <v>50</v>
      </c>
      <c r="F8" s="32">
        <f t="array" aca="1" ref="F8" ca="1">IFERROR(INDEX(tablo,SMALL(IF((type=$F$1)*(largeur=$H$1),ROW(tablo)-7),ROW($A4)),6),"")</f>
        <v>110</v>
      </c>
      <c r="G8" s="32">
        <f t="array" aca="1" ref="G8" ca="1">IFERROR(INDEX(tablo,SMALL(IF((type=$F$1)*(largeur=$H$1),ROW(tablo)-7),ROW($A4)),8),"")</f>
        <v>1.1000000000000001</v>
      </c>
    </row>
    <row r="9" spans="1:10" ht="20.100000000000001" customHeight="1" x14ac:dyDescent="0.25">
      <c r="A9" s="32" t="str">
        <f t="array" aca="1" ref="A9" ca="1">IFERROR(INDEX(tablo,SMALL(IF((type=$F$1)*(largeur=$H$1),ROW(tablo)-7),ROW($A5)),1),"")</f>
        <v>P-1-09</v>
      </c>
      <c r="B9" s="32"/>
      <c r="C9" s="32">
        <f t="array" aca="1" ref="C9" ca="1">IFERROR(INDEX(tablo,SMALL(IF((type=$F$1)*(largeur=$H$1),ROW(tablo)-7),ROW($A5)),3),"")</f>
        <v>1</v>
      </c>
      <c r="D9" s="32">
        <f t="array" aca="1" ref="D9" ca="1">IFERROR(INDEX(tablo,SMALL(IF((type=$F$1)*(largeur=$H$1),ROW(tablo)-7),ROW($A5)),4),"")</f>
        <v>200</v>
      </c>
      <c r="E9" s="32">
        <f t="array" aca="1" ref="E9" ca="1">IFERROR(INDEX(tablo,SMALL(IF((type=$F$1)*(largeur=$H$1),ROW(tablo)-7),ROW($A5)),5),"")</f>
        <v>50</v>
      </c>
      <c r="F9" s="32">
        <f t="array" aca="1" ref="F9" ca="1">IFERROR(INDEX(tablo,SMALL(IF((type=$F$1)*(largeur=$H$1),ROW(tablo)-7),ROW($A5)),6),"")</f>
        <v>110</v>
      </c>
      <c r="G9" s="32">
        <f t="array" aca="1" ref="G9" ca="1">IFERROR(INDEX(tablo,SMALL(IF((type=$F$1)*(largeur=$H$1),ROW(tablo)-7),ROW($A5)),8),"")</f>
        <v>1.1000000000000001</v>
      </c>
    </row>
    <row r="10" spans="1:10" ht="20.100000000000001" customHeight="1" x14ac:dyDescent="0.25">
      <c r="A10" s="32" t="str">
        <f t="array" aca="1" ref="A10" ca="1">IFERROR(INDEX(tablo,SMALL(IF((type=$F$1)*(largeur=$H$1),ROW(tablo)-7),ROW($A6)),1),"")</f>
        <v>P-1-10</v>
      </c>
      <c r="B10" s="32"/>
      <c r="C10" s="32">
        <f t="array" aca="1" ref="C10" ca="1">IFERROR(INDEX(tablo,SMALL(IF((type=$F$1)*(largeur=$H$1),ROW(tablo)-7),ROW($A6)),3),"")</f>
        <v>1</v>
      </c>
      <c r="D10" s="32">
        <f t="array" aca="1" ref="D10" ca="1">IFERROR(INDEX(tablo,SMALL(IF((type=$F$1)*(largeur=$H$1),ROW(tablo)-7),ROW($A6)),4),"")</f>
        <v>200</v>
      </c>
      <c r="E10" s="32">
        <f t="array" aca="1" ref="E10" ca="1">IFERROR(INDEX(tablo,SMALL(IF((type=$F$1)*(largeur=$H$1),ROW(tablo)-7),ROW($A6)),5),"")</f>
        <v>50</v>
      </c>
      <c r="F10" s="32">
        <f t="array" aca="1" ref="F10" ca="1">IFERROR(INDEX(tablo,SMALL(IF((type=$F$1)*(largeur=$H$1),ROW(tablo)-7),ROW($A6)),6),"")</f>
        <v>110</v>
      </c>
      <c r="G10" s="32">
        <f t="array" aca="1" ref="G10" ca="1">IFERROR(INDEX(tablo,SMALL(IF((type=$F$1)*(largeur=$H$1),ROW(tablo)-7),ROW($A6)),8),"")</f>
        <v>1.1000000000000001</v>
      </c>
    </row>
    <row r="11" spans="1:10" ht="20.100000000000001" customHeight="1" x14ac:dyDescent="0.25">
      <c r="A11" s="32" t="str">
        <f t="array" aca="1" ref="A11" ca="1">IFERROR(INDEX(tablo,SMALL(IF((type=$F$1)*(largeur=$H$1),ROW(tablo)-7),ROW($A7)),1),"")</f>
        <v>P-2-02</v>
      </c>
      <c r="B11" s="32"/>
      <c r="C11" s="32">
        <f t="array" aca="1" ref="C11" ca="1">IFERROR(INDEX(tablo,SMALL(IF((type=$F$1)*(largeur=$H$1),ROW(tablo)-7),ROW($A7)),3),"")</f>
        <v>1</v>
      </c>
      <c r="D11" s="32">
        <f t="array" aca="1" ref="D11" ca="1">IFERROR(INDEX(tablo,SMALL(IF((type=$F$1)*(largeur=$H$1),ROW(tablo)-7),ROW($A7)),4),"")</f>
        <v>200</v>
      </c>
      <c r="E11" s="32">
        <f t="array" aca="1" ref="E11" ca="1">IFERROR(INDEX(tablo,SMALL(IF((type=$F$1)*(largeur=$H$1),ROW(tablo)-7),ROW($A7)),5),"")</f>
        <v>50</v>
      </c>
      <c r="F11" s="32">
        <f t="array" aca="1" ref="F11" ca="1">IFERROR(INDEX(tablo,SMALL(IF((type=$F$1)*(largeur=$H$1),ROW(tablo)-7),ROW($A7)),6),"")</f>
        <v>110</v>
      </c>
      <c r="G11" s="32">
        <f t="array" aca="1" ref="G11" ca="1">IFERROR(INDEX(tablo,SMALL(IF((type=$F$1)*(largeur=$H$1),ROW(tablo)-7),ROW($A7)),8),"")</f>
        <v>1.1000000000000001</v>
      </c>
    </row>
    <row r="12" spans="1:10" ht="20.100000000000001" customHeight="1" x14ac:dyDescent="0.25">
      <c r="A12" s="32" t="str">
        <f t="array" aca="1" ref="A12" ca="1">IFERROR(INDEX(tablo,SMALL(IF((type=$F$1)*(largeur=$H$1),ROW(tablo)-7),ROW($A8)),1),"")</f>
        <v>P-2-04</v>
      </c>
      <c r="B12" s="32"/>
      <c r="C12" s="32">
        <f t="array" aca="1" ref="C12" ca="1">IFERROR(INDEX(tablo,SMALL(IF((type=$F$1)*(largeur=$H$1),ROW(tablo)-7),ROW($A8)),3),"")</f>
        <v>1</v>
      </c>
      <c r="D12" s="32">
        <f t="array" aca="1" ref="D12" ca="1">IFERROR(INDEX(tablo,SMALL(IF((type=$F$1)*(largeur=$H$1),ROW(tablo)-7),ROW($A8)),4),"")</f>
        <v>200</v>
      </c>
      <c r="E12" s="32">
        <f t="array" aca="1" ref="E12" ca="1">IFERROR(INDEX(tablo,SMALL(IF((type=$F$1)*(largeur=$H$1),ROW(tablo)-7),ROW($A8)),5),"")</f>
        <v>50</v>
      </c>
      <c r="F12" s="32">
        <f t="array" aca="1" ref="F12" ca="1">IFERROR(INDEX(tablo,SMALL(IF((type=$F$1)*(largeur=$H$1),ROW(tablo)-7),ROW($A8)),6),"")</f>
        <v>110</v>
      </c>
      <c r="G12" s="32">
        <f t="array" aca="1" ref="G12" ca="1">IFERROR(INDEX(tablo,SMALL(IF((type=$F$1)*(largeur=$H$1),ROW(tablo)-7),ROW($A8)),8),"")</f>
        <v>1.1000000000000001</v>
      </c>
    </row>
    <row r="13" spans="1:10" ht="20.100000000000001" customHeight="1" x14ac:dyDescent="0.25">
      <c r="A13" s="32" t="str">
        <f t="array" aca="1" ref="A13" ca="1">IFERROR(INDEX(tablo,SMALL(IF((type=$F$1)*(largeur=$H$1),ROW(tablo)-7),ROW($A9)),1),"")</f>
        <v>P-2-05</v>
      </c>
      <c r="B13" s="32"/>
      <c r="C13" s="32">
        <f t="array" aca="1" ref="C13" ca="1">IFERROR(INDEX(tablo,SMALL(IF((type=$F$1)*(largeur=$H$1),ROW(tablo)-7),ROW($A9)),3),"")</f>
        <v>1</v>
      </c>
      <c r="D13" s="32">
        <f t="array" aca="1" ref="D13" ca="1">IFERROR(INDEX(tablo,SMALL(IF((type=$F$1)*(largeur=$H$1),ROW(tablo)-7),ROW($A9)),4),"")</f>
        <v>200</v>
      </c>
      <c r="E13" s="32">
        <f t="array" aca="1" ref="E13" ca="1">IFERROR(INDEX(tablo,SMALL(IF((type=$F$1)*(largeur=$H$1),ROW(tablo)-7),ROW($A9)),5),"")</f>
        <v>50</v>
      </c>
      <c r="F13" s="32">
        <f t="array" aca="1" ref="F13" ca="1">IFERROR(INDEX(tablo,SMALL(IF((type=$F$1)*(largeur=$H$1),ROW(tablo)-7),ROW($A9)),6),"")</f>
        <v>110</v>
      </c>
      <c r="G13" s="32">
        <f t="array" aca="1" ref="G13" ca="1">IFERROR(INDEX(tablo,SMALL(IF((type=$F$1)*(largeur=$H$1),ROW(tablo)-7),ROW($A9)),8),"")</f>
        <v>1.1000000000000001</v>
      </c>
    </row>
    <row r="14" spans="1:10" ht="20.100000000000001" customHeight="1" x14ac:dyDescent="0.25">
      <c r="A14" s="32" t="str">
        <f t="array" aca="1" ref="A14" ca="1">IFERROR(INDEX(tablo,SMALL(IF((type=$F$1)*(largeur=$H$1),ROW(tablo)-7),ROW($A10)),1),"")</f>
        <v>P-2-06</v>
      </c>
      <c r="B14" s="32"/>
      <c r="C14" s="32">
        <f t="array" aca="1" ref="C14" ca="1">IFERROR(INDEX(tablo,SMALL(IF((type=$F$1)*(largeur=$H$1),ROW(tablo)-7),ROW($A10)),3),"")</f>
        <v>1</v>
      </c>
      <c r="D14" s="32">
        <f t="array" aca="1" ref="D14" ca="1">IFERROR(INDEX(tablo,SMALL(IF((type=$F$1)*(largeur=$H$1),ROW(tablo)-7),ROW($A10)),4),"")</f>
        <v>200</v>
      </c>
      <c r="E14" s="32">
        <f t="array" aca="1" ref="E14" ca="1">IFERROR(INDEX(tablo,SMALL(IF((type=$F$1)*(largeur=$H$1),ROW(tablo)-7),ROW($A10)),5),"")</f>
        <v>50</v>
      </c>
      <c r="F14" s="32">
        <f t="array" aca="1" ref="F14" ca="1">IFERROR(INDEX(tablo,SMALL(IF((type=$F$1)*(largeur=$H$1),ROW(tablo)-7),ROW($A10)),6),"")</f>
        <v>110</v>
      </c>
      <c r="G14" s="32">
        <f t="array" aca="1" ref="G14" ca="1">IFERROR(INDEX(tablo,SMALL(IF((type=$F$1)*(largeur=$H$1),ROW(tablo)-7),ROW($A10)),8),"")</f>
        <v>1.1000000000000001</v>
      </c>
    </row>
    <row r="15" spans="1:10" ht="20.100000000000001" customHeight="1" x14ac:dyDescent="0.25">
      <c r="A15" s="32" t="str">
        <f t="array" aca="1" ref="A15" ca="1">IFERROR(INDEX(tablo,SMALL(IF((type=$F$1)*(largeur=$H$1),ROW(tablo)-7),ROW($A11)),1),"")</f>
        <v>P-2-07</v>
      </c>
      <c r="B15" s="32"/>
      <c r="C15" s="32">
        <f t="array" aca="1" ref="C15" ca="1">IFERROR(INDEX(tablo,SMALL(IF((type=$F$1)*(largeur=$H$1),ROW(tablo)-7),ROW($A11)),3),"")</f>
        <v>1</v>
      </c>
      <c r="D15" s="32">
        <f t="array" aca="1" ref="D15" ca="1">IFERROR(INDEX(tablo,SMALL(IF((type=$F$1)*(largeur=$H$1),ROW(tablo)-7),ROW($A11)),4),"")</f>
        <v>200</v>
      </c>
      <c r="E15" s="32">
        <f t="array" aca="1" ref="E15" ca="1">IFERROR(INDEX(tablo,SMALL(IF((type=$F$1)*(largeur=$H$1),ROW(tablo)-7),ROW($A11)),5),"")</f>
        <v>50</v>
      </c>
      <c r="F15" s="32">
        <f t="array" aca="1" ref="F15" ca="1">IFERROR(INDEX(tablo,SMALL(IF((type=$F$1)*(largeur=$H$1),ROW(tablo)-7),ROW($A11)),6),"")</f>
        <v>110</v>
      </c>
      <c r="G15" s="32">
        <f t="array" aca="1" ref="G15" ca="1">IFERROR(INDEX(tablo,SMALL(IF((type=$F$1)*(largeur=$H$1),ROW(tablo)-7),ROW($A11)),8),"")</f>
        <v>1.1000000000000001</v>
      </c>
    </row>
    <row r="16" spans="1:10" ht="20.100000000000001" customHeight="1" x14ac:dyDescent="0.25">
      <c r="A16" s="32" t="str">
        <f t="array" aca="1" ref="A16" ca="1">IFERROR(INDEX(tablo,SMALL(IF((type=$F$1)*(largeur=$H$1),ROW(tablo)-7),ROW($A12)),1),"")</f>
        <v>P-2-08</v>
      </c>
      <c r="B16" s="32"/>
      <c r="C16" s="32">
        <f t="array" aca="1" ref="C16" ca="1">IFERROR(INDEX(tablo,SMALL(IF((type=$F$1)*(largeur=$H$1),ROW(tablo)-7),ROW($A12)),3),"")</f>
        <v>1</v>
      </c>
      <c r="D16" s="32">
        <f t="array" aca="1" ref="D16" ca="1">IFERROR(INDEX(tablo,SMALL(IF((type=$F$1)*(largeur=$H$1),ROW(tablo)-7),ROW($A12)),4),"")</f>
        <v>200</v>
      </c>
      <c r="E16" s="32">
        <f t="array" aca="1" ref="E16" ca="1">IFERROR(INDEX(tablo,SMALL(IF((type=$F$1)*(largeur=$H$1),ROW(tablo)-7),ROW($A12)),5),"")</f>
        <v>50</v>
      </c>
      <c r="F16" s="32">
        <f t="array" aca="1" ref="F16" ca="1">IFERROR(INDEX(tablo,SMALL(IF((type=$F$1)*(largeur=$H$1),ROW(tablo)-7),ROW($A12)),6),"")</f>
        <v>110</v>
      </c>
      <c r="G16" s="32">
        <f t="array" aca="1" ref="G16" ca="1">IFERROR(INDEX(tablo,SMALL(IF((type=$F$1)*(largeur=$H$1),ROW(tablo)-7),ROW($A12)),8),"")</f>
        <v>1.1000000000000001</v>
      </c>
    </row>
    <row r="17" spans="1:7" ht="20.100000000000001" customHeight="1" x14ac:dyDescent="0.25">
      <c r="A17" s="32" t="str">
        <f t="array" aca="1" ref="A17" ca="1">IFERROR(INDEX(tablo,SMALL(IF((type=$F$1)*(largeur=$H$1),ROW(tablo)-7),ROW($A13)),1),"")</f>
        <v>P-2-09</v>
      </c>
      <c r="B17" s="32"/>
      <c r="C17" s="32">
        <f t="array" aca="1" ref="C17" ca="1">IFERROR(INDEX(tablo,SMALL(IF((type=$F$1)*(largeur=$H$1),ROW(tablo)-7),ROW($A13)),3),"")</f>
        <v>1</v>
      </c>
      <c r="D17" s="32">
        <f t="array" aca="1" ref="D17" ca="1">IFERROR(INDEX(tablo,SMALL(IF((type=$F$1)*(largeur=$H$1),ROW(tablo)-7),ROW($A13)),4),"")</f>
        <v>200</v>
      </c>
      <c r="E17" s="32">
        <f t="array" aca="1" ref="E17" ca="1">IFERROR(INDEX(tablo,SMALL(IF((type=$F$1)*(largeur=$H$1),ROW(tablo)-7),ROW($A13)),5),"")</f>
        <v>50</v>
      </c>
      <c r="F17" s="32">
        <f t="array" aca="1" ref="F17" ca="1">IFERROR(INDEX(tablo,SMALL(IF((type=$F$1)*(largeur=$H$1),ROW(tablo)-7),ROW($A13)),6),"")</f>
        <v>110</v>
      </c>
      <c r="G17" s="32">
        <f t="array" aca="1" ref="G17" ca="1">IFERROR(INDEX(tablo,SMALL(IF((type=$F$1)*(largeur=$H$1),ROW(tablo)-7),ROW($A13)),8),"")</f>
        <v>1.1000000000000001</v>
      </c>
    </row>
    <row r="18" spans="1:7" ht="20.100000000000001" customHeight="1" x14ac:dyDescent="0.25">
      <c r="A18" s="32" t="str">
        <f t="array" aca="1" ref="A18" ca="1">IFERROR(INDEX(tablo,SMALL(IF((type=$F$1)*(largeur=$H$1),ROW(tablo)-7),ROW($A14)),1),"")</f>
        <v/>
      </c>
      <c r="B18" s="32"/>
      <c r="C18" s="32" t="str">
        <f t="array" aca="1" ref="C18" ca="1">IFERROR(INDEX(tablo,SMALL(IF((type=$F$1)*(largeur=$H$1),ROW(tablo)-7),ROW($A14)),3),"")</f>
        <v/>
      </c>
      <c r="D18" s="32" t="str">
        <f t="array" aca="1" ref="D18" ca="1">IFERROR(INDEX(tablo,SMALL(IF((type=$F$1)*(largeur=$H$1),ROW(tablo)-7),ROW($A14)),4),"")</f>
        <v/>
      </c>
      <c r="E18" s="32" t="str">
        <f t="array" aca="1" ref="E18" ca="1">IFERROR(INDEX(tablo,SMALL(IF((type=$F$1)*(largeur=$H$1),ROW(tablo)-7),ROW($A14)),5),"")</f>
        <v/>
      </c>
      <c r="F18" s="32" t="str">
        <f t="array" aca="1" ref="F18" ca="1">IFERROR(INDEX(tablo,SMALL(IF((type=$F$1)*(largeur=$H$1),ROW(tablo)-7),ROW($A14)),6),"")</f>
        <v/>
      </c>
      <c r="G18" s="32" t="str">
        <f t="array" aca="1" ref="G18" ca="1">IFERROR(INDEX(tablo,SMALL(IF((type=$F$1)*(largeur=$H$1),ROW(tablo)-7),ROW($A14)),8),"")</f>
        <v/>
      </c>
    </row>
    <row r="19" spans="1:7" ht="20.100000000000001" customHeight="1" x14ac:dyDescent="0.25">
      <c r="A19" s="32" t="str">
        <f t="array" aca="1" ref="A19" ca="1">IFERROR(INDEX(tablo,SMALL(IF((type=$F$1)*(largeur=$H$1),ROW(tablo)-7),ROW($A15)),1),"")</f>
        <v/>
      </c>
      <c r="B19" s="32"/>
      <c r="C19" s="32" t="str">
        <f t="array" aca="1" ref="C19" ca="1">IFERROR(INDEX(tablo,SMALL(IF((type=$F$1)*(largeur=$H$1),ROW(tablo)-7),ROW($A15)),3),"")</f>
        <v/>
      </c>
      <c r="D19" s="32" t="str">
        <f t="array" aca="1" ref="D19" ca="1">IFERROR(INDEX(tablo,SMALL(IF((type=$F$1)*(largeur=$H$1),ROW(tablo)-7),ROW($A15)),4),"")</f>
        <v/>
      </c>
      <c r="E19" s="32" t="str">
        <f t="array" aca="1" ref="E19" ca="1">IFERROR(INDEX(tablo,SMALL(IF((type=$F$1)*(largeur=$H$1),ROW(tablo)-7),ROW($A15)),5),"")</f>
        <v/>
      </c>
      <c r="F19" s="32" t="str">
        <f t="array" aca="1" ref="F19" ca="1">IFERROR(INDEX(tablo,SMALL(IF((type=$F$1)*(largeur=$H$1),ROW(tablo)-7),ROW($A15)),6),"")</f>
        <v/>
      </c>
      <c r="G19" s="32" t="str">
        <f t="array" aca="1" ref="G19" ca="1">IFERROR(INDEX(tablo,SMALL(IF((type=$F$1)*(largeur=$H$1),ROW(tablo)-7),ROW($A15)),8),"")</f>
        <v/>
      </c>
    </row>
    <row r="20" spans="1:7" ht="20.100000000000001" customHeight="1" x14ac:dyDescent="0.25">
      <c r="A20" s="32" t="str">
        <f t="array" aca="1" ref="A20" ca="1">IFERROR(INDEX(tablo,SMALL(IF((type=$F$1)*(largeur=$H$1),ROW(tablo)-7),ROW($A16)),1),"")</f>
        <v/>
      </c>
      <c r="B20" s="32"/>
      <c r="C20" s="32" t="str">
        <f t="array" aca="1" ref="C20" ca="1">IFERROR(INDEX(tablo,SMALL(IF((type=$F$1)*(largeur=$H$1),ROW(tablo)-7),ROW($A16)),3),"")</f>
        <v/>
      </c>
      <c r="D20" s="32" t="str">
        <f t="array" aca="1" ref="D20" ca="1">IFERROR(INDEX(tablo,SMALL(IF((type=$F$1)*(largeur=$H$1),ROW(tablo)-7),ROW($A16)),4),"")</f>
        <v/>
      </c>
      <c r="E20" s="32" t="str">
        <f t="array" aca="1" ref="E20" ca="1">IFERROR(INDEX(tablo,SMALL(IF((type=$F$1)*(largeur=$H$1),ROW(tablo)-7),ROW($A16)),5),"")</f>
        <v/>
      </c>
      <c r="F20" s="32" t="str">
        <f t="array" aca="1" ref="F20" ca="1">IFERROR(INDEX(tablo,SMALL(IF((type=$F$1)*(largeur=$H$1),ROW(tablo)-7),ROW($A16)),6),"")</f>
        <v/>
      </c>
      <c r="G20" s="32" t="str">
        <f t="array" aca="1" ref="G20" ca="1">IFERROR(INDEX(tablo,SMALL(IF((type=$F$1)*(largeur=$H$1),ROW(tablo)-7),ROW($A16)),8),"")</f>
        <v/>
      </c>
    </row>
    <row r="21" spans="1:7" ht="20.100000000000001" customHeight="1" x14ac:dyDescent="0.25">
      <c r="A21" s="32" t="str">
        <f t="array" aca="1" ref="A21" ca="1">IFERROR(INDEX(tablo,SMALL(IF((type=$F$1)*(largeur=$H$1),ROW(tablo)-7),ROW($A17)),1),"")</f>
        <v/>
      </c>
      <c r="B21" s="32"/>
      <c r="C21" s="32" t="str">
        <f t="array" aca="1" ref="C21" ca="1">IFERROR(INDEX(tablo,SMALL(IF((type=$F$1)*(largeur=$H$1),ROW(tablo)-7),ROW($A17)),3),"")</f>
        <v/>
      </c>
      <c r="D21" s="32" t="str">
        <f t="array" aca="1" ref="D21" ca="1">IFERROR(INDEX(tablo,SMALL(IF((type=$F$1)*(largeur=$H$1),ROW(tablo)-7),ROW($A17)),4),"")</f>
        <v/>
      </c>
      <c r="E21" s="32" t="str">
        <f t="array" aca="1" ref="E21" ca="1">IFERROR(INDEX(tablo,SMALL(IF((type=$F$1)*(largeur=$H$1),ROW(tablo)-7),ROW($A17)),5),"")</f>
        <v/>
      </c>
      <c r="F21" s="32" t="str">
        <f t="array" aca="1" ref="F21" ca="1">IFERROR(INDEX(tablo,SMALL(IF((type=$F$1)*(largeur=$H$1),ROW(tablo)-7),ROW($A17)),6),"")</f>
        <v/>
      </c>
      <c r="G21" s="32" t="str">
        <f t="array" aca="1" ref="G21" ca="1">IFERROR(INDEX(tablo,SMALL(IF((type=$F$1)*(largeur=$H$1),ROW(tablo)-7),ROW($A17)),8),"")</f>
        <v/>
      </c>
    </row>
    <row r="22" spans="1:7" ht="20.100000000000001" customHeight="1" x14ac:dyDescent="0.25">
      <c r="A22" s="32" t="str">
        <f t="array" aca="1" ref="A22" ca="1">IFERROR(INDEX(tablo,SMALL(IF((type=$F$1)*(largeur=$H$1),ROW(tablo)-7),ROW($A18)),1),"")</f>
        <v/>
      </c>
      <c r="B22" s="32"/>
      <c r="C22" s="32" t="str">
        <f t="array" aca="1" ref="C22" ca="1">IFERROR(INDEX(tablo,SMALL(IF((type=$F$1)*(largeur=$H$1),ROW(tablo)-7),ROW($A18)),3),"")</f>
        <v/>
      </c>
      <c r="D22" s="32" t="str">
        <f t="array" aca="1" ref="D22" ca="1">IFERROR(INDEX(tablo,SMALL(IF((type=$F$1)*(largeur=$H$1),ROW(tablo)-7),ROW($A18)),4),"")</f>
        <v/>
      </c>
      <c r="E22" s="32" t="str">
        <f t="array" aca="1" ref="E22" ca="1">IFERROR(INDEX(tablo,SMALL(IF((type=$F$1)*(largeur=$H$1),ROW(tablo)-7),ROW($A18)),5),"")</f>
        <v/>
      </c>
      <c r="F22" s="32" t="str">
        <f t="array" aca="1" ref="F22" ca="1">IFERROR(INDEX(tablo,SMALL(IF((type=$F$1)*(largeur=$H$1),ROW(tablo)-7),ROW($A18)),6),"")</f>
        <v/>
      </c>
      <c r="G22" s="32" t="str">
        <f t="array" aca="1" ref="G22" ca="1">IFERROR(INDEX(tablo,SMALL(IF((type=$F$1)*(largeur=$H$1),ROW(tablo)-7),ROW($A18)),8),"")</f>
        <v/>
      </c>
    </row>
    <row r="23" spans="1:7" ht="20.100000000000001" customHeight="1" x14ac:dyDescent="0.25">
      <c r="A23" s="32" t="str">
        <f t="array" aca="1" ref="A23" ca="1">IFERROR(INDEX(tablo,SMALL(IF((type=$F$1)*(largeur=$H$1),ROW(tablo)-7),ROW($A19)),1),"")</f>
        <v/>
      </c>
      <c r="B23" s="32"/>
      <c r="C23" s="32" t="str">
        <f t="array" aca="1" ref="C23" ca="1">IFERROR(INDEX(tablo,SMALL(IF((type=$F$1)*(largeur=$H$1),ROW(tablo)-7),ROW($A19)),3),"")</f>
        <v/>
      </c>
      <c r="D23" s="32" t="str">
        <f t="array" aca="1" ref="D23" ca="1">IFERROR(INDEX(tablo,SMALL(IF((type=$F$1)*(largeur=$H$1),ROW(tablo)-7),ROW($A19)),4),"")</f>
        <v/>
      </c>
      <c r="E23" s="32" t="str">
        <f t="array" aca="1" ref="E23" ca="1">IFERROR(INDEX(tablo,SMALL(IF((type=$F$1)*(largeur=$H$1),ROW(tablo)-7),ROW($A19)),5),"")</f>
        <v/>
      </c>
      <c r="F23" s="32" t="str">
        <f t="array" aca="1" ref="F23" ca="1">IFERROR(INDEX(tablo,SMALL(IF((type=$F$1)*(largeur=$H$1),ROW(tablo)-7),ROW($A19)),6),"")</f>
        <v/>
      </c>
      <c r="G23" s="32" t="str">
        <f t="array" aca="1" ref="G23" ca="1">IFERROR(INDEX(tablo,SMALL(IF((type=$F$1)*(largeur=$H$1),ROW(tablo)-7),ROW($A19)),8),"")</f>
        <v/>
      </c>
    </row>
    <row r="24" spans="1:7" ht="20.100000000000001" customHeight="1" x14ac:dyDescent="0.25">
      <c r="A24" s="32" t="str">
        <f t="array" aca="1" ref="A24" ca="1">IFERROR(INDEX(tablo,SMALL(IF((type=$F$1)*(largeur=$H$1),ROW(tablo)-7),ROW($A20)),1),"")</f>
        <v/>
      </c>
      <c r="B24" s="32"/>
      <c r="C24" s="32" t="str">
        <f t="array" aca="1" ref="C24" ca="1">IFERROR(INDEX(tablo,SMALL(IF((type=$F$1)*(largeur=$H$1),ROW(tablo)-7),ROW($A20)),3),"")</f>
        <v/>
      </c>
      <c r="D24" s="32" t="str">
        <f t="array" aca="1" ref="D24" ca="1">IFERROR(INDEX(tablo,SMALL(IF((type=$F$1)*(largeur=$H$1),ROW(tablo)-7),ROW($A20)),4),"")</f>
        <v/>
      </c>
      <c r="E24" s="32" t="str">
        <f t="array" aca="1" ref="E24" ca="1">IFERROR(INDEX(tablo,SMALL(IF((type=$F$1)*(largeur=$H$1),ROW(tablo)-7),ROW($A20)),5),"")</f>
        <v/>
      </c>
      <c r="F24" s="32" t="str">
        <f t="array" aca="1" ref="F24" ca="1">IFERROR(INDEX(tablo,SMALL(IF((type=$F$1)*(largeur=$H$1),ROW(tablo)-7),ROW($A20)),6),"")</f>
        <v/>
      </c>
      <c r="G24" s="32" t="str">
        <f t="array" aca="1" ref="G24" ca="1">IFERROR(INDEX(tablo,SMALL(IF((type=$F$1)*(largeur=$H$1),ROW(tablo)-7),ROW($A20)),8),"")</f>
        <v/>
      </c>
    </row>
    <row r="25" spans="1:7" ht="20.100000000000001" customHeight="1" x14ac:dyDescent="0.25">
      <c r="A25" s="32" t="str">
        <f t="array" aca="1" ref="A25" ca="1">IFERROR(INDEX(tablo,SMALL(IF((type=$F$1)*(largeur=$H$1),ROW(tablo)-7),ROW($A21)),1),"")</f>
        <v/>
      </c>
      <c r="B25" s="32"/>
      <c r="C25" s="32" t="str">
        <f t="array" aca="1" ref="C25" ca="1">IFERROR(INDEX(tablo,SMALL(IF((type=$F$1)*(largeur=$H$1),ROW(tablo)-7),ROW($A21)),3),"")</f>
        <v/>
      </c>
      <c r="D25" s="32" t="str">
        <f t="array" aca="1" ref="D25" ca="1">IFERROR(INDEX(tablo,SMALL(IF((type=$F$1)*(largeur=$H$1),ROW(tablo)-7),ROW($A21)),4),"")</f>
        <v/>
      </c>
      <c r="E25" s="32" t="str">
        <f t="array" aca="1" ref="E25" ca="1">IFERROR(INDEX(tablo,SMALL(IF((type=$F$1)*(largeur=$H$1),ROW(tablo)-7),ROW($A21)),5),"")</f>
        <v/>
      </c>
      <c r="F25" s="32" t="str">
        <f t="array" aca="1" ref="F25" ca="1">IFERROR(INDEX(tablo,SMALL(IF((type=$F$1)*(largeur=$H$1),ROW(tablo)-7),ROW($A21)),6),"")</f>
        <v/>
      </c>
      <c r="G25" s="32" t="str">
        <f t="array" aca="1" ref="G25" ca="1">IFERROR(INDEX(tablo,SMALL(IF((type=$F$1)*(largeur=$H$1),ROW(tablo)-7),ROW($A21)),8),"")</f>
        <v/>
      </c>
    </row>
    <row r="26" spans="1:7" ht="20.100000000000001" customHeight="1" x14ac:dyDescent="0.25">
      <c r="A26" s="32" t="str">
        <f t="array" aca="1" ref="A26" ca="1">IFERROR(INDEX(tablo,SMALL(IF((type=$F$1)*(largeur=$H$1),ROW(tablo)-7),ROW($A22)),1),"")</f>
        <v/>
      </c>
      <c r="B26" s="32"/>
      <c r="C26" s="32" t="str">
        <f t="array" aca="1" ref="C26" ca="1">IFERROR(INDEX(tablo,SMALL(IF((type=$F$1)*(largeur=$H$1),ROW(tablo)-7),ROW($A22)),3),"")</f>
        <v/>
      </c>
      <c r="D26" s="32" t="str">
        <f t="array" aca="1" ref="D26" ca="1">IFERROR(INDEX(tablo,SMALL(IF((type=$F$1)*(largeur=$H$1),ROW(tablo)-7),ROW($A22)),4),"")</f>
        <v/>
      </c>
      <c r="E26" s="32" t="str">
        <f t="array" aca="1" ref="E26" ca="1">IFERROR(INDEX(tablo,SMALL(IF((type=$F$1)*(largeur=$H$1),ROW(tablo)-7),ROW($A22)),5),"")</f>
        <v/>
      </c>
      <c r="F26" s="32" t="str">
        <f t="array" aca="1" ref="F26" ca="1">IFERROR(INDEX(tablo,SMALL(IF((type=$F$1)*(largeur=$H$1),ROW(tablo)-7),ROW($A22)),6),"")</f>
        <v/>
      </c>
      <c r="G26" s="32" t="str">
        <f t="array" aca="1" ref="G26" ca="1">IFERROR(INDEX(tablo,SMALL(IF((type=$F$1)*(largeur=$H$1),ROW(tablo)-7),ROW($A22)),8),"")</f>
        <v/>
      </c>
    </row>
    <row r="27" spans="1:7" ht="20.100000000000001" customHeight="1" x14ac:dyDescent="0.25">
      <c r="A27" s="32" t="str">
        <f t="array" aca="1" ref="A27" ca="1">IFERROR(INDEX(tablo,SMALL(IF((type=$F$1)*(largeur=$H$1),ROW(tablo)-7),ROW($A23)),1),"")</f>
        <v/>
      </c>
      <c r="B27" s="32"/>
      <c r="C27" s="32" t="str">
        <f t="array" aca="1" ref="C27" ca="1">IFERROR(INDEX(tablo,SMALL(IF((type=$F$1)*(largeur=$H$1),ROW(tablo)-7),ROW($A23)),3),"")</f>
        <v/>
      </c>
      <c r="D27" s="32" t="str">
        <f t="array" aca="1" ref="D27" ca="1">IFERROR(INDEX(tablo,SMALL(IF((type=$F$1)*(largeur=$H$1),ROW(tablo)-7),ROW($A23)),4),"")</f>
        <v/>
      </c>
      <c r="E27" s="32" t="str">
        <f t="array" aca="1" ref="E27" ca="1">IFERROR(INDEX(tablo,SMALL(IF((type=$F$1)*(largeur=$H$1),ROW(tablo)-7),ROW($A23)),5),"")</f>
        <v/>
      </c>
      <c r="F27" s="32" t="str">
        <f t="array" aca="1" ref="F27" ca="1">IFERROR(INDEX(tablo,SMALL(IF((type=$F$1)*(largeur=$H$1),ROW(tablo)-7),ROW($A23)),6),"")</f>
        <v/>
      </c>
      <c r="G27" s="32" t="str">
        <f t="array" aca="1" ref="G27" ca="1">IFERROR(INDEX(tablo,SMALL(IF((type=$F$1)*(largeur=$H$1),ROW(tablo)-7),ROW($A23)),8),"")</f>
        <v/>
      </c>
    </row>
    <row r="28" spans="1:7" ht="20.100000000000001" customHeight="1" x14ac:dyDescent="0.25">
      <c r="A28" s="32" t="str">
        <f t="array" aca="1" ref="A28" ca="1">IFERROR(INDEX(tablo,SMALL(IF((type=$F$1)*(largeur=$H$1),ROW(tablo)-7),ROW($A24)),1),"")</f>
        <v/>
      </c>
      <c r="B28" s="32"/>
      <c r="C28" s="32" t="str">
        <f t="array" aca="1" ref="C28" ca="1">IFERROR(INDEX(tablo,SMALL(IF((type=$F$1)*(largeur=$H$1),ROW(tablo)-7),ROW($A24)),3),"")</f>
        <v/>
      </c>
      <c r="D28" s="32" t="str">
        <f t="array" aca="1" ref="D28" ca="1">IFERROR(INDEX(tablo,SMALL(IF((type=$F$1)*(largeur=$H$1),ROW(tablo)-7),ROW($A24)),4),"")</f>
        <v/>
      </c>
      <c r="E28" s="32" t="str">
        <f t="array" aca="1" ref="E28" ca="1">IFERROR(INDEX(tablo,SMALL(IF((type=$F$1)*(largeur=$H$1),ROW(tablo)-7),ROW($A24)),5),"")</f>
        <v/>
      </c>
      <c r="F28" s="32" t="str">
        <f t="array" aca="1" ref="F28" ca="1">IFERROR(INDEX(tablo,SMALL(IF((type=$F$1)*(largeur=$H$1),ROW(tablo)-7),ROW($A24)),6),"")</f>
        <v/>
      </c>
      <c r="G28" s="32" t="str">
        <f t="array" aca="1" ref="G28" ca="1">IFERROR(INDEX(tablo,SMALL(IF((type=$F$1)*(largeur=$H$1),ROW(tablo)-7),ROW($A24)),8),"")</f>
        <v/>
      </c>
    </row>
    <row r="29" spans="1:7" ht="20.100000000000001" customHeight="1" x14ac:dyDescent="0.25">
      <c r="A29" s="32" t="str">
        <f t="array" aca="1" ref="A29" ca="1">IFERROR(INDEX(tablo,SMALL(IF((type=$F$1)*(largeur=$H$1),ROW(tablo)-7),ROW($A25)),1),"")</f>
        <v/>
      </c>
      <c r="B29" s="32"/>
      <c r="C29" s="32" t="str">
        <f t="array" aca="1" ref="C29" ca="1">IFERROR(INDEX(tablo,SMALL(IF((type=$F$1)*(largeur=$H$1),ROW(tablo)-7),ROW($A25)),3),"")</f>
        <v/>
      </c>
      <c r="D29" s="32" t="str">
        <f t="array" aca="1" ref="D29" ca="1">IFERROR(INDEX(tablo,SMALL(IF((type=$F$1)*(largeur=$H$1),ROW(tablo)-7),ROW($A25)),4),"")</f>
        <v/>
      </c>
      <c r="E29" s="32" t="str">
        <f t="array" aca="1" ref="E29" ca="1">IFERROR(INDEX(tablo,SMALL(IF((type=$F$1)*(largeur=$H$1),ROW(tablo)-7),ROW($A25)),5),"")</f>
        <v/>
      </c>
      <c r="F29" s="32" t="str">
        <f t="array" aca="1" ref="F29" ca="1">IFERROR(INDEX(tablo,SMALL(IF((type=$F$1)*(largeur=$H$1),ROW(tablo)-7),ROW($A25)),6),"")</f>
        <v/>
      </c>
      <c r="G29" s="32" t="str">
        <f t="array" aca="1" ref="G29" ca="1">IFERROR(INDEX(tablo,SMALL(IF((type=$F$1)*(largeur=$H$1),ROW(tablo)-7),ROW($A25)),8),"")</f>
        <v/>
      </c>
    </row>
    <row r="30" spans="1:7" ht="20.100000000000001" customHeight="1" x14ac:dyDescent="0.25">
      <c r="A30" s="32" t="str">
        <f t="array" aca="1" ref="A30" ca="1">IFERROR(INDEX(tablo,SMALL(IF((type=$F$1)*(largeur=$H$1),ROW(tablo)-7),ROW($A26)),1),"")</f>
        <v/>
      </c>
      <c r="B30" s="32"/>
      <c r="C30" s="32" t="str">
        <f t="array" aca="1" ref="C30" ca="1">IFERROR(INDEX(tablo,SMALL(IF((type=$F$1)*(largeur=$H$1),ROW(tablo)-7),ROW($A26)),3),"")</f>
        <v/>
      </c>
      <c r="D30" s="32" t="str">
        <f t="array" aca="1" ref="D30" ca="1">IFERROR(INDEX(tablo,SMALL(IF((type=$F$1)*(largeur=$H$1),ROW(tablo)-7),ROW($A26)),4),"")</f>
        <v/>
      </c>
      <c r="E30" s="32" t="str">
        <f t="array" aca="1" ref="E30" ca="1">IFERROR(INDEX(tablo,SMALL(IF((type=$F$1)*(largeur=$H$1),ROW(tablo)-7),ROW($A26)),5),"")</f>
        <v/>
      </c>
      <c r="F30" s="32" t="str">
        <f t="array" aca="1" ref="F30" ca="1">IFERROR(INDEX(tablo,SMALL(IF((type=$F$1)*(largeur=$H$1),ROW(tablo)-7),ROW($A26)),6),"")</f>
        <v/>
      </c>
      <c r="G30" s="32" t="str">
        <f t="array" aca="1" ref="G30" ca="1">IFERROR(INDEX(tablo,SMALL(IF((type=$F$1)*(largeur=$H$1),ROW(tablo)-7),ROW($A26)),8),"")</f>
        <v/>
      </c>
    </row>
    <row r="31" spans="1:7" ht="20.100000000000001" customHeight="1" x14ac:dyDescent="0.25">
      <c r="A31" s="32" t="str">
        <f t="array" aca="1" ref="A31" ca="1">IFERROR(INDEX(tablo,SMALL(IF((type=$F$1)*(largeur=$H$1),ROW(tablo)-7),ROW($A27)),1),"")</f>
        <v/>
      </c>
      <c r="B31" s="32"/>
      <c r="C31" s="32" t="str">
        <f t="array" aca="1" ref="C31" ca="1">IFERROR(INDEX(tablo,SMALL(IF((type=$F$1)*(largeur=$H$1),ROW(tablo)-7),ROW($A27)),3),"")</f>
        <v/>
      </c>
      <c r="D31" s="32" t="str">
        <f t="array" aca="1" ref="D31" ca="1">IFERROR(INDEX(tablo,SMALL(IF((type=$F$1)*(largeur=$H$1),ROW(tablo)-7),ROW($A27)),4),"")</f>
        <v/>
      </c>
      <c r="E31" s="32" t="str">
        <f t="array" aca="1" ref="E31" ca="1">IFERROR(INDEX(tablo,SMALL(IF((type=$F$1)*(largeur=$H$1),ROW(tablo)-7),ROW($A27)),5),"")</f>
        <v/>
      </c>
      <c r="F31" s="32" t="str">
        <f t="array" aca="1" ref="F31" ca="1">IFERROR(INDEX(tablo,SMALL(IF((type=$F$1)*(largeur=$H$1),ROW(tablo)-7),ROW($A27)),6),"")</f>
        <v/>
      </c>
      <c r="G31" s="32" t="str">
        <f t="array" aca="1" ref="G31" ca="1">IFERROR(INDEX(tablo,SMALL(IF((type=$F$1)*(largeur=$H$1),ROW(tablo)-7),ROW($A27)),8),"")</f>
        <v/>
      </c>
    </row>
    <row r="32" spans="1:7" ht="20.100000000000001" customHeight="1" x14ac:dyDescent="0.25">
      <c r="A32" s="32" t="str">
        <f t="array" aca="1" ref="A32" ca="1">IFERROR(INDEX(tablo,SMALL(IF((type=$F$1)*(largeur=$H$1),ROW(tablo)-7),ROW($A28)),1),"")</f>
        <v/>
      </c>
      <c r="B32" s="32"/>
      <c r="C32" s="32" t="str">
        <f t="array" aca="1" ref="C32" ca="1">IFERROR(INDEX(tablo,SMALL(IF((type=$F$1)*(largeur=$H$1),ROW(tablo)-7),ROW($A28)),3),"")</f>
        <v/>
      </c>
      <c r="D32" s="32" t="str">
        <f t="array" aca="1" ref="D32" ca="1">IFERROR(INDEX(tablo,SMALL(IF((type=$F$1)*(largeur=$H$1),ROW(tablo)-7),ROW($A28)),4),"")</f>
        <v/>
      </c>
      <c r="E32" s="32" t="str">
        <f t="array" aca="1" ref="E32" ca="1">IFERROR(INDEX(tablo,SMALL(IF((type=$F$1)*(largeur=$H$1),ROW(tablo)-7),ROW($A28)),5),"")</f>
        <v/>
      </c>
      <c r="F32" s="32" t="str">
        <f t="array" aca="1" ref="F32" ca="1">IFERROR(INDEX(tablo,SMALL(IF((type=$F$1)*(largeur=$H$1),ROW(tablo)-7),ROW($A28)),6),"")</f>
        <v/>
      </c>
      <c r="G32" s="32" t="str">
        <f t="array" aca="1" ref="G32" ca="1">IFERROR(INDEX(tablo,SMALL(IF((type=$F$1)*(largeur=$H$1),ROW(tablo)-7),ROW($A28)),8),"")</f>
        <v/>
      </c>
    </row>
    <row r="33" spans="1:7" ht="20.100000000000001" customHeight="1" x14ac:dyDescent="0.25">
      <c r="A33" s="32" t="str">
        <f t="array" aca="1" ref="A33" ca="1">IFERROR(INDEX(tablo,SMALL(IF((type=$F$1)*(largeur=$H$1),ROW(tablo)-7),ROW($A29)),1),"")</f>
        <v/>
      </c>
      <c r="B33" s="32"/>
      <c r="C33" s="32" t="str">
        <f t="array" aca="1" ref="C33" ca="1">IFERROR(INDEX(tablo,SMALL(IF((type=$F$1)*(largeur=$H$1),ROW(tablo)-7),ROW($A29)),3),"")</f>
        <v/>
      </c>
      <c r="D33" s="32" t="str">
        <f t="array" aca="1" ref="D33" ca="1">IFERROR(INDEX(tablo,SMALL(IF((type=$F$1)*(largeur=$H$1),ROW(tablo)-7),ROW($A29)),4),"")</f>
        <v/>
      </c>
      <c r="E33" s="32" t="str">
        <f t="array" aca="1" ref="E33" ca="1">IFERROR(INDEX(tablo,SMALL(IF((type=$F$1)*(largeur=$H$1),ROW(tablo)-7),ROW($A29)),5),"")</f>
        <v/>
      </c>
      <c r="F33" s="32" t="str">
        <f t="array" aca="1" ref="F33" ca="1">IFERROR(INDEX(tablo,SMALL(IF((type=$F$1)*(largeur=$H$1),ROW(tablo)-7),ROW($A29)),6),"")</f>
        <v/>
      </c>
      <c r="G33" s="32" t="str">
        <f t="array" aca="1" ref="G33" ca="1">IFERROR(INDEX(tablo,SMALL(IF((type=$F$1)*(largeur=$H$1),ROW(tablo)-7),ROW($A29)),8),"")</f>
        <v/>
      </c>
    </row>
    <row r="34" spans="1:7" ht="20.100000000000001" customHeight="1" x14ac:dyDescent="0.25">
      <c r="A34" s="32" t="str">
        <f t="array" aca="1" ref="A34" ca="1">IFERROR(INDEX(tablo,SMALL(IF((type=$F$1)*(largeur=$H$1),ROW(tablo)-7),ROW($A30)),1),"")</f>
        <v/>
      </c>
      <c r="B34" s="32"/>
      <c r="C34" s="32" t="str">
        <f t="array" aca="1" ref="C34" ca="1">IFERROR(INDEX(tablo,SMALL(IF((type=$F$1)*(largeur=$H$1),ROW(tablo)-7),ROW($A30)),3),"")</f>
        <v/>
      </c>
      <c r="D34" s="32" t="str">
        <f t="array" aca="1" ref="D34" ca="1">IFERROR(INDEX(tablo,SMALL(IF((type=$F$1)*(largeur=$H$1),ROW(tablo)-7),ROW($A30)),4),"")</f>
        <v/>
      </c>
      <c r="E34" s="32" t="str">
        <f t="array" aca="1" ref="E34" ca="1">IFERROR(INDEX(tablo,SMALL(IF((type=$F$1)*(largeur=$H$1),ROW(tablo)-7),ROW($A30)),5),"")</f>
        <v/>
      </c>
      <c r="F34" s="32" t="str">
        <f t="array" aca="1" ref="F34" ca="1">IFERROR(INDEX(tablo,SMALL(IF((type=$F$1)*(largeur=$H$1),ROW(tablo)-7),ROW($A30)),6),"")</f>
        <v/>
      </c>
      <c r="G34" s="32" t="str">
        <f t="array" aca="1" ref="G34" ca="1">IFERROR(INDEX(tablo,SMALL(IF((type=$F$1)*(largeur=$H$1),ROW(tablo)-7),ROW($A30)),8),"")</f>
        <v/>
      </c>
    </row>
    <row r="35" spans="1:7" ht="20.100000000000001" customHeight="1" x14ac:dyDescent="0.25">
      <c r="A35" s="32" t="str">
        <f t="array" aca="1" ref="A35" ca="1">IFERROR(INDEX(tablo,SMALL(IF((type=$F$1)*(largeur=$H$1),ROW(tablo)-7),ROW($A31)),1),"")</f>
        <v/>
      </c>
      <c r="B35" s="32"/>
      <c r="C35" s="32" t="str">
        <f t="array" aca="1" ref="C35" ca="1">IFERROR(INDEX(tablo,SMALL(IF((type=$F$1)*(largeur=$H$1),ROW(tablo)-7),ROW($A31)),3),"")</f>
        <v/>
      </c>
      <c r="D35" s="32" t="str">
        <f t="array" aca="1" ref="D35" ca="1">IFERROR(INDEX(tablo,SMALL(IF((type=$F$1)*(largeur=$H$1),ROW(tablo)-7),ROW($A31)),4),"")</f>
        <v/>
      </c>
      <c r="E35" s="32" t="str">
        <f t="array" aca="1" ref="E35" ca="1">IFERROR(INDEX(tablo,SMALL(IF((type=$F$1)*(largeur=$H$1),ROW(tablo)-7),ROW($A31)),5),"")</f>
        <v/>
      </c>
      <c r="F35" s="32" t="str">
        <f t="array" aca="1" ref="F35" ca="1">IFERROR(INDEX(tablo,SMALL(IF((type=$F$1)*(largeur=$H$1),ROW(tablo)-7),ROW($A31)),6),"")</f>
        <v/>
      </c>
      <c r="G35" s="32" t="str">
        <f t="array" aca="1" ref="G35" ca="1">IFERROR(INDEX(tablo,SMALL(IF((type=$F$1)*(largeur=$H$1),ROW(tablo)-7),ROW($A31)),8),"")</f>
        <v/>
      </c>
    </row>
    <row r="36" spans="1:7" ht="20.100000000000001" customHeight="1" x14ac:dyDescent="0.25">
      <c r="A36" s="32" t="str">
        <f t="array" aca="1" ref="A36" ca="1">IFERROR(INDEX(tablo,SMALL(IF((type=$F$1)*(largeur=$H$1),ROW(tablo)-7),ROW($A32)),1),"")</f>
        <v/>
      </c>
      <c r="B36" s="32"/>
      <c r="C36" s="32" t="str">
        <f t="array" aca="1" ref="C36" ca="1">IFERROR(INDEX(tablo,SMALL(IF((type=$F$1)*(largeur=$H$1),ROW(tablo)-7),ROW($A32)),3),"")</f>
        <v/>
      </c>
      <c r="D36" s="32" t="str">
        <f t="array" aca="1" ref="D36" ca="1">IFERROR(INDEX(tablo,SMALL(IF((type=$F$1)*(largeur=$H$1),ROW(tablo)-7),ROW($A32)),4),"")</f>
        <v/>
      </c>
      <c r="E36" s="32" t="str">
        <f t="array" aca="1" ref="E36" ca="1">IFERROR(INDEX(tablo,SMALL(IF((type=$F$1)*(largeur=$H$1),ROW(tablo)-7),ROW($A32)),5),"")</f>
        <v/>
      </c>
      <c r="F36" s="32" t="str">
        <f t="array" aca="1" ref="F36" ca="1">IFERROR(INDEX(tablo,SMALL(IF((type=$F$1)*(largeur=$H$1),ROW(tablo)-7),ROW($A32)),6),"")</f>
        <v/>
      </c>
      <c r="G36" s="32" t="str">
        <f t="array" aca="1" ref="G36" ca="1">IFERROR(INDEX(tablo,SMALL(IF((type=$F$1)*(largeur=$H$1),ROW(tablo)-7),ROW($A32)),8),"")</f>
        <v/>
      </c>
    </row>
    <row r="37" spans="1:7" ht="20.100000000000001" customHeight="1" x14ac:dyDescent="0.25">
      <c r="A37" s="32" t="str">
        <f t="array" aca="1" ref="A37" ca="1">IFERROR(INDEX(tablo,SMALL(IF((type=$F$1)*(largeur=$H$1),ROW(tablo)-7),ROW($A33)),1),"")</f>
        <v/>
      </c>
      <c r="B37" s="32"/>
      <c r="C37" s="32" t="str">
        <f t="array" aca="1" ref="C37" ca="1">IFERROR(INDEX(tablo,SMALL(IF((type=$F$1)*(largeur=$H$1),ROW(tablo)-7),ROW($A33)),3),"")</f>
        <v/>
      </c>
      <c r="D37" s="32" t="str">
        <f t="array" aca="1" ref="D37" ca="1">IFERROR(INDEX(tablo,SMALL(IF((type=$F$1)*(largeur=$H$1),ROW(tablo)-7),ROW($A33)),4),"")</f>
        <v/>
      </c>
      <c r="E37" s="32" t="str">
        <f t="array" aca="1" ref="E37" ca="1">IFERROR(INDEX(tablo,SMALL(IF((type=$F$1)*(largeur=$H$1),ROW(tablo)-7),ROW($A33)),5),"")</f>
        <v/>
      </c>
      <c r="F37" s="32" t="str">
        <f t="array" aca="1" ref="F37" ca="1">IFERROR(INDEX(tablo,SMALL(IF((type=$F$1)*(largeur=$H$1),ROW(tablo)-7),ROW($A33)),6),"")</f>
        <v/>
      </c>
      <c r="G37" s="32" t="str">
        <f t="array" aca="1" ref="G37" ca="1">IFERROR(INDEX(tablo,SMALL(IF((type=$F$1)*(largeur=$H$1),ROW(tablo)-7),ROW($A33)),8),"")</f>
        <v/>
      </c>
    </row>
    <row r="38" spans="1:7" ht="20.100000000000001" customHeight="1" x14ac:dyDescent="0.25">
      <c r="A38" s="32" t="str">
        <f t="array" aca="1" ref="A38" ca="1">IFERROR(INDEX(tablo,SMALL(IF((type=$F$1)*(largeur=$H$1),ROW(tablo)-7),ROW($A34)),1),"")</f>
        <v/>
      </c>
      <c r="B38" s="32"/>
      <c r="C38" s="32" t="str">
        <f t="array" aca="1" ref="C38" ca="1">IFERROR(INDEX(tablo,SMALL(IF((type=$F$1)*(largeur=$H$1),ROW(tablo)-7),ROW($A34)),3),"")</f>
        <v/>
      </c>
      <c r="D38" s="32" t="str">
        <f t="array" aca="1" ref="D38" ca="1">IFERROR(INDEX(tablo,SMALL(IF((type=$F$1)*(largeur=$H$1),ROW(tablo)-7),ROW($A34)),4),"")</f>
        <v/>
      </c>
      <c r="E38" s="32" t="str">
        <f t="array" aca="1" ref="E38" ca="1">IFERROR(INDEX(tablo,SMALL(IF((type=$F$1)*(largeur=$H$1),ROW(tablo)-7),ROW($A34)),5),"")</f>
        <v/>
      </c>
      <c r="F38" s="32" t="str">
        <f t="array" aca="1" ref="F38" ca="1">IFERROR(INDEX(tablo,SMALL(IF((type=$F$1)*(largeur=$H$1),ROW(tablo)-7),ROW($A34)),6),"")</f>
        <v/>
      </c>
      <c r="G38" s="32" t="str">
        <f t="array" aca="1" ref="G38" ca="1">IFERROR(INDEX(tablo,SMALL(IF((type=$F$1)*(largeur=$H$1),ROW(tablo)-7),ROW($A34)),8),"")</f>
        <v/>
      </c>
    </row>
    <row r="39" spans="1:7" ht="20.100000000000001" customHeight="1" x14ac:dyDescent="0.25">
      <c r="A39" s="32" t="str">
        <f t="array" aca="1" ref="A39" ca="1">IFERROR(INDEX(tablo,SMALL(IF((type=$F$1)*(largeur=$H$1),ROW(tablo)-7),ROW($A35)),1),"")</f>
        <v/>
      </c>
      <c r="B39" s="32"/>
      <c r="C39" s="32" t="str">
        <f t="array" aca="1" ref="C39" ca="1">IFERROR(INDEX(tablo,SMALL(IF((type=$F$1)*(largeur=$H$1),ROW(tablo)-7),ROW($A35)),3),"")</f>
        <v/>
      </c>
      <c r="D39" s="32" t="str">
        <f t="array" aca="1" ref="D39" ca="1">IFERROR(INDEX(tablo,SMALL(IF((type=$F$1)*(largeur=$H$1),ROW(tablo)-7),ROW($A35)),4),"")</f>
        <v/>
      </c>
      <c r="E39" s="32" t="str">
        <f t="array" aca="1" ref="E39" ca="1">IFERROR(INDEX(tablo,SMALL(IF((type=$F$1)*(largeur=$H$1),ROW(tablo)-7),ROW($A35)),5),"")</f>
        <v/>
      </c>
      <c r="F39" s="32" t="str">
        <f t="array" aca="1" ref="F39" ca="1">IFERROR(INDEX(tablo,SMALL(IF((type=$F$1)*(largeur=$H$1),ROW(tablo)-7),ROW($A35)),6),"")</f>
        <v/>
      </c>
      <c r="G39" s="32" t="str">
        <f t="array" aca="1" ref="G39" ca="1">IFERROR(INDEX(tablo,SMALL(IF((type=$F$1)*(largeur=$H$1),ROW(tablo)-7),ROW($A35)),8),"")</f>
        <v/>
      </c>
    </row>
    <row r="40" spans="1:7" ht="20.100000000000001" customHeight="1" x14ac:dyDescent="0.25">
      <c r="A40" s="34"/>
      <c r="B40" s="34"/>
      <c r="C40" s="32" t="str">
        <f t="array" aca="1" ref="C40" ca="1">IFERROR(INDEX(tablo,SMALL(IF(type=$F$1,ROW(tablo)-7),ROW($A36)),3),"")</f>
        <v/>
      </c>
      <c r="D40" s="32" t="str">
        <f t="array" aca="1" ref="D40" ca="1">IFERROR(INDEX(tablo,SMALL(IF(type=$F$1,ROW(tablo)-7),ROW($A36)),4),"")</f>
        <v/>
      </c>
      <c r="E40" s="32" t="str">
        <f t="array" aca="1" ref="E40" ca="1">IFERROR(INDEX(tablo,SMALL(IF(type=$F$1,ROW(tablo)-7),ROW($A36)),5),"")</f>
        <v/>
      </c>
      <c r="F40" s="32" t="str">
        <f t="array" aca="1" ref="F40" ca="1">IFERROR(INDEX(tablo,SMALL(IF(type=$F$1,ROW(tablo)-7),ROW($A36)),6),"")</f>
        <v/>
      </c>
      <c r="G40" s="32" t="str">
        <f t="array" aca="1" ref="G40" ca="1">IFERROR(INDEX(tablo,SMALL(IF(type=$F$1,ROW(tablo)-7),ROW($A36)),10),"")</f>
        <v/>
      </c>
    </row>
    <row r="41" spans="1:7" ht="20.100000000000001" customHeight="1" x14ac:dyDescent="0.25">
      <c r="A41" s="1"/>
      <c r="B41" s="1"/>
      <c r="C41" s="1"/>
      <c r="D41" s="1"/>
      <c r="E41" s="1"/>
      <c r="F41" s="1"/>
    </row>
    <row r="42" spans="1:7" ht="20.100000000000001" customHeight="1" x14ac:dyDescent="0.25">
      <c r="A42" s="1"/>
      <c r="B42" s="1"/>
      <c r="C42" s="1"/>
      <c r="D42" s="1"/>
      <c r="E42" s="1"/>
      <c r="F42" s="1"/>
    </row>
    <row r="43" spans="1:7" ht="20.100000000000001" customHeight="1" x14ac:dyDescent="0.25">
      <c r="A43" s="1"/>
      <c r="B43" s="1"/>
      <c r="C43" s="1"/>
      <c r="D43" s="1"/>
      <c r="E43" s="1"/>
      <c r="F43" s="1"/>
    </row>
    <row r="44" spans="1:7" ht="20.100000000000001" customHeight="1" x14ac:dyDescent="0.25">
      <c r="A44" s="1"/>
      <c r="B44" s="1"/>
      <c r="C44" s="1"/>
      <c r="D44" s="1"/>
      <c r="E44" s="1"/>
      <c r="F44" s="1"/>
    </row>
    <row r="45" spans="1:7" ht="20.100000000000001" customHeight="1" x14ac:dyDescent="0.25">
      <c r="A45" s="1"/>
      <c r="B45" s="1"/>
      <c r="C45" s="1"/>
      <c r="D45" s="1"/>
      <c r="E45" s="1"/>
      <c r="F45" s="1"/>
    </row>
    <row r="46" spans="1:7" ht="20.100000000000001" customHeight="1" x14ac:dyDescent="0.25">
      <c r="A46" s="1"/>
      <c r="B46" s="1"/>
      <c r="C46" s="1"/>
      <c r="D46" s="1"/>
      <c r="E46" s="1"/>
      <c r="F46" s="1"/>
    </row>
    <row r="47" spans="1:7" ht="20.100000000000001" customHeight="1" x14ac:dyDescent="0.25">
      <c r="A47" s="1"/>
      <c r="B47" s="1"/>
      <c r="C47" s="1"/>
      <c r="D47" s="1"/>
      <c r="E47" s="1"/>
      <c r="F47" s="1"/>
    </row>
    <row r="48" spans="1:7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</sheetData>
  <mergeCells count="4">
    <mergeCell ref="A2:A4"/>
    <mergeCell ref="B2:B4"/>
    <mergeCell ref="C2:C4"/>
    <mergeCell ref="D2:F3"/>
  </mergeCells>
  <dataValidations count="2">
    <dataValidation type="list" allowBlank="1" showInputMessage="1" showErrorMessage="1" sqref="F1">
      <formula1>listetype</formula1>
    </dataValidation>
    <dataValidation type="list" allowBlank="1" showInputMessage="1" showErrorMessage="1" sqref="H1">
      <formula1>OFFSET(dept,MATCH(F1,listetype,0),,,5)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2"/>
  <sheetViews>
    <sheetView workbookViewId="0">
      <selection activeCell="G5" sqref="G5"/>
    </sheetView>
  </sheetViews>
  <sheetFormatPr baseColWidth="10" defaultColWidth="10.7109375" defaultRowHeight="15" customHeight="1" x14ac:dyDescent="0.25"/>
  <cols>
    <col min="4" max="6" width="15.7109375" customWidth="1"/>
    <col min="7" max="7" width="20.140625" customWidth="1"/>
    <col min="8" max="8" width="20.5703125" customWidth="1"/>
    <col min="10" max="10" width="19.140625" customWidth="1"/>
  </cols>
  <sheetData>
    <row r="1" spans="1:10" ht="55.5" customHeight="1" x14ac:dyDescent="0.25">
      <c r="E1" s="64" t="s">
        <v>122</v>
      </c>
      <c r="F1" s="67" t="s">
        <v>105</v>
      </c>
      <c r="G1" s="64" t="s">
        <v>123</v>
      </c>
      <c r="H1" s="66">
        <v>200</v>
      </c>
      <c r="I1" s="64" t="s">
        <v>124</v>
      </c>
      <c r="J1" s="63">
        <f ca="1">SUM(C5:C460)</f>
        <v>13</v>
      </c>
    </row>
    <row r="2" spans="1:10" ht="10.5" customHeight="1" x14ac:dyDescent="0.25">
      <c r="A2" s="76" t="s">
        <v>19</v>
      </c>
      <c r="B2" s="76" t="s">
        <v>20</v>
      </c>
      <c r="C2" s="77" t="s">
        <v>1</v>
      </c>
      <c r="D2" s="77" t="s">
        <v>2</v>
      </c>
      <c r="E2" s="77"/>
      <c r="F2" s="77"/>
    </row>
    <row r="3" spans="1:10" ht="7.5" customHeight="1" x14ac:dyDescent="0.25">
      <c r="A3" s="76"/>
      <c r="B3" s="76"/>
      <c r="C3" s="77"/>
      <c r="D3" s="77"/>
      <c r="E3" s="77"/>
      <c r="F3" s="77"/>
    </row>
    <row r="4" spans="1:10" ht="15" customHeight="1" x14ac:dyDescent="0.25">
      <c r="A4" s="76"/>
      <c r="B4" s="76"/>
      <c r="C4" s="77"/>
      <c r="D4" s="68" t="s">
        <v>3</v>
      </c>
      <c r="E4" s="68" t="s">
        <v>21</v>
      </c>
      <c r="F4" s="68" t="s">
        <v>5</v>
      </c>
      <c r="G4" s="65" t="s">
        <v>112</v>
      </c>
    </row>
    <row r="5" spans="1:10" ht="20.100000000000001" customHeight="1" x14ac:dyDescent="0.25">
      <c r="A5" s="32" t="str">
        <f t="array" aca="1" ref="A5" ca="1">IFERROR(INDEX(tablo,SMALL(IF((type=$F$1)*(largeur=$H$1),ROW(tablo)-7),ROW($A1)),1),"")</f>
        <v>P-3-02</v>
      </c>
      <c r="B5" s="32"/>
      <c r="C5" s="32">
        <f t="array" aca="1" ref="C5" ca="1">IFERROR(INDEX(tablo,SMALL(IF((type=$F$1)*(largeur=$H$1),ROW(tablo)-7),ROW($A1)),3),"")</f>
        <v>1</v>
      </c>
      <c r="D5" s="32">
        <f t="array" aca="1" ref="D5" ca="1">IFERROR(INDEX(tablo,SMALL(IF((type=$F$1)*(largeur=$H$1),ROW(tablo)-7),ROW($A1)),4),"")</f>
        <v>200</v>
      </c>
      <c r="E5" s="32">
        <f t="array" aca="1" ref="E5" ca="1">IFERROR(INDEX(tablo,SMALL(IF((type=$F$1)*(largeur=$H$1),ROW(tablo)-7),ROW($A1)),5),"")</f>
        <v>50</v>
      </c>
      <c r="F5" s="32">
        <f t="array" aca="1" ref="F5" ca="1">IFERROR(INDEX(tablo,SMALL(IF((type=$F$1)*(largeur=$H$1),ROW(tablo)-7),ROW($A1)),6),"")</f>
        <v>53</v>
      </c>
      <c r="G5" s="32">
        <f t="array" aca="1" ref="G5" ca="1">IFERROR(INDEX(tablo,SMALL(IF((type=$F$1)*(largeur=$H$1),ROW(tablo)-7),ROW($A1)),8),"")</f>
        <v>0.53</v>
      </c>
    </row>
    <row r="6" spans="1:10" ht="20.100000000000001" customHeight="1" x14ac:dyDescent="0.25">
      <c r="A6" s="32" t="str">
        <f t="array" aca="1" ref="A6" ca="1">IFERROR(INDEX(tablo,SMALL(IF((type=$F$1)*(largeur=$H$1),ROW(tablo)-7),ROW($A2)),1),"")</f>
        <v>P-3-03</v>
      </c>
      <c r="B6" s="32"/>
      <c r="C6" s="32">
        <f t="array" aca="1" ref="C6" ca="1">IFERROR(INDEX(tablo,SMALL(IF((type=$F$1)*(largeur=$H$1),ROW(tablo)-7),ROW($A2)),3),"")</f>
        <v>1</v>
      </c>
      <c r="D6" s="32">
        <f t="array" aca="1" ref="D6" ca="1">IFERROR(INDEX(tablo,SMALL(IF((type=$F$1)*(largeur=$H$1),ROW(tablo)-7),ROW($A2)),4),"")</f>
        <v>200</v>
      </c>
      <c r="E6" s="32">
        <f t="array" aca="1" ref="E6" ca="1">IFERROR(INDEX(tablo,SMALL(IF((type=$F$1)*(largeur=$H$1),ROW(tablo)-7),ROW($A2)),5),"")</f>
        <v>50</v>
      </c>
      <c r="F6" s="32">
        <f t="array" aca="1" ref="F6" ca="1">IFERROR(INDEX(tablo,SMALL(IF((type=$F$1)*(largeur=$H$1),ROW(tablo)-7),ROW($A2)),6),"")</f>
        <v>53</v>
      </c>
      <c r="G6" s="32">
        <f t="array" aca="1" ref="G6" ca="1">IFERROR(INDEX(tablo,SMALL(IF((type=$F$1)*(largeur=$H$1),ROW(tablo)-7),ROW($A2)),8),"")</f>
        <v>0.53</v>
      </c>
    </row>
    <row r="7" spans="1:10" ht="20.100000000000001" customHeight="1" x14ac:dyDescent="0.25">
      <c r="A7" s="32" t="str">
        <f t="array" aca="1" ref="A7" ca="1">IFERROR(INDEX(tablo,SMALL(IF((type=$F$1)*(largeur=$H$1),ROW(tablo)-7),ROW($A3)),1),"")</f>
        <v>P-3-05</v>
      </c>
      <c r="B7" s="32"/>
      <c r="C7" s="32">
        <f t="array" aca="1" ref="C7" ca="1">IFERROR(INDEX(tablo,SMALL(IF((type=$F$1)*(largeur=$H$1),ROW(tablo)-7),ROW($A3)),3),"")</f>
        <v>1</v>
      </c>
      <c r="D7" s="32">
        <f t="array" aca="1" ref="D7" ca="1">IFERROR(INDEX(tablo,SMALL(IF((type=$F$1)*(largeur=$H$1),ROW(tablo)-7),ROW($A3)),4),"")</f>
        <v>200</v>
      </c>
      <c r="E7" s="32">
        <f t="array" aca="1" ref="E7" ca="1">IFERROR(INDEX(tablo,SMALL(IF((type=$F$1)*(largeur=$H$1),ROW(tablo)-7),ROW($A3)),5),"")</f>
        <v>50</v>
      </c>
      <c r="F7" s="32">
        <f t="array" aca="1" ref="F7" ca="1">IFERROR(INDEX(tablo,SMALL(IF((type=$F$1)*(largeur=$H$1),ROW(tablo)-7),ROW($A3)),6),"")</f>
        <v>53</v>
      </c>
      <c r="G7" s="32">
        <f t="array" aca="1" ref="G7" ca="1">IFERROR(INDEX(tablo,SMALL(IF((type=$F$1)*(largeur=$H$1),ROW(tablo)-7),ROW($A3)),8),"")</f>
        <v>0.53</v>
      </c>
    </row>
    <row r="8" spans="1:10" ht="20.100000000000001" customHeight="1" x14ac:dyDescent="0.25">
      <c r="A8" s="32" t="str">
        <f t="array" aca="1" ref="A8" ca="1">IFERROR(INDEX(tablo,SMALL(IF((type=$F$1)*(largeur=$H$1),ROW(tablo)-7),ROW($A4)),1),"")</f>
        <v>P-3-06</v>
      </c>
      <c r="B8" s="32"/>
      <c r="C8" s="32">
        <f t="array" aca="1" ref="C8" ca="1">IFERROR(INDEX(tablo,SMALL(IF((type=$F$1)*(largeur=$H$1),ROW(tablo)-7),ROW($A4)),3),"")</f>
        <v>1</v>
      </c>
      <c r="D8" s="32">
        <f t="array" aca="1" ref="D8" ca="1">IFERROR(INDEX(tablo,SMALL(IF((type=$F$1)*(largeur=$H$1),ROW(tablo)-7),ROW($A4)),4),"")</f>
        <v>200</v>
      </c>
      <c r="E8" s="32">
        <f t="array" aca="1" ref="E8" ca="1">IFERROR(INDEX(tablo,SMALL(IF((type=$F$1)*(largeur=$H$1),ROW(tablo)-7),ROW($A4)),5),"")</f>
        <v>50</v>
      </c>
      <c r="F8" s="32">
        <f t="array" aca="1" ref="F8" ca="1">IFERROR(INDEX(tablo,SMALL(IF((type=$F$1)*(largeur=$H$1),ROW(tablo)-7),ROW($A4)),6),"")</f>
        <v>53</v>
      </c>
      <c r="G8" s="32">
        <f t="array" aca="1" ref="G8" ca="1">IFERROR(INDEX(tablo,SMALL(IF((type=$F$1)*(largeur=$H$1),ROW(tablo)-7),ROW($A4)),8),"")</f>
        <v>0.53</v>
      </c>
    </row>
    <row r="9" spans="1:10" ht="20.100000000000001" customHeight="1" x14ac:dyDescent="0.25">
      <c r="A9" s="32" t="str">
        <f t="array" aca="1" ref="A9" ca="1">IFERROR(INDEX(tablo,SMALL(IF((type=$F$1)*(largeur=$H$1),ROW(tablo)-7),ROW($A5)),1),"")</f>
        <v>P-3-07</v>
      </c>
      <c r="B9" s="32"/>
      <c r="C9" s="32">
        <f t="array" aca="1" ref="C9" ca="1">IFERROR(INDEX(tablo,SMALL(IF((type=$F$1)*(largeur=$H$1),ROW(tablo)-7),ROW($A5)),3),"")</f>
        <v>1</v>
      </c>
      <c r="D9" s="32">
        <f t="array" aca="1" ref="D9" ca="1">IFERROR(INDEX(tablo,SMALL(IF((type=$F$1)*(largeur=$H$1),ROW(tablo)-7),ROW($A5)),4),"")</f>
        <v>200</v>
      </c>
      <c r="E9" s="32">
        <f t="array" aca="1" ref="E9" ca="1">IFERROR(INDEX(tablo,SMALL(IF((type=$F$1)*(largeur=$H$1),ROW(tablo)-7),ROW($A5)),5),"")</f>
        <v>50</v>
      </c>
      <c r="F9" s="32">
        <f t="array" aca="1" ref="F9" ca="1">IFERROR(INDEX(tablo,SMALL(IF((type=$F$1)*(largeur=$H$1),ROW(tablo)-7),ROW($A5)),6),"")</f>
        <v>53</v>
      </c>
      <c r="G9" s="32">
        <f t="array" aca="1" ref="G9" ca="1">IFERROR(INDEX(tablo,SMALL(IF((type=$F$1)*(largeur=$H$1),ROW(tablo)-7),ROW($A5)),8),"")</f>
        <v>0.53</v>
      </c>
    </row>
    <row r="10" spans="1:10" ht="20.100000000000001" customHeight="1" x14ac:dyDescent="0.25">
      <c r="A10" s="32" t="str">
        <f t="array" aca="1" ref="A10" ca="1">IFERROR(INDEX(tablo,SMALL(IF((type=$F$1)*(largeur=$H$1),ROW(tablo)-7),ROW($A6)),1),"")</f>
        <v>P-3-08</v>
      </c>
      <c r="B10" s="32"/>
      <c r="C10" s="32">
        <f t="array" aca="1" ref="C10" ca="1">IFERROR(INDEX(tablo,SMALL(IF((type=$F$1)*(largeur=$H$1),ROW(tablo)-7),ROW($A6)),3),"")</f>
        <v>1</v>
      </c>
      <c r="D10" s="32">
        <f t="array" aca="1" ref="D10" ca="1">IFERROR(INDEX(tablo,SMALL(IF((type=$F$1)*(largeur=$H$1),ROW(tablo)-7),ROW($A6)),4),"")</f>
        <v>200</v>
      </c>
      <c r="E10" s="32">
        <f t="array" aca="1" ref="E10" ca="1">IFERROR(INDEX(tablo,SMALL(IF((type=$F$1)*(largeur=$H$1),ROW(tablo)-7),ROW($A6)),5),"")</f>
        <v>50</v>
      </c>
      <c r="F10" s="32">
        <f t="array" aca="1" ref="F10" ca="1">IFERROR(INDEX(tablo,SMALL(IF((type=$F$1)*(largeur=$H$1),ROW(tablo)-7),ROW($A6)),6),"")</f>
        <v>53</v>
      </c>
      <c r="G10" s="32">
        <f t="array" aca="1" ref="G10" ca="1">IFERROR(INDEX(tablo,SMALL(IF((type=$F$1)*(largeur=$H$1),ROW(tablo)-7),ROW($A6)),8),"")</f>
        <v>0.53</v>
      </c>
    </row>
    <row r="11" spans="1:10" ht="20.100000000000001" customHeight="1" x14ac:dyDescent="0.25">
      <c r="A11" s="32" t="str">
        <f t="array" aca="1" ref="A11" ca="1">IFERROR(INDEX(tablo,SMALL(IF((type=$F$1)*(largeur=$H$1),ROW(tablo)-7),ROW($A7)),1),"")</f>
        <v>P-3-09</v>
      </c>
      <c r="B11" s="32"/>
      <c r="C11" s="32">
        <f t="array" aca="1" ref="C11" ca="1">IFERROR(INDEX(tablo,SMALL(IF((type=$F$1)*(largeur=$H$1),ROW(tablo)-7),ROW($A7)),3),"")</f>
        <v>1</v>
      </c>
      <c r="D11" s="32">
        <f t="array" aca="1" ref="D11" ca="1">IFERROR(INDEX(tablo,SMALL(IF((type=$F$1)*(largeur=$H$1),ROW(tablo)-7),ROW($A7)),4),"")</f>
        <v>200</v>
      </c>
      <c r="E11" s="32">
        <f t="array" aca="1" ref="E11" ca="1">IFERROR(INDEX(tablo,SMALL(IF((type=$F$1)*(largeur=$H$1),ROW(tablo)-7),ROW($A7)),5),"")</f>
        <v>50</v>
      </c>
      <c r="F11" s="32">
        <f t="array" aca="1" ref="F11" ca="1">IFERROR(INDEX(tablo,SMALL(IF((type=$F$1)*(largeur=$H$1),ROW(tablo)-7),ROW($A7)),6),"")</f>
        <v>53</v>
      </c>
      <c r="G11" s="32">
        <f t="array" aca="1" ref="G11" ca="1">IFERROR(INDEX(tablo,SMALL(IF((type=$F$1)*(largeur=$H$1),ROW(tablo)-7),ROW($A7)),8),"")</f>
        <v>0.53</v>
      </c>
    </row>
    <row r="12" spans="1:10" ht="20.100000000000001" customHeight="1" x14ac:dyDescent="0.25">
      <c r="A12" s="32" t="str">
        <f t="array" aca="1" ref="A12" ca="1">IFERROR(INDEX(tablo,SMALL(IF((type=$F$1)*(largeur=$H$1),ROW(tablo)-7),ROW($A8)),1),"")</f>
        <v>P-5-03</v>
      </c>
      <c r="B12" s="32"/>
      <c r="C12" s="32">
        <f t="array" aca="1" ref="C12" ca="1">IFERROR(INDEX(tablo,SMALL(IF((type=$F$1)*(largeur=$H$1),ROW(tablo)-7),ROW($A8)),3),"")</f>
        <v>1</v>
      </c>
      <c r="D12" s="32">
        <f t="array" aca="1" ref="D12" ca="1">IFERROR(INDEX(tablo,SMALL(IF((type=$F$1)*(largeur=$H$1),ROW(tablo)-7),ROW($A8)),4),"")</f>
        <v>200</v>
      </c>
      <c r="E12" s="32">
        <f t="array" aca="1" ref="E12" ca="1">IFERROR(INDEX(tablo,SMALL(IF((type=$F$1)*(largeur=$H$1),ROW(tablo)-7),ROW($A8)),5),"")</f>
        <v>50</v>
      </c>
      <c r="F12" s="32">
        <f t="array" aca="1" ref="F12" ca="1">IFERROR(INDEX(tablo,SMALL(IF((type=$F$1)*(largeur=$H$1),ROW(tablo)-7),ROW($A8)),6),"")</f>
        <v>53</v>
      </c>
      <c r="G12" s="32">
        <f t="array" aca="1" ref="G12" ca="1">IFERROR(INDEX(tablo,SMALL(IF((type=$F$1)*(largeur=$H$1),ROW(tablo)-7),ROW($A8)),8),"")</f>
        <v>0.53</v>
      </c>
    </row>
    <row r="13" spans="1:10" ht="20.100000000000001" customHeight="1" x14ac:dyDescent="0.25">
      <c r="A13" s="32" t="str">
        <f t="array" aca="1" ref="A13" ca="1">IFERROR(INDEX(tablo,SMALL(IF((type=$F$1)*(largeur=$H$1),ROW(tablo)-7),ROW($A9)),1),"")</f>
        <v>P-5-05</v>
      </c>
      <c r="B13" s="32"/>
      <c r="C13" s="32">
        <f t="array" aca="1" ref="C13" ca="1">IFERROR(INDEX(tablo,SMALL(IF((type=$F$1)*(largeur=$H$1),ROW(tablo)-7),ROW($A9)),3),"")</f>
        <v>1</v>
      </c>
      <c r="D13" s="32">
        <f t="array" aca="1" ref="D13" ca="1">IFERROR(INDEX(tablo,SMALL(IF((type=$F$1)*(largeur=$H$1),ROW(tablo)-7),ROW($A9)),4),"")</f>
        <v>200</v>
      </c>
      <c r="E13" s="32">
        <f t="array" aca="1" ref="E13" ca="1">IFERROR(INDEX(tablo,SMALL(IF((type=$F$1)*(largeur=$H$1),ROW(tablo)-7),ROW($A9)),5),"")</f>
        <v>50</v>
      </c>
      <c r="F13" s="32">
        <f t="array" aca="1" ref="F13" ca="1">IFERROR(INDEX(tablo,SMALL(IF((type=$F$1)*(largeur=$H$1),ROW(tablo)-7),ROW($A9)),6),"")</f>
        <v>53</v>
      </c>
      <c r="G13" s="32">
        <f t="array" aca="1" ref="G13" ca="1">IFERROR(INDEX(tablo,SMALL(IF((type=$F$1)*(largeur=$H$1),ROW(tablo)-7),ROW($A9)),8),"")</f>
        <v>0.53</v>
      </c>
    </row>
    <row r="14" spans="1:10" ht="20.100000000000001" customHeight="1" x14ac:dyDescent="0.25">
      <c r="A14" s="32" t="str">
        <f t="array" aca="1" ref="A14" ca="1">IFERROR(INDEX(tablo,SMALL(IF((type=$F$1)*(largeur=$H$1),ROW(tablo)-7),ROW($A10)),1),"")</f>
        <v>P-5-06</v>
      </c>
      <c r="B14" s="32"/>
      <c r="C14" s="32">
        <f t="array" aca="1" ref="C14" ca="1">IFERROR(INDEX(tablo,SMALL(IF((type=$F$1)*(largeur=$H$1),ROW(tablo)-7),ROW($A10)),3),"")</f>
        <v>1</v>
      </c>
      <c r="D14" s="32">
        <f t="array" aca="1" ref="D14" ca="1">IFERROR(INDEX(tablo,SMALL(IF((type=$F$1)*(largeur=$H$1),ROW(tablo)-7),ROW($A10)),4),"")</f>
        <v>200</v>
      </c>
      <c r="E14" s="32">
        <f t="array" aca="1" ref="E14" ca="1">IFERROR(INDEX(tablo,SMALL(IF((type=$F$1)*(largeur=$H$1),ROW(tablo)-7),ROW($A10)),5),"")</f>
        <v>50</v>
      </c>
      <c r="F14" s="32">
        <f t="array" aca="1" ref="F14" ca="1">IFERROR(INDEX(tablo,SMALL(IF((type=$F$1)*(largeur=$H$1),ROW(tablo)-7),ROW($A10)),6),"")</f>
        <v>53</v>
      </c>
      <c r="G14" s="32">
        <f t="array" aca="1" ref="G14" ca="1">IFERROR(INDEX(tablo,SMALL(IF((type=$F$1)*(largeur=$H$1),ROW(tablo)-7),ROW($A10)),8),"")</f>
        <v>0.53</v>
      </c>
    </row>
    <row r="15" spans="1:10" ht="20.100000000000001" customHeight="1" x14ac:dyDescent="0.25">
      <c r="A15" s="32" t="str">
        <f t="array" aca="1" ref="A15" ca="1">IFERROR(INDEX(tablo,SMALL(IF((type=$F$1)*(largeur=$H$1),ROW(tablo)-7),ROW($A11)),1),"")</f>
        <v>P-5-07</v>
      </c>
      <c r="B15" s="32"/>
      <c r="C15" s="32">
        <f t="array" aca="1" ref="C15" ca="1">IFERROR(INDEX(tablo,SMALL(IF((type=$F$1)*(largeur=$H$1),ROW(tablo)-7),ROW($A11)),3),"")</f>
        <v>1</v>
      </c>
      <c r="D15" s="32">
        <f t="array" aca="1" ref="D15" ca="1">IFERROR(INDEX(tablo,SMALL(IF((type=$F$1)*(largeur=$H$1),ROW(tablo)-7),ROW($A11)),4),"")</f>
        <v>200</v>
      </c>
      <c r="E15" s="32">
        <f t="array" aca="1" ref="E15" ca="1">IFERROR(INDEX(tablo,SMALL(IF((type=$F$1)*(largeur=$H$1),ROW(tablo)-7),ROW($A11)),5),"")</f>
        <v>50</v>
      </c>
      <c r="F15" s="32">
        <f t="array" aca="1" ref="F15" ca="1">IFERROR(INDEX(tablo,SMALL(IF((type=$F$1)*(largeur=$H$1),ROW(tablo)-7),ROW($A11)),6),"")</f>
        <v>53</v>
      </c>
      <c r="G15" s="32">
        <f t="array" aca="1" ref="G15" ca="1">IFERROR(INDEX(tablo,SMALL(IF((type=$F$1)*(largeur=$H$1),ROW(tablo)-7),ROW($A11)),8),"")</f>
        <v>0.53</v>
      </c>
    </row>
    <row r="16" spans="1:10" ht="20.100000000000001" customHeight="1" x14ac:dyDescent="0.25">
      <c r="A16" s="32" t="str">
        <f t="array" aca="1" ref="A16" ca="1">IFERROR(INDEX(tablo,SMALL(IF((type=$F$1)*(largeur=$H$1),ROW(tablo)-7),ROW($A12)),1),"")</f>
        <v>P-5-08</v>
      </c>
      <c r="B16" s="32"/>
      <c r="C16" s="32">
        <f t="array" aca="1" ref="C16" ca="1">IFERROR(INDEX(tablo,SMALL(IF((type=$F$1)*(largeur=$H$1),ROW(tablo)-7),ROW($A12)),3),"")</f>
        <v>1</v>
      </c>
      <c r="D16" s="32">
        <f t="array" aca="1" ref="D16" ca="1">IFERROR(INDEX(tablo,SMALL(IF((type=$F$1)*(largeur=$H$1),ROW(tablo)-7),ROW($A12)),4),"")</f>
        <v>200</v>
      </c>
      <c r="E16" s="32">
        <f t="array" aca="1" ref="E16" ca="1">IFERROR(INDEX(tablo,SMALL(IF((type=$F$1)*(largeur=$H$1),ROW(tablo)-7),ROW($A12)),5),"")</f>
        <v>50</v>
      </c>
      <c r="F16" s="32">
        <f t="array" aca="1" ref="F16" ca="1">IFERROR(INDEX(tablo,SMALL(IF((type=$F$1)*(largeur=$H$1),ROW(tablo)-7),ROW($A12)),6),"")</f>
        <v>53</v>
      </c>
      <c r="G16" s="32">
        <f t="array" aca="1" ref="G16" ca="1">IFERROR(INDEX(tablo,SMALL(IF((type=$F$1)*(largeur=$H$1),ROW(tablo)-7),ROW($A12)),8),"")</f>
        <v>0.53</v>
      </c>
    </row>
    <row r="17" spans="1:7" ht="20.100000000000001" customHeight="1" x14ac:dyDescent="0.25">
      <c r="A17" s="32" t="str">
        <f t="array" aca="1" ref="A17" ca="1">IFERROR(INDEX(tablo,SMALL(IF((type=$F$1)*(largeur=$H$1),ROW(tablo)-7),ROW($A13)),1),"")</f>
        <v>P-5-09</v>
      </c>
      <c r="B17" s="32"/>
      <c r="C17" s="32">
        <f t="array" aca="1" ref="C17" ca="1">IFERROR(INDEX(tablo,SMALL(IF((type=$F$1)*(largeur=$H$1),ROW(tablo)-7),ROW($A13)),3),"")</f>
        <v>1</v>
      </c>
      <c r="D17" s="32">
        <f t="array" aca="1" ref="D17" ca="1">IFERROR(INDEX(tablo,SMALL(IF((type=$F$1)*(largeur=$H$1),ROW(tablo)-7),ROW($A13)),4),"")</f>
        <v>200</v>
      </c>
      <c r="E17" s="32">
        <f t="array" aca="1" ref="E17" ca="1">IFERROR(INDEX(tablo,SMALL(IF((type=$F$1)*(largeur=$H$1),ROW(tablo)-7),ROW($A13)),5),"")</f>
        <v>50</v>
      </c>
      <c r="F17" s="32">
        <f t="array" aca="1" ref="F17" ca="1">IFERROR(INDEX(tablo,SMALL(IF((type=$F$1)*(largeur=$H$1),ROW(tablo)-7),ROW($A13)),6),"")</f>
        <v>53</v>
      </c>
      <c r="G17" s="32">
        <f t="array" aca="1" ref="G17" ca="1">IFERROR(INDEX(tablo,SMALL(IF((type=$F$1)*(largeur=$H$1),ROW(tablo)-7),ROW($A13)),8),"")</f>
        <v>0.53</v>
      </c>
    </row>
    <row r="18" spans="1:7" ht="20.100000000000001" customHeight="1" x14ac:dyDescent="0.25">
      <c r="A18" s="32" t="str">
        <f t="array" aca="1" ref="A18" ca="1">IFERROR(INDEX(tablo,SMALL(IF((type=$F$1)*(largeur=$H$1),ROW(tablo)-7),ROW($A14)),1),"")</f>
        <v/>
      </c>
      <c r="B18" s="32"/>
      <c r="C18" s="32" t="str">
        <f t="array" aca="1" ref="C18" ca="1">IFERROR(INDEX(tablo,SMALL(IF((type=$F$1)*(largeur=$H$1),ROW(tablo)-7),ROW($A14)),3),"")</f>
        <v/>
      </c>
      <c r="D18" s="32" t="str">
        <f t="array" aca="1" ref="D18" ca="1">IFERROR(INDEX(tablo,SMALL(IF((type=$F$1)*(largeur=$H$1),ROW(tablo)-7),ROW($A14)),4),"")</f>
        <v/>
      </c>
      <c r="E18" s="32" t="str">
        <f t="array" aca="1" ref="E18" ca="1">IFERROR(INDEX(tablo,SMALL(IF((type=$F$1)*(largeur=$H$1),ROW(tablo)-7),ROW($A14)),5),"")</f>
        <v/>
      </c>
      <c r="F18" s="32" t="str">
        <f t="array" aca="1" ref="F18" ca="1">IFERROR(INDEX(tablo,SMALL(IF((type=$F$1)*(largeur=$H$1),ROW(tablo)-7),ROW($A14)),6),"")</f>
        <v/>
      </c>
      <c r="G18" s="32" t="str">
        <f t="array" aca="1" ref="G18" ca="1">IFERROR(INDEX(tablo,SMALL(IF((type=$F$1)*(largeur=$H$1),ROW(tablo)-7),ROW($A14)),8),"")</f>
        <v/>
      </c>
    </row>
    <row r="19" spans="1:7" ht="20.100000000000001" customHeight="1" x14ac:dyDescent="0.25">
      <c r="A19" s="32" t="str">
        <f t="array" aca="1" ref="A19" ca="1">IFERROR(INDEX(tablo,SMALL(IF((type=$F$1)*(largeur=$H$1),ROW(tablo)-7),ROW($A15)),1),"")</f>
        <v/>
      </c>
      <c r="B19" s="32"/>
      <c r="C19" s="32" t="str">
        <f t="array" aca="1" ref="C19" ca="1">IFERROR(INDEX(tablo,SMALL(IF((type=$F$1)*(largeur=$H$1),ROW(tablo)-7),ROW($A15)),3),"")</f>
        <v/>
      </c>
      <c r="D19" s="32" t="str">
        <f t="array" aca="1" ref="D19" ca="1">IFERROR(INDEX(tablo,SMALL(IF((type=$F$1)*(largeur=$H$1),ROW(tablo)-7),ROW($A15)),4),"")</f>
        <v/>
      </c>
      <c r="E19" s="32" t="str">
        <f t="array" aca="1" ref="E19" ca="1">IFERROR(INDEX(tablo,SMALL(IF((type=$F$1)*(largeur=$H$1),ROW(tablo)-7),ROW($A15)),5),"")</f>
        <v/>
      </c>
      <c r="F19" s="32" t="str">
        <f t="array" aca="1" ref="F19" ca="1">IFERROR(INDEX(tablo,SMALL(IF((type=$F$1)*(largeur=$H$1),ROW(tablo)-7),ROW($A15)),6),"")</f>
        <v/>
      </c>
      <c r="G19" s="32" t="str">
        <f t="array" aca="1" ref="G19" ca="1">IFERROR(INDEX(tablo,SMALL(IF((type=$F$1)*(largeur=$H$1),ROW(tablo)-7),ROW($A15)),8),"")</f>
        <v/>
      </c>
    </row>
    <row r="20" spans="1:7" ht="20.100000000000001" customHeight="1" x14ac:dyDescent="0.25">
      <c r="A20" s="32" t="str">
        <f t="array" aca="1" ref="A20" ca="1">IFERROR(INDEX(tablo,SMALL(IF((type=$F$1)*(largeur=$H$1),ROW(tablo)-7),ROW($A16)),1),"")</f>
        <v/>
      </c>
      <c r="B20" s="32"/>
      <c r="C20" s="32" t="str">
        <f t="array" aca="1" ref="C20" ca="1">IFERROR(INDEX(tablo,SMALL(IF((type=$F$1)*(largeur=$H$1),ROW(tablo)-7),ROW($A16)),3),"")</f>
        <v/>
      </c>
      <c r="D20" s="32" t="str">
        <f t="array" aca="1" ref="D20" ca="1">IFERROR(INDEX(tablo,SMALL(IF((type=$F$1)*(largeur=$H$1),ROW(tablo)-7),ROW($A16)),4),"")</f>
        <v/>
      </c>
      <c r="E20" s="32" t="str">
        <f t="array" aca="1" ref="E20" ca="1">IFERROR(INDEX(tablo,SMALL(IF((type=$F$1)*(largeur=$H$1),ROW(tablo)-7),ROW($A16)),5),"")</f>
        <v/>
      </c>
      <c r="F20" s="32" t="str">
        <f t="array" aca="1" ref="F20" ca="1">IFERROR(INDEX(tablo,SMALL(IF((type=$F$1)*(largeur=$H$1),ROW(tablo)-7),ROW($A16)),6),"")</f>
        <v/>
      </c>
      <c r="G20" s="32" t="str">
        <f t="array" aca="1" ref="G20" ca="1">IFERROR(INDEX(tablo,SMALL(IF((type=$F$1)*(largeur=$H$1),ROW(tablo)-7),ROW($A16)),8),"")</f>
        <v/>
      </c>
    </row>
    <row r="21" spans="1:7" ht="20.100000000000001" customHeight="1" x14ac:dyDescent="0.25">
      <c r="A21" s="32" t="str">
        <f t="array" aca="1" ref="A21" ca="1">IFERROR(INDEX(tablo,SMALL(IF((type=$F$1)*(largeur=$H$1),ROW(tablo)-7),ROW($A17)),1),"")</f>
        <v/>
      </c>
      <c r="B21" s="32"/>
      <c r="C21" s="32" t="str">
        <f t="array" aca="1" ref="C21" ca="1">IFERROR(INDEX(tablo,SMALL(IF((type=$F$1)*(largeur=$H$1),ROW(tablo)-7),ROW($A17)),3),"")</f>
        <v/>
      </c>
      <c r="D21" s="32" t="str">
        <f t="array" aca="1" ref="D21" ca="1">IFERROR(INDEX(tablo,SMALL(IF((type=$F$1)*(largeur=$H$1),ROW(tablo)-7),ROW($A17)),4),"")</f>
        <v/>
      </c>
      <c r="E21" s="32" t="str">
        <f t="array" aca="1" ref="E21" ca="1">IFERROR(INDEX(tablo,SMALL(IF((type=$F$1)*(largeur=$H$1),ROW(tablo)-7),ROW($A17)),5),"")</f>
        <v/>
      </c>
      <c r="F21" s="32" t="str">
        <f t="array" aca="1" ref="F21" ca="1">IFERROR(INDEX(tablo,SMALL(IF((type=$F$1)*(largeur=$H$1),ROW(tablo)-7),ROW($A17)),6),"")</f>
        <v/>
      </c>
      <c r="G21" s="32" t="str">
        <f t="array" aca="1" ref="G21" ca="1">IFERROR(INDEX(tablo,SMALL(IF((type=$F$1)*(largeur=$H$1),ROW(tablo)-7),ROW($A17)),8),"")</f>
        <v/>
      </c>
    </row>
    <row r="22" spans="1:7" ht="20.100000000000001" customHeight="1" x14ac:dyDescent="0.25">
      <c r="A22" s="32" t="str">
        <f t="array" aca="1" ref="A22" ca="1">IFERROR(INDEX(tablo,SMALL(IF((type=$F$1)*(largeur=$H$1),ROW(tablo)-7),ROW($A18)),1),"")</f>
        <v/>
      </c>
      <c r="B22" s="32"/>
      <c r="C22" s="32" t="str">
        <f t="array" aca="1" ref="C22" ca="1">IFERROR(INDEX(tablo,SMALL(IF((type=$F$1)*(largeur=$H$1),ROW(tablo)-7),ROW($A18)),3),"")</f>
        <v/>
      </c>
      <c r="D22" s="32" t="str">
        <f t="array" aca="1" ref="D22" ca="1">IFERROR(INDEX(tablo,SMALL(IF((type=$F$1)*(largeur=$H$1),ROW(tablo)-7),ROW($A18)),4),"")</f>
        <v/>
      </c>
      <c r="E22" s="32" t="str">
        <f t="array" aca="1" ref="E22" ca="1">IFERROR(INDEX(tablo,SMALL(IF((type=$F$1)*(largeur=$H$1),ROW(tablo)-7),ROW($A18)),5),"")</f>
        <v/>
      </c>
      <c r="F22" s="32" t="str">
        <f t="array" aca="1" ref="F22" ca="1">IFERROR(INDEX(tablo,SMALL(IF((type=$F$1)*(largeur=$H$1),ROW(tablo)-7),ROW($A18)),6),"")</f>
        <v/>
      </c>
      <c r="G22" s="32" t="str">
        <f t="array" aca="1" ref="G22" ca="1">IFERROR(INDEX(tablo,SMALL(IF((type=$F$1)*(largeur=$H$1),ROW(tablo)-7),ROW($A18)),8),"")</f>
        <v/>
      </c>
    </row>
    <row r="23" spans="1:7" ht="20.100000000000001" customHeight="1" x14ac:dyDescent="0.25">
      <c r="A23" s="32" t="str">
        <f t="array" aca="1" ref="A23" ca="1">IFERROR(INDEX(tablo,SMALL(IF((type=$F$1)*(largeur=$H$1),ROW(tablo)-7),ROW($A19)),1),"")</f>
        <v/>
      </c>
      <c r="B23" s="32"/>
      <c r="C23" s="32" t="str">
        <f t="array" aca="1" ref="C23" ca="1">IFERROR(INDEX(tablo,SMALL(IF((type=$F$1)*(largeur=$H$1),ROW(tablo)-7),ROW($A19)),3),"")</f>
        <v/>
      </c>
      <c r="D23" s="32" t="str">
        <f t="array" aca="1" ref="D23" ca="1">IFERROR(INDEX(tablo,SMALL(IF((type=$F$1)*(largeur=$H$1),ROW(tablo)-7),ROW($A19)),4),"")</f>
        <v/>
      </c>
      <c r="E23" s="32" t="str">
        <f t="array" aca="1" ref="E23" ca="1">IFERROR(INDEX(tablo,SMALL(IF((type=$F$1)*(largeur=$H$1),ROW(tablo)-7),ROW($A19)),5),"")</f>
        <v/>
      </c>
      <c r="F23" s="32" t="str">
        <f t="array" aca="1" ref="F23" ca="1">IFERROR(INDEX(tablo,SMALL(IF((type=$F$1)*(largeur=$H$1),ROW(tablo)-7),ROW($A19)),6),"")</f>
        <v/>
      </c>
      <c r="G23" s="32" t="str">
        <f t="array" aca="1" ref="G23" ca="1">IFERROR(INDEX(tablo,SMALL(IF((type=$F$1)*(largeur=$H$1),ROW(tablo)-7),ROW($A19)),8),"")</f>
        <v/>
      </c>
    </row>
    <row r="24" spans="1:7" ht="20.100000000000001" customHeight="1" x14ac:dyDescent="0.25">
      <c r="A24" s="32" t="str">
        <f t="array" aca="1" ref="A24" ca="1">IFERROR(INDEX(tablo,SMALL(IF((type=$F$1)*(largeur=$H$1),ROW(tablo)-7),ROW($A20)),1),"")</f>
        <v/>
      </c>
      <c r="B24" s="32"/>
      <c r="C24" s="32" t="str">
        <f t="array" aca="1" ref="C24" ca="1">IFERROR(INDEX(tablo,SMALL(IF((type=$F$1)*(largeur=$H$1),ROW(tablo)-7),ROW($A20)),3),"")</f>
        <v/>
      </c>
      <c r="D24" s="32" t="str">
        <f t="array" aca="1" ref="D24" ca="1">IFERROR(INDEX(tablo,SMALL(IF((type=$F$1)*(largeur=$H$1),ROW(tablo)-7),ROW($A20)),4),"")</f>
        <v/>
      </c>
      <c r="E24" s="32" t="str">
        <f t="array" aca="1" ref="E24" ca="1">IFERROR(INDEX(tablo,SMALL(IF((type=$F$1)*(largeur=$H$1),ROW(tablo)-7),ROW($A20)),5),"")</f>
        <v/>
      </c>
      <c r="F24" s="32" t="str">
        <f t="array" aca="1" ref="F24" ca="1">IFERROR(INDEX(tablo,SMALL(IF((type=$F$1)*(largeur=$H$1),ROW(tablo)-7),ROW($A20)),6),"")</f>
        <v/>
      </c>
      <c r="G24" s="32" t="str">
        <f t="array" aca="1" ref="G24" ca="1">IFERROR(INDEX(tablo,SMALL(IF((type=$F$1)*(largeur=$H$1),ROW(tablo)-7),ROW($A20)),8),"")</f>
        <v/>
      </c>
    </row>
    <row r="25" spans="1:7" ht="20.100000000000001" customHeight="1" x14ac:dyDescent="0.25">
      <c r="A25" s="32" t="str">
        <f t="array" aca="1" ref="A25" ca="1">IFERROR(INDEX(tablo,SMALL(IF((type=$F$1)*(largeur=$H$1),ROW(tablo)-7),ROW($A21)),1),"")</f>
        <v/>
      </c>
      <c r="B25" s="32"/>
      <c r="C25" s="32" t="str">
        <f t="array" aca="1" ref="C25" ca="1">IFERROR(INDEX(tablo,SMALL(IF((type=$F$1)*(largeur=$H$1),ROW(tablo)-7),ROW($A21)),3),"")</f>
        <v/>
      </c>
      <c r="D25" s="32" t="str">
        <f t="array" aca="1" ref="D25" ca="1">IFERROR(INDEX(tablo,SMALL(IF((type=$F$1)*(largeur=$H$1),ROW(tablo)-7),ROW($A21)),4),"")</f>
        <v/>
      </c>
      <c r="E25" s="32" t="str">
        <f t="array" aca="1" ref="E25" ca="1">IFERROR(INDEX(tablo,SMALL(IF((type=$F$1)*(largeur=$H$1),ROW(tablo)-7),ROW($A21)),5),"")</f>
        <v/>
      </c>
      <c r="F25" s="32" t="str">
        <f t="array" aca="1" ref="F25" ca="1">IFERROR(INDEX(tablo,SMALL(IF((type=$F$1)*(largeur=$H$1),ROW(tablo)-7),ROW($A21)),6),"")</f>
        <v/>
      </c>
      <c r="G25" s="32" t="str">
        <f t="array" aca="1" ref="G25" ca="1">IFERROR(INDEX(tablo,SMALL(IF((type=$F$1)*(largeur=$H$1),ROW(tablo)-7),ROW($A21)),8),"")</f>
        <v/>
      </c>
    </row>
    <row r="26" spans="1:7" ht="20.100000000000001" customHeight="1" x14ac:dyDescent="0.25">
      <c r="A26" s="32" t="str">
        <f t="array" aca="1" ref="A26" ca="1">IFERROR(INDEX(tablo,SMALL(IF((type=$F$1)*(largeur=$H$1),ROW(tablo)-7),ROW($A22)),1),"")</f>
        <v/>
      </c>
      <c r="B26" s="32"/>
      <c r="C26" s="32" t="str">
        <f t="array" aca="1" ref="C26" ca="1">IFERROR(INDEX(tablo,SMALL(IF((type=$F$1)*(largeur=$H$1),ROW(tablo)-7),ROW($A22)),3),"")</f>
        <v/>
      </c>
      <c r="D26" s="32" t="str">
        <f t="array" aca="1" ref="D26" ca="1">IFERROR(INDEX(tablo,SMALL(IF((type=$F$1)*(largeur=$H$1),ROW(tablo)-7),ROW($A22)),4),"")</f>
        <v/>
      </c>
      <c r="E26" s="32" t="str">
        <f t="array" aca="1" ref="E26" ca="1">IFERROR(INDEX(tablo,SMALL(IF((type=$F$1)*(largeur=$H$1),ROW(tablo)-7),ROW($A22)),5),"")</f>
        <v/>
      </c>
      <c r="F26" s="32" t="str">
        <f t="array" aca="1" ref="F26" ca="1">IFERROR(INDEX(tablo,SMALL(IF((type=$F$1)*(largeur=$H$1),ROW(tablo)-7),ROW($A22)),6),"")</f>
        <v/>
      </c>
      <c r="G26" s="32" t="str">
        <f t="array" aca="1" ref="G26" ca="1">IFERROR(INDEX(tablo,SMALL(IF((type=$F$1)*(largeur=$H$1),ROW(tablo)-7),ROW($A22)),8),"")</f>
        <v/>
      </c>
    </row>
    <row r="27" spans="1:7" ht="20.100000000000001" customHeight="1" x14ac:dyDescent="0.25">
      <c r="A27" s="32" t="str">
        <f t="array" aca="1" ref="A27" ca="1">IFERROR(INDEX(tablo,SMALL(IF((type=$F$1)*(largeur=$H$1),ROW(tablo)-7),ROW($A23)),1),"")</f>
        <v/>
      </c>
      <c r="B27" s="32"/>
      <c r="C27" s="32" t="str">
        <f t="array" aca="1" ref="C27" ca="1">IFERROR(INDEX(tablo,SMALL(IF((type=$F$1)*(largeur=$H$1),ROW(tablo)-7),ROW($A23)),3),"")</f>
        <v/>
      </c>
      <c r="D27" s="32" t="str">
        <f t="array" aca="1" ref="D27" ca="1">IFERROR(INDEX(tablo,SMALL(IF((type=$F$1)*(largeur=$H$1),ROW(tablo)-7),ROW($A23)),4),"")</f>
        <v/>
      </c>
      <c r="E27" s="32" t="str">
        <f t="array" aca="1" ref="E27" ca="1">IFERROR(INDEX(tablo,SMALL(IF((type=$F$1)*(largeur=$H$1),ROW(tablo)-7),ROW($A23)),5),"")</f>
        <v/>
      </c>
      <c r="F27" s="32" t="str">
        <f t="array" aca="1" ref="F27" ca="1">IFERROR(INDEX(tablo,SMALL(IF((type=$F$1)*(largeur=$H$1),ROW(tablo)-7),ROW($A23)),6),"")</f>
        <v/>
      </c>
      <c r="G27" s="32" t="str">
        <f t="array" aca="1" ref="G27" ca="1">IFERROR(INDEX(tablo,SMALL(IF((type=$F$1)*(largeur=$H$1),ROW(tablo)-7),ROW($A23)),8),"")</f>
        <v/>
      </c>
    </row>
    <row r="28" spans="1:7" ht="20.100000000000001" customHeight="1" x14ac:dyDescent="0.25">
      <c r="A28" s="32" t="str">
        <f t="array" aca="1" ref="A28" ca="1">IFERROR(INDEX(tablo,SMALL(IF((type=$F$1)*(largeur=$H$1),ROW(tablo)-7),ROW($A24)),1),"")</f>
        <v/>
      </c>
      <c r="B28" s="32"/>
      <c r="C28" s="32" t="str">
        <f t="array" aca="1" ref="C28" ca="1">IFERROR(INDEX(tablo,SMALL(IF((type=$F$1)*(largeur=$H$1),ROW(tablo)-7),ROW($A24)),3),"")</f>
        <v/>
      </c>
      <c r="D28" s="32" t="str">
        <f t="array" aca="1" ref="D28" ca="1">IFERROR(INDEX(tablo,SMALL(IF((type=$F$1)*(largeur=$H$1),ROW(tablo)-7),ROW($A24)),4),"")</f>
        <v/>
      </c>
      <c r="E28" s="32" t="str">
        <f t="array" aca="1" ref="E28" ca="1">IFERROR(INDEX(tablo,SMALL(IF((type=$F$1)*(largeur=$H$1),ROW(tablo)-7),ROW($A24)),5),"")</f>
        <v/>
      </c>
      <c r="F28" s="32" t="str">
        <f t="array" aca="1" ref="F28" ca="1">IFERROR(INDEX(tablo,SMALL(IF((type=$F$1)*(largeur=$H$1),ROW(tablo)-7),ROW($A24)),6),"")</f>
        <v/>
      </c>
      <c r="G28" s="32" t="str">
        <f t="array" aca="1" ref="G28" ca="1">IFERROR(INDEX(tablo,SMALL(IF((type=$F$1)*(largeur=$H$1),ROW(tablo)-7),ROW($A24)),8),"")</f>
        <v/>
      </c>
    </row>
    <row r="29" spans="1:7" ht="20.100000000000001" customHeight="1" x14ac:dyDescent="0.25">
      <c r="A29" s="32" t="str">
        <f t="array" aca="1" ref="A29" ca="1">IFERROR(INDEX(tablo,SMALL(IF((type=$F$1)*(largeur=$H$1),ROW(tablo)-7),ROW($A25)),1),"")</f>
        <v/>
      </c>
      <c r="B29" s="32"/>
      <c r="C29" s="32" t="str">
        <f t="array" aca="1" ref="C29" ca="1">IFERROR(INDEX(tablo,SMALL(IF((type=$F$1)*(largeur=$H$1),ROW(tablo)-7),ROW($A25)),3),"")</f>
        <v/>
      </c>
      <c r="D29" s="32" t="str">
        <f t="array" aca="1" ref="D29" ca="1">IFERROR(INDEX(tablo,SMALL(IF((type=$F$1)*(largeur=$H$1),ROW(tablo)-7),ROW($A25)),4),"")</f>
        <v/>
      </c>
      <c r="E29" s="32" t="str">
        <f t="array" aca="1" ref="E29" ca="1">IFERROR(INDEX(tablo,SMALL(IF((type=$F$1)*(largeur=$H$1),ROW(tablo)-7),ROW($A25)),5),"")</f>
        <v/>
      </c>
      <c r="F29" s="32" t="str">
        <f t="array" aca="1" ref="F29" ca="1">IFERROR(INDEX(tablo,SMALL(IF((type=$F$1)*(largeur=$H$1),ROW(tablo)-7),ROW($A25)),6),"")</f>
        <v/>
      </c>
      <c r="G29" s="32" t="str">
        <f t="array" aca="1" ref="G29" ca="1">IFERROR(INDEX(tablo,SMALL(IF((type=$F$1)*(largeur=$H$1),ROW(tablo)-7),ROW($A25)),8),"")</f>
        <v/>
      </c>
    </row>
    <row r="30" spans="1:7" ht="20.100000000000001" customHeight="1" x14ac:dyDescent="0.25">
      <c r="A30" s="32" t="str">
        <f t="array" aca="1" ref="A30" ca="1">IFERROR(INDEX(tablo,SMALL(IF((type=$F$1)*(largeur=$H$1),ROW(tablo)-7),ROW($A26)),1),"")</f>
        <v/>
      </c>
      <c r="B30" s="32"/>
      <c r="C30" s="32" t="str">
        <f t="array" aca="1" ref="C30" ca="1">IFERROR(INDEX(tablo,SMALL(IF((type=$F$1)*(largeur=$H$1),ROW(tablo)-7),ROW($A26)),3),"")</f>
        <v/>
      </c>
      <c r="D30" s="32" t="str">
        <f t="array" aca="1" ref="D30" ca="1">IFERROR(INDEX(tablo,SMALL(IF((type=$F$1)*(largeur=$H$1),ROW(tablo)-7),ROW($A26)),4),"")</f>
        <v/>
      </c>
      <c r="E30" s="32" t="str">
        <f t="array" aca="1" ref="E30" ca="1">IFERROR(INDEX(tablo,SMALL(IF((type=$F$1)*(largeur=$H$1),ROW(tablo)-7),ROW($A26)),5),"")</f>
        <v/>
      </c>
      <c r="F30" s="32" t="str">
        <f t="array" aca="1" ref="F30" ca="1">IFERROR(INDEX(tablo,SMALL(IF((type=$F$1)*(largeur=$H$1),ROW(tablo)-7),ROW($A26)),6),"")</f>
        <v/>
      </c>
      <c r="G30" s="32" t="str">
        <f t="array" aca="1" ref="G30" ca="1">IFERROR(INDEX(tablo,SMALL(IF((type=$F$1)*(largeur=$H$1),ROW(tablo)-7),ROW($A26)),8),"")</f>
        <v/>
      </c>
    </row>
    <row r="31" spans="1:7" ht="20.100000000000001" customHeight="1" x14ac:dyDescent="0.25">
      <c r="A31" s="32" t="str">
        <f t="array" aca="1" ref="A31" ca="1">IFERROR(INDEX(tablo,SMALL(IF((type=$F$1)*(largeur=$H$1),ROW(tablo)-7),ROW($A27)),1),"")</f>
        <v/>
      </c>
      <c r="B31" s="32"/>
      <c r="C31" s="32" t="str">
        <f t="array" aca="1" ref="C31" ca="1">IFERROR(INDEX(tablo,SMALL(IF((type=$F$1)*(largeur=$H$1),ROW(tablo)-7),ROW($A27)),3),"")</f>
        <v/>
      </c>
      <c r="D31" s="32" t="str">
        <f t="array" aca="1" ref="D31" ca="1">IFERROR(INDEX(tablo,SMALL(IF((type=$F$1)*(largeur=$H$1),ROW(tablo)-7),ROW($A27)),4),"")</f>
        <v/>
      </c>
      <c r="E31" s="32" t="str">
        <f t="array" aca="1" ref="E31" ca="1">IFERROR(INDEX(tablo,SMALL(IF((type=$F$1)*(largeur=$H$1),ROW(tablo)-7),ROW($A27)),5),"")</f>
        <v/>
      </c>
      <c r="F31" s="32" t="str">
        <f t="array" aca="1" ref="F31" ca="1">IFERROR(INDEX(tablo,SMALL(IF((type=$F$1)*(largeur=$H$1),ROW(tablo)-7),ROW($A27)),6),"")</f>
        <v/>
      </c>
      <c r="G31" s="32" t="str">
        <f t="array" aca="1" ref="G31" ca="1">IFERROR(INDEX(tablo,SMALL(IF((type=$F$1)*(largeur=$H$1),ROW(tablo)-7),ROW($A27)),8),"")</f>
        <v/>
      </c>
    </row>
    <row r="32" spans="1:7" ht="20.100000000000001" customHeight="1" x14ac:dyDescent="0.25">
      <c r="A32" s="32" t="str">
        <f t="array" aca="1" ref="A32" ca="1">IFERROR(INDEX(tablo,SMALL(IF((type=$F$1)*(largeur=$H$1),ROW(tablo)-7),ROW($A28)),1),"")</f>
        <v/>
      </c>
      <c r="B32" s="32"/>
      <c r="C32" s="32" t="str">
        <f t="array" aca="1" ref="C32" ca="1">IFERROR(INDEX(tablo,SMALL(IF((type=$F$1)*(largeur=$H$1),ROW(tablo)-7),ROW($A28)),3),"")</f>
        <v/>
      </c>
      <c r="D32" s="32" t="str">
        <f t="array" aca="1" ref="D32" ca="1">IFERROR(INDEX(tablo,SMALL(IF((type=$F$1)*(largeur=$H$1),ROW(tablo)-7),ROW($A28)),4),"")</f>
        <v/>
      </c>
      <c r="E32" s="32" t="str">
        <f t="array" aca="1" ref="E32" ca="1">IFERROR(INDEX(tablo,SMALL(IF((type=$F$1)*(largeur=$H$1),ROW(tablo)-7),ROW($A28)),5),"")</f>
        <v/>
      </c>
      <c r="F32" s="32" t="str">
        <f t="array" aca="1" ref="F32" ca="1">IFERROR(INDEX(tablo,SMALL(IF((type=$F$1)*(largeur=$H$1),ROW(tablo)-7),ROW($A28)),6),"")</f>
        <v/>
      </c>
      <c r="G32" s="32" t="str">
        <f t="array" aca="1" ref="G32" ca="1">IFERROR(INDEX(tablo,SMALL(IF((type=$F$1)*(largeur=$H$1),ROW(tablo)-7),ROW($A28)),8),"")</f>
        <v/>
      </c>
    </row>
    <row r="33" spans="1:7" ht="20.100000000000001" customHeight="1" x14ac:dyDescent="0.25">
      <c r="A33" s="32" t="str">
        <f t="array" aca="1" ref="A33" ca="1">IFERROR(INDEX(tablo,SMALL(IF((type=$F$1)*(largeur=$H$1),ROW(tablo)-7),ROW($A29)),1),"")</f>
        <v/>
      </c>
      <c r="B33" s="32"/>
      <c r="C33" s="32" t="str">
        <f t="array" aca="1" ref="C33" ca="1">IFERROR(INDEX(tablo,SMALL(IF((type=$F$1)*(largeur=$H$1),ROW(tablo)-7),ROW($A29)),3),"")</f>
        <v/>
      </c>
      <c r="D33" s="32" t="str">
        <f t="array" aca="1" ref="D33" ca="1">IFERROR(INDEX(tablo,SMALL(IF((type=$F$1)*(largeur=$H$1),ROW(tablo)-7),ROW($A29)),4),"")</f>
        <v/>
      </c>
      <c r="E33" s="32" t="str">
        <f t="array" aca="1" ref="E33" ca="1">IFERROR(INDEX(tablo,SMALL(IF((type=$F$1)*(largeur=$H$1),ROW(tablo)-7),ROW($A29)),5),"")</f>
        <v/>
      </c>
      <c r="F33" s="32" t="str">
        <f t="array" aca="1" ref="F33" ca="1">IFERROR(INDEX(tablo,SMALL(IF((type=$F$1)*(largeur=$H$1),ROW(tablo)-7),ROW($A29)),6),"")</f>
        <v/>
      </c>
      <c r="G33" s="32" t="str">
        <f t="array" aca="1" ref="G33" ca="1">IFERROR(INDEX(tablo,SMALL(IF((type=$F$1)*(largeur=$H$1),ROW(tablo)-7),ROW($A29)),8),"")</f>
        <v/>
      </c>
    </row>
    <row r="34" spans="1:7" ht="20.100000000000001" customHeight="1" x14ac:dyDescent="0.25">
      <c r="A34" s="32" t="str">
        <f t="array" aca="1" ref="A34" ca="1">IFERROR(INDEX(tablo,SMALL(IF((type=$F$1)*(largeur=$H$1),ROW(tablo)-7),ROW($A30)),1),"")</f>
        <v/>
      </c>
      <c r="B34" s="32"/>
      <c r="C34" s="32" t="str">
        <f t="array" aca="1" ref="C34" ca="1">IFERROR(INDEX(tablo,SMALL(IF((type=$F$1)*(largeur=$H$1),ROW(tablo)-7),ROW($A30)),3),"")</f>
        <v/>
      </c>
      <c r="D34" s="32" t="str">
        <f t="array" aca="1" ref="D34" ca="1">IFERROR(INDEX(tablo,SMALL(IF((type=$F$1)*(largeur=$H$1),ROW(tablo)-7),ROW($A30)),4),"")</f>
        <v/>
      </c>
      <c r="E34" s="32" t="str">
        <f t="array" aca="1" ref="E34" ca="1">IFERROR(INDEX(tablo,SMALL(IF((type=$F$1)*(largeur=$H$1),ROW(tablo)-7),ROW($A30)),5),"")</f>
        <v/>
      </c>
      <c r="F34" s="32" t="str">
        <f t="array" aca="1" ref="F34" ca="1">IFERROR(INDEX(tablo,SMALL(IF((type=$F$1)*(largeur=$H$1),ROW(tablo)-7),ROW($A30)),6),"")</f>
        <v/>
      </c>
      <c r="G34" s="32" t="str">
        <f t="array" aca="1" ref="G34" ca="1">IFERROR(INDEX(tablo,SMALL(IF((type=$F$1)*(largeur=$H$1),ROW(tablo)-7),ROW($A30)),8),"")</f>
        <v/>
      </c>
    </row>
    <row r="35" spans="1:7" ht="20.100000000000001" customHeight="1" x14ac:dyDescent="0.25">
      <c r="A35" s="32" t="str">
        <f t="array" aca="1" ref="A35" ca="1">IFERROR(INDEX(tablo,SMALL(IF((type=$F$1)*(largeur=$H$1),ROW(tablo)-7),ROW($A31)),1),"")</f>
        <v/>
      </c>
      <c r="B35" s="32"/>
      <c r="C35" s="32" t="str">
        <f t="array" aca="1" ref="C35" ca="1">IFERROR(INDEX(tablo,SMALL(IF((type=$F$1)*(largeur=$H$1),ROW(tablo)-7),ROW($A31)),3),"")</f>
        <v/>
      </c>
      <c r="D35" s="32" t="str">
        <f t="array" aca="1" ref="D35" ca="1">IFERROR(INDEX(tablo,SMALL(IF((type=$F$1)*(largeur=$H$1),ROW(tablo)-7),ROW($A31)),4),"")</f>
        <v/>
      </c>
      <c r="E35" s="32" t="str">
        <f t="array" aca="1" ref="E35" ca="1">IFERROR(INDEX(tablo,SMALL(IF((type=$F$1)*(largeur=$H$1),ROW(tablo)-7),ROW($A31)),5),"")</f>
        <v/>
      </c>
      <c r="F35" s="32" t="str">
        <f t="array" aca="1" ref="F35" ca="1">IFERROR(INDEX(tablo,SMALL(IF((type=$F$1)*(largeur=$H$1),ROW(tablo)-7),ROW($A31)),6),"")</f>
        <v/>
      </c>
      <c r="G35" s="32" t="str">
        <f t="array" aca="1" ref="G35" ca="1">IFERROR(INDEX(tablo,SMALL(IF((type=$F$1)*(largeur=$H$1),ROW(tablo)-7),ROW($A31)),8),"")</f>
        <v/>
      </c>
    </row>
    <row r="36" spans="1:7" ht="20.100000000000001" customHeight="1" x14ac:dyDescent="0.25">
      <c r="A36" s="32" t="str">
        <f t="array" aca="1" ref="A36" ca="1">IFERROR(INDEX(tablo,SMALL(IF((type=$F$1)*(largeur=$H$1),ROW(tablo)-7),ROW($A32)),1),"")</f>
        <v/>
      </c>
      <c r="B36" s="32"/>
      <c r="C36" s="32" t="str">
        <f t="array" aca="1" ref="C36" ca="1">IFERROR(INDEX(tablo,SMALL(IF((type=$F$1)*(largeur=$H$1),ROW(tablo)-7),ROW($A32)),3),"")</f>
        <v/>
      </c>
      <c r="D36" s="32" t="str">
        <f t="array" aca="1" ref="D36" ca="1">IFERROR(INDEX(tablo,SMALL(IF((type=$F$1)*(largeur=$H$1),ROW(tablo)-7),ROW($A32)),4),"")</f>
        <v/>
      </c>
      <c r="E36" s="32" t="str">
        <f t="array" aca="1" ref="E36" ca="1">IFERROR(INDEX(tablo,SMALL(IF((type=$F$1)*(largeur=$H$1),ROW(tablo)-7),ROW($A32)),5),"")</f>
        <v/>
      </c>
      <c r="F36" s="32" t="str">
        <f t="array" aca="1" ref="F36" ca="1">IFERROR(INDEX(tablo,SMALL(IF((type=$F$1)*(largeur=$H$1),ROW(tablo)-7),ROW($A32)),6),"")</f>
        <v/>
      </c>
      <c r="G36" s="32" t="str">
        <f t="array" aca="1" ref="G36" ca="1">IFERROR(INDEX(tablo,SMALL(IF((type=$F$1)*(largeur=$H$1),ROW(tablo)-7),ROW($A32)),8),"")</f>
        <v/>
      </c>
    </row>
    <row r="37" spans="1:7" ht="20.100000000000001" customHeight="1" x14ac:dyDescent="0.25">
      <c r="A37" s="32" t="str">
        <f t="array" aca="1" ref="A37" ca="1">IFERROR(INDEX(tablo,SMALL(IF((type=$F$1)*(largeur=$H$1),ROW(tablo)-7),ROW($A33)),1),"")</f>
        <v/>
      </c>
      <c r="B37" s="32"/>
      <c r="C37" s="32" t="str">
        <f t="array" aca="1" ref="C37" ca="1">IFERROR(INDEX(tablo,SMALL(IF((type=$F$1)*(largeur=$H$1),ROW(tablo)-7),ROW($A33)),3),"")</f>
        <v/>
      </c>
      <c r="D37" s="32" t="str">
        <f t="array" aca="1" ref="D37" ca="1">IFERROR(INDEX(tablo,SMALL(IF((type=$F$1)*(largeur=$H$1),ROW(tablo)-7),ROW($A33)),4),"")</f>
        <v/>
      </c>
      <c r="E37" s="32" t="str">
        <f t="array" aca="1" ref="E37" ca="1">IFERROR(INDEX(tablo,SMALL(IF((type=$F$1)*(largeur=$H$1),ROW(tablo)-7),ROW($A33)),5),"")</f>
        <v/>
      </c>
      <c r="F37" s="32" t="str">
        <f t="array" aca="1" ref="F37" ca="1">IFERROR(INDEX(tablo,SMALL(IF((type=$F$1)*(largeur=$H$1),ROW(tablo)-7),ROW($A33)),6),"")</f>
        <v/>
      </c>
      <c r="G37" s="32" t="str">
        <f t="array" aca="1" ref="G37" ca="1">IFERROR(INDEX(tablo,SMALL(IF((type=$F$1)*(largeur=$H$1),ROW(tablo)-7),ROW($A33)),8),"")</f>
        <v/>
      </c>
    </row>
    <row r="38" spans="1:7" ht="20.100000000000001" customHeight="1" x14ac:dyDescent="0.25">
      <c r="A38" s="32" t="str">
        <f t="array" aca="1" ref="A38" ca="1">IFERROR(INDEX(tablo,SMALL(IF((type=$F$1)*(largeur=$H$1),ROW(tablo)-7),ROW($A34)),1),"")</f>
        <v/>
      </c>
      <c r="B38" s="32"/>
      <c r="C38" s="32" t="str">
        <f t="array" aca="1" ref="C38" ca="1">IFERROR(INDEX(tablo,SMALL(IF((type=$F$1)*(largeur=$H$1),ROW(tablo)-7),ROW($A34)),3),"")</f>
        <v/>
      </c>
      <c r="D38" s="32" t="str">
        <f t="array" aca="1" ref="D38" ca="1">IFERROR(INDEX(tablo,SMALL(IF((type=$F$1)*(largeur=$H$1),ROW(tablo)-7),ROW($A34)),4),"")</f>
        <v/>
      </c>
      <c r="E38" s="32" t="str">
        <f t="array" aca="1" ref="E38" ca="1">IFERROR(INDEX(tablo,SMALL(IF((type=$F$1)*(largeur=$H$1),ROW(tablo)-7),ROW($A34)),5),"")</f>
        <v/>
      </c>
      <c r="F38" s="32" t="str">
        <f t="array" aca="1" ref="F38" ca="1">IFERROR(INDEX(tablo,SMALL(IF((type=$F$1)*(largeur=$H$1),ROW(tablo)-7),ROW($A34)),6),"")</f>
        <v/>
      </c>
      <c r="G38" s="32" t="str">
        <f t="array" aca="1" ref="G38" ca="1">IFERROR(INDEX(tablo,SMALL(IF((type=$F$1)*(largeur=$H$1),ROW(tablo)-7),ROW($A34)),8),"")</f>
        <v/>
      </c>
    </row>
    <row r="39" spans="1:7" ht="20.100000000000001" customHeight="1" x14ac:dyDescent="0.25">
      <c r="A39" s="32" t="str">
        <f t="array" aca="1" ref="A39" ca="1">IFERROR(INDEX(tablo,SMALL(IF((type=$F$1)*(largeur=$H$1),ROW(tablo)-7),ROW($A35)),1),"")</f>
        <v/>
      </c>
      <c r="B39" s="32"/>
      <c r="C39" s="32" t="str">
        <f t="array" aca="1" ref="C39" ca="1">IFERROR(INDEX(tablo,SMALL(IF((type=$F$1)*(largeur=$H$1),ROW(tablo)-7),ROW($A35)),3),"")</f>
        <v/>
      </c>
      <c r="D39" s="32" t="str">
        <f t="array" aca="1" ref="D39" ca="1">IFERROR(INDEX(tablo,SMALL(IF((type=$F$1)*(largeur=$H$1),ROW(tablo)-7),ROW($A35)),4),"")</f>
        <v/>
      </c>
      <c r="E39" s="32" t="str">
        <f t="array" aca="1" ref="E39" ca="1">IFERROR(INDEX(tablo,SMALL(IF((type=$F$1)*(largeur=$H$1),ROW(tablo)-7),ROW($A35)),5),"")</f>
        <v/>
      </c>
      <c r="F39" s="32" t="str">
        <f t="array" aca="1" ref="F39" ca="1">IFERROR(INDEX(tablo,SMALL(IF((type=$F$1)*(largeur=$H$1),ROW(tablo)-7),ROW($A35)),6),"")</f>
        <v/>
      </c>
      <c r="G39" s="32" t="str">
        <f t="array" aca="1" ref="G39" ca="1">IFERROR(INDEX(tablo,SMALL(IF((type=$F$1)*(largeur=$H$1),ROW(tablo)-7),ROW($A35)),8),"")</f>
        <v/>
      </c>
    </row>
    <row r="40" spans="1:7" ht="20.100000000000001" customHeight="1" x14ac:dyDescent="0.25">
      <c r="A40" s="34"/>
      <c r="B40" s="34"/>
      <c r="C40" s="32" t="str">
        <f t="array" aca="1" ref="C40" ca="1">IFERROR(INDEX(tablo,SMALL(IF(type=$F$1,ROW(tablo)-7),ROW($A36)),3),"")</f>
        <v/>
      </c>
      <c r="D40" s="32" t="str">
        <f t="array" aca="1" ref="D40" ca="1">IFERROR(INDEX(tablo,SMALL(IF(type=$F$1,ROW(tablo)-7),ROW($A36)),4),"")</f>
        <v/>
      </c>
      <c r="E40" s="32" t="str">
        <f t="array" aca="1" ref="E40" ca="1">IFERROR(INDEX(tablo,SMALL(IF(type=$F$1,ROW(tablo)-7),ROW($A36)),5),"")</f>
        <v/>
      </c>
      <c r="F40" s="32" t="str">
        <f t="array" aca="1" ref="F40" ca="1">IFERROR(INDEX(tablo,SMALL(IF(type=$F$1,ROW(tablo)-7),ROW($A36)),6),"")</f>
        <v/>
      </c>
      <c r="G40" s="32" t="str">
        <f t="array" aca="1" ref="G40" ca="1">IFERROR(INDEX(tablo,SMALL(IF(type=$F$1,ROW(tablo)-7),ROW($A36)),10),"")</f>
        <v/>
      </c>
    </row>
    <row r="41" spans="1:7" ht="20.100000000000001" customHeight="1" x14ac:dyDescent="0.25">
      <c r="A41" s="1"/>
      <c r="B41" s="1"/>
      <c r="C41" s="1"/>
      <c r="D41" s="1"/>
      <c r="E41" s="1"/>
      <c r="F41" s="1"/>
    </row>
    <row r="42" spans="1:7" ht="20.100000000000001" customHeight="1" x14ac:dyDescent="0.25">
      <c r="A42" s="1"/>
      <c r="B42" s="1"/>
      <c r="C42" s="1"/>
      <c r="D42" s="1"/>
      <c r="E42" s="1"/>
      <c r="F42" s="1"/>
    </row>
    <row r="43" spans="1:7" ht="20.100000000000001" customHeight="1" x14ac:dyDescent="0.25">
      <c r="A43" s="1"/>
      <c r="B43" s="1"/>
      <c r="C43" s="1"/>
      <c r="D43" s="1"/>
      <c r="E43" s="1"/>
      <c r="F43" s="1"/>
    </row>
    <row r="44" spans="1:7" ht="20.100000000000001" customHeight="1" x14ac:dyDescent="0.25">
      <c r="A44" s="1"/>
      <c r="B44" s="1"/>
      <c r="C44" s="1"/>
      <c r="D44" s="1"/>
      <c r="E44" s="1"/>
      <c r="F44" s="1"/>
    </row>
    <row r="45" spans="1:7" ht="20.100000000000001" customHeight="1" x14ac:dyDescent="0.25">
      <c r="A45" s="1"/>
      <c r="B45" s="1"/>
      <c r="C45" s="1"/>
      <c r="D45" s="1"/>
      <c r="E45" s="1"/>
      <c r="F45" s="1"/>
    </row>
    <row r="46" spans="1:7" ht="20.100000000000001" customHeight="1" x14ac:dyDescent="0.25">
      <c r="A46" s="1"/>
      <c r="B46" s="1"/>
      <c r="C46" s="1"/>
      <c r="D46" s="1"/>
      <c r="E46" s="1"/>
      <c r="F46" s="1"/>
    </row>
    <row r="47" spans="1:7" ht="20.100000000000001" customHeight="1" x14ac:dyDescent="0.25">
      <c r="A47" s="1"/>
      <c r="B47" s="1"/>
      <c r="C47" s="1"/>
      <c r="D47" s="1"/>
      <c r="E47" s="1"/>
      <c r="F47" s="1"/>
    </row>
    <row r="48" spans="1:7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</sheetData>
  <mergeCells count="4">
    <mergeCell ref="A2:A4"/>
    <mergeCell ref="B2:B4"/>
    <mergeCell ref="C2:C4"/>
    <mergeCell ref="D2:F3"/>
  </mergeCells>
  <dataValidations count="2">
    <dataValidation type="list" allowBlank="1" showInputMessage="1" showErrorMessage="1" sqref="H1">
      <formula1>OFFSET(dept,MATCH(F1,listetype,0),,,5)</formula1>
    </dataValidation>
    <dataValidation type="list" allowBlank="1" showInputMessage="1" showErrorMessage="1" sqref="F1">
      <formula1>listetype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Débit complet</vt:lpstr>
      <vt:lpstr>pierres uniques</vt:lpstr>
      <vt:lpstr>TYPE "A"</vt:lpstr>
      <vt:lpstr>TYPE "B"</vt:lpstr>
      <vt:lpstr>densité_PERRIER</vt:lpstr>
      <vt:lpstr>dept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débit église de Chaponnay</dc:title>
  <dc:creator>Atelier</dc:creator>
  <cp:lastModifiedBy>Le Grain d'Orge</cp:lastModifiedBy>
  <cp:lastPrinted>2017-07-27T13:53:22Z</cp:lastPrinted>
  <dcterms:created xsi:type="dcterms:W3CDTF">2013-06-05T16:02:46Z</dcterms:created>
  <dcterms:modified xsi:type="dcterms:W3CDTF">2017-08-21T13:28:56Z</dcterms:modified>
</cp:coreProperties>
</file>