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o\Desktop\Orga Julien\TABLEURS EXCEL\test débit\"/>
    </mc:Choice>
  </mc:AlternateContent>
  <bookViews>
    <workbookView xWindow="240" yWindow="120" windowWidth="19425" windowHeight="11025"/>
  </bookViews>
  <sheets>
    <sheet name="Débit complet" sheetId="3" r:id="rId1"/>
    <sheet name="par types_ à remplir" sheetId="10" r:id="rId2"/>
    <sheet name="Type &quot;A&quot;" sheetId="7" r:id="rId3"/>
    <sheet name="Type &quot;B&quot;" sheetId="9" r:id="rId4"/>
  </sheets>
  <definedNames>
    <definedName name="colk">OFFSET(type,,8,)</definedName>
    <definedName name="coll">OFFSET(type,,9,)</definedName>
    <definedName name="Densité_MONNIER">#REF!</definedName>
    <definedName name="densité_PERRIER">'Débit complet'!$F$4</definedName>
    <definedName name="dept">'Débit complet'!$P$1</definedName>
    <definedName name="dept2">Tableau4[[#Headers],[Colonne9]]</definedName>
    <definedName name="Hauteur">Tableau4[Hauteur]</definedName>
    <definedName name="largeur">OFFSET(type,,2,)</definedName>
    <definedName name="listetype">OFFSET('Débit complet'!$N$2,,,COUNTIF('Débit complet'!$N:$N,"&gt;&lt;"))</definedName>
    <definedName name="Profondeur">Tableau4[Profondeur]</definedName>
    <definedName name="quantité">OFFSET(type,,1,)</definedName>
    <definedName name="tablo">OFFSET('Débit complet'!$B$8:$K$8,,,ROWS(type))</definedName>
    <definedName name="type">OFFSET('Débit complet'!$C$8,,,MATCH("z^z",'Débit complet'!$B:$B,1))</definedName>
  </definedNames>
  <calcPr calcId="152511"/>
</workbook>
</file>

<file path=xl/calcChain.xml><?xml version="1.0" encoding="utf-8"?>
<calcChain xmlns="http://schemas.openxmlformats.org/spreadsheetml/2006/main">
  <c r="N3" i="3" l="1" a="1"/>
  <c r="N3" i="3" s="1"/>
  <c r="L8" i="3" l="1"/>
  <c r="B5" i="7" s="1" a="1"/>
  <c r="B5" i="7" s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B5" i="9" l="1" a="1"/>
  <c r="B5" i="9" s="1"/>
  <c r="B6" i="7" a="1"/>
  <c r="B6" i="7" s="1"/>
  <c r="P2" i="3" a="1"/>
  <c r="P2" i="3" s="1"/>
  <c r="R2" i="3" l="1"/>
  <c r="O2" i="3"/>
  <c r="Q2" i="3"/>
  <c r="B6" i="9" a="1"/>
  <c r="B6" i="9" s="1"/>
  <c r="B7" i="7" a="1"/>
  <c r="B7" i="7" s="1"/>
  <c r="AA2" i="3" a="1"/>
  <c r="AA2" i="3" s="1"/>
  <c r="Z2" i="3" a="1"/>
  <c r="Z2" i="3" s="1"/>
  <c r="Y2" i="3" a="1"/>
  <c r="Y2" i="3" s="1"/>
  <c r="X2" i="3" a="1"/>
  <c r="X2" i="3" s="1"/>
  <c r="W2" i="3" a="1"/>
  <c r="W2" i="3" s="1"/>
  <c r="V2" i="3" a="1"/>
  <c r="V2" i="3" s="1"/>
  <c r="U2" i="3" a="1"/>
  <c r="U2" i="3" s="1"/>
  <c r="T2" i="3" a="1"/>
  <c r="T2" i="3" s="1"/>
  <c r="S2" i="3" a="1"/>
  <c r="S2" i="3" s="1"/>
  <c r="AB2" i="3" a="1"/>
  <c r="AB2" i="3" s="1"/>
  <c r="H21" i="3"/>
  <c r="I21" i="3" s="1"/>
  <c r="H13" i="3"/>
  <c r="I13" i="3" s="1"/>
  <c r="B7" i="9" l="1" a="1"/>
  <c r="B7" i="9" s="1"/>
  <c r="E7" i="9" s="1"/>
  <c r="B8" i="7" a="1"/>
  <c r="B8" i="7" s="1"/>
  <c r="J21" i="3"/>
  <c r="J13" i="3"/>
  <c r="K13" i="3" s="1"/>
  <c r="B8" i="9" l="1" a="1"/>
  <c r="B8" i="9" s="1"/>
  <c r="E8" i="9" s="1"/>
  <c r="D7" i="9"/>
  <c r="B9" i="7" a="1"/>
  <c r="B9" i="7" s="1"/>
  <c r="K21" i="3"/>
  <c r="D8" i="9" l="1"/>
  <c r="B9" i="9" a="1"/>
  <c r="B9" i="9" s="1"/>
  <c r="D9" i="9" s="1"/>
  <c r="B10" i="7" a="1"/>
  <c r="B10" i="7" s="1"/>
  <c r="E10" i="7" s="1"/>
  <c r="D33" i="3"/>
  <c r="H8" i="3"/>
  <c r="H9" i="3"/>
  <c r="H10" i="3"/>
  <c r="H11" i="3"/>
  <c r="H12" i="3"/>
  <c r="J12" i="3" s="1"/>
  <c r="H14" i="3"/>
  <c r="J14" i="3" s="1"/>
  <c r="H15" i="3"/>
  <c r="H16" i="3"/>
  <c r="H17" i="3"/>
  <c r="J17" i="3" s="1"/>
  <c r="H18" i="3"/>
  <c r="J18" i="3" s="1"/>
  <c r="H19" i="3"/>
  <c r="J19" i="3" s="1"/>
  <c r="H20" i="3"/>
  <c r="J20" i="3" s="1"/>
  <c r="H22" i="3"/>
  <c r="H23" i="3"/>
  <c r="J23" i="3" s="1"/>
  <c r="H24" i="3"/>
  <c r="H25" i="3"/>
  <c r="H26" i="3"/>
  <c r="J26" i="3" s="1"/>
  <c r="H27" i="3"/>
  <c r="J27" i="3" s="1"/>
  <c r="H28" i="3"/>
  <c r="J28" i="3" s="1"/>
  <c r="H29" i="3"/>
  <c r="H30" i="3"/>
  <c r="H31" i="3"/>
  <c r="H32" i="3"/>
  <c r="J32" i="3" s="1"/>
  <c r="C9" i="7" l="1"/>
  <c r="C7" i="7"/>
  <c r="C5" i="7"/>
  <c r="C5" i="9"/>
  <c r="C6" i="7"/>
  <c r="C6" i="9"/>
  <c r="C7" i="9"/>
  <c r="C8" i="7"/>
  <c r="C8" i="9"/>
  <c r="C9" i="9"/>
  <c r="E9" i="9"/>
  <c r="B10" i="9" a="1"/>
  <c r="B10" i="9" s="1"/>
  <c r="E10" i="9" s="1"/>
  <c r="D10" i="7"/>
  <c r="C10" i="7"/>
  <c r="B11" i="7" a="1"/>
  <c r="B11" i="7" s="1"/>
  <c r="I31" i="3"/>
  <c r="J31" i="3"/>
  <c r="I10" i="3"/>
  <c r="E7" i="7" s="1"/>
  <c r="J10" i="3"/>
  <c r="I30" i="3"/>
  <c r="J30" i="3"/>
  <c r="I25" i="3"/>
  <c r="J25" i="3"/>
  <c r="I11" i="3"/>
  <c r="E5" i="9" s="1"/>
  <c r="J11" i="3"/>
  <c r="I9" i="3"/>
  <c r="E6" i="7" s="1"/>
  <c r="J9" i="3"/>
  <c r="I29" i="3"/>
  <c r="J29" i="3"/>
  <c r="I24" i="3"/>
  <c r="J24" i="3"/>
  <c r="I22" i="3"/>
  <c r="J22" i="3"/>
  <c r="I16" i="3"/>
  <c r="J16" i="3"/>
  <c r="I8" i="3"/>
  <c r="E5" i="7" s="1"/>
  <c r="J8" i="3"/>
  <c r="I15" i="3"/>
  <c r="J15" i="3"/>
  <c r="I27" i="3"/>
  <c r="I19" i="3"/>
  <c r="I32" i="3"/>
  <c r="I14" i="3"/>
  <c r="I17" i="3"/>
  <c r="I12" i="3"/>
  <c r="E6" i="9" s="1"/>
  <c r="I23" i="3"/>
  <c r="E8" i="7"/>
  <c r="I18" i="3"/>
  <c r="K12" i="3"/>
  <c r="D6" i="9" s="1"/>
  <c r="K19" i="3"/>
  <c r="K26" i="3"/>
  <c r="K32" i="3"/>
  <c r="K23" i="3"/>
  <c r="K17" i="3"/>
  <c r="D8" i="7"/>
  <c r="D9" i="7"/>
  <c r="K14" i="3"/>
  <c r="K28" i="3"/>
  <c r="K27" i="3"/>
  <c r="K18" i="3"/>
  <c r="K20" i="3"/>
  <c r="I28" i="3"/>
  <c r="I20" i="3"/>
  <c r="I26" i="3"/>
  <c r="E9" i="7"/>
  <c r="B11" i="9" l="1" a="1"/>
  <c r="B11" i="9" s="1"/>
  <c r="E11" i="9" s="1"/>
  <c r="D10" i="9"/>
  <c r="C10" i="9"/>
  <c r="E11" i="7"/>
  <c r="D11" i="7"/>
  <c r="C11" i="7"/>
  <c r="B12" i="7" a="1"/>
  <c r="B12" i="7" s="1"/>
  <c r="E12" i="7" s="1"/>
  <c r="I33" i="3"/>
  <c r="K22" i="3"/>
  <c r="K15" i="3"/>
  <c r="K31" i="3"/>
  <c r="K29" i="3"/>
  <c r="K24" i="3"/>
  <c r="K30" i="3"/>
  <c r="K11" i="3"/>
  <c r="D5" i="9" s="1"/>
  <c r="K25" i="3"/>
  <c r="K8" i="3"/>
  <c r="D5" i="7" s="1"/>
  <c r="K10" i="3"/>
  <c r="D7" i="7" s="1"/>
  <c r="K9" i="3"/>
  <c r="D6" i="7" s="1"/>
  <c r="K16" i="3"/>
  <c r="C11" i="9" l="1"/>
  <c r="D11" i="9"/>
  <c r="B12" i="9" a="1"/>
  <c r="B12" i="9" s="1"/>
  <c r="E12" i="9" s="1"/>
  <c r="D12" i="7"/>
  <c r="C12" i="7"/>
  <c r="B13" i="7" a="1"/>
  <c r="B13" i="7" s="1"/>
  <c r="K33" i="3"/>
  <c r="C12" i="9" l="1"/>
  <c r="D12" i="9"/>
  <c r="B13" i="9" a="1"/>
  <c r="B13" i="9" s="1"/>
  <c r="E13" i="9" s="1"/>
  <c r="C13" i="7"/>
  <c r="E13" i="7"/>
  <c r="B14" i="7" a="1"/>
  <c r="B14" i="7" s="1"/>
  <c r="D13" i="7"/>
  <c r="B14" i="9" l="1" a="1"/>
  <c r="B14" i="9" s="1"/>
  <c r="E14" i="9" s="1"/>
  <c r="C13" i="9"/>
  <c r="D13" i="9"/>
  <c r="C14" i="7"/>
  <c r="E14" i="7"/>
  <c r="B15" i="7" a="1"/>
  <c r="B15" i="7" s="1"/>
  <c r="D14" i="7"/>
  <c r="C14" i="9" l="1"/>
  <c r="D14" i="9"/>
  <c r="B15" i="9" a="1"/>
  <c r="B15" i="9" s="1"/>
  <c r="E15" i="9" s="1"/>
  <c r="C15" i="7"/>
  <c r="E15" i="7"/>
  <c r="B16" i="7" a="1"/>
  <c r="B16" i="7" s="1"/>
  <c r="D15" i="7"/>
  <c r="C15" i="9" l="1"/>
  <c r="B16" i="9" a="1"/>
  <c r="B16" i="9" s="1"/>
  <c r="E16" i="9" s="1"/>
  <c r="D15" i="9"/>
  <c r="C16" i="7"/>
  <c r="E16" i="7"/>
  <c r="B17" i="7" a="1"/>
  <c r="B17" i="7" s="1"/>
  <c r="D16" i="7"/>
  <c r="B17" i="9" l="1" a="1"/>
  <c r="B17" i="9" s="1"/>
  <c r="E17" i="9" s="1"/>
  <c r="C16" i="9"/>
  <c r="D16" i="9"/>
  <c r="C17" i="7"/>
  <c r="E17" i="7"/>
  <c r="B18" i="7" a="1"/>
  <c r="B18" i="7" s="1"/>
  <c r="D17" i="7"/>
  <c r="C17" i="9" l="1"/>
  <c r="D17" i="9"/>
  <c r="B18" i="9" a="1"/>
  <c r="B18" i="9" s="1"/>
  <c r="E18" i="9" s="1"/>
  <c r="C18" i="7"/>
  <c r="E18" i="7"/>
  <c r="B19" i="7" a="1"/>
  <c r="B19" i="7" s="1"/>
  <c r="D18" i="7"/>
  <c r="C18" i="9" l="1"/>
  <c r="D18" i="9"/>
  <c r="B19" i="9" a="1"/>
  <c r="B19" i="9" s="1"/>
  <c r="E19" i="9" s="1"/>
  <c r="C19" i="7"/>
  <c r="E19" i="7"/>
  <c r="B20" i="7" a="1"/>
  <c r="B20" i="7" s="1"/>
  <c r="D19" i="7"/>
  <c r="D19" i="9" l="1"/>
  <c r="C19" i="9"/>
  <c r="B20" i="9" a="1"/>
  <c r="B20" i="9" s="1"/>
  <c r="E20" i="9" s="1"/>
  <c r="C20" i="7"/>
  <c r="E20" i="7"/>
  <c r="B21" i="7" a="1"/>
  <c r="B21" i="7" s="1"/>
  <c r="D20" i="7"/>
  <c r="C20" i="9" l="1"/>
  <c r="D20" i="9"/>
  <c r="B21" i="9" a="1"/>
  <c r="B21" i="9" s="1"/>
  <c r="E21" i="9" s="1"/>
  <c r="C21" i="7"/>
  <c r="E21" i="7"/>
  <c r="B22" i="7" a="1"/>
  <c r="B22" i="7" s="1"/>
  <c r="D21" i="7"/>
  <c r="C21" i="9" l="1"/>
  <c r="D21" i="9"/>
  <c r="B22" i="9" a="1"/>
  <c r="B22" i="9" s="1"/>
  <c r="E22" i="9" s="1"/>
  <c r="C22" i="7"/>
  <c r="E22" i="7"/>
  <c r="B23" i="7" a="1"/>
  <c r="B23" i="7" s="1"/>
  <c r="D22" i="7"/>
  <c r="B23" i="9" l="1" a="1"/>
  <c r="B23" i="9" s="1"/>
  <c r="E23" i="9" s="1"/>
  <c r="C22" i="9"/>
  <c r="D22" i="9"/>
  <c r="C23" i="7"/>
  <c r="E23" i="7"/>
  <c r="B24" i="7" a="1"/>
  <c r="B24" i="7" s="1"/>
  <c r="D23" i="7"/>
  <c r="B24" i="9" l="1" a="1"/>
  <c r="B24" i="9" s="1"/>
  <c r="E24" i="9" s="1"/>
  <c r="C23" i="9"/>
  <c r="D23" i="9"/>
  <c r="C24" i="7"/>
  <c r="E24" i="7"/>
  <c r="B25" i="7" a="1"/>
  <c r="B25" i="7" s="1"/>
  <c r="D24" i="7"/>
  <c r="B25" i="9" l="1" a="1"/>
  <c r="B25" i="9" s="1"/>
  <c r="E25" i="9" s="1"/>
  <c r="C24" i="9"/>
  <c r="D24" i="9"/>
  <c r="C25" i="7"/>
  <c r="E25" i="7"/>
  <c r="B26" i="7" a="1"/>
  <c r="B26" i="7" s="1"/>
  <c r="D25" i="7"/>
  <c r="C25" i="9" l="1"/>
  <c r="D25" i="9"/>
  <c r="B26" i="9" a="1"/>
  <c r="B26" i="9" s="1"/>
  <c r="E26" i="9" s="1"/>
  <c r="C26" i="7"/>
  <c r="E26" i="7"/>
  <c r="B27" i="7" a="1"/>
  <c r="B27" i="7" s="1"/>
  <c r="D26" i="7"/>
  <c r="C26" i="9" l="1"/>
  <c r="D26" i="9"/>
  <c r="B27" i="9" a="1"/>
  <c r="B27" i="9" s="1"/>
  <c r="E27" i="9" s="1"/>
  <c r="C27" i="7"/>
  <c r="E27" i="7"/>
  <c r="B28" i="7" a="1"/>
  <c r="B28" i="7" s="1"/>
  <c r="D27" i="7"/>
  <c r="C27" i="9" l="1"/>
  <c r="D27" i="9"/>
  <c r="B28" i="9" a="1"/>
  <c r="B28" i="9" s="1"/>
  <c r="E28" i="9" s="1"/>
  <c r="C28" i="7"/>
  <c r="E28" i="7"/>
  <c r="B29" i="7" a="1"/>
  <c r="B29" i="7" s="1"/>
  <c r="D28" i="7"/>
  <c r="B29" i="9" l="1" a="1"/>
  <c r="B29" i="9" s="1"/>
  <c r="E29" i="9" s="1"/>
  <c r="C28" i="9"/>
  <c r="D28" i="9"/>
  <c r="C29" i="7"/>
  <c r="E29" i="7"/>
  <c r="B30" i="7" a="1"/>
  <c r="B30" i="7" s="1"/>
  <c r="D29" i="7"/>
  <c r="C29" i="9" l="1"/>
  <c r="B30" i="9" a="1"/>
  <c r="B30" i="9" s="1"/>
  <c r="E30" i="9" s="1"/>
  <c r="D29" i="9"/>
  <c r="C30" i="7"/>
  <c r="E30" i="7"/>
  <c r="B31" i="7" a="1"/>
  <c r="B31" i="7" s="1"/>
  <c r="D30" i="7"/>
  <c r="C30" i="9" l="1"/>
  <c r="D30" i="9"/>
  <c r="B31" i="9" a="1"/>
  <c r="B31" i="9" s="1"/>
  <c r="E31" i="9" s="1"/>
  <c r="C31" i="7"/>
  <c r="E31" i="7"/>
  <c r="D31" i="7"/>
  <c r="C31" i="9" l="1"/>
  <c r="D31" i="9"/>
  <c r="Q3" i="3" l="1"/>
  <c r="O3" i="3"/>
  <c r="AA3" i="3" a="1"/>
  <c r="AA3" i="3" s="1"/>
  <c r="V3" i="3" a="1"/>
  <c r="V3" i="3" s="1"/>
  <c r="P3" i="3" a="1"/>
  <c r="P3" i="3" s="1"/>
  <c r="Y3" i="3" a="1"/>
  <c r="Y3" i="3" s="1"/>
  <c r="W3" i="3" a="1"/>
  <c r="W3" i="3" s="1"/>
  <c r="N4" i="3" a="1"/>
  <c r="N4" i="3" s="1"/>
  <c r="X3" i="3" a="1"/>
  <c r="X3" i="3" s="1"/>
  <c r="R3" i="3" a="1"/>
  <c r="R3" i="3" s="1"/>
  <c r="U3" i="3" a="1"/>
  <c r="U3" i="3" s="1"/>
  <c r="S3" i="3" a="1"/>
  <c r="S3" i="3" s="1"/>
  <c r="Z3" i="3" a="1"/>
  <c r="Z3" i="3" s="1"/>
  <c r="T3" i="3" a="1"/>
  <c r="T3" i="3" s="1"/>
  <c r="Q4" i="3" l="1"/>
  <c r="O4" i="3"/>
  <c r="N5" i="3" a="1"/>
  <c r="N5" i="3" s="1"/>
  <c r="Y4" i="3" a="1"/>
  <c r="Y4" i="3" s="1"/>
  <c r="R4" i="3" a="1"/>
  <c r="R4" i="3" s="1"/>
  <c r="S4" i="3" a="1"/>
  <c r="S4" i="3" s="1"/>
  <c r="V4" i="3" a="1"/>
  <c r="V4" i="3" s="1"/>
  <c r="Z4" i="3" a="1"/>
  <c r="Z4" i="3" s="1"/>
  <c r="AA4" i="3" a="1"/>
  <c r="AA4" i="3" s="1"/>
  <c r="U4" i="3" a="1"/>
  <c r="U4" i="3" s="1"/>
  <c r="T4" i="3" a="1"/>
  <c r="T4" i="3" s="1"/>
  <c r="P4" i="3" a="1"/>
  <c r="P4" i="3" s="1"/>
  <c r="X4" i="3" a="1"/>
  <c r="X4" i="3" s="1"/>
  <c r="W4" i="3" a="1"/>
  <c r="W4" i="3" s="1"/>
  <c r="Q5" i="3" l="1"/>
  <c r="O5" i="3"/>
  <c r="N6" i="3" a="1"/>
  <c r="N6" i="3" s="1"/>
  <c r="V5" i="3" a="1"/>
  <c r="V5" i="3" s="1"/>
  <c r="T5" i="3" a="1"/>
  <c r="T5" i="3" s="1"/>
  <c r="S5" i="3" a="1"/>
  <c r="S5" i="3" s="1"/>
  <c r="U5" i="3" a="1"/>
  <c r="U5" i="3" s="1"/>
  <c r="W5" i="3" a="1"/>
  <c r="W5" i="3" s="1"/>
  <c r="P5" i="3" a="1"/>
  <c r="P5" i="3" s="1"/>
  <c r="X5" i="3" a="1"/>
  <c r="X5" i="3" s="1"/>
  <c r="Z5" i="3" a="1"/>
  <c r="Z5" i="3" s="1"/>
  <c r="AA5" i="3" a="1"/>
  <c r="AA5" i="3" s="1"/>
  <c r="Y5" i="3" a="1"/>
  <c r="Y5" i="3" s="1"/>
  <c r="R5" i="3" a="1"/>
  <c r="R5" i="3" s="1"/>
  <c r="Q6" i="3" l="1"/>
  <c r="O6" i="3"/>
  <c r="N7" i="3" a="1"/>
  <c r="N7" i="3" s="1"/>
  <c r="AA6" i="3" a="1"/>
  <c r="AA6" i="3" s="1"/>
  <c r="X6" i="3" a="1"/>
  <c r="X6" i="3" s="1"/>
  <c r="Y6" i="3" a="1"/>
  <c r="Y6" i="3" s="1"/>
  <c r="S6" i="3" a="1"/>
  <c r="S6" i="3" s="1"/>
  <c r="T6" i="3" a="1"/>
  <c r="T6" i="3" s="1"/>
  <c r="U6" i="3" a="1"/>
  <c r="U6" i="3" s="1"/>
  <c r="R6" i="3" a="1"/>
  <c r="R6" i="3" s="1"/>
  <c r="V6" i="3" a="1"/>
  <c r="V6" i="3" s="1"/>
  <c r="P6" i="3" a="1"/>
  <c r="P6" i="3" s="1"/>
  <c r="Z6" i="3" a="1"/>
  <c r="Z6" i="3" s="1"/>
  <c r="W6" i="3" a="1"/>
  <c r="W6" i="3" s="1"/>
  <c r="Q7" i="3" l="1"/>
  <c r="O7" i="3"/>
  <c r="W7" i="3" a="1"/>
  <c r="W7" i="3" s="1"/>
  <c r="U7" i="3" a="1"/>
  <c r="U7" i="3" s="1"/>
  <c r="N8" i="3" a="1"/>
  <c r="N8" i="3" s="1"/>
  <c r="X7" i="3" a="1"/>
  <c r="X7" i="3" s="1"/>
  <c r="T7" i="3" a="1"/>
  <c r="T7" i="3" s="1"/>
  <c r="S7" i="3" a="1"/>
  <c r="S7" i="3" s="1"/>
  <c r="Y7" i="3" a="1"/>
  <c r="Y7" i="3" s="1"/>
  <c r="AA7" i="3" a="1"/>
  <c r="AA7" i="3" s="1"/>
  <c r="Z7" i="3" a="1"/>
  <c r="Z7" i="3" s="1"/>
  <c r="V7" i="3" a="1"/>
  <c r="V7" i="3" s="1"/>
  <c r="P7" i="3" a="1"/>
  <c r="P7" i="3" s="1"/>
  <c r="R7" i="3" a="1"/>
  <c r="R7" i="3" s="1"/>
  <c r="Q8" i="3" l="1"/>
  <c r="O8" i="3"/>
  <c r="S8" i="3" a="1"/>
  <c r="S8" i="3" s="1"/>
  <c r="R8" i="3" a="1"/>
  <c r="R8" i="3" s="1"/>
  <c r="T8" i="3" a="1"/>
  <c r="T8" i="3" s="1"/>
  <c r="V8" i="3" a="1"/>
  <c r="V8" i="3" s="1"/>
  <c r="Z8" i="3" a="1"/>
  <c r="Z8" i="3" s="1"/>
  <c r="X8" i="3" a="1"/>
  <c r="X8" i="3" s="1"/>
  <c r="Y8" i="3" a="1"/>
  <c r="Y8" i="3" s="1"/>
  <c r="AA8" i="3" a="1"/>
  <c r="AA8" i="3" s="1"/>
  <c r="U8" i="3" a="1"/>
  <c r="U8" i="3" s="1"/>
  <c r="N9" i="3" a="1"/>
  <c r="N9" i="3" s="1"/>
  <c r="W8" i="3" a="1"/>
  <c r="W8" i="3" s="1"/>
  <c r="P8" i="3" a="1"/>
  <c r="P8" i="3" s="1"/>
  <c r="T9" i="3" l="1" a="1"/>
  <c r="T9" i="3" s="1"/>
  <c r="O9" i="3"/>
  <c r="Z9" i="3" a="1"/>
  <c r="Z9" i="3" s="1"/>
  <c r="Y9" i="3" a="1"/>
  <c r="Y9" i="3" s="1"/>
  <c r="V9" i="3" a="1"/>
  <c r="V9" i="3" s="1"/>
  <c r="S9" i="3" a="1"/>
  <c r="S9" i="3" s="1"/>
  <c r="P9" i="3" a="1"/>
  <c r="P9" i="3" s="1"/>
  <c r="N10" i="3" a="1"/>
  <c r="N10" i="3" s="1"/>
  <c r="X9" i="3" a="1"/>
  <c r="X9" i="3" s="1"/>
  <c r="AA9" i="3" a="1"/>
  <c r="AA9" i="3" s="1"/>
  <c r="R9" i="3" a="1"/>
  <c r="R9" i="3" s="1"/>
  <c r="Q9" i="3"/>
  <c r="W9" i="3" a="1"/>
  <c r="W9" i="3" s="1"/>
  <c r="U9" i="3" a="1"/>
  <c r="U9" i="3" s="1"/>
  <c r="Q10" i="3" l="1"/>
  <c r="O10" i="3"/>
  <c r="U10" i="3" a="1"/>
  <c r="U10" i="3" s="1"/>
  <c r="V10" i="3" a="1"/>
  <c r="V10" i="3" s="1"/>
  <c r="W10" i="3" a="1"/>
  <c r="W10" i="3" s="1"/>
  <c r="S10" i="3" a="1"/>
  <c r="S10" i="3" s="1"/>
  <c r="T10" i="3" a="1"/>
  <c r="T10" i="3" s="1"/>
  <c r="R10" i="3" a="1"/>
  <c r="R10" i="3" s="1"/>
  <c r="X10" i="3" a="1"/>
  <c r="X10" i="3" s="1"/>
  <c r="P10" i="3" a="1"/>
  <c r="P10" i="3" s="1"/>
  <c r="Y10" i="3" a="1"/>
  <c r="Y10" i="3" s="1"/>
  <c r="Z10" i="3" a="1"/>
  <c r="Z10" i="3" s="1"/>
  <c r="AA10" i="3" a="1"/>
  <c r="AA10" i="3" s="1"/>
</calcChain>
</file>

<file path=xl/sharedStrings.xml><?xml version="1.0" encoding="utf-8"?>
<sst xmlns="http://schemas.openxmlformats.org/spreadsheetml/2006/main" count="124" uniqueCount="76">
  <si>
    <t>Type</t>
  </si>
  <si>
    <t>Quantités</t>
  </si>
  <si>
    <t>Dimensions des pierres</t>
  </si>
  <si>
    <t>Largeur</t>
  </si>
  <si>
    <t>Profondeur</t>
  </si>
  <si>
    <t>Hauteur</t>
  </si>
  <si>
    <t>Colonne3</t>
  </si>
  <si>
    <t>Colonne4</t>
  </si>
  <si>
    <t>Colonne5</t>
  </si>
  <si>
    <t>Colonne6</t>
  </si>
  <si>
    <t>Colonne7</t>
  </si>
  <si>
    <t>Colonne8</t>
  </si>
  <si>
    <t>Colonne1</t>
  </si>
  <si>
    <t>Colonne2</t>
  </si>
  <si>
    <t>Nom</t>
  </si>
  <si>
    <t>CLIENT</t>
  </si>
  <si>
    <t>CHANTIER</t>
  </si>
  <si>
    <t>PIERRE</t>
  </si>
  <si>
    <t>Total</t>
  </si>
  <si>
    <t>P-1-01</t>
  </si>
  <si>
    <t>P-1-02</t>
  </si>
  <si>
    <t>P-1-03</t>
  </si>
  <si>
    <t>P-3-06</t>
  </si>
  <si>
    <t>P-3-10</t>
  </si>
  <si>
    <t>P-4-01</t>
  </si>
  <si>
    <t>P-4-02</t>
  </si>
  <si>
    <t>P-4-03</t>
  </si>
  <si>
    <t>P-4-06</t>
  </si>
  <si>
    <t>P-4-09</t>
  </si>
  <si>
    <t>P-4-17</t>
  </si>
  <si>
    <t>P-4-18</t>
  </si>
  <si>
    <t>P-5-01</t>
  </si>
  <si>
    <t>P-6-02</t>
  </si>
  <si>
    <t>P-6-07</t>
  </si>
  <si>
    <t>P-6-08</t>
  </si>
  <si>
    <t>P-6-09</t>
  </si>
  <si>
    <t>P-E-03</t>
  </si>
  <si>
    <t>P-E-04</t>
  </si>
  <si>
    <t>P-E-05</t>
  </si>
  <si>
    <t>P-E-06</t>
  </si>
  <si>
    <t>P-E-07</t>
  </si>
  <si>
    <t>P-E-08</t>
  </si>
  <si>
    <t>A</t>
  </si>
  <si>
    <t>B</t>
  </si>
  <si>
    <t>C</t>
  </si>
  <si>
    <t>D</t>
  </si>
  <si>
    <t>E</t>
  </si>
  <si>
    <t xml:space="preserve">poids </t>
  </si>
  <si>
    <t>Vol</t>
  </si>
  <si>
    <t>NET</t>
  </si>
  <si>
    <t>poids</t>
  </si>
  <si>
    <t>Unitaire</t>
  </si>
  <si>
    <t>Densité</t>
  </si>
  <si>
    <t>N° de</t>
  </si>
  <si>
    <t>ligne</t>
  </si>
  <si>
    <t>en CM</t>
  </si>
  <si>
    <t>P-3-11</t>
  </si>
  <si>
    <t>P-4-19</t>
  </si>
  <si>
    <t>Colonne9</t>
  </si>
  <si>
    <t>dimension</t>
  </si>
  <si>
    <t>lar x prof x H</t>
  </si>
  <si>
    <t>quantité</t>
  </si>
  <si>
    <t>volume</t>
  </si>
  <si>
    <t>TYPE</t>
  </si>
  <si>
    <t>Quantité</t>
  </si>
  <si>
    <t>F</t>
  </si>
  <si>
    <t>G</t>
  </si>
  <si>
    <t>H</t>
  </si>
  <si>
    <t>I</t>
  </si>
  <si>
    <t>J</t>
  </si>
  <si>
    <t>…</t>
  </si>
  <si>
    <t>ZZ</t>
  </si>
  <si>
    <t>VOLNET</t>
  </si>
  <si>
    <t>VOL TOTAL</t>
  </si>
  <si>
    <t>POIDS/U</t>
  </si>
  <si>
    <t>POIDS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</si>
</sst>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0.0"/>
    <numFmt numFmtId="166" formatCode="0&quot; u.&quot;"/>
    <numFmt numFmtId="167" formatCode="0.000&quot; M³&quot;"/>
    <numFmt numFmtId="168" formatCode="0.000&quot; T.&quot;"/>
    <numFmt numFmtId="169" formatCode="0.00&quot; T.&quot;"/>
    <numFmt numFmtId="170" formatCode="General;s\t\d;&quot;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5"/>
      </right>
      <top style="thin">
        <color indexed="64"/>
      </top>
      <bottom style="thin">
        <color indexed="64"/>
      </bottom>
      <diagonal/>
    </border>
    <border>
      <left style="thick">
        <color theme="5"/>
      </left>
      <right style="thin">
        <color indexed="64"/>
      </right>
      <top style="thin">
        <color indexed="64"/>
      </top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/>
      </bottom>
      <diagonal/>
    </border>
    <border>
      <left style="thin">
        <color indexed="64"/>
      </left>
      <right style="thick">
        <color theme="5"/>
      </right>
      <top style="thin">
        <color indexed="64"/>
      </top>
      <bottom style="thick">
        <color theme="5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0" xfId="0" applyFont="1" applyAlignment="1"/>
    <xf numFmtId="49" fontId="1" fillId="2" borderId="7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18" xfId="0" applyBorder="1"/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/>
    <xf numFmtId="0" fontId="0" fillId="0" borderId="0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18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7" fontId="0" fillId="0" borderId="3" xfId="0" applyNumberFormat="1" applyBorder="1"/>
    <xf numFmtId="167" fontId="0" fillId="0" borderId="0" xfId="0" applyNumberFormat="1" applyBorder="1"/>
    <xf numFmtId="169" fontId="0" fillId="0" borderId="0" xfId="0" applyNumberFormat="1" applyBorder="1"/>
    <xf numFmtId="169" fontId="0" fillId="0" borderId="4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23" xfId="0" applyFont="1" applyBorder="1"/>
    <xf numFmtId="49" fontId="1" fillId="2" borderId="7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Border="1"/>
    <xf numFmtId="0" fontId="4" fillId="0" borderId="23" xfId="0" applyFont="1" applyBorder="1" applyAlignment="1">
      <alignment horizontal="center" vertical="center"/>
    </xf>
    <xf numFmtId="170" fontId="4" fillId="0" borderId="23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0" fontId="4" fillId="3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3" borderId="23" xfId="0" applyFill="1" applyBorder="1"/>
    <xf numFmtId="0" fontId="0" fillId="0" borderId="25" xfId="0" applyBorder="1"/>
    <xf numFmtId="0" fontId="0" fillId="3" borderId="26" xfId="0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3" borderId="31" xfId="0" applyFill="1" applyBorder="1"/>
    <xf numFmtId="0" fontId="0" fillId="0" borderId="31" xfId="0" applyBorder="1"/>
    <xf numFmtId="0" fontId="0" fillId="0" borderId="32" xfId="0" applyBorder="1"/>
  </cellXfs>
  <cellStyles count="1">
    <cellStyle name="Normal" xfId="0" builtinId="0"/>
  </cellStyles>
  <dxfs count="21">
    <dxf>
      <numFmt numFmtId="168" formatCode="0.000&quot; T.&quot;"/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167" formatCode="0.000&quot; M³&quot;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66" formatCode="0&quot; u.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border diagonalUp="0" diagonalDown="0" outline="0">
        <left style="thin">
          <color auto="1"/>
        </left>
        <right style="medium">
          <color indexed="64"/>
        </right>
        <top/>
        <bottom/>
      </border>
    </dxf>
    <dxf>
      <numFmt numFmtId="164" formatCode="0.00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10</xdr:row>
      <xdr:rowOff>76200</xdr:rowOff>
    </xdr:from>
    <xdr:to>
      <xdr:col>17</xdr:col>
      <xdr:colOff>171450</xdr:colOff>
      <xdr:row>15</xdr:row>
      <xdr:rowOff>180975</xdr:rowOff>
    </xdr:to>
    <xdr:sp macro="" textlink="">
      <xdr:nvSpPr>
        <xdr:cNvPr id="3" name="ZoneTexte 2"/>
        <xdr:cNvSpPr txBox="1"/>
      </xdr:nvSpPr>
      <xdr:spPr>
        <a:xfrm>
          <a:off x="8467725" y="2009775"/>
          <a:ext cx="3219450" cy="1066800"/>
        </a:xfrm>
        <a:prstGeom prst="rect">
          <a:avLst/>
        </a:prstGeom>
        <a:solidFill>
          <a:schemeClr val="lt1"/>
        </a:solidFill>
        <a:ln w="285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partie du tableur à déplacer dans un</a:t>
          </a:r>
          <a:r>
            <a:rPr lang="fr-FR" sz="1100" baseline="0"/>
            <a:t> onglet différent nommé : "par types_ à remplir"</a:t>
          </a:r>
        </a:p>
        <a:p>
          <a:r>
            <a:rPr lang="fr-FR" sz="1100"/>
            <a:t>et</a:t>
          </a:r>
          <a:r>
            <a:rPr lang="fr-FR" sz="1100" baseline="0"/>
            <a:t> à retirer de cet onglet parce que je me sers de ces colonnes pour renseigner les différents chargements pour envoyer les pierres sur le chantier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7:L33" totalsRowCount="1" headerRowDxfId="20">
  <autoFilter ref="A7:L32"/>
  <sortState ref="A8:AY107">
    <sortCondition ref="A7:A107"/>
  </sortState>
  <tableColumns count="12">
    <tableColumn id="1" name="Colonne1" totalsRowLabel="Total" dataDxfId="19" totalsRowDxfId="8"/>
    <tableColumn id="2" name="Colonne2" dataDxfId="18"/>
    <tableColumn id="3" name="Colonne3" dataDxfId="17"/>
    <tableColumn id="4" name="Colonne4" totalsRowFunction="sum" dataDxfId="16" totalsRowDxfId="7"/>
    <tableColumn id="5" name="Largeur" dataDxfId="15" totalsRowDxfId="6"/>
    <tableColumn id="6" name="Profondeur" dataDxfId="14" totalsRowDxfId="5"/>
    <tableColumn id="7" name="Hauteur" dataDxfId="13" totalsRowDxfId="4"/>
    <tableColumn id="8" name="Colonne5" dataDxfId="12" totalsRowDxfId="3">
      <calculatedColumnFormula>Tableau4[[#This Row],[Largeur]]*Tableau4[[#This Row],[Profondeur]]*Tableau4[[#This Row],[Hauteur]]/1000000</calculatedColumnFormula>
    </tableColumn>
    <tableColumn id="9" name="Colonne6" totalsRowFunction="sum" dataDxfId="11" totalsRowDxfId="2">
      <calculatedColumnFormula>Tableau4[[#This Row],[Colonne5]]*Tableau4[[#This Row],[Colonne4]]</calculatedColumnFormula>
    </tableColumn>
    <tableColumn id="10" name="Colonne7" dataDxfId="10" totalsRowDxfId="1">
      <calculatedColumnFormula>Tableau4[[#This Row],[Colonne5]]*densité_PERRIER</calculatedColumnFormula>
    </tableColumn>
    <tableColumn id="11" name="Colonne8" totalsRowFunction="sum" dataDxfId="9" totalsRowDxfId="0">
      <calculatedColumnFormula>Tableau4[[#This Row],[Colonne7]]*Tableau4[[#This Row],[Colonne4]]</calculatedColumnFormula>
    </tableColumn>
    <tableColumn id="12" name="Colonne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3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O19" sqref="O19"/>
    </sheetView>
  </sheetViews>
  <sheetFormatPr baseColWidth="10" defaultRowHeight="15" x14ac:dyDescent="0.25"/>
  <cols>
    <col min="1" max="1" width="8.7109375" customWidth="1"/>
    <col min="2" max="2" width="9.7109375" customWidth="1"/>
    <col min="3" max="3" width="10.42578125" customWidth="1"/>
    <col min="4" max="4" width="10.7109375" customWidth="1"/>
    <col min="5" max="5" width="7.7109375" customWidth="1"/>
    <col min="6" max="6" width="10.7109375" customWidth="1"/>
    <col min="7" max="7" width="7.7109375" customWidth="1"/>
    <col min="8" max="8" width="8.7109375" customWidth="1"/>
    <col min="9" max="9" width="9.85546875" customWidth="1"/>
    <col min="10" max="10" width="9.5703125" customWidth="1"/>
    <col min="11" max="11" width="10.28515625" customWidth="1"/>
    <col min="22" max="22" width="13.140625" customWidth="1"/>
  </cols>
  <sheetData>
    <row r="1" spans="1:28" ht="15.75" thickTop="1" x14ac:dyDescent="0.25">
      <c r="B1" s="40" t="s">
        <v>15</v>
      </c>
      <c r="C1" s="54"/>
      <c r="D1" s="54"/>
      <c r="N1" s="63" t="s">
        <v>63</v>
      </c>
      <c r="O1" s="64" t="s">
        <v>64</v>
      </c>
      <c r="P1" s="65" t="s">
        <v>3</v>
      </c>
      <c r="Q1" s="65" t="s">
        <v>4</v>
      </c>
      <c r="R1" s="65" t="s">
        <v>5</v>
      </c>
      <c r="S1" s="65" t="s">
        <v>72</v>
      </c>
      <c r="T1" s="65" t="s">
        <v>73</v>
      </c>
      <c r="U1" s="65" t="s">
        <v>74</v>
      </c>
      <c r="V1" s="66" t="s">
        <v>75</v>
      </c>
    </row>
    <row r="2" spans="1:28" x14ac:dyDescent="0.25">
      <c r="B2" s="40" t="s">
        <v>16</v>
      </c>
      <c r="C2" s="54"/>
      <c r="D2" s="54"/>
      <c r="N2" s="67" t="s">
        <v>42</v>
      </c>
      <c r="O2" s="62">
        <f>COUNTIF($C$8:$C$32,N2)</f>
        <v>3</v>
      </c>
      <c r="P2" s="26">
        <f t="array" aca="1" ref="P2" ca="1">IF($N2="","",IFERROR(INDEX(largeur,SMALL(IF(FREQUENCY(IF(type=$N2,MATCH(IF(type=$N2,largeur,""),IF(type=$N2,largeur,""),0)),ROW(type)-7)&gt;0,ROW(largeur)-7,""),COLUMN(A:A))),""))</f>
        <v>200</v>
      </c>
      <c r="Q2" s="26" t="str">
        <f ca="1">IF($N2="","",IFERROR(INDEX(Profondeur,SMALL(IF(FREQUENCY(IF(type=$N2,MATCH(IF(type=$N2,Profondeur,""),IF(type=$N2,Profondeur,""),0)),ROW(type)-7)&gt;0,ROW(Profondeur)-7,""),COLUMN(A:A))),""))</f>
        <v/>
      </c>
      <c r="R2" s="26" t="str">
        <f ca="1">IF($N2="","",IFERROR(INDEX(Tableau4[Hauteur],SMALL(IF(FREQUENCY(IF(type=$N2,MATCH(IF(type=$N2,Tableau4[Hauteur],""),IF(type=$N2,Tableau4[Hauteur],""),0)),ROW(type)-7)&gt;0,ROW(Tableau4[Hauteur])-7,""),COLUMN(C:C))),""))</f>
        <v/>
      </c>
      <c r="S2" s="26" t="str">
        <f t="array" aca="1" ref="S2" ca="1">IF($N2="","",IFERROR(INDEX(largeur,SMALL(IF(FREQUENCY(IF(type=$N2,MATCH(IF(type=$N2,largeur,""),IF(type=$N2,largeur,""),0)),ROW(type)-7)&gt;0,ROW(largeur)-7,""),COLUMN(D:D))),""))</f>
        <v/>
      </c>
      <c r="T2" s="26" t="str">
        <f t="array" aca="1" ref="T2" ca="1">IF($N2="","",IFERROR(INDEX(largeur,SMALL(IF(FREQUENCY(IF(type=$N2,MATCH(IF(type=$N2,largeur,""),IF(type=$N2,largeur,""),0)),ROW(type)-7)&gt;0,ROW(largeur)-7,""),COLUMN(E:E))),""))</f>
        <v/>
      </c>
      <c r="U2" s="26" t="str">
        <f t="array" aca="1" ref="U2" ca="1">IF($N2="","",IFERROR(INDEX(largeur,SMALL(IF(FREQUENCY(IF(type=$N2,MATCH(IF(type=$N2,largeur,""),IF(type=$N2,largeur,""),0)),ROW(type)-7)&gt;0,ROW(largeur)-7,""),COLUMN(F:F))),""))</f>
        <v/>
      </c>
      <c r="V2" s="68" t="str">
        <f t="array" aca="1" ref="V2" ca="1">IF($N2="","",IFERROR(INDEX(largeur,SMALL(IF(FREQUENCY(IF(type=$N2,MATCH(IF(type=$N2,largeur,""),IF(type=$N2,largeur,""),0)),ROW(type)-7)&gt;0,ROW(largeur)-7,""),COLUMN(G:G))),""))</f>
        <v/>
      </c>
      <c r="W2" s="61" t="str">
        <f t="array" aca="1" ref="W2" ca="1">IF($N2="","",IFERROR(INDEX(largeur,SMALL(IF(FREQUENCY(IF(type=$N2,MATCH(IF(type=$N2,largeur,""),IF(type=$N2,largeur,""),0)),ROW(type)-7)&gt;0,ROW(largeur)-7,""),COLUMN(H:H))),""))</f>
        <v/>
      </c>
      <c r="X2" s="26" t="str">
        <f t="array" aca="1" ref="X2" ca="1">IF($N2="","",IFERROR(INDEX(largeur,SMALL(IF(FREQUENCY(IF(type=$N2,MATCH(IF(type=$N2,largeur,""),IF(type=$N2,largeur,""),0)),ROW(type)-7)&gt;0,ROW(largeur)-7,""),COLUMN(I:I))),""))</f>
        <v/>
      </c>
      <c r="Y2" s="26" t="str">
        <f t="array" aca="1" ref="Y2" ca="1">IF($N2="","",IFERROR(INDEX(largeur,SMALL(IF(FREQUENCY(IF(type=$N2,MATCH(IF(type=$N2,largeur,""),IF(type=$N2,largeur,""),0)),ROW(type)-7)&gt;0,ROW(largeur)-7,""),COLUMN(J:J))),""))</f>
        <v/>
      </c>
      <c r="Z2" s="26" t="str">
        <f t="array" aca="1" ref="Z2" ca="1">IF($N2="","",IFERROR(INDEX(largeur,SMALL(IF(FREQUENCY(IF(type=$N2,MATCH(IF(type=$N2,largeur,""),IF(type=$N2,largeur,""),0)),ROW(type)-7)&gt;0,ROW(largeur)-7,""),COLUMN(K:K))),""))</f>
        <v/>
      </c>
      <c r="AA2" s="26" t="str">
        <f t="array" aca="1" ref="AA2" ca="1">IF($N2="","",IFERROR(INDEX(largeur,SMALL(IF(FREQUENCY(IF(type=$N2,MATCH(IF(type=$N2,largeur,""),IF(type=$N2,largeur,""),0)),ROW(type)-7)&gt;0,ROW(largeur)-7,""),COLUMN(L:L))),""))</f>
        <v/>
      </c>
      <c r="AB2" t="str">
        <f t="array" aca="1" ref="AB2" ca="1">IFERROR(INDEX(largeur,SMALL(IF(IF(type=$N2,MATCH(largeur,largeur,0),"")=ROW(largeur)-7,ROW(largeur)-7,""),COLUMN(M:M))),"")</f>
        <v/>
      </c>
    </row>
    <row r="3" spans="1:28" x14ac:dyDescent="0.25">
      <c r="B3" s="40"/>
      <c r="C3" s="54"/>
      <c r="D3" s="54"/>
      <c r="N3" s="67" t="str">
        <f t="array" aca="1" ref="N3" ca="1">IFERROR(OFFSET(C$8,MATCH(0,IF(type&lt;&gt;"",COUNTIF(N$1:N2,type),""),0),),"")</f>
        <v>B</v>
      </c>
      <c r="O3" s="62">
        <f t="shared" ref="O3:O10" ca="1" si="0">COUNTIF($C$8:$C$32,N3)</f>
        <v>2</v>
      </c>
      <c r="P3" s="26">
        <f t="array" aca="1" ref="P3" ca="1">IF($N3="","",IFERROR(INDEX(largeur,SMALL(IF(FREQUENCY(IF(type=$N3,MATCH(IF(type=$N3,largeur,""),IF(type=$N3,largeur,""),0)),ROW(type)-7)&gt;0,ROW(largeur)-7,""),COLUMN(A:A))),""))</f>
        <v>200</v>
      </c>
      <c r="Q3" s="26" t="str">
        <f ca="1">IF($N3="","",IFERROR(INDEX(Profondeur,SMALL(IF(FREQUENCY(IF(type=$N3,MATCH(IF(type=$N3,Profondeur,""),IF(type=$N3,Profondeur,""),0)),ROW(type)-7)&gt;0,ROW(Profondeur)-7,""),COLUMN(A:A))),""))</f>
        <v/>
      </c>
      <c r="R3" s="26" t="str">
        <f t="array" aca="1" ref="R3" ca="1">IF($N3="","",IFERROR(INDEX(largeur,SMALL(IF(FREQUENCY(IF(type=$N3,MATCH(IF(type=$N3,largeur,""),IF(type=$N3,largeur,""),0)),ROW(type)-7)&gt;0,ROW(largeur)-7,""),COLUMN(C:C))),""))</f>
        <v/>
      </c>
      <c r="S3" s="26" t="str">
        <f t="array" aca="1" ref="S3" ca="1">IF($N3="","",IFERROR(INDEX(largeur,SMALL(IF(FREQUENCY(IF(type=$N3,MATCH(IF(type=$N3,largeur,""),IF(type=$N3,largeur,""),0)),ROW(type)-7)&gt;0,ROW(largeur)-7,""),COLUMN(D:D))),""))</f>
        <v/>
      </c>
      <c r="T3" s="26" t="str">
        <f t="array" aca="1" ref="T3" ca="1">IF($N3="","",IFERROR(INDEX(largeur,SMALL(IF(FREQUENCY(IF(type=$N3,MATCH(IF(type=$N3,largeur,""),IF(type=$N3,largeur,""),0)),ROW(type)-7)&gt;0,ROW(largeur)-7,""),COLUMN(E:E))),""))</f>
        <v/>
      </c>
      <c r="U3" s="26" t="str">
        <f t="array" aca="1" ref="U3" ca="1">IF($N3="","",IFERROR(INDEX(largeur,SMALL(IF(FREQUENCY(IF(type=$N3,MATCH(IF(type=$N3,largeur,""),IF(type=$N3,largeur,""),0)),ROW(type)-7)&gt;0,ROW(largeur)-7,""),COLUMN(F:F))),""))</f>
        <v/>
      </c>
      <c r="V3" s="68" t="str">
        <f t="array" aca="1" ref="V3" ca="1">IF($N3="","",IFERROR(INDEX(largeur,SMALL(IF(FREQUENCY(IF(type=$N3,MATCH(IF(type=$N3,largeur,""),IF(type=$N3,largeur,""),0)),ROW(type)-7)&gt;0,ROW(largeur)-7,""),COLUMN(G:G))),""))</f>
        <v/>
      </c>
      <c r="W3" s="61" t="str">
        <f t="array" aca="1" ref="W3" ca="1">IF($N3="","",IFERROR(INDEX(largeur,SMALL(IF(FREQUENCY(IF(type=$N3,MATCH(IF(type=$N3,largeur,""),IF(type=$N3,largeur,""),0)),ROW(type)-7)&gt;0,ROW(largeur)-7,""),COLUMN(H:H))),""))</f>
        <v/>
      </c>
      <c r="X3" s="26" t="str">
        <f t="array" aca="1" ref="X3" ca="1">IF($N3="","",IFERROR(INDEX(largeur,SMALL(IF(FREQUENCY(IF(type=$N3,MATCH(IF(type=$N3,largeur,""),IF(type=$N3,largeur,""),0)),ROW(type)-7)&gt;0,ROW(largeur)-7,""),COLUMN(I:I))),""))</f>
        <v/>
      </c>
      <c r="Y3" s="26" t="str">
        <f t="array" aca="1" ref="Y3" ca="1">IF($N3="","",IFERROR(INDEX(largeur,SMALL(IF(FREQUENCY(IF(type=$N3,MATCH(IF(type=$N3,largeur,""),IF(type=$N3,largeur,""),0)),ROW(type)-7)&gt;0,ROW(largeur)-7,""),COLUMN(J:J))),""))</f>
        <v/>
      </c>
      <c r="Z3" s="26" t="str">
        <f t="array" aca="1" ref="Z3" ca="1">IF($N3="","",IFERROR(INDEX(largeur,SMALL(IF(FREQUENCY(IF(type=$N3,MATCH(IF(type=$N3,largeur,""),IF(type=$N3,largeur,""),0)),ROW(type)-7)&gt;0,ROW(largeur)-7,""),COLUMN(K:K))),""))</f>
        <v/>
      </c>
      <c r="AA3" s="26" t="str">
        <f t="array" aca="1" ref="AA3" ca="1">IF($N3="","",IFERROR(INDEX(largeur,SMALL(IF(FREQUENCY(IF(type=$N3,MATCH(IF(type=$N3,largeur,""),IF(type=$N3,largeur,""),0)),ROW(type)-7)&gt;0,ROW(largeur)-7,""),COLUMN(L:L))),""))</f>
        <v/>
      </c>
    </row>
    <row r="4" spans="1:28" ht="15.75" thickBot="1" x14ac:dyDescent="0.3">
      <c r="B4" s="40" t="s">
        <v>17</v>
      </c>
      <c r="C4" s="54"/>
      <c r="D4" s="54"/>
      <c r="E4" t="s">
        <v>52</v>
      </c>
      <c r="F4" s="32">
        <v>2.2000000000000002</v>
      </c>
      <c r="N4" s="67" t="str">
        <f t="array" aca="1" ref="N4" ca="1">IFERROR(OFFSET(C$8,MATCH(0,IF(type&lt;&gt;"",COUNTIF(N$1:N3,type),""),0),),"")</f>
        <v>C</v>
      </c>
      <c r="O4" s="62">
        <f t="shared" ca="1" si="0"/>
        <v>3</v>
      </c>
      <c r="P4" s="26">
        <f t="array" aca="1" ref="P4" ca="1">IF($N4="","",IFERROR(INDEX(largeur,SMALL(IF(FREQUENCY(IF(type=$N4,MATCH(IF(type=$N4,largeur,""),IF(type=$N4,largeur,""),0)),ROW(type)-7)&gt;0,ROW(largeur)-7,""),COLUMN(A:A))),""))</f>
        <v>100</v>
      </c>
      <c r="Q4" s="26" t="str">
        <f ca="1">IF($N4="","",IFERROR(INDEX(Profondeur,SMALL(IF(FREQUENCY(IF(type=$N4,MATCH(IF(type=$N4,Profondeur,""),IF(type=$N4,Profondeur,""),0)),ROW(type)-7)&gt;0,ROW(Profondeur)-7,""),COLUMN(A:A))),""))</f>
        <v/>
      </c>
      <c r="R4" s="26" t="str">
        <f t="array" aca="1" ref="R4" ca="1">IF($N4="","",IFERROR(INDEX(largeur,SMALL(IF(FREQUENCY(IF(type=$N4,MATCH(IF(type=$N4,largeur,""),IF(type=$N4,largeur,""),0)),ROW(type)-7)&gt;0,ROW(largeur)-7,""),COLUMN(C:C))),""))</f>
        <v/>
      </c>
      <c r="S4" s="26" t="str">
        <f t="array" aca="1" ref="S4" ca="1">IF($N4="","",IFERROR(INDEX(largeur,SMALL(IF(FREQUENCY(IF(type=$N4,MATCH(IF(type=$N4,largeur,""),IF(type=$N4,largeur,""),0)),ROW(type)-7)&gt;0,ROW(largeur)-7,""),COLUMN(D:D))),""))</f>
        <v/>
      </c>
      <c r="T4" s="26" t="str">
        <f t="array" aca="1" ref="T4" ca="1">IF($N4="","",IFERROR(INDEX(largeur,SMALL(IF(FREQUENCY(IF(type=$N4,MATCH(IF(type=$N4,largeur,""),IF(type=$N4,largeur,""),0)),ROW(type)-7)&gt;0,ROW(largeur)-7,""),COLUMN(E:E))),""))</f>
        <v/>
      </c>
      <c r="U4" s="26" t="str">
        <f t="array" aca="1" ref="U4" ca="1">IF($N4="","",IFERROR(INDEX(largeur,SMALL(IF(FREQUENCY(IF(type=$N4,MATCH(IF(type=$N4,largeur,""),IF(type=$N4,largeur,""),0)),ROW(type)-7)&gt;0,ROW(largeur)-7,""),COLUMN(F:F))),""))</f>
        <v/>
      </c>
      <c r="V4" s="68" t="str">
        <f t="array" aca="1" ref="V4" ca="1">IF($N4="","",IFERROR(INDEX(largeur,SMALL(IF(FREQUENCY(IF(type=$N4,MATCH(IF(type=$N4,largeur,""),IF(type=$N4,largeur,""),0)),ROW(type)-7)&gt;0,ROW(largeur)-7,""),COLUMN(G:G))),""))</f>
        <v/>
      </c>
      <c r="W4" s="61" t="str">
        <f t="array" aca="1" ref="W4" ca="1">IF($N4="","",IFERROR(INDEX(largeur,SMALL(IF(FREQUENCY(IF(type=$N4,MATCH(IF(type=$N4,largeur,""),IF(type=$N4,largeur,""),0)),ROW(type)-7)&gt;0,ROW(largeur)-7,""),COLUMN(H:H))),""))</f>
        <v/>
      </c>
      <c r="X4" s="26" t="str">
        <f t="array" aca="1" ref="X4" ca="1">IF($N4="","",IFERROR(INDEX(largeur,SMALL(IF(FREQUENCY(IF(type=$N4,MATCH(IF(type=$N4,largeur,""),IF(type=$N4,largeur,""),0)),ROW(type)-7)&gt;0,ROW(largeur)-7,""),COLUMN(I:I))),""))</f>
        <v/>
      </c>
      <c r="Y4" s="26" t="str">
        <f t="array" aca="1" ref="Y4" ca="1">IF($N4="","",IFERROR(INDEX(largeur,SMALL(IF(FREQUENCY(IF(type=$N4,MATCH(IF(type=$N4,largeur,""),IF(type=$N4,largeur,""),0)),ROW(type)-7)&gt;0,ROW(largeur)-7,""),COLUMN(J:J))),""))</f>
        <v/>
      </c>
      <c r="Z4" s="26" t="str">
        <f t="array" aca="1" ref="Z4" ca="1">IF($N4="","",IFERROR(INDEX(largeur,SMALL(IF(FREQUENCY(IF(type=$N4,MATCH(IF(type=$N4,largeur,""),IF(type=$N4,largeur,""),0)),ROW(type)-7)&gt;0,ROW(largeur)-7,""),COLUMN(K:K))),""))</f>
        <v/>
      </c>
      <c r="AA4" s="26" t="str">
        <f t="array" aca="1" ref="AA4" ca="1">IF($N4="","",IFERROR(INDEX(largeur,SMALL(IF(FREQUENCY(IF(type=$N4,MATCH(IF(type=$N4,largeur,""),IF(type=$N4,largeur,""),0)),ROW(type)-7)&gt;0,ROW(largeur)-7,""),COLUMN(L:L))),""))</f>
        <v/>
      </c>
    </row>
    <row r="5" spans="1:28" s="6" customFormat="1" x14ac:dyDescent="0.25">
      <c r="A5" s="4" t="s">
        <v>53</v>
      </c>
      <c r="B5" s="4" t="s">
        <v>14</v>
      </c>
      <c r="C5" s="4" t="s">
        <v>0</v>
      </c>
      <c r="D5" s="5" t="s">
        <v>1</v>
      </c>
      <c r="E5" s="55" t="s">
        <v>2</v>
      </c>
      <c r="F5" s="56"/>
      <c r="G5" s="57"/>
      <c r="H5" s="14" t="s">
        <v>48</v>
      </c>
      <c r="I5" s="15" t="s">
        <v>48</v>
      </c>
      <c r="J5" s="15" t="s">
        <v>47</v>
      </c>
      <c r="K5" s="16" t="s">
        <v>50</v>
      </c>
      <c r="N5" s="67" t="str">
        <f t="array" aca="1" ref="N5" ca="1">IFERROR(OFFSET(C$8,MATCH(0,IF(type&lt;&gt;"",COUNTIF(N$1:N4,type),""),0),),"")</f>
        <v>D</v>
      </c>
      <c r="O5" s="62">
        <f t="shared" ca="1" si="0"/>
        <v>3</v>
      </c>
      <c r="P5" s="26">
        <f t="array" aca="1" ref="P5" ca="1">IF($N5="","",IFERROR(INDEX(largeur,SMALL(IF(FREQUENCY(IF(type=$N5,MATCH(IF(type=$N5,largeur,""),IF(type=$N5,largeur,""),0)),ROW(type)-7)&gt;0,ROW(largeur)-7,""),COLUMN(A:A))),""))</f>
        <v>50</v>
      </c>
      <c r="Q5" s="26" t="str">
        <f ca="1">IF($N5="","",IFERROR(INDEX(Profondeur,SMALL(IF(FREQUENCY(IF(type=$N5,MATCH(IF(type=$N5,Profondeur,""),IF(type=$N5,Profondeur,""),0)),ROW(type)-7)&gt;0,ROW(Profondeur)-7,""),COLUMN(A:A))),""))</f>
        <v/>
      </c>
      <c r="R5" s="26" t="str">
        <f t="array" aca="1" ref="R5" ca="1">IF($N5="","",IFERROR(INDEX(largeur,SMALL(IF(FREQUENCY(IF(type=$N5,MATCH(IF(type=$N5,largeur,""),IF(type=$N5,largeur,""),0)),ROW(type)-7)&gt;0,ROW(largeur)-7,""),COLUMN(C:C))),""))</f>
        <v/>
      </c>
      <c r="S5" s="26" t="str">
        <f t="array" aca="1" ref="S5" ca="1">IF($N5="","",IFERROR(INDEX(largeur,SMALL(IF(FREQUENCY(IF(type=$N5,MATCH(IF(type=$N5,largeur,""),IF(type=$N5,largeur,""),0)),ROW(type)-7)&gt;0,ROW(largeur)-7,""),COLUMN(D:D))),""))</f>
        <v/>
      </c>
      <c r="T5" s="26" t="str">
        <f t="array" aca="1" ref="T5" ca="1">IF($N5="","",IFERROR(INDEX(largeur,SMALL(IF(FREQUENCY(IF(type=$N5,MATCH(IF(type=$N5,largeur,""),IF(type=$N5,largeur,""),0)),ROW(type)-7)&gt;0,ROW(largeur)-7,""),COLUMN(E:E))),""))</f>
        <v/>
      </c>
      <c r="U5" s="26" t="str">
        <f t="array" aca="1" ref="U5" ca="1">IF($N5="","",IFERROR(INDEX(largeur,SMALL(IF(FREQUENCY(IF(type=$N5,MATCH(IF(type=$N5,largeur,""),IF(type=$N5,largeur,""),0)),ROW(type)-7)&gt;0,ROW(largeur)-7,""),COLUMN(F:F))),""))</f>
        <v/>
      </c>
      <c r="V5" s="68" t="str">
        <f t="array" aca="1" ref="V5" ca="1">IF($N5="","",IFERROR(INDEX(largeur,SMALL(IF(FREQUENCY(IF(type=$N5,MATCH(IF(type=$N5,largeur,""),IF(type=$N5,largeur,""),0)),ROW(type)-7)&gt;0,ROW(largeur)-7,""),COLUMN(G:G))),""))</f>
        <v/>
      </c>
      <c r="W5" s="61" t="str">
        <f t="array" aca="1" ref="W5" ca="1">IF($N5="","",IFERROR(INDEX(largeur,SMALL(IF(FREQUENCY(IF(type=$N5,MATCH(IF(type=$N5,largeur,""),IF(type=$N5,largeur,""),0)),ROW(type)-7)&gt;0,ROW(largeur)-7,""),COLUMN(H:H))),""))</f>
        <v/>
      </c>
      <c r="X5" s="26" t="str">
        <f t="array" aca="1" ref="X5" ca="1">IF($N5="","",IFERROR(INDEX(largeur,SMALL(IF(FREQUENCY(IF(type=$N5,MATCH(IF(type=$N5,largeur,""),IF(type=$N5,largeur,""),0)),ROW(type)-7)&gt;0,ROW(largeur)-7,""),COLUMN(I:I))),""))</f>
        <v/>
      </c>
      <c r="Y5" s="26" t="str">
        <f t="array" aca="1" ref="Y5" ca="1">IF($N5="","",IFERROR(INDEX(largeur,SMALL(IF(FREQUENCY(IF(type=$N5,MATCH(IF(type=$N5,largeur,""),IF(type=$N5,largeur,""),0)),ROW(type)-7)&gt;0,ROW(largeur)-7,""),COLUMN(J:J))),""))</f>
        <v/>
      </c>
      <c r="Z5" s="26" t="str">
        <f t="array" aca="1" ref="Z5" ca="1">IF($N5="","",IFERROR(INDEX(largeur,SMALL(IF(FREQUENCY(IF(type=$N5,MATCH(IF(type=$N5,largeur,""),IF(type=$N5,largeur,""),0)),ROW(type)-7)&gt;0,ROW(largeur)-7,""),COLUMN(K:K))),""))</f>
        <v/>
      </c>
      <c r="AA5" s="26" t="str">
        <f t="array" aca="1" ref="AA5" ca="1">IF($N5="","",IFERROR(INDEX(largeur,SMALL(IF(FREQUENCY(IF(type=$N5,MATCH(IF(type=$N5,largeur,""),IF(type=$N5,largeur,""),0)),ROW(type)-7)&gt;0,ROW(largeur)-7,""),COLUMN(L:L))),""))</f>
        <v/>
      </c>
    </row>
    <row r="6" spans="1:28" s="6" customFormat="1" x14ac:dyDescent="0.25">
      <c r="A6" s="41" t="s">
        <v>54</v>
      </c>
      <c r="B6" s="7"/>
      <c r="C6" s="7"/>
      <c r="D6" s="10"/>
      <c r="E6" s="51" t="s">
        <v>55</v>
      </c>
      <c r="F6" s="52"/>
      <c r="G6" s="53"/>
      <c r="H6" s="29" t="s">
        <v>49</v>
      </c>
      <c r="I6" s="28" t="s">
        <v>18</v>
      </c>
      <c r="J6" s="28" t="s">
        <v>51</v>
      </c>
      <c r="K6" s="30" t="s">
        <v>18</v>
      </c>
      <c r="N6" s="67" t="str">
        <f t="array" aca="1" ref="N6" ca="1">IFERROR(OFFSET(C$8,MATCH(0,IF(type&lt;&gt;"",COUNTIF(N$1:N5,type),""),0),),"")</f>
        <v>E</v>
      </c>
      <c r="O6" s="62">
        <f t="shared" ca="1" si="0"/>
        <v>4</v>
      </c>
      <c r="P6" s="26">
        <f t="array" aca="1" ref="P6" ca="1">IF($N6="","",IFERROR(INDEX(largeur,SMALL(IF(FREQUENCY(IF(type=$N6,MATCH(IF(type=$N6,largeur,""),IF(type=$N6,largeur,""),0)),ROW(type)-7)&gt;0,ROW(largeur)-7,""),COLUMN(A:A))),""))</f>
        <v>200</v>
      </c>
      <c r="Q6" s="26" t="str">
        <f ca="1">IF($N6="","",IFERROR(INDEX(Profondeur,SMALL(IF(FREQUENCY(IF(type=$N6,MATCH(IF(type=$N6,Profondeur,""),IF(type=$N6,Profondeur,""),0)),ROW(type)-7)&gt;0,ROW(Profondeur)-7,""),COLUMN(A:A))),""))</f>
        <v/>
      </c>
      <c r="R6" s="26" t="str">
        <f t="array" aca="1" ref="R6" ca="1">IF($N6="","",IFERROR(INDEX(largeur,SMALL(IF(FREQUENCY(IF(type=$N6,MATCH(IF(type=$N6,largeur,""),IF(type=$N6,largeur,""),0)),ROW(type)-7)&gt;0,ROW(largeur)-7,""),COLUMN(C:C))),""))</f>
        <v/>
      </c>
      <c r="S6" s="26" t="str">
        <f t="array" aca="1" ref="S6" ca="1">IF($N6="","",IFERROR(INDEX(largeur,SMALL(IF(FREQUENCY(IF(type=$N6,MATCH(IF(type=$N6,largeur,""),IF(type=$N6,largeur,""),0)),ROW(type)-7)&gt;0,ROW(largeur)-7,""),COLUMN(D:D))),""))</f>
        <v/>
      </c>
      <c r="T6" s="26" t="str">
        <f t="array" aca="1" ref="T6" ca="1">IF($N6="","",IFERROR(INDEX(largeur,SMALL(IF(FREQUENCY(IF(type=$N6,MATCH(IF(type=$N6,largeur,""),IF(type=$N6,largeur,""),0)),ROW(type)-7)&gt;0,ROW(largeur)-7,""),COLUMN(E:E))),""))</f>
        <v/>
      </c>
      <c r="U6" s="26" t="str">
        <f t="array" aca="1" ref="U6" ca="1">IF($N6="","",IFERROR(INDEX(largeur,SMALL(IF(FREQUENCY(IF(type=$N6,MATCH(IF(type=$N6,largeur,""),IF(type=$N6,largeur,""),0)),ROW(type)-7)&gt;0,ROW(largeur)-7,""),COLUMN(F:F))),""))</f>
        <v/>
      </c>
      <c r="V6" s="68" t="str">
        <f t="array" aca="1" ref="V6" ca="1">IF($N6="","",IFERROR(INDEX(largeur,SMALL(IF(FREQUENCY(IF(type=$N6,MATCH(IF(type=$N6,largeur,""),IF(type=$N6,largeur,""),0)),ROW(type)-7)&gt;0,ROW(largeur)-7,""),COLUMN(G:G))),""))</f>
        <v/>
      </c>
      <c r="W6" s="61" t="str">
        <f t="array" aca="1" ref="W6" ca="1">IF($N6="","",IFERROR(INDEX(largeur,SMALL(IF(FREQUENCY(IF(type=$N6,MATCH(IF(type=$N6,largeur,""),IF(type=$N6,largeur,""),0)),ROW(type)-7)&gt;0,ROW(largeur)-7,""),COLUMN(H:H))),""))</f>
        <v/>
      </c>
      <c r="X6" s="26" t="str">
        <f t="array" aca="1" ref="X6" ca="1">IF($N6="","",IFERROR(INDEX(largeur,SMALL(IF(FREQUENCY(IF(type=$N6,MATCH(IF(type=$N6,largeur,""),IF(type=$N6,largeur,""),0)),ROW(type)-7)&gt;0,ROW(largeur)-7,""),COLUMN(I:I))),""))</f>
        <v/>
      </c>
      <c r="Y6" s="26" t="str">
        <f t="array" aca="1" ref="Y6" ca="1">IF($N6="","",IFERROR(INDEX(largeur,SMALL(IF(FREQUENCY(IF(type=$N6,MATCH(IF(type=$N6,largeur,""),IF(type=$N6,largeur,""),0)),ROW(type)-7)&gt;0,ROW(largeur)-7,""),COLUMN(J:J))),""))</f>
        <v/>
      </c>
      <c r="Z6" s="26" t="str">
        <f t="array" aca="1" ref="Z6" ca="1">IF($N6="","",IFERROR(INDEX(largeur,SMALL(IF(FREQUENCY(IF(type=$N6,MATCH(IF(type=$N6,largeur,""),IF(type=$N6,largeur,""),0)),ROW(type)-7)&gt;0,ROW(largeur)-7,""),COLUMN(K:K))),""))</f>
        <v/>
      </c>
      <c r="AA6" s="26" t="str">
        <f t="array" aca="1" ref="AA6" ca="1">IF($N6="","",IFERROR(INDEX(largeur,SMALL(IF(FREQUENCY(IF(type=$N6,MATCH(IF(type=$N6,largeur,""),IF(type=$N6,largeur,""),0)),ROW(type)-7)&gt;0,ROW(largeur)-7,""),COLUMN(L:L))),""))</f>
        <v/>
      </c>
    </row>
    <row r="7" spans="1:28" s="6" customFormat="1" x14ac:dyDescent="0.25">
      <c r="A7" s="8" t="s">
        <v>12</v>
      </c>
      <c r="B7" s="8" t="s">
        <v>13</v>
      </c>
      <c r="C7" s="8" t="s">
        <v>6</v>
      </c>
      <c r="D7" s="11" t="s">
        <v>7</v>
      </c>
      <c r="E7" s="18" t="s">
        <v>3</v>
      </c>
      <c r="F7" s="13" t="s">
        <v>4</v>
      </c>
      <c r="G7" s="19" t="s">
        <v>5</v>
      </c>
      <c r="H7" s="17" t="s">
        <v>8</v>
      </c>
      <c r="I7" s="3" t="s">
        <v>9</v>
      </c>
      <c r="J7" s="3" t="s">
        <v>10</v>
      </c>
      <c r="K7" s="9" t="s">
        <v>11</v>
      </c>
      <c r="L7" s="28" t="s">
        <v>58</v>
      </c>
      <c r="N7" s="67" t="str">
        <f t="array" aca="1" ref="N7" ca="1">IFERROR(OFFSET(C$8,MATCH(0,IF(type&lt;&gt;"",COUNTIF(N$1:N6,type),""),0),),"")</f>
        <v>F</v>
      </c>
      <c r="O7" s="62">
        <f t="shared" ca="1" si="0"/>
        <v>2</v>
      </c>
      <c r="P7" s="26">
        <f t="array" aca="1" ref="P7" ca="1">IF($N7="","",IFERROR(INDEX(largeur,SMALL(IF(FREQUENCY(IF(type=$N7,MATCH(IF(type=$N7,largeur,""),IF(type=$N7,largeur,""),0)),ROW(type)-7)&gt;0,ROW(largeur)-7,""),COLUMN(A:A))),""))</f>
        <v>176</v>
      </c>
      <c r="Q7" s="26" t="str">
        <f ca="1">IF($N7="","",IFERROR(INDEX(Profondeur,SMALL(IF(FREQUENCY(IF(type=$N7,MATCH(IF(type=$N7,Profondeur,""),IF(type=$N7,Profondeur,""),0)),ROW(type)-7)&gt;0,ROW(Profondeur)-7,""),COLUMN(A:A))),""))</f>
        <v/>
      </c>
      <c r="R7" s="26" t="str">
        <f t="array" aca="1" ref="R7" ca="1">IF($N7="","",IFERROR(INDEX(largeur,SMALL(IF(FREQUENCY(IF(type=$N7,MATCH(IF(type=$N7,largeur,""),IF(type=$N7,largeur,""),0)),ROW(type)-7)&gt;0,ROW(largeur)-7,""),COLUMN(C:C))),""))</f>
        <v/>
      </c>
      <c r="S7" s="26" t="str">
        <f t="array" aca="1" ref="S7" ca="1">IF($N7="","",IFERROR(INDEX(largeur,SMALL(IF(FREQUENCY(IF(type=$N7,MATCH(IF(type=$N7,largeur,""),IF(type=$N7,largeur,""),0)),ROW(type)-7)&gt;0,ROW(largeur)-7,""),COLUMN(D:D))),""))</f>
        <v/>
      </c>
      <c r="T7" s="26" t="str">
        <f t="array" aca="1" ref="T7" ca="1">IF($N7="","",IFERROR(INDEX(largeur,SMALL(IF(FREQUENCY(IF(type=$N7,MATCH(IF(type=$N7,largeur,""),IF(type=$N7,largeur,""),0)),ROW(type)-7)&gt;0,ROW(largeur)-7,""),COLUMN(E:E))),""))</f>
        <v/>
      </c>
      <c r="U7" s="26" t="str">
        <f t="array" aca="1" ref="U7" ca="1">IF($N7="","",IFERROR(INDEX(largeur,SMALL(IF(FREQUENCY(IF(type=$N7,MATCH(IF(type=$N7,largeur,""),IF(type=$N7,largeur,""),0)),ROW(type)-7)&gt;0,ROW(largeur)-7,""),COLUMN(F:F))),""))</f>
        <v/>
      </c>
      <c r="V7" s="68" t="str">
        <f t="array" aca="1" ref="V7" ca="1">IF($N7="","",IFERROR(INDEX(largeur,SMALL(IF(FREQUENCY(IF(type=$N7,MATCH(IF(type=$N7,largeur,""),IF(type=$N7,largeur,""),0)),ROW(type)-7)&gt;0,ROW(largeur)-7,""),COLUMN(G:G))),""))</f>
        <v/>
      </c>
      <c r="W7" s="61" t="str">
        <f t="array" aca="1" ref="W7" ca="1">IF($N7="","",IFERROR(INDEX(largeur,SMALL(IF(FREQUENCY(IF(type=$N7,MATCH(IF(type=$N7,largeur,""),IF(type=$N7,largeur,""),0)),ROW(type)-7)&gt;0,ROW(largeur)-7,""),COLUMN(H:H))),""))</f>
        <v/>
      </c>
      <c r="X7" s="26" t="str">
        <f t="array" aca="1" ref="X7" ca="1">IF($N7="","",IFERROR(INDEX(largeur,SMALL(IF(FREQUENCY(IF(type=$N7,MATCH(IF(type=$N7,largeur,""),IF(type=$N7,largeur,""),0)),ROW(type)-7)&gt;0,ROW(largeur)-7,""),COLUMN(I:I))),""))</f>
        <v/>
      </c>
      <c r="Y7" s="26" t="str">
        <f t="array" aca="1" ref="Y7" ca="1">IF($N7="","",IFERROR(INDEX(largeur,SMALL(IF(FREQUENCY(IF(type=$N7,MATCH(IF(type=$N7,largeur,""),IF(type=$N7,largeur,""),0)),ROW(type)-7)&gt;0,ROW(largeur)-7,""),COLUMN(J:J))),""))</f>
        <v/>
      </c>
      <c r="Z7" s="26" t="str">
        <f t="array" aca="1" ref="Z7" ca="1">IF($N7="","",IFERROR(INDEX(largeur,SMALL(IF(FREQUENCY(IF(type=$N7,MATCH(IF(type=$N7,largeur,""),IF(type=$N7,largeur,""),0)),ROW(type)-7)&gt;0,ROW(largeur)-7,""),COLUMN(K:K))),""))</f>
        <v/>
      </c>
      <c r="AA7" s="26" t="str">
        <f t="array" aca="1" ref="AA7" ca="1">IF($N7="","",IFERROR(INDEX(largeur,SMALL(IF(FREQUENCY(IF(type=$N7,MATCH(IF(type=$N7,largeur,""),IF(type=$N7,largeur,""),0)),ROW(type)-7)&gt;0,ROW(largeur)-7,""),COLUMN(L:L))),""))</f>
        <v/>
      </c>
    </row>
    <row r="8" spans="1:28" x14ac:dyDescent="0.25">
      <c r="A8" s="27">
        <v>1</v>
      </c>
      <c r="B8" s="25" t="s">
        <v>19</v>
      </c>
      <c r="C8" s="42" t="s">
        <v>42</v>
      </c>
      <c r="D8" s="39">
        <v>1</v>
      </c>
      <c r="E8" s="22">
        <v>200</v>
      </c>
      <c r="F8" s="23">
        <v>50</v>
      </c>
      <c r="G8" s="24">
        <v>110</v>
      </c>
      <c r="H8" s="35">
        <f>Tableau4[[#This Row],[Largeur]]*Tableau4[[#This Row],[Profondeur]]*Tableau4[[#This Row],[Hauteur]]/1000000</f>
        <v>1.1000000000000001</v>
      </c>
      <c r="I8" s="36">
        <f>Tableau4[[#This Row],[Colonne5]]*Tableau4[[#This Row],[Colonne4]]</f>
        <v>1.1000000000000001</v>
      </c>
      <c r="J8" s="37">
        <f>Tableau4[[#This Row],[Colonne5]]*densité_PERRIER</f>
        <v>2.4200000000000004</v>
      </c>
      <c r="K8" s="38">
        <f>Tableau4[[#This Row],[Colonne7]]*Tableau4[[#This Row],[Colonne4]]</f>
        <v>2.4200000000000004</v>
      </c>
      <c r="L8" t="str">
        <f>Tableau4[[#This Row],[Largeur]]&amp;"X"&amp;Tableau4[[#This Row],[Profondeur]]&amp;"X"&amp;Tableau4[[#This Row],[Hauteur]]</f>
        <v>200X50X110</v>
      </c>
      <c r="N8" s="67" t="str">
        <f t="array" aca="1" ref="N8" ca="1">IFERROR(OFFSET(C$8,MATCH(0,IF(type&lt;&gt;"",COUNTIF(N$1:N7,type),""),0),),"")</f>
        <v>G</v>
      </c>
      <c r="O8" s="62">
        <f t="shared" ca="1" si="0"/>
        <v>3</v>
      </c>
      <c r="P8" s="26">
        <f t="array" aca="1" ref="P8" ca="1">IF($N8="","",IFERROR(INDEX(largeur,SMALL(IF(FREQUENCY(IF(type=$N8,MATCH(IF(type=$N8,largeur,""),IF(type=$N8,largeur,""),0)),ROW(type)-7)&gt;0,ROW(largeur)-7,""),COLUMN(A:A))),""))</f>
        <v>176</v>
      </c>
      <c r="Q8" s="26" t="str">
        <f ca="1">IF($N8="","",IFERROR(INDEX(Profondeur,SMALL(IF(FREQUENCY(IF(type=$N8,MATCH(IF(type=$N8,Profondeur,""),IF(type=$N8,Profondeur,""),0)),ROW(type)-7)&gt;0,ROW(Profondeur)-7,""),COLUMN(A:A))),""))</f>
        <v/>
      </c>
      <c r="R8" s="26" t="str">
        <f t="array" aca="1" ref="R8" ca="1">IF($N8="","",IFERROR(INDEX(largeur,SMALL(IF(FREQUENCY(IF(type=$N8,MATCH(IF(type=$N8,largeur,""),IF(type=$N8,largeur,""),0)),ROW(type)-7)&gt;0,ROW(largeur)-7,""),COLUMN(C:C))),""))</f>
        <v/>
      </c>
      <c r="S8" s="26" t="str">
        <f t="array" aca="1" ref="S8" ca="1">IF($N8="","",IFERROR(INDEX(largeur,SMALL(IF(FREQUENCY(IF(type=$N8,MATCH(IF(type=$N8,largeur,""),IF(type=$N8,largeur,""),0)),ROW(type)-7)&gt;0,ROW(largeur)-7,""),COLUMN(D:D))),""))</f>
        <v/>
      </c>
      <c r="T8" s="26" t="str">
        <f t="array" aca="1" ref="T8" ca="1">IF($N8="","",IFERROR(INDEX(largeur,SMALL(IF(FREQUENCY(IF(type=$N8,MATCH(IF(type=$N8,largeur,""),IF(type=$N8,largeur,""),0)),ROW(type)-7)&gt;0,ROW(largeur)-7,""),COLUMN(E:E))),""))</f>
        <v/>
      </c>
      <c r="U8" s="26" t="str">
        <f t="array" aca="1" ref="U8" ca="1">IF($N8="","",IFERROR(INDEX(largeur,SMALL(IF(FREQUENCY(IF(type=$N8,MATCH(IF(type=$N8,largeur,""),IF(type=$N8,largeur,""),0)),ROW(type)-7)&gt;0,ROW(largeur)-7,""),COLUMN(F:F))),""))</f>
        <v/>
      </c>
      <c r="V8" s="68" t="str">
        <f t="array" aca="1" ref="V8" ca="1">IF($N8="","",IFERROR(INDEX(largeur,SMALL(IF(FREQUENCY(IF(type=$N8,MATCH(IF(type=$N8,largeur,""),IF(type=$N8,largeur,""),0)),ROW(type)-7)&gt;0,ROW(largeur)-7,""),COLUMN(G:G))),""))</f>
        <v/>
      </c>
      <c r="W8" s="61" t="str">
        <f t="array" aca="1" ref="W8" ca="1">IF($N8="","",IFERROR(INDEX(largeur,SMALL(IF(FREQUENCY(IF(type=$N8,MATCH(IF(type=$N8,largeur,""),IF(type=$N8,largeur,""),0)),ROW(type)-7)&gt;0,ROW(largeur)-7,""),COLUMN(H:H))),""))</f>
        <v/>
      </c>
      <c r="X8" s="26" t="str">
        <f t="array" aca="1" ref="X8" ca="1">IF($N8="","",IFERROR(INDEX(largeur,SMALL(IF(FREQUENCY(IF(type=$N8,MATCH(IF(type=$N8,largeur,""),IF(type=$N8,largeur,""),0)),ROW(type)-7)&gt;0,ROW(largeur)-7,""),COLUMN(I:I))),""))</f>
        <v/>
      </c>
      <c r="Y8" s="26" t="str">
        <f t="array" aca="1" ref="Y8" ca="1">IF($N8="","",IFERROR(INDEX(largeur,SMALL(IF(FREQUENCY(IF(type=$N8,MATCH(IF(type=$N8,largeur,""),IF(type=$N8,largeur,""),0)),ROW(type)-7)&gt;0,ROW(largeur)-7,""),COLUMN(J:J))),""))</f>
        <v/>
      </c>
      <c r="Z8" s="26" t="str">
        <f t="array" aca="1" ref="Z8" ca="1">IF($N8="","",IFERROR(INDEX(largeur,SMALL(IF(FREQUENCY(IF(type=$N8,MATCH(IF(type=$N8,largeur,""),IF(type=$N8,largeur,""),0)),ROW(type)-7)&gt;0,ROW(largeur)-7,""),COLUMN(K:K))),""))</f>
        <v/>
      </c>
      <c r="AA8" s="26" t="str">
        <f t="array" aca="1" ref="AA8" ca="1">IF($N8="","",IFERROR(INDEX(largeur,SMALL(IF(FREQUENCY(IF(type=$N8,MATCH(IF(type=$N8,largeur,""),IF(type=$N8,largeur,""),0)),ROW(type)-7)&gt;0,ROW(largeur)-7,""),COLUMN(L:L))),""))</f>
        <v/>
      </c>
    </row>
    <row r="9" spans="1:28" x14ac:dyDescent="0.25">
      <c r="A9" s="27">
        <v>2</v>
      </c>
      <c r="B9" s="25" t="s">
        <v>20</v>
      </c>
      <c r="C9" s="42" t="s">
        <v>42</v>
      </c>
      <c r="D9" s="39">
        <v>1</v>
      </c>
      <c r="E9" s="22">
        <v>200</v>
      </c>
      <c r="F9" s="23">
        <v>50</v>
      </c>
      <c r="G9" s="24">
        <v>110</v>
      </c>
      <c r="H9" s="35">
        <f>Tableau4[[#This Row],[Largeur]]*Tableau4[[#This Row],[Profondeur]]*Tableau4[[#This Row],[Hauteur]]/1000000</f>
        <v>1.1000000000000001</v>
      </c>
      <c r="I9" s="36">
        <f>Tableau4[[#This Row],[Colonne5]]*Tableau4[[#This Row],[Colonne4]]</f>
        <v>1.1000000000000001</v>
      </c>
      <c r="J9" s="37">
        <f>Tableau4[[#This Row],[Colonne5]]*densité_PERRIER</f>
        <v>2.4200000000000004</v>
      </c>
      <c r="K9" s="38">
        <f>Tableau4[[#This Row],[Colonne7]]*Tableau4[[#This Row],[Colonne4]]</f>
        <v>2.4200000000000004</v>
      </c>
      <c r="L9" t="str">
        <f>Tableau4[[#This Row],[Largeur]]&amp;"X"&amp;Tableau4[[#This Row],[Profondeur]]&amp;"X"&amp;Tableau4[[#This Row],[Hauteur]]</f>
        <v>200X50X110</v>
      </c>
      <c r="N9" s="67" t="str">
        <f t="array" aca="1" ref="N9" ca="1">IFERROR(OFFSET(C$8,MATCH(0,IF(type&lt;&gt;"",COUNTIF(N$1:N8,type),""),0),),"")</f>
        <v/>
      </c>
      <c r="O9" s="62">
        <f t="shared" ca="1" si="0"/>
        <v>5</v>
      </c>
      <c r="P9" s="26" t="str">
        <f t="array" aca="1" ref="P9" ca="1">IF($N9="","",IFERROR(INDEX(largeur,SMALL(IF(FREQUENCY(IF(type=$N9,MATCH(IF(type=$N9,largeur,""),IF(type=$N9,largeur,""),0)),ROW(type)-7)&gt;0,ROW(largeur)-7,""),COLUMN(A:A))),""))</f>
        <v/>
      </c>
      <c r="Q9" s="26" t="str">
        <f ca="1">IF($N9="","",IFERROR(INDEX(Profondeur,SMALL(IF(FREQUENCY(IF(type=$N9,MATCH(IF(type=$N9,Profondeur,""),IF(type=$N9,Profondeur,""),0)),ROW(type)-7)&gt;0,ROW(Profondeur)-7,""),COLUMN(A:A))),""))</f>
        <v/>
      </c>
      <c r="R9" s="26" t="str">
        <f t="array" aca="1" ref="R9" ca="1">IF($N9="","",IFERROR(INDEX(largeur,SMALL(IF(FREQUENCY(IF(type=$N9,MATCH(IF(type=$N9,largeur,""),IF(type=$N9,largeur,""),0)),ROW(type)-7)&gt;0,ROW(largeur)-7,""),COLUMN(C:C))),""))</f>
        <v/>
      </c>
      <c r="S9" s="26" t="str">
        <f t="array" aca="1" ref="S9" ca="1">IF($N9="","",IFERROR(INDEX(largeur,SMALL(IF(FREQUENCY(IF(type=$N9,MATCH(IF(type=$N9,largeur,""),IF(type=$N9,largeur,""),0)),ROW(type)-7)&gt;0,ROW(largeur)-7,""),COLUMN(D:D))),""))</f>
        <v/>
      </c>
      <c r="T9" s="26" t="str">
        <f t="array" aca="1" ref="T9" ca="1">IF($N9="","",IFERROR(INDEX(largeur,SMALL(IF(FREQUENCY(IF(type=$N9,MATCH(IF(type=$N9,largeur,""),IF(type=$N9,largeur,""),0)),ROW(type)-7)&gt;0,ROW(largeur)-7,""),COLUMN(E:E))),""))</f>
        <v/>
      </c>
      <c r="U9" s="26" t="str">
        <f t="array" aca="1" ref="U9" ca="1">IF($N9="","",IFERROR(INDEX(largeur,SMALL(IF(FREQUENCY(IF(type=$N9,MATCH(IF(type=$N9,largeur,""),IF(type=$N9,largeur,""),0)),ROW(type)-7)&gt;0,ROW(largeur)-7,""),COLUMN(F:F))),""))</f>
        <v/>
      </c>
      <c r="V9" s="68" t="str">
        <f t="array" aca="1" ref="V9" ca="1">IF($N9="","",IFERROR(INDEX(largeur,SMALL(IF(FREQUENCY(IF(type=$N9,MATCH(IF(type=$N9,largeur,""),IF(type=$N9,largeur,""),0)),ROW(type)-7)&gt;0,ROW(largeur)-7,""),COLUMN(G:G))),""))</f>
        <v/>
      </c>
      <c r="W9" s="61" t="str">
        <f t="array" aca="1" ref="W9" ca="1">IF($N9="","",IFERROR(INDEX(largeur,SMALL(IF(FREQUENCY(IF(type=$N9,MATCH(IF(type=$N9,largeur,""),IF(type=$N9,largeur,""),0)),ROW(type)-7)&gt;0,ROW(largeur)-7,""),COLUMN(H:H))),""))</f>
        <v/>
      </c>
      <c r="X9" s="26" t="str">
        <f t="array" aca="1" ref="X9" ca="1">IF($N9="","",IFERROR(INDEX(largeur,SMALL(IF(FREQUENCY(IF(type=$N9,MATCH(IF(type=$N9,largeur,""),IF(type=$N9,largeur,""),0)),ROW(type)-7)&gt;0,ROW(largeur)-7,""),COLUMN(I:I))),""))</f>
        <v/>
      </c>
      <c r="Y9" s="26" t="str">
        <f t="array" aca="1" ref="Y9" ca="1">IF($N9="","",IFERROR(INDEX(largeur,SMALL(IF(FREQUENCY(IF(type=$N9,MATCH(IF(type=$N9,largeur,""),IF(type=$N9,largeur,""),0)),ROW(type)-7)&gt;0,ROW(largeur)-7,""),COLUMN(J:J))),""))</f>
        <v/>
      </c>
      <c r="Z9" s="26" t="str">
        <f t="array" aca="1" ref="Z9" ca="1">IF($N9="","",IFERROR(INDEX(largeur,SMALL(IF(FREQUENCY(IF(type=$N9,MATCH(IF(type=$N9,largeur,""),IF(type=$N9,largeur,""),0)),ROW(type)-7)&gt;0,ROW(largeur)-7,""),COLUMN(K:K))),""))</f>
        <v/>
      </c>
      <c r="AA9" s="26" t="str">
        <f t="array" aca="1" ref="AA9" ca="1">IF($N9="","",IFERROR(INDEX(largeur,SMALL(IF(FREQUENCY(IF(type=$N9,MATCH(IF(type=$N9,largeur,""),IF(type=$N9,largeur,""),0)),ROW(type)-7)&gt;0,ROW(largeur)-7,""),COLUMN(L:L))),""))</f>
        <v/>
      </c>
    </row>
    <row r="10" spans="1:28" ht="15.75" thickBot="1" x14ac:dyDescent="0.3">
      <c r="A10" s="27">
        <v>3</v>
      </c>
      <c r="B10" s="25" t="s">
        <v>21</v>
      </c>
      <c r="C10" s="42" t="s">
        <v>42</v>
      </c>
      <c r="D10" s="39">
        <v>1</v>
      </c>
      <c r="E10" s="22">
        <v>200</v>
      </c>
      <c r="F10" s="23">
        <v>50</v>
      </c>
      <c r="G10" s="24">
        <v>110</v>
      </c>
      <c r="H10" s="35">
        <f>Tableau4[[#This Row],[Largeur]]*Tableau4[[#This Row],[Profondeur]]*Tableau4[[#This Row],[Hauteur]]/1000000</f>
        <v>1.1000000000000001</v>
      </c>
      <c r="I10" s="36">
        <f>Tableau4[[#This Row],[Colonne5]]*Tableau4[[#This Row],[Colonne4]]</f>
        <v>1.1000000000000001</v>
      </c>
      <c r="J10" s="37">
        <f>Tableau4[[#This Row],[Colonne5]]*densité_PERRIER</f>
        <v>2.4200000000000004</v>
      </c>
      <c r="K10" s="38">
        <f>Tableau4[[#This Row],[Colonne7]]*Tableau4[[#This Row],[Colonne4]]</f>
        <v>2.4200000000000004</v>
      </c>
      <c r="L10" t="str">
        <f>Tableau4[[#This Row],[Largeur]]&amp;"X"&amp;Tableau4[[#This Row],[Profondeur]]&amp;"X"&amp;Tableau4[[#This Row],[Hauteur]]</f>
        <v>200X50X110</v>
      </c>
      <c r="N10" s="69" t="str">
        <f t="array" aca="1" ref="N10" ca="1">IFERROR(OFFSET(C$8,MATCH(0,IF(type&lt;&gt;"",COUNTIF(N$1:N9,type),""),0),),"")</f>
        <v/>
      </c>
      <c r="O10" s="70">
        <f t="shared" ca="1" si="0"/>
        <v>5</v>
      </c>
      <c r="P10" s="71" t="str">
        <f t="array" aca="1" ref="P10" ca="1">IF($N10="","",IFERROR(INDEX(largeur,SMALL(IF(FREQUENCY(IF(type=$N10,MATCH(IF(type=$N10,largeur,""),IF(type=$N10,largeur,""),0)),ROW(type)-7)&gt;0,ROW(largeur)-7,""),COLUMN(A:A))),""))</f>
        <v/>
      </c>
      <c r="Q10" s="71" t="str">
        <f ca="1">IF($N10="","",IFERROR(INDEX(Profondeur,SMALL(IF(FREQUENCY(IF(type=$N10,MATCH(IF(type=$N10,Profondeur,""),IF(type=$N10,Profondeur,""),0)),ROW(type)-7)&gt;0,ROW(Profondeur)-7,""),COLUMN(A:A))),""))</f>
        <v/>
      </c>
      <c r="R10" s="71" t="str">
        <f t="array" aca="1" ref="R10" ca="1">IF($N10="","",IFERROR(INDEX(largeur,SMALL(IF(FREQUENCY(IF(type=$N10,MATCH(IF(type=$N10,largeur,""),IF(type=$N10,largeur,""),0)),ROW(type)-7)&gt;0,ROW(largeur)-7,""),COLUMN(C:C))),""))</f>
        <v/>
      </c>
      <c r="S10" s="71" t="str">
        <f t="array" aca="1" ref="S10" ca="1">IF($N10="","",IFERROR(INDEX(largeur,SMALL(IF(FREQUENCY(IF(type=$N10,MATCH(IF(type=$N10,largeur,""),IF(type=$N10,largeur,""),0)),ROW(type)-7)&gt;0,ROW(largeur)-7,""),COLUMN(D:D))),""))</f>
        <v/>
      </c>
      <c r="T10" s="71" t="str">
        <f t="array" aca="1" ref="T10" ca="1">IF($N10="","",IFERROR(INDEX(largeur,SMALL(IF(FREQUENCY(IF(type=$N10,MATCH(IF(type=$N10,largeur,""),IF(type=$N10,largeur,""),0)),ROW(type)-7)&gt;0,ROW(largeur)-7,""),COLUMN(E:E))),""))</f>
        <v/>
      </c>
      <c r="U10" s="71" t="str">
        <f t="array" aca="1" ref="U10" ca="1">IF($N10="","",IFERROR(INDEX(largeur,SMALL(IF(FREQUENCY(IF(type=$N10,MATCH(IF(type=$N10,largeur,""),IF(type=$N10,largeur,""),0)),ROW(type)-7)&gt;0,ROW(largeur)-7,""),COLUMN(F:F))),""))</f>
        <v/>
      </c>
      <c r="V10" s="72" t="str">
        <f t="array" aca="1" ref="V10" ca="1">IF($N10="","",IFERROR(INDEX(largeur,SMALL(IF(FREQUENCY(IF(type=$N10,MATCH(IF(type=$N10,largeur,""),IF(type=$N10,largeur,""),0)),ROW(type)-7)&gt;0,ROW(largeur)-7,""),COLUMN(G:G))),""))</f>
        <v/>
      </c>
      <c r="W10" s="61" t="str">
        <f t="array" aca="1" ref="W10" ca="1">IF($N10="","",IFERROR(INDEX(largeur,SMALL(IF(FREQUENCY(IF(type=$N10,MATCH(IF(type=$N10,largeur,""),IF(type=$N10,largeur,""),0)),ROW(type)-7)&gt;0,ROW(largeur)-7,""),COLUMN(H:H))),""))</f>
        <v/>
      </c>
      <c r="X10" s="26" t="str">
        <f t="array" aca="1" ref="X10" ca="1">IF($N10="","",IFERROR(INDEX(largeur,SMALL(IF(FREQUENCY(IF(type=$N10,MATCH(IF(type=$N10,largeur,""),IF(type=$N10,largeur,""),0)),ROW(type)-7)&gt;0,ROW(largeur)-7,""),COLUMN(I:I))),""))</f>
        <v/>
      </c>
      <c r="Y10" s="26" t="str">
        <f t="array" aca="1" ref="Y10" ca="1">IF($N10="","",IFERROR(INDEX(largeur,SMALL(IF(FREQUENCY(IF(type=$N10,MATCH(IF(type=$N10,largeur,""),IF(type=$N10,largeur,""),0)),ROW(type)-7)&gt;0,ROW(largeur)-7,""),COLUMN(J:J))),""))</f>
        <v/>
      </c>
      <c r="Z10" s="26" t="str">
        <f t="array" aca="1" ref="Z10" ca="1">IF($N10="","",IFERROR(INDEX(largeur,SMALL(IF(FREQUENCY(IF(type=$N10,MATCH(IF(type=$N10,largeur,""),IF(type=$N10,largeur,""),0)),ROW(type)-7)&gt;0,ROW(largeur)-7,""),COLUMN(K:K))),""))</f>
        <v/>
      </c>
      <c r="AA10" s="26" t="str">
        <f t="array" aca="1" ref="AA10" ca="1">IF($N10="","",IFERROR(INDEX(largeur,SMALL(IF(FREQUENCY(IF(type=$N10,MATCH(IF(type=$N10,largeur,""),IF(type=$N10,largeur,""),0)),ROW(type)-7)&gt;0,ROW(largeur)-7,""),COLUMN(L:L))),""))</f>
        <v/>
      </c>
    </row>
    <row r="11" spans="1:28" ht="15.75" thickTop="1" x14ac:dyDescent="0.25">
      <c r="A11" s="27">
        <v>27</v>
      </c>
      <c r="B11" s="25" t="s">
        <v>22</v>
      </c>
      <c r="C11" s="42" t="s">
        <v>43</v>
      </c>
      <c r="D11" s="39">
        <v>1</v>
      </c>
      <c r="E11" s="22">
        <v>200</v>
      </c>
      <c r="F11" s="23">
        <v>50</v>
      </c>
      <c r="G11" s="24">
        <v>53</v>
      </c>
      <c r="H11" s="35">
        <f>Tableau4[[#This Row],[Largeur]]*Tableau4[[#This Row],[Profondeur]]*Tableau4[[#This Row],[Hauteur]]/1000000</f>
        <v>0.53</v>
      </c>
      <c r="I11" s="36">
        <f>Tableau4[[#This Row],[Colonne5]]*Tableau4[[#This Row],[Colonne4]]</f>
        <v>0.53</v>
      </c>
      <c r="J11" s="37">
        <f>Tableau4[[#This Row],[Colonne5]]*densité_PERRIER</f>
        <v>1.1660000000000001</v>
      </c>
      <c r="K11" s="38">
        <f>Tableau4[[#This Row],[Colonne7]]*Tableau4[[#This Row],[Colonne4]]</f>
        <v>1.1660000000000001</v>
      </c>
      <c r="L11" t="str">
        <f>Tableau4[[#This Row],[Largeur]]&amp;"X"&amp;Tableau4[[#This Row],[Profondeur]]&amp;"X"&amp;Tableau4[[#This Row],[Hauteur]]</f>
        <v>200X50X53</v>
      </c>
    </row>
    <row r="12" spans="1:28" x14ac:dyDescent="0.25">
      <c r="A12" s="27">
        <v>31</v>
      </c>
      <c r="B12" s="25" t="s">
        <v>23</v>
      </c>
      <c r="C12" s="42" t="s">
        <v>43</v>
      </c>
      <c r="D12" s="39">
        <v>1</v>
      </c>
      <c r="E12" s="22">
        <v>200</v>
      </c>
      <c r="F12" s="23">
        <v>50</v>
      </c>
      <c r="G12" s="24">
        <v>53</v>
      </c>
      <c r="H12" s="35">
        <f>Tableau4[[#This Row],[Largeur]]*Tableau4[[#This Row],[Profondeur]]*Tableau4[[#This Row],[Hauteur]]/1000000</f>
        <v>0.53</v>
      </c>
      <c r="I12" s="36">
        <f>Tableau4[[#This Row],[Colonne5]]*Tableau4[[#This Row],[Colonne4]]</f>
        <v>0.53</v>
      </c>
      <c r="J12" s="37">
        <f>Tableau4[[#This Row],[Colonne5]]*densité_PERRIER</f>
        <v>1.1660000000000001</v>
      </c>
      <c r="K12" s="38">
        <f>Tableau4[[#This Row],[Colonne7]]*Tableau4[[#This Row],[Colonne4]]</f>
        <v>1.1660000000000001</v>
      </c>
      <c r="L12" t="str">
        <f>Tableau4[[#This Row],[Largeur]]&amp;"X"&amp;Tableau4[[#This Row],[Profondeur]]&amp;"X"&amp;Tableau4[[#This Row],[Hauteur]]</f>
        <v>200X50X53</v>
      </c>
    </row>
    <row r="13" spans="1:28" s="58" customFormat="1" x14ac:dyDescent="0.25">
      <c r="A13" s="27">
        <v>32</v>
      </c>
      <c r="B13" s="25" t="s">
        <v>56</v>
      </c>
      <c r="C13" s="42"/>
      <c r="D13" s="39">
        <v>1</v>
      </c>
      <c r="E13" s="22">
        <v>57</v>
      </c>
      <c r="F13" s="23">
        <v>50</v>
      </c>
      <c r="G13" s="24">
        <v>53</v>
      </c>
      <c r="H13" s="35">
        <f>Tableau4[[#This Row],[Largeur]]*Tableau4[[#This Row],[Profondeur]]*Tableau4[[#This Row],[Hauteur]]/1000000</f>
        <v>0.15104999999999999</v>
      </c>
      <c r="I13" s="36">
        <f>Tableau4[[#This Row],[Colonne5]]*Tableau4[[#This Row],[Colonne4]]</f>
        <v>0.15104999999999999</v>
      </c>
      <c r="J13" s="37">
        <f>Tableau4[[#This Row],[Colonne5]]*densité_PERRIER</f>
        <v>0.33230999999999999</v>
      </c>
      <c r="K13" s="38">
        <f>Tableau4[[#This Row],[Colonne7]]*Tableau4[[#This Row],[Colonne4]]</f>
        <v>0.33230999999999999</v>
      </c>
      <c r="L13" s="58" t="str">
        <f>Tableau4[[#This Row],[Largeur]]&amp;"X"&amp;Tableau4[[#This Row],[Profondeur]]&amp;"X"&amp;Tableau4[[#This Row],[Hauteur]]</f>
        <v>57X50X53</v>
      </c>
    </row>
    <row r="14" spans="1:28" x14ac:dyDescent="0.25">
      <c r="A14" s="27">
        <v>33</v>
      </c>
      <c r="B14" s="25" t="s">
        <v>24</v>
      </c>
      <c r="C14" s="42"/>
      <c r="D14" s="39">
        <v>1</v>
      </c>
      <c r="E14" s="22">
        <v>95</v>
      </c>
      <c r="F14" s="23">
        <v>50</v>
      </c>
      <c r="G14" s="24">
        <v>218</v>
      </c>
      <c r="H14" s="35">
        <f>Tableau4[[#This Row],[Largeur]]*Tableau4[[#This Row],[Profondeur]]*Tableau4[[#This Row],[Hauteur]]/1000000</f>
        <v>1.0355000000000001</v>
      </c>
      <c r="I14" s="36">
        <f>Tableau4[[#This Row],[Colonne5]]*Tableau4[[#This Row],[Colonne4]]</f>
        <v>1.0355000000000001</v>
      </c>
      <c r="J14" s="37">
        <f>Tableau4[[#This Row],[Colonne5]]*densité_PERRIER</f>
        <v>2.2781000000000002</v>
      </c>
      <c r="K14" s="38">
        <f>Tableau4[[#This Row],[Colonne7]]*Tableau4[[#This Row],[Colonne4]]</f>
        <v>2.2781000000000002</v>
      </c>
      <c r="L14" t="str">
        <f>Tableau4[[#This Row],[Largeur]]&amp;"X"&amp;Tableau4[[#This Row],[Profondeur]]&amp;"X"&amp;Tableau4[[#This Row],[Hauteur]]</f>
        <v>95X50X218</v>
      </c>
    </row>
    <row r="15" spans="1:28" x14ac:dyDescent="0.25">
      <c r="A15" s="27">
        <v>34</v>
      </c>
      <c r="B15" s="25" t="s">
        <v>25</v>
      </c>
      <c r="C15" s="42" t="s">
        <v>44</v>
      </c>
      <c r="D15" s="39">
        <v>1</v>
      </c>
      <c r="E15" s="22">
        <v>100</v>
      </c>
      <c r="F15" s="23">
        <v>50</v>
      </c>
      <c r="G15" s="24">
        <v>218</v>
      </c>
      <c r="H15" s="35">
        <f>Tableau4[[#This Row],[Largeur]]*Tableau4[[#This Row],[Profondeur]]*Tableau4[[#This Row],[Hauteur]]/1000000</f>
        <v>1.0900000000000001</v>
      </c>
      <c r="I15" s="36">
        <f>Tableau4[[#This Row],[Colonne5]]*Tableau4[[#This Row],[Colonne4]]</f>
        <v>1.0900000000000001</v>
      </c>
      <c r="J15" s="37">
        <f>Tableau4[[#This Row],[Colonne5]]*densité_PERRIER</f>
        <v>2.3980000000000006</v>
      </c>
      <c r="K15" s="38">
        <f>Tableau4[[#This Row],[Colonne7]]*Tableau4[[#This Row],[Colonne4]]</f>
        <v>2.3980000000000006</v>
      </c>
      <c r="L15" t="str">
        <f>Tableau4[[#This Row],[Largeur]]&amp;"X"&amp;Tableau4[[#This Row],[Profondeur]]&amp;"X"&amp;Tableau4[[#This Row],[Hauteur]]</f>
        <v>100X50X218</v>
      </c>
    </row>
    <row r="16" spans="1:28" x14ac:dyDescent="0.25">
      <c r="A16" s="27">
        <v>35</v>
      </c>
      <c r="B16" s="25" t="s">
        <v>26</v>
      </c>
      <c r="C16" s="42" t="s">
        <v>44</v>
      </c>
      <c r="D16" s="39">
        <v>1</v>
      </c>
      <c r="E16" s="22">
        <v>100</v>
      </c>
      <c r="F16" s="23">
        <v>50</v>
      </c>
      <c r="G16" s="24">
        <v>218</v>
      </c>
      <c r="H16" s="35">
        <f>Tableau4[[#This Row],[Largeur]]*Tableau4[[#This Row],[Profondeur]]*Tableau4[[#This Row],[Hauteur]]/1000000</f>
        <v>1.0900000000000001</v>
      </c>
      <c r="I16" s="36">
        <f>Tableau4[[#This Row],[Colonne5]]*Tableau4[[#This Row],[Colonne4]]</f>
        <v>1.0900000000000001</v>
      </c>
      <c r="J16" s="37">
        <f>Tableau4[[#This Row],[Colonne5]]*densité_PERRIER</f>
        <v>2.3980000000000006</v>
      </c>
      <c r="K16" s="38">
        <f>Tableau4[[#This Row],[Colonne7]]*Tableau4[[#This Row],[Colonne4]]</f>
        <v>2.3980000000000006</v>
      </c>
      <c r="L16" t="str">
        <f>Tableau4[[#This Row],[Largeur]]&amp;"X"&amp;Tableau4[[#This Row],[Profondeur]]&amp;"X"&amp;Tableau4[[#This Row],[Hauteur]]</f>
        <v>100X50X218</v>
      </c>
    </row>
    <row r="17" spans="1:12" x14ac:dyDescent="0.25">
      <c r="A17" s="27">
        <v>38</v>
      </c>
      <c r="B17" s="25" t="s">
        <v>27</v>
      </c>
      <c r="C17" s="42" t="s">
        <v>44</v>
      </c>
      <c r="D17" s="39">
        <v>1</v>
      </c>
      <c r="E17" s="22">
        <v>100</v>
      </c>
      <c r="F17" s="23">
        <v>50</v>
      </c>
      <c r="G17" s="24">
        <v>218</v>
      </c>
      <c r="H17" s="35">
        <f>Tableau4[[#This Row],[Largeur]]*Tableau4[[#This Row],[Profondeur]]*Tableau4[[#This Row],[Hauteur]]/1000000</f>
        <v>1.0900000000000001</v>
      </c>
      <c r="I17" s="36">
        <f>Tableau4[[#This Row],[Colonne5]]*Tableau4[[#This Row],[Colonne4]]</f>
        <v>1.0900000000000001</v>
      </c>
      <c r="J17" s="37">
        <f>Tableau4[[#This Row],[Colonne5]]*densité_PERRIER</f>
        <v>2.3980000000000006</v>
      </c>
      <c r="K17" s="38">
        <f>Tableau4[[#This Row],[Colonne7]]*Tableau4[[#This Row],[Colonne4]]</f>
        <v>2.3980000000000006</v>
      </c>
      <c r="L17" t="str">
        <f>Tableau4[[#This Row],[Largeur]]&amp;"X"&amp;Tableau4[[#This Row],[Profondeur]]&amp;"X"&amp;Tableau4[[#This Row],[Hauteur]]</f>
        <v>100X50X218</v>
      </c>
    </row>
    <row r="18" spans="1:12" x14ac:dyDescent="0.25">
      <c r="A18" s="27">
        <v>41</v>
      </c>
      <c r="B18" s="25" t="s">
        <v>28</v>
      </c>
      <c r="C18" s="42" t="s">
        <v>45</v>
      </c>
      <c r="D18" s="39">
        <v>1</v>
      </c>
      <c r="E18" s="22">
        <v>50</v>
      </c>
      <c r="F18" s="23">
        <v>50</v>
      </c>
      <c r="G18" s="24">
        <v>218</v>
      </c>
      <c r="H18" s="35">
        <f>Tableau4[[#This Row],[Largeur]]*Tableau4[[#This Row],[Profondeur]]*Tableau4[[#This Row],[Hauteur]]/1000000</f>
        <v>0.54500000000000004</v>
      </c>
      <c r="I18" s="36">
        <f>Tableau4[[#This Row],[Colonne5]]*Tableau4[[#This Row],[Colonne4]]</f>
        <v>0.54500000000000004</v>
      </c>
      <c r="J18" s="37">
        <f>Tableau4[[#This Row],[Colonne5]]*densité_PERRIER</f>
        <v>1.1990000000000003</v>
      </c>
      <c r="K18" s="38">
        <f>Tableau4[[#This Row],[Colonne7]]*Tableau4[[#This Row],[Colonne4]]</f>
        <v>1.1990000000000003</v>
      </c>
      <c r="L18" t="str">
        <f>Tableau4[[#This Row],[Largeur]]&amp;"X"&amp;Tableau4[[#This Row],[Profondeur]]&amp;"X"&amp;Tableau4[[#This Row],[Hauteur]]</f>
        <v>50X50X218</v>
      </c>
    </row>
    <row r="19" spans="1:12" x14ac:dyDescent="0.25">
      <c r="A19" s="27">
        <v>49</v>
      </c>
      <c r="B19" s="25" t="s">
        <v>29</v>
      </c>
      <c r="C19" s="42" t="s">
        <v>45</v>
      </c>
      <c r="D19" s="39">
        <v>1</v>
      </c>
      <c r="E19" s="22">
        <v>50</v>
      </c>
      <c r="F19" s="23">
        <v>50</v>
      </c>
      <c r="G19" s="24">
        <v>218</v>
      </c>
      <c r="H19" s="35">
        <f>Tableau4[[#This Row],[Largeur]]*Tableau4[[#This Row],[Profondeur]]*Tableau4[[#This Row],[Hauteur]]/1000000</f>
        <v>0.54500000000000004</v>
      </c>
      <c r="I19" s="36">
        <f>Tableau4[[#This Row],[Colonne5]]*Tableau4[[#This Row],[Colonne4]]</f>
        <v>0.54500000000000004</v>
      </c>
      <c r="J19" s="37">
        <f>Tableau4[[#This Row],[Colonne5]]*densité_PERRIER</f>
        <v>1.1990000000000003</v>
      </c>
      <c r="K19" s="38">
        <f>Tableau4[[#This Row],[Colonne7]]*Tableau4[[#This Row],[Colonne4]]</f>
        <v>1.1990000000000003</v>
      </c>
      <c r="L19" t="str">
        <f>Tableau4[[#This Row],[Largeur]]&amp;"X"&amp;Tableau4[[#This Row],[Profondeur]]&amp;"X"&amp;Tableau4[[#This Row],[Hauteur]]</f>
        <v>50X50X218</v>
      </c>
    </row>
    <row r="20" spans="1:12" x14ac:dyDescent="0.25">
      <c r="A20" s="27">
        <v>50</v>
      </c>
      <c r="B20" s="25" t="s">
        <v>30</v>
      </c>
      <c r="C20" s="42" t="s">
        <v>45</v>
      </c>
      <c r="D20" s="39">
        <v>1</v>
      </c>
      <c r="E20" s="22">
        <v>50</v>
      </c>
      <c r="F20" s="23">
        <v>50</v>
      </c>
      <c r="G20" s="24">
        <v>218</v>
      </c>
      <c r="H20" s="35">
        <f>Tableau4[[#This Row],[Largeur]]*Tableau4[[#This Row],[Profondeur]]*Tableau4[[#This Row],[Hauteur]]/1000000</f>
        <v>0.54500000000000004</v>
      </c>
      <c r="I20" s="36">
        <f>Tableau4[[#This Row],[Colonne5]]*Tableau4[[#This Row],[Colonne4]]</f>
        <v>0.54500000000000004</v>
      </c>
      <c r="J20" s="37">
        <f>Tableau4[[#This Row],[Colonne5]]*densité_PERRIER</f>
        <v>1.1990000000000003</v>
      </c>
      <c r="K20" s="38">
        <f>Tableau4[[#This Row],[Colonne7]]*Tableau4[[#This Row],[Colonne4]]</f>
        <v>1.1990000000000003</v>
      </c>
      <c r="L20" t="str">
        <f>Tableau4[[#This Row],[Largeur]]&amp;"X"&amp;Tableau4[[#This Row],[Profondeur]]&amp;"X"&amp;Tableau4[[#This Row],[Hauteur]]</f>
        <v>50X50X218</v>
      </c>
    </row>
    <row r="21" spans="1:12" s="58" customFormat="1" x14ac:dyDescent="0.25">
      <c r="A21" s="27">
        <v>51</v>
      </c>
      <c r="B21" s="25" t="s">
        <v>57</v>
      </c>
      <c r="C21" s="42"/>
      <c r="D21" s="39">
        <v>1</v>
      </c>
      <c r="E21" s="22">
        <v>92</v>
      </c>
      <c r="F21" s="23">
        <v>50</v>
      </c>
      <c r="G21" s="24">
        <v>218</v>
      </c>
      <c r="H21" s="35">
        <f>Tableau4[[#This Row],[Largeur]]*Tableau4[[#This Row],[Profondeur]]*Tableau4[[#This Row],[Hauteur]]/1000000</f>
        <v>1.0027999999999999</v>
      </c>
      <c r="I21" s="36">
        <f>Tableau4[[#This Row],[Colonne5]]*Tableau4[[#This Row],[Colonne4]]</f>
        <v>1.0027999999999999</v>
      </c>
      <c r="J21" s="37">
        <f>Tableau4[[#This Row],[Colonne5]]*densité_PERRIER</f>
        <v>2.2061600000000001</v>
      </c>
      <c r="K21" s="38">
        <f>Tableau4[[#This Row],[Colonne7]]*Tableau4[[#This Row],[Colonne4]]</f>
        <v>2.2061600000000001</v>
      </c>
      <c r="L21" s="58" t="str">
        <f>Tableau4[[#This Row],[Largeur]]&amp;"X"&amp;Tableau4[[#This Row],[Profondeur]]&amp;"X"&amp;Tableau4[[#This Row],[Hauteur]]</f>
        <v>92X50X218</v>
      </c>
    </row>
    <row r="22" spans="1:12" x14ac:dyDescent="0.25">
      <c r="A22" s="27">
        <v>52</v>
      </c>
      <c r="B22" s="25" t="s">
        <v>31</v>
      </c>
      <c r="C22" s="42"/>
      <c r="D22" s="39">
        <v>1</v>
      </c>
      <c r="E22" s="22">
        <v>143</v>
      </c>
      <c r="F22" s="23">
        <v>50</v>
      </c>
      <c r="G22" s="24">
        <v>53</v>
      </c>
      <c r="H22" s="35">
        <f>Tableau4[[#This Row],[Largeur]]*Tableau4[[#This Row],[Profondeur]]*Tableau4[[#This Row],[Hauteur]]/1000000</f>
        <v>0.37895000000000001</v>
      </c>
      <c r="I22" s="36">
        <f>Tableau4[[#This Row],[Colonne5]]*Tableau4[[#This Row],[Colonne4]]</f>
        <v>0.37895000000000001</v>
      </c>
      <c r="J22" s="37">
        <f>Tableau4[[#This Row],[Colonne5]]*densité_PERRIER</f>
        <v>0.83369000000000004</v>
      </c>
      <c r="K22" s="38">
        <f>Tableau4[[#This Row],[Colonne7]]*Tableau4[[#This Row],[Colonne4]]</f>
        <v>0.83369000000000004</v>
      </c>
      <c r="L22" t="str">
        <f>Tableau4[[#This Row],[Largeur]]&amp;"X"&amp;Tableau4[[#This Row],[Profondeur]]&amp;"X"&amp;Tableau4[[#This Row],[Hauteur]]</f>
        <v>143X50X53</v>
      </c>
    </row>
    <row r="23" spans="1:12" x14ac:dyDescent="0.25">
      <c r="A23" s="27">
        <v>64</v>
      </c>
      <c r="B23" s="25" t="s">
        <v>32</v>
      </c>
      <c r="C23" s="42" t="s">
        <v>46</v>
      </c>
      <c r="D23" s="39">
        <v>1</v>
      </c>
      <c r="E23" s="22">
        <v>200</v>
      </c>
      <c r="F23" s="23">
        <v>50</v>
      </c>
      <c r="G23" s="24">
        <v>141</v>
      </c>
      <c r="H23" s="35">
        <f>Tableau4[[#This Row],[Largeur]]*Tableau4[[#This Row],[Profondeur]]*Tableau4[[#This Row],[Hauteur]]/1000000</f>
        <v>1.41</v>
      </c>
      <c r="I23" s="36">
        <f>Tableau4[[#This Row],[Colonne5]]*Tableau4[[#This Row],[Colonne4]]</f>
        <v>1.41</v>
      </c>
      <c r="J23" s="37">
        <f>Tableau4[[#This Row],[Colonne5]]*densité_PERRIER</f>
        <v>3.1019999999999999</v>
      </c>
      <c r="K23" s="38">
        <f>Tableau4[[#This Row],[Colonne7]]*Tableau4[[#This Row],[Colonne4]]</f>
        <v>3.1019999999999999</v>
      </c>
      <c r="L23" t="str">
        <f>Tableau4[[#This Row],[Largeur]]&amp;"X"&amp;Tableau4[[#This Row],[Profondeur]]&amp;"X"&amp;Tableau4[[#This Row],[Hauteur]]</f>
        <v>200X50X141</v>
      </c>
    </row>
    <row r="24" spans="1:12" x14ac:dyDescent="0.25">
      <c r="A24" s="27">
        <v>69</v>
      </c>
      <c r="B24" s="25" t="s">
        <v>33</v>
      </c>
      <c r="C24" s="42" t="s">
        <v>46</v>
      </c>
      <c r="D24" s="39">
        <v>1</v>
      </c>
      <c r="E24" s="22">
        <v>200</v>
      </c>
      <c r="F24" s="23">
        <v>50</v>
      </c>
      <c r="G24" s="24">
        <v>141</v>
      </c>
      <c r="H24" s="35">
        <f>Tableau4[[#This Row],[Largeur]]*Tableau4[[#This Row],[Profondeur]]*Tableau4[[#This Row],[Hauteur]]/1000000</f>
        <v>1.41</v>
      </c>
      <c r="I24" s="36">
        <f>Tableau4[[#This Row],[Colonne5]]*Tableau4[[#This Row],[Colonne4]]</f>
        <v>1.41</v>
      </c>
      <c r="J24" s="37">
        <f>Tableau4[[#This Row],[Colonne5]]*densité_PERRIER</f>
        <v>3.1019999999999999</v>
      </c>
      <c r="K24" s="38">
        <f>Tableau4[[#This Row],[Colonne7]]*Tableau4[[#This Row],[Colonne4]]</f>
        <v>3.1019999999999999</v>
      </c>
      <c r="L24" t="str">
        <f>Tableau4[[#This Row],[Largeur]]&amp;"X"&amp;Tableau4[[#This Row],[Profondeur]]&amp;"X"&amp;Tableau4[[#This Row],[Hauteur]]</f>
        <v>200X50X141</v>
      </c>
    </row>
    <row r="25" spans="1:12" x14ac:dyDescent="0.25">
      <c r="A25" s="27">
        <v>70</v>
      </c>
      <c r="B25" s="25" t="s">
        <v>34</v>
      </c>
      <c r="C25" s="42" t="s">
        <v>46</v>
      </c>
      <c r="D25" s="39">
        <v>1</v>
      </c>
      <c r="E25" s="22">
        <v>200</v>
      </c>
      <c r="F25" s="23">
        <v>50</v>
      </c>
      <c r="G25" s="24">
        <v>141</v>
      </c>
      <c r="H25" s="35">
        <f>Tableau4[[#This Row],[Largeur]]*Tableau4[[#This Row],[Profondeur]]*Tableau4[[#This Row],[Hauteur]]/1000000</f>
        <v>1.41</v>
      </c>
      <c r="I25" s="36">
        <f>Tableau4[[#This Row],[Colonne5]]*Tableau4[[#This Row],[Colonne4]]</f>
        <v>1.41</v>
      </c>
      <c r="J25" s="37">
        <f>Tableau4[[#This Row],[Colonne5]]*densité_PERRIER</f>
        <v>3.1019999999999999</v>
      </c>
      <c r="K25" s="38">
        <f>Tableau4[[#This Row],[Colonne7]]*Tableau4[[#This Row],[Colonne4]]</f>
        <v>3.1019999999999999</v>
      </c>
      <c r="L25" t="str">
        <f>Tableau4[[#This Row],[Largeur]]&amp;"X"&amp;Tableau4[[#This Row],[Profondeur]]&amp;"X"&amp;Tableau4[[#This Row],[Hauteur]]</f>
        <v>200X50X141</v>
      </c>
    </row>
    <row r="26" spans="1:12" x14ac:dyDescent="0.25">
      <c r="A26" s="27">
        <v>71</v>
      </c>
      <c r="B26" s="25" t="s">
        <v>35</v>
      </c>
      <c r="C26" s="42" t="s">
        <v>46</v>
      </c>
      <c r="D26" s="39">
        <v>1</v>
      </c>
      <c r="E26" s="22">
        <v>200</v>
      </c>
      <c r="F26" s="23">
        <v>50</v>
      </c>
      <c r="G26" s="24">
        <v>141</v>
      </c>
      <c r="H26" s="35">
        <f>Tableau4[[#This Row],[Largeur]]*Tableau4[[#This Row],[Profondeur]]*Tableau4[[#This Row],[Hauteur]]/1000000</f>
        <v>1.41</v>
      </c>
      <c r="I26" s="36">
        <f>Tableau4[[#This Row],[Colonne5]]*Tableau4[[#This Row],[Colonne4]]</f>
        <v>1.41</v>
      </c>
      <c r="J26" s="37">
        <f>Tableau4[[#This Row],[Colonne5]]*densité_PERRIER</f>
        <v>3.1019999999999999</v>
      </c>
      <c r="K26" s="38">
        <f>Tableau4[[#This Row],[Colonne7]]*Tableau4[[#This Row],[Colonne4]]</f>
        <v>3.1019999999999999</v>
      </c>
      <c r="L26" t="str">
        <f>Tableau4[[#This Row],[Largeur]]&amp;"X"&amp;Tableau4[[#This Row],[Profondeur]]&amp;"X"&amp;Tableau4[[#This Row],[Hauteur]]</f>
        <v>200X50X141</v>
      </c>
    </row>
    <row r="27" spans="1:12" x14ac:dyDescent="0.25">
      <c r="A27" s="27">
        <v>75</v>
      </c>
      <c r="B27" s="25" t="s">
        <v>36</v>
      </c>
      <c r="C27" s="42" t="s">
        <v>65</v>
      </c>
      <c r="D27" s="39">
        <v>1</v>
      </c>
      <c r="E27" s="22">
        <v>176</v>
      </c>
      <c r="F27" s="23">
        <v>27</v>
      </c>
      <c r="G27" s="24">
        <v>85.5</v>
      </c>
      <c r="H27" s="35">
        <f>Tableau4[[#This Row],[Largeur]]*Tableau4[[#This Row],[Profondeur]]*Tableau4[[#This Row],[Hauteur]]/1000000</f>
        <v>0.40629599999999999</v>
      </c>
      <c r="I27" s="36">
        <f>Tableau4[[#This Row],[Colonne5]]*Tableau4[[#This Row],[Colonne4]]</f>
        <v>0.40629599999999999</v>
      </c>
      <c r="J27" s="37">
        <f>Tableau4[[#This Row],[Colonne5]]*densité_PERRIER</f>
        <v>0.89385120000000007</v>
      </c>
      <c r="K27" s="38">
        <f>Tableau4[[#This Row],[Colonne7]]*Tableau4[[#This Row],[Colonne4]]</f>
        <v>0.89385120000000007</v>
      </c>
      <c r="L27" t="str">
        <f>Tableau4[[#This Row],[Largeur]]&amp;"X"&amp;Tableau4[[#This Row],[Profondeur]]&amp;"X"&amp;Tableau4[[#This Row],[Hauteur]]</f>
        <v>176X27X85,5</v>
      </c>
    </row>
    <row r="28" spans="1:12" x14ac:dyDescent="0.25">
      <c r="A28" s="27">
        <v>76</v>
      </c>
      <c r="B28" s="25" t="s">
        <v>37</v>
      </c>
      <c r="C28" s="42" t="s">
        <v>65</v>
      </c>
      <c r="D28" s="39">
        <v>1</v>
      </c>
      <c r="E28" s="22">
        <v>176</v>
      </c>
      <c r="F28" s="23">
        <v>27</v>
      </c>
      <c r="G28" s="24">
        <v>85.5</v>
      </c>
      <c r="H28" s="35">
        <f>Tableau4[[#This Row],[Largeur]]*Tableau4[[#This Row],[Profondeur]]*Tableau4[[#This Row],[Hauteur]]/1000000</f>
        <v>0.40629599999999999</v>
      </c>
      <c r="I28" s="36">
        <f>Tableau4[[#This Row],[Colonne5]]*Tableau4[[#This Row],[Colonne4]]</f>
        <v>0.40629599999999999</v>
      </c>
      <c r="J28" s="37">
        <f>Tableau4[[#This Row],[Colonne5]]*densité_PERRIER</f>
        <v>0.89385120000000007</v>
      </c>
      <c r="K28" s="38">
        <f>Tableau4[[#This Row],[Colonne7]]*Tableau4[[#This Row],[Colonne4]]</f>
        <v>0.89385120000000007</v>
      </c>
      <c r="L28" t="str">
        <f>Tableau4[[#This Row],[Largeur]]&amp;"X"&amp;Tableau4[[#This Row],[Profondeur]]&amp;"X"&amp;Tableau4[[#This Row],[Hauteur]]</f>
        <v>176X27X85,5</v>
      </c>
    </row>
    <row r="29" spans="1:12" x14ac:dyDescent="0.25">
      <c r="A29" s="27">
        <v>77</v>
      </c>
      <c r="B29" s="25" t="s">
        <v>38</v>
      </c>
      <c r="C29" s="42" t="s">
        <v>66</v>
      </c>
      <c r="D29" s="39">
        <v>1</v>
      </c>
      <c r="E29" s="22">
        <v>176</v>
      </c>
      <c r="F29" s="23">
        <v>27</v>
      </c>
      <c r="G29" s="24">
        <v>49</v>
      </c>
      <c r="H29" s="35">
        <f>Tableau4[[#This Row],[Largeur]]*Tableau4[[#This Row],[Profondeur]]*Tableau4[[#This Row],[Hauteur]]/1000000</f>
        <v>0.232848</v>
      </c>
      <c r="I29" s="36">
        <f>Tableau4[[#This Row],[Colonne5]]*Tableau4[[#This Row],[Colonne4]]</f>
        <v>0.232848</v>
      </c>
      <c r="J29" s="37">
        <f>Tableau4[[#This Row],[Colonne5]]*densité_PERRIER</f>
        <v>0.51226559999999999</v>
      </c>
      <c r="K29" s="38">
        <f>Tableau4[[#This Row],[Colonne7]]*Tableau4[[#This Row],[Colonne4]]</f>
        <v>0.51226559999999999</v>
      </c>
      <c r="L29" t="str">
        <f>Tableau4[[#This Row],[Largeur]]&amp;"X"&amp;Tableau4[[#This Row],[Profondeur]]&amp;"X"&amp;Tableau4[[#This Row],[Hauteur]]</f>
        <v>176X27X49</v>
      </c>
    </row>
    <row r="30" spans="1:12" x14ac:dyDescent="0.25">
      <c r="A30" s="27">
        <v>78</v>
      </c>
      <c r="B30" s="25" t="s">
        <v>39</v>
      </c>
      <c r="C30" s="42" t="s">
        <v>66</v>
      </c>
      <c r="D30" s="39">
        <v>1</v>
      </c>
      <c r="E30" s="22">
        <v>176</v>
      </c>
      <c r="F30" s="23">
        <v>27</v>
      </c>
      <c r="G30" s="24">
        <v>49</v>
      </c>
      <c r="H30" s="35">
        <f>Tableau4[[#This Row],[Largeur]]*Tableau4[[#This Row],[Profondeur]]*Tableau4[[#This Row],[Hauteur]]/1000000</f>
        <v>0.232848</v>
      </c>
      <c r="I30" s="36">
        <f>Tableau4[[#This Row],[Colonne5]]*Tableau4[[#This Row],[Colonne4]]</f>
        <v>0.232848</v>
      </c>
      <c r="J30" s="37">
        <f>Tableau4[[#This Row],[Colonne5]]*densité_PERRIER</f>
        <v>0.51226559999999999</v>
      </c>
      <c r="K30" s="38">
        <f>Tableau4[[#This Row],[Colonne7]]*Tableau4[[#This Row],[Colonne4]]</f>
        <v>0.51226559999999999</v>
      </c>
      <c r="L30" t="str">
        <f>Tableau4[[#This Row],[Largeur]]&amp;"X"&amp;Tableau4[[#This Row],[Profondeur]]&amp;"X"&amp;Tableau4[[#This Row],[Hauteur]]</f>
        <v>176X27X49</v>
      </c>
    </row>
    <row r="31" spans="1:12" x14ac:dyDescent="0.25">
      <c r="A31" s="27">
        <v>79</v>
      </c>
      <c r="B31" s="25" t="s">
        <v>40</v>
      </c>
      <c r="C31" s="42" t="s">
        <v>66</v>
      </c>
      <c r="D31" s="39">
        <v>1</v>
      </c>
      <c r="E31" s="22">
        <v>176</v>
      </c>
      <c r="F31" s="23">
        <v>27</v>
      </c>
      <c r="G31" s="24">
        <v>49</v>
      </c>
      <c r="H31" s="35">
        <f>Tableau4[[#This Row],[Largeur]]*Tableau4[[#This Row],[Profondeur]]*Tableau4[[#This Row],[Hauteur]]/1000000</f>
        <v>0.232848</v>
      </c>
      <c r="I31" s="36">
        <f>Tableau4[[#This Row],[Colonne5]]*Tableau4[[#This Row],[Colonne4]]</f>
        <v>0.232848</v>
      </c>
      <c r="J31" s="37">
        <f>Tableau4[[#This Row],[Colonne5]]*densité_PERRIER</f>
        <v>0.51226559999999999</v>
      </c>
      <c r="K31" s="38">
        <f>Tableau4[[#This Row],[Colonne7]]*Tableau4[[#This Row],[Colonne4]]</f>
        <v>0.51226559999999999</v>
      </c>
      <c r="L31" t="str">
        <f>Tableau4[[#This Row],[Largeur]]&amp;"X"&amp;Tableau4[[#This Row],[Profondeur]]&amp;"X"&amp;Tableau4[[#This Row],[Hauteur]]</f>
        <v>176X27X49</v>
      </c>
    </row>
    <row r="32" spans="1:12" x14ac:dyDescent="0.25">
      <c r="A32" s="27">
        <v>80</v>
      </c>
      <c r="B32" s="25" t="s">
        <v>41</v>
      </c>
      <c r="C32" s="42"/>
      <c r="D32" s="39">
        <v>1</v>
      </c>
      <c r="E32" s="22">
        <v>176</v>
      </c>
      <c r="F32" s="23">
        <v>27</v>
      </c>
      <c r="G32" s="24">
        <v>110</v>
      </c>
      <c r="H32" s="35">
        <f>Tableau4[[#This Row],[Largeur]]*Tableau4[[#This Row],[Profondeur]]*Tableau4[[#This Row],[Hauteur]]/1000000</f>
        <v>0.52271999999999996</v>
      </c>
      <c r="I32" s="36">
        <f>Tableau4[[#This Row],[Colonne5]]*Tableau4[[#This Row],[Colonne4]]</f>
        <v>0.52271999999999996</v>
      </c>
      <c r="J32" s="37">
        <f>Tableau4[[#This Row],[Colonne5]]*densité_PERRIER</f>
        <v>1.1499840000000001</v>
      </c>
      <c r="K32" s="38">
        <f>Tableau4[[#This Row],[Colonne7]]*Tableau4[[#This Row],[Colonne4]]</f>
        <v>1.1499840000000001</v>
      </c>
      <c r="L32" t="str">
        <f>Tableau4[[#This Row],[Largeur]]&amp;"X"&amp;Tableau4[[#This Row],[Profondeur]]&amp;"X"&amp;Tableau4[[#This Row],[Hauteur]]</f>
        <v>176X27X110</v>
      </c>
    </row>
    <row r="33" spans="1:11" ht="15.75" thickBot="1" x14ac:dyDescent="0.3">
      <c r="A33" s="20" t="s">
        <v>18</v>
      </c>
      <c r="D33" s="31">
        <f>SUBTOTAL(109,Tableau4[Colonne4])</f>
        <v>25</v>
      </c>
      <c r="E33" s="1"/>
      <c r="F33" s="12"/>
      <c r="G33" s="2"/>
      <c r="H33" s="1"/>
      <c r="I33" s="33">
        <f>SUBTOTAL(109,Tableau4[Colonne6])</f>
        <v>19.507156000000002</v>
      </c>
      <c r="J33" s="12"/>
      <c r="K33" s="34">
        <f>SUBTOTAL(109,Tableau4[Colonne8])</f>
        <v>42.915743200000001</v>
      </c>
    </row>
  </sheetData>
  <mergeCells count="6">
    <mergeCell ref="E6:G6"/>
    <mergeCell ref="C1:D1"/>
    <mergeCell ref="C2:D2"/>
    <mergeCell ref="C3:D3"/>
    <mergeCell ref="C4:D4"/>
    <mergeCell ref="E5:G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"/>
  <sheetViews>
    <sheetView workbookViewId="0">
      <selection activeCell="B3" sqref="B3"/>
    </sheetView>
  </sheetViews>
  <sheetFormatPr baseColWidth="10" defaultRowHeight="15" x14ac:dyDescent="0.25"/>
  <sheetData>
    <row r="2" spans="2:10" x14ac:dyDescent="0.25">
      <c r="B2" s="21"/>
      <c r="C2" s="21"/>
      <c r="D2" s="21"/>
      <c r="E2" s="21"/>
      <c r="F2" s="21"/>
      <c r="G2" s="21" t="s">
        <v>48</v>
      </c>
      <c r="H2" s="21" t="s">
        <v>48</v>
      </c>
      <c r="I2" s="21" t="s">
        <v>47</v>
      </c>
      <c r="J2" s="21" t="s">
        <v>50</v>
      </c>
    </row>
    <row r="3" spans="2:10" x14ac:dyDescent="0.25">
      <c r="B3" s="59" t="s">
        <v>63</v>
      </c>
      <c r="C3" s="60" t="s">
        <v>64</v>
      </c>
      <c r="D3" s="60" t="s">
        <v>3</v>
      </c>
      <c r="E3" s="60" t="s">
        <v>4</v>
      </c>
      <c r="F3" s="60" t="s">
        <v>5</v>
      </c>
      <c r="G3" s="60" t="s">
        <v>49</v>
      </c>
      <c r="H3" s="60" t="s">
        <v>18</v>
      </c>
      <c r="I3" s="60" t="s">
        <v>51</v>
      </c>
      <c r="J3" s="60" t="s">
        <v>18</v>
      </c>
    </row>
    <row r="4" spans="2:10" x14ac:dyDescent="0.25">
      <c r="B4" s="59" t="s">
        <v>42</v>
      </c>
      <c r="C4" s="26"/>
      <c r="D4" s="26"/>
      <c r="E4" s="26"/>
      <c r="F4" s="26"/>
      <c r="G4" s="26"/>
      <c r="H4" s="26"/>
      <c r="I4" s="26"/>
      <c r="J4" s="26"/>
    </row>
    <row r="5" spans="2:10" x14ac:dyDescent="0.25">
      <c r="B5" s="59" t="s">
        <v>43</v>
      </c>
      <c r="C5" s="26"/>
      <c r="D5" s="26"/>
      <c r="E5" s="26"/>
      <c r="F5" s="26"/>
      <c r="G5" s="26"/>
      <c r="H5" s="26"/>
      <c r="I5" s="26"/>
      <c r="J5" s="26"/>
    </row>
    <row r="6" spans="2:10" x14ac:dyDescent="0.25">
      <c r="B6" s="59" t="s">
        <v>44</v>
      </c>
      <c r="C6" s="26"/>
      <c r="D6" s="26"/>
      <c r="E6" s="26"/>
      <c r="F6" s="26"/>
      <c r="G6" s="26"/>
      <c r="H6" s="26"/>
      <c r="I6" s="26"/>
      <c r="J6" s="26"/>
    </row>
    <row r="7" spans="2:10" x14ac:dyDescent="0.25">
      <c r="B7" s="59" t="s">
        <v>45</v>
      </c>
      <c r="C7" s="26"/>
      <c r="D7" s="26"/>
      <c r="E7" s="26"/>
      <c r="F7" s="26"/>
      <c r="G7" s="26"/>
      <c r="H7" s="26"/>
      <c r="I7" s="26"/>
      <c r="J7" s="26"/>
    </row>
    <row r="8" spans="2:10" x14ac:dyDescent="0.25">
      <c r="B8" s="59" t="s">
        <v>46</v>
      </c>
      <c r="C8" s="26"/>
      <c r="D8" s="26"/>
      <c r="E8" s="26"/>
      <c r="F8" s="26"/>
      <c r="G8" s="26"/>
      <c r="H8" s="26"/>
      <c r="I8" s="26"/>
      <c r="J8" s="26"/>
    </row>
    <row r="9" spans="2:10" x14ac:dyDescent="0.25">
      <c r="B9" s="59" t="s">
        <v>65</v>
      </c>
      <c r="C9" s="26"/>
      <c r="D9" s="26"/>
      <c r="E9" s="26"/>
      <c r="F9" s="26"/>
      <c r="G9" s="26"/>
      <c r="H9" s="26"/>
      <c r="I9" s="26"/>
      <c r="J9" s="26"/>
    </row>
    <row r="10" spans="2:10" x14ac:dyDescent="0.25">
      <c r="B10" s="59" t="s">
        <v>66</v>
      </c>
      <c r="C10" s="26"/>
      <c r="D10" s="26"/>
      <c r="E10" s="26"/>
      <c r="F10" s="26"/>
      <c r="G10" s="26"/>
      <c r="H10" s="26"/>
      <c r="I10" s="26"/>
      <c r="J10" s="26"/>
    </row>
    <row r="11" spans="2:10" x14ac:dyDescent="0.25">
      <c r="B11" s="59" t="s">
        <v>67</v>
      </c>
      <c r="C11" s="26"/>
      <c r="D11" s="26"/>
      <c r="E11" s="26"/>
      <c r="F11" s="26"/>
      <c r="G11" s="26"/>
      <c r="H11" s="26"/>
      <c r="I11" s="26"/>
      <c r="J11" s="26"/>
    </row>
    <row r="12" spans="2:10" x14ac:dyDescent="0.25">
      <c r="B12" s="59" t="s">
        <v>68</v>
      </c>
      <c r="C12" s="26"/>
      <c r="D12" s="26"/>
      <c r="E12" s="26"/>
      <c r="F12" s="26"/>
      <c r="G12" s="26"/>
      <c r="H12" s="26"/>
      <c r="I12" s="26"/>
      <c r="J12" s="26"/>
    </row>
    <row r="13" spans="2:10" x14ac:dyDescent="0.25">
      <c r="B13" s="59" t="s">
        <v>69</v>
      </c>
      <c r="C13" s="26"/>
      <c r="D13" s="26"/>
      <c r="E13" s="26"/>
      <c r="F13" s="26"/>
      <c r="G13" s="26"/>
      <c r="H13" s="26"/>
      <c r="I13" s="26"/>
      <c r="J13" s="26"/>
    </row>
    <row r="14" spans="2:10" x14ac:dyDescent="0.25">
      <c r="B14" s="59" t="s">
        <v>70</v>
      </c>
      <c r="C14" s="26"/>
      <c r="D14" s="26"/>
      <c r="E14" s="26"/>
      <c r="F14" s="26"/>
      <c r="G14" s="26"/>
      <c r="H14" s="26"/>
      <c r="I14" s="26"/>
      <c r="J14" s="26"/>
    </row>
    <row r="15" spans="2:10" x14ac:dyDescent="0.25">
      <c r="B15" s="59" t="s">
        <v>71</v>
      </c>
      <c r="C15" s="26"/>
      <c r="D15" s="26"/>
      <c r="E15" s="26"/>
      <c r="F15" s="26"/>
      <c r="G15" s="26"/>
      <c r="H15" s="26"/>
      <c r="I15" s="26"/>
      <c r="J15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2"/>
  <sheetViews>
    <sheetView workbookViewId="0">
      <selection activeCell="C7" sqref="C7"/>
    </sheetView>
  </sheetViews>
  <sheetFormatPr baseColWidth="10" defaultColWidth="10.7109375" defaultRowHeight="15" customHeight="1" x14ac:dyDescent="0.2"/>
  <cols>
    <col min="1" max="3" width="10.7109375" style="45"/>
    <col min="4" max="6" width="15.7109375" style="45" customWidth="1"/>
    <col min="7" max="7" width="20.140625" style="45" customWidth="1"/>
    <col min="8" max="8" width="20.5703125" style="45" customWidth="1"/>
    <col min="9" max="9" width="10.7109375" style="45"/>
    <col min="10" max="10" width="19.140625" style="45" customWidth="1"/>
    <col min="11" max="16384" width="10.7109375" style="45"/>
  </cols>
  <sheetData>
    <row r="1" spans="1:10" ht="14.45" customHeight="1" x14ac:dyDescent="0.2">
      <c r="A1" s="43"/>
      <c r="B1" s="43"/>
      <c r="C1" s="43"/>
      <c r="D1" s="43"/>
      <c r="E1" s="43"/>
      <c r="F1" s="43"/>
      <c r="G1" s="43"/>
      <c r="H1" s="43"/>
      <c r="I1" s="44"/>
      <c r="J1" s="43"/>
    </row>
    <row r="2" spans="1:10" ht="21.95" customHeight="1" x14ac:dyDescent="0.2">
      <c r="A2" s="43"/>
      <c r="B2" s="43"/>
      <c r="C2" s="43"/>
      <c r="D2" s="43"/>
      <c r="E2" s="43"/>
      <c r="F2" s="50" t="s">
        <v>42</v>
      </c>
      <c r="G2" s="43"/>
      <c r="H2" s="43"/>
    </row>
    <row r="3" spans="1:10" ht="14.1" customHeight="1" x14ac:dyDescent="0.2">
      <c r="A3" s="43"/>
      <c r="B3" s="43" t="s">
        <v>59</v>
      </c>
      <c r="C3" s="43"/>
      <c r="D3" s="43"/>
      <c r="E3" s="43"/>
      <c r="F3" s="43"/>
      <c r="G3" s="43"/>
      <c r="H3" s="43"/>
    </row>
    <row r="4" spans="1:10" ht="20.45" customHeight="1" x14ac:dyDescent="0.2">
      <c r="A4" s="43"/>
      <c r="B4" s="43" t="s">
        <v>60</v>
      </c>
      <c r="C4" s="43" t="s">
        <v>61</v>
      </c>
      <c r="D4" s="43" t="s">
        <v>50</v>
      </c>
      <c r="E4" s="43" t="s">
        <v>62</v>
      </c>
      <c r="F4" s="43"/>
      <c r="G4" s="43"/>
      <c r="H4" s="43"/>
    </row>
    <row r="5" spans="1:10" ht="20.100000000000001" customHeight="1" x14ac:dyDescent="0.2">
      <c r="A5" s="43"/>
      <c r="B5" s="47" t="str">
        <f t="array" aca="1" ref="B5" ca="1">IFERROR(OFFSET(dept2,MATCH(0,IF(type=$F$2,COUNTIF(B$4:B4,coll),""),0),),"")</f>
        <v>200X50X110</v>
      </c>
      <c r="C5" s="48">
        <f t="shared" ref="C5:C31" ca="1" si="0">SUMPRODUCT((coll=B5)*(quantité))</f>
        <v>3</v>
      </c>
      <c r="D5" s="47">
        <f ca="1">IFERROR(INDEX(colk,MATCH($B5,coll,0)),"")</f>
        <v>2.4200000000000004</v>
      </c>
      <c r="E5" s="43">
        <f t="shared" ref="E5:E31" ca="1" si="1">IFERROR(INDEX(OFFSET(colk,,-2,),MATCH($B5,coll,0)),"")</f>
        <v>1.1000000000000001</v>
      </c>
      <c r="F5" s="43"/>
      <c r="G5" s="43"/>
      <c r="H5" s="43"/>
    </row>
    <row r="6" spans="1:10" ht="20.100000000000001" customHeight="1" x14ac:dyDescent="0.2">
      <c r="A6" s="43"/>
      <c r="B6" s="47" t="str">
        <f t="array" aca="1" ref="B6" ca="1">IFERROR(OFFSET(dept2,MATCH(0,IF(type=$F$2,COUNTIF(B$4:B5,coll),""),0),),"")</f>
        <v/>
      </c>
      <c r="C6" s="48">
        <f t="shared" ca="1" si="0"/>
        <v>25</v>
      </c>
      <c r="D6" s="47" t="str">
        <f t="shared" ref="D5:D31" ca="1" si="2">IFERROR(INDEX(colk,MATCH($B6,coll,0)),"")</f>
        <v/>
      </c>
      <c r="E6" s="43" t="str">
        <f t="shared" ca="1" si="1"/>
        <v/>
      </c>
      <c r="F6" s="43"/>
      <c r="G6" s="43"/>
      <c r="H6" s="43"/>
    </row>
    <row r="7" spans="1:10" ht="20.100000000000001" customHeight="1" x14ac:dyDescent="0.2">
      <c r="A7" s="43"/>
      <c r="B7" s="47" t="str">
        <f t="array" aca="1" ref="B7" ca="1">IFERROR(OFFSET(dept2,MATCH(0,IF(type=$F$2,COUNTIF(B$4:B6,coll),""),0),),"")</f>
        <v/>
      </c>
      <c r="C7" s="48">
        <f ca="1">SUMPRODUCT((coll=B7)*(quantité))</f>
        <v>25</v>
      </c>
      <c r="D7" s="47" t="str">
        <f t="shared" ca="1" si="2"/>
        <v/>
      </c>
      <c r="E7" s="43" t="str">
        <f t="shared" ca="1" si="1"/>
        <v/>
      </c>
      <c r="F7" s="43"/>
      <c r="G7" s="43"/>
      <c r="H7" s="43"/>
    </row>
    <row r="8" spans="1:10" ht="20.100000000000001" customHeight="1" x14ac:dyDescent="0.2">
      <c r="A8" s="43"/>
      <c r="B8" s="47" t="str">
        <f t="array" aca="1" ref="B8" ca="1">IFERROR(OFFSET(dept2,MATCH(0,IF(type=$F$2,COUNTIF(B$4:B7,coll),""),0),),"")</f>
        <v/>
      </c>
      <c r="C8" s="48">
        <f t="shared" ca="1" si="0"/>
        <v>25</v>
      </c>
      <c r="D8" s="47" t="str">
        <f t="shared" ca="1" si="2"/>
        <v/>
      </c>
      <c r="E8" s="43" t="str">
        <f t="shared" ca="1" si="1"/>
        <v/>
      </c>
      <c r="F8" s="43"/>
      <c r="G8" s="43"/>
      <c r="H8" s="43"/>
    </row>
    <row r="9" spans="1:10" ht="20.100000000000001" customHeight="1" x14ac:dyDescent="0.2">
      <c r="A9" s="43"/>
      <c r="B9" s="47" t="str">
        <f t="array" aca="1" ref="B9" ca="1">IFERROR(OFFSET(dept2,MATCH(0,IF(type=$F$2,COUNTIF(B$4:B8,coll),""),0),),"")</f>
        <v/>
      </c>
      <c r="C9" s="48">
        <f t="shared" ca="1" si="0"/>
        <v>25</v>
      </c>
      <c r="D9" s="47" t="str">
        <f t="shared" ca="1" si="2"/>
        <v/>
      </c>
      <c r="E9" s="43" t="str">
        <f t="shared" ca="1" si="1"/>
        <v/>
      </c>
      <c r="F9" s="43"/>
      <c r="G9" s="43"/>
      <c r="H9" s="43"/>
    </row>
    <row r="10" spans="1:10" ht="20.100000000000001" customHeight="1" x14ac:dyDescent="0.2">
      <c r="A10" s="43"/>
      <c r="B10" s="47" t="str">
        <f t="array" aca="1" ref="B10" ca="1">IFERROR(OFFSET(dept2,MATCH(0,IF(type=$F$2,COUNTIF(B$4:B9,coll),""),0),),"")</f>
        <v/>
      </c>
      <c r="C10" s="48">
        <f t="shared" ca="1" si="0"/>
        <v>25</v>
      </c>
      <c r="D10" s="47" t="str">
        <f t="shared" ca="1" si="2"/>
        <v/>
      </c>
      <c r="E10" s="43" t="str">
        <f t="shared" ca="1" si="1"/>
        <v/>
      </c>
      <c r="F10" s="43"/>
      <c r="G10" s="43"/>
      <c r="H10" s="43"/>
    </row>
    <row r="11" spans="1:10" ht="20.100000000000001" customHeight="1" x14ac:dyDescent="0.2">
      <c r="A11" s="43"/>
      <c r="B11" s="47" t="str">
        <f t="array" aca="1" ref="B11" ca="1">IFERROR(OFFSET(dept2,MATCH(0,IF(type=$F$2,COUNTIF(B$4:B10,coll),""),0),),"")</f>
        <v/>
      </c>
      <c r="C11" s="48">
        <f t="shared" ca="1" si="0"/>
        <v>25</v>
      </c>
      <c r="D11" s="47" t="str">
        <f t="shared" ca="1" si="2"/>
        <v/>
      </c>
      <c r="E11" s="43" t="str">
        <f t="shared" ca="1" si="1"/>
        <v/>
      </c>
      <c r="F11" s="43"/>
      <c r="G11" s="43"/>
      <c r="H11" s="43"/>
    </row>
    <row r="12" spans="1:10" ht="20.100000000000001" customHeight="1" x14ac:dyDescent="0.2">
      <c r="A12" s="43"/>
      <c r="B12" s="47" t="str">
        <f t="array" aca="1" ref="B12" ca="1">IFERROR(OFFSET(dept2,MATCH(0,IF(type=$F$2,COUNTIF(B$4:B11,coll),""),0),),"")</f>
        <v/>
      </c>
      <c r="C12" s="48">
        <f t="shared" ca="1" si="0"/>
        <v>25</v>
      </c>
      <c r="D12" s="47" t="str">
        <f t="shared" ca="1" si="2"/>
        <v/>
      </c>
      <c r="E12" s="43" t="str">
        <f t="shared" ca="1" si="1"/>
        <v/>
      </c>
      <c r="F12" s="43"/>
      <c r="G12" s="43"/>
      <c r="H12" s="43"/>
    </row>
    <row r="13" spans="1:10" ht="20.100000000000001" customHeight="1" x14ac:dyDescent="0.2">
      <c r="A13" s="43"/>
      <c r="B13" s="47" t="str">
        <f t="array" aca="1" ref="B13" ca="1">IFERROR(OFFSET(dept2,MATCH(0,IF(type=$F$2,COUNTIF(B$4:B12,coll),""),0),),"")</f>
        <v/>
      </c>
      <c r="C13" s="48">
        <f t="shared" ca="1" si="0"/>
        <v>25</v>
      </c>
      <c r="D13" s="47" t="str">
        <f t="shared" ca="1" si="2"/>
        <v/>
      </c>
      <c r="E13" s="43" t="str">
        <f t="shared" ca="1" si="1"/>
        <v/>
      </c>
      <c r="F13" s="43"/>
      <c r="G13" s="43"/>
      <c r="H13" s="43"/>
    </row>
    <row r="14" spans="1:10" ht="20.100000000000001" customHeight="1" x14ac:dyDescent="0.2">
      <c r="A14" s="43"/>
      <c r="B14" s="47" t="str">
        <f t="array" aca="1" ref="B14" ca="1">IFERROR(OFFSET(dept2,MATCH(0,IF(type=$F$2,COUNTIF(B$4:B13,coll),""),0),),"")</f>
        <v/>
      </c>
      <c r="C14" s="48">
        <f t="shared" ca="1" si="0"/>
        <v>25</v>
      </c>
      <c r="D14" s="47" t="str">
        <f t="shared" ca="1" si="2"/>
        <v/>
      </c>
      <c r="E14" s="43" t="str">
        <f t="shared" ca="1" si="1"/>
        <v/>
      </c>
      <c r="F14" s="43"/>
      <c r="G14" s="43"/>
      <c r="H14" s="43"/>
    </row>
    <row r="15" spans="1:10" ht="20.100000000000001" customHeight="1" x14ac:dyDescent="0.2">
      <c r="A15" s="43"/>
      <c r="B15" s="47" t="str">
        <f t="array" aca="1" ref="B15" ca="1">IFERROR(OFFSET(dept2,MATCH(0,IF(type=$F$2,COUNTIF(B$4:B14,coll),""),0),),"")</f>
        <v/>
      </c>
      <c r="C15" s="48">
        <f t="shared" ca="1" si="0"/>
        <v>25</v>
      </c>
      <c r="D15" s="47" t="str">
        <f t="shared" ca="1" si="2"/>
        <v/>
      </c>
      <c r="E15" s="43" t="str">
        <f t="shared" ca="1" si="1"/>
        <v/>
      </c>
      <c r="F15" s="43"/>
      <c r="G15" s="43"/>
      <c r="H15" s="43"/>
    </row>
    <row r="16" spans="1:10" ht="20.100000000000001" customHeight="1" x14ac:dyDescent="0.2">
      <c r="A16" s="43"/>
      <c r="B16" s="47" t="str">
        <f t="array" aca="1" ref="B16" ca="1">IFERROR(OFFSET(dept2,MATCH(0,IF(type=$F$2,COUNTIF(B$4:B15,coll),""),0),),"")</f>
        <v/>
      </c>
      <c r="C16" s="48">
        <f t="shared" ca="1" si="0"/>
        <v>25</v>
      </c>
      <c r="D16" s="47" t="str">
        <f t="shared" ca="1" si="2"/>
        <v/>
      </c>
      <c r="E16" s="43" t="str">
        <f t="shared" ca="1" si="1"/>
        <v/>
      </c>
      <c r="F16" s="43"/>
      <c r="G16" s="43"/>
      <c r="H16" s="43"/>
    </row>
    <row r="17" spans="1:8" ht="20.100000000000001" customHeight="1" x14ac:dyDescent="0.2">
      <c r="A17" s="43"/>
      <c r="B17" s="47" t="str">
        <f t="array" aca="1" ref="B17" ca="1">IFERROR(OFFSET(dept2,MATCH(0,IF(type=$F$2,COUNTIF(B$4:B16,coll),""),0),),"")</f>
        <v/>
      </c>
      <c r="C17" s="48">
        <f t="shared" ca="1" si="0"/>
        <v>25</v>
      </c>
      <c r="D17" s="47" t="str">
        <f t="shared" ca="1" si="2"/>
        <v/>
      </c>
      <c r="E17" s="43" t="str">
        <f t="shared" ca="1" si="1"/>
        <v/>
      </c>
      <c r="F17" s="43"/>
      <c r="G17" s="43"/>
      <c r="H17" s="43"/>
    </row>
    <row r="18" spans="1:8" ht="20.100000000000001" customHeight="1" x14ac:dyDescent="0.2">
      <c r="A18" s="43"/>
      <c r="B18" s="47" t="str">
        <f t="array" aca="1" ref="B18" ca="1">IFERROR(OFFSET(dept2,MATCH(0,IF(type=$F$2,COUNTIF(B$4:B17,coll),""),0),),"")</f>
        <v/>
      </c>
      <c r="C18" s="48">
        <f t="shared" ca="1" si="0"/>
        <v>25</v>
      </c>
      <c r="D18" s="47" t="str">
        <f t="shared" ca="1" si="2"/>
        <v/>
      </c>
      <c r="E18" s="43" t="str">
        <f t="shared" ca="1" si="1"/>
        <v/>
      </c>
      <c r="F18" s="43"/>
      <c r="G18" s="43"/>
      <c r="H18" s="43"/>
    </row>
    <row r="19" spans="1:8" ht="20.100000000000001" customHeight="1" x14ac:dyDescent="0.2">
      <c r="A19" s="43"/>
      <c r="B19" s="47" t="str">
        <f t="array" aca="1" ref="B19" ca="1">IFERROR(OFFSET(dept2,MATCH(0,IF(type=$F$2,COUNTIF(B$4:B18,coll),""),0),),"")</f>
        <v/>
      </c>
      <c r="C19" s="48">
        <f t="shared" ca="1" si="0"/>
        <v>25</v>
      </c>
      <c r="D19" s="47" t="str">
        <f t="shared" ca="1" si="2"/>
        <v/>
      </c>
      <c r="E19" s="43" t="str">
        <f t="shared" ca="1" si="1"/>
        <v/>
      </c>
      <c r="F19" s="43"/>
      <c r="G19" s="43"/>
      <c r="H19" s="43"/>
    </row>
    <row r="20" spans="1:8" ht="20.100000000000001" customHeight="1" x14ac:dyDescent="0.2">
      <c r="A20" s="43"/>
      <c r="B20" s="47" t="str">
        <f t="array" aca="1" ref="B20" ca="1">IFERROR(OFFSET(dept2,MATCH(0,IF(type=$F$2,COUNTIF(B$4:B19,coll),""),0),),"")</f>
        <v/>
      </c>
      <c r="C20" s="48">
        <f t="shared" ca="1" si="0"/>
        <v>25</v>
      </c>
      <c r="D20" s="47" t="str">
        <f t="shared" ca="1" si="2"/>
        <v/>
      </c>
      <c r="E20" s="43" t="str">
        <f t="shared" ca="1" si="1"/>
        <v/>
      </c>
      <c r="F20" s="43"/>
      <c r="G20" s="43"/>
      <c r="H20" s="43"/>
    </row>
    <row r="21" spans="1:8" ht="20.100000000000001" customHeight="1" x14ac:dyDescent="0.2">
      <c r="A21" s="43"/>
      <c r="B21" s="47" t="str">
        <f t="array" aca="1" ref="B21" ca="1">IFERROR(OFFSET(dept2,MATCH(0,IF(type=$F$2,COUNTIF(B$4:B20,coll),""),0),),"")</f>
        <v/>
      </c>
      <c r="C21" s="48">
        <f t="shared" ca="1" si="0"/>
        <v>25</v>
      </c>
      <c r="D21" s="47" t="str">
        <f t="shared" ca="1" si="2"/>
        <v/>
      </c>
      <c r="E21" s="43" t="str">
        <f t="shared" ca="1" si="1"/>
        <v/>
      </c>
      <c r="F21" s="43"/>
      <c r="G21" s="43"/>
      <c r="H21" s="43"/>
    </row>
    <row r="22" spans="1:8" ht="20.100000000000001" customHeight="1" x14ac:dyDescent="0.2">
      <c r="A22" s="43"/>
      <c r="B22" s="47" t="str">
        <f t="array" aca="1" ref="B22" ca="1">IFERROR(OFFSET(dept2,MATCH(0,IF(type=$F$2,COUNTIF(B$4:B21,coll),""),0),),"")</f>
        <v/>
      </c>
      <c r="C22" s="48">
        <f t="shared" ca="1" si="0"/>
        <v>25</v>
      </c>
      <c r="D22" s="47" t="str">
        <f t="shared" ca="1" si="2"/>
        <v/>
      </c>
      <c r="E22" s="43" t="str">
        <f t="shared" ca="1" si="1"/>
        <v/>
      </c>
      <c r="F22" s="43"/>
      <c r="G22" s="43"/>
      <c r="H22" s="43"/>
    </row>
    <row r="23" spans="1:8" ht="20.100000000000001" customHeight="1" x14ac:dyDescent="0.2">
      <c r="A23" s="43"/>
      <c r="B23" s="47" t="str">
        <f t="array" aca="1" ref="B23" ca="1">IFERROR(OFFSET(dept2,MATCH(0,IF(type=$F$2,COUNTIF(B$4:B22,coll),""),0),),"")</f>
        <v/>
      </c>
      <c r="C23" s="48">
        <f t="shared" ca="1" si="0"/>
        <v>25</v>
      </c>
      <c r="D23" s="47" t="str">
        <f t="shared" ca="1" si="2"/>
        <v/>
      </c>
      <c r="E23" s="43" t="str">
        <f t="shared" ca="1" si="1"/>
        <v/>
      </c>
      <c r="F23" s="43"/>
      <c r="G23" s="43"/>
      <c r="H23" s="43"/>
    </row>
    <row r="24" spans="1:8" ht="20.100000000000001" customHeight="1" x14ac:dyDescent="0.2">
      <c r="A24" s="43"/>
      <c r="B24" s="47" t="str">
        <f t="array" aca="1" ref="B24" ca="1">IFERROR(OFFSET(dept2,MATCH(0,IF(type=$F$2,COUNTIF(B$4:B23,coll),""),0),),"")</f>
        <v/>
      </c>
      <c r="C24" s="48">
        <f t="shared" ca="1" si="0"/>
        <v>25</v>
      </c>
      <c r="D24" s="47" t="str">
        <f t="shared" ca="1" si="2"/>
        <v/>
      </c>
      <c r="E24" s="43" t="str">
        <f t="shared" ca="1" si="1"/>
        <v/>
      </c>
      <c r="F24" s="43"/>
      <c r="G24" s="43"/>
      <c r="H24" s="43"/>
    </row>
    <row r="25" spans="1:8" ht="20.100000000000001" customHeight="1" x14ac:dyDescent="0.2">
      <c r="A25" s="43"/>
      <c r="B25" s="47" t="str">
        <f t="array" aca="1" ref="B25" ca="1">IFERROR(OFFSET(dept2,MATCH(0,IF(type=$F$2,COUNTIF(B$4:B24,coll),""),0),),"")</f>
        <v/>
      </c>
      <c r="C25" s="48">
        <f t="shared" ca="1" si="0"/>
        <v>25</v>
      </c>
      <c r="D25" s="47" t="str">
        <f t="shared" ca="1" si="2"/>
        <v/>
      </c>
      <c r="E25" s="43" t="str">
        <f t="shared" ca="1" si="1"/>
        <v/>
      </c>
      <c r="F25" s="43"/>
      <c r="G25" s="43"/>
      <c r="H25" s="43"/>
    </row>
    <row r="26" spans="1:8" ht="20.100000000000001" customHeight="1" x14ac:dyDescent="0.2">
      <c r="A26" s="43"/>
      <c r="B26" s="47" t="str">
        <f t="array" aca="1" ref="B26" ca="1">IFERROR(OFFSET(dept2,MATCH(0,IF(type=$F$2,COUNTIF(B$4:B25,coll),""),0),),"")</f>
        <v/>
      </c>
      <c r="C26" s="48">
        <f t="shared" ca="1" si="0"/>
        <v>25</v>
      </c>
      <c r="D26" s="47" t="str">
        <f t="shared" ca="1" si="2"/>
        <v/>
      </c>
      <c r="E26" s="43" t="str">
        <f t="shared" ca="1" si="1"/>
        <v/>
      </c>
      <c r="F26" s="43"/>
      <c r="G26" s="43"/>
      <c r="H26" s="43"/>
    </row>
    <row r="27" spans="1:8" ht="20.100000000000001" customHeight="1" x14ac:dyDescent="0.2">
      <c r="A27" s="43"/>
      <c r="B27" s="47" t="str">
        <f t="array" aca="1" ref="B27" ca="1">IFERROR(OFFSET(dept2,MATCH(0,IF(type=$F$2,COUNTIF(B$4:B26,coll),""),0),),"")</f>
        <v/>
      </c>
      <c r="C27" s="48">
        <f t="shared" ca="1" si="0"/>
        <v>25</v>
      </c>
      <c r="D27" s="47" t="str">
        <f t="shared" ca="1" si="2"/>
        <v/>
      </c>
      <c r="E27" s="43" t="str">
        <f t="shared" ca="1" si="1"/>
        <v/>
      </c>
      <c r="F27" s="43"/>
      <c r="G27" s="43"/>
      <c r="H27" s="43"/>
    </row>
    <row r="28" spans="1:8" ht="20.100000000000001" customHeight="1" x14ac:dyDescent="0.2">
      <c r="A28" s="43"/>
      <c r="B28" s="47" t="str">
        <f t="array" aca="1" ref="B28" ca="1">IFERROR(OFFSET(dept2,MATCH(0,IF(type=$F$2,COUNTIF(B$4:B27,coll),""),0),),"")</f>
        <v/>
      </c>
      <c r="C28" s="48">
        <f t="shared" ca="1" si="0"/>
        <v>25</v>
      </c>
      <c r="D28" s="47" t="str">
        <f t="shared" ca="1" si="2"/>
        <v/>
      </c>
      <c r="E28" s="43" t="str">
        <f t="shared" ca="1" si="1"/>
        <v/>
      </c>
      <c r="F28" s="43"/>
      <c r="G28" s="43"/>
      <c r="H28" s="43"/>
    </row>
    <row r="29" spans="1:8" ht="20.100000000000001" customHeight="1" x14ac:dyDescent="0.2">
      <c r="A29" s="43"/>
      <c r="B29" s="47" t="str">
        <f t="array" aca="1" ref="B29" ca="1">IFERROR(OFFSET(dept2,MATCH(0,IF(type=$F$2,COUNTIF(B$4:B28,coll),""),0),),"")</f>
        <v/>
      </c>
      <c r="C29" s="48">
        <f t="shared" ca="1" si="0"/>
        <v>25</v>
      </c>
      <c r="D29" s="47" t="str">
        <f t="shared" ca="1" si="2"/>
        <v/>
      </c>
      <c r="E29" s="43" t="str">
        <f t="shared" ca="1" si="1"/>
        <v/>
      </c>
      <c r="F29" s="43"/>
      <c r="G29" s="43"/>
      <c r="H29" s="43"/>
    </row>
    <row r="30" spans="1:8" ht="20.100000000000001" customHeight="1" x14ac:dyDescent="0.2">
      <c r="A30" s="43"/>
      <c r="B30" s="47" t="str">
        <f t="array" aca="1" ref="B30" ca="1">IFERROR(OFFSET(dept2,MATCH(0,IF(type=$F$2,COUNTIF(B$4:B29,coll),""),0),),"")</f>
        <v/>
      </c>
      <c r="C30" s="48">
        <f t="shared" ca="1" si="0"/>
        <v>25</v>
      </c>
      <c r="D30" s="47" t="str">
        <f t="shared" ca="1" si="2"/>
        <v/>
      </c>
      <c r="E30" s="43" t="str">
        <f t="shared" ca="1" si="1"/>
        <v/>
      </c>
      <c r="F30" s="43"/>
      <c r="G30" s="43"/>
      <c r="H30" s="43"/>
    </row>
    <row r="31" spans="1:8" ht="20.100000000000001" customHeight="1" x14ac:dyDescent="0.2">
      <c r="A31" s="43"/>
      <c r="B31" s="47" t="str">
        <f t="array" aca="1" ref="B31" ca="1">IFERROR(OFFSET(dept2,MATCH(0,IF(type=$F$2,COUNTIF(B$4:B30,coll),""),0),),"")</f>
        <v/>
      </c>
      <c r="C31" s="48">
        <f t="shared" ca="1" si="0"/>
        <v>25</v>
      </c>
      <c r="D31" s="47" t="str">
        <f t="shared" ca="1" si="2"/>
        <v/>
      </c>
      <c r="E31" s="43" t="str">
        <f t="shared" ca="1" si="1"/>
        <v/>
      </c>
      <c r="F31" s="43"/>
      <c r="G31" s="43"/>
      <c r="H31" s="43"/>
    </row>
    <row r="32" spans="1:8" ht="20.100000000000001" customHeight="1" x14ac:dyDescent="0.2">
      <c r="A32" s="43"/>
      <c r="B32" s="43"/>
      <c r="C32" s="43"/>
      <c r="D32" s="43"/>
      <c r="E32" s="43"/>
      <c r="F32" s="43"/>
      <c r="G32" s="43"/>
      <c r="H32" s="43"/>
    </row>
    <row r="33" spans="1:8" ht="20.100000000000001" customHeight="1" x14ac:dyDescent="0.2">
      <c r="A33" s="43"/>
      <c r="B33" s="43"/>
      <c r="C33" s="43"/>
      <c r="D33" s="43"/>
      <c r="E33" s="43"/>
      <c r="F33" s="43"/>
      <c r="G33" s="43"/>
      <c r="H33" s="43"/>
    </row>
    <row r="34" spans="1:8" ht="20.100000000000001" customHeight="1" x14ac:dyDescent="0.2">
      <c r="A34" s="43"/>
      <c r="B34" s="43"/>
      <c r="C34" s="43"/>
      <c r="D34" s="43"/>
      <c r="E34" s="43"/>
      <c r="F34" s="43"/>
      <c r="G34" s="43"/>
      <c r="H34" s="43"/>
    </row>
    <row r="35" spans="1:8" ht="20.100000000000001" customHeight="1" x14ac:dyDescent="0.2">
      <c r="A35" s="43"/>
      <c r="B35" s="43"/>
      <c r="C35" s="43"/>
      <c r="D35" s="43"/>
      <c r="E35" s="43"/>
      <c r="F35" s="43"/>
      <c r="G35" s="43"/>
      <c r="H35" s="43"/>
    </row>
    <row r="36" spans="1:8" ht="20.100000000000001" customHeight="1" x14ac:dyDescent="0.2">
      <c r="A36" s="43"/>
      <c r="B36" s="43"/>
      <c r="C36" s="43"/>
      <c r="D36" s="43"/>
      <c r="E36" s="43"/>
      <c r="F36" s="43"/>
      <c r="G36" s="43"/>
      <c r="H36" s="43"/>
    </row>
    <row r="37" spans="1:8" ht="20.100000000000001" customHeight="1" x14ac:dyDescent="0.2">
      <c r="A37" s="43"/>
      <c r="B37" s="43"/>
      <c r="C37" s="43"/>
      <c r="D37" s="43"/>
      <c r="E37" s="43"/>
      <c r="F37" s="43"/>
      <c r="G37" s="43"/>
      <c r="H37" s="43"/>
    </row>
    <row r="38" spans="1:8" ht="20.100000000000001" customHeight="1" x14ac:dyDescent="0.2">
      <c r="A38" s="43"/>
      <c r="B38" s="43"/>
      <c r="C38" s="43"/>
      <c r="D38" s="43"/>
      <c r="E38" s="43"/>
      <c r="F38" s="43"/>
      <c r="G38" s="43"/>
      <c r="H38" s="43"/>
    </row>
    <row r="39" spans="1:8" ht="20.100000000000001" customHeight="1" x14ac:dyDescent="0.2">
      <c r="A39" s="43"/>
      <c r="B39" s="43"/>
      <c r="C39" s="43"/>
      <c r="D39" s="43"/>
      <c r="E39" s="43"/>
      <c r="F39" s="43"/>
      <c r="G39" s="43"/>
      <c r="H39" s="43"/>
    </row>
    <row r="40" spans="1:8" ht="20.100000000000001" customHeight="1" x14ac:dyDescent="0.2">
      <c r="A40" s="43"/>
      <c r="B40" s="43"/>
      <c r="C40" s="43"/>
      <c r="D40" s="43"/>
      <c r="E40" s="43"/>
      <c r="F40" s="43"/>
      <c r="G40" s="43"/>
      <c r="H40" s="43"/>
    </row>
    <row r="41" spans="1:8" ht="20.100000000000001" customHeight="1" x14ac:dyDescent="0.2">
      <c r="A41" s="43"/>
      <c r="B41" s="43"/>
      <c r="C41" s="43"/>
      <c r="D41" s="43"/>
      <c r="E41" s="43"/>
      <c r="F41" s="43"/>
      <c r="G41" s="43"/>
      <c r="H41" s="43"/>
    </row>
    <row r="42" spans="1:8" ht="20.100000000000001" customHeight="1" x14ac:dyDescent="0.2">
      <c r="A42" s="43"/>
      <c r="B42" s="43"/>
      <c r="C42" s="43"/>
      <c r="D42" s="43"/>
      <c r="E42" s="43"/>
      <c r="F42" s="43"/>
      <c r="G42" s="43"/>
      <c r="H42" s="43"/>
    </row>
    <row r="43" spans="1:8" ht="20.100000000000001" customHeight="1" x14ac:dyDescent="0.2">
      <c r="A43" s="43"/>
      <c r="B43" s="43"/>
      <c r="C43" s="43"/>
      <c r="D43" s="43"/>
      <c r="E43" s="43"/>
      <c r="F43" s="43"/>
      <c r="G43" s="43"/>
      <c r="H43" s="43"/>
    </row>
    <row r="44" spans="1:8" ht="20.100000000000001" customHeight="1" x14ac:dyDescent="0.2">
      <c r="A44" s="43"/>
      <c r="B44" s="43"/>
      <c r="C44" s="43"/>
      <c r="D44" s="43"/>
      <c r="E44" s="43"/>
      <c r="F44" s="43"/>
      <c r="G44" s="43"/>
      <c r="H44" s="43"/>
    </row>
    <row r="45" spans="1:8" ht="20.100000000000001" customHeight="1" x14ac:dyDescent="0.2">
      <c r="A45" s="43"/>
      <c r="B45" s="43"/>
      <c r="C45" s="43"/>
      <c r="D45" s="43"/>
      <c r="E45" s="43"/>
      <c r="F45" s="43"/>
      <c r="G45" s="43"/>
      <c r="H45" s="43"/>
    </row>
    <row r="46" spans="1:8" ht="20.100000000000001" customHeight="1" x14ac:dyDescent="0.2">
      <c r="A46" s="43"/>
      <c r="B46" s="43"/>
      <c r="C46" s="43"/>
      <c r="D46" s="43"/>
      <c r="E46" s="43"/>
      <c r="F46" s="43"/>
      <c r="G46" s="43"/>
      <c r="H46" s="43"/>
    </row>
    <row r="47" spans="1:8" ht="20.100000000000001" customHeight="1" x14ac:dyDescent="0.2">
      <c r="A47" s="43"/>
      <c r="B47" s="43"/>
      <c r="C47" s="43"/>
      <c r="D47" s="43"/>
      <c r="E47" s="43"/>
      <c r="F47" s="43"/>
      <c r="G47" s="43"/>
      <c r="H47" s="43"/>
    </row>
    <row r="48" spans="1:8" ht="20.100000000000001" customHeight="1" x14ac:dyDescent="0.2">
      <c r="A48" s="46"/>
      <c r="B48" s="46"/>
      <c r="C48" s="46"/>
      <c r="D48" s="46"/>
      <c r="E48" s="46"/>
      <c r="F48" s="46"/>
    </row>
    <row r="49" spans="1:6" ht="20.100000000000001" customHeight="1" x14ac:dyDescent="0.2">
      <c r="A49" s="46"/>
      <c r="B49" s="46"/>
      <c r="C49" s="46"/>
      <c r="D49" s="46"/>
      <c r="E49" s="46"/>
      <c r="F49" s="46"/>
    </row>
    <row r="50" spans="1:6" ht="20.100000000000001" customHeight="1" x14ac:dyDescent="0.2">
      <c r="A50" s="46"/>
      <c r="B50" s="46"/>
      <c r="C50" s="46"/>
      <c r="D50" s="46"/>
      <c r="E50" s="46"/>
      <c r="F50" s="46"/>
    </row>
    <row r="51" spans="1:6" ht="20.100000000000001" customHeight="1" x14ac:dyDescent="0.2">
      <c r="A51" s="46"/>
      <c r="B51" s="46"/>
      <c r="C51" s="46"/>
      <c r="D51" s="46"/>
      <c r="E51" s="46"/>
      <c r="F51" s="46"/>
    </row>
    <row r="52" spans="1:6" ht="20.100000000000001" customHeight="1" x14ac:dyDescent="0.2">
      <c r="A52" s="46"/>
      <c r="B52" s="46"/>
      <c r="C52" s="46"/>
      <c r="D52" s="46"/>
      <c r="E52" s="46"/>
      <c r="F52" s="46"/>
    </row>
  </sheetData>
  <dataValidations disablePrompts="1" count="2">
    <dataValidation type="list" allowBlank="1" showInputMessage="1" showErrorMessage="1" sqref="F1">
      <formula1>listetype</formula1>
    </dataValidation>
    <dataValidation type="list" allowBlank="1" showInputMessage="1" showErrorMessage="1" sqref="H1">
      <formula1>OFFSET(dept,MATCH(F1,listetype,0),,,5)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1"/>
  <sheetViews>
    <sheetView workbookViewId="0">
      <selection activeCell="B6" sqref="B6"/>
    </sheetView>
  </sheetViews>
  <sheetFormatPr baseColWidth="10" defaultRowHeight="15" x14ac:dyDescent="0.25"/>
  <cols>
    <col min="1" max="1" width="11" customWidth="1"/>
    <col min="3" max="3" width="11.42578125" customWidth="1"/>
    <col min="4" max="4" width="11.85546875" customWidth="1"/>
    <col min="5" max="5" width="11.42578125" customWidth="1"/>
  </cols>
  <sheetData>
    <row r="2" spans="2:6" x14ac:dyDescent="0.25">
      <c r="F2" s="49" t="s">
        <v>43</v>
      </c>
    </row>
    <row r="3" spans="2:6" x14ac:dyDescent="0.25">
      <c r="B3" s="43" t="s">
        <v>59</v>
      </c>
      <c r="C3" s="43"/>
      <c r="D3" s="43"/>
      <c r="E3" s="43"/>
    </row>
    <row r="4" spans="2:6" x14ac:dyDescent="0.25">
      <c r="B4" s="43" t="s">
        <v>60</v>
      </c>
      <c r="C4" s="43" t="s">
        <v>61</v>
      </c>
      <c r="D4" s="43" t="s">
        <v>50</v>
      </c>
      <c r="E4" s="43" t="s">
        <v>62</v>
      </c>
    </row>
    <row r="5" spans="2:6" x14ac:dyDescent="0.25">
      <c r="B5" s="47" t="str">
        <f t="array" aca="1" ref="B5" ca="1">IFERROR(OFFSET(dept2,MATCH(0,IF(type=$F$2,COUNTIF(B$4:B4,coll),""),0),),"")</f>
        <v>200X50X53</v>
      </c>
      <c r="C5" s="48">
        <f t="shared" ref="C5:C31" ca="1" si="0">SUMPRODUCT((coll=B5)*(type=F$2)*(quantité))</f>
        <v>2</v>
      </c>
      <c r="D5" s="47">
        <f t="shared" ref="D5:D31" ca="1" si="1">IFERROR(INDEX(colk,MATCH($B5,coll,0)),"")</f>
        <v>1.1660000000000001</v>
      </c>
      <c r="E5" s="47">
        <f t="shared" ref="E5:E31" ca="1" si="2">IFERROR(INDEX(OFFSET(colk,,-2,),MATCH($B5,coll,0)),"")</f>
        <v>0.53</v>
      </c>
    </row>
    <row r="6" spans="2:6" x14ac:dyDescent="0.25">
      <c r="B6" s="47" t="str">
        <f t="array" aca="1" ref="B6" ca="1">IFERROR(OFFSET(dept2,MATCH(0,IF(type=$F$2,COUNTIF(B$4:B5,coll),""),0),),"")</f>
        <v/>
      </c>
      <c r="C6" s="48">
        <f t="shared" ca="1" si="0"/>
        <v>0</v>
      </c>
      <c r="D6" s="47" t="str">
        <f t="shared" ca="1" si="1"/>
        <v/>
      </c>
      <c r="E6" s="47" t="str">
        <f t="shared" ca="1" si="2"/>
        <v/>
      </c>
    </row>
    <row r="7" spans="2:6" x14ac:dyDescent="0.25">
      <c r="B7" s="47" t="str">
        <f t="array" aca="1" ref="B7" ca="1">IFERROR(OFFSET(dept2,MATCH(0,IF(type=$F$2,COUNTIF(B$4:B6,coll),""),0),),"")</f>
        <v/>
      </c>
      <c r="C7" s="48">
        <f t="shared" ca="1" si="0"/>
        <v>0</v>
      </c>
      <c r="D7" s="47" t="str">
        <f t="shared" ca="1" si="1"/>
        <v/>
      </c>
      <c r="E7" s="47" t="str">
        <f t="shared" ca="1" si="2"/>
        <v/>
      </c>
    </row>
    <row r="8" spans="2:6" x14ac:dyDescent="0.25">
      <c r="B8" s="47" t="str">
        <f t="array" aca="1" ref="B8" ca="1">IFERROR(OFFSET(dept2,MATCH(0,IF(type=$F$2,COUNTIF(B$4:B7,coll),""),0),),"")</f>
        <v/>
      </c>
      <c r="C8" s="48">
        <f t="shared" ca="1" si="0"/>
        <v>0</v>
      </c>
      <c r="D8" s="47" t="str">
        <f t="shared" ca="1" si="1"/>
        <v/>
      </c>
      <c r="E8" s="47" t="str">
        <f t="shared" ca="1" si="2"/>
        <v/>
      </c>
    </row>
    <row r="9" spans="2:6" x14ac:dyDescent="0.25">
      <c r="B9" s="47" t="str">
        <f t="array" aca="1" ref="B9" ca="1">IFERROR(OFFSET(dept2,MATCH(0,IF(type=$F$2,COUNTIF(B$4:B8,coll),""),0),),"")</f>
        <v/>
      </c>
      <c r="C9" s="48">
        <f t="shared" ca="1" si="0"/>
        <v>0</v>
      </c>
      <c r="D9" s="47" t="str">
        <f t="shared" ca="1" si="1"/>
        <v/>
      </c>
      <c r="E9" s="47" t="str">
        <f t="shared" ca="1" si="2"/>
        <v/>
      </c>
    </row>
    <row r="10" spans="2:6" x14ac:dyDescent="0.25">
      <c r="B10" s="47" t="str">
        <f t="array" aca="1" ref="B10" ca="1">IFERROR(OFFSET(dept2,MATCH(0,IF(type=$F$2,COUNTIF(B$4:B9,coll),""),0),),"")</f>
        <v/>
      </c>
      <c r="C10" s="48">
        <f t="shared" ca="1" si="0"/>
        <v>0</v>
      </c>
      <c r="D10" s="47" t="str">
        <f t="shared" ca="1" si="1"/>
        <v/>
      </c>
      <c r="E10" s="47" t="str">
        <f t="shared" ca="1" si="2"/>
        <v/>
      </c>
    </row>
    <row r="11" spans="2:6" x14ac:dyDescent="0.25">
      <c r="B11" s="47" t="str">
        <f t="array" aca="1" ref="B11" ca="1">IFERROR(OFFSET(dept2,MATCH(0,IF(type=$F$2,COUNTIF(B$4:B10,coll),""),0),),"")</f>
        <v/>
      </c>
      <c r="C11" s="48">
        <f t="shared" ca="1" si="0"/>
        <v>0</v>
      </c>
      <c r="D11" s="47" t="str">
        <f t="shared" ca="1" si="1"/>
        <v/>
      </c>
      <c r="E11" s="47" t="str">
        <f t="shared" ca="1" si="2"/>
        <v/>
      </c>
    </row>
    <row r="12" spans="2:6" x14ac:dyDescent="0.25">
      <c r="B12" s="47" t="str">
        <f t="array" aca="1" ref="B12" ca="1">IFERROR(OFFSET(dept2,MATCH(0,IF(type=$F$2,COUNTIF(B$4:B11,coll),""),0),),"")</f>
        <v/>
      </c>
      <c r="C12" s="48">
        <f t="shared" ca="1" si="0"/>
        <v>0</v>
      </c>
      <c r="D12" s="47" t="str">
        <f t="shared" ca="1" si="1"/>
        <v/>
      </c>
      <c r="E12" s="47" t="str">
        <f t="shared" ca="1" si="2"/>
        <v/>
      </c>
    </row>
    <row r="13" spans="2:6" x14ac:dyDescent="0.25">
      <c r="B13" s="47" t="str">
        <f t="array" aca="1" ref="B13" ca="1">IFERROR(OFFSET(dept2,MATCH(0,IF(type=$F$2,COUNTIF(B$4:B12,coll),""),0),),"")</f>
        <v/>
      </c>
      <c r="C13" s="48">
        <f t="shared" ca="1" si="0"/>
        <v>0</v>
      </c>
      <c r="D13" s="47" t="str">
        <f t="shared" ca="1" si="1"/>
        <v/>
      </c>
      <c r="E13" s="47" t="str">
        <f t="shared" ca="1" si="2"/>
        <v/>
      </c>
    </row>
    <row r="14" spans="2:6" x14ac:dyDescent="0.25">
      <c r="B14" s="47" t="str">
        <f t="array" aca="1" ref="B14" ca="1">IFERROR(OFFSET(dept2,MATCH(0,IF(type=$F$2,COUNTIF(B$4:B13,coll),""),0),),"")</f>
        <v/>
      </c>
      <c r="C14" s="48">
        <f t="shared" ca="1" si="0"/>
        <v>0</v>
      </c>
      <c r="D14" s="47" t="str">
        <f t="shared" ca="1" si="1"/>
        <v/>
      </c>
      <c r="E14" s="47" t="str">
        <f t="shared" ca="1" si="2"/>
        <v/>
      </c>
    </row>
    <row r="15" spans="2:6" x14ac:dyDescent="0.25">
      <c r="B15" s="47" t="str">
        <f t="array" aca="1" ref="B15" ca="1">IFERROR(OFFSET(dept2,MATCH(0,IF(type=$F$2,COUNTIF(B$4:B14,coll),""),0),),"")</f>
        <v/>
      </c>
      <c r="C15" s="48">
        <f t="shared" ca="1" si="0"/>
        <v>0</v>
      </c>
      <c r="D15" s="47" t="str">
        <f t="shared" ca="1" si="1"/>
        <v/>
      </c>
      <c r="E15" s="47" t="str">
        <f t="shared" ca="1" si="2"/>
        <v/>
      </c>
    </row>
    <row r="16" spans="2:6" x14ac:dyDescent="0.25">
      <c r="B16" s="47" t="str">
        <f t="array" aca="1" ref="B16" ca="1">IFERROR(OFFSET(dept2,MATCH(0,IF(type=$F$2,COUNTIF(B$4:B15,coll),""),0),),"")</f>
        <v/>
      </c>
      <c r="C16" s="48">
        <f t="shared" ca="1" si="0"/>
        <v>0</v>
      </c>
      <c r="D16" s="47" t="str">
        <f t="shared" ca="1" si="1"/>
        <v/>
      </c>
      <c r="E16" s="47" t="str">
        <f t="shared" ca="1" si="2"/>
        <v/>
      </c>
    </row>
    <row r="17" spans="2:5" x14ac:dyDescent="0.25">
      <c r="B17" s="47" t="str">
        <f t="array" aca="1" ref="B17" ca="1">IFERROR(OFFSET(dept2,MATCH(0,IF(type=$F$2,COUNTIF(B$4:B16,coll),""),0),),"")</f>
        <v/>
      </c>
      <c r="C17" s="48">
        <f t="shared" ca="1" si="0"/>
        <v>0</v>
      </c>
      <c r="D17" s="47" t="str">
        <f t="shared" ca="1" si="1"/>
        <v/>
      </c>
      <c r="E17" s="47" t="str">
        <f t="shared" ca="1" si="2"/>
        <v/>
      </c>
    </row>
    <row r="18" spans="2:5" x14ac:dyDescent="0.25">
      <c r="B18" s="47" t="str">
        <f t="array" aca="1" ref="B18" ca="1">IFERROR(OFFSET(dept2,MATCH(0,IF(type=$F$2,COUNTIF(B$4:B17,coll),""),0),),"")</f>
        <v/>
      </c>
      <c r="C18" s="48">
        <f t="shared" ca="1" si="0"/>
        <v>0</v>
      </c>
      <c r="D18" s="47" t="str">
        <f t="shared" ca="1" si="1"/>
        <v/>
      </c>
      <c r="E18" s="47" t="str">
        <f t="shared" ca="1" si="2"/>
        <v/>
      </c>
    </row>
    <row r="19" spans="2:5" x14ac:dyDescent="0.25">
      <c r="B19" s="47" t="str">
        <f t="array" aca="1" ref="B19" ca="1">IFERROR(OFFSET(dept2,MATCH(0,IF(type=$F$2,COUNTIF(B$4:B18,coll),""),0),),"")</f>
        <v/>
      </c>
      <c r="C19" s="48">
        <f t="shared" ca="1" si="0"/>
        <v>0</v>
      </c>
      <c r="D19" s="47" t="str">
        <f t="shared" ca="1" si="1"/>
        <v/>
      </c>
      <c r="E19" s="47" t="str">
        <f t="shared" ca="1" si="2"/>
        <v/>
      </c>
    </row>
    <row r="20" spans="2:5" x14ac:dyDescent="0.25">
      <c r="B20" s="47" t="str">
        <f t="array" aca="1" ref="B20" ca="1">IFERROR(OFFSET(dept2,MATCH(0,IF(type=$F$2,COUNTIF(B$4:B19,coll),""),0),),"")</f>
        <v/>
      </c>
      <c r="C20" s="48">
        <f t="shared" ca="1" si="0"/>
        <v>0</v>
      </c>
      <c r="D20" s="47" t="str">
        <f t="shared" ca="1" si="1"/>
        <v/>
      </c>
      <c r="E20" s="47" t="str">
        <f t="shared" ca="1" si="2"/>
        <v/>
      </c>
    </row>
    <row r="21" spans="2:5" x14ac:dyDescent="0.25">
      <c r="B21" s="47" t="str">
        <f t="array" aca="1" ref="B21" ca="1">IFERROR(OFFSET(dept2,MATCH(0,IF(type=$F$2,COUNTIF(B$4:B20,coll),""),0),),"")</f>
        <v/>
      </c>
      <c r="C21" s="48">
        <f t="shared" ca="1" si="0"/>
        <v>0</v>
      </c>
      <c r="D21" s="47" t="str">
        <f t="shared" ca="1" si="1"/>
        <v/>
      </c>
      <c r="E21" s="47" t="str">
        <f t="shared" ca="1" si="2"/>
        <v/>
      </c>
    </row>
    <row r="22" spans="2:5" x14ac:dyDescent="0.25">
      <c r="B22" s="47" t="str">
        <f t="array" aca="1" ref="B22" ca="1">IFERROR(OFFSET(dept2,MATCH(0,IF(type=$F$2,COUNTIF(B$4:B21,coll),""),0),),"")</f>
        <v/>
      </c>
      <c r="C22" s="48">
        <f t="shared" ca="1" si="0"/>
        <v>0</v>
      </c>
      <c r="D22" s="47" t="str">
        <f t="shared" ca="1" si="1"/>
        <v/>
      </c>
      <c r="E22" s="47" t="str">
        <f t="shared" ca="1" si="2"/>
        <v/>
      </c>
    </row>
    <row r="23" spans="2:5" x14ac:dyDescent="0.25">
      <c r="B23" s="47" t="str">
        <f t="array" aca="1" ref="B23" ca="1">IFERROR(OFFSET(dept2,MATCH(0,IF(type=$F$2,COUNTIF(B$4:B22,coll),""),0),),"")</f>
        <v/>
      </c>
      <c r="C23" s="48">
        <f t="shared" ca="1" si="0"/>
        <v>0</v>
      </c>
      <c r="D23" s="47" t="str">
        <f t="shared" ca="1" si="1"/>
        <v/>
      </c>
      <c r="E23" s="47" t="str">
        <f t="shared" ca="1" si="2"/>
        <v/>
      </c>
    </row>
    <row r="24" spans="2:5" x14ac:dyDescent="0.25">
      <c r="B24" s="47" t="str">
        <f t="array" aca="1" ref="B24" ca="1">IFERROR(OFFSET(dept2,MATCH(0,IF(type=$F$2,COUNTIF(B$4:B23,coll),""),0),),"")</f>
        <v/>
      </c>
      <c r="C24" s="48">
        <f t="shared" ca="1" si="0"/>
        <v>0</v>
      </c>
      <c r="D24" s="47" t="str">
        <f t="shared" ca="1" si="1"/>
        <v/>
      </c>
      <c r="E24" s="47" t="str">
        <f t="shared" ca="1" si="2"/>
        <v/>
      </c>
    </row>
    <row r="25" spans="2:5" x14ac:dyDescent="0.25">
      <c r="B25" s="47" t="str">
        <f t="array" aca="1" ref="B25" ca="1">IFERROR(OFFSET(dept2,MATCH(0,IF(type=$F$2,COUNTIF(B$4:B24,coll),""),0),),"")</f>
        <v/>
      </c>
      <c r="C25" s="48">
        <f t="shared" ca="1" si="0"/>
        <v>0</v>
      </c>
      <c r="D25" s="47" t="str">
        <f t="shared" ca="1" si="1"/>
        <v/>
      </c>
      <c r="E25" s="47" t="str">
        <f t="shared" ca="1" si="2"/>
        <v/>
      </c>
    </row>
    <row r="26" spans="2:5" x14ac:dyDescent="0.25">
      <c r="B26" s="47" t="str">
        <f t="array" aca="1" ref="B26" ca="1">IFERROR(OFFSET(dept2,MATCH(0,IF(type=$F$2,COUNTIF(B$4:B25,coll),""),0),),"")</f>
        <v/>
      </c>
      <c r="C26" s="48">
        <f t="shared" ca="1" si="0"/>
        <v>0</v>
      </c>
      <c r="D26" s="47" t="str">
        <f t="shared" ca="1" si="1"/>
        <v/>
      </c>
      <c r="E26" s="47" t="str">
        <f t="shared" ca="1" si="2"/>
        <v/>
      </c>
    </row>
    <row r="27" spans="2:5" x14ac:dyDescent="0.25">
      <c r="B27" s="47" t="str">
        <f t="array" aca="1" ref="B27" ca="1">IFERROR(OFFSET(dept2,MATCH(0,IF(type=$F$2,COUNTIF(B$4:B26,coll),""),0),),"")</f>
        <v/>
      </c>
      <c r="C27" s="48">
        <f t="shared" ca="1" si="0"/>
        <v>0</v>
      </c>
      <c r="D27" s="47" t="str">
        <f t="shared" ca="1" si="1"/>
        <v/>
      </c>
      <c r="E27" s="47" t="str">
        <f t="shared" ca="1" si="2"/>
        <v/>
      </c>
    </row>
    <row r="28" spans="2:5" x14ac:dyDescent="0.25">
      <c r="B28" s="47" t="str">
        <f t="array" aca="1" ref="B28" ca="1">IFERROR(OFFSET(dept2,MATCH(0,IF(type=$F$2,COUNTIF(B$4:B27,coll),""),0),),"")</f>
        <v/>
      </c>
      <c r="C28" s="48">
        <f t="shared" ca="1" si="0"/>
        <v>0</v>
      </c>
      <c r="D28" s="47" t="str">
        <f t="shared" ca="1" si="1"/>
        <v/>
      </c>
      <c r="E28" s="47" t="str">
        <f t="shared" ca="1" si="2"/>
        <v/>
      </c>
    </row>
    <row r="29" spans="2:5" x14ac:dyDescent="0.25">
      <c r="B29" s="47" t="str">
        <f t="array" aca="1" ref="B29" ca="1">IFERROR(OFFSET(dept2,MATCH(0,IF(type=$F$2,COUNTIF(B$4:B28,coll),""),0),),"")</f>
        <v/>
      </c>
      <c r="C29" s="48">
        <f t="shared" ca="1" si="0"/>
        <v>0</v>
      </c>
      <c r="D29" s="47" t="str">
        <f t="shared" ca="1" si="1"/>
        <v/>
      </c>
      <c r="E29" s="47" t="str">
        <f t="shared" ca="1" si="2"/>
        <v/>
      </c>
    </row>
    <row r="30" spans="2:5" x14ac:dyDescent="0.25">
      <c r="B30" s="47" t="str">
        <f t="array" aca="1" ref="B30" ca="1">IFERROR(OFFSET(dept2,MATCH(0,IF(type=$F$2,COUNTIF(B$4:B29,coll),""),0),),"")</f>
        <v/>
      </c>
      <c r="C30" s="48">
        <f t="shared" ca="1" si="0"/>
        <v>0</v>
      </c>
      <c r="D30" s="47" t="str">
        <f t="shared" ca="1" si="1"/>
        <v/>
      </c>
      <c r="E30" s="47" t="str">
        <f t="shared" ca="1" si="2"/>
        <v/>
      </c>
    </row>
    <row r="31" spans="2:5" x14ac:dyDescent="0.25">
      <c r="B31" s="47" t="str">
        <f t="array" aca="1" ref="B31" ca="1">IFERROR(OFFSET(dept2,MATCH(0,IF(type=$F$2,COUNTIF(B$4:B30,coll),""),0),),"")</f>
        <v/>
      </c>
      <c r="C31" s="48">
        <f t="shared" ca="1" si="0"/>
        <v>0</v>
      </c>
      <c r="D31" s="47" t="str">
        <f t="shared" ca="1" si="1"/>
        <v/>
      </c>
      <c r="E31" s="47" t="str">
        <f t="shared" ca="1" si="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Débit complet</vt:lpstr>
      <vt:lpstr>par types_ à remplir</vt:lpstr>
      <vt:lpstr>Type "A"</vt:lpstr>
      <vt:lpstr>Type "B"</vt:lpstr>
      <vt:lpstr>densité_PERRIER</vt:lpstr>
      <vt:lpstr>dept</vt:lpstr>
      <vt:lpstr>dept2</vt:lpstr>
      <vt:lpstr>Hauteur</vt:lpstr>
      <vt:lpstr>Profondeur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débit église de Chaponnay</dc:title>
  <dc:creator>Atelier</dc:creator>
  <cp:lastModifiedBy>Le Grain d'Orge</cp:lastModifiedBy>
  <cp:lastPrinted>2017-07-27T13:53:22Z</cp:lastPrinted>
  <dcterms:created xsi:type="dcterms:W3CDTF">2013-06-05T16:02:46Z</dcterms:created>
  <dcterms:modified xsi:type="dcterms:W3CDTF">2017-08-21T21:18:14Z</dcterms:modified>
</cp:coreProperties>
</file>