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llie\Downloads\"/>
    </mc:Choice>
  </mc:AlternateContent>
  <bookViews>
    <workbookView xWindow="0" yWindow="0" windowWidth="24000" windowHeight="9135"/>
  </bookViews>
  <sheets>
    <sheet name="MODELE" sheetId="1" r:id="rId1"/>
    <sheet name="Designation" sheetId="2" r:id="rId2"/>
    <sheet name="Client" sheetId="6" r:id="rId3"/>
    <sheet name="RecapDevis" sheetId="8" r:id="rId4"/>
    <sheet name="RecapFacture" sheetId="9" r:id="rId5"/>
  </sheets>
  <definedNames>
    <definedName name="CLIENT">OFFSET(Client!$B$2,,,COUNTA(Client!$B:$B)-1)</definedName>
    <definedName name="DESIGNATION">OFFSET(Designation!$A$2,,,COUNTA(Designation!$A:$A)-1)</definedName>
    <definedName name="TABLO_CLIENT">OFFSET(Client!$B$2,,,COUNTA(Client!$B:$B)-1,6)</definedName>
    <definedName name="TABLO_DESIGNATION">OFFSET(Designation!$A$2,,,COUNTA(Designation!$A:$A)-1,2)</definedName>
    <definedName name="Tablo_Recap_Devis">OFFSET(RecapDevis!$A$1,,,COUNTA(RecapDevis!$A:$A),6)</definedName>
    <definedName name="Tablo_Recap_Facture">OFFSET(RecapFacture!#REF!,,,COUNTA(RecapFacture!$A:$A)-1,5)</definedName>
  </definedNames>
  <calcPr calcId="152511"/>
</workbook>
</file>

<file path=xl/calcChain.xml><?xml version="1.0" encoding="utf-8"?>
<calcChain xmlns="http://schemas.openxmlformats.org/spreadsheetml/2006/main">
  <c r="D29" i="1" l="1"/>
  <c r="D30" i="1"/>
  <c r="D31" i="1"/>
  <c r="D32" i="1"/>
  <c r="D33" i="1"/>
  <c r="D34" i="1"/>
  <c r="D35" i="1"/>
  <c r="D36" i="1"/>
  <c r="D37" i="1"/>
  <c r="D38" i="1"/>
  <c r="D39" i="1"/>
  <c r="D23" i="1"/>
  <c r="D25" i="1"/>
  <c r="D27" i="1"/>
  <c r="C23" i="1"/>
  <c r="C24" i="1"/>
  <c r="D24" i="1" s="1"/>
  <c r="C25" i="1"/>
  <c r="C26" i="1"/>
  <c r="D26" i="1" s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22" i="1"/>
  <c r="D22" i="1" s="1"/>
  <c r="C7" i="1" l="1"/>
  <c r="D16" i="1"/>
  <c r="B16" i="1"/>
  <c r="D28" i="1"/>
  <c r="C12" i="1"/>
  <c r="C14" i="1"/>
  <c r="C13" i="1"/>
  <c r="A41" i="1" l="1"/>
  <c r="C41" i="1" l="1"/>
  <c r="D41" i="1" s="1"/>
  <c r="D44" i="1" l="1"/>
  <c r="D46" i="1" s="1"/>
</calcChain>
</file>

<file path=xl/sharedStrings.xml><?xml version="1.0" encoding="utf-8"?>
<sst xmlns="http://schemas.openxmlformats.org/spreadsheetml/2006/main" count="106" uniqueCount="94">
  <si>
    <t>Total  TTC</t>
  </si>
  <si>
    <t>Net à payer</t>
  </si>
  <si>
    <t>TEL</t>
  </si>
  <si>
    <t>MAIL</t>
  </si>
  <si>
    <t>ADRESSE 1</t>
  </si>
  <si>
    <t>ADRESSE 2</t>
  </si>
  <si>
    <t>CODE POSTAL VILLE</t>
  </si>
  <si>
    <t>Tel :</t>
  </si>
  <si>
    <t>Mail :</t>
  </si>
  <si>
    <t>NOM CLIENT :</t>
  </si>
  <si>
    <t>TRAVAUX</t>
  </si>
  <si>
    <t>PRIX</t>
  </si>
  <si>
    <t>DATE</t>
  </si>
  <si>
    <t>N°</t>
  </si>
  <si>
    <t>CLIENT</t>
  </si>
  <si>
    <t>TOTAL HT</t>
  </si>
  <si>
    <t>TOTAL TTC</t>
  </si>
  <si>
    <t>Date Règlement</t>
  </si>
  <si>
    <t>DESIGNATION</t>
  </si>
  <si>
    <t>Qté</t>
  </si>
  <si>
    <t xml:space="preserve">NOM PRENOM </t>
  </si>
  <si>
    <t xml:space="preserve">Projet </t>
  </si>
  <si>
    <t xml:space="preserve">Date du projet </t>
  </si>
  <si>
    <t xml:space="preserve">prénoms des enfants </t>
  </si>
  <si>
    <t xml:space="preserve">Commentaires </t>
  </si>
  <si>
    <t>Mme Verdier et M Gisselbrecht</t>
  </si>
  <si>
    <t xml:space="preserve">9 ricourd </t>
  </si>
  <si>
    <t xml:space="preserve">28120 Montigny le Chartif </t>
  </si>
  <si>
    <t>Mariage</t>
  </si>
  <si>
    <t xml:space="preserve">Luka et Jade </t>
  </si>
  <si>
    <t>Séance photos  1 à 2 personne (environ 2 h)</t>
  </si>
  <si>
    <t>Séance photos  plus de 2 personne (environ 2 h)</t>
  </si>
  <si>
    <t>Suivi de grossesse (3,6,9 mois + naissance)</t>
  </si>
  <si>
    <t xml:space="preserve">Forfait mariage (heure de travail) </t>
  </si>
  <si>
    <t>Frais divers (kilométrique, préparation)</t>
  </si>
  <si>
    <t>Option 1 : photos sur pince (85 photos)</t>
  </si>
  <si>
    <t>Option 2 : studio photo + livre souvenirs</t>
  </si>
  <si>
    <t>Options 3 : livre marié (suivi journée)</t>
  </si>
  <si>
    <t>Total  prestation</t>
  </si>
  <si>
    <t xml:space="preserve">Total </t>
  </si>
  <si>
    <t xml:space="preserve">Prix Unitaire </t>
  </si>
  <si>
    <t>Total TTC</t>
  </si>
  <si>
    <t xml:space="preserve">réduction </t>
  </si>
  <si>
    <t xml:space="preserve">Date + Signature : </t>
  </si>
  <si>
    <t xml:space="preserve">Le devis est valable pour une période de 1 mois </t>
  </si>
  <si>
    <t>N°siret : 819 422 718 00018</t>
  </si>
  <si>
    <t>Total</t>
  </si>
  <si>
    <t>Total après déduction</t>
  </si>
  <si>
    <t>9 avenue du temple de mars</t>
  </si>
  <si>
    <t xml:space="preserve">28200 marboué </t>
  </si>
  <si>
    <t>lizea,manoé,lilo</t>
  </si>
  <si>
    <t>06,81,89,81,97</t>
  </si>
  <si>
    <t>melanie.bougot@orange.fr</t>
  </si>
  <si>
    <t xml:space="preserve"> Mr et Mme Emmanuel et Melanie </t>
  </si>
  <si>
    <t xml:space="preserve">Mr et Mme kervaon </t>
  </si>
  <si>
    <t xml:space="preserve">mariage </t>
  </si>
  <si>
    <t xml:space="preserve">Prouet johanna </t>
  </si>
  <si>
    <t>65 rue de saint bomer</t>
  </si>
  <si>
    <t xml:space="preserve">28330 les etilleux </t>
  </si>
  <si>
    <t>Matijo3@sfr,fr</t>
  </si>
  <si>
    <t>Montigny le chartif , le</t>
  </si>
  <si>
    <t xml:space="preserve">bapteme </t>
  </si>
  <si>
    <t xml:space="preserve">lucas </t>
  </si>
  <si>
    <t>Forfait bapteme ( heures de travail )</t>
  </si>
  <si>
    <t>06,04,65,71,62</t>
  </si>
  <si>
    <t>Melanie Moreau et Laura Montarou</t>
  </si>
  <si>
    <t>6 rue de villecerne</t>
  </si>
  <si>
    <t>28140 guillonville</t>
  </si>
  <si>
    <t>starwear28@orange,fr</t>
  </si>
  <si>
    <t xml:space="preserve">Frais de déplacement ( offert ) </t>
  </si>
  <si>
    <t xml:space="preserve">Développement Photo ( 3 photo en 30X40 ) </t>
  </si>
  <si>
    <t>développement Photo ( 3 photo en 30X40 ) ( Offert )</t>
  </si>
  <si>
    <t xml:space="preserve">Livre phot Luxe ( 26 pages ) format a4 / 55€ en option </t>
  </si>
  <si>
    <t xml:space="preserve">Mme Hasni daniela </t>
  </si>
  <si>
    <t>15 bis rue bretonnerie</t>
  </si>
  <si>
    <t>28400 nogent le rotrou</t>
  </si>
  <si>
    <t>daniela,hasni@gmail,com</t>
  </si>
  <si>
    <t xml:space="preserve">suivie grosesse </t>
  </si>
  <si>
    <t xml:space="preserve">livre phot Luxe ( 26 pages ) format a4 (offert) </t>
  </si>
  <si>
    <t xml:space="preserve">remise ( 50% ) </t>
  </si>
  <si>
    <t xml:space="preserve">payable en 3 fois </t>
  </si>
  <si>
    <t>Mr et Mme Laine cedric adeline</t>
  </si>
  <si>
    <t>les vengeries</t>
  </si>
  <si>
    <t>61380 Maheru</t>
  </si>
  <si>
    <t xml:space="preserve">grosesse </t>
  </si>
  <si>
    <t xml:space="preserve">lise </t>
  </si>
  <si>
    <t xml:space="preserve">Séance grosesse </t>
  </si>
  <si>
    <t xml:space="preserve">séance naissance </t>
  </si>
  <si>
    <t xml:space="preserve">Mr et mme laetita et cedric </t>
  </si>
  <si>
    <t xml:space="preserve">saint aignan sur erre </t>
  </si>
  <si>
    <t xml:space="preserve">timeho et eva </t>
  </si>
  <si>
    <t xml:space="preserve">n°devis </t>
  </si>
  <si>
    <t>Arrhes:</t>
  </si>
  <si>
    <t xml:space="preserve">Des Arrhes de 30% vous seront demandé lors de la signature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</si>
</sst>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[$-40C]d\ mmmm\ yyyy;@"/>
    <numFmt numFmtId="166" formatCode="00000"/>
    <numFmt numFmtId="167" formatCode="0#&quot; &quot;##&quot; &quot;##&quot; &quot;##&quot; &quot;##"/>
    <numFmt numFmtId="168" formatCode="0.00_ ;[Red]\-0.00\ "/>
  </numFmts>
  <fonts count="20" x14ac:knownFonts="1">
    <font>
      <sz val="10"/>
      <name val="Arial"/>
    </font>
    <font>
      <sz val="14"/>
      <name val="Times New Roman"/>
      <family val="1"/>
    </font>
    <font>
      <sz val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u/>
      <sz val="10"/>
      <color indexed="12"/>
      <name val="Arial"/>
      <family val="2"/>
    </font>
    <font>
      <sz val="11"/>
      <name val="Times New Roman"/>
      <family val="1"/>
    </font>
    <font>
      <b/>
      <sz val="10"/>
      <color indexed="9"/>
      <name val="Arial"/>
      <family val="2"/>
    </font>
    <font>
      <b/>
      <sz val="14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0"/>
      <color indexed="9"/>
      <name val="Arial"/>
      <family val="2"/>
    </font>
    <font>
      <i/>
      <sz val="12"/>
      <color theme="1"/>
      <name val="Calibri"/>
      <family val="2"/>
      <scheme val="minor"/>
    </font>
    <font>
      <sz val="10"/>
      <name val="Arial"/>
      <family val="2"/>
    </font>
    <font>
      <b/>
      <sz val="12"/>
      <color rgb="FF0000D4"/>
      <name val="Arial"/>
      <family val="2"/>
    </font>
    <font>
      <b/>
      <sz val="12"/>
      <color rgb="FFDD0806"/>
      <name val="Arial"/>
      <family val="2"/>
    </font>
    <font>
      <b/>
      <sz val="12"/>
      <color rgb="FF006411"/>
      <name val="Arial"/>
      <family val="2"/>
    </font>
    <font>
      <b/>
      <sz val="12"/>
      <color rgb="FF00CCFF"/>
      <name val="Arial"/>
      <family val="2"/>
    </font>
    <font>
      <sz val="12"/>
      <name val="Times New Roman"/>
      <family val="1"/>
    </font>
    <font>
      <i/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4" tint="0.79998168889431442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9" fontId="13" fillId="0" borderId="0" applyFont="0" applyFill="0" applyBorder="0" applyAlignment="0" applyProtection="0"/>
  </cellStyleXfs>
  <cellXfs count="78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166" fontId="0" fillId="0" borderId="0" xfId="0" applyNumberFormat="1" applyAlignment="1">
      <alignment vertical="center"/>
    </xf>
    <xf numFmtId="0" fontId="9" fillId="0" borderId="0" xfId="0" applyFont="1"/>
    <xf numFmtId="0" fontId="10" fillId="0" borderId="0" xfId="0" applyFont="1" applyAlignment="1"/>
    <xf numFmtId="167" fontId="9" fillId="0" borderId="0" xfId="0" applyNumberFormat="1" applyFont="1"/>
    <xf numFmtId="49" fontId="9" fillId="0" borderId="0" xfId="0" applyNumberFormat="1" applyFont="1"/>
    <xf numFmtId="14" fontId="0" fillId="0" borderId="0" xfId="0" applyNumberFormat="1"/>
    <xf numFmtId="166" fontId="0" fillId="0" borderId="0" xfId="0" applyNumberFormat="1"/>
    <xf numFmtId="2" fontId="0" fillId="0" borderId="0" xfId="0" applyNumberFormat="1"/>
    <xf numFmtId="2" fontId="0" fillId="0" borderId="0" xfId="0" applyNumberFormat="1" applyAlignment="1">
      <alignment vertical="center"/>
    </xf>
    <xf numFmtId="0" fontId="3" fillId="0" borderId="0" xfId="0" applyFont="1" applyProtection="1"/>
    <xf numFmtId="0" fontId="3" fillId="0" borderId="0" xfId="0" applyFont="1" applyAlignment="1" applyProtection="1">
      <alignment horizontal="right"/>
    </xf>
    <xf numFmtId="165" fontId="3" fillId="0" borderId="0" xfId="0" applyNumberFormat="1" applyFont="1" applyBorder="1" applyAlignment="1" applyProtection="1"/>
    <xf numFmtId="0" fontId="3" fillId="0" borderId="0" xfId="0" applyFont="1" applyBorder="1" applyAlignment="1" applyProtection="1"/>
    <xf numFmtId="0" fontId="3" fillId="0" borderId="1" xfId="0" applyFont="1" applyBorder="1" applyProtection="1"/>
    <xf numFmtId="0" fontId="3" fillId="0" borderId="2" xfId="0" applyFont="1" applyBorder="1" applyAlignment="1" applyProtection="1">
      <alignment horizontal="right"/>
    </xf>
    <xf numFmtId="166" fontId="3" fillId="0" borderId="3" xfId="0" applyNumberFormat="1" applyFont="1" applyBorder="1" applyAlignment="1" applyProtection="1">
      <alignment horizontal="left"/>
    </xf>
    <xf numFmtId="14" fontId="3" fillId="0" borderId="0" xfId="0" applyNumberFormat="1" applyFont="1" applyBorder="1" applyProtection="1"/>
    <xf numFmtId="0" fontId="3" fillId="0" borderId="0" xfId="0" applyFont="1" applyBorder="1" applyProtection="1"/>
    <xf numFmtId="0" fontId="3" fillId="0" borderId="0" xfId="0" applyFont="1" applyAlignment="1" applyProtection="1"/>
    <xf numFmtId="0" fontId="6" fillId="0" borderId="0" xfId="0" applyFont="1" applyAlignment="1" applyProtection="1">
      <alignment horizontal="right"/>
    </xf>
    <xf numFmtId="167" fontId="6" fillId="0" borderId="0" xfId="0" applyNumberFormat="1" applyFont="1" applyAlignment="1" applyProtection="1">
      <alignment horizontal="center"/>
    </xf>
    <xf numFmtId="0" fontId="6" fillId="0" borderId="0" xfId="0" applyFont="1" applyAlignment="1" applyProtection="1">
      <alignment horizontal="center"/>
    </xf>
    <xf numFmtId="0" fontId="4" fillId="2" borderId="4" xfId="0" applyFont="1" applyFill="1" applyBorder="1" applyAlignment="1" applyProtection="1">
      <alignment horizontal="center"/>
    </xf>
    <xf numFmtId="2" fontId="3" fillId="0" borderId="5" xfId="0" applyNumberFormat="1" applyFont="1" applyBorder="1" applyProtection="1"/>
    <xf numFmtId="2" fontId="3" fillId="0" borderId="7" xfId="0" applyNumberFormat="1" applyFont="1" applyBorder="1" applyProtection="1"/>
    <xf numFmtId="2" fontId="3" fillId="0" borderId="0" xfId="0" applyNumberFormat="1" applyFont="1" applyBorder="1" applyProtection="1"/>
    <xf numFmtId="0" fontId="4" fillId="0" borderId="4" xfId="0" applyFont="1" applyBorder="1" applyAlignment="1" applyProtection="1">
      <alignment horizontal="right"/>
    </xf>
    <xf numFmtId="0" fontId="4" fillId="0" borderId="4" xfId="0" applyFont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right"/>
    </xf>
    <xf numFmtId="0" fontId="3" fillId="0" borderId="0" xfId="0" applyFont="1" applyAlignment="1" applyProtection="1">
      <alignment horizontal="center"/>
    </xf>
    <xf numFmtId="0" fontId="4" fillId="0" borderId="9" xfId="0" applyFont="1" applyBorder="1" applyAlignment="1" applyProtection="1">
      <alignment horizontal="center"/>
    </xf>
    <xf numFmtId="164" fontId="8" fillId="0" borderId="10" xfId="0" applyNumberFormat="1" applyFont="1" applyBorder="1" applyAlignment="1" applyProtection="1">
      <alignment horizontal="center"/>
    </xf>
    <xf numFmtId="2" fontId="3" fillId="0" borderId="5" xfId="0" applyNumberFormat="1" applyFont="1" applyBorder="1" applyProtection="1">
      <protection locked="0"/>
    </xf>
    <xf numFmtId="2" fontId="3" fillId="0" borderId="6" xfId="0" applyNumberFormat="1" applyFont="1" applyBorder="1" applyProtection="1">
      <protection locked="0"/>
    </xf>
    <xf numFmtId="2" fontId="3" fillId="0" borderId="8" xfId="0" applyNumberFormat="1" applyFont="1" applyBorder="1" applyProtection="1">
      <protection locked="0"/>
    </xf>
    <xf numFmtId="14" fontId="7" fillId="4" borderId="0" xfId="0" applyNumberFormat="1" applyFont="1" applyFill="1" applyAlignment="1">
      <alignment horizontal="center" vertical="center"/>
    </xf>
    <xf numFmtId="166" fontId="7" fillId="4" borderId="0" xfId="0" applyNumberFormat="1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2" fontId="7" fillId="4" borderId="0" xfId="0" applyNumberFormat="1" applyFont="1" applyFill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166" fontId="11" fillId="4" borderId="12" xfId="0" applyNumberFormat="1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166" fontId="5" fillId="0" borderId="0" xfId="1" applyNumberFormat="1" applyAlignment="1" applyProtection="1"/>
    <xf numFmtId="14" fontId="0" fillId="0" borderId="0" xfId="0" applyNumberFormat="1" applyAlignment="1">
      <alignment vertical="center"/>
    </xf>
    <xf numFmtId="166" fontId="5" fillId="0" borderId="0" xfId="1" applyNumberFormat="1" applyAlignment="1" applyProtection="1">
      <alignment vertical="center"/>
    </xf>
    <xf numFmtId="167" fontId="7" fillId="4" borderId="0" xfId="0" applyNumberFormat="1" applyFont="1" applyFill="1" applyAlignment="1">
      <alignment horizontal="center" vertical="center"/>
    </xf>
    <xf numFmtId="49" fontId="7" fillId="4" borderId="0" xfId="0" applyNumberFormat="1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 wrapText="1"/>
    </xf>
    <xf numFmtId="0" fontId="9" fillId="0" borderId="0" xfId="0" applyFont="1" applyAlignment="1"/>
    <xf numFmtId="49" fontId="5" fillId="0" borderId="0" xfId="1" applyNumberFormat="1" applyAlignment="1" applyProtection="1"/>
    <xf numFmtId="0" fontId="12" fillId="5" borderId="4" xfId="0" applyFont="1" applyFill="1" applyBorder="1"/>
    <xf numFmtId="168" fontId="12" fillId="5" borderId="4" xfId="0" applyNumberFormat="1" applyFont="1" applyFill="1" applyBorder="1"/>
    <xf numFmtId="0" fontId="12" fillId="6" borderId="4" xfId="0" applyFont="1" applyFill="1" applyBorder="1"/>
    <xf numFmtId="168" fontId="12" fillId="0" borderId="4" xfId="0" applyNumberFormat="1" applyFont="1" applyBorder="1"/>
    <xf numFmtId="0" fontId="12" fillId="0" borderId="4" xfId="0" applyFont="1" applyBorder="1"/>
    <xf numFmtId="168" fontId="12" fillId="0" borderId="4" xfId="0" applyNumberFormat="1" applyFont="1" applyBorder="1" applyAlignment="1">
      <alignment horizontal="right"/>
    </xf>
    <xf numFmtId="0" fontId="3" fillId="0" borderId="0" xfId="0" applyFont="1" applyAlignment="1" applyProtection="1">
      <alignment horizontal="center" wrapText="1"/>
    </xf>
    <xf numFmtId="164" fontId="4" fillId="0" borderId="0" xfId="0" applyNumberFormat="1" applyFont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3" fillId="0" borderId="4" xfId="2" applyNumberFormat="1" applyFont="1" applyBorder="1" applyAlignment="1" applyProtection="1">
      <alignment horizontal="center"/>
      <protection locked="0"/>
    </xf>
    <xf numFmtId="2" fontId="7" fillId="4" borderId="12" xfId="0" applyNumberFormat="1" applyFont="1" applyFill="1" applyBorder="1" applyAlignment="1">
      <alignment horizontal="center" vertical="center"/>
    </xf>
    <xf numFmtId="2" fontId="7" fillId="4" borderId="12" xfId="0" applyNumberFormat="1" applyFont="1" applyFill="1" applyBorder="1" applyAlignment="1">
      <alignment horizontal="center" vertical="center" wrapText="1"/>
    </xf>
    <xf numFmtId="15" fontId="9" fillId="0" borderId="0" xfId="0" applyNumberFormat="1" applyFont="1"/>
    <xf numFmtId="0" fontId="6" fillId="0" borderId="0" xfId="0" applyNumberFormat="1" applyFont="1" applyAlignment="1" applyProtection="1">
      <alignment horizontal="left"/>
    </xf>
    <xf numFmtId="14" fontId="9" fillId="0" borderId="0" xfId="0" applyNumberFormat="1" applyFont="1"/>
    <xf numFmtId="0" fontId="12" fillId="0" borderId="13" xfId="0" applyFont="1" applyFill="1" applyBorder="1"/>
    <xf numFmtId="168" fontId="12" fillId="5" borderId="13" xfId="0" applyNumberFormat="1" applyFont="1" applyFill="1" applyBorder="1"/>
    <xf numFmtId="0" fontId="12" fillId="5" borderId="13" xfId="0" applyFont="1" applyFill="1" applyBorder="1"/>
    <xf numFmtId="168" fontId="12" fillId="5" borderId="14" xfId="0" applyNumberFormat="1" applyFont="1" applyFill="1" applyBorder="1"/>
    <xf numFmtId="2" fontId="18" fillId="0" borderId="5" xfId="0" applyNumberFormat="1" applyFont="1" applyBorder="1" applyProtection="1">
      <protection locked="0"/>
    </xf>
    <xf numFmtId="168" fontId="12" fillId="5" borderId="0" xfId="0" applyNumberFormat="1" applyFont="1" applyFill="1" applyBorder="1"/>
    <xf numFmtId="0" fontId="3" fillId="3" borderId="0" xfId="0" applyFont="1" applyFill="1" applyAlignment="1" applyProtection="1">
      <alignment horizontal="left"/>
      <protection locked="0"/>
    </xf>
    <xf numFmtId="0" fontId="19" fillId="0" borderId="0" xfId="0" applyFont="1"/>
    <xf numFmtId="0" fontId="19" fillId="0" borderId="0" xfId="0" applyFont="1" applyFill="1" applyBorder="1"/>
  </cellXfs>
  <cellStyles count="3">
    <cellStyle name="Lien hypertexte" xfId="1" builtinId="8"/>
    <cellStyle name="Normal" xfId="0" builtinId="0"/>
    <cellStyle name="Pourcentage" xfId="2" builtinId="5"/>
  </cellStyles>
  <dxfs count="1">
    <dxf>
      <font>
        <condense val="0"/>
        <extend val="0"/>
        <color indexed="9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0</xdr:row>
          <xdr:rowOff>0</xdr:rowOff>
        </xdr:from>
        <xdr:to>
          <xdr:col>0</xdr:col>
          <xdr:colOff>1285875</xdr:colOff>
          <xdr:row>1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D4"/>
                  </a:solidFill>
                  <a:latin typeface="Arial"/>
                  <a:cs typeface="Arial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3028950</xdr:colOff>
          <xdr:row>0</xdr:row>
          <xdr:rowOff>0</xdr:rowOff>
        </xdr:from>
        <xdr:to>
          <xdr:col>1</xdr:col>
          <xdr:colOff>790575</xdr:colOff>
          <xdr:row>1</xdr:row>
          <xdr:rowOff>171450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DD0806"/>
                  </a:solidFill>
                  <a:latin typeface="Arial"/>
                  <a:cs typeface="Arial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1514475</xdr:colOff>
          <xdr:row>0</xdr:row>
          <xdr:rowOff>9525</xdr:rowOff>
        </xdr:from>
        <xdr:to>
          <xdr:col>0</xdr:col>
          <xdr:colOff>2819400</xdr:colOff>
          <xdr:row>1</xdr:row>
          <xdr:rowOff>180975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6411"/>
                  </a:solidFill>
                  <a:latin typeface="Arial"/>
                  <a:cs typeface="Arial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171450</xdr:colOff>
          <xdr:row>0</xdr:row>
          <xdr:rowOff>0</xdr:rowOff>
        </xdr:from>
        <xdr:to>
          <xdr:col>3</xdr:col>
          <xdr:colOff>352425</xdr:colOff>
          <xdr:row>1</xdr:row>
          <xdr:rowOff>180975</xdr:rowOff>
        </xdr:to>
        <xdr:sp macro="" textlink="">
          <xdr:nvSpPr>
            <xdr:cNvPr id="1064" name="Butto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CCFF"/>
                  </a:solidFill>
                  <a:latin typeface="Arial"/>
                  <a:cs typeface="Arial"/>
                </a:rPr>
                <a:t>OUVRIR DOSSIER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CCFF"/>
                  </a:solidFill>
                  <a:latin typeface="Arial"/>
                  <a:cs typeface="Arial"/>
                </a:rPr>
                <a:t>CLIENT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200026</xdr:colOff>
      <xdr:row>2</xdr:row>
      <xdr:rowOff>114300</xdr:rowOff>
    </xdr:from>
    <xdr:to>
      <xdr:col>0</xdr:col>
      <xdr:colOff>2208122</xdr:colOff>
      <xdr:row>8</xdr:row>
      <xdr:rowOff>161925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6" y="533400"/>
          <a:ext cx="2008096" cy="1323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starwear28@orange,fr" TargetMode="External"/><Relationship Id="rId2" Type="http://schemas.openxmlformats.org/officeDocument/2006/relationships/hyperlink" Target="mailto:Matijo3@sfr,fr" TargetMode="External"/><Relationship Id="rId1" Type="http://schemas.openxmlformats.org/officeDocument/2006/relationships/hyperlink" Target="mailto:melanie.bougot@orange.fr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\Mme%20Verdier%20et%20M%20Gisselbrecht-ao&#251;t-2017-D0001-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indexed="13"/>
    <pageSetUpPr fitToPage="1"/>
  </sheetPr>
  <dimension ref="A5:F49"/>
  <sheetViews>
    <sheetView showGridLines="0" showZeros="0" tabSelected="1" zoomScaleNormal="75" workbookViewId="0">
      <pane ySplit="2" topLeftCell="A3" activePane="bottomLeft" state="frozen"/>
      <selection pane="bottomLeft" activeCell="D16" sqref="D16"/>
    </sheetView>
  </sheetViews>
  <sheetFormatPr baseColWidth="10" defaultColWidth="0" defaultRowHeight="16.5" x14ac:dyDescent="0.25"/>
  <cols>
    <col min="1" max="1" width="51.85546875" style="12" customWidth="1"/>
    <col min="2" max="2" width="13.28515625" style="12" bestFit="1" customWidth="1"/>
    <col min="3" max="3" width="14.7109375" style="12" customWidth="1"/>
    <col min="4" max="4" width="20.7109375" style="12" customWidth="1"/>
    <col min="5" max="5" width="11.42578125" style="12" customWidth="1"/>
    <col min="6" max="16384" width="0" style="12" hidden="1"/>
  </cols>
  <sheetData>
    <row r="5" spans="1:4" x14ac:dyDescent="0.25">
      <c r="C5" s="13" t="s">
        <v>60</v>
      </c>
      <c r="D5" s="14">
        <v>43204</v>
      </c>
    </row>
    <row r="6" spans="1:4" ht="17.25" thickBot="1" x14ac:dyDescent="0.3">
      <c r="B6" s="13"/>
      <c r="C6" s="14"/>
      <c r="D6" s="15"/>
    </row>
    <row r="7" spans="1:4" ht="17.25" thickBot="1" x14ac:dyDescent="0.3">
      <c r="B7" s="16"/>
      <c r="C7" s="17" t="str">
        <f ca="1">"DEVIS N° "&amp;YEAR(TODAY())&amp; "/"</f>
        <v>DEVIS N° 2018/</v>
      </c>
      <c r="D7" s="18">
        <v>125</v>
      </c>
    </row>
    <row r="8" spans="1:4" x14ac:dyDescent="0.25">
      <c r="C8" s="19"/>
      <c r="D8" s="20"/>
    </row>
    <row r="10" spans="1:4" x14ac:dyDescent="0.25">
      <c r="A10" s="12" t="s">
        <v>45</v>
      </c>
    </row>
    <row r="11" spans="1:4" x14ac:dyDescent="0.25">
      <c r="A11" s="13" t="s">
        <v>9</v>
      </c>
      <c r="C11" s="75" t="s">
        <v>88</v>
      </c>
      <c r="D11" s="75"/>
    </row>
    <row r="12" spans="1:4" x14ac:dyDescent="0.25">
      <c r="C12" s="21">
        <f ca="1">IF(ISERROR(VLOOKUP($C$11,TABLO_CLIENT,2,0)),0,VLOOKUP($C$11,TABLO_CLIENT,2,0))</f>
        <v>0</v>
      </c>
      <c r="D12" s="21"/>
    </row>
    <row r="13" spans="1:4" x14ac:dyDescent="0.25">
      <c r="C13" s="21">
        <f ca="1">IF(ISERROR(VLOOKUP($C$11,TABLO_CLIENT,3,0)),0,VLOOKUP($C$11,TABLO_CLIENT,3,0))</f>
        <v>0</v>
      </c>
      <c r="D13" s="21"/>
    </row>
    <row r="14" spans="1:4" x14ac:dyDescent="0.25">
      <c r="C14" s="21" t="str">
        <f ca="1">IF(ISERROR(VLOOKUP($C$11,TABLO_CLIENT,4,0)),0,VLOOKUP($C$11,TABLO_CLIENT,4,0))</f>
        <v xml:space="preserve">saint aignan sur erre </v>
      </c>
      <c r="D14" s="21"/>
    </row>
    <row r="15" spans="1:4" x14ac:dyDescent="0.25">
      <c r="C15" s="21"/>
      <c r="D15" s="21"/>
    </row>
    <row r="16" spans="1:4" x14ac:dyDescent="0.25">
      <c r="A16" s="22" t="s">
        <v>7</v>
      </c>
      <c r="B16" s="23">
        <f ca="1">IF(ISERROR(VLOOKUP($C$11,TABLO_CLIENT,5,0)),0,VLOOKUP($C$11,TABLO_CLIENT,5,0))</f>
        <v>0</v>
      </c>
      <c r="C16" s="22" t="s">
        <v>8</v>
      </c>
      <c r="D16" s="67">
        <f ca="1">IF(ISERROR(VLOOKUP($C$11,TABLO_CLIENT,6,0)),0,VLOOKUP($C$11,TABLO_CLIENT,6,0))</f>
        <v>0</v>
      </c>
    </row>
    <row r="17" spans="1:4" x14ac:dyDescent="0.25">
      <c r="A17" s="22"/>
      <c r="B17" s="24"/>
      <c r="C17" s="22"/>
      <c r="D17" s="24"/>
    </row>
    <row r="18" spans="1:4" x14ac:dyDescent="0.25">
      <c r="A18" s="22"/>
      <c r="B18" s="24"/>
      <c r="C18" s="22"/>
      <c r="D18" s="24"/>
    </row>
    <row r="21" spans="1:4" x14ac:dyDescent="0.25">
      <c r="A21" s="25" t="s">
        <v>18</v>
      </c>
      <c r="B21" s="25" t="s">
        <v>19</v>
      </c>
      <c r="C21" s="25" t="s">
        <v>40</v>
      </c>
      <c r="D21" s="25" t="s">
        <v>41</v>
      </c>
    </row>
    <row r="22" spans="1:4" x14ac:dyDescent="0.25">
      <c r="A22" s="35" t="s">
        <v>37</v>
      </c>
      <c r="B22" s="36"/>
      <c r="C22" s="26">
        <f ca="1">IF(A22=E28,"",VLOOKUP(A22,TABLO_DESIGNATION,2,0))</f>
        <v>0</v>
      </c>
      <c r="D22" s="27">
        <f t="shared" ref="D22:D39" ca="1" si="0">IF(A22="","",B22*C22)</f>
        <v>0</v>
      </c>
    </row>
    <row r="23" spans="1:4" x14ac:dyDescent="0.25">
      <c r="A23" s="35"/>
      <c r="B23" s="35"/>
      <c r="C23" s="26" t="str">
        <f>IF(A23=E29,"",VLOOKUP(A23,TABLO_DESIGNATION,2,0))</f>
        <v/>
      </c>
      <c r="D23" s="27" t="str">
        <f t="shared" si="0"/>
        <v/>
      </c>
    </row>
    <row r="24" spans="1:4" x14ac:dyDescent="0.25">
      <c r="A24" s="35" t="s">
        <v>31</v>
      </c>
      <c r="B24" s="35"/>
      <c r="C24" s="26">
        <f ca="1">IF(A24=E30,"",VLOOKUP(A24,TABLO_DESIGNATION,2,0))</f>
        <v>60</v>
      </c>
      <c r="D24" s="27">
        <f t="shared" ca="1" si="0"/>
        <v>0</v>
      </c>
    </row>
    <row r="25" spans="1:4" x14ac:dyDescent="0.25">
      <c r="A25" s="35"/>
      <c r="B25" s="35"/>
      <c r="C25" s="26" t="str">
        <f>IF(A25=E31,"",VLOOKUP(A25,TABLO_DESIGNATION,2,0))</f>
        <v/>
      </c>
      <c r="D25" s="27" t="str">
        <f t="shared" si="0"/>
        <v/>
      </c>
    </row>
    <row r="26" spans="1:4" x14ac:dyDescent="0.25">
      <c r="A26" s="35" t="s">
        <v>36</v>
      </c>
      <c r="B26" s="35"/>
      <c r="C26" s="26">
        <f ca="1">IF(A26=E32,"",VLOOKUP(A26,TABLO_DESIGNATION,2,0))</f>
        <v>70</v>
      </c>
      <c r="D26" s="27">
        <f t="shared" ca="1" si="0"/>
        <v>0</v>
      </c>
    </row>
    <row r="27" spans="1:4" x14ac:dyDescent="0.25">
      <c r="A27" s="35"/>
      <c r="B27" s="35"/>
      <c r="C27" s="26" t="str">
        <f>IF(A27=E33,"",VLOOKUP(A27,TABLO_DESIGNATION,2,0))</f>
        <v/>
      </c>
      <c r="D27" s="27" t="str">
        <f t="shared" si="0"/>
        <v/>
      </c>
    </row>
    <row r="28" spans="1:4" x14ac:dyDescent="0.25">
      <c r="A28" s="73" t="s">
        <v>35</v>
      </c>
      <c r="B28" s="35">
        <v>2</v>
      </c>
      <c r="C28" s="26">
        <f ca="1">IF(A28=E34,"",VLOOKUP(A28,TABLO_DESIGNATION,2,0))</f>
        <v>75</v>
      </c>
      <c r="D28" s="27">
        <f ca="1">IF(A28="","",B28*C28)</f>
        <v>150</v>
      </c>
    </row>
    <row r="29" spans="1:4" x14ac:dyDescent="0.25">
      <c r="A29" s="35"/>
      <c r="B29" s="35"/>
      <c r="C29" s="26" t="str">
        <f>IF(A29=E35,"",VLOOKUP(A29,TABLO_DESIGNATION,2,0))</f>
        <v/>
      </c>
      <c r="D29" s="27" t="str">
        <f t="shared" si="0"/>
        <v/>
      </c>
    </row>
    <row r="30" spans="1:4" x14ac:dyDescent="0.25">
      <c r="A30" s="35"/>
      <c r="B30" s="35"/>
      <c r="C30" s="26" t="str">
        <f>IF(A30=E36,"",VLOOKUP(A30,TABLO_DESIGNATION,2,0))</f>
        <v/>
      </c>
      <c r="D30" s="27" t="str">
        <f t="shared" si="0"/>
        <v/>
      </c>
    </row>
    <row r="31" spans="1:4" x14ac:dyDescent="0.25">
      <c r="A31" s="35"/>
      <c r="B31" s="35"/>
      <c r="C31" s="26" t="str">
        <f>IF(A31=E37,"",VLOOKUP(A31,TABLO_DESIGNATION,2,0))</f>
        <v/>
      </c>
      <c r="D31" s="27" t="str">
        <f t="shared" si="0"/>
        <v/>
      </c>
    </row>
    <row r="32" spans="1:4" x14ac:dyDescent="0.25">
      <c r="A32" s="35"/>
      <c r="B32" s="35"/>
      <c r="C32" s="26" t="str">
        <f>IF(A32=E38,"",VLOOKUP(A32,TABLO_DESIGNATION,2,0))</f>
        <v/>
      </c>
      <c r="D32" s="27" t="str">
        <f t="shared" si="0"/>
        <v/>
      </c>
    </row>
    <row r="33" spans="1:6" x14ac:dyDescent="0.25">
      <c r="A33" s="35"/>
      <c r="B33" s="35"/>
      <c r="C33" s="26" t="str">
        <f>IF(A33=E39,"",VLOOKUP(A33,TABLO_DESIGNATION,2,0))</f>
        <v/>
      </c>
      <c r="D33" s="27" t="str">
        <f t="shared" si="0"/>
        <v/>
      </c>
    </row>
    <row r="34" spans="1:6" x14ac:dyDescent="0.25">
      <c r="A34" s="35"/>
      <c r="B34" s="35"/>
      <c r="C34" s="26" t="str">
        <f>IF(A34=E40,"",VLOOKUP(A34,TABLO_DESIGNATION,2,0))</f>
        <v/>
      </c>
      <c r="D34" s="27" t="str">
        <f t="shared" si="0"/>
        <v/>
      </c>
      <c r="F34" s="28"/>
    </row>
    <row r="35" spans="1:6" x14ac:dyDescent="0.25">
      <c r="A35" s="35"/>
      <c r="B35" s="35"/>
      <c r="C35" s="26" t="str">
        <f>IF(A35=E41,"",VLOOKUP(A35,TABLO_DESIGNATION,2,0))</f>
        <v/>
      </c>
      <c r="D35" s="27" t="str">
        <f t="shared" si="0"/>
        <v/>
      </c>
    </row>
    <row r="36" spans="1:6" x14ac:dyDescent="0.25">
      <c r="A36" s="35"/>
      <c r="B36" s="35"/>
      <c r="C36" s="26" t="str">
        <f>IF(A36=E42,"",VLOOKUP(A36,TABLO_DESIGNATION,2,0))</f>
        <v/>
      </c>
      <c r="D36" s="27" t="str">
        <f t="shared" si="0"/>
        <v/>
      </c>
    </row>
    <row r="37" spans="1:6" x14ac:dyDescent="0.25">
      <c r="A37" s="35"/>
      <c r="B37" s="35"/>
      <c r="C37" s="26" t="str">
        <f>IF(A37=E43,"",VLOOKUP(A37,TABLO_DESIGNATION,2,0))</f>
        <v/>
      </c>
      <c r="D37" s="27" t="str">
        <f t="shared" si="0"/>
        <v/>
      </c>
    </row>
    <row r="38" spans="1:6" x14ac:dyDescent="0.25">
      <c r="A38" s="35"/>
      <c r="B38" s="35"/>
      <c r="C38" s="26" t="str">
        <f>IF(A38=E44,"",VLOOKUP(A38,TABLO_DESIGNATION,2,0))</f>
        <v/>
      </c>
      <c r="D38" s="27" t="str">
        <f t="shared" si="0"/>
        <v/>
      </c>
    </row>
    <row r="39" spans="1:6" x14ac:dyDescent="0.25">
      <c r="A39" s="35"/>
      <c r="B39" s="37"/>
      <c r="C39" s="26" t="str">
        <f>IF(A39=E45,"",VLOOKUP(A39,TABLO_DESIGNATION,2,0))</f>
        <v/>
      </c>
      <c r="D39" s="27" t="str">
        <f t="shared" si="0"/>
        <v/>
      </c>
    </row>
    <row r="40" spans="1:6" x14ac:dyDescent="0.25">
      <c r="A40" s="29" t="s">
        <v>38</v>
      </c>
      <c r="B40" s="30" t="s">
        <v>42</v>
      </c>
      <c r="C40" s="30" t="s">
        <v>39</v>
      </c>
      <c r="D40" s="30" t="s">
        <v>0</v>
      </c>
    </row>
    <row r="41" spans="1:6" x14ac:dyDescent="0.25">
      <c r="A41" s="31">
        <f ca="1">SUM(D22:D39)</f>
        <v>150</v>
      </c>
      <c r="B41" s="63"/>
      <c r="C41" s="31">
        <f ca="1">A41-B41</f>
        <v>150</v>
      </c>
      <c r="D41" s="31">
        <f ca="1">SUM(C41)</f>
        <v>150</v>
      </c>
    </row>
    <row r="42" spans="1:6" ht="17.25" thickBot="1" x14ac:dyDescent="0.3">
      <c r="A42" s="32"/>
      <c r="B42" s="32"/>
      <c r="C42" s="32"/>
      <c r="D42" s="32"/>
    </row>
    <row r="43" spans="1:6" x14ac:dyDescent="0.25">
      <c r="A43" s="32" t="s">
        <v>44</v>
      </c>
      <c r="B43" s="32"/>
      <c r="C43" s="32"/>
      <c r="D43" s="33" t="s">
        <v>1</v>
      </c>
    </row>
    <row r="44" spans="1:6" ht="20.25" customHeight="1" thickBot="1" x14ac:dyDescent="0.35">
      <c r="B44" s="32"/>
      <c r="D44" s="34">
        <f ca="1">D41</f>
        <v>150</v>
      </c>
    </row>
    <row r="46" spans="1:6" ht="33" x14ac:dyDescent="0.25">
      <c r="A46" s="60" t="s">
        <v>93</v>
      </c>
      <c r="C46" s="62" t="s">
        <v>92</v>
      </c>
      <c r="D46" s="61">
        <f ca="1">D44*30%</f>
        <v>45</v>
      </c>
    </row>
    <row r="49" spans="1:1" x14ac:dyDescent="0.25">
      <c r="A49" s="13" t="s">
        <v>43</v>
      </c>
    </row>
  </sheetData>
  <sheetProtection selectLockedCells="1"/>
  <mergeCells count="1">
    <mergeCell ref="C11:D11"/>
  </mergeCells>
  <phoneticPr fontId="2" type="noConversion"/>
  <conditionalFormatting sqref="C22:C39">
    <cfRule type="expression" dxfId="0" priority="1" stopIfTrue="1">
      <formula>ISERROR(C22)</formula>
    </cfRule>
  </conditionalFormatting>
  <dataValidations count="3">
    <dataValidation type="list" allowBlank="1" showInputMessage="1" showErrorMessage="1" sqref="C11">
      <formula1>CLIENT</formula1>
    </dataValidation>
    <dataValidation type="list" allowBlank="1" showInputMessage="1" showErrorMessage="1" sqref="A22:A39">
      <formula1>DESIGNATION</formula1>
    </dataValidation>
    <dataValidation type="list" allowBlank="1" showInputMessage="1" showErrorMessage="1" sqref="B41">
      <formula1>"5.5%,19.6%"</formula1>
    </dataValidation>
  </dataValidations>
  <pageMargins left="0.52" right="0.44" top="0.34" bottom="0.98425196850393704" header="0.2" footer="0.51181102362204722"/>
  <pageSetup paperSize="9" scale="92" orientation="portrait" blackAndWhite="1" r:id="rId1"/>
  <headerFooter alignWithMargins="0"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imprimer">
                <anchor moveWithCells="1" sizeWithCells="1">
                  <from>
                    <xdr:col>0</xdr:col>
                    <xdr:colOff>266700</xdr:colOff>
                    <xdr:row>0</xdr:row>
                    <xdr:rowOff>0</xdr:rowOff>
                  </from>
                  <to>
                    <xdr:col>0</xdr:col>
                    <xdr:colOff>1285875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5" name="Button 22">
              <controlPr defaultSize="0" print="0" autoFill="0" autoPict="0" macro="[0]!Archiver">
                <anchor moveWithCells="1" sizeWithCells="1">
                  <from>
                    <xdr:col>0</xdr:col>
                    <xdr:colOff>3028950</xdr:colOff>
                    <xdr:row>0</xdr:row>
                    <xdr:rowOff>0</xdr:rowOff>
                  </from>
                  <to>
                    <xdr:col>1</xdr:col>
                    <xdr:colOff>790575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6" name="Button 24">
              <controlPr defaultSize="0" print="0" autoFill="0" autoPict="0" macro="[0]!Effacer">
                <anchor moveWithCells="1" sizeWithCells="1">
                  <from>
                    <xdr:col>0</xdr:col>
                    <xdr:colOff>1514475</xdr:colOff>
                    <xdr:row>0</xdr:row>
                    <xdr:rowOff>9525</xdr:rowOff>
                  </from>
                  <to>
                    <xdr:col>0</xdr:col>
                    <xdr:colOff>2819400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7" name="Button 40">
              <controlPr defaultSize="0" print="0" autoFill="0" autoPict="0" macro="[0]!DossierClient">
                <anchor moveWithCells="1" sizeWithCells="1">
                  <from>
                    <xdr:col>2</xdr:col>
                    <xdr:colOff>171450</xdr:colOff>
                    <xdr:row>0</xdr:row>
                    <xdr:rowOff>0</xdr:rowOff>
                  </from>
                  <to>
                    <xdr:col>3</xdr:col>
                    <xdr:colOff>352425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57"/>
  </sheetPr>
  <dimension ref="A1:B19"/>
  <sheetViews>
    <sheetView workbookViewId="0">
      <pane ySplit="1" topLeftCell="A2" activePane="bottomLeft" state="frozen"/>
      <selection pane="bottomLeft" activeCell="B14" sqref="B14"/>
    </sheetView>
  </sheetViews>
  <sheetFormatPr baseColWidth="10" defaultRowHeight="12.75" x14ac:dyDescent="0.2"/>
  <cols>
    <col min="1" max="1" width="57.140625" bestFit="1" customWidth="1"/>
  </cols>
  <sheetData>
    <row r="1" spans="1:2" ht="20.100000000000001" customHeight="1" x14ac:dyDescent="0.2">
      <c r="A1" s="45" t="s">
        <v>10</v>
      </c>
      <c r="B1" s="45" t="s">
        <v>11</v>
      </c>
    </row>
    <row r="2" spans="1:2" s="1" customFormat="1" ht="18.75" x14ac:dyDescent="0.3">
      <c r="A2" s="54" t="s">
        <v>30</v>
      </c>
      <c r="B2" s="55">
        <v>50</v>
      </c>
    </row>
    <row r="3" spans="1:2" s="1" customFormat="1" ht="18.75" x14ac:dyDescent="0.3">
      <c r="A3" s="56" t="s">
        <v>31</v>
      </c>
      <c r="B3" s="57">
        <v>60</v>
      </c>
    </row>
    <row r="4" spans="1:2" s="1" customFormat="1" ht="18.75" x14ac:dyDescent="0.3">
      <c r="A4" s="54" t="s">
        <v>32</v>
      </c>
      <c r="B4" s="55">
        <v>180</v>
      </c>
    </row>
    <row r="5" spans="1:2" s="1" customFormat="1" ht="18.75" x14ac:dyDescent="0.3">
      <c r="A5" s="58" t="s">
        <v>33</v>
      </c>
      <c r="B5" s="57">
        <v>35</v>
      </c>
    </row>
    <row r="6" spans="1:2" s="1" customFormat="1" ht="18.75" x14ac:dyDescent="0.3">
      <c r="A6" s="54" t="s">
        <v>34</v>
      </c>
      <c r="B6" s="55">
        <v>0.65</v>
      </c>
    </row>
    <row r="7" spans="1:2" ht="15.75" x14ac:dyDescent="0.25">
      <c r="A7" s="58" t="s">
        <v>35</v>
      </c>
      <c r="B7" s="57">
        <v>75</v>
      </c>
    </row>
    <row r="8" spans="1:2" ht="15.75" x14ac:dyDescent="0.25">
      <c r="A8" s="54" t="s">
        <v>36</v>
      </c>
      <c r="B8" s="55">
        <v>70</v>
      </c>
    </row>
    <row r="9" spans="1:2" ht="15.75" x14ac:dyDescent="0.25">
      <c r="A9" s="58" t="s">
        <v>37</v>
      </c>
      <c r="B9" s="59">
        <v>0</v>
      </c>
    </row>
    <row r="10" spans="1:2" ht="15.75" x14ac:dyDescent="0.25">
      <c r="A10" s="54" t="s">
        <v>71</v>
      </c>
      <c r="B10" s="55">
        <v>0</v>
      </c>
    </row>
    <row r="11" spans="1:2" ht="15.75" x14ac:dyDescent="0.25">
      <c r="A11" s="69" t="s">
        <v>63</v>
      </c>
      <c r="B11" s="70">
        <v>45</v>
      </c>
    </row>
    <row r="12" spans="1:2" ht="15.75" x14ac:dyDescent="0.25">
      <c r="A12" s="71" t="s">
        <v>69</v>
      </c>
      <c r="B12" s="70">
        <v>0</v>
      </c>
    </row>
    <row r="13" spans="1:2" ht="15.75" x14ac:dyDescent="0.25">
      <c r="A13" s="69" t="s">
        <v>70</v>
      </c>
      <c r="B13" s="72">
        <v>15</v>
      </c>
    </row>
    <row r="14" spans="1:2" ht="15.75" x14ac:dyDescent="0.25">
      <c r="A14" s="71" t="s">
        <v>72</v>
      </c>
      <c r="B14" s="72"/>
    </row>
    <row r="15" spans="1:2" ht="15.75" x14ac:dyDescent="0.25">
      <c r="A15" s="76" t="s">
        <v>78</v>
      </c>
      <c r="B15" s="72">
        <v>0</v>
      </c>
    </row>
    <row r="16" spans="1:2" ht="15.75" x14ac:dyDescent="0.25">
      <c r="A16" s="76" t="s">
        <v>79</v>
      </c>
      <c r="B16" s="72">
        <v>0</v>
      </c>
    </row>
    <row r="17" spans="1:2" ht="15.75" x14ac:dyDescent="0.25">
      <c r="A17" s="76" t="s">
        <v>80</v>
      </c>
    </row>
    <row r="18" spans="1:2" ht="15.75" x14ac:dyDescent="0.25">
      <c r="A18" s="77" t="s">
        <v>86</v>
      </c>
      <c r="B18" s="74">
        <v>60</v>
      </c>
    </row>
    <row r="19" spans="1:2" ht="15.75" x14ac:dyDescent="0.25">
      <c r="A19" s="77" t="s">
        <v>87</v>
      </c>
      <c r="B19" s="74">
        <v>60</v>
      </c>
    </row>
  </sheetData>
  <phoneticPr fontId="2" type="noConversion"/>
  <dataValidations count="1">
    <dataValidation type="list" allowBlank="1" showInputMessage="1" showErrorMessage="1" sqref="C7">
      <formula1>$A$2:$A$6</formula1>
    </dataValidation>
  </dataValidations>
  <pageMargins left="0.78740157499999996" right="0.78740157499999996" top="0.984251969" bottom="0.984251969" header="0.4921259845" footer="0.492125984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indexed="29"/>
  </sheetPr>
  <dimension ref="A1:K9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2.75" x14ac:dyDescent="0.2"/>
  <cols>
    <col min="1" max="1" width="11.42578125" style="4"/>
    <col min="2" max="2" width="29" style="4" customWidth="1"/>
    <col min="3" max="3" width="23.85546875" style="4" customWidth="1"/>
    <col min="4" max="4" width="26.28515625" style="4" bestFit="1" customWidth="1"/>
    <col min="5" max="5" width="21.28515625" style="4" customWidth="1"/>
    <col min="6" max="6" width="13.28515625" style="6" bestFit="1" customWidth="1"/>
    <col min="7" max="7" width="14.28515625" style="7" bestFit="1" customWidth="1"/>
    <col min="8" max="16384" width="11.42578125" style="4"/>
  </cols>
  <sheetData>
    <row r="1" spans="1:11" ht="36.75" customHeight="1" x14ac:dyDescent="0.2">
      <c r="A1" s="4" t="s">
        <v>91</v>
      </c>
      <c r="B1" s="40" t="s">
        <v>20</v>
      </c>
      <c r="C1" s="40" t="s">
        <v>4</v>
      </c>
      <c r="D1" s="40" t="s">
        <v>5</v>
      </c>
      <c r="E1" s="40" t="s">
        <v>6</v>
      </c>
      <c r="F1" s="49" t="s">
        <v>2</v>
      </c>
      <c r="G1" s="50" t="s">
        <v>3</v>
      </c>
      <c r="H1" s="40" t="s">
        <v>21</v>
      </c>
      <c r="I1" s="51" t="s">
        <v>22</v>
      </c>
      <c r="J1" s="51" t="s">
        <v>23</v>
      </c>
      <c r="K1" s="51" t="s">
        <v>24</v>
      </c>
    </row>
    <row r="2" spans="1:11" x14ac:dyDescent="0.2">
      <c r="B2" s="4" t="s">
        <v>25</v>
      </c>
      <c r="C2" s="5" t="s">
        <v>26</v>
      </c>
      <c r="D2" s="52"/>
      <c r="E2" s="52" t="s">
        <v>27</v>
      </c>
      <c r="G2" s="53"/>
      <c r="H2" s="4" t="s">
        <v>28</v>
      </c>
      <c r="J2" s="4" t="s">
        <v>29</v>
      </c>
    </row>
    <row r="3" spans="1:11" x14ac:dyDescent="0.2">
      <c r="B3" s="4" t="s">
        <v>53</v>
      </c>
      <c r="C3" s="5" t="s">
        <v>48</v>
      </c>
      <c r="D3" s="5"/>
      <c r="E3" s="4" t="s">
        <v>49</v>
      </c>
      <c r="F3" s="6" t="s">
        <v>51</v>
      </c>
      <c r="G3" s="53" t="s">
        <v>52</v>
      </c>
      <c r="H3" s="4" t="s">
        <v>28</v>
      </c>
      <c r="I3" s="66">
        <v>43288</v>
      </c>
      <c r="J3" s="4" t="s">
        <v>50</v>
      </c>
    </row>
    <row r="4" spans="1:11" x14ac:dyDescent="0.2">
      <c r="B4" s="4" t="s">
        <v>54</v>
      </c>
      <c r="H4" s="4" t="s">
        <v>55</v>
      </c>
      <c r="I4" s="68">
        <v>43239</v>
      </c>
    </row>
    <row r="5" spans="1:11" x14ac:dyDescent="0.2">
      <c r="B5" s="4" t="s">
        <v>56</v>
      </c>
      <c r="C5" s="4" t="s">
        <v>57</v>
      </c>
      <c r="E5" s="4" t="s">
        <v>58</v>
      </c>
      <c r="G5" s="53" t="s">
        <v>59</v>
      </c>
      <c r="H5" s="4" t="s">
        <v>55</v>
      </c>
      <c r="I5" s="68">
        <v>43337</v>
      </c>
    </row>
    <row r="6" spans="1:11" x14ac:dyDescent="0.2">
      <c r="B6" s="4" t="s">
        <v>65</v>
      </c>
      <c r="C6" s="4" t="s">
        <v>66</v>
      </c>
      <c r="E6" s="4" t="s">
        <v>67</v>
      </c>
      <c r="F6" s="6" t="s">
        <v>64</v>
      </c>
      <c r="G6" s="53" t="s">
        <v>68</v>
      </c>
      <c r="H6" s="4" t="s">
        <v>61</v>
      </c>
      <c r="I6" s="68">
        <v>43212</v>
      </c>
      <c r="J6" s="4" t="s">
        <v>62</v>
      </c>
    </row>
    <row r="7" spans="1:11" x14ac:dyDescent="0.2">
      <c r="B7" s="4" t="s">
        <v>73</v>
      </c>
      <c r="C7" s="4" t="s">
        <v>74</v>
      </c>
      <c r="E7" s="4" t="s">
        <v>75</v>
      </c>
      <c r="G7" s="7" t="s">
        <v>76</v>
      </c>
      <c r="H7" s="4" t="s">
        <v>77</v>
      </c>
    </row>
    <row r="8" spans="1:11" x14ac:dyDescent="0.2">
      <c r="B8" s="4" t="s">
        <v>81</v>
      </c>
      <c r="C8" s="4" t="s">
        <v>82</v>
      </c>
      <c r="E8" s="4" t="s">
        <v>83</v>
      </c>
      <c r="H8" s="4" t="s">
        <v>84</v>
      </c>
      <c r="J8" s="4" t="s">
        <v>85</v>
      </c>
    </row>
    <row r="9" spans="1:11" x14ac:dyDescent="0.2">
      <c r="B9" s="4" t="s">
        <v>88</v>
      </c>
      <c r="E9" s="4" t="s">
        <v>89</v>
      </c>
      <c r="H9" s="4" t="s">
        <v>55</v>
      </c>
      <c r="I9" s="68">
        <v>43225</v>
      </c>
      <c r="J9" s="4" t="s">
        <v>90</v>
      </c>
    </row>
  </sheetData>
  <phoneticPr fontId="2" type="noConversion"/>
  <hyperlinks>
    <hyperlink ref="G3" r:id="rId1"/>
    <hyperlink ref="G5" r:id="rId2"/>
    <hyperlink ref="G6" r:id="rId3"/>
  </hyperlinks>
  <pageMargins left="0.78740157499999996" right="0.78740157499999996" top="0.984251969" bottom="0.984251969" header="0.4921259845" footer="0.4921259845"/>
  <pageSetup paperSize="9" orientation="portrait" horizontalDpi="0" verticalDpi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indexed="41"/>
  </sheetPr>
  <dimension ref="A1:E3"/>
  <sheetViews>
    <sheetView workbookViewId="0">
      <pane ySplit="1" topLeftCell="A2" activePane="bottomLeft" state="frozen"/>
      <selection pane="bottomLeft" activeCell="B2" sqref="B2"/>
    </sheetView>
  </sheetViews>
  <sheetFormatPr baseColWidth="10" defaultColWidth="10.85546875" defaultRowHeight="12.75" x14ac:dyDescent="0.2"/>
  <cols>
    <col min="1" max="1" width="11.28515625" style="2" bestFit="1" customWidth="1"/>
    <col min="2" max="2" width="11.42578125" style="3" customWidth="1"/>
    <col min="3" max="3" width="20.7109375" style="2" customWidth="1"/>
    <col min="4" max="4" width="11.7109375" style="11" bestFit="1" customWidth="1"/>
    <col min="5" max="5" width="13.140625" style="11" bestFit="1" customWidth="1"/>
    <col min="6" max="16384" width="10.85546875" style="2"/>
  </cols>
  <sheetData>
    <row r="1" spans="1:5" ht="36" customHeight="1" thickTop="1" x14ac:dyDescent="0.2">
      <c r="A1" s="42" t="s">
        <v>12</v>
      </c>
      <c r="B1" s="43" t="s">
        <v>13</v>
      </c>
      <c r="C1" s="44" t="s">
        <v>14</v>
      </c>
      <c r="D1" s="64" t="s">
        <v>46</v>
      </c>
      <c r="E1" s="65" t="s">
        <v>47</v>
      </c>
    </row>
    <row r="2" spans="1:5" x14ac:dyDescent="0.2">
      <c r="A2" s="47">
        <v>42967</v>
      </c>
      <c r="B2" s="48">
        <v>1</v>
      </c>
      <c r="C2" s="2" t="s">
        <v>25</v>
      </c>
      <c r="D2" s="11">
        <v>69.5</v>
      </c>
      <c r="E2" s="11">
        <v>69.5</v>
      </c>
    </row>
    <row r="3" spans="1:5" x14ac:dyDescent="0.2">
      <c r="A3" s="47"/>
      <c r="B3" s="48"/>
    </row>
  </sheetData>
  <sortState ref="A2:E4">
    <sortCondition ref="B1"/>
  </sortState>
  <phoneticPr fontId="2" type="noConversion"/>
  <hyperlinks>
    <hyperlink ref="B2" r:id="rId1" display="\Mme Verdier et M Gisselbrecht-août-2017-D0001-.xls"/>
  </hyperlinks>
  <pageMargins left="0.78740157499999996" right="0.78740157499999996" top="0.984251969" bottom="0.984251969" header="0.4921259845" footer="0.4921259845"/>
  <pageSetup paperSize="9"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indexed="10"/>
  </sheetPr>
  <dimension ref="A1:F6"/>
  <sheetViews>
    <sheetView workbookViewId="0">
      <pane ySplit="1" topLeftCell="A2" activePane="bottomLeft" state="frozen"/>
      <selection pane="bottomLeft" activeCell="B7" sqref="B7"/>
    </sheetView>
  </sheetViews>
  <sheetFormatPr baseColWidth="10" defaultRowHeight="12.75" x14ac:dyDescent="0.2"/>
  <cols>
    <col min="1" max="1" width="11.42578125" style="8"/>
    <col min="2" max="2" width="11.42578125" style="9"/>
    <col min="3" max="3" width="20.7109375" customWidth="1"/>
    <col min="4" max="5" width="11.42578125" style="10"/>
    <col min="6" max="6" width="15.42578125" bestFit="1" customWidth="1"/>
  </cols>
  <sheetData>
    <row r="1" spans="1:6" ht="20.100000000000001" customHeight="1" x14ac:dyDescent="0.2">
      <c r="A1" s="38" t="s">
        <v>12</v>
      </c>
      <c r="B1" s="39" t="s">
        <v>13</v>
      </c>
      <c r="C1" s="40" t="s">
        <v>14</v>
      </c>
      <c r="D1" s="41" t="s">
        <v>15</v>
      </c>
      <c r="E1" s="41" t="s">
        <v>16</v>
      </c>
      <c r="F1" s="40" t="s">
        <v>17</v>
      </c>
    </row>
    <row r="2" spans="1:6" x14ac:dyDescent="0.2">
      <c r="B2" s="46">
        <v>0</v>
      </c>
    </row>
    <row r="3" spans="1:6" x14ac:dyDescent="0.2">
      <c r="B3" s="46"/>
    </row>
    <row r="4" spans="1:6" x14ac:dyDescent="0.2">
      <c r="B4" s="46"/>
    </row>
    <row r="5" spans="1:6" x14ac:dyDescent="0.2">
      <c r="B5" s="46"/>
    </row>
    <row r="6" spans="1:6" x14ac:dyDescent="0.2">
      <c r="B6" s="46"/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MODELE</vt:lpstr>
      <vt:lpstr>Designation</vt:lpstr>
      <vt:lpstr>Client</vt:lpstr>
      <vt:lpstr>RecapDevis</vt:lpstr>
      <vt:lpstr>RecapFacture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Nad-Dan</dc:creator>
  <dc:description>naddan_6154@yahoo.fr</dc:description>
  <cp:lastModifiedBy>Ellie</cp:lastModifiedBy>
  <cp:lastPrinted>2018-01-24T16:28:39Z</cp:lastPrinted>
  <dcterms:created xsi:type="dcterms:W3CDTF">2008-03-10T10:02:57Z</dcterms:created>
  <dcterms:modified xsi:type="dcterms:W3CDTF">2018-04-14T09:18:28Z</dcterms:modified>
</cp:coreProperties>
</file>