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Kamga\Documents\ENEO\epave\"/>
    </mc:Choice>
  </mc:AlternateContent>
  <bookViews>
    <workbookView xWindow="0" yWindow="0" windowWidth="20490" windowHeight="7155"/>
  </bookViews>
  <sheets>
    <sheet name="Mouvement" sheetId="1" r:id="rId1"/>
    <sheet name="Source" sheetId="4" r:id="rId2"/>
  </sheets>
  <definedNames>
    <definedName name="ARTICLE">OFFSET(Source!$D$2,0,0,COUNTA(Source!$D:$D)-1)</definedName>
    <definedName name="ENTREPRISE">OFFSET(Source!$C$2,0,0,COUNTA(Source!$C:$C)-1)</definedName>
    <definedName name="EXPLOITATION">OFFSET(Source!$B$2,0,0,COUNTA(Source!$B:$B)-1)</definedName>
    <definedName name="MOUVEMENT">OFFSET(Source!$A$2,0,0,COUNTA(Source!$A:$A)-1)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" i="1" l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6" i="1"/>
  <c r="L7" i="1" l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6" i="1"/>
</calcChain>
</file>

<file path=xl/sharedStrings.xml><?xml version="1.0" encoding="utf-8"?>
<sst xmlns="http://schemas.openxmlformats.org/spreadsheetml/2006/main" count="678" uniqueCount="149">
  <si>
    <t>CODE ARTICLE</t>
  </si>
  <si>
    <t>DESIGNATION</t>
  </si>
  <si>
    <t>CATEGORIE</t>
  </si>
  <si>
    <t>EXPLOITATION</t>
  </si>
  <si>
    <t>ENTREPRISE</t>
  </si>
  <si>
    <t>D10A40078</t>
  </si>
  <si>
    <t>ENTREE</t>
  </si>
  <si>
    <t>DLA CENTRE</t>
  </si>
  <si>
    <t>EMOBAT</t>
  </si>
  <si>
    <t>D10A40079</t>
  </si>
  <si>
    <t>SORTIE</t>
  </si>
  <si>
    <t>DLA NORD</t>
  </si>
  <si>
    <t>MOT-ELEC</t>
  </si>
  <si>
    <t>D08B30048</t>
  </si>
  <si>
    <t>DLA SUD</t>
  </si>
  <si>
    <t>GTS</t>
  </si>
  <si>
    <t>D08B30047</t>
  </si>
  <si>
    <t>DLA EST</t>
  </si>
  <si>
    <t>MATICAM</t>
  </si>
  <si>
    <t>D08B30043</t>
  </si>
  <si>
    <t>DLA OUEST</t>
  </si>
  <si>
    <t>FORGEL</t>
  </si>
  <si>
    <t>D08B30049</t>
  </si>
  <si>
    <t>MAG KOUMASSI</t>
  </si>
  <si>
    <t>CRT</t>
  </si>
  <si>
    <t>D10A30172</t>
  </si>
  <si>
    <t>MAG GENERAL</t>
  </si>
  <si>
    <t>CAMELEC</t>
  </si>
  <si>
    <t>D10C00033</t>
  </si>
  <si>
    <t>MAG KIT</t>
  </si>
  <si>
    <t>SCETP</t>
  </si>
  <si>
    <t>D10C00203</t>
  </si>
  <si>
    <t>PROJET COMPTEURS PREPAYE</t>
  </si>
  <si>
    <t>SPEVES</t>
  </si>
  <si>
    <t>D08B30114</t>
  </si>
  <si>
    <t>COMPTOIR BRANCHEMENT</t>
  </si>
  <si>
    <t>SAEL</t>
  </si>
  <si>
    <t>D10C00048</t>
  </si>
  <si>
    <t>SOCANES</t>
  </si>
  <si>
    <t>D10C00058</t>
  </si>
  <si>
    <t>SET-CAM</t>
  </si>
  <si>
    <t>D10C00047</t>
  </si>
  <si>
    <t>SAINELEC</t>
  </si>
  <si>
    <t>D08B30009</t>
  </si>
  <si>
    <t>URTID</t>
  </si>
  <si>
    <t>D08B30008</t>
  </si>
  <si>
    <t>DAYSTAR</t>
  </si>
  <si>
    <t>D08B30078</t>
  </si>
  <si>
    <t>ELECTRON SERVICE</t>
  </si>
  <si>
    <t>D08B30033</t>
  </si>
  <si>
    <t>SOBELTRA</t>
  </si>
  <si>
    <t>D08B30034</t>
  </si>
  <si>
    <t>ERTEL</t>
  </si>
  <si>
    <t>D08B30039</t>
  </si>
  <si>
    <t>ELECTRON SUARL</t>
  </si>
  <si>
    <t>D10A30298</t>
  </si>
  <si>
    <t>EPRESER</t>
  </si>
  <si>
    <t>D10A30299</t>
  </si>
  <si>
    <t>INGMANNS</t>
  </si>
  <si>
    <t>KITBRM101</t>
  </si>
  <si>
    <t>ITS</t>
  </si>
  <si>
    <t>KITBRM201</t>
  </si>
  <si>
    <t>IBSC</t>
  </si>
  <si>
    <t>KITBRM301</t>
  </si>
  <si>
    <t>KANZA</t>
  </si>
  <si>
    <t>KITBRT101</t>
  </si>
  <si>
    <t>METCH-ELEC</t>
  </si>
  <si>
    <t>KITBRT201</t>
  </si>
  <si>
    <t>REBS</t>
  </si>
  <si>
    <t>KITPSM101</t>
  </si>
  <si>
    <t>ATES</t>
  </si>
  <si>
    <t>KITPSM201</t>
  </si>
  <si>
    <t>GIM</t>
  </si>
  <si>
    <t>KITPSM301</t>
  </si>
  <si>
    <t>GCI</t>
  </si>
  <si>
    <t>KITPST101</t>
  </si>
  <si>
    <t>CATRASCO</t>
  </si>
  <si>
    <t>KITPST201</t>
  </si>
  <si>
    <t>ECAMEL</t>
  </si>
  <si>
    <t>KITDIS101</t>
  </si>
  <si>
    <t>TME</t>
  </si>
  <si>
    <t>KITACP101</t>
  </si>
  <si>
    <t>D08B30105</t>
  </si>
  <si>
    <t>HUB DLA CENTRE</t>
  </si>
  <si>
    <t>D11K20137</t>
  </si>
  <si>
    <t>HUB DLA SUD</t>
  </si>
  <si>
    <t>D08B30111</t>
  </si>
  <si>
    <t>HUB DLA OUEST</t>
  </si>
  <si>
    <t>D08B30112</t>
  </si>
  <si>
    <t>HUB DLA NORD</t>
  </si>
  <si>
    <t>D08B30113</t>
  </si>
  <si>
    <t>HUB DLA EST</t>
  </si>
  <si>
    <t>D08B30120</t>
  </si>
  <si>
    <t>P08C51845</t>
  </si>
  <si>
    <t>P12K82661</t>
  </si>
  <si>
    <t>D08B30011</t>
  </si>
  <si>
    <t>D08B30028</t>
  </si>
  <si>
    <t>D10A30300</t>
  </si>
  <si>
    <t>DATE</t>
  </si>
  <si>
    <t>N°DM</t>
  </si>
  <si>
    <t>MOUVEMENT</t>
  </si>
  <si>
    <t>QUANTITE</t>
  </si>
  <si>
    <t>N°BS</t>
  </si>
  <si>
    <t>P.U</t>
  </si>
  <si>
    <t>CODE.ART</t>
  </si>
  <si>
    <t>0009721</t>
  </si>
  <si>
    <t>1705384602</t>
  </si>
  <si>
    <t>1705384603</t>
  </si>
  <si>
    <t>1705384605</t>
  </si>
  <si>
    <t>1705384606</t>
  </si>
  <si>
    <t>1706384621</t>
  </si>
  <si>
    <t>1705381328</t>
  </si>
  <si>
    <t>1705373716</t>
  </si>
  <si>
    <t>1705366543</t>
  </si>
  <si>
    <t>1704355542</t>
  </si>
  <si>
    <t>1704346128</t>
  </si>
  <si>
    <t>1705379114</t>
  </si>
  <si>
    <t>1704357234</t>
  </si>
  <si>
    <t>1705384504</t>
  </si>
  <si>
    <t>1706384640</t>
  </si>
  <si>
    <t>1706384632</t>
  </si>
  <si>
    <t>1705366436</t>
  </si>
  <si>
    <t>1705373995</t>
  </si>
  <si>
    <t>1705366452</t>
  </si>
  <si>
    <t>1705373994</t>
  </si>
  <si>
    <t>1705374208</t>
  </si>
  <si>
    <t>1705377149</t>
  </si>
  <si>
    <t>1705381382</t>
  </si>
  <si>
    <t>1706384661</t>
  </si>
  <si>
    <t>1706384663</t>
  </si>
  <si>
    <t>1705384442</t>
  </si>
  <si>
    <t>1703336232</t>
  </si>
  <si>
    <t>MONTANT</t>
  </si>
  <si>
    <t>ENTRÉE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</si>
  <si>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</si>
  <si>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</si>
  <si>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</si>
  <si>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</si>
  <si>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</si>
  <si>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</si>
  <si>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</si>
  <si>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</si>
  <si>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</si>
  <si>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</si>
  <si>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</si>
  <si>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</si>
  <si>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PERIODE</t>
  </si>
  <si>
    <t>STOCK A</t>
  </si>
  <si>
    <t>17/08/2017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</si>
</sst>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empus Sans ITC"/>
      <family val="5"/>
    </font>
    <font>
      <b/>
      <sz val="9"/>
      <color theme="0"/>
      <name val="Tempus Sans ITC"/>
      <family val="5"/>
    </font>
    <font>
      <b/>
      <sz val="9"/>
      <color theme="4" tint="-0.249977111117893"/>
      <name val="Tempus Sans ITC"/>
      <family val="5"/>
    </font>
    <font>
      <sz val="11"/>
      <color theme="1"/>
      <name val="Tempus Sans ITC"/>
      <family val="5"/>
    </font>
    <font>
      <sz val="11"/>
      <color theme="4" tint="-0.249977111117893"/>
      <name val="Tempus Sans ITC"/>
      <family val="5"/>
    </font>
    <font>
      <sz val="11"/>
      <color theme="0"/>
      <name val="Tempus Sans ITC"/>
      <family val="5"/>
    </font>
    <font>
      <b/>
      <sz val="9"/>
      <color rgb="FF0070C0"/>
      <name val="Tempus Sans ITC"/>
      <family val="5"/>
    </font>
  </fonts>
  <fills count="1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5"/>
        <bgColor theme="5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9" tint="-0.249977111117893"/>
        <bgColor theme="9" tint="-0.249977111117893"/>
      </patternFill>
    </fill>
    <fill>
      <patternFill patternType="solid">
        <fgColor theme="1"/>
        <bgColor theme="1"/>
      </patternFill>
    </fill>
    <fill>
      <gradientFill degree="90">
        <stop position="0">
          <color theme="0"/>
        </stop>
        <stop position="1">
          <color theme="4"/>
        </stop>
      </gradientFill>
    </fill>
    <fill>
      <gradientFill degree="90">
        <stop position="0">
          <color theme="0"/>
        </stop>
        <stop position="1">
          <color rgb="FFF84B3E"/>
        </stop>
      </gradient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rgb="FF00B050"/>
        </stop>
      </gradientFill>
    </fill>
    <fill>
      <patternFill patternType="solid">
        <fgColor theme="0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4" fillId="0" borderId="0" xfId="0" applyFont="1"/>
    <xf numFmtId="0" fontId="4" fillId="4" borderId="1" xfId="0" applyFont="1" applyFill="1" applyBorder="1"/>
    <xf numFmtId="0" fontId="3" fillId="0" borderId="2" xfId="0" applyFont="1" applyBorder="1" applyAlignment="1">
      <alignment horizontal="center" vertical="center"/>
    </xf>
    <xf numFmtId="0" fontId="5" fillId="5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2" fillId="8" borderId="1" xfId="0" applyFont="1" applyFill="1" applyBorder="1" applyAlignment="1">
      <alignment horizontal="center" vertical="center"/>
    </xf>
    <xf numFmtId="0" fontId="6" fillId="7" borderId="1" xfId="0" applyFont="1" applyFill="1" applyBorder="1"/>
    <xf numFmtId="0" fontId="6" fillId="2" borderId="1" xfId="0" applyFont="1" applyFill="1" applyBorder="1"/>
    <xf numFmtId="0" fontId="1" fillId="9" borderId="1" xfId="0" applyFont="1" applyFill="1" applyBorder="1" applyAlignment="1">
      <alignment horizontal="center" vertical="center"/>
    </xf>
    <xf numFmtId="3" fontId="1" fillId="1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1" borderId="0" xfId="0" applyFill="1" applyAlignment="1">
      <alignment horizontal="left" vertical="center"/>
    </xf>
    <xf numFmtId="3" fontId="0" fillId="11" borderId="0" xfId="0" applyNumberFormat="1" applyFill="1" applyAlignment="1">
      <alignment horizontal="center" vertical="center"/>
    </xf>
    <xf numFmtId="0" fontId="0" fillId="11" borderId="0" xfId="0" applyFill="1" applyAlignment="1">
      <alignment horizontal="center"/>
    </xf>
    <xf numFmtId="0" fontId="0" fillId="11" borderId="0" xfId="0" applyFill="1"/>
    <xf numFmtId="14" fontId="0" fillId="11" borderId="0" xfId="0" applyNumberFormat="1" applyFill="1" applyAlignment="1">
      <alignment horizontal="center" vertical="center"/>
    </xf>
    <xf numFmtId="0" fontId="0" fillId="11" borderId="0" xfId="0" applyNumberFormat="1" applyFill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4" fillId="13" borderId="1" xfId="0" applyFont="1" applyFill="1" applyBorder="1"/>
    <xf numFmtId="14" fontId="0" fillId="0" borderId="0" xfId="0" applyNumberFormat="1"/>
    <xf numFmtId="0" fontId="1" fillId="9" borderId="2" xfId="0" applyFont="1" applyFill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3FFCD"/>
      <color rgb="FF5BFFA5"/>
      <color rgb="FFF84B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228599</xdr:colOff>
      <xdr:row>0</xdr:row>
      <xdr:rowOff>0</xdr:rowOff>
    </xdr:from>
    <xdr:to>
      <xdr:col>7</xdr:col>
      <xdr:colOff>371475</xdr:colOff>
      <xdr:row>2</xdr:row>
      <xdr:rowOff>85725</xdr:rowOff>
    </xdr:to>
    <xdr:sp macro="" textlink="">
      <xdr:nvSpPr>
        <xdr:cNvPr id="2" name="Rectangle à coins arrondis 1"/>
        <xdr:cNvSpPr/>
      </xdr:nvSpPr>
      <xdr:spPr>
        <a:xfrm>
          <a:off x="2847974" y="0"/>
          <a:ext cx="6572251" cy="714375"/>
        </a:xfrm>
        <a:prstGeom prst="roundRect">
          <a:avLst/>
        </a:prstGeom>
        <a:effectLst>
          <a:outerShdw blurRad="63500" sx="102000" sy="102000" algn="ctr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317500"/>
        </a:effectLst>
        <a:scene3d>
          <a:camera prst="orthographicFront"/>
          <a:lightRig rig="threePt" dir="t"/>
        </a:scene3d>
        <a:sp3d prstMaterial="matte"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p3d extrusionH="57150">
            <a:bevelT w="38100" h="38100"/>
          </a:sp3d>
        </a:bodyPr>
        <a:lstStyle/>
        <a:p>
          <a:pPr algn="ctr"/>
          <a:r>
            <a:rPr lang="fr-FR" sz="2800" b="0" cap="none" spc="0">
              <a:ln w="0"/>
              <a:solidFill>
                <a:schemeClr val="tx1"/>
              </a:solidFill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  <a:reflection blurRad="6350" stA="55000" endA="300" endPos="45500" dir="5400000" sy="-100000" algn="bl" rotWithShape="0"/>
              </a:effectLst>
              <a:latin typeface="Tempus Sans ITC" panose="04020404030D07020202" pitchFamily="82" charset="0"/>
            </a:rPr>
            <a:t>MOUVEMENTS  ARTICLES</a:t>
          </a:r>
        </a:p>
      </xdr:txBody>
    </xdr:sp>
    <xdr:clientData/>
  </xdr:twoCellAnchor>
  <xdr:twoCellAnchor editAs="absolute">
    <xdr:from>
      <xdr:col>3</xdr:col>
      <xdr:colOff>3076575</xdr:colOff>
      <xdr:row>2</xdr:row>
      <xdr:rowOff>0</xdr:rowOff>
    </xdr:from>
    <xdr:to>
      <xdr:col>4</xdr:col>
      <xdr:colOff>266700</xdr:colOff>
      <xdr:row>3</xdr:row>
      <xdr:rowOff>70223</xdr:rowOff>
    </xdr:to>
    <xdr:sp macro="[0]!ouvrir" textlink="">
      <xdr:nvSpPr>
        <xdr:cNvPr id="4" name="Rectangle à coins arrondis 3"/>
        <xdr:cNvSpPr/>
      </xdr:nvSpPr>
      <xdr:spPr>
        <a:xfrm>
          <a:off x="5695950" y="76200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17"/>
  <sheetViews>
    <sheetView showGridLines="0" tabSelected="1" workbookViewId="0">
      <pane ySplit="5" topLeftCell="A6" activePane="bottomLeft" state="frozen"/>
      <selection pane="bottomLeft" activeCell="C112" sqref="C112"/>
    </sheetView>
  </sheetViews>
  <sheetFormatPr baseColWidth="10" defaultRowHeight="15" x14ac:dyDescent="0.25"/>
  <cols>
    <col min="1" max="1" width="15" style="15" customWidth="1"/>
    <col min="2" max="2" width="11.42578125" style="15"/>
    <col min="3" max="3" width="12.85546875" style="15" customWidth="1"/>
    <col min="4" max="4" width="48.85546875" style="16" customWidth="1"/>
    <col min="5" max="5" width="13.7109375" style="17" customWidth="1"/>
    <col min="6" max="6" width="16" style="15" customWidth="1"/>
    <col min="7" max="7" width="17.85546875" style="15" bestFit="1" customWidth="1"/>
    <col min="8" max="9" width="12" style="15" customWidth="1"/>
    <col min="10" max="10" width="13" style="15" bestFit="1" customWidth="1"/>
    <col min="11" max="11" width="14.140625" style="16" bestFit="1" customWidth="1"/>
    <col min="12" max="12" width="14.140625" style="17" customWidth="1"/>
    <col min="13" max="13" width="12" style="17" customWidth="1"/>
    <col min="14" max="14" width="16.5703125" style="18" customWidth="1"/>
    <col min="15" max="16384" width="11.42578125" style="19"/>
  </cols>
  <sheetData>
    <row r="1" spans="1:14" ht="30" customHeight="1" x14ac:dyDescent="0.25"/>
    <row r="2" spans="1:14" ht="30" customHeight="1" x14ac:dyDescent="0.25"/>
    <row r="3" spans="1:14" ht="30" customHeight="1" x14ac:dyDescent="0.25"/>
    <row r="4" spans="1:14" ht="15" customHeight="1" x14ac:dyDescent="0.25">
      <c r="I4" s="25" t="s">
        <v>101</v>
      </c>
      <c r="J4" s="26"/>
    </row>
    <row r="5" spans="1:14" ht="15.75" x14ac:dyDescent="0.25">
      <c r="A5" s="12" t="s">
        <v>98</v>
      </c>
      <c r="B5" s="12" t="s">
        <v>99</v>
      </c>
      <c r="C5" s="12" t="s">
        <v>104</v>
      </c>
      <c r="D5" s="12" t="s">
        <v>1</v>
      </c>
      <c r="E5" s="12" t="s">
        <v>103</v>
      </c>
      <c r="F5" s="12" t="s">
        <v>100</v>
      </c>
      <c r="G5" s="12" t="s">
        <v>3</v>
      </c>
      <c r="H5" s="12" t="s">
        <v>102</v>
      </c>
      <c r="I5" s="12" t="s">
        <v>133</v>
      </c>
      <c r="J5" s="12" t="s">
        <v>10</v>
      </c>
      <c r="K5" s="12" t="s">
        <v>4</v>
      </c>
      <c r="L5" s="12" t="s">
        <v>132</v>
      </c>
      <c r="M5" s="13" t="s">
        <v>147</v>
      </c>
      <c r="N5" s="12" t="s">
        <v>146</v>
      </c>
    </row>
    <row r="6" spans="1:14" x14ac:dyDescent="0.25">
      <c r="A6" s="20">
        <v>42887</v>
      </c>
      <c r="B6" s="21" t="s">
        <v>105</v>
      </c>
      <c r="C6" s="15" t="s">
        <v>43</v>
      </c>
      <c r="D6" s="16" t="str">
        <f>IFERROR(INDEX(#REF!,MATCH(Mouvement!C6,#REF!,0),2),"")</f>
        <v/>
      </c>
      <c r="E6" s="17" t="str">
        <f>IFERROR(INDEX(#REF!,MATCH(Mouvement!C6,#REF!,0),3),"")</f>
        <v/>
      </c>
      <c r="F6" s="15" t="s">
        <v>10</v>
      </c>
      <c r="G6" s="15" t="s">
        <v>20</v>
      </c>
      <c r="J6" s="15">
        <v>12</v>
      </c>
      <c r="K6" s="16" t="s">
        <v>8</v>
      </c>
      <c r="L6" s="17">
        <f t="shared" ref="L6:L37" si="0">IFERROR(PRODUCT(E6,J6),"")</f>
        <v>12</v>
      </c>
      <c r="M6" s="17" t="str">
        <f>IFERROR(VLOOKUP(C6,#REF!,4,FALSE)+SUMIFS(I:I,F:F,"ENTRÉE",C:C,C6)-SUMIFS(J:J,F:F,"SORTIE",C:C,C6),"")</f>
        <v/>
      </c>
      <c r="N6" s="18" t="str">
        <f>INDEX(Source!$E$1:$F$12,MONTH(Mouvement!A:A),1)</f>
        <v>JUIN</v>
      </c>
    </row>
    <row r="7" spans="1:14" x14ac:dyDescent="0.25">
      <c r="A7" s="20">
        <v>42887</v>
      </c>
      <c r="B7" s="21" t="s">
        <v>106</v>
      </c>
      <c r="C7" s="15" t="s">
        <v>37</v>
      </c>
      <c r="D7" s="16" t="str">
        <f>IFERROR(INDEX(#REF!,MATCH(Mouvement!C7,#REF!,0),2),"")</f>
        <v/>
      </c>
      <c r="E7" s="17" t="str">
        <f>IFERROR(INDEX(#REF!,MATCH(Mouvement!C7,#REF!,0),3),"")</f>
        <v/>
      </c>
      <c r="F7" s="15" t="s">
        <v>10</v>
      </c>
      <c r="G7" s="15" t="s">
        <v>20</v>
      </c>
      <c r="J7" s="15">
        <v>151</v>
      </c>
      <c r="K7" s="16" t="s">
        <v>18</v>
      </c>
      <c r="L7" s="17">
        <f t="shared" si="0"/>
        <v>151</v>
      </c>
      <c r="M7" s="17" t="str">
        <f>IFERROR(VLOOKUP(C7,#REF!,4,FALSE)+SUMIFS(I:I,F:F,"ENTRÉE",C:C,C7)-SUMIFS(J:J,F:F,"SORTIE",C:C,C7),"")</f>
        <v/>
      </c>
      <c r="N7" s="18" t="str">
        <f>INDEX(Source!$E$1:$F$12,MONTH(Mouvement!A:A),1)</f>
        <v>JUIN</v>
      </c>
    </row>
    <row r="8" spans="1:14" x14ac:dyDescent="0.25">
      <c r="A8" s="20">
        <v>42887</v>
      </c>
      <c r="B8" s="21" t="s">
        <v>106</v>
      </c>
      <c r="C8" s="15" t="s">
        <v>59</v>
      </c>
      <c r="D8" s="16" t="str">
        <f>IFERROR(INDEX(#REF!,MATCH(Mouvement!C8,#REF!,0),2),"")</f>
        <v/>
      </c>
      <c r="E8" s="17" t="str">
        <f>IFERROR(INDEX(#REF!,MATCH(Mouvement!C8,#REF!,0),3),"")</f>
        <v/>
      </c>
      <c r="F8" s="15" t="s">
        <v>10</v>
      </c>
      <c r="G8" s="15" t="s">
        <v>20</v>
      </c>
      <c r="J8" s="15">
        <v>8</v>
      </c>
      <c r="K8" s="16" t="s">
        <v>18</v>
      </c>
      <c r="L8" s="17">
        <f t="shared" si="0"/>
        <v>8</v>
      </c>
      <c r="M8" s="17" t="str">
        <f>IFERROR(VLOOKUP(C8,#REF!,4,FALSE)+SUMIFS(I:I,F:F,"ENTRÉE",C:C,C8)-SUMIFS(J:J,F:F,"SORTIE",C:C,C8),"")</f>
        <v/>
      </c>
      <c r="N8" s="18" t="str">
        <f>INDEX(Source!$E$1:$F$12,MONTH(Mouvement!A:A),1)</f>
        <v>JUIN</v>
      </c>
    </row>
    <row r="9" spans="1:14" x14ac:dyDescent="0.25">
      <c r="A9" s="20">
        <v>42887</v>
      </c>
      <c r="B9" s="21" t="s">
        <v>106</v>
      </c>
      <c r="C9" s="15" t="s">
        <v>49</v>
      </c>
      <c r="D9" s="16" t="str">
        <f>IFERROR(INDEX(#REF!,MATCH(Mouvement!C9,#REF!,0),2),"")</f>
        <v/>
      </c>
      <c r="E9" s="17" t="str">
        <f>IFERROR(INDEX(#REF!,MATCH(Mouvement!C9,#REF!,0),3),"")</f>
        <v/>
      </c>
      <c r="F9" s="15" t="s">
        <v>10</v>
      </c>
      <c r="G9" s="15" t="s">
        <v>20</v>
      </c>
      <c r="J9" s="15">
        <v>9</v>
      </c>
      <c r="K9" s="16" t="s">
        <v>18</v>
      </c>
      <c r="L9" s="17">
        <f t="shared" si="0"/>
        <v>9</v>
      </c>
      <c r="M9" s="17" t="str">
        <f>IFERROR(VLOOKUP(C9,#REF!,4,FALSE)+SUMIFS(I:I,F:F,"ENTRÉE",C:C,C9)-SUMIFS(J:J,F:F,"SORTIE",C:C,C9),"")</f>
        <v/>
      </c>
      <c r="N9" s="18" t="str">
        <f>INDEX(Source!$E$1:$F$12,MONTH(Mouvement!A:A),1)</f>
        <v>JUIN</v>
      </c>
    </row>
    <row r="10" spans="1:14" x14ac:dyDescent="0.25">
      <c r="A10" s="20">
        <v>42887</v>
      </c>
      <c r="B10" s="21" t="s">
        <v>106</v>
      </c>
      <c r="C10" s="15" t="s">
        <v>39</v>
      </c>
      <c r="D10" s="16" t="str">
        <f>IFERROR(INDEX(#REF!,MATCH(Mouvement!C10,#REF!,0),2),"")</f>
        <v/>
      </c>
      <c r="E10" s="17" t="str">
        <f>IFERROR(INDEX(#REF!,MATCH(Mouvement!C10,#REF!,0),3),"")</f>
        <v/>
      </c>
      <c r="F10" s="15" t="s">
        <v>10</v>
      </c>
      <c r="G10" s="15" t="s">
        <v>20</v>
      </c>
      <c r="J10" s="15">
        <v>22</v>
      </c>
      <c r="K10" s="16" t="s">
        <v>18</v>
      </c>
      <c r="L10" s="17">
        <f t="shared" si="0"/>
        <v>22</v>
      </c>
      <c r="M10" s="17" t="str">
        <f>IFERROR(VLOOKUP(C10,#REF!,4,FALSE)+SUMIFS(I:I,F:F,"ENTRÉE",C:C,C10)-SUMIFS(J:J,F:F,"SORTIE",C:C,C10),"")</f>
        <v/>
      </c>
      <c r="N10" s="18" t="str">
        <f>INDEX(Source!$E$1:$F$12,MONTH(Mouvement!A:A),1)</f>
        <v>JUIN</v>
      </c>
    </row>
    <row r="11" spans="1:14" x14ac:dyDescent="0.25">
      <c r="A11" s="20">
        <v>42887</v>
      </c>
      <c r="B11" s="21" t="s">
        <v>106</v>
      </c>
      <c r="C11" s="15" t="s">
        <v>65</v>
      </c>
      <c r="D11" s="16" t="str">
        <f>IFERROR(INDEX(#REF!,MATCH(Mouvement!C11,#REF!,0),2),"")</f>
        <v/>
      </c>
      <c r="E11" s="17" t="str">
        <f>IFERROR(INDEX(#REF!,MATCH(Mouvement!C11,#REF!,0),3),"")</f>
        <v/>
      </c>
      <c r="F11" s="15" t="s">
        <v>10</v>
      </c>
      <c r="G11" s="15" t="s">
        <v>20</v>
      </c>
      <c r="J11" s="15">
        <v>1</v>
      </c>
      <c r="K11" s="16" t="s">
        <v>18</v>
      </c>
      <c r="L11" s="17">
        <f t="shared" si="0"/>
        <v>1</v>
      </c>
      <c r="M11" s="17" t="str">
        <f>IFERROR(VLOOKUP(C11,#REF!,4,FALSE)+SUMIFS(I:I,F:F,"ENTRÉE",C:C,C11)-SUMIFS(J:J,F:F,"SORTIE",C:C,C11),"")</f>
        <v/>
      </c>
      <c r="N11" s="18" t="str">
        <f>INDEX(Source!$E$1:$F$12,MONTH(Mouvement!A:A),1)</f>
        <v>JUIN</v>
      </c>
    </row>
    <row r="12" spans="1:14" x14ac:dyDescent="0.25">
      <c r="A12" s="20">
        <v>42887</v>
      </c>
      <c r="B12" s="21" t="s">
        <v>106</v>
      </c>
      <c r="C12" s="15" t="s">
        <v>41</v>
      </c>
      <c r="D12" s="16" t="str">
        <f>IFERROR(INDEX(#REF!,MATCH(Mouvement!C12,#REF!,0),2),"")</f>
        <v/>
      </c>
      <c r="E12" s="17" t="str">
        <f>IFERROR(INDEX(#REF!,MATCH(Mouvement!C12,#REF!,0),3),"")</f>
        <v/>
      </c>
      <c r="F12" s="15" t="s">
        <v>10</v>
      </c>
      <c r="G12" s="15" t="s">
        <v>20</v>
      </c>
      <c r="J12" s="15">
        <v>25</v>
      </c>
      <c r="K12" s="16" t="s">
        <v>18</v>
      </c>
      <c r="L12" s="17">
        <f t="shared" si="0"/>
        <v>25</v>
      </c>
      <c r="M12" s="17" t="str">
        <f>IFERROR(VLOOKUP(C12,#REF!,4,FALSE)+SUMIFS(I:I,F:F,"ENTRÉE",C:C,C12)-SUMIFS(J:J,F:F,"SORTIE",C:C,C12),"")</f>
        <v/>
      </c>
      <c r="N12" s="18" t="str">
        <f>INDEX(Source!$E$1:$F$12,MONTH(Mouvement!A:A),1)</f>
        <v>JUIN</v>
      </c>
    </row>
    <row r="13" spans="1:14" x14ac:dyDescent="0.25">
      <c r="A13" s="20">
        <v>42887</v>
      </c>
      <c r="B13" s="21" t="s">
        <v>106</v>
      </c>
      <c r="C13" s="15" t="s">
        <v>67</v>
      </c>
      <c r="D13" s="16" t="str">
        <f>IFERROR(INDEX(#REF!,MATCH(Mouvement!C13,#REF!,0),2),"")</f>
        <v/>
      </c>
      <c r="E13" s="17" t="str">
        <f>IFERROR(INDEX(#REF!,MATCH(Mouvement!C13,#REF!,0),3),"")</f>
        <v/>
      </c>
      <c r="F13" s="15" t="s">
        <v>10</v>
      </c>
      <c r="G13" s="15" t="s">
        <v>20</v>
      </c>
      <c r="J13" s="15">
        <v>1</v>
      </c>
      <c r="K13" s="16" t="s">
        <v>18</v>
      </c>
      <c r="L13" s="17">
        <f t="shared" si="0"/>
        <v>1</v>
      </c>
      <c r="M13" s="17" t="str">
        <f>IFERROR(VLOOKUP(C13,#REF!,4,FALSE)+SUMIFS(I:I,F:F,"ENTRÉE",C:C,C13)-SUMIFS(J:J,F:F,"SORTIE",C:C,C13),"")</f>
        <v/>
      </c>
      <c r="N13" s="18" t="str">
        <f>INDEX(Source!$E$1:$F$12,MONTH(Mouvement!A:A),1)</f>
        <v>JUIN</v>
      </c>
    </row>
    <row r="14" spans="1:14" x14ac:dyDescent="0.25">
      <c r="A14" s="20">
        <v>42887</v>
      </c>
      <c r="B14" s="21" t="s">
        <v>106</v>
      </c>
      <c r="C14" s="15" t="s">
        <v>51</v>
      </c>
      <c r="D14" s="16" t="str">
        <f>IFERROR(INDEX(#REF!,MATCH(Mouvement!C14,#REF!,0),2),"")</f>
        <v/>
      </c>
      <c r="E14" s="17" t="str">
        <f>IFERROR(INDEX(#REF!,MATCH(Mouvement!C14,#REF!,0),3),"")</f>
        <v/>
      </c>
      <c r="F14" s="15" t="s">
        <v>10</v>
      </c>
      <c r="G14" s="15" t="s">
        <v>20</v>
      </c>
      <c r="J14" s="15">
        <v>1</v>
      </c>
      <c r="K14" s="16" t="s">
        <v>18</v>
      </c>
      <c r="L14" s="17">
        <f t="shared" si="0"/>
        <v>1</v>
      </c>
      <c r="M14" s="17" t="str">
        <f>IFERROR(VLOOKUP(C14,#REF!,4,FALSE)+SUMIFS(I:I,F:F,"ENTRÉE",C:C,C14)-SUMIFS(J:J,F:F,"SORTIE",C:C,C14),"")</f>
        <v/>
      </c>
      <c r="N14" s="18" t="str">
        <f>INDEX(Source!$E$1:$F$12,MONTH(Mouvement!A:A),1)</f>
        <v>JUIN</v>
      </c>
    </row>
    <row r="15" spans="1:14" x14ac:dyDescent="0.25">
      <c r="A15" s="20">
        <v>42887</v>
      </c>
      <c r="B15" s="21" t="s">
        <v>106</v>
      </c>
      <c r="C15" s="15" t="s">
        <v>82</v>
      </c>
      <c r="D15" s="16" t="str">
        <f>IFERROR(INDEX(#REF!,MATCH(Mouvement!C15,#REF!,0),2),"")</f>
        <v/>
      </c>
      <c r="E15" s="17" t="str">
        <f>IFERROR(INDEX(#REF!,MATCH(Mouvement!C15,#REF!,0),3),"")</f>
        <v/>
      </c>
      <c r="F15" s="15" t="s">
        <v>10</v>
      </c>
      <c r="G15" s="15" t="s">
        <v>20</v>
      </c>
      <c r="J15" s="15">
        <v>2</v>
      </c>
      <c r="K15" s="16" t="s">
        <v>18</v>
      </c>
      <c r="L15" s="17">
        <f t="shared" si="0"/>
        <v>2</v>
      </c>
      <c r="M15" s="17" t="str">
        <f>IFERROR(VLOOKUP(C15,#REF!,4,FALSE)+SUMIFS(I:I,F:F,"ENTRÉE",C:C,C15)-SUMIFS(J:J,F:F,"SORTIE",C:C,C15),"")</f>
        <v/>
      </c>
      <c r="N15" s="18" t="str">
        <f>INDEX(Source!$E$1:$F$12,MONTH(Mouvement!A:A),1)</f>
        <v>JUIN</v>
      </c>
    </row>
    <row r="16" spans="1:14" x14ac:dyDescent="0.25">
      <c r="A16" s="20">
        <v>42887</v>
      </c>
      <c r="B16" s="21" t="s">
        <v>106</v>
      </c>
      <c r="C16" s="15" t="s">
        <v>47</v>
      </c>
      <c r="D16" s="16" t="str">
        <f>IFERROR(INDEX(#REF!,MATCH(Mouvement!C16,#REF!,0),2),"")</f>
        <v/>
      </c>
      <c r="E16" s="17" t="str">
        <f>IFERROR(INDEX(#REF!,MATCH(Mouvement!C16,#REF!,0),3),"")</f>
        <v/>
      </c>
      <c r="F16" s="15" t="s">
        <v>10</v>
      </c>
      <c r="G16" s="15" t="s">
        <v>20</v>
      </c>
      <c r="J16" s="15">
        <v>24</v>
      </c>
      <c r="K16" s="16" t="s">
        <v>18</v>
      </c>
      <c r="L16" s="17">
        <f t="shared" si="0"/>
        <v>24</v>
      </c>
      <c r="M16" s="17" t="str">
        <f>IFERROR(VLOOKUP(C16,#REF!,4,FALSE)+SUMIFS(I:I,F:F,"ENTRÉE",C:C,C16)-SUMIFS(J:J,F:F,"SORTIE",C:C,C16),"")</f>
        <v/>
      </c>
      <c r="N16" s="18" t="str">
        <f>INDEX(Source!$E$1:$F$12,MONTH(Mouvement!A:A),1)</f>
        <v>JUIN</v>
      </c>
    </row>
    <row r="17" spans="1:14" x14ac:dyDescent="0.25">
      <c r="A17" s="20">
        <v>42887</v>
      </c>
      <c r="B17" s="21" t="s">
        <v>106</v>
      </c>
      <c r="C17" s="15" t="s">
        <v>43</v>
      </c>
      <c r="D17" s="16" t="str">
        <f>IFERROR(INDEX(#REF!,MATCH(Mouvement!C17,#REF!,0),2),"")</f>
        <v/>
      </c>
      <c r="E17" s="17" t="str">
        <f>IFERROR(INDEX(#REF!,MATCH(Mouvement!C17,#REF!,0),3),"")</f>
        <v/>
      </c>
      <c r="F17" s="15" t="s">
        <v>10</v>
      </c>
      <c r="G17" s="15" t="s">
        <v>20</v>
      </c>
      <c r="J17" s="15">
        <v>14</v>
      </c>
      <c r="K17" s="16" t="s">
        <v>18</v>
      </c>
      <c r="L17" s="17">
        <f t="shared" si="0"/>
        <v>14</v>
      </c>
      <c r="M17" s="17" t="str">
        <f>IFERROR(VLOOKUP(C17,#REF!,4,FALSE)+SUMIFS(I:I,F:F,"ENTRÉE",C:C,C17)-SUMIFS(J:J,F:F,"SORTIE",C:C,C17),"")</f>
        <v/>
      </c>
      <c r="N17" s="18" t="str">
        <f>INDEX(Source!$E$1:$F$12,MONTH(Mouvement!A:A),1)</f>
        <v>JUIN</v>
      </c>
    </row>
    <row r="18" spans="1:14" x14ac:dyDescent="0.25">
      <c r="A18" s="20">
        <v>42887</v>
      </c>
      <c r="B18" s="21" t="s">
        <v>106</v>
      </c>
      <c r="C18" s="15" t="s">
        <v>90</v>
      </c>
      <c r="D18" s="16" t="str">
        <f>IFERROR(INDEX(#REF!,MATCH(Mouvement!C18,#REF!,0),2),"")</f>
        <v/>
      </c>
      <c r="E18" s="17" t="str">
        <f>IFERROR(INDEX(#REF!,MATCH(Mouvement!C18,#REF!,0),3),"")</f>
        <v/>
      </c>
      <c r="F18" s="15" t="s">
        <v>10</v>
      </c>
      <c r="G18" s="15" t="s">
        <v>20</v>
      </c>
      <c r="J18" s="15">
        <v>3</v>
      </c>
      <c r="K18" s="16" t="s">
        <v>18</v>
      </c>
      <c r="L18" s="17">
        <f t="shared" si="0"/>
        <v>3</v>
      </c>
      <c r="M18" s="17" t="str">
        <f>IFERROR(VLOOKUP(C18,#REF!,4,FALSE)+SUMIFS(I:I,F:F,"ENTRÉE",C:C,C18)-SUMIFS(J:J,F:F,"SORTIE",C:C,C18),"")</f>
        <v/>
      </c>
      <c r="N18" s="18" t="str">
        <f>INDEX(Source!$E$1:$F$12,MONTH(Mouvement!A:A),1)</f>
        <v>JUIN</v>
      </c>
    </row>
    <row r="19" spans="1:14" x14ac:dyDescent="0.25">
      <c r="A19" s="20">
        <v>42887</v>
      </c>
      <c r="B19" s="21" t="s">
        <v>107</v>
      </c>
      <c r="C19" s="15" t="s">
        <v>37</v>
      </c>
      <c r="D19" s="16" t="str">
        <f>IFERROR(INDEX(#REF!,MATCH(Mouvement!C19,#REF!,0),2),"")</f>
        <v/>
      </c>
      <c r="E19" s="17" t="str">
        <f>IFERROR(INDEX(#REF!,MATCH(Mouvement!C19,#REF!,0),3),"")</f>
        <v/>
      </c>
      <c r="F19" s="15" t="s">
        <v>10</v>
      </c>
      <c r="G19" s="15" t="s">
        <v>20</v>
      </c>
      <c r="J19" s="15">
        <v>177</v>
      </c>
      <c r="K19" s="16" t="s">
        <v>12</v>
      </c>
      <c r="L19" s="17">
        <f t="shared" si="0"/>
        <v>177</v>
      </c>
      <c r="M19" s="17" t="str">
        <f>IFERROR(VLOOKUP(C19,#REF!,4,FALSE)+SUMIFS(I:I,F:F,"ENTRÉE",C:C,C19)-SUMIFS(J:J,F:F,"SORTIE",C:C,C19),"")</f>
        <v/>
      </c>
      <c r="N19" s="18" t="str">
        <f>INDEX(Source!$E$1:$F$12,MONTH(Mouvement!A:A),1)</f>
        <v>JUIN</v>
      </c>
    </row>
    <row r="20" spans="1:14" x14ac:dyDescent="0.25">
      <c r="A20" s="20">
        <v>42887</v>
      </c>
      <c r="B20" s="21" t="s">
        <v>107</v>
      </c>
      <c r="C20" s="15" t="s">
        <v>59</v>
      </c>
      <c r="D20" s="16" t="str">
        <f>IFERROR(INDEX(#REF!,MATCH(Mouvement!C20,#REF!,0),2),"")</f>
        <v/>
      </c>
      <c r="E20" s="17" t="str">
        <f>IFERROR(INDEX(#REF!,MATCH(Mouvement!C20,#REF!,0),3),"")</f>
        <v/>
      </c>
      <c r="F20" s="15" t="s">
        <v>10</v>
      </c>
      <c r="G20" s="15" t="s">
        <v>20</v>
      </c>
      <c r="J20" s="15">
        <v>6</v>
      </c>
      <c r="K20" s="16" t="s">
        <v>12</v>
      </c>
      <c r="L20" s="17">
        <f t="shared" si="0"/>
        <v>6</v>
      </c>
      <c r="M20" s="17" t="str">
        <f>IFERROR(VLOOKUP(C20,#REF!,4,FALSE)+SUMIFS(I:I,F:F,"ENTRÉE",C:C,C20)-SUMIFS(J:J,F:F,"SORTIE",C:C,C20),"")</f>
        <v/>
      </c>
      <c r="N20" s="18" t="str">
        <f>INDEX(Source!$E$1:$F$12,MONTH(Mouvement!A:A),1)</f>
        <v>JUIN</v>
      </c>
    </row>
    <row r="21" spans="1:14" x14ac:dyDescent="0.25">
      <c r="A21" s="20">
        <v>42887</v>
      </c>
      <c r="B21" s="21" t="s">
        <v>107</v>
      </c>
      <c r="C21" s="15" t="s">
        <v>49</v>
      </c>
      <c r="D21" s="16" t="str">
        <f>IFERROR(INDEX(#REF!,MATCH(Mouvement!C21,#REF!,0),2),"")</f>
        <v/>
      </c>
      <c r="E21" s="17" t="str">
        <f>IFERROR(INDEX(#REF!,MATCH(Mouvement!C21,#REF!,0),3),"")</f>
        <v/>
      </c>
      <c r="F21" s="15" t="s">
        <v>10</v>
      </c>
      <c r="G21" s="15" t="s">
        <v>20</v>
      </c>
      <c r="J21" s="15">
        <v>8</v>
      </c>
      <c r="K21" s="16" t="s">
        <v>12</v>
      </c>
      <c r="L21" s="17">
        <f t="shared" si="0"/>
        <v>8</v>
      </c>
      <c r="M21" s="17" t="str">
        <f>IFERROR(VLOOKUP(C21,#REF!,4,FALSE)+SUMIFS(I:I,F:F,"ENTRÉE",C:C,C21)-SUMIFS(J:J,F:F,"SORTIE",C:C,C21),"")</f>
        <v/>
      </c>
      <c r="N21" s="18" t="str">
        <f>INDEX(Source!$E$1:$F$12,MONTH(Mouvement!A:A),1)</f>
        <v>JUIN</v>
      </c>
    </row>
    <row r="22" spans="1:14" x14ac:dyDescent="0.25">
      <c r="A22" s="20">
        <v>42887</v>
      </c>
      <c r="B22" s="21" t="s">
        <v>107</v>
      </c>
      <c r="C22" s="15" t="s">
        <v>61</v>
      </c>
      <c r="D22" s="16" t="str">
        <f>IFERROR(INDEX(#REF!,MATCH(Mouvement!C22,#REF!,0),2),"")</f>
        <v/>
      </c>
      <c r="E22" s="17" t="str">
        <f>IFERROR(INDEX(#REF!,MATCH(Mouvement!C22,#REF!,0),3),"")</f>
        <v/>
      </c>
      <c r="F22" s="15" t="s">
        <v>10</v>
      </c>
      <c r="G22" s="15" t="s">
        <v>20</v>
      </c>
      <c r="J22" s="15">
        <v>2</v>
      </c>
      <c r="K22" s="16" t="s">
        <v>12</v>
      </c>
      <c r="L22" s="17">
        <f t="shared" si="0"/>
        <v>2</v>
      </c>
      <c r="M22" s="17" t="str">
        <f>IFERROR(VLOOKUP(C22,#REF!,4,FALSE)+SUMIFS(I:I,F:F,"ENTRÉE",C:C,C22)-SUMIFS(J:J,F:F,"SORTIE",C:C,C22),"")</f>
        <v/>
      </c>
      <c r="N22" s="18" t="str">
        <f>INDEX(Source!$E$1:$F$12,MONTH(Mouvement!A:A),1)</f>
        <v>JUIN</v>
      </c>
    </row>
    <row r="23" spans="1:14" x14ac:dyDescent="0.25">
      <c r="A23" s="20">
        <v>42887</v>
      </c>
      <c r="B23" s="21" t="s">
        <v>107</v>
      </c>
      <c r="C23" s="15" t="s">
        <v>51</v>
      </c>
      <c r="D23" s="16" t="str">
        <f>IFERROR(INDEX(#REF!,MATCH(Mouvement!C23,#REF!,0),2),"")</f>
        <v/>
      </c>
      <c r="E23" s="17" t="str">
        <f>IFERROR(INDEX(#REF!,MATCH(Mouvement!C23,#REF!,0),3),"")</f>
        <v/>
      </c>
      <c r="F23" s="15" t="s">
        <v>10</v>
      </c>
      <c r="G23" s="15" t="s">
        <v>20</v>
      </c>
      <c r="J23" s="15">
        <v>1</v>
      </c>
      <c r="K23" s="16" t="s">
        <v>12</v>
      </c>
      <c r="L23" s="17">
        <f t="shared" si="0"/>
        <v>1</v>
      </c>
      <c r="M23" s="17" t="str">
        <f>IFERROR(VLOOKUP(C23,#REF!,4,FALSE)+SUMIFS(I:I,F:F,"ENTRÉE",C:C,C23)-SUMIFS(J:J,F:F,"SORTIE",C:C,C23),"")</f>
        <v/>
      </c>
      <c r="N23" s="18" t="str">
        <f>INDEX(Source!$E$1:$F$12,MONTH(Mouvement!A:A),1)</f>
        <v>JUIN</v>
      </c>
    </row>
    <row r="24" spans="1:14" x14ac:dyDescent="0.25">
      <c r="A24" s="20">
        <v>42887</v>
      </c>
      <c r="B24" s="21" t="s">
        <v>107</v>
      </c>
      <c r="C24" s="15" t="s">
        <v>82</v>
      </c>
      <c r="D24" s="16" t="str">
        <f>IFERROR(INDEX(#REF!,MATCH(Mouvement!C24,#REF!,0),2),"")</f>
        <v/>
      </c>
      <c r="E24" s="17" t="str">
        <f>IFERROR(INDEX(#REF!,MATCH(Mouvement!C24,#REF!,0),3),"")</f>
        <v/>
      </c>
      <c r="F24" s="15" t="s">
        <v>10</v>
      </c>
      <c r="G24" s="15" t="s">
        <v>20</v>
      </c>
      <c r="J24" s="15">
        <v>2</v>
      </c>
      <c r="K24" s="16" t="s">
        <v>12</v>
      </c>
      <c r="L24" s="17">
        <f t="shared" si="0"/>
        <v>2</v>
      </c>
      <c r="M24" s="17" t="str">
        <f>IFERROR(VLOOKUP(C24,#REF!,4,FALSE)+SUMIFS(I:I,F:F,"ENTRÉE",C:C,C24)-SUMIFS(J:J,F:F,"SORTIE",C:C,C24),"")</f>
        <v/>
      </c>
      <c r="N24" s="18" t="str">
        <f>INDEX(Source!$E$1:$F$12,MONTH(Mouvement!A:A),1)</f>
        <v>JUIN</v>
      </c>
    </row>
    <row r="25" spans="1:14" x14ac:dyDescent="0.25">
      <c r="A25" s="20">
        <v>42887</v>
      </c>
      <c r="B25" s="21" t="s">
        <v>107</v>
      </c>
      <c r="C25" s="15" t="s">
        <v>79</v>
      </c>
      <c r="D25" s="16" t="str">
        <f>IFERROR(INDEX(#REF!,MATCH(Mouvement!C25,#REF!,0),2),"")</f>
        <v/>
      </c>
      <c r="E25" s="17" t="str">
        <f>IFERROR(INDEX(#REF!,MATCH(Mouvement!C25,#REF!,0),3),"")</f>
        <v/>
      </c>
      <c r="F25" s="15" t="s">
        <v>10</v>
      </c>
      <c r="G25" s="15" t="s">
        <v>20</v>
      </c>
      <c r="J25" s="15">
        <v>1</v>
      </c>
      <c r="K25" s="16" t="s">
        <v>12</v>
      </c>
      <c r="L25" s="17">
        <f t="shared" si="0"/>
        <v>1</v>
      </c>
      <c r="M25" s="17" t="str">
        <f>IFERROR(VLOOKUP(C25,#REF!,4,FALSE)+SUMIFS(I:I,F:F,"ENTRÉE",C:C,C25)-SUMIFS(J:J,F:F,"SORTIE",C:C,C25),"")</f>
        <v/>
      </c>
      <c r="N25" s="18" t="str">
        <f>INDEX(Source!$E$1:$F$12,MONTH(Mouvement!A:A),1)</f>
        <v>JUIN</v>
      </c>
    </row>
    <row r="26" spans="1:14" x14ac:dyDescent="0.25">
      <c r="A26" s="20">
        <v>42887</v>
      </c>
      <c r="B26" s="21" t="s">
        <v>107</v>
      </c>
      <c r="C26" s="15" t="s">
        <v>47</v>
      </c>
      <c r="D26" s="16" t="str">
        <f>IFERROR(INDEX(#REF!,MATCH(Mouvement!C26,#REF!,0),2),"")</f>
        <v/>
      </c>
      <c r="E26" s="17" t="str">
        <f>IFERROR(INDEX(#REF!,MATCH(Mouvement!C26,#REF!,0),3),"")</f>
        <v/>
      </c>
      <c r="F26" s="15" t="s">
        <v>10</v>
      </c>
      <c r="G26" s="15" t="s">
        <v>20</v>
      </c>
      <c r="J26" s="15">
        <v>16</v>
      </c>
      <c r="K26" s="16" t="s">
        <v>12</v>
      </c>
      <c r="L26" s="17">
        <f t="shared" si="0"/>
        <v>16</v>
      </c>
      <c r="M26" s="17" t="str">
        <f>IFERROR(VLOOKUP(C26,#REF!,4,FALSE)+SUMIFS(I:I,F:F,"ENTRÉE",C:C,C26)-SUMIFS(J:J,F:F,"SORTIE",C:C,C26),"")</f>
        <v/>
      </c>
      <c r="N26" s="18" t="str">
        <f>INDEX(Source!$E$1:$F$12,MONTH(Mouvement!A:A),1)</f>
        <v>JUIN</v>
      </c>
    </row>
    <row r="27" spans="1:14" x14ac:dyDescent="0.25">
      <c r="A27" s="20">
        <v>42887</v>
      </c>
      <c r="B27" s="21" t="s">
        <v>107</v>
      </c>
      <c r="C27" s="15" t="s">
        <v>43</v>
      </c>
      <c r="D27" s="16" t="str">
        <f>IFERROR(INDEX(#REF!,MATCH(Mouvement!C27,#REF!,0),2),"")</f>
        <v/>
      </c>
      <c r="E27" s="17" t="str">
        <f>IFERROR(INDEX(#REF!,MATCH(Mouvement!C27,#REF!,0),3),"")</f>
        <v/>
      </c>
      <c r="F27" s="15" t="s">
        <v>10</v>
      </c>
      <c r="G27" s="15" t="s">
        <v>20</v>
      </c>
      <c r="J27" s="15">
        <v>10</v>
      </c>
      <c r="K27" s="16" t="s">
        <v>12</v>
      </c>
      <c r="L27" s="17">
        <f t="shared" si="0"/>
        <v>10</v>
      </c>
      <c r="M27" s="17" t="str">
        <f>IFERROR(VLOOKUP(C27,#REF!,4,FALSE)+SUMIFS(I:I,F:F,"ENTRÉE",C:C,C27)-SUMIFS(J:J,F:F,"SORTIE",C:C,C27),"")</f>
        <v/>
      </c>
      <c r="N27" s="18" t="str">
        <f>INDEX(Source!$E$1:$F$12,MONTH(Mouvement!A:A),1)</f>
        <v>JUIN</v>
      </c>
    </row>
    <row r="28" spans="1:14" x14ac:dyDescent="0.25">
      <c r="A28" s="20">
        <v>42887</v>
      </c>
      <c r="B28" s="21" t="s">
        <v>108</v>
      </c>
      <c r="C28" s="15" t="s">
        <v>39</v>
      </c>
      <c r="D28" s="16" t="str">
        <f>IFERROR(INDEX(#REF!,MATCH(Mouvement!C28,#REF!,0),2),"")</f>
        <v/>
      </c>
      <c r="E28" s="17" t="str">
        <f>IFERROR(INDEX(#REF!,MATCH(Mouvement!C28,#REF!,0),3),"")</f>
        <v/>
      </c>
      <c r="F28" s="15" t="s">
        <v>10</v>
      </c>
      <c r="G28" s="15" t="s">
        <v>20</v>
      </c>
      <c r="J28" s="15">
        <v>142</v>
      </c>
      <c r="K28" s="16" t="s">
        <v>62</v>
      </c>
      <c r="L28" s="17">
        <f t="shared" si="0"/>
        <v>142</v>
      </c>
      <c r="M28" s="17" t="str">
        <f>IFERROR(VLOOKUP(C28,#REF!,4,FALSE)+SUMIFS(I:I,F:F,"ENTRÉE",C:C,C28)-SUMIFS(J:J,F:F,"SORTIE",C:C,C28),"")</f>
        <v/>
      </c>
      <c r="N28" s="18" t="str">
        <f>INDEX(Source!$E$1:$F$12,MONTH(Mouvement!A:A),1)</f>
        <v>JUIN</v>
      </c>
    </row>
    <row r="29" spans="1:14" x14ac:dyDescent="0.25">
      <c r="A29" s="20">
        <v>42887</v>
      </c>
      <c r="B29" s="21" t="s">
        <v>108</v>
      </c>
      <c r="C29" s="15" t="s">
        <v>65</v>
      </c>
      <c r="D29" s="16" t="str">
        <f>IFERROR(INDEX(#REF!,MATCH(Mouvement!C29,#REF!,0),2),"")</f>
        <v/>
      </c>
      <c r="E29" s="17" t="str">
        <f>IFERROR(INDEX(#REF!,MATCH(Mouvement!C29,#REF!,0),3),"")</f>
        <v/>
      </c>
      <c r="F29" s="15" t="s">
        <v>10</v>
      </c>
      <c r="G29" s="15" t="s">
        <v>20</v>
      </c>
      <c r="J29" s="15">
        <v>3</v>
      </c>
      <c r="K29" s="16" t="s">
        <v>62</v>
      </c>
      <c r="L29" s="17">
        <f t="shared" si="0"/>
        <v>3</v>
      </c>
      <c r="M29" s="17" t="str">
        <f>IFERROR(VLOOKUP(C29,#REF!,4,FALSE)+SUMIFS(I:I,F:F,"ENTRÉE",C:C,C29)-SUMIFS(J:J,F:F,"SORTIE",C:C,C29),"")</f>
        <v/>
      </c>
      <c r="N29" s="18" t="str">
        <f>INDEX(Source!$E$1:$F$12,MONTH(Mouvement!A:A),1)</f>
        <v>JUIN</v>
      </c>
    </row>
    <row r="30" spans="1:14" x14ac:dyDescent="0.25">
      <c r="A30" s="20">
        <v>42887</v>
      </c>
      <c r="B30" s="21" t="s">
        <v>108</v>
      </c>
      <c r="C30" s="15" t="s">
        <v>53</v>
      </c>
      <c r="D30" s="16" t="str">
        <f>IFERROR(INDEX(#REF!,MATCH(Mouvement!C30,#REF!,0),2),"")</f>
        <v/>
      </c>
      <c r="E30" s="17" t="str">
        <f>IFERROR(INDEX(#REF!,MATCH(Mouvement!C30,#REF!,0),3),"")</f>
        <v/>
      </c>
      <c r="F30" s="15" t="s">
        <v>10</v>
      </c>
      <c r="G30" s="15" t="s">
        <v>20</v>
      </c>
      <c r="J30" s="15">
        <v>1</v>
      </c>
      <c r="K30" s="16" t="s">
        <v>62</v>
      </c>
      <c r="L30" s="17">
        <f t="shared" si="0"/>
        <v>1</v>
      </c>
      <c r="M30" s="17" t="str">
        <f>IFERROR(VLOOKUP(C30,#REF!,4,FALSE)+SUMIFS(I:I,F:F,"ENTRÉE",C:C,C30)-SUMIFS(J:J,F:F,"SORTIE",C:C,C30),"")</f>
        <v/>
      </c>
      <c r="N30" s="18" t="str">
        <f>INDEX(Source!$E$1:$F$12,MONTH(Mouvement!A:A),1)</f>
        <v>JUIN</v>
      </c>
    </row>
    <row r="31" spans="1:14" x14ac:dyDescent="0.25">
      <c r="A31" s="20">
        <v>42887</v>
      </c>
      <c r="B31" s="21" t="s">
        <v>108</v>
      </c>
      <c r="C31" s="15" t="s">
        <v>37</v>
      </c>
      <c r="D31" s="16" t="str">
        <f>IFERROR(INDEX(#REF!,MATCH(Mouvement!C31,#REF!,0),2),"")</f>
        <v/>
      </c>
      <c r="E31" s="17" t="str">
        <f>IFERROR(INDEX(#REF!,MATCH(Mouvement!C31,#REF!,0),3),"")</f>
        <v/>
      </c>
      <c r="F31" s="15" t="s">
        <v>10</v>
      </c>
      <c r="G31" s="15" t="s">
        <v>20</v>
      </c>
      <c r="J31" s="15">
        <v>145</v>
      </c>
      <c r="K31" s="16" t="s">
        <v>62</v>
      </c>
      <c r="L31" s="17">
        <f t="shared" si="0"/>
        <v>145</v>
      </c>
      <c r="M31" s="17" t="str">
        <f>IFERROR(VLOOKUP(C31,#REF!,4,FALSE)+SUMIFS(I:I,F:F,"ENTRÉE",C:C,C31)-SUMIFS(J:J,F:F,"SORTIE",C:C,C31),"")</f>
        <v/>
      </c>
      <c r="N31" s="18" t="str">
        <f>INDEX(Source!$E$1:$F$12,MONTH(Mouvement!A:A),1)</f>
        <v>JUIN</v>
      </c>
    </row>
    <row r="32" spans="1:14" x14ac:dyDescent="0.25">
      <c r="A32" s="20">
        <v>42887</v>
      </c>
      <c r="B32" s="21" t="s">
        <v>108</v>
      </c>
      <c r="C32" s="15" t="s">
        <v>59</v>
      </c>
      <c r="D32" s="16" t="str">
        <f>IFERROR(INDEX(#REF!,MATCH(Mouvement!C32,#REF!,0),2),"")</f>
        <v/>
      </c>
      <c r="E32" s="17" t="str">
        <f>IFERROR(INDEX(#REF!,MATCH(Mouvement!C32,#REF!,0),3),"")</f>
        <v/>
      </c>
      <c r="F32" s="15" t="s">
        <v>10</v>
      </c>
      <c r="G32" s="15" t="s">
        <v>20</v>
      </c>
      <c r="J32" s="15">
        <v>6</v>
      </c>
      <c r="K32" s="16" t="s">
        <v>62</v>
      </c>
      <c r="L32" s="17">
        <f t="shared" si="0"/>
        <v>6</v>
      </c>
      <c r="M32" s="17" t="str">
        <f>IFERROR(VLOOKUP(C32,#REF!,4,FALSE)+SUMIFS(I:I,F:F,"ENTRÉE",C:C,C32)-SUMIFS(J:J,F:F,"SORTIE",C:C,C32),"")</f>
        <v/>
      </c>
      <c r="N32" s="18" t="str">
        <f>INDEX(Source!$E$1:$F$12,MONTH(Mouvement!A:A),1)</f>
        <v>JUIN</v>
      </c>
    </row>
    <row r="33" spans="1:14" x14ac:dyDescent="0.25">
      <c r="A33" s="20">
        <v>42887</v>
      </c>
      <c r="B33" s="21" t="s">
        <v>108</v>
      </c>
      <c r="C33" s="15" t="s">
        <v>49</v>
      </c>
      <c r="D33" s="16" t="str">
        <f>IFERROR(INDEX(#REF!,MATCH(Mouvement!C33,#REF!,0),2),"")</f>
        <v/>
      </c>
      <c r="E33" s="17" t="str">
        <f>IFERROR(INDEX(#REF!,MATCH(Mouvement!C33,#REF!,0),3),"")</f>
        <v/>
      </c>
      <c r="F33" s="15" t="s">
        <v>10</v>
      </c>
      <c r="G33" s="15" t="s">
        <v>20</v>
      </c>
      <c r="J33" s="15">
        <v>9</v>
      </c>
      <c r="K33" s="16" t="s">
        <v>62</v>
      </c>
      <c r="L33" s="17">
        <f t="shared" si="0"/>
        <v>9</v>
      </c>
      <c r="M33" s="17" t="str">
        <f>IFERROR(VLOOKUP(C33,#REF!,4,FALSE)+SUMIFS(I:I,F:F,"ENTRÉE",C:C,C33)-SUMIFS(J:J,F:F,"SORTIE",C:C,C33),"")</f>
        <v/>
      </c>
      <c r="N33" s="18" t="str">
        <f>INDEX(Source!$E$1:$F$12,MONTH(Mouvement!A:A),1)</f>
        <v>JUIN</v>
      </c>
    </row>
    <row r="34" spans="1:14" x14ac:dyDescent="0.25">
      <c r="A34" s="20">
        <v>42887</v>
      </c>
      <c r="B34" s="21" t="s">
        <v>108</v>
      </c>
      <c r="C34" s="15" t="s">
        <v>51</v>
      </c>
      <c r="D34" s="16" t="str">
        <f>IFERROR(INDEX(#REF!,MATCH(Mouvement!C34,#REF!,0),2),"")</f>
        <v/>
      </c>
      <c r="E34" s="17" t="str">
        <f>IFERROR(INDEX(#REF!,MATCH(Mouvement!C34,#REF!,0),3),"")</f>
        <v/>
      </c>
      <c r="F34" s="15" t="s">
        <v>10</v>
      </c>
      <c r="G34" s="15" t="s">
        <v>20</v>
      </c>
      <c r="J34" s="15">
        <v>6</v>
      </c>
      <c r="K34" s="16" t="s">
        <v>62</v>
      </c>
      <c r="L34" s="17">
        <f t="shared" si="0"/>
        <v>6</v>
      </c>
      <c r="M34" s="17" t="str">
        <f>IFERROR(VLOOKUP(C34,#REF!,4,FALSE)+SUMIFS(I:I,F:F,"ENTRÉE",C:C,C34)-SUMIFS(J:J,F:F,"SORTIE",C:C,C34),"")</f>
        <v/>
      </c>
      <c r="N34" s="18" t="str">
        <f>INDEX(Source!$E$1:$F$12,MONTH(Mouvement!A:A),1)</f>
        <v>JUIN</v>
      </c>
    </row>
    <row r="35" spans="1:14" x14ac:dyDescent="0.25">
      <c r="A35" s="20">
        <v>42887</v>
      </c>
      <c r="B35" s="21" t="s">
        <v>108</v>
      </c>
      <c r="C35" s="15" t="s">
        <v>82</v>
      </c>
      <c r="D35" s="16" t="str">
        <f>IFERROR(INDEX(#REF!,MATCH(Mouvement!C35,#REF!,0),2),"")</f>
        <v/>
      </c>
      <c r="E35" s="17" t="str">
        <f>IFERROR(INDEX(#REF!,MATCH(Mouvement!C35,#REF!,0),3),"")</f>
        <v/>
      </c>
      <c r="F35" s="15" t="s">
        <v>10</v>
      </c>
      <c r="G35" s="15" t="s">
        <v>20</v>
      </c>
      <c r="J35" s="15">
        <v>12</v>
      </c>
      <c r="K35" s="16" t="s">
        <v>62</v>
      </c>
      <c r="L35" s="17">
        <f t="shared" si="0"/>
        <v>12</v>
      </c>
      <c r="M35" s="17" t="str">
        <f>IFERROR(VLOOKUP(C35,#REF!,4,FALSE)+SUMIFS(I:I,F:F,"ENTRÉE",C:C,C35)-SUMIFS(J:J,F:F,"SORTIE",C:C,C35),"")</f>
        <v/>
      </c>
      <c r="N35" s="18" t="str">
        <f>INDEX(Source!$E$1:$F$12,MONTH(Mouvement!A:A),1)</f>
        <v>JUIN</v>
      </c>
    </row>
    <row r="36" spans="1:14" x14ac:dyDescent="0.25">
      <c r="A36" s="20">
        <v>42887</v>
      </c>
      <c r="B36" s="21" t="s">
        <v>108</v>
      </c>
      <c r="C36" s="15" t="s">
        <v>41</v>
      </c>
      <c r="D36" s="16" t="str">
        <f>IFERROR(INDEX(#REF!,MATCH(Mouvement!C36,#REF!,0),2),"")</f>
        <v/>
      </c>
      <c r="E36" s="17" t="str">
        <f>IFERROR(INDEX(#REF!,MATCH(Mouvement!C36,#REF!,0),3),"")</f>
        <v/>
      </c>
      <c r="F36" s="15" t="s">
        <v>10</v>
      </c>
      <c r="G36" s="15" t="s">
        <v>20</v>
      </c>
      <c r="J36" s="15">
        <v>98</v>
      </c>
      <c r="K36" s="16" t="s">
        <v>62</v>
      </c>
      <c r="L36" s="17">
        <f t="shared" si="0"/>
        <v>98</v>
      </c>
      <c r="M36" s="17" t="str">
        <f>IFERROR(VLOOKUP(C36,#REF!,4,FALSE)+SUMIFS(I:I,F:F,"ENTRÉE",C:C,C36)-SUMIFS(J:J,F:F,"SORTIE",C:C,C36),"")</f>
        <v/>
      </c>
      <c r="N36" s="18" t="str">
        <f>INDEX(Source!$E$1:$F$12,MONTH(Mouvement!A:A),1)</f>
        <v>JUIN</v>
      </c>
    </row>
    <row r="37" spans="1:14" x14ac:dyDescent="0.25">
      <c r="A37" s="20">
        <v>42887</v>
      </c>
      <c r="B37" s="21" t="s">
        <v>108</v>
      </c>
      <c r="C37" s="15" t="s">
        <v>67</v>
      </c>
      <c r="D37" s="16" t="str">
        <f>IFERROR(INDEX(#REF!,MATCH(Mouvement!C37,#REF!,0),2),"")</f>
        <v/>
      </c>
      <c r="E37" s="17" t="str">
        <f>IFERROR(INDEX(#REF!,MATCH(Mouvement!C37,#REF!,0),3),"")</f>
        <v/>
      </c>
      <c r="F37" s="15" t="s">
        <v>10</v>
      </c>
      <c r="G37" s="15" t="s">
        <v>20</v>
      </c>
      <c r="J37" s="15">
        <v>1</v>
      </c>
      <c r="K37" s="16" t="s">
        <v>62</v>
      </c>
      <c r="L37" s="17">
        <f t="shared" si="0"/>
        <v>1</v>
      </c>
      <c r="M37" s="17" t="str">
        <f>IFERROR(VLOOKUP(C37,#REF!,4,FALSE)+SUMIFS(I:I,F:F,"ENTRÉE",C:C,C37)-SUMIFS(J:J,F:F,"SORTIE",C:C,C37),"")</f>
        <v/>
      </c>
      <c r="N37" s="18" t="str">
        <f>INDEX(Source!$E$1:$F$12,MONTH(Mouvement!A:A),1)</f>
        <v>JUIN</v>
      </c>
    </row>
    <row r="38" spans="1:14" x14ac:dyDescent="0.25">
      <c r="A38" s="20">
        <v>42887</v>
      </c>
      <c r="B38" s="21" t="s">
        <v>108</v>
      </c>
      <c r="C38" s="15" t="s">
        <v>47</v>
      </c>
      <c r="D38" s="16" t="str">
        <f>IFERROR(INDEX(#REF!,MATCH(Mouvement!C38,#REF!,0),2),"")</f>
        <v/>
      </c>
      <c r="E38" s="17" t="str">
        <f>IFERROR(INDEX(#REF!,MATCH(Mouvement!C38,#REF!,0),3),"")</f>
        <v/>
      </c>
      <c r="F38" s="15" t="s">
        <v>10</v>
      </c>
      <c r="G38" s="15" t="s">
        <v>20</v>
      </c>
      <c r="J38" s="15">
        <v>28</v>
      </c>
      <c r="K38" s="16" t="s">
        <v>62</v>
      </c>
      <c r="L38" s="17">
        <f t="shared" ref="L38:L69" si="1">IFERROR(PRODUCT(E38,J38),"")</f>
        <v>28</v>
      </c>
      <c r="M38" s="17" t="str">
        <f>IFERROR(VLOOKUP(C38,#REF!,4,FALSE)+SUMIFS(I:I,F:F,"ENTRÉE",C:C,C38)-SUMIFS(J:J,F:F,"SORTIE",C:C,C38),"")</f>
        <v/>
      </c>
      <c r="N38" s="18" t="str">
        <f>INDEX(Source!$E$1:$F$12,MONTH(Mouvement!A:A),1)</f>
        <v>JUIN</v>
      </c>
    </row>
    <row r="39" spans="1:14" x14ac:dyDescent="0.25">
      <c r="A39" s="20">
        <v>42887</v>
      </c>
      <c r="B39" s="21" t="s">
        <v>108</v>
      </c>
      <c r="C39" s="15" t="s">
        <v>43</v>
      </c>
      <c r="D39" s="16" t="str">
        <f>IFERROR(INDEX(#REF!,MATCH(Mouvement!C39,#REF!,0),2),"")</f>
        <v/>
      </c>
      <c r="E39" s="17" t="str">
        <f>IFERROR(INDEX(#REF!,MATCH(Mouvement!C39,#REF!,0),3),"")</f>
        <v/>
      </c>
      <c r="F39" s="15" t="s">
        <v>10</v>
      </c>
      <c r="G39" s="15" t="s">
        <v>20</v>
      </c>
      <c r="J39" s="15">
        <v>18</v>
      </c>
      <c r="K39" s="16" t="s">
        <v>62</v>
      </c>
      <c r="L39" s="17">
        <f t="shared" si="1"/>
        <v>18</v>
      </c>
      <c r="M39" s="17" t="str">
        <f>IFERROR(VLOOKUP(C39,#REF!,4,FALSE)+SUMIFS(I:I,F:F,"ENTRÉE",C:C,C39)-SUMIFS(J:J,F:F,"SORTIE",C:C,C39),"")</f>
        <v/>
      </c>
      <c r="N39" s="18" t="str">
        <f>INDEX(Source!$E$1:$F$12,MONTH(Mouvement!A:A),1)</f>
        <v>JUIN</v>
      </c>
    </row>
    <row r="40" spans="1:14" x14ac:dyDescent="0.25">
      <c r="A40" s="20">
        <v>42887</v>
      </c>
      <c r="B40" s="21" t="s">
        <v>108</v>
      </c>
      <c r="C40" s="15" t="s">
        <v>90</v>
      </c>
      <c r="D40" s="16" t="str">
        <f>IFERROR(INDEX(#REF!,MATCH(Mouvement!C40,#REF!,0),2),"")</f>
        <v/>
      </c>
      <c r="E40" s="17" t="str">
        <f>IFERROR(INDEX(#REF!,MATCH(Mouvement!C40,#REF!,0),3),"")</f>
        <v/>
      </c>
      <c r="F40" s="15" t="s">
        <v>10</v>
      </c>
      <c r="G40" s="15" t="s">
        <v>20</v>
      </c>
      <c r="J40" s="15">
        <v>3</v>
      </c>
      <c r="K40" s="16" t="s">
        <v>62</v>
      </c>
      <c r="L40" s="17">
        <f t="shared" si="1"/>
        <v>3</v>
      </c>
      <c r="M40" s="17" t="str">
        <f>IFERROR(VLOOKUP(C40,#REF!,4,FALSE)+SUMIFS(I:I,F:F,"ENTRÉE",C:C,C40)-SUMIFS(J:J,F:F,"SORTIE",C:C,C40),"")</f>
        <v/>
      </c>
      <c r="N40" s="18" t="str">
        <f>INDEX(Source!$E$1:$F$12,MONTH(Mouvement!A:A),1)</f>
        <v>JUIN</v>
      </c>
    </row>
    <row r="41" spans="1:14" x14ac:dyDescent="0.25">
      <c r="A41" s="20">
        <v>42887</v>
      </c>
      <c r="B41" s="21" t="s">
        <v>109</v>
      </c>
      <c r="C41" s="15" t="s">
        <v>37</v>
      </c>
      <c r="D41" s="16" t="str">
        <f>IFERROR(INDEX(#REF!,MATCH(Mouvement!C41,#REF!,0),2),"")</f>
        <v/>
      </c>
      <c r="E41" s="17" t="str">
        <f>IFERROR(INDEX(#REF!,MATCH(Mouvement!C41,#REF!,0),3),"")</f>
        <v/>
      </c>
      <c r="F41" s="15" t="s">
        <v>10</v>
      </c>
      <c r="G41" s="15" t="s">
        <v>20</v>
      </c>
      <c r="J41" s="15">
        <v>209</v>
      </c>
      <c r="K41" s="16" t="s">
        <v>70</v>
      </c>
      <c r="L41" s="17">
        <f t="shared" si="1"/>
        <v>209</v>
      </c>
      <c r="M41" s="17" t="str">
        <f>IFERROR(VLOOKUP(C41,#REF!,4,FALSE)+SUMIFS(I:I,F:F,"ENTRÉE",C:C,C41)-SUMIFS(J:J,F:F,"SORTIE",C:C,C41),"")</f>
        <v/>
      </c>
      <c r="N41" s="18" t="str">
        <f>INDEX(Source!$E$1:$F$12,MONTH(Mouvement!A:A),1)</f>
        <v>JUIN</v>
      </c>
    </row>
    <row r="42" spans="1:14" x14ac:dyDescent="0.25">
      <c r="A42" s="20">
        <v>42887</v>
      </c>
      <c r="B42" s="21" t="s">
        <v>109</v>
      </c>
      <c r="C42" s="15" t="s">
        <v>59</v>
      </c>
      <c r="D42" s="16" t="str">
        <f>IFERROR(INDEX(#REF!,MATCH(Mouvement!C42,#REF!,0),2),"")</f>
        <v/>
      </c>
      <c r="E42" s="17" t="str">
        <f>IFERROR(INDEX(#REF!,MATCH(Mouvement!C42,#REF!,0),3),"")</f>
        <v/>
      </c>
      <c r="F42" s="15" t="s">
        <v>10</v>
      </c>
      <c r="G42" s="15" t="s">
        <v>20</v>
      </c>
      <c r="J42" s="15">
        <v>10</v>
      </c>
      <c r="K42" s="16" t="s">
        <v>70</v>
      </c>
      <c r="L42" s="17">
        <f t="shared" si="1"/>
        <v>10</v>
      </c>
      <c r="M42" s="17" t="str">
        <f>IFERROR(VLOOKUP(C42,#REF!,4,FALSE)+SUMIFS(I:I,F:F,"ENTRÉE",C:C,C42)-SUMIFS(J:J,F:F,"SORTIE",C:C,C42),"")</f>
        <v/>
      </c>
      <c r="N42" s="18" t="str">
        <f>INDEX(Source!$E$1:$F$12,MONTH(Mouvement!A:A),1)</f>
        <v>JUIN</v>
      </c>
    </row>
    <row r="43" spans="1:14" x14ac:dyDescent="0.25">
      <c r="A43" s="20">
        <v>42887</v>
      </c>
      <c r="B43" s="21" t="s">
        <v>109</v>
      </c>
      <c r="C43" s="15" t="s">
        <v>49</v>
      </c>
      <c r="D43" s="16" t="str">
        <f>IFERROR(INDEX(#REF!,MATCH(Mouvement!C43,#REF!,0),2),"")</f>
        <v/>
      </c>
      <c r="E43" s="17" t="str">
        <f>IFERROR(INDEX(#REF!,MATCH(Mouvement!C43,#REF!,0),3),"")</f>
        <v/>
      </c>
      <c r="F43" s="15" t="s">
        <v>10</v>
      </c>
      <c r="G43" s="15" t="s">
        <v>20</v>
      </c>
      <c r="J43" s="15">
        <v>10</v>
      </c>
      <c r="K43" s="16" t="s">
        <v>70</v>
      </c>
      <c r="L43" s="17">
        <f t="shared" si="1"/>
        <v>10</v>
      </c>
      <c r="M43" s="17" t="str">
        <f>IFERROR(VLOOKUP(C43,#REF!,4,FALSE)+SUMIFS(I:I,F:F,"ENTRÉE",C:C,C43)-SUMIFS(J:J,F:F,"SORTIE",C:C,C43),"")</f>
        <v/>
      </c>
      <c r="N43" s="18" t="str">
        <f>INDEX(Source!$E$1:$F$12,MONTH(Mouvement!A:A),1)</f>
        <v>JUIN</v>
      </c>
    </row>
    <row r="44" spans="1:14" x14ac:dyDescent="0.25">
      <c r="A44" s="20">
        <v>42887</v>
      </c>
      <c r="B44" s="21" t="s">
        <v>109</v>
      </c>
      <c r="C44" s="15" t="s">
        <v>51</v>
      </c>
      <c r="D44" s="16" t="str">
        <f>IFERROR(INDEX(#REF!,MATCH(Mouvement!C44,#REF!,0),2),"")</f>
        <v/>
      </c>
      <c r="E44" s="17" t="str">
        <f>IFERROR(INDEX(#REF!,MATCH(Mouvement!C44,#REF!,0),3),"")</f>
        <v/>
      </c>
      <c r="F44" s="15" t="s">
        <v>10</v>
      </c>
      <c r="G44" s="15" t="s">
        <v>20</v>
      </c>
      <c r="J44" s="15">
        <v>3</v>
      </c>
      <c r="K44" s="16" t="s">
        <v>70</v>
      </c>
      <c r="L44" s="17">
        <f t="shared" si="1"/>
        <v>3</v>
      </c>
      <c r="M44" s="17" t="str">
        <f>IFERROR(VLOOKUP(C44,#REF!,4,FALSE)+SUMIFS(I:I,F:F,"ENTRÉE",C:C,C44)-SUMIFS(J:J,F:F,"SORTIE",C:C,C44),"")</f>
        <v/>
      </c>
      <c r="N44" s="18" t="str">
        <f>INDEX(Source!$E$1:$F$12,MONTH(Mouvement!A:A),1)</f>
        <v>JUIN</v>
      </c>
    </row>
    <row r="45" spans="1:14" x14ac:dyDescent="0.25">
      <c r="A45" s="20">
        <v>42887</v>
      </c>
      <c r="B45" s="21" t="s">
        <v>109</v>
      </c>
      <c r="C45" s="15" t="s">
        <v>82</v>
      </c>
      <c r="D45" s="16" t="str">
        <f>IFERROR(INDEX(#REF!,MATCH(Mouvement!C45,#REF!,0),2),"")</f>
        <v/>
      </c>
      <c r="E45" s="17" t="str">
        <f>IFERROR(INDEX(#REF!,MATCH(Mouvement!C45,#REF!,0),3),"")</f>
        <v/>
      </c>
      <c r="F45" s="15" t="s">
        <v>10</v>
      </c>
      <c r="G45" s="15" t="s">
        <v>20</v>
      </c>
      <c r="J45" s="15">
        <v>6</v>
      </c>
      <c r="K45" s="16" t="s">
        <v>70</v>
      </c>
      <c r="L45" s="17">
        <f t="shared" si="1"/>
        <v>6</v>
      </c>
      <c r="M45" s="17" t="str">
        <f>IFERROR(VLOOKUP(C45,#REF!,4,FALSE)+SUMIFS(I:I,F:F,"ENTRÉE",C:C,C45)-SUMIFS(J:J,F:F,"SORTIE",C:C,C45),"")</f>
        <v/>
      </c>
      <c r="N45" s="18" t="str">
        <f>INDEX(Source!$E$1:$F$12,MONTH(Mouvement!A:A),1)</f>
        <v>JUIN</v>
      </c>
    </row>
    <row r="46" spans="1:14" x14ac:dyDescent="0.25">
      <c r="A46" s="20">
        <v>42887</v>
      </c>
      <c r="B46" s="21" t="s">
        <v>109</v>
      </c>
      <c r="C46" s="15" t="s">
        <v>47</v>
      </c>
      <c r="D46" s="16" t="str">
        <f>IFERROR(INDEX(#REF!,MATCH(Mouvement!C46,#REF!,0),2),"")</f>
        <v/>
      </c>
      <c r="E46" s="17" t="str">
        <f>IFERROR(INDEX(#REF!,MATCH(Mouvement!C46,#REF!,0),3),"")</f>
        <v/>
      </c>
      <c r="F46" s="15" t="s">
        <v>10</v>
      </c>
      <c r="G46" s="15" t="s">
        <v>20</v>
      </c>
      <c r="J46" s="15">
        <v>20</v>
      </c>
      <c r="K46" s="16" t="s">
        <v>70</v>
      </c>
      <c r="L46" s="17">
        <f t="shared" si="1"/>
        <v>20</v>
      </c>
      <c r="M46" s="17" t="str">
        <f>IFERROR(VLOOKUP(C46,#REF!,4,FALSE)+SUMIFS(I:I,F:F,"ENTRÉE",C:C,C46)-SUMIFS(J:J,F:F,"SORTIE",C:C,C46),"")</f>
        <v/>
      </c>
      <c r="N46" s="18" t="str">
        <f>INDEX(Source!$E$1:$F$12,MONTH(Mouvement!A:A),1)</f>
        <v>JUIN</v>
      </c>
    </row>
    <row r="47" spans="1:14" x14ac:dyDescent="0.25">
      <c r="A47" s="20">
        <v>42887</v>
      </c>
      <c r="B47" s="21" t="s">
        <v>109</v>
      </c>
      <c r="C47" s="15" t="s">
        <v>43</v>
      </c>
      <c r="D47" s="16" t="str">
        <f>IFERROR(INDEX(#REF!,MATCH(Mouvement!C47,#REF!,0),2),"")</f>
        <v/>
      </c>
      <c r="E47" s="17" t="str">
        <f>IFERROR(INDEX(#REF!,MATCH(Mouvement!C47,#REF!,0),3),"")</f>
        <v/>
      </c>
      <c r="F47" s="15" t="s">
        <v>10</v>
      </c>
      <c r="G47" s="15" t="s">
        <v>20</v>
      </c>
      <c r="J47" s="15">
        <v>10</v>
      </c>
      <c r="K47" s="16" t="s">
        <v>70</v>
      </c>
      <c r="L47" s="17">
        <f t="shared" si="1"/>
        <v>10</v>
      </c>
      <c r="M47" s="17" t="str">
        <f>IFERROR(VLOOKUP(C47,#REF!,4,FALSE)+SUMIFS(I:I,F:F,"ENTRÉE",C:C,C47)-SUMIFS(J:J,F:F,"SORTIE",C:C,C47),"")</f>
        <v/>
      </c>
      <c r="N47" s="18" t="str">
        <f>INDEX(Source!$E$1:$F$12,MONTH(Mouvement!A:A),1)</f>
        <v>JUIN</v>
      </c>
    </row>
    <row r="48" spans="1:14" x14ac:dyDescent="0.25">
      <c r="A48" s="20">
        <v>42887</v>
      </c>
      <c r="B48" s="21" t="s">
        <v>110</v>
      </c>
      <c r="C48" s="15" t="s">
        <v>37</v>
      </c>
      <c r="D48" s="16" t="str">
        <f>IFERROR(INDEX(#REF!,MATCH(Mouvement!C48,#REF!,0),2),"")</f>
        <v/>
      </c>
      <c r="E48" s="17" t="str">
        <f>IFERROR(INDEX(#REF!,MATCH(Mouvement!C48,#REF!,0),3),"")</f>
        <v/>
      </c>
      <c r="F48" s="15" t="s">
        <v>10</v>
      </c>
      <c r="G48" s="15" t="s">
        <v>14</v>
      </c>
      <c r="J48" s="15">
        <v>51</v>
      </c>
      <c r="K48" s="16" t="s">
        <v>15</v>
      </c>
      <c r="L48" s="17">
        <f t="shared" si="1"/>
        <v>51</v>
      </c>
      <c r="M48" s="17" t="str">
        <f>IFERROR(VLOOKUP(C48,#REF!,4,FALSE)+SUMIFS(I:I,F:F,"ENTRÉE",C:C,C48)-SUMIFS(J:J,F:F,"SORTIE",C:C,C48),"")</f>
        <v/>
      </c>
      <c r="N48" s="18" t="str">
        <f>INDEX(Source!$E$1:$F$12,MONTH(Mouvement!A:A),1)</f>
        <v>JUIN</v>
      </c>
    </row>
    <row r="49" spans="1:14" x14ac:dyDescent="0.25">
      <c r="A49" s="20">
        <v>42887</v>
      </c>
      <c r="B49" s="21" t="s">
        <v>110</v>
      </c>
      <c r="C49" s="15" t="s">
        <v>59</v>
      </c>
      <c r="D49" s="16" t="str">
        <f>IFERROR(INDEX(#REF!,MATCH(Mouvement!C49,#REF!,0),2),"")</f>
        <v/>
      </c>
      <c r="E49" s="17" t="str">
        <f>IFERROR(INDEX(#REF!,MATCH(Mouvement!C49,#REF!,0),3),"")</f>
        <v/>
      </c>
      <c r="F49" s="15" t="s">
        <v>10</v>
      </c>
      <c r="G49" s="15" t="s">
        <v>14</v>
      </c>
      <c r="J49" s="15">
        <v>1</v>
      </c>
      <c r="K49" s="16" t="s">
        <v>15</v>
      </c>
      <c r="L49" s="17">
        <f t="shared" si="1"/>
        <v>1</v>
      </c>
      <c r="M49" s="17" t="str">
        <f>IFERROR(VLOOKUP(C49,#REF!,4,FALSE)+SUMIFS(I:I,F:F,"ENTRÉE",C:C,C49)-SUMIFS(J:J,F:F,"SORTIE",C:C,C49),"")</f>
        <v/>
      </c>
      <c r="N49" s="18" t="str">
        <f>INDEX(Source!$E$1:$F$12,MONTH(Mouvement!A:A),1)</f>
        <v>JUIN</v>
      </c>
    </row>
    <row r="50" spans="1:14" x14ac:dyDescent="0.25">
      <c r="A50" s="20">
        <v>42887</v>
      </c>
      <c r="B50" s="21" t="s">
        <v>110</v>
      </c>
      <c r="C50" s="15" t="s">
        <v>49</v>
      </c>
      <c r="D50" s="16" t="str">
        <f>IFERROR(INDEX(#REF!,MATCH(Mouvement!C50,#REF!,0),2),"")</f>
        <v/>
      </c>
      <c r="E50" s="17" t="str">
        <f>IFERROR(INDEX(#REF!,MATCH(Mouvement!C50,#REF!,0),3),"")</f>
        <v/>
      </c>
      <c r="F50" s="15" t="s">
        <v>10</v>
      </c>
      <c r="G50" s="15" t="s">
        <v>14</v>
      </c>
      <c r="J50" s="15">
        <v>1</v>
      </c>
      <c r="K50" s="16" t="s">
        <v>15</v>
      </c>
      <c r="L50" s="17">
        <f t="shared" si="1"/>
        <v>1</v>
      </c>
      <c r="M50" s="17" t="str">
        <f>IFERROR(VLOOKUP(C50,#REF!,4,FALSE)+SUMIFS(I:I,F:F,"ENTRÉE",C:C,C50)-SUMIFS(J:J,F:F,"SORTIE",C:C,C50),"")</f>
        <v/>
      </c>
      <c r="N50" s="18" t="str">
        <f>INDEX(Source!$E$1:$F$12,MONTH(Mouvement!A:A),1)</f>
        <v>JUIN</v>
      </c>
    </row>
    <row r="51" spans="1:14" x14ac:dyDescent="0.25">
      <c r="A51" s="20">
        <v>42887</v>
      </c>
      <c r="B51" s="21" t="s">
        <v>110</v>
      </c>
      <c r="C51" s="15" t="s">
        <v>84</v>
      </c>
      <c r="D51" s="16" t="str">
        <f>IFERROR(INDEX(#REF!,MATCH(Mouvement!C51,#REF!,0),2),"")</f>
        <v/>
      </c>
      <c r="E51" s="17" t="str">
        <f>IFERROR(INDEX(#REF!,MATCH(Mouvement!C51,#REF!,0),3),"")</f>
        <v/>
      </c>
      <c r="F51" s="15" t="s">
        <v>10</v>
      </c>
      <c r="G51" s="15" t="s">
        <v>14</v>
      </c>
      <c r="J51" s="15">
        <v>2</v>
      </c>
      <c r="K51" s="16" t="s">
        <v>15</v>
      </c>
      <c r="L51" s="17">
        <f t="shared" si="1"/>
        <v>2</v>
      </c>
      <c r="M51" s="17" t="str">
        <f>IFERROR(VLOOKUP(C51,#REF!,4,FALSE)+SUMIFS(I:I,F:F,"ENTRÉE",C:C,C51)-SUMIFS(J:J,F:F,"SORTIE",C:C,C51),"")</f>
        <v/>
      </c>
      <c r="N51" s="18" t="str">
        <f>INDEX(Source!$E$1:$F$12,MONTH(Mouvement!A:A),1)</f>
        <v>JUIN</v>
      </c>
    </row>
    <row r="52" spans="1:14" x14ac:dyDescent="0.25">
      <c r="A52" s="20">
        <v>42887</v>
      </c>
      <c r="B52" s="21" t="s">
        <v>110</v>
      </c>
      <c r="C52" s="15" t="s">
        <v>61</v>
      </c>
      <c r="D52" s="16" t="str">
        <f>IFERROR(INDEX(#REF!,MATCH(Mouvement!C52,#REF!,0),2),"")</f>
        <v/>
      </c>
      <c r="E52" s="17" t="str">
        <f>IFERROR(INDEX(#REF!,MATCH(Mouvement!C52,#REF!,0),3),"")</f>
        <v/>
      </c>
      <c r="F52" s="15" t="s">
        <v>10</v>
      </c>
      <c r="G52" s="15" t="s">
        <v>14</v>
      </c>
      <c r="J52" s="15">
        <v>1</v>
      </c>
      <c r="K52" s="16" t="s">
        <v>15</v>
      </c>
      <c r="L52" s="17">
        <f t="shared" si="1"/>
        <v>1</v>
      </c>
      <c r="M52" s="17" t="str">
        <f>IFERROR(VLOOKUP(C52,#REF!,4,FALSE)+SUMIFS(I:I,F:F,"ENTRÉE",C:C,C52)-SUMIFS(J:J,F:F,"SORTIE",C:C,C52),"")</f>
        <v/>
      </c>
      <c r="N52" s="18" t="str">
        <f>INDEX(Source!$E$1:$F$12,MONTH(Mouvement!A:A),1)</f>
        <v>JUIN</v>
      </c>
    </row>
    <row r="53" spans="1:14" x14ac:dyDescent="0.25">
      <c r="A53" s="20">
        <v>42887</v>
      </c>
      <c r="B53" s="21" t="s">
        <v>110</v>
      </c>
      <c r="C53" s="15" t="s">
        <v>53</v>
      </c>
      <c r="D53" s="16" t="str">
        <f>IFERROR(INDEX(#REF!,MATCH(Mouvement!C53,#REF!,0),2),"")</f>
        <v/>
      </c>
      <c r="E53" s="17" t="str">
        <f>IFERROR(INDEX(#REF!,MATCH(Mouvement!C53,#REF!,0),3),"")</f>
        <v/>
      </c>
      <c r="F53" s="15" t="s">
        <v>10</v>
      </c>
      <c r="G53" s="15" t="s">
        <v>14</v>
      </c>
      <c r="J53" s="15">
        <v>1</v>
      </c>
      <c r="K53" s="16" t="s">
        <v>15</v>
      </c>
      <c r="L53" s="17">
        <f t="shared" si="1"/>
        <v>1</v>
      </c>
      <c r="M53" s="17" t="str">
        <f>IFERROR(VLOOKUP(C53,#REF!,4,FALSE)+SUMIFS(I:I,F:F,"ENTRÉE",C:C,C53)-SUMIFS(J:J,F:F,"SORTIE",C:C,C53),"")</f>
        <v/>
      </c>
      <c r="N53" s="18" t="str">
        <f>INDEX(Source!$E$1:$F$12,MONTH(Mouvement!A:A),1)</f>
        <v>JUIN</v>
      </c>
    </row>
    <row r="54" spans="1:14" x14ac:dyDescent="0.25">
      <c r="A54" s="20">
        <v>42887</v>
      </c>
      <c r="B54" s="21" t="s">
        <v>110</v>
      </c>
      <c r="C54" s="15" t="s">
        <v>39</v>
      </c>
      <c r="D54" s="16" t="str">
        <f>IFERROR(INDEX(#REF!,MATCH(Mouvement!C54,#REF!,0),2),"")</f>
        <v/>
      </c>
      <c r="E54" s="17" t="str">
        <f>IFERROR(INDEX(#REF!,MATCH(Mouvement!C54,#REF!,0),3),"")</f>
        <v/>
      </c>
      <c r="F54" s="15" t="s">
        <v>10</v>
      </c>
      <c r="G54" s="15" t="s">
        <v>14</v>
      </c>
      <c r="J54" s="15">
        <v>23</v>
      </c>
      <c r="K54" s="16" t="s">
        <v>15</v>
      </c>
      <c r="L54" s="17">
        <f t="shared" si="1"/>
        <v>23</v>
      </c>
      <c r="M54" s="17" t="str">
        <f>IFERROR(VLOOKUP(C54,#REF!,4,FALSE)+SUMIFS(I:I,F:F,"ENTRÉE",C:C,C54)-SUMIFS(J:J,F:F,"SORTIE",C:C,C54),"")</f>
        <v/>
      </c>
      <c r="N54" s="18" t="str">
        <f>INDEX(Source!$E$1:$F$12,MONTH(Mouvement!A:A),1)</f>
        <v>JUIN</v>
      </c>
    </row>
    <row r="55" spans="1:14" x14ac:dyDescent="0.25">
      <c r="A55" s="20">
        <v>42887</v>
      </c>
      <c r="B55" s="21" t="s">
        <v>110</v>
      </c>
      <c r="C55" s="15" t="s">
        <v>65</v>
      </c>
      <c r="D55" s="16" t="str">
        <f>IFERROR(INDEX(#REF!,MATCH(Mouvement!C55,#REF!,0),2),"")</f>
        <v/>
      </c>
      <c r="E55" s="17" t="str">
        <f>IFERROR(INDEX(#REF!,MATCH(Mouvement!C55,#REF!,0),3),"")</f>
        <v/>
      </c>
      <c r="F55" s="15" t="s">
        <v>10</v>
      </c>
      <c r="G55" s="15" t="s">
        <v>14</v>
      </c>
      <c r="J55" s="15">
        <v>1</v>
      </c>
      <c r="K55" s="16" t="s">
        <v>15</v>
      </c>
      <c r="L55" s="17">
        <f t="shared" si="1"/>
        <v>1</v>
      </c>
      <c r="M55" s="17" t="str">
        <f>IFERROR(VLOOKUP(C55,#REF!,4,FALSE)+SUMIFS(I:I,F:F,"ENTRÉE",C:C,C55)-SUMIFS(J:J,F:F,"SORTIE",C:C,C55),"")</f>
        <v/>
      </c>
      <c r="N55" s="18" t="str">
        <f>INDEX(Source!$E$1:$F$12,MONTH(Mouvement!A:A),1)</f>
        <v>JUIN</v>
      </c>
    </row>
    <row r="56" spans="1:14" x14ac:dyDescent="0.25">
      <c r="A56" s="20">
        <v>42887</v>
      </c>
      <c r="B56" s="21" t="s">
        <v>110</v>
      </c>
      <c r="C56" s="15" t="s">
        <v>79</v>
      </c>
      <c r="D56" s="16" t="str">
        <f>IFERROR(INDEX(#REF!,MATCH(Mouvement!C56,#REF!,0),2),"")</f>
        <v/>
      </c>
      <c r="E56" s="17" t="str">
        <f>IFERROR(INDEX(#REF!,MATCH(Mouvement!C56,#REF!,0),3),"")</f>
        <v/>
      </c>
      <c r="F56" s="15" t="s">
        <v>10</v>
      </c>
      <c r="G56" s="15" t="s">
        <v>14</v>
      </c>
      <c r="J56" s="15">
        <v>1</v>
      </c>
      <c r="K56" s="16" t="s">
        <v>15</v>
      </c>
      <c r="L56" s="17">
        <f t="shared" si="1"/>
        <v>1</v>
      </c>
      <c r="M56" s="17" t="str">
        <f>IFERROR(VLOOKUP(C56,#REF!,4,FALSE)+SUMIFS(I:I,F:F,"ENTRÉE",C:C,C56)-SUMIFS(J:J,F:F,"SORTIE",C:C,C56),"")</f>
        <v/>
      </c>
      <c r="N56" s="18" t="str">
        <f>INDEX(Source!$E$1:$F$12,MONTH(Mouvement!A:A),1)</f>
        <v>JUIN</v>
      </c>
    </row>
    <row r="57" spans="1:14" x14ac:dyDescent="0.25">
      <c r="A57" s="20">
        <v>42887</v>
      </c>
      <c r="B57" s="21" t="s">
        <v>110</v>
      </c>
      <c r="C57" s="15" t="s">
        <v>47</v>
      </c>
      <c r="D57" s="16" t="str">
        <f>IFERROR(INDEX(#REF!,MATCH(Mouvement!C57,#REF!,0),2),"")</f>
        <v/>
      </c>
      <c r="E57" s="17" t="str">
        <f>IFERROR(INDEX(#REF!,MATCH(Mouvement!C57,#REF!,0),3),"")</f>
        <v/>
      </c>
      <c r="F57" s="15" t="s">
        <v>10</v>
      </c>
      <c r="G57" s="15" t="s">
        <v>14</v>
      </c>
      <c r="J57" s="15">
        <v>8</v>
      </c>
      <c r="K57" s="16" t="s">
        <v>15</v>
      </c>
      <c r="L57" s="17">
        <f t="shared" si="1"/>
        <v>8</v>
      </c>
      <c r="M57" s="17" t="str">
        <f>IFERROR(VLOOKUP(C57,#REF!,4,FALSE)+SUMIFS(I:I,F:F,"ENTRÉE",C:C,C57)-SUMIFS(J:J,F:F,"SORTIE",C:C,C57),"")</f>
        <v/>
      </c>
      <c r="N57" s="18" t="str">
        <f>INDEX(Source!$E$1:$F$12,MONTH(Mouvement!A:A),1)</f>
        <v>JUIN</v>
      </c>
    </row>
    <row r="58" spans="1:14" x14ac:dyDescent="0.25">
      <c r="A58" s="20">
        <v>42887</v>
      </c>
      <c r="B58" s="21" t="s">
        <v>110</v>
      </c>
      <c r="C58" s="15" t="s">
        <v>43</v>
      </c>
      <c r="D58" s="16" t="str">
        <f>IFERROR(INDEX(#REF!,MATCH(Mouvement!C58,#REF!,0),2),"")</f>
        <v/>
      </c>
      <c r="E58" s="17" t="str">
        <f>IFERROR(INDEX(#REF!,MATCH(Mouvement!C58,#REF!,0),3),"")</f>
        <v/>
      </c>
      <c r="F58" s="15" t="s">
        <v>10</v>
      </c>
      <c r="G58" s="15" t="s">
        <v>14</v>
      </c>
      <c r="J58" s="15">
        <v>5</v>
      </c>
      <c r="K58" s="16" t="s">
        <v>15</v>
      </c>
      <c r="L58" s="17">
        <f t="shared" si="1"/>
        <v>5</v>
      </c>
      <c r="M58" s="17" t="str">
        <f>IFERROR(VLOOKUP(C58,#REF!,4,FALSE)+SUMIFS(I:I,F:F,"ENTRÉE",C:C,C58)-SUMIFS(J:J,F:F,"SORTIE",C:C,C58),"")</f>
        <v/>
      </c>
      <c r="N58" s="18" t="str">
        <f>INDEX(Source!$E$1:$F$12,MONTH(Mouvement!A:A),1)</f>
        <v>JUIN</v>
      </c>
    </row>
    <row r="59" spans="1:14" x14ac:dyDescent="0.25">
      <c r="A59" s="20">
        <v>42887</v>
      </c>
      <c r="B59" s="21" t="s">
        <v>111</v>
      </c>
      <c r="C59" s="15" t="s">
        <v>47</v>
      </c>
      <c r="D59" s="16" t="str">
        <f>IFERROR(INDEX(#REF!,MATCH(Mouvement!C59,#REF!,0),2),"")</f>
        <v/>
      </c>
      <c r="E59" s="17" t="str">
        <f>IFERROR(INDEX(#REF!,MATCH(Mouvement!C59,#REF!,0),3),"")</f>
        <v/>
      </c>
      <c r="F59" s="15" t="s">
        <v>10</v>
      </c>
      <c r="G59" s="15" t="s">
        <v>20</v>
      </c>
      <c r="J59" s="15">
        <v>18</v>
      </c>
      <c r="K59" s="16" t="s">
        <v>62</v>
      </c>
      <c r="L59" s="17">
        <f t="shared" si="1"/>
        <v>18</v>
      </c>
      <c r="M59" s="17" t="str">
        <f>IFERROR(VLOOKUP(C59,#REF!,4,FALSE)+SUMIFS(I:I,F:F,"ENTRÉE",C:C,C59)-SUMIFS(J:J,F:F,"SORTIE",C:C,C59),"")</f>
        <v/>
      </c>
      <c r="N59" s="18" t="str">
        <f>INDEX(Source!$E$1:$F$12,MONTH(Mouvement!A:A),1)</f>
        <v>JUIN</v>
      </c>
    </row>
    <row r="60" spans="1:14" x14ac:dyDescent="0.25">
      <c r="A60" s="20">
        <v>42887</v>
      </c>
      <c r="B60" s="21" t="s">
        <v>112</v>
      </c>
      <c r="C60" s="15" t="s">
        <v>47</v>
      </c>
      <c r="D60" s="16" t="str">
        <f>IFERROR(INDEX(#REF!,MATCH(Mouvement!C60,#REF!,0),2),"")</f>
        <v/>
      </c>
      <c r="E60" s="17" t="str">
        <f>IFERROR(INDEX(#REF!,MATCH(Mouvement!C60,#REF!,0),3),"")</f>
        <v/>
      </c>
      <c r="F60" s="15" t="s">
        <v>10</v>
      </c>
      <c r="G60" s="15" t="s">
        <v>20</v>
      </c>
      <c r="J60" s="15">
        <v>18</v>
      </c>
      <c r="K60" s="16" t="s">
        <v>62</v>
      </c>
      <c r="L60" s="17">
        <f t="shared" si="1"/>
        <v>18</v>
      </c>
      <c r="M60" s="17" t="str">
        <f>IFERROR(VLOOKUP(C60,#REF!,4,FALSE)+SUMIFS(I:I,F:F,"ENTRÉE",C:C,C60)-SUMIFS(J:J,F:F,"SORTIE",C:C,C60),"")</f>
        <v/>
      </c>
      <c r="N60" s="18" t="str">
        <f>INDEX(Source!$E$1:$F$12,MONTH(Mouvement!A:A),1)</f>
        <v>JUIN</v>
      </c>
    </row>
    <row r="61" spans="1:14" x14ac:dyDescent="0.25">
      <c r="A61" s="20">
        <v>42887</v>
      </c>
      <c r="B61" s="21" t="s">
        <v>112</v>
      </c>
      <c r="C61" s="15" t="s">
        <v>43</v>
      </c>
      <c r="D61" s="16" t="str">
        <f>IFERROR(INDEX(#REF!,MATCH(Mouvement!C61,#REF!,0),2),"")</f>
        <v/>
      </c>
      <c r="E61" s="17" t="str">
        <f>IFERROR(INDEX(#REF!,MATCH(Mouvement!C61,#REF!,0),3),"")</f>
        <v/>
      </c>
      <c r="F61" s="15" t="s">
        <v>10</v>
      </c>
      <c r="G61" s="15" t="s">
        <v>20</v>
      </c>
      <c r="J61" s="15">
        <v>10</v>
      </c>
      <c r="K61" s="16" t="s">
        <v>62</v>
      </c>
      <c r="L61" s="17">
        <f t="shared" si="1"/>
        <v>10</v>
      </c>
      <c r="M61" s="17" t="str">
        <f>IFERROR(VLOOKUP(C61,#REF!,4,FALSE)+SUMIFS(I:I,F:F,"ENTRÉE",C:C,C61)-SUMIFS(J:J,F:F,"SORTIE",C:C,C61),"")</f>
        <v/>
      </c>
      <c r="N61" s="18" t="str">
        <f>INDEX(Source!$E$1:$F$12,MONTH(Mouvement!A:A),1)</f>
        <v>JUIN</v>
      </c>
    </row>
    <row r="62" spans="1:14" x14ac:dyDescent="0.25">
      <c r="A62" s="20">
        <v>42887</v>
      </c>
      <c r="B62" s="21" t="s">
        <v>113</v>
      </c>
      <c r="C62" s="15" t="s">
        <v>43</v>
      </c>
      <c r="D62" s="16" t="str">
        <f>IFERROR(INDEX(#REF!,MATCH(Mouvement!C62,#REF!,0),2),"")</f>
        <v/>
      </c>
      <c r="E62" s="17" t="str">
        <f>IFERROR(INDEX(#REF!,MATCH(Mouvement!C62,#REF!,0),3),"")</f>
        <v/>
      </c>
      <c r="F62" s="15" t="s">
        <v>10</v>
      </c>
      <c r="G62" s="15" t="s">
        <v>20</v>
      </c>
      <c r="J62" s="15">
        <v>14</v>
      </c>
      <c r="K62" s="16" t="s">
        <v>62</v>
      </c>
      <c r="L62" s="17">
        <f t="shared" si="1"/>
        <v>14</v>
      </c>
      <c r="M62" s="17" t="str">
        <f>IFERROR(VLOOKUP(C62,#REF!,4,FALSE)+SUMIFS(I:I,F:F,"ENTRÉE",C:C,C62)-SUMIFS(J:J,F:F,"SORTIE",C:C,C62),"")</f>
        <v/>
      </c>
      <c r="N62" s="18" t="str">
        <f>INDEX(Source!$E$1:$F$12,MONTH(Mouvement!A:A),1)</f>
        <v>JUIN</v>
      </c>
    </row>
    <row r="63" spans="1:14" x14ac:dyDescent="0.25">
      <c r="A63" s="20">
        <v>42887</v>
      </c>
      <c r="B63" s="21" t="s">
        <v>114</v>
      </c>
      <c r="C63" s="15" t="s">
        <v>43</v>
      </c>
      <c r="D63" s="16" t="str">
        <f>IFERROR(INDEX(#REF!,MATCH(Mouvement!C63,#REF!,0),2),"")</f>
        <v/>
      </c>
      <c r="E63" s="17" t="str">
        <f>IFERROR(INDEX(#REF!,MATCH(Mouvement!C63,#REF!,0),3),"")</f>
        <v/>
      </c>
      <c r="F63" s="15" t="s">
        <v>10</v>
      </c>
      <c r="G63" s="15" t="s">
        <v>20</v>
      </c>
      <c r="J63" s="15">
        <v>9</v>
      </c>
      <c r="K63" s="16" t="s">
        <v>62</v>
      </c>
      <c r="L63" s="17">
        <f t="shared" si="1"/>
        <v>9</v>
      </c>
      <c r="M63" s="17" t="str">
        <f>IFERROR(VLOOKUP(C63,#REF!,4,FALSE)+SUMIFS(I:I,F:F,"ENTRÉE",C:C,C63)-SUMIFS(J:J,F:F,"SORTIE",C:C,C63),"")</f>
        <v/>
      </c>
      <c r="N63" s="18" t="str">
        <f>INDEX(Source!$E$1:$F$12,MONTH(Mouvement!A:A),1)</f>
        <v>JUIN</v>
      </c>
    </row>
    <row r="64" spans="1:14" x14ac:dyDescent="0.25">
      <c r="A64" s="20">
        <v>42887</v>
      </c>
      <c r="B64" s="21" t="s">
        <v>115</v>
      </c>
      <c r="C64" s="15" t="s">
        <v>43</v>
      </c>
      <c r="D64" s="16" t="str">
        <f>IFERROR(INDEX(#REF!,MATCH(Mouvement!C64,#REF!,0),2),"")</f>
        <v/>
      </c>
      <c r="E64" s="17" t="str">
        <f>IFERROR(INDEX(#REF!,MATCH(Mouvement!C64,#REF!,0),3),"")</f>
        <v/>
      </c>
      <c r="F64" s="15" t="s">
        <v>10</v>
      </c>
      <c r="G64" s="15" t="s">
        <v>20</v>
      </c>
      <c r="J64" s="15">
        <v>11</v>
      </c>
      <c r="K64" s="16" t="s">
        <v>62</v>
      </c>
      <c r="L64" s="17">
        <f t="shared" si="1"/>
        <v>11</v>
      </c>
      <c r="M64" s="17" t="str">
        <f>IFERROR(VLOOKUP(C64,#REF!,4,FALSE)+SUMIFS(I:I,F:F,"ENTRÉE",C:C,C64)-SUMIFS(J:J,F:F,"SORTIE",C:C,C64),"")</f>
        <v/>
      </c>
      <c r="N64" s="18" t="str">
        <f>INDEX(Source!$E$1:$F$12,MONTH(Mouvement!A:A),1)</f>
        <v>JUIN</v>
      </c>
    </row>
    <row r="65" spans="1:14" x14ac:dyDescent="0.25">
      <c r="A65" s="20">
        <v>42887</v>
      </c>
      <c r="B65" s="21" t="s">
        <v>116</v>
      </c>
      <c r="C65" s="15" t="s">
        <v>47</v>
      </c>
      <c r="D65" s="16" t="str">
        <f>IFERROR(INDEX(#REF!,MATCH(Mouvement!C65,#REF!,0),2),"")</f>
        <v/>
      </c>
      <c r="E65" s="17" t="str">
        <f>IFERROR(INDEX(#REF!,MATCH(Mouvement!C65,#REF!,0),3),"")</f>
        <v/>
      </c>
      <c r="F65" s="15" t="s">
        <v>10</v>
      </c>
      <c r="G65" s="15" t="s">
        <v>20</v>
      </c>
      <c r="J65" s="15">
        <v>6</v>
      </c>
      <c r="K65" s="16" t="s">
        <v>62</v>
      </c>
      <c r="L65" s="17">
        <f t="shared" si="1"/>
        <v>6</v>
      </c>
      <c r="M65" s="17" t="str">
        <f>IFERROR(VLOOKUP(C65,#REF!,4,FALSE)+SUMIFS(I:I,F:F,"ENTRÉE",C:C,C65)-SUMIFS(J:J,F:F,"SORTIE",C:C,C65),"")</f>
        <v/>
      </c>
      <c r="N65" s="18" t="str">
        <f>INDEX(Source!$E$1:$F$12,MONTH(Mouvement!A:A),1)</f>
        <v>JUIN</v>
      </c>
    </row>
    <row r="66" spans="1:14" x14ac:dyDescent="0.25">
      <c r="A66" s="20">
        <v>42887</v>
      </c>
      <c r="B66" s="21" t="s">
        <v>117</v>
      </c>
      <c r="C66" s="15" t="s">
        <v>43</v>
      </c>
      <c r="D66" s="16" t="str">
        <f>IFERROR(INDEX(#REF!,MATCH(Mouvement!C66,#REF!,0),2),"")</f>
        <v/>
      </c>
      <c r="E66" s="17" t="str">
        <f>IFERROR(INDEX(#REF!,MATCH(Mouvement!C66,#REF!,0),3),"")</f>
        <v/>
      </c>
      <c r="F66" s="15" t="s">
        <v>10</v>
      </c>
      <c r="G66" s="15" t="s">
        <v>20</v>
      </c>
      <c r="J66" s="15">
        <v>11</v>
      </c>
      <c r="K66" s="16" t="s">
        <v>62</v>
      </c>
      <c r="L66" s="17">
        <f t="shared" si="1"/>
        <v>11</v>
      </c>
      <c r="M66" s="17" t="str">
        <f>IFERROR(VLOOKUP(C66,#REF!,4,FALSE)+SUMIFS(I:I,F:F,"ENTRÉE",C:C,C66)-SUMIFS(J:J,F:F,"SORTIE",C:C,C66),"")</f>
        <v/>
      </c>
      <c r="N66" s="18" t="str">
        <f>INDEX(Source!$E$1:$F$12,MONTH(Mouvement!A:A),1)</f>
        <v>JUIN</v>
      </c>
    </row>
    <row r="67" spans="1:14" x14ac:dyDescent="0.25">
      <c r="A67" s="20">
        <v>42887</v>
      </c>
      <c r="B67" s="21" t="s">
        <v>118</v>
      </c>
      <c r="C67" s="15" t="s">
        <v>37</v>
      </c>
      <c r="D67" s="16" t="str">
        <f>IFERROR(INDEX(#REF!,MATCH(Mouvement!C67,#REF!,0),2),"")</f>
        <v/>
      </c>
      <c r="E67" s="17" t="str">
        <f>IFERROR(INDEX(#REF!,MATCH(Mouvement!C67,#REF!,0),3),"")</f>
        <v/>
      </c>
      <c r="F67" s="15" t="s">
        <v>10</v>
      </c>
      <c r="G67" s="15" t="s">
        <v>14</v>
      </c>
      <c r="J67" s="15">
        <v>22</v>
      </c>
      <c r="K67" s="16" t="s">
        <v>15</v>
      </c>
      <c r="L67" s="17">
        <f t="shared" si="1"/>
        <v>22</v>
      </c>
      <c r="M67" s="17" t="str">
        <f>IFERROR(VLOOKUP(C67,#REF!,4,FALSE)+SUMIFS(I:I,F:F,"ENTRÉE",C:C,C67)-SUMIFS(J:J,F:F,"SORTIE",C:C,C67),"")</f>
        <v/>
      </c>
      <c r="N67" s="18" t="str">
        <f>INDEX(Source!$E$1:$F$12,MONTH(Mouvement!A:A),1)</f>
        <v>JUIN</v>
      </c>
    </row>
    <row r="68" spans="1:14" x14ac:dyDescent="0.25">
      <c r="A68" s="20">
        <v>42887</v>
      </c>
      <c r="B68" s="21" t="s">
        <v>118</v>
      </c>
      <c r="C68" s="15" t="s">
        <v>79</v>
      </c>
      <c r="D68" s="16" t="str">
        <f>IFERROR(INDEX(#REF!,MATCH(Mouvement!C68,#REF!,0),2),"")</f>
        <v/>
      </c>
      <c r="E68" s="17" t="str">
        <f>IFERROR(INDEX(#REF!,MATCH(Mouvement!C68,#REF!,0),3),"")</f>
        <v/>
      </c>
      <c r="F68" s="15" t="s">
        <v>10</v>
      </c>
      <c r="G68" s="15" t="s">
        <v>14</v>
      </c>
      <c r="J68" s="15">
        <v>2</v>
      </c>
      <c r="K68" s="16" t="s">
        <v>15</v>
      </c>
      <c r="L68" s="17">
        <f t="shared" si="1"/>
        <v>2</v>
      </c>
      <c r="M68" s="17" t="str">
        <f>IFERROR(VLOOKUP(C68,#REF!,4,FALSE)+SUMIFS(I:I,F:F,"ENTRÉE",C:C,C68)-SUMIFS(J:J,F:F,"SORTIE",C:C,C68),"")</f>
        <v/>
      </c>
      <c r="N68" s="18" t="str">
        <f>INDEX(Source!$E$1:$F$12,MONTH(Mouvement!A:A),1)</f>
        <v>JUIN</v>
      </c>
    </row>
    <row r="69" spans="1:14" x14ac:dyDescent="0.25">
      <c r="A69" s="20">
        <v>42887</v>
      </c>
      <c r="B69" s="21" t="s">
        <v>118</v>
      </c>
      <c r="C69" s="15" t="s">
        <v>39</v>
      </c>
      <c r="D69" s="16" t="str">
        <f>IFERROR(INDEX(#REF!,MATCH(Mouvement!C69,#REF!,0),2),"")</f>
        <v/>
      </c>
      <c r="E69" s="17" t="str">
        <f>IFERROR(INDEX(#REF!,MATCH(Mouvement!C69,#REF!,0),3),"")</f>
        <v/>
      </c>
      <c r="F69" s="15" t="s">
        <v>10</v>
      </c>
      <c r="G69" s="15" t="s">
        <v>14</v>
      </c>
      <c r="J69" s="15">
        <v>2</v>
      </c>
      <c r="K69" s="16" t="s">
        <v>15</v>
      </c>
      <c r="L69" s="17">
        <f t="shared" si="1"/>
        <v>2</v>
      </c>
      <c r="M69" s="17" t="str">
        <f>IFERROR(VLOOKUP(C69,#REF!,4,FALSE)+SUMIFS(I:I,F:F,"ENTRÉE",C:C,C69)-SUMIFS(J:J,F:F,"SORTIE",C:C,C69),"")</f>
        <v/>
      </c>
      <c r="N69" s="18" t="str">
        <f>INDEX(Source!$E$1:$F$12,MONTH(Mouvement!A:A),1)</f>
        <v>JUIN</v>
      </c>
    </row>
    <row r="70" spans="1:14" x14ac:dyDescent="0.25">
      <c r="A70" s="20">
        <v>42887</v>
      </c>
      <c r="B70" s="21" t="s">
        <v>118</v>
      </c>
      <c r="C70" s="15" t="s">
        <v>75</v>
      </c>
      <c r="D70" s="16" t="str">
        <f>IFERROR(INDEX(#REF!,MATCH(Mouvement!C70,#REF!,0),2),"")</f>
        <v/>
      </c>
      <c r="E70" s="17" t="str">
        <f>IFERROR(INDEX(#REF!,MATCH(Mouvement!C70,#REF!,0),3),"")</f>
        <v/>
      </c>
      <c r="F70" s="15" t="s">
        <v>10</v>
      </c>
      <c r="G70" s="15" t="s">
        <v>14</v>
      </c>
      <c r="J70" s="15">
        <v>2</v>
      </c>
      <c r="K70" s="16" t="s">
        <v>15</v>
      </c>
      <c r="L70" s="17">
        <f t="shared" ref="L70:L101" si="2">IFERROR(PRODUCT(E70,J70),"")</f>
        <v>2</v>
      </c>
      <c r="M70" s="17" t="str">
        <f>IFERROR(VLOOKUP(C70,#REF!,4,FALSE)+SUMIFS(I:I,F:F,"ENTRÉE",C:C,C70)-SUMIFS(J:J,F:F,"SORTIE",C:C,C70),"")</f>
        <v/>
      </c>
      <c r="N70" s="18" t="str">
        <f>INDEX(Source!$E$1:$F$12,MONTH(Mouvement!A:A),1)</f>
        <v>JUIN</v>
      </c>
    </row>
    <row r="71" spans="1:14" x14ac:dyDescent="0.25">
      <c r="A71" s="20">
        <v>42887</v>
      </c>
      <c r="B71" s="21" t="s">
        <v>118</v>
      </c>
      <c r="C71" s="15" t="s">
        <v>61</v>
      </c>
      <c r="D71" s="16" t="str">
        <f>IFERROR(INDEX(#REF!,MATCH(Mouvement!C71,#REF!,0),2),"")</f>
        <v/>
      </c>
      <c r="E71" s="17" t="str">
        <f>IFERROR(INDEX(#REF!,MATCH(Mouvement!C71,#REF!,0),3),"")</f>
        <v/>
      </c>
      <c r="F71" s="15" t="s">
        <v>10</v>
      </c>
      <c r="G71" s="15" t="s">
        <v>14</v>
      </c>
      <c r="J71" s="15">
        <v>1</v>
      </c>
      <c r="K71" s="16" t="s">
        <v>15</v>
      </c>
      <c r="L71" s="17">
        <f t="shared" si="2"/>
        <v>1</v>
      </c>
      <c r="M71" s="17" t="str">
        <f>IFERROR(VLOOKUP(C71,#REF!,4,FALSE)+SUMIFS(I:I,F:F,"ENTRÉE",C:C,C71)-SUMIFS(J:J,F:F,"SORTIE",C:C,C71),"")</f>
        <v/>
      </c>
      <c r="N71" s="18" t="str">
        <f>INDEX(Source!$E$1:$F$12,MONTH(Mouvement!A:A),1)</f>
        <v>JUIN</v>
      </c>
    </row>
    <row r="72" spans="1:14" x14ac:dyDescent="0.25">
      <c r="A72" s="20">
        <v>42887</v>
      </c>
      <c r="B72" s="21" t="s">
        <v>118</v>
      </c>
      <c r="C72" s="15" t="s">
        <v>49</v>
      </c>
      <c r="D72" s="16" t="str">
        <f>IFERROR(INDEX(#REF!,MATCH(Mouvement!C72,#REF!,0),2),"")</f>
        <v/>
      </c>
      <c r="E72" s="17" t="str">
        <f>IFERROR(INDEX(#REF!,MATCH(Mouvement!C72,#REF!,0),3),"")</f>
        <v/>
      </c>
      <c r="F72" s="15" t="s">
        <v>10</v>
      </c>
      <c r="G72" s="15" t="s">
        <v>14</v>
      </c>
      <c r="J72" s="15">
        <v>1</v>
      </c>
      <c r="K72" s="16" t="s">
        <v>15</v>
      </c>
      <c r="L72" s="17">
        <f t="shared" si="2"/>
        <v>1</v>
      </c>
      <c r="M72" s="17" t="str">
        <f>IFERROR(VLOOKUP(C72,#REF!,4,FALSE)+SUMIFS(I:I,F:F,"ENTRÉE",C:C,C72)-SUMIFS(J:J,F:F,"SORTIE",C:C,C72),"")</f>
        <v/>
      </c>
      <c r="N72" s="18" t="str">
        <f>INDEX(Source!$E$1:$F$12,MONTH(Mouvement!A:A),1)</f>
        <v>JUIN</v>
      </c>
    </row>
    <row r="73" spans="1:14" x14ac:dyDescent="0.25">
      <c r="A73" s="20">
        <v>42887</v>
      </c>
      <c r="B73" s="21" t="s">
        <v>118</v>
      </c>
      <c r="C73" s="15" t="s">
        <v>84</v>
      </c>
      <c r="D73" s="16" t="str">
        <f>IFERROR(INDEX(#REF!,MATCH(Mouvement!C73,#REF!,0),2),"")</f>
        <v/>
      </c>
      <c r="E73" s="17" t="str">
        <f>IFERROR(INDEX(#REF!,MATCH(Mouvement!C73,#REF!,0),3),"")</f>
        <v/>
      </c>
      <c r="F73" s="15" t="s">
        <v>10</v>
      </c>
      <c r="G73" s="15" t="s">
        <v>14</v>
      </c>
      <c r="J73" s="15">
        <v>2</v>
      </c>
      <c r="K73" s="16" t="s">
        <v>15</v>
      </c>
      <c r="L73" s="17">
        <f t="shared" si="2"/>
        <v>2</v>
      </c>
      <c r="M73" s="17" t="str">
        <f>IFERROR(VLOOKUP(C73,#REF!,4,FALSE)+SUMIFS(I:I,F:F,"ENTRÉE",C:C,C73)-SUMIFS(J:J,F:F,"SORTIE",C:C,C73),"")</f>
        <v/>
      </c>
      <c r="N73" s="18" t="str">
        <f>INDEX(Source!$E$1:$F$12,MONTH(Mouvement!A:A),1)</f>
        <v>JUIN</v>
      </c>
    </row>
    <row r="74" spans="1:14" x14ac:dyDescent="0.25">
      <c r="A74" s="20">
        <v>42887</v>
      </c>
      <c r="B74" s="21" t="s">
        <v>118</v>
      </c>
      <c r="C74" s="15" t="s">
        <v>47</v>
      </c>
      <c r="D74" s="16" t="str">
        <f>IFERROR(INDEX(#REF!,MATCH(Mouvement!C74,#REF!,0),2),"")</f>
        <v/>
      </c>
      <c r="E74" s="17" t="str">
        <f>IFERROR(INDEX(#REF!,MATCH(Mouvement!C74,#REF!,0),3),"")</f>
        <v/>
      </c>
      <c r="F74" s="15" t="s">
        <v>10</v>
      </c>
      <c r="G74" s="15" t="s">
        <v>14</v>
      </c>
      <c r="J74" s="15">
        <v>2</v>
      </c>
      <c r="K74" s="16" t="s">
        <v>15</v>
      </c>
      <c r="L74" s="17">
        <f t="shared" si="2"/>
        <v>2</v>
      </c>
      <c r="M74" s="17" t="str">
        <f>IFERROR(VLOOKUP(C74,#REF!,4,FALSE)+SUMIFS(I:I,F:F,"ENTRÉE",C:C,C74)-SUMIFS(J:J,F:F,"SORTIE",C:C,C74),"")</f>
        <v/>
      </c>
      <c r="N74" s="18" t="str">
        <f>INDEX(Source!$E$1:$F$12,MONTH(Mouvement!A:A),1)</f>
        <v>JUIN</v>
      </c>
    </row>
    <row r="75" spans="1:14" x14ac:dyDescent="0.25">
      <c r="A75" s="20">
        <v>42887</v>
      </c>
      <c r="B75" s="21" t="s">
        <v>118</v>
      </c>
      <c r="C75" s="15" t="s">
        <v>43</v>
      </c>
      <c r="D75" s="16" t="str">
        <f>IFERROR(INDEX(#REF!,MATCH(Mouvement!C75,#REF!,0),2),"")</f>
        <v/>
      </c>
      <c r="E75" s="17" t="str">
        <f>IFERROR(INDEX(#REF!,MATCH(Mouvement!C75,#REF!,0),3),"")</f>
        <v/>
      </c>
      <c r="F75" s="15" t="s">
        <v>10</v>
      </c>
      <c r="G75" s="15" t="s">
        <v>14</v>
      </c>
      <c r="J75" s="15">
        <v>1</v>
      </c>
      <c r="K75" s="16" t="s">
        <v>15</v>
      </c>
      <c r="L75" s="17">
        <f t="shared" si="2"/>
        <v>1</v>
      </c>
      <c r="M75" s="17" t="str">
        <f>IFERROR(VLOOKUP(C75,#REF!,4,FALSE)+SUMIFS(I:I,F:F,"ENTRÉE",C:C,C75)-SUMIFS(J:J,F:F,"SORTIE",C:C,C75),"")</f>
        <v/>
      </c>
      <c r="N75" s="18" t="str">
        <f>INDEX(Source!$E$1:$F$12,MONTH(Mouvement!A:A),1)</f>
        <v>JUIN</v>
      </c>
    </row>
    <row r="76" spans="1:14" x14ac:dyDescent="0.25">
      <c r="A76" s="20">
        <v>42887</v>
      </c>
      <c r="B76" s="21" t="s">
        <v>118</v>
      </c>
      <c r="C76" s="15" t="s">
        <v>45</v>
      </c>
      <c r="D76" s="16" t="str">
        <f>IFERROR(INDEX(#REF!,MATCH(Mouvement!C76,#REF!,0),2),"")</f>
        <v/>
      </c>
      <c r="E76" s="17" t="str">
        <f>IFERROR(INDEX(#REF!,MATCH(Mouvement!C76,#REF!,0),3),"")</f>
        <v/>
      </c>
      <c r="F76" s="15" t="s">
        <v>10</v>
      </c>
      <c r="G76" s="15" t="s">
        <v>14</v>
      </c>
      <c r="J76" s="15">
        <v>8</v>
      </c>
      <c r="K76" s="16" t="s">
        <v>15</v>
      </c>
      <c r="L76" s="17">
        <f t="shared" si="2"/>
        <v>8</v>
      </c>
      <c r="M76" s="17" t="str">
        <f>IFERROR(VLOOKUP(C76,#REF!,4,FALSE)+SUMIFS(I:I,F:F,"ENTRÉE",C:C,C76)-SUMIFS(J:J,F:F,"SORTIE",C:C,C76),"")</f>
        <v/>
      </c>
      <c r="N76" s="18" t="str">
        <f>INDEX(Source!$E$1:$F$12,MONTH(Mouvement!A:A),1)</f>
        <v>JUIN</v>
      </c>
    </row>
    <row r="77" spans="1:14" x14ac:dyDescent="0.25">
      <c r="A77" s="20">
        <v>42887</v>
      </c>
      <c r="B77" s="21" t="s">
        <v>119</v>
      </c>
      <c r="C77" s="15" t="s">
        <v>37</v>
      </c>
      <c r="D77" s="16" t="str">
        <f>IFERROR(INDEX(#REF!,MATCH(Mouvement!C77,#REF!,0),2),"")</f>
        <v/>
      </c>
      <c r="E77" s="17" t="str">
        <f>IFERROR(INDEX(#REF!,MATCH(Mouvement!C77,#REF!,0),3),"")</f>
        <v/>
      </c>
      <c r="F77" s="15" t="s">
        <v>10</v>
      </c>
      <c r="G77" s="15" t="s">
        <v>14</v>
      </c>
      <c r="J77" s="15">
        <v>31</v>
      </c>
      <c r="K77" s="16" t="s">
        <v>80</v>
      </c>
      <c r="L77" s="17">
        <f t="shared" si="2"/>
        <v>31</v>
      </c>
      <c r="M77" s="17" t="str">
        <f>IFERROR(VLOOKUP(C77,#REF!,4,FALSE)+SUMIFS(I:I,F:F,"ENTRÉE",C:C,C77)-SUMIFS(J:J,F:F,"SORTIE",C:C,C77),"")</f>
        <v/>
      </c>
      <c r="N77" s="18" t="str">
        <f>INDEX(Source!$E$1:$F$12,MONTH(Mouvement!A:A),1)</f>
        <v>JUIN</v>
      </c>
    </row>
    <row r="78" spans="1:14" x14ac:dyDescent="0.25">
      <c r="A78" s="20">
        <v>42887</v>
      </c>
      <c r="B78" s="21" t="s">
        <v>119</v>
      </c>
      <c r="C78" s="15" t="s">
        <v>61</v>
      </c>
      <c r="D78" s="16" t="str">
        <f>IFERROR(INDEX(#REF!,MATCH(Mouvement!C78,#REF!,0),2),"")</f>
        <v/>
      </c>
      <c r="E78" s="17" t="str">
        <f>IFERROR(INDEX(#REF!,MATCH(Mouvement!C78,#REF!,0),3),"")</f>
        <v/>
      </c>
      <c r="F78" s="15" t="s">
        <v>10</v>
      </c>
      <c r="G78" s="15" t="s">
        <v>14</v>
      </c>
      <c r="J78" s="15">
        <v>1</v>
      </c>
      <c r="K78" s="16" t="s">
        <v>80</v>
      </c>
      <c r="L78" s="17">
        <f t="shared" si="2"/>
        <v>1</v>
      </c>
      <c r="M78" s="17" t="str">
        <f>IFERROR(VLOOKUP(C78,#REF!,4,FALSE)+SUMIFS(I:I,F:F,"ENTRÉE",C:C,C78)-SUMIFS(J:J,F:F,"SORTIE",C:C,C78),"")</f>
        <v/>
      </c>
      <c r="N78" s="18" t="str">
        <f>INDEX(Source!$E$1:$F$12,MONTH(Mouvement!A:A),1)</f>
        <v>JUIN</v>
      </c>
    </row>
    <row r="79" spans="1:14" x14ac:dyDescent="0.25">
      <c r="A79" s="20">
        <v>42887</v>
      </c>
      <c r="B79" s="21" t="s">
        <v>119</v>
      </c>
      <c r="C79" s="15" t="s">
        <v>49</v>
      </c>
      <c r="D79" s="16" t="str">
        <f>IFERROR(INDEX(#REF!,MATCH(Mouvement!C79,#REF!,0),2),"")</f>
        <v/>
      </c>
      <c r="E79" s="17" t="str">
        <f>IFERROR(INDEX(#REF!,MATCH(Mouvement!C79,#REF!,0),3),"")</f>
        <v/>
      </c>
      <c r="F79" s="15" t="s">
        <v>10</v>
      </c>
      <c r="G79" s="15" t="s">
        <v>14</v>
      </c>
      <c r="J79" s="15">
        <v>1</v>
      </c>
      <c r="K79" s="16" t="s">
        <v>80</v>
      </c>
      <c r="L79" s="17">
        <f t="shared" si="2"/>
        <v>1</v>
      </c>
      <c r="M79" s="17" t="str">
        <f>IFERROR(VLOOKUP(C79,#REF!,4,FALSE)+SUMIFS(I:I,F:F,"ENTRÉE",C:C,C79)-SUMIFS(J:J,F:F,"SORTIE",C:C,C79),"")</f>
        <v/>
      </c>
      <c r="N79" s="18" t="str">
        <f>INDEX(Source!$E$1:$F$12,MONTH(Mouvement!A:A),1)</f>
        <v>JUIN</v>
      </c>
    </row>
    <row r="80" spans="1:14" x14ac:dyDescent="0.25">
      <c r="A80" s="20">
        <v>42887</v>
      </c>
      <c r="B80" s="21" t="s">
        <v>119</v>
      </c>
      <c r="C80" s="15" t="s">
        <v>84</v>
      </c>
      <c r="D80" s="16" t="str">
        <f>IFERROR(INDEX(#REF!,MATCH(Mouvement!C80,#REF!,0),2),"")</f>
        <v/>
      </c>
      <c r="E80" s="17" t="str">
        <f>IFERROR(INDEX(#REF!,MATCH(Mouvement!C80,#REF!,0),3),"")</f>
        <v/>
      </c>
      <c r="F80" s="15" t="s">
        <v>10</v>
      </c>
      <c r="G80" s="15" t="s">
        <v>14</v>
      </c>
      <c r="J80" s="15">
        <v>2</v>
      </c>
      <c r="K80" s="16" t="s">
        <v>80</v>
      </c>
      <c r="L80" s="17">
        <f t="shared" si="2"/>
        <v>2</v>
      </c>
      <c r="M80" s="17" t="str">
        <f>IFERROR(VLOOKUP(C80,#REF!,4,FALSE)+SUMIFS(I:I,F:F,"ENTRÉE",C:C,C80)-SUMIFS(J:J,F:F,"SORTIE",C:C,C80),"")</f>
        <v/>
      </c>
      <c r="N80" s="18" t="str">
        <f>INDEX(Source!$E$1:$F$12,MONTH(Mouvement!A:A),1)</f>
        <v>JUIN</v>
      </c>
    </row>
    <row r="81" spans="1:14" x14ac:dyDescent="0.25">
      <c r="A81" s="20">
        <v>42887</v>
      </c>
      <c r="B81" s="21" t="s">
        <v>119</v>
      </c>
      <c r="C81" s="15" t="s">
        <v>47</v>
      </c>
      <c r="D81" s="16" t="str">
        <f>IFERROR(INDEX(#REF!,MATCH(Mouvement!C81,#REF!,0),2),"")</f>
        <v/>
      </c>
      <c r="E81" s="17" t="str">
        <f>IFERROR(INDEX(#REF!,MATCH(Mouvement!C81,#REF!,0),3),"")</f>
        <v/>
      </c>
      <c r="F81" s="15" t="s">
        <v>10</v>
      </c>
      <c r="G81" s="15" t="s">
        <v>14</v>
      </c>
      <c r="J81" s="15">
        <v>2</v>
      </c>
      <c r="K81" s="16" t="s">
        <v>80</v>
      </c>
      <c r="L81" s="17">
        <f t="shared" si="2"/>
        <v>2</v>
      </c>
      <c r="M81" s="17" t="str">
        <f>IFERROR(VLOOKUP(C81,#REF!,4,FALSE)+SUMIFS(I:I,F:F,"ENTRÉE",C:C,C81)-SUMIFS(J:J,F:F,"SORTIE",C:C,C81),"")</f>
        <v/>
      </c>
      <c r="N81" s="18" t="str">
        <f>INDEX(Source!$E$1:$F$12,MONTH(Mouvement!A:A),1)</f>
        <v>JUIN</v>
      </c>
    </row>
    <row r="82" spans="1:14" x14ac:dyDescent="0.25">
      <c r="A82" s="20">
        <v>42887</v>
      </c>
      <c r="B82" s="21" t="s">
        <v>119</v>
      </c>
      <c r="C82" s="15" t="s">
        <v>43</v>
      </c>
      <c r="D82" s="16" t="str">
        <f>IFERROR(INDEX(#REF!,MATCH(Mouvement!C82,#REF!,0),2),"")</f>
        <v/>
      </c>
      <c r="E82" s="17" t="str">
        <f>IFERROR(INDEX(#REF!,MATCH(Mouvement!C82,#REF!,0),3),"")</f>
        <v/>
      </c>
      <c r="F82" s="15" t="s">
        <v>10</v>
      </c>
      <c r="G82" s="15" t="s">
        <v>14</v>
      </c>
      <c r="J82" s="15">
        <v>1</v>
      </c>
      <c r="K82" s="16" t="s">
        <v>80</v>
      </c>
      <c r="L82" s="17">
        <f t="shared" si="2"/>
        <v>1</v>
      </c>
      <c r="M82" s="17" t="str">
        <f>IFERROR(VLOOKUP(C82,#REF!,4,FALSE)+SUMIFS(I:I,F:F,"ENTRÉE",C:C,C82)-SUMIFS(J:J,F:F,"SORTIE",C:C,C82),"")</f>
        <v/>
      </c>
      <c r="N82" s="18" t="str">
        <f>INDEX(Source!$E$1:$F$12,MONTH(Mouvement!A:A),1)</f>
        <v>JUIN</v>
      </c>
    </row>
    <row r="83" spans="1:14" x14ac:dyDescent="0.25">
      <c r="A83" s="20">
        <v>42887</v>
      </c>
      <c r="B83" s="21" t="s">
        <v>120</v>
      </c>
      <c r="C83" s="15" t="s">
        <v>37</v>
      </c>
      <c r="D83" s="16" t="str">
        <f>IFERROR(INDEX(#REF!,MATCH(Mouvement!C83,#REF!,0),2),"")</f>
        <v/>
      </c>
      <c r="E83" s="17" t="str">
        <f>IFERROR(INDEX(#REF!,MATCH(Mouvement!C83,#REF!,0),3),"")</f>
        <v/>
      </c>
      <c r="F83" s="15" t="s">
        <v>10</v>
      </c>
      <c r="G83" s="15" t="s">
        <v>17</v>
      </c>
      <c r="J83" s="15">
        <v>163</v>
      </c>
      <c r="K83" s="16" t="s">
        <v>68</v>
      </c>
      <c r="L83" s="17">
        <f t="shared" si="2"/>
        <v>163</v>
      </c>
      <c r="M83" s="17" t="str">
        <f>IFERROR(VLOOKUP(C83,#REF!,4,FALSE)+SUMIFS(I:I,F:F,"ENTRÉE",C:C,C83)-SUMIFS(J:J,F:F,"SORTIE",C:C,C83),"")</f>
        <v/>
      </c>
      <c r="N83" s="18" t="str">
        <f>INDEX(Source!$E$1:$F$12,MONTH(Mouvement!A:A),1)</f>
        <v>JUIN</v>
      </c>
    </row>
    <row r="84" spans="1:14" x14ac:dyDescent="0.25">
      <c r="A84" s="20">
        <v>42887</v>
      </c>
      <c r="B84" s="21" t="s">
        <v>120</v>
      </c>
      <c r="C84" s="15" t="s">
        <v>59</v>
      </c>
      <c r="D84" s="16" t="str">
        <f>IFERROR(INDEX(#REF!,MATCH(Mouvement!C84,#REF!,0),2),"")</f>
        <v/>
      </c>
      <c r="E84" s="17" t="str">
        <f>IFERROR(INDEX(#REF!,MATCH(Mouvement!C84,#REF!,0),3),"")</f>
        <v/>
      </c>
      <c r="F84" s="15" t="s">
        <v>10</v>
      </c>
      <c r="G84" s="15" t="s">
        <v>17</v>
      </c>
      <c r="J84" s="15">
        <v>10</v>
      </c>
      <c r="K84" s="16" t="s">
        <v>68</v>
      </c>
      <c r="L84" s="17">
        <f t="shared" si="2"/>
        <v>10</v>
      </c>
      <c r="M84" s="17" t="str">
        <f>IFERROR(VLOOKUP(C84,#REF!,4,FALSE)+SUMIFS(I:I,F:F,"ENTRÉE",C:C,C84)-SUMIFS(J:J,F:F,"SORTIE",C:C,C84),"")</f>
        <v/>
      </c>
      <c r="N84" s="18" t="str">
        <f>INDEX(Source!$E$1:$F$12,MONTH(Mouvement!A:A),1)</f>
        <v>JUIN</v>
      </c>
    </row>
    <row r="85" spans="1:14" x14ac:dyDescent="0.25">
      <c r="A85" s="20">
        <v>42887</v>
      </c>
      <c r="B85" s="21" t="s">
        <v>120</v>
      </c>
      <c r="C85" s="15" t="s">
        <v>79</v>
      </c>
      <c r="D85" s="16" t="str">
        <f>IFERROR(INDEX(#REF!,MATCH(Mouvement!C85,#REF!,0),2),"")</f>
        <v/>
      </c>
      <c r="E85" s="17" t="str">
        <f>IFERROR(INDEX(#REF!,MATCH(Mouvement!C85,#REF!,0),3),"")</f>
        <v/>
      </c>
      <c r="F85" s="15" t="s">
        <v>10</v>
      </c>
      <c r="G85" s="15" t="s">
        <v>17</v>
      </c>
      <c r="J85" s="15">
        <v>1</v>
      </c>
      <c r="K85" s="16" t="s">
        <v>68</v>
      </c>
      <c r="L85" s="17">
        <f t="shared" si="2"/>
        <v>1</v>
      </c>
      <c r="M85" s="17" t="str">
        <f>IFERROR(VLOOKUP(C85,#REF!,4,FALSE)+SUMIFS(I:I,F:F,"ENTRÉE",C:C,C85)-SUMIFS(J:J,F:F,"SORTIE",C:C,C85),"")</f>
        <v/>
      </c>
      <c r="N85" s="18" t="str">
        <f>INDEX(Source!$E$1:$F$12,MONTH(Mouvement!A:A),1)</f>
        <v>JUIN</v>
      </c>
    </row>
    <row r="86" spans="1:14" x14ac:dyDescent="0.25">
      <c r="A86" s="20">
        <v>42887</v>
      </c>
      <c r="B86" s="21" t="s">
        <v>120</v>
      </c>
      <c r="C86" s="15" t="s">
        <v>47</v>
      </c>
      <c r="D86" s="16" t="str">
        <f>IFERROR(INDEX(#REF!,MATCH(Mouvement!C86,#REF!,0),2),"")</f>
        <v/>
      </c>
      <c r="E86" s="17" t="str">
        <f>IFERROR(INDEX(#REF!,MATCH(Mouvement!C86,#REF!,0),3),"")</f>
        <v/>
      </c>
      <c r="F86" s="15" t="s">
        <v>10</v>
      </c>
      <c r="G86" s="15" t="s">
        <v>17</v>
      </c>
      <c r="J86" s="15">
        <v>16</v>
      </c>
      <c r="K86" s="16" t="s">
        <v>68</v>
      </c>
      <c r="L86" s="17">
        <f t="shared" si="2"/>
        <v>16</v>
      </c>
      <c r="M86" s="17" t="str">
        <f>IFERROR(VLOOKUP(C86,#REF!,4,FALSE)+SUMIFS(I:I,F:F,"ENTRÉE",C:C,C86)-SUMIFS(J:J,F:F,"SORTIE",C:C,C86),"")</f>
        <v/>
      </c>
      <c r="N86" s="18" t="str">
        <f>INDEX(Source!$E$1:$F$12,MONTH(Mouvement!A:A),1)</f>
        <v>JUIN</v>
      </c>
    </row>
    <row r="87" spans="1:14" x14ac:dyDescent="0.25">
      <c r="A87" s="20">
        <v>42887</v>
      </c>
      <c r="B87" s="21" t="s">
        <v>120</v>
      </c>
      <c r="C87" s="15" t="s">
        <v>49</v>
      </c>
      <c r="D87" s="16" t="str">
        <f>IFERROR(INDEX(#REF!,MATCH(Mouvement!C87,#REF!,0),2),"")</f>
        <v/>
      </c>
      <c r="E87" s="17" t="str">
        <f>IFERROR(INDEX(#REF!,MATCH(Mouvement!C87,#REF!,0),3),"")</f>
        <v/>
      </c>
      <c r="F87" s="15" t="s">
        <v>10</v>
      </c>
      <c r="G87" s="15" t="s">
        <v>17</v>
      </c>
      <c r="J87" s="15">
        <v>8</v>
      </c>
      <c r="K87" s="16" t="s">
        <v>68</v>
      </c>
      <c r="L87" s="17">
        <f t="shared" si="2"/>
        <v>8</v>
      </c>
      <c r="M87" s="17" t="str">
        <f>IFERROR(VLOOKUP(C87,#REF!,4,FALSE)+SUMIFS(I:I,F:F,"ENTRÉE",C:C,C87)-SUMIFS(J:J,F:F,"SORTIE",C:C,C87),"")</f>
        <v/>
      </c>
      <c r="N87" s="18" t="str">
        <f>INDEX(Source!$E$1:$F$12,MONTH(Mouvement!A:A),1)</f>
        <v>JUIN</v>
      </c>
    </row>
    <row r="88" spans="1:14" x14ac:dyDescent="0.25">
      <c r="A88" s="20">
        <v>42887</v>
      </c>
      <c r="B88" s="21" t="s">
        <v>120</v>
      </c>
      <c r="C88" s="15" t="s">
        <v>43</v>
      </c>
      <c r="D88" s="16" t="str">
        <f>IFERROR(INDEX(#REF!,MATCH(Mouvement!C88,#REF!,0),2),"")</f>
        <v/>
      </c>
      <c r="E88" s="17" t="str">
        <f>IFERROR(INDEX(#REF!,MATCH(Mouvement!C88,#REF!,0),3),"")</f>
        <v/>
      </c>
      <c r="F88" s="15" t="s">
        <v>10</v>
      </c>
      <c r="G88" s="15" t="s">
        <v>17</v>
      </c>
      <c r="J88" s="15">
        <v>10</v>
      </c>
      <c r="K88" s="16" t="s">
        <v>68</v>
      </c>
      <c r="L88" s="17">
        <f t="shared" si="2"/>
        <v>10</v>
      </c>
      <c r="M88" s="17" t="str">
        <f>IFERROR(VLOOKUP(C88,#REF!,4,FALSE)+SUMIFS(I:I,F:F,"ENTRÉE",C:C,C88)-SUMIFS(J:J,F:F,"SORTIE",C:C,C88),"")</f>
        <v/>
      </c>
      <c r="N88" s="18" t="str">
        <f>INDEX(Source!$E$1:$F$12,MONTH(Mouvement!A:A),1)</f>
        <v>JUIN</v>
      </c>
    </row>
    <row r="89" spans="1:14" x14ac:dyDescent="0.25">
      <c r="A89" s="20">
        <v>42887</v>
      </c>
      <c r="B89" s="21" t="s">
        <v>121</v>
      </c>
      <c r="C89" s="15" t="s">
        <v>39</v>
      </c>
      <c r="D89" s="16" t="str">
        <f>IFERROR(INDEX(#REF!,MATCH(Mouvement!C89,#REF!,0),2),"")</f>
        <v/>
      </c>
      <c r="E89" s="17" t="str">
        <f>IFERROR(INDEX(#REF!,MATCH(Mouvement!C89,#REF!,0),3),"")</f>
        <v/>
      </c>
      <c r="F89" s="15" t="s">
        <v>10</v>
      </c>
      <c r="G89" s="15" t="s">
        <v>14</v>
      </c>
      <c r="J89" s="15">
        <v>23</v>
      </c>
      <c r="K89" s="16" t="s">
        <v>80</v>
      </c>
      <c r="L89" s="17">
        <f t="shared" si="2"/>
        <v>23</v>
      </c>
      <c r="M89" s="17" t="str">
        <f>IFERROR(VLOOKUP(C89,#REF!,4,FALSE)+SUMIFS(I:I,F:F,"ENTRÉE",C:C,C89)-SUMIFS(J:J,F:F,"SORTIE",C:C,C89),"")</f>
        <v/>
      </c>
      <c r="N89" s="18" t="str">
        <f>INDEX(Source!$E$1:$F$12,MONTH(Mouvement!A:A),1)</f>
        <v>JUIN</v>
      </c>
    </row>
    <row r="90" spans="1:14" x14ac:dyDescent="0.25">
      <c r="A90" s="20">
        <v>42887</v>
      </c>
      <c r="B90" s="21" t="s">
        <v>122</v>
      </c>
      <c r="C90" s="15" t="s">
        <v>47</v>
      </c>
      <c r="D90" s="16" t="str">
        <f>IFERROR(INDEX(#REF!,MATCH(Mouvement!C90,#REF!,0),2),"")</f>
        <v/>
      </c>
      <c r="E90" s="17" t="str">
        <f>IFERROR(INDEX(#REF!,MATCH(Mouvement!C90,#REF!,0),3),"")</f>
        <v/>
      </c>
      <c r="F90" s="15" t="s">
        <v>10</v>
      </c>
      <c r="G90" s="15" t="s">
        <v>7</v>
      </c>
      <c r="J90" s="15">
        <v>9</v>
      </c>
      <c r="K90" s="16" t="s">
        <v>80</v>
      </c>
      <c r="L90" s="17">
        <f t="shared" si="2"/>
        <v>9</v>
      </c>
      <c r="M90" s="17" t="str">
        <f>IFERROR(VLOOKUP(C90,#REF!,4,FALSE)+SUMIFS(I:I,F:F,"ENTRÉE",C:C,C90)-SUMIFS(J:J,F:F,"SORTIE",C:C,C90),"")</f>
        <v/>
      </c>
      <c r="N90" s="18" t="str">
        <f>INDEX(Source!$E$1:$F$12,MONTH(Mouvement!A:A),1)</f>
        <v>JUIN</v>
      </c>
    </row>
    <row r="91" spans="1:14" x14ac:dyDescent="0.25">
      <c r="A91" s="20">
        <v>42887</v>
      </c>
      <c r="B91" s="21" t="s">
        <v>122</v>
      </c>
      <c r="C91" s="15" t="s">
        <v>39</v>
      </c>
      <c r="D91" s="16" t="str">
        <f>IFERROR(INDEX(#REF!,MATCH(Mouvement!C91,#REF!,0),2),"")</f>
        <v/>
      </c>
      <c r="E91" s="17" t="str">
        <f>IFERROR(INDEX(#REF!,MATCH(Mouvement!C91,#REF!,0),3),"")</f>
        <v/>
      </c>
      <c r="F91" s="15" t="s">
        <v>10</v>
      </c>
      <c r="G91" s="15" t="s">
        <v>7</v>
      </c>
      <c r="J91" s="15">
        <v>18</v>
      </c>
      <c r="K91" s="16" t="s">
        <v>80</v>
      </c>
      <c r="L91" s="17">
        <f t="shared" si="2"/>
        <v>18</v>
      </c>
      <c r="M91" s="17" t="str">
        <f>IFERROR(VLOOKUP(C91,#REF!,4,FALSE)+SUMIFS(I:I,F:F,"ENTRÉE",C:C,C91)-SUMIFS(J:J,F:F,"SORTIE",C:C,C91),"")</f>
        <v/>
      </c>
      <c r="N91" s="18" t="str">
        <f>INDEX(Source!$E$1:$F$12,MONTH(Mouvement!A:A),1)</f>
        <v>JUIN</v>
      </c>
    </row>
    <row r="92" spans="1:14" x14ac:dyDescent="0.25">
      <c r="A92" s="20">
        <v>42887</v>
      </c>
      <c r="B92" s="21" t="s">
        <v>123</v>
      </c>
      <c r="C92" s="15" t="s">
        <v>47</v>
      </c>
      <c r="D92" s="16" t="str">
        <f>IFERROR(INDEX(#REF!,MATCH(Mouvement!C92,#REF!,0),2),"")</f>
        <v/>
      </c>
      <c r="E92" s="17" t="str">
        <f>IFERROR(INDEX(#REF!,MATCH(Mouvement!C92,#REF!,0),3),"")</f>
        <v/>
      </c>
      <c r="F92" s="15" t="s">
        <v>10</v>
      </c>
      <c r="G92" s="15" t="s">
        <v>7</v>
      </c>
      <c r="J92" s="15">
        <v>22</v>
      </c>
      <c r="K92" s="16" t="s">
        <v>80</v>
      </c>
      <c r="L92" s="17">
        <f t="shared" si="2"/>
        <v>22</v>
      </c>
      <c r="M92" s="17" t="str">
        <f>IFERROR(VLOOKUP(C92,#REF!,4,FALSE)+SUMIFS(I:I,F:F,"ENTRÉE",C:C,C92)-SUMIFS(J:J,F:F,"SORTIE",C:C,C92),"")</f>
        <v/>
      </c>
      <c r="N92" s="18" t="str">
        <f>INDEX(Source!$E$1:$F$12,MONTH(Mouvement!A:A),1)</f>
        <v>JUIN</v>
      </c>
    </row>
    <row r="93" spans="1:14" x14ac:dyDescent="0.25">
      <c r="A93" s="20">
        <v>42887</v>
      </c>
      <c r="B93" s="21" t="s">
        <v>123</v>
      </c>
      <c r="C93" s="15" t="s">
        <v>39</v>
      </c>
      <c r="D93" s="16" t="str">
        <f>IFERROR(INDEX(#REF!,MATCH(Mouvement!C93,#REF!,0),2),"")</f>
        <v/>
      </c>
      <c r="E93" s="17" t="str">
        <f>IFERROR(INDEX(#REF!,MATCH(Mouvement!C93,#REF!,0),3),"")</f>
        <v/>
      </c>
      <c r="F93" s="15" t="s">
        <v>10</v>
      </c>
      <c r="G93" s="15" t="s">
        <v>7</v>
      </c>
      <c r="J93" s="15">
        <v>80</v>
      </c>
      <c r="K93" s="16" t="s">
        <v>80</v>
      </c>
      <c r="L93" s="17">
        <f t="shared" si="2"/>
        <v>80</v>
      </c>
      <c r="M93" s="17" t="str">
        <f>IFERROR(VLOOKUP(C93,#REF!,4,FALSE)+SUMIFS(I:I,F:F,"ENTRÉE",C:C,C93)-SUMIFS(J:J,F:F,"SORTIE",C:C,C93),"")</f>
        <v/>
      </c>
      <c r="N93" s="18" t="str">
        <f>INDEX(Source!$E$1:$F$12,MONTH(Mouvement!A:A),1)</f>
        <v>JUIN</v>
      </c>
    </row>
    <row r="94" spans="1:14" x14ac:dyDescent="0.25">
      <c r="A94" s="20">
        <v>42887</v>
      </c>
      <c r="B94" s="21" t="s">
        <v>124</v>
      </c>
      <c r="C94" s="15" t="s">
        <v>47</v>
      </c>
      <c r="D94" s="16" t="str">
        <f>IFERROR(INDEX(#REF!,MATCH(Mouvement!C94,#REF!,0),2),"")</f>
        <v/>
      </c>
      <c r="E94" s="17" t="str">
        <f>IFERROR(INDEX(#REF!,MATCH(Mouvement!C94,#REF!,0),3),"")</f>
        <v/>
      </c>
      <c r="F94" s="15" t="s">
        <v>10</v>
      </c>
      <c r="G94" s="15" t="s">
        <v>7</v>
      </c>
      <c r="J94" s="15">
        <v>6</v>
      </c>
      <c r="K94" s="16" t="s">
        <v>80</v>
      </c>
      <c r="L94" s="17">
        <f t="shared" si="2"/>
        <v>6</v>
      </c>
      <c r="M94" s="17" t="str">
        <f>IFERROR(VLOOKUP(C94,#REF!,4,FALSE)+SUMIFS(I:I,F:F,"ENTRÉE",C:C,C94)-SUMIFS(J:J,F:F,"SORTIE",C:C,C94),"")</f>
        <v/>
      </c>
      <c r="N94" s="18" t="str">
        <f>INDEX(Source!$E$1:$F$12,MONTH(Mouvement!A:A),1)</f>
        <v>JUIN</v>
      </c>
    </row>
    <row r="95" spans="1:14" x14ac:dyDescent="0.25">
      <c r="A95" s="20">
        <v>42887</v>
      </c>
      <c r="B95" s="21" t="s">
        <v>125</v>
      </c>
      <c r="C95" s="15" t="s">
        <v>39</v>
      </c>
      <c r="D95" s="16" t="str">
        <f>IFERROR(INDEX(#REF!,MATCH(Mouvement!C95,#REF!,0),2),"")</f>
        <v/>
      </c>
      <c r="E95" s="17" t="str">
        <f>IFERROR(INDEX(#REF!,MATCH(Mouvement!C95,#REF!,0),3),"")</f>
        <v/>
      </c>
      <c r="F95" s="15" t="s">
        <v>10</v>
      </c>
      <c r="G95" s="15" t="s">
        <v>7</v>
      </c>
      <c r="J95" s="15">
        <v>23</v>
      </c>
      <c r="K95" s="16" t="s">
        <v>80</v>
      </c>
      <c r="L95" s="17">
        <f t="shared" si="2"/>
        <v>23</v>
      </c>
      <c r="M95" s="17" t="str">
        <f>IFERROR(VLOOKUP(C95,#REF!,4,FALSE)+SUMIFS(I:I,F:F,"ENTRÉE",C:C,C95)-SUMIFS(J:J,F:F,"SORTIE",C:C,C95),"")</f>
        <v/>
      </c>
      <c r="N95" s="18" t="str">
        <f>INDEX(Source!$E$1:$F$12,MONTH(Mouvement!A:A),1)</f>
        <v>JUIN</v>
      </c>
    </row>
    <row r="96" spans="1:14" x14ac:dyDescent="0.25">
      <c r="A96" s="20">
        <v>42887</v>
      </c>
      <c r="B96" s="21" t="s">
        <v>126</v>
      </c>
      <c r="C96" s="15" t="s">
        <v>47</v>
      </c>
      <c r="D96" s="16" t="str">
        <f>IFERROR(INDEX(#REF!,MATCH(Mouvement!C96,#REF!,0),2),"")</f>
        <v/>
      </c>
      <c r="E96" s="17" t="str">
        <f>IFERROR(INDEX(#REF!,MATCH(Mouvement!C96,#REF!,0),3),"")</f>
        <v/>
      </c>
      <c r="F96" s="15" t="s">
        <v>10</v>
      </c>
      <c r="G96" s="15" t="s">
        <v>17</v>
      </c>
      <c r="J96" s="15">
        <v>20</v>
      </c>
      <c r="K96" s="16" t="s">
        <v>46</v>
      </c>
      <c r="L96" s="17">
        <f t="shared" si="2"/>
        <v>20</v>
      </c>
      <c r="M96" s="17" t="str">
        <f>IFERROR(VLOOKUP(C96,#REF!,4,FALSE)+SUMIFS(I:I,F:F,"ENTRÉE",C:C,C96)-SUMIFS(J:J,F:F,"SORTIE",C:C,C96),"")</f>
        <v/>
      </c>
      <c r="N96" s="18" t="str">
        <f>INDEX(Source!$E$1:$F$12,MONTH(Mouvement!A:A),1)</f>
        <v>JUIN</v>
      </c>
    </row>
    <row r="97" spans="1:14" x14ac:dyDescent="0.25">
      <c r="A97" s="20">
        <v>42887</v>
      </c>
      <c r="B97" s="21" t="s">
        <v>127</v>
      </c>
      <c r="C97" s="15" t="s">
        <v>47</v>
      </c>
      <c r="D97" s="16" t="str">
        <f>IFERROR(INDEX(#REF!,MATCH(Mouvement!C97,#REF!,0),2),"")</f>
        <v/>
      </c>
      <c r="E97" s="17" t="str">
        <f>IFERROR(INDEX(#REF!,MATCH(Mouvement!C97,#REF!,0),3),"")</f>
        <v/>
      </c>
      <c r="F97" s="15" t="s">
        <v>10</v>
      </c>
      <c r="G97" s="15" t="s">
        <v>17</v>
      </c>
      <c r="J97" s="15">
        <v>22</v>
      </c>
      <c r="K97" s="16" t="s">
        <v>46</v>
      </c>
      <c r="L97" s="17">
        <f t="shared" si="2"/>
        <v>22</v>
      </c>
      <c r="M97" s="17" t="str">
        <f>IFERROR(VLOOKUP(C97,#REF!,4,FALSE)+SUMIFS(I:I,F:F,"ENTRÉE",C:C,C97)-SUMIFS(J:J,F:F,"SORTIE",C:C,C97),"")</f>
        <v/>
      </c>
      <c r="N97" s="18" t="str">
        <f>INDEX(Source!$E$1:$F$12,MONTH(Mouvement!A:A),1)</f>
        <v>JUIN</v>
      </c>
    </row>
    <row r="98" spans="1:14" x14ac:dyDescent="0.25">
      <c r="A98" s="20">
        <v>42887</v>
      </c>
      <c r="B98" s="21" t="s">
        <v>128</v>
      </c>
      <c r="C98" s="15" t="s">
        <v>37</v>
      </c>
      <c r="D98" s="16" t="str">
        <f>IFERROR(INDEX(#REF!,MATCH(Mouvement!C98,#REF!,0),2),"")</f>
        <v/>
      </c>
      <c r="E98" s="17" t="str">
        <f>IFERROR(INDEX(#REF!,MATCH(Mouvement!C98,#REF!,0),3),"")</f>
        <v/>
      </c>
      <c r="F98" s="15" t="s">
        <v>10</v>
      </c>
      <c r="G98" s="15" t="s">
        <v>7</v>
      </c>
      <c r="J98" s="15">
        <v>98</v>
      </c>
      <c r="K98" s="16" t="s">
        <v>30</v>
      </c>
      <c r="L98" s="17">
        <f t="shared" si="2"/>
        <v>98</v>
      </c>
      <c r="M98" s="17" t="str">
        <f>IFERROR(VLOOKUP(C98,#REF!,4,FALSE)+SUMIFS(I:I,F:F,"ENTRÉE",C:C,C98)-SUMIFS(J:J,F:F,"SORTIE",C:C,C98),"")</f>
        <v/>
      </c>
      <c r="N98" s="18" t="str">
        <f>INDEX(Source!$E$1:$F$12,MONTH(Mouvement!A:A),1)</f>
        <v>JUIN</v>
      </c>
    </row>
    <row r="99" spans="1:14" x14ac:dyDescent="0.25">
      <c r="A99" s="20">
        <v>42887</v>
      </c>
      <c r="B99" s="21" t="s">
        <v>128</v>
      </c>
      <c r="C99" s="15" t="s">
        <v>47</v>
      </c>
      <c r="D99" s="16" t="str">
        <f>IFERROR(INDEX(#REF!,MATCH(Mouvement!C99,#REF!,0),2),"")</f>
        <v/>
      </c>
      <c r="E99" s="17" t="str">
        <f>IFERROR(INDEX(#REF!,MATCH(Mouvement!C99,#REF!,0),3),"")</f>
        <v/>
      </c>
      <c r="F99" s="15" t="s">
        <v>10</v>
      </c>
      <c r="G99" s="15" t="s">
        <v>7</v>
      </c>
      <c r="J99" s="15">
        <v>12</v>
      </c>
      <c r="K99" s="16" t="s">
        <v>30</v>
      </c>
      <c r="L99" s="17">
        <f t="shared" si="2"/>
        <v>12</v>
      </c>
      <c r="M99" s="17" t="str">
        <f>IFERROR(VLOOKUP(C99,#REF!,4,FALSE)+SUMIFS(I:I,F:F,"ENTRÉE",C:C,C99)-SUMIFS(J:J,F:F,"SORTIE",C:C,C99),"")</f>
        <v/>
      </c>
      <c r="N99" s="18" t="str">
        <f>INDEX(Source!$E$1:$F$12,MONTH(Mouvement!A:A),1)</f>
        <v>JUIN</v>
      </c>
    </row>
    <row r="100" spans="1:14" x14ac:dyDescent="0.25">
      <c r="A100" s="20">
        <v>42887</v>
      </c>
      <c r="B100" s="21" t="s">
        <v>128</v>
      </c>
      <c r="C100" s="15" t="s">
        <v>59</v>
      </c>
      <c r="D100" s="16" t="str">
        <f>IFERROR(INDEX(#REF!,MATCH(Mouvement!C100,#REF!,0),2),"")</f>
        <v/>
      </c>
      <c r="E100" s="17" t="str">
        <f>IFERROR(INDEX(#REF!,MATCH(Mouvement!C100,#REF!,0),3),"")</f>
        <v/>
      </c>
      <c r="F100" s="15" t="s">
        <v>10</v>
      </c>
      <c r="G100" s="15" t="s">
        <v>7</v>
      </c>
      <c r="J100" s="15">
        <v>4</v>
      </c>
      <c r="K100" s="16" t="s">
        <v>30</v>
      </c>
      <c r="L100" s="17">
        <f t="shared" si="2"/>
        <v>4</v>
      </c>
      <c r="M100" s="17" t="str">
        <f>IFERROR(VLOOKUP(C100,#REF!,4,FALSE)+SUMIFS(I:I,F:F,"ENTRÉE",C:C,C100)-SUMIFS(J:J,F:F,"SORTIE",C:C,C100),"")</f>
        <v/>
      </c>
      <c r="N100" s="18" t="str">
        <f>INDEX(Source!$E$1:$F$12,MONTH(Mouvement!A:A),1)</f>
        <v>JUIN</v>
      </c>
    </row>
    <row r="101" spans="1:14" x14ac:dyDescent="0.25">
      <c r="A101" s="20">
        <v>42887</v>
      </c>
      <c r="B101" s="21" t="s">
        <v>128</v>
      </c>
      <c r="C101" s="15" t="s">
        <v>49</v>
      </c>
      <c r="D101" s="16" t="str">
        <f>IFERROR(INDEX(#REF!,MATCH(Mouvement!C101,#REF!,0),2),"")</f>
        <v/>
      </c>
      <c r="E101" s="17" t="str">
        <f>IFERROR(INDEX(#REF!,MATCH(Mouvement!C101,#REF!,0),3),"")</f>
        <v/>
      </c>
      <c r="F101" s="15" t="s">
        <v>10</v>
      </c>
      <c r="G101" s="15" t="s">
        <v>7</v>
      </c>
      <c r="J101" s="15">
        <v>3</v>
      </c>
      <c r="K101" s="16" t="s">
        <v>30</v>
      </c>
      <c r="L101" s="17">
        <f t="shared" si="2"/>
        <v>3</v>
      </c>
      <c r="M101" s="17" t="str">
        <f>IFERROR(VLOOKUP(C101,#REF!,4,FALSE)+SUMIFS(I:I,F:F,"ENTRÉE",C:C,C101)-SUMIFS(J:J,F:F,"SORTIE",C:C,C101),"")</f>
        <v/>
      </c>
      <c r="N101" s="18" t="str">
        <f>INDEX(Source!$E$1:$F$12,MONTH(Mouvement!A:A),1)</f>
        <v>JUIN</v>
      </c>
    </row>
    <row r="102" spans="1:14" x14ac:dyDescent="0.25">
      <c r="A102" s="20">
        <v>42887</v>
      </c>
      <c r="B102" s="21" t="s">
        <v>128</v>
      </c>
      <c r="C102" s="15" t="s">
        <v>84</v>
      </c>
      <c r="D102" s="16" t="str">
        <f>IFERROR(INDEX(#REF!,MATCH(Mouvement!C102,#REF!,0),2),"")</f>
        <v/>
      </c>
      <c r="E102" s="17" t="str">
        <f>IFERROR(INDEX(#REF!,MATCH(Mouvement!C102,#REF!,0),3),"")</f>
        <v/>
      </c>
      <c r="F102" s="15" t="s">
        <v>10</v>
      </c>
      <c r="G102" s="15" t="s">
        <v>7</v>
      </c>
      <c r="J102" s="15">
        <v>6</v>
      </c>
      <c r="K102" s="16" t="s">
        <v>30</v>
      </c>
      <c r="L102" s="17">
        <f t="shared" ref="L102:L113" si="3">IFERROR(PRODUCT(E102,J102),"")</f>
        <v>6</v>
      </c>
      <c r="M102" s="17" t="str">
        <f>IFERROR(VLOOKUP(C102,#REF!,4,FALSE)+SUMIFS(I:I,F:F,"ENTRÉE",C:C,C102)-SUMIFS(J:J,F:F,"SORTIE",C:C,C102),"")</f>
        <v/>
      </c>
      <c r="N102" s="18" t="str">
        <f>INDEX(Source!$E$1:$F$12,MONTH(Mouvement!A:A),1)</f>
        <v>JUIN</v>
      </c>
    </row>
    <row r="103" spans="1:14" x14ac:dyDescent="0.25">
      <c r="A103" s="20">
        <v>42887</v>
      </c>
      <c r="B103" s="21" t="s">
        <v>128</v>
      </c>
      <c r="C103" s="15" t="s">
        <v>39</v>
      </c>
      <c r="D103" s="16" t="str">
        <f>IFERROR(INDEX(#REF!,MATCH(Mouvement!C103,#REF!,0),2),"")</f>
        <v/>
      </c>
      <c r="E103" s="17" t="str">
        <f>IFERROR(INDEX(#REF!,MATCH(Mouvement!C103,#REF!,0),3),"")</f>
        <v/>
      </c>
      <c r="F103" s="15" t="s">
        <v>10</v>
      </c>
      <c r="G103" s="15" t="s">
        <v>7</v>
      </c>
      <c r="J103" s="15">
        <v>18</v>
      </c>
      <c r="K103" s="16" t="s">
        <v>30</v>
      </c>
      <c r="L103" s="17">
        <f t="shared" si="3"/>
        <v>18</v>
      </c>
      <c r="M103" s="17" t="str">
        <f>IFERROR(VLOOKUP(C103,#REF!,4,FALSE)+SUMIFS(I:I,F:F,"ENTRÉE",C:C,C103)-SUMIFS(J:J,F:F,"SORTIE",C:C,C103),"")</f>
        <v/>
      </c>
      <c r="N103" s="18" t="str">
        <f>INDEX(Source!$E$1:$F$12,MONTH(Mouvement!A:A),1)</f>
        <v>JUIN</v>
      </c>
    </row>
    <row r="104" spans="1:14" x14ac:dyDescent="0.25">
      <c r="A104" s="20">
        <v>42887</v>
      </c>
      <c r="B104" s="21" t="s">
        <v>128</v>
      </c>
      <c r="C104" s="15" t="s">
        <v>65</v>
      </c>
      <c r="D104" s="16" t="str">
        <f>IFERROR(INDEX(#REF!,MATCH(Mouvement!C104,#REF!,0),2),"")</f>
        <v/>
      </c>
      <c r="E104" s="17" t="str">
        <f>IFERROR(INDEX(#REF!,MATCH(Mouvement!C104,#REF!,0),3),"")</f>
        <v/>
      </c>
      <c r="F104" s="15" t="s">
        <v>10</v>
      </c>
      <c r="G104" s="15" t="s">
        <v>7</v>
      </c>
      <c r="J104" s="15">
        <v>1</v>
      </c>
      <c r="K104" s="16" t="s">
        <v>30</v>
      </c>
      <c r="L104" s="17">
        <f t="shared" si="3"/>
        <v>1</v>
      </c>
      <c r="M104" s="17" t="str">
        <f>IFERROR(VLOOKUP(C104,#REF!,4,FALSE)+SUMIFS(I:I,F:F,"ENTRÉE",C:C,C104)-SUMIFS(J:J,F:F,"SORTIE",C:C,C104),"")</f>
        <v/>
      </c>
      <c r="N104" s="18" t="str">
        <f>INDEX(Source!$E$1:$F$12,MONTH(Mouvement!A:A),1)</f>
        <v>JUIN</v>
      </c>
    </row>
    <row r="105" spans="1:14" x14ac:dyDescent="0.25">
      <c r="A105" s="20">
        <v>42887</v>
      </c>
      <c r="B105" s="21" t="s">
        <v>128</v>
      </c>
      <c r="C105" s="15" t="s">
        <v>43</v>
      </c>
      <c r="D105" s="16" t="str">
        <f>IFERROR(INDEX(#REF!,MATCH(Mouvement!C105,#REF!,0),2),"")</f>
        <v/>
      </c>
      <c r="E105" s="17" t="str">
        <f>IFERROR(INDEX(#REF!,MATCH(Mouvement!C105,#REF!,0),3),"")</f>
        <v/>
      </c>
      <c r="F105" s="15" t="s">
        <v>10</v>
      </c>
      <c r="G105" s="15" t="s">
        <v>7</v>
      </c>
      <c r="J105" s="15">
        <v>9</v>
      </c>
      <c r="K105" s="16" t="s">
        <v>30</v>
      </c>
      <c r="L105" s="17">
        <f t="shared" si="3"/>
        <v>9</v>
      </c>
      <c r="M105" s="17" t="str">
        <f>IFERROR(VLOOKUP(C105,#REF!,4,FALSE)+SUMIFS(I:I,F:F,"ENTRÉE",C:C,C105)-SUMIFS(J:J,F:F,"SORTIE",C:C,C105),"")</f>
        <v/>
      </c>
      <c r="N105" s="18" t="str">
        <f>INDEX(Source!$E$1:$F$12,MONTH(Mouvement!A:A),1)</f>
        <v>JUIN</v>
      </c>
    </row>
    <row r="106" spans="1:14" x14ac:dyDescent="0.25">
      <c r="A106" s="20">
        <v>42887</v>
      </c>
      <c r="B106" s="21" t="s">
        <v>129</v>
      </c>
      <c r="C106" s="15" t="s">
        <v>37</v>
      </c>
      <c r="D106" s="16" t="str">
        <f>IFERROR(INDEX(#REF!,MATCH(Mouvement!C106,#REF!,0),2),"")</f>
        <v/>
      </c>
      <c r="E106" s="17" t="str">
        <f>IFERROR(INDEX(#REF!,MATCH(Mouvement!C106,#REF!,0),3),"")</f>
        <v/>
      </c>
      <c r="F106" s="15" t="s">
        <v>10</v>
      </c>
      <c r="G106" s="15" t="s">
        <v>7</v>
      </c>
      <c r="J106" s="15">
        <v>39</v>
      </c>
      <c r="K106" s="16" t="s">
        <v>48</v>
      </c>
      <c r="L106" s="17">
        <f t="shared" si="3"/>
        <v>39</v>
      </c>
      <c r="M106" s="17" t="str">
        <f>IFERROR(VLOOKUP(C106,#REF!,4,FALSE)+SUMIFS(I:I,F:F,"ENTRÉE",C:C,C106)-SUMIFS(J:J,F:F,"SORTIE",C:C,C106),"")</f>
        <v/>
      </c>
      <c r="N106" s="18" t="str">
        <f>INDEX(Source!$E$1:$F$12,MONTH(Mouvement!A:A),1)</f>
        <v>JUIN</v>
      </c>
    </row>
    <row r="107" spans="1:14" x14ac:dyDescent="0.25">
      <c r="A107" s="20">
        <v>42887</v>
      </c>
      <c r="B107" s="21" t="s">
        <v>129</v>
      </c>
      <c r="C107" s="15" t="s">
        <v>59</v>
      </c>
      <c r="D107" s="16" t="str">
        <f>IFERROR(INDEX(#REF!,MATCH(Mouvement!C107,#REF!,0),2),"")</f>
        <v/>
      </c>
      <c r="E107" s="17" t="str">
        <f>IFERROR(INDEX(#REF!,MATCH(Mouvement!C107,#REF!,0),3),"")</f>
        <v/>
      </c>
      <c r="F107" s="15" t="s">
        <v>10</v>
      </c>
      <c r="G107" s="15" t="s">
        <v>7</v>
      </c>
      <c r="J107" s="15">
        <v>3</v>
      </c>
      <c r="K107" s="16" t="s">
        <v>48</v>
      </c>
      <c r="L107" s="17">
        <f t="shared" si="3"/>
        <v>3</v>
      </c>
      <c r="M107" s="17" t="str">
        <f>IFERROR(VLOOKUP(C107,#REF!,4,FALSE)+SUMIFS(I:I,F:F,"ENTRÉE",C:C,C107)-SUMIFS(J:J,F:F,"SORTIE",C:C,C107),"")</f>
        <v/>
      </c>
      <c r="N107" s="18" t="str">
        <f>INDEX(Source!$E$1:$F$12,MONTH(Mouvement!A:A),1)</f>
        <v>JUIN</v>
      </c>
    </row>
    <row r="108" spans="1:14" x14ac:dyDescent="0.25">
      <c r="A108" s="20">
        <v>42887</v>
      </c>
      <c r="B108" s="21" t="s">
        <v>129</v>
      </c>
      <c r="C108" s="15" t="s">
        <v>47</v>
      </c>
      <c r="D108" s="16" t="str">
        <f>IFERROR(INDEX(#REF!,MATCH(Mouvement!C108,#REF!,0),2),"")</f>
        <v/>
      </c>
      <c r="E108" s="17" t="str">
        <f>IFERROR(INDEX(#REF!,MATCH(Mouvement!C108,#REF!,0),3),"")</f>
        <v/>
      </c>
      <c r="F108" s="15" t="s">
        <v>10</v>
      </c>
      <c r="G108" s="15" t="s">
        <v>7</v>
      </c>
      <c r="J108" s="15">
        <v>4</v>
      </c>
      <c r="K108" s="16" t="s">
        <v>48</v>
      </c>
      <c r="L108" s="17">
        <f t="shared" si="3"/>
        <v>4</v>
      </c>
      <c r="M108" s="17" t="str">
        <f>IFERROR(VLOOKUP(C108,#REF!,4,FALSE)+SUMIFS(I:I,F:F,"ENTRÉE",C:C,C108)-SUMIFS(J:J,F:F,"SORTIE",C:C,C108),"")</f>
        <v/>
      </c>
      <c r="N108" s="18" t="str">
        <f>INDEX(Source!$E$1:$F$12,MONTH(Mouvement!A:A),1)</f>
        <v>JUIN</v>
      </c>
    </row>
    <row r="109" spans="1:14" x14ac:dyDescent="0.25">
      <c r="A109" s="20">
        <v>42887</v>
      </c>
      <c r="B109" s="21" t="s">
        <v>129</v>
      </c>
      <c r="C109" s="15" t="s">
        <v>53</v>
      </c>
      <c r="D109" s="16" t="str">
        <f>IFERROR(INDEX(#REF!,MATCH(Mouvement!C109,#REF!,0),2),"")</f>
        <v/>
      </c>
      <c r="E109" s="17" t="str">
        <f>IFERROR(INDEX(#REF!,MATCH(Mouvement!C109,#REF!,0),3),"")</f>
        <v/>
      </c>
      <c r="F109" s="15" t="s">
        <v>10</v>
      </c>
      <c r="G109" s="15" t="s">
        <v>7</v>
      </c>
      <c r="J109" s="15">
        <v>2</v>
      </c>
      <c r="K109" s="16" t="s">
        <v>48</v>
      </c>
      <c r="L109" s="17">
        <f t="shared" si="3"/>
        <v>2</v>
      </c>
      <c r="M109" s="17" t="str">
        <f>IFERROR(VLOOKUP(C109,#REF!,4,FALSE)+SUMIFS(I:I,F:F,"ENTRÉE",C:C,C109)-SUMIFS(J:J,F:F,"SORTIE",C:C,C109),"")</f>
        <v/>
      </c>
      <c r="N109" s="18" t="str">
        <f>INDEX(Source!$E$1:$F$12,MONTH(Mouvement!A:A),1)</f>
        <v>JUIN</v>
      </c>
    </row>
    <row r="110" spans="1:14" x14ac:dyDescent="0.25">
      <c r="A110" s="20">
        <v>42887</v>
      </c>
      <c r="B110" s="21" t="s">
        <v>129</v>
      </c>
      <c r="C110" s="15" t="s">
        <v>43</v>
      </c>
      <c r="D110" s="16" t="str">
        <f>IFERROR(INDEX(#REF!,MATCH(Mouvement!C110,#REF!,0),2),"")</f>
        <v/>
      </c>
      <c r="E110" s="17" t="str">
        <f>IFERROR(INDEX(#REF!,MATCH(Mouvement!C110,#REF!,0),3),"")</f>
        <v/>
      </c>
      <c r="F110" s="15" t="s">
        <v>10</v>
      </c>
      <c r="G110" s="15" t="s">
        <v>7</v>
      </c>
      <c r="J110" s="15">
        <v>5</v>
      </c>
      <c r="K110" s="16" t="s">
        <v>48</v>
      </c>
      <c r="L110" s="17">
        <f t="shared" si="3"/>
        <v>5</v>
      </c>
      <c r="M110" s="17" t="str">
        <f>IFERROR(VLOOKUP(C110,#REF!,4,FALSE)+SUMIFS(I:I,F:F,"ENTRÉE",C:C,C110)-SUMIFS(J:J,F:F,"SORTIE",C:C,C110),"")</f>
        <v/>
      </c>
      <c r="N110" s="18" t="str">
        <f>INDEX(Source!$E$1:$F$12,MONTH(Mouvement!A:A),1)</f>
        <v>JUIN</v>
      </c>
    </row>
    <row r="111" spans="1:14" x14ac:dyDescent="0.25">
      <c r="A111" s="20">
        <v>42887</v>
      </c>
      <c r="B111" s="21" t="s">
        <v>130</v>
      </c>
      <c r="C111" s="15" t="s">
        <v>59</v>
      </c>
      <c r="D111" s="16" t="str">
        <f>IFERROR(INDEX(#REF!,MATCH(Mouvement!C111,#REF!,0),2),"")</f>
        <v/>
      </c>
      <c r="E111" s="17" t="str">
        <f>IFERROR(INDEX(#REF!,MATCH(Mouvement!C111,#REF!,0),3),"")</f>
        <v/>
      </c>
      <c r="F111" s="15" t="s">
        <v>10</v>
      </c>
      <c r="G111" s="15" t="s">
        <v>11</v>
      </c>
      <c r="J111" s="15">
        <v>100</v>
      </c>
      <c r="K111" s="16" t="s">
        <v>12</v>
      </c>
      <c r="L111" s="17">
        <f t="shared" si="3"/>
        <v>100</v>
      </c>
      <c r="M111" s="17" t="str">
        <f>IFERROR(VLOOKUP(C111,#REF!,4,FALSE)+SUMIFS(I:I,F:F,"ENTRÉE",C:C,C111)-SUMIFS(J:J,F:F,"SORTIE",C:C,C111),"")</f>
        <v/>
      </c>
      <c r="N111" s="18" t="str">
        <f>INDEX(Source!$E$1:$F$12,MONTH(Mouvement!A:A),1)</f>
        <v>JUIN</v>
      </c>
    </row>
    <row r="112" spans="1:14" x14ac:dyDescent="0.25">
      <c r="A112" s="20">
        <v>42887</v>
      </c>
      <c r="B112" s="21" t="s">
        <v>130</v>
      </c>
      <c r="C112" s="15" t="s">
        <v>37</v>
      </c>
      <c r="D112" s="16" t="str">
        <f>IFERROR(INDEX(#REF!,MATCH(Mouvement!C112,#REF!,0),2),"")</f>
        <v/>
      </c>
      <c r="E112" s="17" t="str">
        <f>IFERROR(INDEX(#REF!,MATCH(Mouvement!C112,#REF!,0),3),"")</f>
        <v/>
      </c>
      <c r="F112" s="15" t="s">
        <v>10</v>
      </c>
      <c r="G112" s="15" t="s">
        <v>11</v>
      </c>
      <c r="J112" s="15">
        <v>2000</v>
      </c>
      <c r="K112" s="16" t="s">
        <v>12</v>
      </c>
      <c r="L112" s="17">
        <f t="shared" si="3"/>
        <v>2000</v>
      </c>
      <c r="M112" s="17" t="str">
        <f>IFERROR(VLOOKUP(C112,#REF!,4,FALSE)+SUMIFS(I:I,F:F,"ENTRÉE",C:C,C112)-SUMIFS(J:J,F:F,"SORTIE",C:C,C112),"")</f>
        <v/>
      </c>
      <c r="N112" s="18" t="str">
        <f>INDEX(Source!$E$1:$F$12,MONTH(Mouvement!A:A),1)</f>
        <v>JUIN</v>
      </c>
    </row>
    <row r="113" spans="1:14" x14ac:dyDescent="0.25">
      <c r="A113" s="20">
        <v>42888</v>
      </c>
      <c r="B113" s="21" t="s">
        <v>131</v>
      </c>
      <c r="C113" s="15" t="s">
        <v>39</v>
      </c>
      <c r="D113" s="16" t="str">
        <f>IFERROR(INDEX(#REF!,MATCH(Mouvement!C113,#REF!,0),2),"")</f>
        <v/>
      </c>
      <c r="E113" s="17" t="str">
        <f>IFERROR(INDEX(#REF!,MATCH(Mouvement!C113,#REF!,0),3),"")</f>
        <v/>
      </c>
      <c r="F113" s="15" t="s">
        <v>10</v>
      </c>
      <c r="G113" s="15" t="s">
        <v>20</v>
      </c>
      <c r="J113" s="15">
        <v>591</v>
      </c>
      <c r="K113" s="16" t="s">
        <v>32</v>
      </c>
      <c r="L113" s="17">
        <f t="shared" si="3"/>
        <v>591</v>
      </c>
      <c r="M113" s="17" t="str">
        <f>IFERROR(VLOOKUP(C113,#REF!,4,FALSE)+SUMIFS(I:I,F:F,"ENTRÉE",C:C,C113)-SUMIFS(J:J,F:F,"SORTIE",C:C,C113),"")</f>
        <v/>
      </c>
      <c r="N113" s="18" t="str">
        <f>INDEX(Source!$E$1:$F$12,MONTH(Mouvement!A:A),1)</f>
        <v>JUIN</v>
      </c>
    </row>
    <row r="114" spans="1:14" customFormat="1" x14ac:dyDescent="0.25">
      <c r="A114" t="s">
        <v>148</v>
      </c>
      <c r="B114">
        <v>17556545</v>
      </c>
      <c r="C114" t="s">
        <v>5</v>
      </c>
      <c r="F114" t="s">
        <v>6</v>
      </c>
      <c r="G114" t="s">
        <v>7</v>
      </c>
      <c r="H114">
        <v>2541232659</v>
      </c>
      <c r="I114">
        <v>15000</v>
      </c>
      <c r="K114" t="s">
        <v>8</v>
      </c>
    </row>
    <row r="115" spans="1:14" customFormat="1" x14ac:dyDescent="0.25">
      <c r="A115" s="24">
        <v>43070</v>
      </c>
      <c r="B115">
        <v>125487</v>
      </c>
      <c r="C115" t="s">
        <v>5</v>
      </c>
      <c r="F115" t="s">
        <v>10</v>
      </c>
      <c r="G115" t="s">
        <v>7</v>
      </c>
      <c r="H115">
        <v>124578963</v>
      </c>
      <c r="J115">
        <v>500</v>
      </c>
      <c r="K115" t="s">
        <v>8</v>
      </c>
    </row>
    <row r="116" spans="1:14" x14ac:dyDescent="0.25">
      <c r="A116" s="20"/>
    </row>
    <row r="117" spans="1:14" x14ac:dyDescent="0.25">
      <c r="A117" s="20"/>
    </row>
  </sheetData>
  <mergeCells count="1">
    <mergeCell ref="I4:J4"/>
  </mergeCells>
  <pageMargins left="0.7" right="0.7" top="0.75" bottom="0.75" header="0.3" footer="0.3"/>
  <ignoredErrors>
    <ignoredError sqref="B6:B7 B8:B113" numberStoredAsText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45"/>
  <sheetViews>
    <sheetView workbookViewId="0">
      <selection activeCell="A2" sqref="A2"/>
    </sheetView>
  </sheetViews>
  <sheetFormatPr baseColWidth="10" defaultRowHeight="15.75" x14ac:dyDescent="0.3"/>
  <cols>
    <col min="1" max="1" width="18.42578125" customWidth="1"/>
    <col min="2" max="2" width="30.85546875" bestFit="1" customWidth="1"/>
    <col min="3" max="3" width="13.5703125" style="1" customWidth="1"/>
    <col min="4" max="4" width="14.42578125" customWidth="1"/>
    <col min="5" max="5" width="12.7109375" bestFit="1" customWidth="1"/>
    <col min="6" max="6" width="4.140625" bestFit="1" customWidth="1"/>
  </cols>
  <sheetData>
    <row r="1" spans="1:6" x14ac:dyDescent="0.25">
      <c r="A1" s="3" t="s">
        <v>2</v>
      </c>
      <c r="B1" s="6" t="s">
        <v>3</v>
      </c>
      <c r="C1" s="9" t="s">
        <v>4</v>
      </c>
      <c r="D1" s="22" t="s">
        <v>0</v>
      </c>
      <c r="E1" s="14" t="s">
        <v>134</v>
      </c>
      <c r="F1" s="14">
        <v>1</v>
      </c>
    </row>
    <row r="2" spans="1:6" x14ac:dyDescent="0.3">
      <c r="A2" s="4" t="s">
        <v>6</v>
      </c>
      <c r="B2" s="7" t="s">
        <v>7</v>
      </c>
      <c r="C2" s="10" t="s">
        <v>8</v>
      </c>
      <c r="D2" s="2" t="s">
        <v>5</v>
      </c>
      <c r="E2" s="14" t="s">
        <v>135</v>
      </c>
      <c r="F2" s="14">
        <v>2</v>
      </c>
    </row>
    <row r="3" spans="1:6" x14ac:dyDescent="0.3">
      <c r="A3" s="5" t="s">
        <v>10</v>
      </c>
      <c r="B3" s="8" t="s">
        <v>11</v>
      </c>
      <c r="C3" s="11" t="s">
        <v>12</v>
      </c>
      <c r="D3" s="23" t="s">
        <v>9</v>
      </c>
      <c r="E3" s="14" t="s">
        <v>136</v>
      </c>
      <c r="F3" s="14">
        <v>3</v>
      </c>
    </row>
    <row r="4" spans="1:6" x14ac:dyDescent="0.3">
      <c r="B4" s="7" t="s">
        <v>14</v>
      </c>
      <c r="C4" s="10" t="s">
        <v>15</v>
      </c>
      <c r="D4" s="2" t="s">
        <v>13</v>
      </c>
      <c r="E4" s="14" t="s">
        <v>137</v>
      </c>
      <c r="F4" s="14">
        <v>4</v>
      </c>
    </row>
    <row r="5" spans="1:6" x14ac:dyDescent="0.3">
      <c r="B5" s="8" t="s">
        <v>17</v>
      </c>
      <c r="C5" s="11" t="s">
        <v>18</v>
      </c>
      <c r="D5" s="23" t="s">
        <v>16</v>
      </c>
      <c r="E5" s="14" t="s">
        <v>138</v>
      </c>
      <c r="F5" s="14">
        <v>5</v>
      </c>
    </row>
    <row r="6" spans="1:6" x14ac:dyDescent="0.3">
      <c r="B6" s="7" t="s">
        <v>20</v>
      </c>
      <c r="C6" s="10" t="s">
        <v>21</v>
      </c>
      <c r="D6" s="2" t="s">
        <v>19</v>
      </c>
      <c r="E6" s="14" t="s">
        <v>139</v>
      </c>
      <c r="F6" s="14">
        <v>6</v>
      </c>
    </row>
    <row r="7" spans="1:6" x14ac:dyDescent="0.3">
      <c r="B7" s="8" t="s">
        <v>23</v>
      </c>
      <c r="C7" s="11" t="s">
        <v>24</v>
      </c>
      <c r="D7" s="23" t="s">
        <v>22</v>
      </c>
      <c r="E7" s="14" t="s">
        <v>140</v>
      </c>
      <c r="F7" s="14">
        <v>7</v>
      </c>
    </row>
    <row r="8" spans="1:6" x14ac:dyDescent="0.3">
      <c r="B8" s="7" t="s">
        <v>26</v>
      </c>
      <c r="C8" s="10" t="s">
        <v>27</v>
      </c>
      <c r="D8" s="2" t="s">
        <v>25</v>
      </c>
      <c r="E8" s="14" t="s">
        <v>141</v>
      </c>
      <c r="F8" s="14">
        <v>8</v>
      </c>
    </row>
    <row r="9" spans="1:6" x14ac:dyDescent="0.3">
      <c r="B9" s="8" t="s">
        <v>29</v>
      </c>
      <c r="C9" s="11" t="s">
        <v>30</v>
      </c>
      <c r="D9" s="23" t="s">
        <v>28</v>
      </c>
      <c r="E9" s="14" t="s">
        <v>142</v>
      </c>
      <c r="F9" s="14">
        <v>9</v>
      </c>
    </row>
    <row r="10" spans="1:6" x14ac:dyDescent="0.3">
      <c r="B10" s="7" t="s">
        <v>32</v>
      </c>
      <c r="C10" s="10" t="s">
        <v>33</v>
      </c>
      <c r="D10" s="2" t="s">
        <v>31</v>
      </c>
      <c r="E10" s="14" t="s">
        <v>143</v>
      </c>
      <c r="F10" s="14">
        <v>10</v>
      </c>
    </row>
    <row r="11" spans="1:6" x14ac:dyDescent="0.3">
      <c r="B11" s="8" t="s">
        <v>35</v>
      </c>
      <c r="C11" s="11" t="s">
        <v>36</v>
      </c>
      <c r="D11" s="23" t="s">
        <v>34</v>
      </c>
      <c r="E11" s="14" t="s">
        <v>144</v>
      </c>
      <c r="F11" s="14">
        <v>11</v>
      </c>
    </row>
    <row r="12" spans="1:6" x14ac:dyDescent="0.3">
      <c r="C12" s="10" t="s">
        <v>38</v>
      </c>
      <c r="D12" s="2" t="s">
        <v>37</v>
      </c>
      <c r="E12" s="14" t="s">
        <v>145</v>
      </c>
      <c r="F12" s="14">
        <v>12</v>
      </c>
    </row>
    <row r="13" spans="1:6" x14ac:dyDescent="0.3">
      <c r="C13" s="11" t="s">
        <v>40</v>
      </c>
      <c r="D13" s="23" t="s">
        <v>39</v>
      </c>
    </row>
    <row r="14" spans="1:6" x14ac:dyDescent="0.3">
      <c r="C14" s="10" t="s">
        <v>42</v>
      </c>
      <c r="D14" s="2" t="s">
        <v>41</v>
      </c>
    </row>
    <row r="15" spans="1:6" x14ac:dyDescent="0.3">
      <c r="C15" s="11" t="s">
        <v>44</v>
      </c>
      <c r="D15" s="23" t="s">
        <v>43</v>
      </c>
    </row>
    <row r="16" spans="1:6" x14ac:dyDescent="0.3">
      <c r="C16" s="10" t="s">
        <v>46</v>
      </c>
      <c r="D16" s="2" t="s">
        <v>45</v>
      </c>
    </row>
    <row r="17" spans="3:4" x14ac:dyDescent="0.3">
      <c r="C17" s="11" t="s">
        <v>48</v>
      </c>
      <c r="D17" s="23" t="s">
        <v>47</v>
      </c>
    </row>
    <row r="18" spans="3:4" x14ac:dyDescent="0.3">
      <c r="C18" s="10" t="s">
        <v>50</v>
      </c>
      <c r="D18" s="2" t="s">
        <v>49</v>
      </c>
    </row>
    <row r="19" spans="3:4" x14ac:dyDescent="0.3">
      <c r="C19" s="11" t="s">
        <v>52</v>
      </c>
      <c r="D19" s="23" t="s">
        <v>51</v>
      </c>
    </row>
    <row r="20" spans="3:4" x14ac:dyDescent="0.3">
      <c r="C20" s="10" t="s">
        <v>54</v>
      </c>
      <c r="D20" s="2" t="s">
        <v>53</v>
      </c>
    </row>
    <row r="21" spans="3:4" x14ac:dyDescent="0.3">
      <c r="C21" s="11" t="s">
        <v>56</v>
      </c>
      <c r="D21" s="23" t="s">
        <v>55</v>
      </c>
    </row>
    <row r="22" spans="3:4" x14ac:dyDescent="0.3">
      <c r="C22" s="10" t="s">
        <v>58</v>
      </c>
      <c r="D22" s="2" t="s">
        <v>57</v>
      </c>
    </row>
    <row r="23" spans="3:4" x14ac:dyDescent="0.3">
      <c r="C23" s="11" t="s">
        <v>60</v>
      </c>
      <c r="D23" s="23" t="s">
        <v>59</v>
      </c>
    </row>
    <row r="24" spans="3:4" x14ac:dyDescent="0.3">
      <c r="C24" s="10" t="s">
        <v>62</v>
      </c>
      <c r="D24" s="2" t="s">
        <v>61</v>
      </c>
    </row>
    <row r="25" spans="3:4" x14ac:dyDescent="0.3">
      <c r="C25" s="11" t="s">
        <v>64</v>
      </c>
      <c r="D25" s="23" t="s">
        <v>63</v>
      </c>
    </row>
    <row r="26" spans="3:4" x14ac:dyDescent="0.3">
      <c r="C26" s="10" t="s">
        <v>66</v>
      </c>
      <c r="D26" s="2" t="s">
        <v>65</v>
      </c>
    </row>
    <row r="27" spans="3:4" x14ac:dyDescent="0.3">
      <c r="C27" s="11" t="s">
        <v>68</v>
      </c>
      <c r="D27" s="23" t="s">
        <v>67</v>
      </c>
    </row>
    <row r="28" spans="3:4" x14ac:dyDescent="0.3">
      <c r="C28" s="10" t="s">
        <v>70</v>
      </c>
      <c r="D28" s="2" t="s">
        <v>69</v>
      </c>
    </row>
    <row r="29" spans="3:4" x14ac:dyDescent="0.3">
      <c r="C29" s="11" t="s">
        <v>72</v>
      </c>
      <c r="D29" s="23" t="s">
        <v>71</v>
      </c>
    </row>
    <row r="30" spans="3:4" x14ac:dyDescent="0.3">
      <c r="C30" s="10" t="s">
        <v>74</v>
      </c>
      <c r="D30" s="2" t="s">
        <v>73</v>
      </c>
    </row>
    <row r="31" spans="3:4" x14ac:dyDescent="0.3">
      <c r="C31" s="11" t="s">
        <v>76</v>
      </c>
      <c r="D31" s="23" t="s">
        <v>75</v>
      </c>
    </row>
    <row r="32" spans="3:4" x14ac:dyDescent="0.3">
      <c r="C32" s="10" t="s">
        <v>78</v>
      </c>
      <c r="D32" s="2" t="s">
        <v>77</v>
      </c>
    </row>
    <row r="33" spans="3:4" x14ac:dyDescent="0.3">
      <c r="C33" s="11" t="s">
        <v>80</v>
      </c>
      <c r="D33" s="23" t="s">
        <v>79</v>
      </c>
    </row>
    <row r="34" spans="3:4" x14ac:dyDescent="0.3">
      <c r="C34" s="10" t="s">
        <v>32</v>
      </c>
      <c r="D34" s="2" t="s">
        <v>81</v>
      </c>
    </row>
    <row r="35" spans="3:4" x14ac:dyDescent="0.3">
      <c r="C35" s="11" t="s">
        <v>83</v>
      </c>
      <c r="D35" s="23" t="s">
        <v>82</v>
      </c>
    </row>
    <row r="36" spans="3:4" x14ac:dyDescent="0.3">
      <c r="C36" s="10" t="s">
        <v>85</v>
      </c>
      <c r="D36" s="2" t="s">
        <v>84</v>
      </c>
    </row>
    <row r="37" spans="3:4" x14ac:dyDescent="0.3">
      <c r="C37" s="11" t="s">
        <v>87</v>
      </c>
      <c r="D37" s="23" t="s">
        <v>86</v>
      </c>
    </row>
    <row r="38" spans="3:4" x14ac:dyDescent="0.3">
      <c r="C38" s="10" t="s">
        <v>89</v>
      </c>
      <c r="D38" s="2" t="s">
        <v>88</v>
      </c>
    </row>
    <row r="39" spans="3:4" x14ac:dyDescent="0.3">
      <c r="C39" s="11" t="s">
        <v>91</v>
      </c>
      <c r="D39" s="23" t="s">
        <v>90</v>
      </c>
    </row>
    <row r="40" spans="3:4" x14ac:dyDescent="0.3">
      <c r="C40" s="10" t="s">
        <v>23</v>
      </c>
      <c r="D40" s="2" t="s">
        <v>92</v>
      </c>
    </row>
    <row r="41" spans="3:4" x14ac:dyDescent="0.3">
      <c r="C41" s="11" t="s">
        <v>26</v>
      </c>
      <c r="D41" s="23" t="s">
        <v>93</v>
      </c>
    </row>
    <row r="42" spans="3:4" x14ac:dyDescent="0.3">
      <c r="C42" s="10" t="s">
        <v>29</v>
      </c>
      <c r="D42" s="2" t="s">
        <v>94</v>
      </c>
    </row>
    <row r="43" spans="3:4" x14ac:dyDescent="0.3">
      <c r="C43" s="11" t="s">
        <v>35</v>
      </c>
      <c r="D43" s="23" t="s">
        <v>95</v>
      </c>
    </row>
    <row r="44" spans="3:4" x14ac:dyDescent="0.3">
      <c r="D44" s="2" t="s">
        <v>96</v>
      </c>
    </row>
    <row r="45" spans="3:4" x14ac:dyDescent="0.3">
      <c r="D45" s="23" t="s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Mouvement</vt:lpstr>
      <vt:lpstr>Source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TEDDY KEVIN</dc:creator>
  <cp:lastModifiedBy>TEDDY KEVIN</cp:lastModifiedBy>
  <dcterms:created xsi:type="dcterms:W3CDTF">2017-08-13T05:55:38Z</dcterms:created>
  <dcterms:modified xsi:type="dcterms:W3CDTF">2017-08-17T20:31:10Z</dcterms:modified>
</cp:coreProperties>
</file>