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6" windowWidth="22116" windowHeight="9552"/>
  </bookViews>
  <sheets>
    <sheet name="BOISSONS" sheetId="1" r:id="rId1"/>
    <sheet name="CHECK BOISSONS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P3" i="1" l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3" i="1"/>
  <c r="AA46" i="1"/>
  <c r="X46" i="1"/>
  <c r="W46" i="1"/>
  <c r="R46" i="1" a="1"/>
  <c r="R46" i="1" s="1"/>
  <c r="AA45" i="1"/>
  <c r="X45" i="1"/>
  <c r="W45" i="1"/>
  <c r="R45" i="1" a="1"/>
  <c r="R45" i="1" s="1"/>
  <c r="AA44" i="1"/>
  <c r="X44" i="1"/>
  <c r="W44" i="1"/>
  <c r="R44" i="1" a="1"/>
  <c r="R44" i="1" s="1"/>
  <c r="AA43" i="1"/>
  <c r="X43" i="1"/>
  <c r="W43" i="1"/>
  <c r="R43" i="1" a="1"/>
  <c r="R43" i="1" s="1"/>
  <c r="AA42" i="1"/>
  <c r="X42" i="1"/>
  <c r="W42" i="1"/>
  <c r="R42" i="1" a="1"/>
  <c r="R42" i="1" s="1"/>
  <c r="AA41" i="1"/>
  <c r="X41" i="1"/>
  <c r="W41" i="1"/>
  <c r="R41" i="1" a="1"/>
  <c r="R41" i="1" s="1"/>
  <c r="AA40" i="1"/>
  <c r="X40" i="1"/>
  <c r="W40" i="1"/>
  <c r="R40" i="1" a="1"/>
  <c r="R40" i="1" s="1"/>
  <c r="AA39" i="1"/>
  <c r="X39" i="1"/>
  <c r="W39" i="1"/>
  <c r="R39" i="1" a="1"/>
  <c r="R39" i="1" s="1"/>
  <c r="AA38" i="1"/>
  <c r="X38" i="1"/>
  <c r="W38" i="1"/>
  <c r="R38" i="1" a="1"/>
  <c r="R38" i="1" s="1"/>
  <c r="AA37" i="1"/>
  <c r="X37" i="1"/>
  <c r="W37" i="1"/>
  <c r="R37" i="1" a="1"/>
  <c r="R37" i="1" s="1"/>
  <c r="AA36" i="1"/>
  <c r="X36" i="1"/>
  <c r="W36" i="1"/>
  <c r="R36" i="1" a="1"/>
  <c r="R36" i="1" s="1"/>
  <c r="AA35" i="1"/>
  <c r="X35" i="1"/>
  <c r="W35" i="1"/>
  <c r="R35" i="1" a="1"/>
  <c r="R35" i="1" s="1"/>
  <c r="AA34" i="1"/>
  <c r="X34" i="1"/>
  <c r="W34" i="1"/>
  <c r="R34" i="1" a="1"/>
  <c r="R34" i="1" s="1"/>
  <c r="AA33" i="1"/>
  <c r="X33" i="1"/>
  <c r="W33" i="1"/>
  <c r="R33" i="1" a="1"/>
  <c r="R33" i="1" s="1"/>
  <c r="AA32" i="1"/>
  <c r="X32" i="1"/>
  <c r="W32" i="1"/>
  <c r="R32" i="1" a="1"/>
  <c r="R32" i="1" s="1"/>
  <c r="AA31" i="1"/>
  <c r="X31" i="1"/>
  <c r="W31" i="1"/>
  <c r="R31" i="1" a="1"/>
  <c r="R31" i="1" s="1"/>
  <c r="AA30" i="1"/>
  <c r="X30" i="1"/>
  <c r="W30" i="1"/>
  <c r="R30" i="1" a="1"/>
  <c r="R30" i="1" s="1"/>
  <c r="AA29" i="1"/>
  <c r="X29" i="1"/>
  <c r="W29" i="1"/>
  <c r="R29" i="1" a="1"/>
  <c r="R29" i="1" s="1"/>
  <c r="AA28" i="1"/>
  <c r="X28" i="1"/>
  <c r="W28" i="1"/>
  <c r="R28" i="1" a="1"/>
  <c r="R28" i="1" s="1"/>
  <c r="AA27" i="1"/>
  <c r="X27" i="1"/>
  <c r="W27" i="1"/>
  <c r="R27" i="1" a="1"/>
  <c r="R27" i="1" s="1"/>
  <c r="AA26" i="1"/>
  <c r="X26" i="1"/>
  <c r="W26" i="1"/>
  <c r="R26" i="1" a="1"/>
  <c r="R26" i="1" s="1"/>
  <c r="AA25" i="1"/>
  <c r="X25" i="1"/>
  <c r="W25" i="1"/>
  <c r="R25" i="1" a="1"/>
  <c r="R25" i="1" s="1"/>
  <c r="AA24" i="1"/>
  <c r="X24" i="1"/>
  <c r="W24" i="1"/>
  <c r="R24" i="1" a="1"/>
  <c r="R24" i="1" s="1"/>
  <c r="AA23" i="1"/>
  <c r="X23" i="1"/>
  <c r="W23" i="1"/>
  <c r="R23" i="1" a="1"/>
  <c r="R23" i="1" s="1"/>
  <c r="AA22" i="1"/>
  <c r="X22" i="1"/>
  <c r="W22" i="1"/>
  <c r="R22" i="1" a="1"/>
  <c r="R22" i="1" s="1"/>
  <c r="AA21" i="1"/>
  <c r="X21" i="1"/>
  <c r="W21" i="1"/>
  <c r="R21" i="1" a="1"/>
  <c r="R21" i="1" s="1"/>
  <c r="AA20" i="1"/>
  <c r="X20" i="1"/>
  <c r="W20" i="1"/>
  <c r="R20" i="1" a="1"/>
  <c r="R20" i="1" s="1"/>
  <c r="AA19" i="1"/>
  <c r="X19" i="1"/>
  <c r="W19" i="1"/>
  <c r="R19" i="1" a="1"/>
  <c r="R19" i="1" s="1"/>
  <c r="AA18" i="1"/>
  <c r="X18" i="1"/>
  <c r="W18" i="1"/>
  <c r="R18" i="1" a="1"/>
  <c r="R18" i="1" s="1"/>
  <c r="AA17" i="1"/>
  <c r="X17" i="1"/>
  <c r="W17" i="1"/>
  <c r="R17" i="1" a="1"/>
  <c r="R17" i="1" s="1"/>
  <c r="AA16" i="1"/>
  <c r="X16" i="1"/>
  <c r="W16" i="1"/>
  <c r="R16" i="1" a="1"/>
  <c r="R16" i="1" s="1"/>
  <c r="AA15" i="1"/>
  <c r="X15" i="1"/>
  <c r="W15" i="1"/>
  <c r="R15" i="1" a="1"/>
  <c r="R15" i="1" s="1"/>
  <c r="AA14" i="1"/>
  <c r="X14" i="1"/>
  <c r="W14" i="1"/>
  <c r="R14" i="1" a="1"/>
  <c r="R14" i="1" s="1"/>
  <c r="AA13" i="1"/>
  <c r="X13" i="1"/>
  <c r="W13" i="1"/>
  <c r="R13" i="1" a="1"/>
  <c r="R13" i="1" s="1"/>
  <c r="AA12" i="1"/>
  <c r="X12" i="1"/>
  <c r="W12" i="1"/>
  <c r="R12" i="1" a="1"/>
  <c r="R12" i="1" s="1"/>
  <c r="AA11" i="1"/>
  <c r="X11" i="1"/>
  <c r="W11" i="1"/>
  <c r="R11" i="1" a="1"/>
  <c r="R11" i="1" s="1"/>
  <c r="AA10" i="1"/>
  <c r="X10" i="1"/>
  <c r="W10" i="1"/>
  <c r="R10" i="1" a="1"/>
  <c r="R10" i="1" s="1"/>
  <c r="AA9" i="1"/>
  <c r="X9" i="1"/>
  <c r="W9" i="1"/>
  <c r="R9" i="1" a="1"/>
  <c r="R9" i="1" s="1"/>
  <c r="AA8" i="1"/>
  <c r="X8" i="1"/>
  <c r="W8" i="1"/>
  <c r="R8" i="1" a="1"/>
  <c r="R8" i="1" s="1"/>
  <c r="AA7" i="1"/>
  <c r="X7" i="1"/>
  <c r="W7" i="1"/>
  <c r="R7" i="1" a="1"/>
  <c r="R7" i="1" s="1"/>
  <c r="AA6" i="1"/>
  <c r="X6" i="1"/>
  <c r="W6" i="1"/>
  <c r="R6" i="1" a="1"/>
  <c r="R6" i="1" s="1"/>
  <c r="AA5" i="1"/>
  <c r="X5" i="1"/>
  <c r="W5" i="1"/>
  <c r="R5" i="1" a="1"/>
  <c r="R5" i="1" s="1"/>
  <c r="AA4" i="1"/>
  <c r="X4" i="1"/>
  <c r="R4" i="1" s="1" a="1"/>
  <c r="R4" i="1" s="1"/>
  <c r="W4" i="1"/>
  <c r="AA3" i="1"/>
  <c r="X3" i="1"/>
  <c r="W3" i="1"/>
  <c r="R3" i="1" a="1"/>
  <c r="R3" i="1" s="1"/>
  <c r="S8" i="1" l="1"/>
  <c r="O8" i="1"/>
  <c r="S12" i="1"/>
  <c r="O12" i="1"/>
  <c r="S18" i="1"/>
  <c r="O18" i="1"/>
  <c r="S3" i="1"/>
  <c r="O3" i="1"/>
  <c r="S7" i="1"/>
  <c r="O7" i="1"/>
  <c r="S11" i="1"/>
  <c r="O11" i="1"/>
  <c r="S15" i="1"/>
  <c r="O15" i="1"/>
  <c r="S19" i="1"/>
  <c r="O19" i="1"/>
  <c r="S23" i="1"/>
  <c r="O23" i="1"/>
  <c r="S27" i="1"/>
  <c r="O27" i="1"/>
  <c r="S31" i="1"/>
  <c r="O31" i="1"/>
  <c r="S35" i="1"/>
  <c r="O35" i="1"/>
  <c r="S39" i="1"/>
  <c r="O39" i="1"/>
  <c r="S41" i="1"/>
  <c r="O41" i="1"/>
  <c r="S45" i="1"/>
  <c r="O45" i="1"/>
  <c r="S10" i="1"/>
  <c r="O10" i="1"/>
  <c r="S14" i="1"/>
  <c r="O14" i="1"/>
  <c r="S20" i="1"/>
  <c r="O20" i="1"/>
  <c r="S5" i="1"/>
  <c r="O5" i="1"/>
  <c r="S9" i="1"/>
  <c r="O9" i="1"/>
  <c r="S13" i="1"/>
  <c r="O13" i="1"/>
  <c r="S17" i="1"/>
  <c r="O17" i="1"/>
  <c r="S21" i="1"/>
  <c r="O21" i="1"/>
  <c r="S25" i="1"/>
  <c r="O25" i="1"/>
  <c r="S29" i="1"/>
  <c r="O29" i="1"/>
  <c r="S33" i="1"/>
  <c r="O33" i="1"/>
  <c r="S37" i="1"/>
  <c r="O37" i="1"/>
  <c r="S43" i="1"/>
  <c r="O43" i="1"/>
  <c r="S4" i="1"/>
  <c r="O4" i="1"/>
  <c r="S16" i="1"/>
  <c r="O16" i="1"/>
  <c r="S24" i="1"/>
  <c r="O24" i="1"/>
  <c r="S26" i="1"/>
  <c r="O26" i="1"/>
  <c r="S28" i="1"/>
  <c r="O28" i="1"/>
  <c r="S30" i="1"/>
  <c r="O30" i="1"/>
  <c r="S32" i="1"/>
  <c r="O32" i="1"/>
  <c r="S34" i="1"/>
  <c r="O34" i="1"/>
  <c r="S36" i="1"/>
  <c r="O36" i="1"/>
  <c r="S38" i="1"/>
  <c r="O38" i="1"/>
  <c r="S40" i="1"/>
  <c r="O40" i="1"/>
  <c r="S42" i="1"/>
  <c r="O42" i="1"/>
  <c r="S44" i="1"/>
  <c r="O44" i="1"/>
  <c r="S46" i="1"/>
  <c r="O46" i="1"/>
  <c r="S6" i="1"/>
  <c r="O6" i="1"/>
  <c r="S22" i="1"/>
  <c r="O22" i="1"/>
</calcChain>
</file>

<file path=xl/sharedStrings.xml><?xml version="1.0" encoding="utf-8"?>
<sst xmlns="http://schemas.openxmlformats.org/spreadsheetml/2006/main" count="87" uniqueCount="86">
  <si>
    <t>EMB. TREN</t>
  </si>
  <si>
    <t>EMB. COL</t>
  </si>
  <si>
    <t>CODE EAN</t>
  </si>
  <si>
    <t>MAGASIN X</t>
  </si>
  <si>
    <t>INVENTAIRE</t>
  </si>
  <si>
    <t>STATS</t>
  </si>
  <si>
    <t>New PV normal</t>
  </si>
  <si>
    <t>PV Calculé</t>
  </si>
  <si>
    <t>Coefficient</t>
  </si>
  <si>
    <t>PA Min</t>
  </si>
  <si>
    <t>PV agressif</t>
  </si>
  <si>
    <t>TVA</t>
  </si>
  <si>
    <t>PA FR01</t>
  </si>
  <si>
    <t>PA FR02</t>
  </si>
  <si>
    <t>PA UNITAIRE FR02</t>
  </si>
  <si>
    <t>PA UNITAIRE FR01</t>
  </si>
  <si>
    <t>COMMANDE FR01</t>
  </si>
  <si>
    <t>COMMANDE FR02</t>
  </si>
  <si>
    <t>CODE FR02</t>
  </si>
  <si>
    <t>CODE
FR01</t>
  </si>
  <si>
    <t>PRODUIT X1</t>
  </si>
  <si>
    <t>PRODUIT X2</t>
  </si>
  <si>
    <t>PRODUIT X3</t>
  </si>
  <si>
    <t>PRODUIT X4</t>
  </si>
  <si>
    <t>PRODUIT X5</t>
  </si>
  <si>
    <t>PRODUIT X6</t>
  </si>
  <si>
    <t>PRODUIT X7</t>
  </si>
  <si>
    <t>PRODUIT X8</t>
  </si>
  <si>
    <t>PRODUIT X9</t>
  </si>
  <si>
    <t>PRODUIT X10</t>
  </si>
  <si>
    <t>PRODUIT X11</t>
  </si>
  <si>
    <t>PRODUIT X12</t>
  </si>
  <si>
    <t>PRODUIT X13</t>
  </si>
  <si>
    <t>PRODUIT X14</t>
  </si>
  <si>
    <t>PRODUIT X15</t>
  </si>
  <si>
    <t>PRODUIT X16</t>
  </si>
  <si>
    <t>PRODUIT X17</t>
  </si>
  <si>
    <t>PRODUIT X18</t>
  </si>
  <si>
    <t>PRODUIT X19</t>
  </si>
  <si>
    <t>PRODUIT X20</t>
  </si>
  <si>
    <t>PRODUIT X21</t>
  </si>
  <si>
    <t>PRODUIT X22</t>
  </si>
  <si>
    <t>PRODUIT X23</t>
  </si>
  <si>
    <t>PRODUIT X24</t>
  </si>
  <si>
    <t>PRODUIT X25</t>
  </si>
  <si>
    <t>PRODUIT X26</t>
  </si>
  <si>
    <t>PRODUIT X27</t>
  </si>
  <si>
    <t>PRODUIT X28</t>
  </si>
  <si>
    <t>PRODUIT X29</t>
  </si>
  <si>
    <t>PRODUIT X30</t>
  </si>
  <si>
    <t>PRODUIT X31</t>
  </si>
  <si>
    <t>PRODUIT X32</t>
  </si>
  <si>
    <t>PRODUIT X33</t>
  </si>
  <si>
    <t>PRODUIT X34</t>
  </si>
  <si>
    <t>PRODUIT X35</t>
  </si>
  <si>
    <t>PRODUIT X36</t>
  </si>
  <si>
    <t>PRODUIT X37</t>
  </si>
  <si>
    <t>PRODUIT X38</t>
  </si>
  <si>
    <t>PRODUIT X39</t>
  </si>
  <si>
    <t>PRODUIT X40</t>
  </si>
  <si>
    <t>PRODUIT X41</t>
  </si>
  <si>
    <t>PRODUIT X42</t>
  </si>
  <si>
    <t>PRODUIT X43</t>
  </si>
  <si>
    <t>PRODUIT X44</t>
  </si>
  <si>
    <t>X12025</t>
  </si>
  <si>
    <t>X12026</t>
  </si>
  <si>
    <t>X12027</t>
  </si>
  <si>
    <t>X12028</t>
  </si>
  <si>
    <t>X12029</t>
  </si>
  <si>
    <t>X12030</t>
  </si>
  <si>
    <t>X12031</t>
  </si>
  <si>
    <t>X12032</t>
  </si>
  <si>
    <t>X12033</t>
  </si>
  <si>
    <t>X12034</t>
  </si>
  <si>
    <t>X12035</t>
  </si>
  <si>
    <t>X12036</t>
  </si>
  <si>
    <t>X12037</t>
  </si>
  <si>
    <t>X12038</t>
  </si>
  <si>
    <t>X12039</t>
  </si>
  <si>
    <t>X12040</t>
  </si>
  <si>
    <t>X12041</t>
  </si>
  <si>
    <t>X12042</t>
  </si>
  <si>
    <t>X12043</t>
  </si>
  <si>
    <t>Produits_fourn_test_forum.xlsx</t>
  </si>
  <si>
    <t>PV ACTUEL</t>
  </si>
  <si>
    <t>ARTICLES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</si>
</sst>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2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u/>
      <sz val="11"/>
      <color theme="10"/>
      <name val="Calibri"/>
      <family val="2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i/>
      <sz val="20"/>
      <name val="Calibri"/>
      <family val="2"/>
      <scheme val="minor"/>
    </font>
    <font>
      <b/>
      <sz val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name val="Tahoma"/>
      <family val="2"/>
    </font>
    <font>
      <sz val="11"/>
      <color indexed="8"/>
      <name val="Calibri"/>
      <family val="2"/>
    </font>
    <font>
      <b/>
      <u/>
      <sz val="11"/>
      <color indexed="8"/>
      <name val="Calibri"/>
      <family val="2"/>
    </font>
    <font>
      <sz val="11"/>
      <name val="Tahoma"/>
      <family val="2"/>
    </font>
    <font>
      <b/>
      <sz val="11"/>
      <color rgb="FFFF0000"/>
      <name val="Calibri"/>
      <family val="2"/>
    </font>
    <font>
      <b/>
      <sz val="11"/>
      <name val="Calibri"/>
      <family val="2"/>
    </font>
    <font>
      <b/>
      <sz val="11"/>
      <color theme="0"/>
      <name val="Calibri"/>
      <family val="2"/>
    </font>
    <font>
      <sz val="11"/>
      <name val="Calibri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theme="1"/>
      <name val="Tahoma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A5A5A5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11" fillId="0" borderId="0"/>
  </cellStyleXfs>
  <cellXfs count="60">
    <xf numFmtId="0" fontId="0" fillId="0" borderId="0" xfId="0"/>
    <xf numFmtId="0" fontId="4" fillId="2" borderId="1" xfId="2" applyFont="1" applyFill="1" applyBorder="1" applyAlignment="1" applyProtection="1">
      <alignment horizontal="center" vertical="center"/>
    </xf>
    <xf numFmtId="0" fontId="5" fillId="3" borderId="2" xfId="0" applyFont="1" applyFill="1" applyBorder="1" applyAlignment="1" applyProtection="1">
      <alignment horizontal="center" vertical="center" wrapText="1"/>
    </xf>
    <xf numFmtId="0" fontId="5" fillId="4" borderId="2" xfId="0" applyFont="1" applyFill="1" applyBorder="1" applyAlignment="1" applyProtection="1">
      <alignment horizontal="center" vertical="center" wrapText="1"/>
    </xf>
    <xf numFmtId="0" fontId="6" fillId="5" borderId="2" xfId="0" applyFont="1" applyFill="1" applyBorder="1" applyAlignment="1" applyProtection="1">
      <alignment horizontal="center" vertical="center" wrapText="1"/>
    </xf>
    <xf numFmtId="0" fontId="7" fillId="5" borderId="2" xfId="0" applyFont="1" applyFill="1" applyBorder="1" applyAlignment="1" applyProtection="1">
      <alignment horizontal="center" vertical="center"/>
      <protection locked="0"/>
    </xf>
    <xf numFmtId="0" fontId="8" fillId="3" borderId="2" xfId="0" applyFont="1" applyFill="1" applyBorder="1" applyAlignment="1" applyProtection="1">
      <alignment horizontal="center" vertical="center" wrapText="1"/>
      <protection locked="0"/>
    </xf>
    <xf numFmtId="0" fontId="2" fillId="6" borderId="2" xfId="0" applyFont="1" applyFill="1" applyBorder="1" applyAlignment="1" applyProtection="1">
      <alignment horizontal="center" vertical="center" wrapText="1"/>
    </xf>
    <xf numFmtId="0" fontId="8" fillId="7" borderId="2" xfId="0" applyFont="1" applyFill="1" applyBorder="1" applyAlignment="1" applyProtection="1">
      <alignment horizontal="center" vertical="center" wrapText="1"/>
      <protection locked="0"/>
    </xf>
    <xf numFmtId="0" fontId="8" fillId="5" borderId="2" xfId="0" applyFont="1" applyFill="1" applyBorder="1" applyAlignment="1" applyProtection="1">
      <alignment horizontal="center" vertical="center" wrapText="1"/>
      <protection locked="0"/>
    </xf>
    <xf numFmtId="0" fontId="5" fillId="5" borderId="2" xfId="0" applyFont="1" applyFill="1" applyBorder="1" applyAlignment="1" applyProtection="1">
      <alignment horizontal="center" vertical="center" wrapText="1"/>
      <protection locked="0"/>
    </xf>
    <xf numFmtId="0" fontId="0" fillId="6" borderId="0" xfId="0" applyFill="1"/>
    <xf numFmtId="0" fontId="5" fillId="5" borderId="2" xfId="0" applyFont="1" applyFill="1" applyBorder="1" applyAlignment="1" applyProtection="1">
      <alignment horizontal="center" vertical="center" wrapText="1"/>
    </xf>
    <xf numFmtId="0" fontId="9" fillId="8" borderId="2" xfId="0" applyFont="1" applyFill="1" applyBorder="1" applyAlignment="1" applyProtection="1">
      <alignment horizontal="center" vertical="center" wrapText="1"/>
    </xf>
    <xf numFmtId="0" fontId="2" fillId="9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 applyProtection="1">
      <alignment horizontal="center" vertical="center" wrapText="1"/>
    </xf>
    <xf numFmtId="0" fontId="10" fillId="3" borderId="2" xfId="0" applyFont="1" applyFill="1" applyBorder="1" applyAlignment="1" applyProtection="1">
      <alignment horizontal="center" vertical="center" wrapText="1"/>
    </xf>
    <xf numFmtId="0" fontId="2" fillId="3" borderId="2" xfId="0" applyFont="1" applyFill="1" applyBorder="1" applyAlignment="1" applyProtection="1">
      <alignment horizontal="center" vertical="center" wrapText="1"/>
    </xf>
    <xf numFmtId="0" fontId="2" fillId="7" borderId="2" xfId="0" applyFont="1" applyFill="1" applyBorder="1" applyAlignment="1" applyProtection="1">
      <alignment horizontal="center" vertical="center" wrapText="1"/>
    </xf>
    <xf numFmtId="0" fontId="10" fillId="7" borderId="2" xfId="0" applyFont="1" applyFill="1" applyBorder="1" applyAlignment="1" applyProtection="1">
      <alignment horizontal="center" vertical="center" wrapText="1"/>
    </xf>
    <xf numFmtId="164" fontId="0" fillId="10" borderId="0" xfId="0" applyNumberFormat="1" applyFont="1" applyFill="1" applyProtection="1"/>
    <xf numFmtId="0" fontId="12" fillId="6" borderId="5" xfId="3" applyFont="1" applyFill="1" applyBorder="1" applyAlignment="1" applyProtection="1">
      <alignment horizontal="center" vertical="center"/>
    </xf>
    <xf numFmtId="0" fontId="13" fillId="7" borderId="5" xfId="3" applyFont="1" applyFill="1" applyBorder="1" applyAlignment="1" applyProtection="1">
      <alignment horizontal="center" vertical="center"/>
    </xf>
    <xf numFmtId="0" fontId="14" fillId="6" borderId="5" xfId="3" applyNumberFormat="1" applyFont="1" applyFill="1" applyBorder="1" applyAlignment="1" applyProtection="1">
      <alignment horizontal="center"/>
    </xf>
    <xf numFmtId="0" fontId="0" fillId="6" borderId="5" xfId="0" applyFill="1" applyBorder="1"/>
    <xf numFmtId="2" fontId="15" fillId="6" borderId="5" xfId="3" applyNumberFormat="1" applyFont="1" applyFill="1" applyBorder="1" applyAlignment="1" applyProtection="1">
      <alignment horizontal="center" vertical="center"/>
    </xf>
    <xf numFmtId="2" fontId="16" fillId="6" borderId="5" xfId="3" applyNumberFormat="1" applyFont="1" applyFill="1" applyBorder="1" applyAlignment="1" applyProtection="1">
      <alignment horizontal="center" vertical="center"/>
    </xf>
    <xf numFmtId="0" fontId="0" fillId="9" borderId="5" xfId="0" applyFill="1" applyBorder="1"/>
    <xf numFmtId="0" fontId="0" fillId="6" borderId="5" xfId="0" applyFill="1" applyBorder="1" applyAlignment="1">
      <alignment horizontal="center" vertical="center"/>
    </xf>
    <xf numFmtId="0" fontId="12" fillId="5" borderId="5" xfId="3" applyFont="1" applyFill="1" applyBorder="1" applyAlignment="1" applyProtection="1">
      <alignment horizontal="center" vertical="center"/>
    </xf>
    <xf numFmtId="1" fontId="12" fillId="5" borderId="5" xfId="3" applyNumberFormat="1" applyFont="1" applyFill="1" applyBorder="1" applyAlignment="1" applyProtection="1">
      <alignment horizontal="center" vertical="center"/>
    </xf>
    <xf numFmtId="0" fontId="12" fillId="5" borderId="5" xfId="3" applyFont="1" applyFill="1" applyBorder="1" applyAlignment="1" applyProtection="1">
      <alignment horizontal="left" vertical="center"/>
    </xf>
    <xf numFmtId="0" fontId="14" fillId="11" borderId="5" xfId="3" applyNumberFormat="1" applyFont="1" applyFill="1" applyBorder="1" applyAlignment="1" applyProtection="1">
      <alignment horizontal="center" vertical="center"/>
      <protection locked="0"/>
    </xf>
    <xf numFmtId="0" fontId="14" fillId="6" borderId="5" xfId="3" applyNumberFormat="1" applyFont="1" applyFill="1" applyBorder="1" applyAlignment="1" applyProtection="1">
      <alignment horizontal="center" vertical="center"/>
    </xf>
    <xf numFmtId="0" fontId="14" fillId="10" borderId="5" xfId="3" applyNumberFormat="1" applyFont="1" applyFill="1" applyBorder="1" applyAlignment="1" applyProtection="1">
      <alignment horizontal="center" vertical="center"/>
      <protection locked="0"/>
    </xf>
    <xf numFmtId="0" fontId="14" fillId="0" borderId="5" xfId="3" applyNumberFormat="1" applyFont="1" applyFill="1" applyBorder="1" applyAlignment="1" applyProtection="1">
      <alignment horizontal="center" vertical="center"/>
      <protection locked="0"/>
    </xf>
    <xf numFmtId="165" fontId="17" fillId="12" borderId="5" xfId="3" applyNumberFormat="1" applyFont="1" applyFill="1" applyBorder="1" applyAlignment="1" applyProtection="1">
      <alignment horizontal="center" vertical="center"/>
    </xf>
    <xf numFmtId="165" fontId="16" fillId="12" borderId="5" xfId="3" applyNumberFormat="1" applyFont="1" applyFill="1" applyBorder="1" applyAlignment="1" applyProtection="1">
      <alignment horizontal="center" vertical="center"/>
    </xf>
    <xf numFmtId="9" fontId="18" fillId="10" borderId="5" xfId="3" quotePrefix="1" applyNumberFormat="1" applyFont="1" applyFill="1" applyBorder="1" applyAlignment="1" applyProtection="1">
      <alignment horizontal="center" vertical="center"/>
    </xf>
    <xf numFmtId="0" fontId="0" fillId="10" borderId="5" xfId="0" applyFill="1" applyBorder="1"/>
    <xf numFmtId="0" fontId="0" fillId="13" borderId="5" xfId="0" applyFill="1" applyBorder="1" applyAlignment="1">
      <alignment horizontal="center" vertical="center"/>
    </xf>
    <xf numFmtId="2" fontId="0" fillId="5" borderId="5" xfId="0" applyNumberFormat="1" applyFill="1" applyBorder="1" applyAlignment="1">
      <alignment horizontal="center" vertical="center"/>
    </xf>
    <xf numFmtId="2" fontId="0" fillId="6" borderId="5" xfId="0" applyNumberFormat="1" applyFill="1" applyBorder="1"/>
    <xf numFmtId="164" fontId="0" fillId="7" borderId="5" xfId="0" applyNumberFormat="1" applyFill="1" applyBorder="1" applyAlignment="1">
      <alignment horizontal="center" vertical="center"/>
    </xf>
    <xf numFmtId="165" fontId="17" fillId="14" borderId="5" xfId="3" applyNumberFormat="1" applyFont="1" applyFill="1" applyBorder="1" applyAlignment="1" applyProtection="1">
      <alignment horizontal="center" vertical="center"/>
    </xf>
    <xf numFmtId="164" fontId="0" fillId="5" borderId="5" xfId="0" applyNumberFormat="1" applyFill="1" applyBorder="1" applyAlignment="1">
      <alignment horizontal="center" vertical="center"/>
    </xf>
    <xf numFmtId="165" fontId="16" fillId="15" borderId="5" xfId="3" applyNumberFormat="1" applyFont="1" applyFill="1" applyBorder="1" applyAlignment="1" applyProtection="1">
      <alignment horizontal="center" vertical="center"/>
    </xf>
    <xf numFmtId="164" fontId="0" fillId="13" borderId="5" xfId="0" applyNumberFormat="1" applyFill="1" applyBorder="1" applyAlignment="1">
      <alignment horizontal="center" vertical="center"/>
    </xf>
    <xf numFmtId="0" fontId="19" fillId="5" borderId="5" xfId="3" applyFont="1" applyFill="1" applyBorder="1" applyAlignment="1" applyProtection="1">
      <alignment horizontal="center" vertical="center"/>
    </xf>
    <xf numFmtId="1" fontId="21" fillId="5" borderId="5" xfId="1" applyNumberFormat="1" applyFont="1" applyFill="1" applyBorder="1" applyAlignment="1" applyProtection="1">
      <alignment horizontal="center" vertical="center"/>
    </xf>
    <xf numFmtId="0" fontId="22" fillId="6" borderId="5" xfId="0" applyFont="1" applyFill="1" applyBorder="1" applyAlignment="1" applyProtection="1">
      <alignment horizontal="center" vertical="center" wrapText="1"/>
    </xf>
    <xf numFmtId="0" fontId="22" fillId="0" borderId="5" xfId="0" applyFont="1" applyFill="1" applyBorder="1" applyAlignment="1" applyProtection="1">
      <alignment horizontal="center" vertical="center" wrapText="1"/>
      <protection locked="0"/>
    </xf>
    <xf numFmtId="0" fontId="0" fillId="6" borderId="5" xfId="0" applyFill="1" applyBorder="1" applyProtection="1"/>
    <xf numFmtId="165" fontId="1" fillId="14" borderId="5" xfId="0" applyNumberFormat="1" applyFont="1" applyFill="1" applyBorder="1" applyAlignment="1" applyProtection="1">
      <alignment horizontal="center" vertical="center"/>
    </xf>
    <xf numFmtId="165" fontId="15" fillId="13" borderId="5" xfId="3" applyNumberFormat="1" applyFont="1" applyFill="1" applyBorder="1" applyAlignment="1" applyProtection="1">
      <alignment horizontal="center" vertical="center"/>
    </xf>
    <xf numFmtId="165" fontId="16" fillId="8" borderId="5" xfId="3" applyNumberFormat="1" applyFont="1" applyFill="1" applyBorder="1" applyAlignment="1" applyProtection="1">
      <alignment horizontal="center" vertical="center"/>
    </xf>
    <xf numFmtId="0" fontId="0" fillId="13" borderId="5" xfId="0" applyFill="1" applyBorder="1"/>
    <xf numFmtId="165" fontId="1" fillId="12" borderId="5" xfId="0" applyNumberFormat="1" applyFont="1" applyFill="1" applyBorder="1" applyAlignment="1" applyProtection="1">
      <alignment horizontal="center" vertical="center" wrapText="1"/>
    </xf>
    <xf numFmtId="165" fontId="16" fillId="5" borderId="5" xfId="3" applyNumberFormat="1" applyFont="1" applyFill="1" applyBorder="1" applyAlignment="1" applyProtection="1">
      <alignment horizontal="center" vertical="center"/>
    </xf>
    <xf numFmtId="9" fontId="16" fillId="12" borderId="5" xfId="3" applyNumberFormat="1" applyFont="1" applyFill="1" applyBorder="1" applyAlignment="1" applyProtection="1">
      <alignment horizontal="center" vertical="center"/>
    </xf>
  </cellXfs>
  <cellStyles count="4">
    <cellStyle name="Lien hypertexte" xfId="2" builtinId="8"/>
    <cellStyle name="NiveauLigne_6" xfId="1" builtinId="1" iLevel="5"/>
    <cellStyle name="Normal" xfId="0" builtinId="0"/>
    <cellStyle name="Normal 3" xfId="3"/>
  </cellStyles>
  <dxfs count="16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137</xdr:colOff>
      <xdr:row>1</xdr:row>
      <xdr:rowOff>6111</xdr:rowOff>
    </xdr:from>
    <xdr:to>
      <xdr:col>21</xdr:col>
      <xdr:colOff>739140</xdr:colOff>
      <xdr:row>2</xdr:row>
      <xdr:rowOff>0</xdr:rowOff>
    </xdr:to>
    <xdr:sp macro="[0]!MAJPABOISSONS" textlink="">
      <xdr:nvSpPr>
        <xdr:cNvPr id="2" name="Rectangle à coins arrondis 1"/>
        <xdr:cNvSpPr/>
      </xdr:nvSpPr>
      <xdr:spPr>
        <a:xfrm>
          <a:off x="16375517" y="394731"/>
          <a:ext cx="739003" cy="176769"/>
        </a:xfrm>
        <a:prstGeom prst="roundRect">
          <a:avLst/>
        </a:prstGeom>
        <a:gradFill>
          <a:gsLst>
            <a:gs pos="0">
              <a:schemeClr val="tx2">
                <a:lumMod val="40000"/>
                <a:lumOff val="60000"/>
              </a:schemeClr>
            </a:gs>
            <a:gs pos="100000">
              <a:schemeClr val="tx2">
                <a:lumMod val="60000"/>
                <a:lumOff val="40000"/>
              </a:schemeClr>
            </a:gs>
          </a:gsLst>
        </a:gradFill>
        <a:ln w="12700">
          <a:solidFill>
            <a:schemeClr val="bg1"/>
          </a:solidFill>
        </a:ln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 baseline="0"/>
            <a:t>MAJ PA</a:t>
          </a:r>
        </a:p>
      </xdr:txBody>
    </xdr:sp>
    <xdr:clientData/>
  </xdr:twoCellAnchor>
  <xdr:twoCellAnchor>
    <xdr:from>
      <xdr:col>25</xdr:col>
      <xdr:colOff>7757</xdr:colOff>
      <xdr:row>1</xdr:row>
      <xdr:rowOff>13731</xdr:rowOff>
    </xdr:from>
    <xdr:to>
      <xdr:col>25</xdr:col>
      <xdr:colOff>746760</xdr:colOff>
      <xdr:row>2</xdr:row>
      <xdr:rowOff>7620</xdr:rowOff>
    </xdr:to>
    <xdr:sp macro="[1]!MAJPABOISSONSCOLRUYT" textlink="">
      <xdr:nvSpPr>
        <xdr:cNvPr id="3" name="Rectangle à coins arrondis 2"/>
        <xdr:cNvSpPr/>
      </xdr:nvSpPr>
      <xdr:spPr>
        <a:xfrm>
          <a:off x="18928217" y="402351"/>
          <a:ext cx="739003" cy="176769"/>
        </a:xfrm>
        <a:prstGeom prst="roundRect">
          <a:avLst/>
        </a:prstGeom>
        <a:gradFill>
          <a:gsLst>
            <a:gs pos="100000">
              <a:srgbClr val="FF3300"/>
            </a:gs>
            <a:gs pos="0">
              <a:srgbClr val="FFC000"/>
            </a:gs>
          </a:gsLst>
        </a:gradFill>
        <a:ln w="12700">
          <a:solidFill>
            <a:schemeClr val="bg1"/>
          </a:solidFill>
        </a:ln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 baseline="0"/>
            <a:t>MAJ PA</a:t>
          </a:r>
        </a:p>
      </xdr:txBody>
    </xdr:sp>
    <xdr:clientData/>
  </xdr:twoCellAnchor>
  <xdr:twoCellAnchor>
    <xdr:from>
      <xdr:col>25</xdr:col>
      <xdr:colOff>7757</xdr:colOff>
      <xdr:row>1</xdr:row>
      <xdr:rowOff>13731</xdr:rowOff>
    </xdr:from>
    <xdr:to>
      <xdr:col>25</xdr:col>
      <xdr:colOff>746760</xdr:colOff>
      <xdr:row>2</xdr:row>
      <xdr:rowOff>7620</xdr:rowOff>
    </xdr:to>
    <xdr:sp macro="[1]!MAJPABOISSONSCOLRUYT" textlink="">
      <xdr:nvSpPr>
        <xdr:cNvPr id="4" name="Rectangle à coins arrondis 3"/>
        <xdr:cNvSpPr/>
      </xdr:nvSpPr>
      <xdr:spPr>
        <a:xfrm>
          <a:off x="18928217" y="402351"/>
          <a:ext cx="739003" cy="176769"/>
        </a:xfrm>
        <a:prstGeom prst="roundRect">
          <a:avLst/>
        </a:prstGeom>
        <a:gradFill>
          <a:gsLst>
            <a:gs pos="100000">
              <a:srgbClr val="FF3300"/>
            </a:gs>
            <a:gs pos="0">
              <a:srgbClr val="FFC000"/>
            </a:gs>
          </a:gsLst>
        </a:gradFill>
        <a:ln w="12700">
          <a:solidFill>
            <a:schemeClr val="bg1"/>
          </a:solidFill>
        </a:ln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 baseline="0"/>
            <a:t>MAJ PA</a:t>
          </a:r>
        </a:p>
      </xdr:txBody>
    </xdr:sp>
    <xdr:clientData/>
  </xdr:twoCellAnchor>
  <xdr:twoCellAnchor>
    <xdr:from>
      <xdr:col>4</xdr:col>
      <xdr:colOff>1</xdr:colOff>
      <xdr:row>1</xdr:row>
      <xdr:rowOff>0</xdr:rowOff>
    </xdr:from>
    <xdr:to>
      <xdr:col>4</xdr:col>
      <xdr:colOff>548641</xdr:colOff>
      <xdr:row>2</xdr:row>
      <xdr:rowOff>15240</xdr:rowOff>
    </xdr:to>
    <xdr:sp macro="[1]!MAJCODECOL" textlink="">
      <xdr:nvSpPr>
        <xdr:cNvPr id="5" name="Rectangle à coins arrondis 4"/>
        <xdr:cNvSpPr/>
      </xdr:nvSpPr>
      <xdr:spPr>
        <a:xfrm>
          <a:off x="1752601" y="388620"/>
          <a:ext cx="548640" cy="198120"/>
        </a:xfrm>
        <a:prstGeom prst="roundRect">
          <a:avLst/>
        </a:prstGeom>
        <a:gradFill>
          <a:gsLst>
            <a:gs pos="0">
              <a:schemeClr val="tx2">
                <a:lumMod val="40000"/>
                <a:lumOff val="60000"/>
              </a:schemeClr>
            </a:gs>
            <a:gs pos="100000">
              <a:schemeClr val="tx2">
                <a:lumMod val="60000"/>
                <a:lumOff val="40000"/>
              </a:schemeClr>
            </a:gs>
          </a:gsLst>
        </a:gradFill>
        <a:ln w="12700">
          <a:solidFill>
            <a:schemeClr val="bg1"/>
          </a:solidFill>
        </a:ln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 baseline="0"/>
            <a:t>CODE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J%20PV%20agressifs%20avec%20Macro%20et%20papeterie%20V24%20tes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BOISSONS"/>
      <sheetName val="BIERES SPECIALES"/>
      <sheetName val="FOOD"/>
      <sheetName val="PRODUITS FRANCHISES"/>
      <sheetName val="NOUVEAUTES"/>
      <sheetName val="CONSOMMABLES"/>
      <sheetName val="PAPETERIE"/>
      <sheetName val="RESUME"/>
      <sheetName val="INVENTAIRE"/>
      <sheetName val="CHECK BOISSONS"/>
      <sheetName val="CHECK BOISSONS CO"/>
      <sheetName val="CHECK B SPEC"/>
      <sheetName val="CHECK FOOD"/>
      <sheetName val="CHECK FOOD CO"/>
      <sheetName val="CHECK PF"/>
      <sheetName val="CHECK PF CO"/>
      <sheetName val="CHECK NEWS"/>
      <sheetName val="CHECK NEWS CO"/>
      <sheetName val="CHECK CONSO"/>
      <sheetName val="MAJ PV agressifs avec Macro et "/>
    </sheetNames>
    <definedNames>
      <definedName name="MAJCODECOL"/>
      <definedName name="MAJPABOISSONSCOLRUYT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46"/>
  <sheetViews>
    <sheetView tabSelected="1" workbookViewId="0">
      <selection activeCell="G10" sqref="G10"/>
    </sheetView>
  </sheetViews>
  <sheetFormatPr baseColWidth="10" defaultRowHeight="14.4" x14ac:dyDescent="0.3"/>
  <cols>
    <col min="2" max="2" width="7.6640625" customWidth="1"/>
    <col min="3" max="3" width="6.5546875" customWidth="1"/>
    <col min="4" max="4" width="9.33203125" customWidth="1"/>
    <col min="5" max="5" width="8.33203125" customWidth="1"/>
    <col min="6" max="6" width="15.33203125" customWidth="1"/>
    <col min="7" max="7" width="26" customWidth="1"/>
    <col min="9" max="9" width="2" customWidth="1"/>
    <col min="13" max="13" width="1.6640625" customWidth="1"/>
  </cols>
  <sheetData>
    <row r="1" spans="1:34" ht="29.4" thickBot="1" x14ac:dyDescent="0.35">
      <c r="A1" s="1"/>
      <c r="B1" s="2" t="s">
        <v>0</v>
      </c>
      <c r="C1" s="3" t="s">
        <v>1</v>
      </c>
      <c r="D1" s="4" t="s">
        <v>19</v>
      </c>
      <c r="E1" s="4" t="s">
        <v>18</v>
      </c>
      <c r="F1" s="4" t="s">
        <v>2</v>
      </c>
      <c r="G1" s="5" t="s">
        <v>3</v>
      </c>
      <c r="H1" s="6" t="s">
        <v>16</v>
      </c>
      <c r="I1" s="7"/>
      <c r="J1" s="8" t="s">
        <v>17</v>
      </c>
      <c r="K1" s="9" t="s">
        <v>4</v>
      </c>
      <c r="L1" s="10" t="s">
        <v>5</v>
      </c>
      <c r="M1" s="11"/>
      <c r="N1" s="12" t="s">
        <v>84</v>
      </c>
      <c r="O1" s="12" t="s">
        <v>6</v>
      </c>
      <c r="P1" s="12" t="s">
        <v>7</v>
      </c>
      <c r="Q1" s="12" t="s">
        <v>8</v>
      </c>
      <c r="R1" s="12" t="s">
        <v>9</v>
      </c>
      <c r="S1" s="13" t="s">
        <v>10</v>
      </c>
      <c r="T1" s="12" t="s">
        <v>11</v>
      </c>
      <c r="U1" s="14"/>
      <c r="V1" s="15" t="s">
        <v>12</v>
      </c>
      <c r="W1" s="16" t="s">
        <v>15</v>
      </c>
      <c r="X1" s="17" t="s">
        <v>12</v>
      </c>
      <c r="Y1" s="7"/>
      <c r="Z1" s="18" t="s">
        <v>13</v>
      </c>
      <c r="AA1" s="19" t="s">
        <v>14</v>
      </c>
      <c r="AH1" t="s">
        <v>83</v>
      </c>
    </row>
    <row r="2" spans="1:34" x14ac:dyDescent="0.3">
      <c r="A2" s="20"/>
      <c r="B2" s="21"/>
      <c r="C2" s="21"/>
      <c r="D2" s="21"/>
      <c r="E2" s="21"/>
      <c r="F2" s="21"/>
      <c r="G2" s="22" t="s">
        <v>85</v>
      </c>
      <c r="H2" s="23"/>
      <c r="I2" s="23"/>
      <c r="J2" s="23"/>
      <c r="K2" s="23"/>
      <c r="L2" s="23"/>
      <c r="M2" s="24"/>
      <c r="N2" s="25"/>
      <c r="O2" s="25"/>
      <c r="P2" s="26"/>
      <c r="Q2" s="26"/>
      <c r="R2" s="26"/>
      <c r="S2" s="25"/>
      <c r="T2" s="25"/>
      <c r="U2" s="27"/>
      <c r="V2" s="28"/>
      <c r="W2" s="28"/>
      <c r="X2" s="28"/>
      <c r="Y2" s="24"/>
      <c r="Z2" s="24"/>
      <c r="AA2" s="24"/>
    </row>
    <row r="3" spans="1:34" ht="15" customHeight="1" x14ac:dyDescent="0.3">
      <c r="A3" s="20"/>
      <c r="B3" s="29">
        <v>1</v>
      </c>
      <c r="C3" s="29">
        <v>1</v>
      </c>
      <c r="D3" s="29">
        <v>59808</v>
      </c>
      <c r="E3" s="49">
        <v>9471</v>
      </c>
      <c r="F3" s="30"/>
      <c r="G3" s="31" t="s">
        <v>20</v>
      </c>
      <c r="H3" s="32"/>
      <c r="I3" s="33"/>
      <c r="J3" s="34"/>
      <c r="K3" s="35"/>
      <c r="L3" s="35"/>
      <c r="M3" s="24"/>
      <c r="N3" s="36">
        <v>22.9</v>
      </c>
      <c r="O3" s="58">
        <f>P3+1.5</f>
        <v>11.18</v>
      </c>
      <c r="P3" s="37">
        <f>(R3*(1+Q3))*(1+T3)</f>
        <v>9.68</v>
      </c>
      <c r="Q3" s="59">
        <f>(IF(R3&lt;3,70%,(IF(R3&lt;6,60%,40%))))</f>
        <v>0.6</v>
      </c>
      <c r="R3" s="37">
        <f t="array" ref="R3">MIN(IF(W3:Z3&lt;&gt;0,W3:Z3))</f>
        <v>5</v>
      </c>
      <c r="S3" s="37">
        <f>P3</f>
        <v>9.68</v>
      </c>
      <c r="T3" s="38">
        <v>0.21</v>
      </c>
      <c r="U3" s="39"/>
      <c r="V3" s="40">
        <v>5</v>
      </c>
      <c r="W3" s="41">
        <f>+V3/B3</f>
        <v>5</v>
      </c>
      <c r="X3" s="41">
        <f t="shared" ref="X3:X4" si="0">V3*H3</f>
        <v>0</v>
      </c>
      <c r="Y3" s="42"/>
      <c r="Z3" s="43">
        <v>14.107438016528926</v>
      </c>
      <c r="AA3" s="41">
        <f>Z3*J3</f>
        <v>0</v>
      </c>
    </row>
    <row r="4" spans="1:34" ht="15" customHeight="1" x14ac:dyDescent="0.3">
      <c r="A4" s="20"/>
      <c r="B4" s="29">
        <v>1</v>
      </c>
      <c r="C4" s="29">
        <v>1</v>
      </c>
      <c r="D4" s="29">
        <v>59501</v>
      </c>
      <c r="E4" s="29">
        <v>18811</v>
      </c>
      <c r="F4" s="30"/>
      <c r="G4" s="31" t="s">
        <v>21</v>
      </c>
      <c r="H4" s="32"/>
      <c r="I4" s="33"/>
      <c r="J4" s="34"/>
      <c r="K4" s="35"/>
      <c r="L4" s="35"/>
      <c r="M4" s="24"/>
      <c r="N4" s="36"/>
      <c r="O4" s="58">
        <f t="shared" ref="O4:O46" si="1">P4+1.5</f>
        <v>23.634</v>
      </c>
      <c r="P4" s="37">
        <f t="shared" ref="P4:P46" si="2">(R4*(1+Q4))*(1+T4)</f>
        <v>22.134</v>
      </c>
      <c r="Q4" s="59">
        <f t="shared" ref="Q4:Q46" si="3">(IF(R4&lt;3,70%,(IF(R4&lt;6,60%,40%))))</f>
        <v>0.4</v>
      </c>
      <c r="R4" s="37">
        <f t="array" ref="R4">MIN(IF(W4:Z4&lt;&gt;0,W4:Z4))</f>
        <v>13.066115702479339</v>
      </c>
      <c r="S4" s="37">
        <f t="shared" ref="S4:S19" si="4">P4</f>
        <v>22.134</v>
      </c>
      <c r="T4" s="38">
        <v>0.21</v>
      </c>
      <c r="U4" s="39"/>
      <c r="V4" s="40">
        <v>15</v>
      </c>
      <c r="W4" s="41">
        <f t="shared" ref="W4:W46" si="5">+V4/B4</f>
        <v>15</v>
      </c>
      <c r="X4" s="41">
        <f t="shared" si="0"/>
        <v>0</v>
      </c>
      <c r="Y4" s="42"/>
      <c r="Z4" s="43">
        <v>13.066115702479339</v>
      </c>
      <c r="AA4" s="41">
        <f t="shared" ref="AA4:AA46" si="6">Z4*J4</f>
        <v>0</v>
      </c>
    </row>
    <row r="5" spans="1:34" ht="15" customHeight="1" x14ac:dyDescent="0.3">
      <c r="A5" s="20"/>
      <c r="B5" s="29">
        <v>1</v>
      </c>
      <c r="C5" s="29"/>
      <c r="D5" s="29">
        <v>54698</v>
      </c>
      <c r="E5" s="29"/>
      <c r="F5" s="30"/>
      <c r="G5" s="31" t="s">
        <v>22</v>
      </c>
      <c r="H5" s="32"/>
      <c r="I5" s="33"/>
      <c r="J5" s="34"/>
      <c r="K5" s="35"/>
      <c r="L5" s="35"/>
      <c r="M5" s="24"/>
      <c r="N5" s="44">
        <v>23.7</v>
      </c>
      <c r="O5" s="37">
        <f t="shared" si="1"/>
        <v>11.18</v>
      </c>
      <c r="P5" s="37">
        <f t="shared" si="2"/>
        <v>9.68</v>
      </c>
      <c r="Q5" s="59">
        <f t="shared" si="3"/>
        <v>0.6</v>
      </c>
      <c r="R5" s="37">
        <f t="array" ref="R5">MIN(IF(W5:Z5&lt;&gt;0,W5:Z5))</f>
        <v>5</v>
      </c>
      <c r="S5" s="37">
        <f t="shared" si="4"/>
        <v>9.68</v>
      </c>
      <c r="T5" s="38">
        <v>0.21</v>
      </c>
      <c r="U5" s="39"/>
      <c r="V5" s="40">
        <v>5</v>
      </c>
      <c r="W5" s="41">
        <f t="shared" si="5"/>
        <v>5</v>
      </c>
      <c r="X5" s="41">
        <f>V5*H5</f>
        <v>0</v>
      </c>
      <c r="Y5" s="42"/>
      <c r="Z5" s="45"/>
      <c r="AA5" s="41">
        <f t="shared" si="6"/>
        <v>0</v>
      </c>
    </row>
    <row r="6" spans="1:34" ht="15" customHeight="1" x14ac:dyDescent="0.3">
      <c r="A6" s="20"/>
      <c r="B6" s="29">
        <v>1</v>
      </c>
      <c r="C6" s="29">
        <v>1</v>
      </c>
      <c r="D6" s="29">
        <v>54697</v>
      </c>
      <c r="E6" s="29">
        <v>18405</v>
      </c>
      <c r="F6" s="30"/>
      <c r="G6" s="31" t="s">
        <v>23</v>
      </c>
      <c r="H6" s="32"/>
      <c r="I6" s="33"/>
      <c r="J6" s="34"/>
      <c r="K6" s="35"/>
      <c r="L6" s="35"/>
      <c r="M6" s="24"/>
      <c r="N6" s="44">
        <v>22.6</v>
      </c>
      <c r="O6" s="37">
        <f t="shared" si="1"/>
        <v>18.439999999999998</v>
      </c>
      <c r="P6" s="37">
        <f t="shared" si="2"/>
        <v>16.939999999999998</v>
      </c>
      <c r="Q6" s="59">
        <f t="shared" si="3"/>
        <v>0.4</v>
      </c>
      <c r="R6" s="37">
        <f t="array" ref="R6">MIN(IF(W6:Z6&lt;&gt;0,W6:Z6))</f>
        <v>10</v>
      </c>
      <c r="S6" s="37">
        <f t="shared" si="4"/>
        <v>16.939999999999998</v>
      </c>
      <c r="T6" s="38">
        <v>0.21</v>
      </c>
      <c r="U6" s="39"/>
      <c r="V6" s="40">
        <v>10</v>
      </c>
      <c r="W6" s="41">
        <f t="shared" si="5"/>
        <v>10</v>
      </c>
      <c r="X6" s="41">
        <f>V6*H6</f>
        <v>0</v>
      </c>
      <c r="Y6" s="42"/>
      <c r="Z6" s="43">
        <v>14.322314049586774</v>
      </c>
      <c r="AA6" s="41">
        <f t="shared" si="6"/>
        <v>0</v>
      </c>
    </row>
    <row r="7" spans="1:34" ht="15" customHeight="1" x14ac:dyDescent="0.3">
      <c r="A7" s="20"/>
      <c r="B7" s="29">
        <v>1</v>
      </c>
      <c r="C7" s="29">
        <v>1</v>
      </c>
      <c r="D7" s="29">
        <v>54694</v>
      </c>
      <c r="E7" s="29">
        <v>18401</v>
      </c>
      <c r="F7" s="30"/>
      <c r="G7" s="31" t="s">
        <v>24</v>
      </c>
      <c r="H7" s="32"/>
      <c r="I7" s="33"/>
      <c r="J7" s="34"/>
      <c r="K7" s="35"/>
      <c r="L7" s="35"/>
      <c r="M7" s="24"/>
      <c r="N7" s="36">
        <v>18.899999999999999</v>
      </c>
      <c r="O7" s="46">
        <f t="shared" si="1"/>
        <v>18.439999999999998</v>
      </c>
      <c r="P7" s="37">
        <f t="shared" si="2"/>
        <v>16.939999999999998</v>
      </c>
      <c r="Q7" s="59">
        <f t="shared" si="3"/>
        <v>0.4</v>
      </c>
      <c r="R7" s="37">
        <f t="array" ref="R7">MIN(IF(W7:Z7&lt;&gt;0,W7:Z7))</f>
        <v>10</v>
      </c>
      <c r="S7" s="37">
        <f t="shared" si="4"/>
        <v>16.939999999999998</v>
      </c>
      <c r="T7" s="38">
        <v>0.21</v>
      </c>
      <c r="U7" s="39"/>
      <c r="V7" s="40">
        <v>10</v>
      </c>
      <c r="W7" s="41">
        <f t="shared" si="5"/>
        <v>10</v>
      </c>
      <c r="X7" s="41">
        <f>V7*H7</f>
        <v>0</v>
      </c>
      <c r="Y7" s="42"/>
      <c r="Z7" s="43">
        <v>10.520661157024794</v>
      </c>
      <c r="AA7" s="41">
        <f t="shared" si="6"/>
        <v>0</v>
      </c>
    </row>
    <row r="8" spans="1:34" ht="15" customHeight="1" x14ac:dyDescent="0.3">
      <c r="A8" s="20"/>
      <c r="B8" s="29">
        <v>1</v>
      </c>
      <c r="C8" s="29"/>
      <c r="D8" s="29">
        <v>59540</v>
      </c>
      <c r="E8" s="29"/>
      <c r="F8" s="30"/>
      <c r="G8" s="31" t="s">
        <v>25</v>
      </c>
      <c r="H8" s="32"/>
      <c r="I8" s="33"/>
      <c r="J8" s="34"/>
      <c r="K8" s="35"/>
      <c r="L8" s="35"/>
      <c r="M8" s="24"/>
      <c r="N8" s="44">
        <v>23.4</v>
      </c>
      <c r="O8" s="37">
        <f t="shared" si="1"/>
        <v>18.439999999999998</v>
      </c>
      <c r="P8" s="37">
        <f t="shared" si="2"/>
        <v>16.939999999999998</v>
      </c>
      <c r="Q8" s="59">
        <f t="shared" si="3"/>
        <v>0.4</v>
      </c>
      <c r="R8" s="37">
        <f t="array" ref="R8">MIN(IF(W8:Z8&lt;&gt;0,W8:Z8))</f>
        <v>10</v>
      </c>
      <c r="S8" s="37">
        <f t="shared" si="4"/>
        <v>16.939999999999998</v>
      </c>
      <c r="T8" s="38">
        <v>0.21</v>
      </c>
      <c r="U8" s="39"/>
      <c r="V8" s="40">
        <v>10</v>
      </c>
      <c r="W8" s="41">
        <f t="shared" si="5"/>
        <v>10</v>
      </c>
      <c r="X8" s="41">
        <f t="shared" ref="X8:X46" si="7">V8*H8</f>
        <v>0</v>
      </c>
      <c r="Y8" s="42"/>
      <c r="Z8" s="47"/>
      <c r="AA8" s="41">
        <f t="shared" si="6"/>
        <v>0</v>
      </c>
    </row>
    <row r="9" spans="1:34" ht="15" customHeight="1" x14ac:dyDescent="0.3">
      <c r="A9" s="20"/>
      <c r="B9" s="29">
        <v>1</v>
      </c>
      <c r="C9" s="29">
        <v>1</v>
      </c>
      <c r="D9" s="29">
        <v>59546</v>
      </c>
      <c r="E9" s="29">
        <v>19134</v>
      </c>
      <c r="F9" s="30"/>
      <c r="G9" s="31" t="s">
        <v>26</v>
      </c>
      <c r="H9" s="32"/>
      <c r="I9" s="33"/>
      <c r="J9" s="34"/>
      <c r="K9" s="35"/>
      <c r="L9" s="35"/>
      <c r="M9" s="24"/>
      <c r="N9" s="44">
        <v>25.6</v>
      </c>
      <c r="O9" s="37">
        <f t="shared" si="1"/>
        <v>18.439999999999998</v>
      </c>
      <c r="P9" s="37">
        <f t="shared" si="2"/>
        <v>16.939999999999998</v>
      </c>
      <c r="Q9" s="59">
        <f t="shared" si="3"/>
        <v>0.4</v>
      </c>
      <c r="R9" s="37">
        <f t="array" ref="R9">MIN(IF(W9:Z9&lt;&gt;0,W9:Z9))</f>
        <v>10</v>
      </c>
      <c r="S9" s="37">
        <f t="shared" si="4"/>
        <v>16.939999999999998</v>
      </c>
      <c r="T9" s="38">
        <v>0.21</v>
      </c>
      <c r="U9" s="39"/>
      <c r="V9" s="40">
        <v>10</v>
      </c>
      <c r="W9" s="41">
        <f t="shared" si="5"/>
        <v>10</v>
      </c>
      <c r="X9" s="41">
        <f t="shared" si="7"/>
        <v>0</v>
      </c>
      <c r="Y9" s="42"/>
      <c r="Z9" s="43">
        <v>16.851239669421489</v>
      </c>
      <c r="AA9" s="41">
        <f t="shared" si="6"/>
        <v>0</v>
      </c>
    </row>
    <row r="10" spans="1:34" ht="15" customHeight="1" x14ac:dyDescent="0.3">
      <c r="A10" s="20"/>
      <c r="B10" s="29">
        <v>1</v>
      </c>
      <c r="C10" s="29">
        <v>1</v>
      </c>
      <c r="D10" s="29">
        <v>59510</v>
      </c>
      <c r="E10" s="29">
        <v>39748</v>
      </c>
      <c r="F10" s="30"/>
      <c r="G10" s="31" t="s">
        <v>27</v>
      </c>
      <c r="H10" s="32"/>
      <c r="I10" s="33"/>
      <c r="J10" s="34"/>
      <c r="K10" s="35"/>
      <c r="L10" s="35"/>
      <c r="M10" s="24"/>
      <c r="N10" s="44">
        <v>23.7</v>
      </c>
      <c r="O10" s="37">
        <f t="shared" si="1"/>
        <v>18.439999999999998</v>
      </c>
      <c r="P10" s="37">
        <f t="shared" si="2"/>
        <v>16.939999999999998</v>
      </c>
      <c r="Q10" s="59">
        <f t="shared" si="3"/>
        <v>0.4</v>
      </c>
      <c r="R10" s="37">
        <f t="array" ref="R10">MIN(IF(W10:Z10&lt;&gt;0,W10:Z10))</f>
        <v>10</v>
      </c>
      <c r="S10" s="37">
        <f t="shared" si="4"/>
        <v>16.939999999999998</v>
      </c>
      <c r="T10" s="38">
        <v>0.21</v>
      </c>
      <c r="U10" s="39"/>
      <c r="V10" s="40">
        <v>10</v>
      </c>
      <c r="W10" s="41">
        <f t="shared" si="5"/>
        <v>10</v>
      </c>
      <c r="X10" s="41">
        <f t="shared" si="7"/>
        <v>0</v>
      </c>
      <c r="Y10" s="42"/>
      <c r="Z10" s="47">
        <v>14.603</v>
      </c>
      <c r="AA10" s="41">
        <f t="shared" si="6"/>
        <v>0</v>
      </c>
    </row>
    <row r="11" spans="1:34" ht="15" customHeight="1" x14ac:dyDescent="0.3">
      <c r="A11" s="20"/>
      <c r="B11" s="29">
        <v>1</v>
      </c>
      <c r="C11" s="29">
        <v>1</v>
      </c>
      <c r="D11" s="29">
        <v>54299</v>
      </c>
      <c r="E11" s="29">
        <v>19261</v>
      </c>
      <c r="F11" s="30"/>
      <c r="G11" s="31" t="s">
        <v>28</v>
      </c>
      <c r="H11" s="32"/>
      <c r="I11" s="33"/>
      <c r="J11" s="34"/>
      <c r="K11" s="35"/>
      <c r="L11" s="35"/>
      <c r="M11" s="24"/>
      <c r="N11" s="36">
        <v>21.7</v>
      </c>
      <c r="O11" s="37">
        <f t="shared" si="1"/>
        <v>18.439999999999998</v>
      </c>
      <c r="P11" s="37">
        <f t="shared" si="2"/>
        <v>16.939999999999998</v>
      </c>
      <c r="Q11" s="59">
        <f t="shared" si="3"/>
        <v>0.4</v>
      </c>
      <c r="R11" s="37">
        <f t="array" ref="R11">MIN(IF(W11:Z11&lt;&gt;0,W11:Z11))</f>
        <v>10</v>
      </c>
      <c r="S11" s="37">
        <f t="shared" si="4"/>
        <v>16.939999999999998</v>
      </c>
      <c r="T11" s="38">
        <v>0.21</v>
      </c>
      <c r="U11" s="39"/>
      <c r="V11" s="40">
        <v>10</v>
      </c>
      <c r="W11" s="41">
        <f t="shared" si="5"/>
        <v>10</v>
      </c>
      <c r="X11" s="41">
        <f t="shared" si="7"/>
        <v>0</v>
      </c>
      <c r="Y11" s="42"/>
      <c r="Z11" s="43">
        <v>10.28099173553719</v>
      </c>
      <c r="AA11" s="41">
        <f t="shared" si="6"/>
        <v>0</v>
      </c>
    </row>
    <row r="12" spans="1:34" ht="15" customHeight="1" x14ac:dyDescent="0.3">
      <c r="A12" s="20"/>
      <c r="B12" s="29">
        <v>1</v>
      </c>
      <c r="C12" s="29">
        <v>1</v>
      </c>
      <c r="D12" s="29">
        <v>54232</v>
      </c>
      <c r="E12" s="29">
        <v>19247</v>
      </c>
      <c r="F12" s="30"/>
      <c r="G12" s="31" t="s">
        <v>29</v>
      </c>
      <c r="H12" s="32"/>
      <c r="I12" s="33"/>
      <c r="J12" s="34"/>
      <c r="K12" s="35"/>
      <c r="L12" s="35"/>
      <c r="M12" s="24"/>
      <c r="N12" s="36"/>
      <c r="O12" s="37">
        <f t="shared" si="1"/>
        <v>17.361999999999998</v>
      </c>
      <c r="P12" s="37">
        <f t="shared" si="2"/>
        <v>15.861999999999998</v>
      </c>
      <c r="Q12" s="59">
        <f t="shared" si="3"/>
        <v>0.4</v>
      </c>
      <c r="R12" s="37">
        <f t="array" ref="R12">MIN(IF(W12:Z12&lt;&gt;0,W12:Z12))</f>
        <v>9.3636363636363633</v>
      </c>
      <c r="S12" s="37">
        <f t="shared" si="4"/>
        <v>15.861999999999998</v>
      </c>
      <c r="T12" s="38">
        <v>0.21</v>
      </c>
      <c r="U12" s="39"/>
      <c r="V12" s="40">
        <v>10</v>
      </c>
      <c r="W12" s="41">
        <f t="shared" si="5"/>
        <v>10</v>
      </c>
      <c r="X12" s="41">
        <f t="shared" si="7"/>
        <v>0</v>
      </c>
      <c r="Y12" s="42"/>
      <c r="Z12" s="43">
        <v>9.3636363636363633</v>
      </c>
      <c r="AA12" s="41">
        <f t="shared" si="6"/>
        <v>0</v>
      </c>
    </row>
    <row r="13" spans="1:34" ht="15" customHeight="1" x14ac:dyDescent="0.3">
      <c r="A13" s="20"/>
      <c r="B13" s="29">
        <v>1</v>
      </c>
      <c r="C13" s="29"/>
      <c r="D13" s="29">
        <v>59493</v>
      </c>
      <c r="E13" s="29">
        <v>39747</v>
      </c>
      <c r="F13" s="30"/>
      <c r="G13" s="31" t="s">
        <v>30</v>
      </c>
      <c r="H13" s="32"/>
      <c r="I13" s="33"/>
      <c r="J13" s="34"/>
      <c r="K13" s="35"/>
      <c r="L13" s="35"/>
      <c r="M13" s="24"/>
      <c r="N13" s="36">
        <v>22.5</v>
      </c>
      <c r="O13" s="37">
        <f t="shared" si="1"/>
        <v>18.439999999999998</v>
      </c>
      <c r="P13" s="37">
        <f t="shared" si="2"/>
        <v>16.939999999999998</v>
      </c>
      <c r="Q13" s="59">
        <f t="shared" si="3"/>
        <v>0.4</v>
      </c>
      <c r="R13" s="37">
        <f t="array" ref="R13">MIN(IF(W13:Z13&lt;&gt;0,W13:Z13))</f>
        <v>10</v>
      </c>
      <c r="S13" s="37">
        <f t="shared" si="4"/>
        <v>16.939999999999998</v>
      </c>
      <c r="T13" s="38">
        <v>0.21</v>
      </c>
      <c r="U13" s="39"/>
      <c r="V13" s="40">
        <v>10</v>
      </c>
      <c r="W13" s="41">
        <f t="shared" si="5"/>
        <v>10</v>
      </c>
      <c r="X13" s="41">
        <f t="shared" si="7"/>
        <v>0</v>
      </c>
      <c r="Y13" s="42"/>
      <c r="Z13" s="45">
        <v>12.263999999999999</v>
      </c>
      <c r="AA13" s="41">
        <f t="shared" si="6"/>
        <v>0</v>
      </c>
    </row>
    <row r="14" spans="1:34" ht="15" customHeight="1" x14ac:dyDescent="0.3">
      <c r="A14" s="20"/>
      <c r="B14" s="29">
        <v>1</v>
      </c>
      <c r="C14" s="29"/>
      <c r="D14" s="29">
        <v>59492</v>
      </c>
      <c r="E14" s="29">
        <v>19132</v>
      </c>
      <c r="F14" s="30"/>
      <c r="G14" s="31" t="s">
        <v>31</v>
      </c>
      <c r="H14" s="32"/>
      <c r="I14" s="33"/>
      <c r="J14" s="34"/>
      <c r="K14" s="35"/>
      <c r="L14" s="35"/>
      <c r="M14" s="24"/>
      <c r="N14" s="36">
        <v>28.5</v>
      </c>
      <c r="O14" s="37">
        <f t="shared" si="1"/>
        <v>18.439999999999998</v>
      </c>
      <c r="P14" s="37">
        <f t="shared" si="2"/>
        <v>16.939999999999998</v>
      </c>
      <c r="Q14" s="59">
        <f t="shared" si="3"/>
        <v>0.4</v>
      </c>
      <c r="R14" s="37">
        <f t="array" ref="R14">MIN(IF(W14:Z14&lt;&gt;0,W14:Z14))</f>
        <v>10</v>
      </c>
      <c r="S14" s="37">
        <f t="shared" si="4"/>
        <v>16.939999999999998</v>
      </c>
      <c r="T14" s="38">
        <v>0.21</v>
      </c>
      <c r="U14" s="39"/>
      <c r="V14" s="40">
        <v>10</v>
      </c>
      <c r="W14" s="41">
        <f t="shared" si="5"/>
        <v>10</v>
      </c>
      <c r="X14" s="41">
        <f t="shared" si="7"/>
        <v>0</v>
      </c>
      <c r="Y14" s="42"/>
      <c r="Z14" s="43">
        <v>18.983471074380166</v>
      </c>
      <c r="AA14" s="41">
        <f t="shared" si="6"/>
        <v>0</v>
      </c>
    </row>
    <row r="15" spans="1:34" ht="15" customHeight="1" x14ac:dyDescent="0.3">
      <c r="A15" s="20"/>
      <c r="B15" s="48">
        <v>1</v>
      </c>
      <c r="C15" s="48"/>
      <c r="D15" s="49">
        <v>54224</v>
      </c>
      <c r="E15" s="29"/>
      <c r="F15" s="49"/>
      <c r="G15" s="31" t="s">
        <v>32</v>
      </c>
      <c r="H15" s="32"/>
      <c r="I15" s="50"/>
      <c r="J15" s="34"/>
      <c r="K15" s="51"/>
      <c r="L15" s="51"/>
      <c r="M15" s="52"/>
      <c r="N15" s="53">
        <v>21.5</v>
      </c>
      <c r="O15" s="37">
        <f t="shared" si="1"/>
        <v>18.439999999999998</v>
      </c>
      <c r="P15" s="37">
        <f t="shared" si="2"/>
        <v>16.939999999999998</v>
      </c>
      <c r="Q15" s="59">
        <f t="shared" si="3"/>
        <v>0.4</v>
      </c>
      <c r="R15" s="37">
        <f t="array" ref="R15">MIN(IF(W15:Z15&lt;&gt;0,W15:Z15))</f>
        <v>10</v>
      </c>
      <c r="S15" s="37">
        <f t="shared" si="4"/>
        <v>16.939999999999998</v>
      </c>
      <c r="T15" s="38">
        <v>0.21</v>
      </c>
      <c r="U15" s="39"/>
      <c r="V15" s="40">
        <v>10</v>
      </c>
      <c r="W15" s="41">
        <f t="shared" si="5"/>
        <v>10</v>
      </c>
      <c r="X15" s="41">
        <f t="shared" si="7"/>
        <v>0</v>
      </c>
      <c r="Y15" s="42"/>
      <c r="Z15" s="47"/>
      <c r="AA15" s="41">
        <f t="shared" si="6"/>
        <v>0</v>
      </c>
    </row>
    <row r="16" spans="1:34" ht="15" customHeight="1" x14ac:dyDescent="0.3">
      <c r="A16" s="20"/>
      <c r="B16" s="29">
        <v>1</v>
      </c>
      <c r="C16" s="29">
        <v>1</v>
      </c>
      <c r="D16" s="29">
        <v>54229</v>
      </c>
      <c r="E16" s="29"/>
      <c r="F16" s="30"/>
      <c r="G16" s="31" t="s">
        <v>33</v>
      </c>
      <c r="H16" s="32"/>
      <c r="I16" s="33"/>
      <c r="J16" s="34"/>
      <c r="K16" s="35"/>
      <c r="L16" s="35"/>
      <c r="M16" s="24"/>
      <c r="N16" s="36">
        <v>21.5</v>
      </c>
      <c r="O16" s="37">
        <f t="shared" si="1"/>
        <v>18.439999999999998</v>
      </c>
      <c r="P16" s="37">
        <f t="shared" si="2"/>
        <v>16.939999999999998</v>
      </c>
      <c r="Q16" s="59">
        <f t="shared" si="3"/>
        <v>0.4</v>
      </c>
      <c r="R16" s="37">
        <f t="array" ref="R16">MIN(IF(W16:Z16&lt;&gt;0,W16:Z16))</f>
        <v>10</v>
      </c>
      <c r="S16" s="37">
        <f t="shared" si="4"/>
        <v>16.939999999999998</v>
      </c>
      <c r="T16" s="38">
        <v>0.21</v>
      </c>
      <c r="U16" s="39"/>
      <c r="V16" s="40">
        <v>10</v>
      </c>
      <c r="W16" s="41">
        <f t="shared" si="5"/>
        <v>10</v>
      </c>
      <c r="X16" s="41">
        <f t="shared" si="7"/>
        <v>0</v>
      </c>
      <c r="Y16" s="42"/>
      <c r="Z16" s="43">
        <v>13.859504132231406</v>
      </c>
      <c r="AA16" s="41">
        <f t="shared" si="6"/>
        <v>0</v>
      </c>
    </row>
    <row r="17" spans="1:27" ht="15" customHeight="1" x14ac:dyDescent="0.3">
      <c r="A17" s="20"/>
      <c r="B17" s="29">
        <v>1</v>
      </c>
      <c r="C17" s="29"/>
      <c r="D17" s="29">
        <v>54665</v>
      </c>
      <c r="E17" s="29"/>
      <c r="F17" s="30"/>
      <c r="G17" s="31" t="s">
        <v>34</v>
      </c>
      <c r="H17" s="32"/>
      <c r="I17" s="33"/>
      <c r="J17" s="34"/>
      <c r="K17" s="35"/>
      <c r="L17" s="35"/>
      <c r="M17" s="24"/>
      <c r="N17" s="36">
        <v>18.7</v>
      </c>
      <c r="O17" s="37">
        <f t="shared" si="1"/>
        <v>18.439999999999998</v>
      </c>
      <c r="P17" s="37">
        <f t="shared" si="2"/>
        <v>16.939999999999998</v>
      </c>
      <c r="Q17" s="59">
        <f t="shared" si="3"/>
        <v>0.4</v>
      </c>
      <c r="R17" s="37">
        <f t="array" ref="R17">MIN(IF(W17:Z17&lt;&gt;0,W17:Z17))</f>
        <v>10</v>
      </c>
      <c r="S17" s="37">
        <f t="shared" si="4"/>
        <v>16.939999999999998</v>
      </c>
      <c r="T17" s="38">
        <v>0.21</v>
      </c>
      <c r="U17" s="39"/>
      <c r="V17" s="40">
        <v>10</v>
      </c>
      <c r="W17" s="41">
        <f t="shared" si="5"/>
        <v>10</v>
      </c>
      <c r="X17" s="41">
        <f t="shared" si="7"/>
        <v>0</v>
      </c>
      <c r="Y17" s="42"/>
      <c r="Z17" s="47"/>
      <c r="AA17" s="41">
        <f t="shared" si="6"/>
        <v>0</v>
      </c>
    </row>
    <row r="18" spans="1:27" ht="15" customHeight="1" x14ac:dyDescent="0.3">
      <c r="A18" s="20"/>
      <c r="B18" s="29">
        <v>1</v>
      </c>
      <c r="C18" s="29">
        <v>1</v>
      </c>
      <c r="D18" s="29">
        <v>59645</v>
      </c>
      <c r="E18" s="29">
        <v>18722</v>
      </c>
      <c r="F18" s="30"/>
      <c r="G18" s="31" t="s">
        <v>35</v>
      </c>
      <c r="H18" s="32"/>
      <c r="I18" s="33"/>
      <c r="J18" s="34"/>
      <c r="K18" s="35"/>
      <c r="L18" s="35"/>
      <c r="M18" s="24"/>
      <c r="N18" s="44">
        <v>29.8</v>
      </c>
      <c r="O18" s="37">
        <f t="shared" si="1"/>
        <v>18.439999999999998</v>
      </c>
      <c r="P18" s="37">
        <f t="shared" si="2"/>
        <v>16.939999999999998</v>
      </c>
      <c r="Q18" s="59">
        <f t="shared" si="3"/>
        <v>0.4</v>
      </c>
      <c r="R18" s="37">
        <f t="array" ref="R18">MIN(IF(W18:Z18&lt;&gt;0,W18:Z18))</f>
        <v>10</v>
      </c>
      <c r="S18" s="37">
        <f t="shared" si="4"/>
        <v>16.939999999999998</v>
      </c>
      <c r="T18" s="38">
        <v>0.21</v>
      </c>
      <c r="U18" s="39"/>
      <c r="V18" s="40">
        <v>10</v>
      </c>
      <c r="W18" s="41">
        <f t="shared" si="5"/>
        <v>10</v>
      </c>
      <c r="X18" s="41">
        <f t="shared" si="7"/>
        <v>0</v>
      </c>
      <c r="Y18" s="42"/>
      <c r="Z18" s="43">
        <v>20.264462809917354</v>
      </c>
      <c r="AA18" s="41">
        <f t="shared" si="6"/>
        <v>0</v>
      </c>
    </row>
    <row r="19" spans="1:27" ht="15" customHeight="1" x14ac:dyDescent="0.3">
      <c r="A19" s="20"/>
      <c r="B19" s="29">
        <v>1</v>
      </c>
      <c r="C19" s="29">
        <v>1</v>
      </c>
      <c r="D19" s="29">
        <v>59514</v>
      </c>
      <c r="E19" s="29"/>
      <c r="F19" s="30"/>
      <c r="G19" s="31" t="s">
        <v>36</v>
      </c>
      <c r="H19" s="32"/>
      <c r="I19" s="33"/>
      <c r="J19" s="34"/>
      <c r="K19" s="35"/>
      <c r="L19" s="35"/>
      <c r="M19" s="24"/>
      <c r="N19" s="36">
        <v>25.9</v>
      </c>
      <c r="O19" s="37">
        <f t="shared" si="1"/>
        <v>18.439999999999998</v>
      </c>
      <c r="P19" s="37">
        <f t="shared" si="2"/>
        <v>16.939999999999998</v>
      </c>
      <c r="Q19" s="59">
        <f t="shared" si="3"/>
        <v>0.4</v>
      </c>
      <c r="R19" s="37">
        <f t="array" ref="R19">MIN(IF(W19:Z19&lt;&gt;0,W19:Z19))</f>
        <v>10</v>
      </c>
      <c r="S19" s="37">
        <f t="shared" si="4"/>
        <v>16.939999999999998</v>
      </c>
      <c r="T19" s="38">
        <v>0.21</v>
      </c>
      <c r="U19" s="54"/>
      <c r="V19" s="40">
        <v>10</v>
      </c>
      <c r="W19" s="41">
        <f t="shared" si="5"/>
        <v>10</v>
      </c>
      <c r="X19" s="41">
        <f t="shared" si="7"/>
        <v>0</v>
      </c>
      <c r="Y19" s="42"/>
      <c r="Z19" s="43">
        <v>17.057851239669422</v>
      </c>
      <c r="AA19" s="41">
        <f t="shared" si="6"/>
        <v>0</v>
      </c>
    </row>
    <row r="20" spans="1:27" ht="15" customHeight="1" x14ac:dyDescent="0.3">
      <c r="A20" s="20"/>
      <c r="B20" s="29">
        <v>1</v>
      </c>
      <c r="C20" s="29">
        <v>1</v>
      </c>
      <c r="D20" s="29">
        <v>59530</v>
      </c>
      <c r="E20" s="29"/>
      <c r="F20" s="30"/>
      <c r="G20" s="31" t="s">
        <v>37</v>
      </c>
      <c r="H20" s="32"/>
      <c r="I20" s="33"/>
      <c r="J20" s="34"/>
      <c r="K20" s="35"/>
      <c r="L20" s="35"/>
      <c r="M20" s="24"/>
      <c r="N20" s="36">
        <v>19.8</v>
      </c>
      <c r="O20" s="37">
        <f t="shared" si="1"/>
        <v>18.439999999999998</v>
      </c>
      <c r="P20" s="37">
        <f t="shared" si="2"/>
        <v>16.939999999999998</v>
      </c>
      <c r="Q20" s="59">
        <f t="shared" si="3"/>
        <v>0.4</v>
      </c>
      <c r="R20" s="37">
        <f t="array" ref="R20">MIN(IF(W20:Z20&lt;&gt;0,W20:Z20))</f>
        <v>10</v>
      </c>
      <c r="S20" s="55">
        <f>+P20</f>
        <v>16.939999999999998</v>
      </c>
      <c r="T20" s="38">
        <v>0.21</v>
      </c>
      <c r="U20" s="56"/>
      <c r="V20" s="40">
        <v>10</v>
      </c>
      <c r="W20" s="41">
        <f t="shared" si="5"/>
        <v>10</v>
      </c>
      <c r="X20" s="41">
        <f t="shared" si="7"/>
        <v>0</v>
      </c>
      <c r="Y20" s="42"/>
      <c r="Z20" s="45"/>
      <c r="AA20" s="41">
        <f t="shared" si="6"/>
        <v>0</v>
      </c>
    </row>
    <row r="21" spans="1:27" ht="15" customHeight="1" x14ac:dyDescent="0.3">
      <c r="A21" s="20"/>
      <c r="B21" s="29">
        <v>1</v>
      </c>
      <c r="C21" s="29">
        <v>1</v>
      </c>
      <c r="D21" s="29">
        <v>59737</v>
      </c>
      <c r="E21" s="29"/>
      <c r="F21" s="30"/>
      <c r="G21" s="31" t="s">
        <v>38</v>
      </c>
      <c r="H21" s="32"/>
      <c r="I21" s="33"/>
      <c r="J21" s="34"/>
      <c r="K21" s="35"/>
      <c r="L21" s="35"/>
      <c r="M21" s="24"/>
      <c r="N21" s="36">
        <v>19.8</v>
      </c>
      <c r="O21" s="37">
        <f t="shared" si="1"/>
        <v>18.439999999999998</v>
      </c>
      <c r="P21" s="37">
        <f t="shared" si="2"/>
        <v>16.939999999999998</v>
      </c>
      <c r="Q21" s="59">
        <f t="shared" si="3"/>
        <v>0.4</v>
      </c>
      <c r="R21" s="37">
        <f t="array" ref="R21">MIN(IF(W21:Z21&lt;&gt;0,W21:Z21))</f>
        <v>10</v>
      </c>
      <c r="S21" s="55">
        <f>+P21</f>
        <v>16.939999999999998</v>
      </c>
      <c r="T21" s="38">
        <v>0.21</v>
      </c>
      <c r="U21" s="56"/>
      <c r="V21" s="40">
        <v>10</v>
      </c>
      <c r="W21" s="41">
        <f t="shared" si="5"/>
        <v>10</v>
      </c>
      <c r="X21" s="41">
        <f t="shared" si="7"/>
        <v>0</v>
      </c>
      <c r="Y21" s="42"/>
      <c r="Z21" s="47">
        <v>11.72</v>
      </c>
      <c r="AA21" s="41">
        <f t="shared" si="6"/>
        <v>0</v>
      </c>
    </row>
    <row r="22" spans="1:27" ht="15" customHeight="1" x14ac:dyDescent="0.3">
      <c r="A22" s="20"/>
      <c r="B22" s="48">
        <v>1</v>
      </c>
      <c r="C22" s="48">
        <v>1</v>
      </c>
      <c r="D22" s="49">
        <v>59736</v>
      </c>
      <c r="E22" s="29"/>
      <c r="F22" s="49"/>
      <c r="G22" s="31" t="s">
        <v>39</v>
      </c>
      <c r="H22" s="32"/>
      <c r="I22" s="50"/>
      <c r="J22" s="34"/>
      <c r="K22" s="51"/>
      <c r="L22" s="51"/>
      <c r="M22" s="52"/>
      <c r="N22" s="57">
        <v>19.8</v>
      </c>
      <c r="O22" s="37">
        <f t="shared" si="1"/>
        <v>18.439999999999998</v>
      </c>
      <c r="P22" s="37">
        <f t="shared" si="2"/>
        <v>16.939999999999998</v>
      </c>
      <c r="Q22" s="59">
        <f t="shared" si="3"/>
        <v>0.4</v>
      </c>
      <c r="R22" s="37">
        <f t="array" ref="R22">MIN(IF(W22:Z22&lt;&gt;0,W22:Z22))</f>
        <v>10</v>
      </c>
      <c r="S22" s="55">
        <f>+P22</f>
        <v>16.939999999999998</v>
      </c>
      <c r="T22" s="38">
        <v>0.21</v>
      </c>
      <c r="U22" s="56"/>
      <c r="V22" s="40">
        <v>10</v>
      </c>
      <c r="W22" s="41">
        <f t="shared" si="5"/>
        <v>10</v>
      </c>
      <c r="X22" s="41">
        <f t="shared" si="7"/>
        <v>0</v>
      </c>
      <c r="Y22" s="42"/>
      <c r="Z22" s="43">
        <v>13.55371900826446</v>
      </c>
      <c r="AA22" s="41">
        <f t="shared" si="6"/>
        <v>0</v>
      </c>
    </row>
    <row r="23" spans="1:27" ht="15" customHeight="1" x14ac:dyDescent="0.3">
      <c r="A23" s="20"/>
      <c r="B23" s="29">
        <v>1</v>
      </c>
      <c r="C23" s="29">
        <v>1</v>
      </c>
      <c r="D23" s="29">
        <v>59528</v>
      </c>
      <c r="E23" s="29"/>
      <c r="F23" s="30"/>
      <c r="G23" s="31" t="s">
        <v>40</v>
      </c>
      <c r="H23" s="32"/>
      <c r="I23" s="33"/>
      <c r="J23" s="34"/>
      <c r="K23" s="35"/>
      <c r="L23" s="35"/>
      <c r="M23" s="24"/>
      <c r="N23" s="36">
        <v>19.8</v>
      </c>
      <c r="O23" s="37">
        <f t="shared" si="1"/>
        <v>20.441999999999997</v>
      </c>
      <c r="P23" s="37">
        <f t="shared" si="2"/>
        <v>18.941999999999997</v>
      </c>
      <c r="Q23" s="59">
        <f t="shared" si="3"/>
        <v>0.4</v>
      </c>
      <c r="R23" s="37">
        <f t="array" ref="R23">MIN(IF(W23:Z23&lt;&gt;0,W23:Z23))</f>
        <v>11.181818181818182</v>
      </c>
      <c r="S23" s="55">
        <f>+P23</f>
        <v>18.941999999999997</v>
      </c>
      <c r="T23" s="38">
        <v>0.21</v>
      </c>
      <c r="U23" s="56"/>
      <c r="V23" s="40">
        <v>13.6869</v>
      </c>
      <c r="W23" s="41">
        <f t="shared" si="5"/>
        <v>13.6869</v>
      </c>
      <c r="X23" s="41">
        <f t="shared" si="7"/>
        <v>0</v>
      </c>
      <c r="Y23" s="42"/>
      <c r="Z23" s="43">
        <v>11.181818181818182</v>
      </c>
      <c r="AA23" s="41">
        <f t="shared" si="6"/>
        <v>0</v>
      </c>
    </row>
    <row r="24" spans="1:27" ht="15" customHeight="1" x14ac:dyDescent="0.3">
      <c r="A24" s="20"/>
      <c r="B24" s="29">
        <v>1</v>
      </c>
      <c r="C24" s="29">
        <v>1</v>
      </c>
      <c r="D24" s="29">
        <v>59529</v>
      </c>
      <c r="E24" s="29"/>
      <c r="F24" s="30"/>
      <c r="G24" s="31" t="s">
        <v>41</v>
      </c>
      <c r="H24" s="32"/>
      <c r="I24" s="33"/>
      <c r="J24" s="34"/>
      <c r="K24" s="35"/>
      <c r="L24" s="35"/>
      <c r="M24" s="24"/>
      <c r="N24" s="36">
        <v>19.8</v>
      </c>
      <c r="O24" s="37">
        <f t="shared" si="1"/>
        <v>18.902462</v>
      </c>
      <c r="P24" s="37">
        <f t="shared" si="2"/>
        <v>17.402462</v>
      </c>
      <c r="Q24" s="59">
        <f t="shared" si="3"/>
        <v>0.4</v>
      </c>
      <c r="R24" s="37">
        <f t="array" ref="R24">MIN(IF(W24:Z24&lt;&gt;0,W24:Z24))</f>
        <v>10.273</v>
      </c>
      <c r="S24" s="55">
        <f>+P24</f>
        <v>17.402462</v>
      </c>
      <c r="T24" s="38">
        <v>0.21</v>
      </c>
      <c r="U24" s="56"/>
      <c r="V24" s="40">
        <v>12.4308</v>
      </c>
      <c r="W24" s="41">
        <f t="shared" si="5"/>
        <v>12.4308</v>
      </c>
      <c r="X24" s="41">
        <f t="shared" si="7"/>
        <v>0</v>
      </c>
      <c r="Y24" s="42"/>
      <c r="Z24" s="45">
        <v>10.273</v>
      </c>
      <c r="AA24" s="41">
        <f t="shared" si="6"/>
        <v>0</v>
      </c>
    </row>
    <row r="25" spans="1:27" ht="15" customHeight="1" x14ac:dyDescent="0.3">
      <c r="A25" s="20"/>
      <c r="B25" s="29">
        <v>1</v>
      </c>
      <c r="C25" s="29">
        <v>1</v>
      </c>
      <c r="D25" s="29">
        <v>59522</v>
      </c>
      <c r="E25" s="29">
        <v>19017</v>
      </c>
      <c r="F25" s="30"/>
      <c r="G25" s="31" t="s">
        <v>42</v>
      </c>
      <c r="H25" s="32"/>
      <c r="I25" s="33"/>
      <c r="J25" s="34"/>
      <c r="K25" s="35"/>
      <c r="L25" s="35"/>
      <c r="M25" s="24"/>
      <c r="N25" s="44">
        <v>21.7</v>
      </c>
      <c r="O25" s="37">
        <f t="shared" si="1"/>
        <v>20.329999999999998</v>
      </c>
      <c r="P25" s="37">
        <f t="shared" si="2"/>
        <v>18.829999999999998</v>
      </c>
      <c r="Q25" s="59">
        <f t="shared" si="3"/>
        <v>0.4</v>
      </c>
      <c r="R25" s="37">
        <f t="array" ref="R25">MIN(IF(W25:Z25&lt;&gt;0,W25:Z25))</f>
        <v>11.115702479338843</v>
      </c>
      <c r="S25" s="37">
        <f t="shared" ref="S25:S46" si="8">P25</f>
        <v>18.829999999999998</v>
      </c>
      <c r="T25" s="38">
        <v>0.21</v>
      </c>
      <c r="U25" s="56"/>
      <c r="V25" s="40">
        <v>12.1752</v>
      </c>
      <c r="W25" s="41">
        <f t="shared" si="5"/>
        <v>12.1752</v>
      </c>
      <c r="X25" s="41">
        <f t="shared" si="7"/>
        <v>0</v>
      </c>
      <c r="Y25" s="42"/>
      <c r="Z25" s="43">
        <v>11.115702479338843</v>
      </c>
      <c r="AA25" s="41">
        <f t="shared" si="6"/>
        <v>0</v>
      </c>
    </row>
    <row r="26" spans="1:27" ht="15" customHeight="1" x14ac:dyDescent="0.3">
      <c r="A26" s="20"/>
      <c r="B26" s="29">
        <v>1</v>
      </c>
      <c r="C26" s="29">
        <v>1</v>
      </c>
      <c r="D26" s="29">
        <v>59860</v>
      </c>
      <c r="E26" s="29">
        <v>19015</v>
      </c>
      <c r="F26" s="30"/>
      <c r="G26" s="31" t="s">
        <v>43</v>
      </c>
      <c r="H26" s="32"/>
      <c r="I26" s="33"/>
      <c r="J26" s="34"/>
      <c r="K26" s="35"/>
      <c r="L26" s="35"/>
      <c r="M26" s="24"/>
      <c r="N26" s="44">
        <v>23.9</v>
      </c>
      <c r="O26" s="37">
        <f t="shared" si="1"/>
        <v>28.260626199999997</v>
      </c>
      <c r="P26" s="37">
        <f t="shared" si="2"/>
        <v>26.760626199999997</v>
      </c>
      <c r="Q26" s="59">
        <f t="shared" si="3"/>
        <v>0.4</v>
      </c>
      <c r="R26" s="37">
        <f t="array" ref="R26">MIN(IF(W26:Z26&lt;&gt;0,W26:Z26))</f>
        <v>15.7973</v>
      </c>
      <c r="S26" s="37">
        <f t="shared" si="8"/>
        <v>26.760626199999997</v>
      </c>
      <c r="T26" s="38">
        <v>0.21</v>
      </c>
      <c r="U26" s="56"/>
      <c r="V26" s="40">
        <v>15.7973</v>
      </c>
      <c r="W26" s="41">
        <f t="shared" si="5"/>
        <v>15.7973</v>
      </c>
      <c r="X26" s="41">
        <f t="shared" si="7"/>
        <v>0</v>
      </c>
      <c r="Y26" s="42"/>
      <c r="Z26" s="43">
        <v>0</v>
      </c>
      <c r="AA26" s="41">
        <f t="shared" si="6"/>
        <v>0</v>
      </c>
    </row>
    <row r="27" spans="1:27" ht="15" customHeight="1" x14ac:dyDescent="0.3">
      <c r="A27" s="20"/>
      <c r="B27" s="29">
        <v>1</v>
      </c>
      <c r="C27" s="29"/>
      <c r="D27" s="29">
        <v>59664</v>
      </c>
      <c r="E27" s="29">
        <v>18913</v>
      </c>
      <c r="F27" s="30"/>
      <c r="G27" s="31" t="s">
        <v>44</v>
      </c>
      <c r="H27" s="32"/>
      <c r="I27" s="33"/>
      <c r="J27" s="34"/>
      <c r="K27" s="35"/>
      <c r="L27" s="35"/>
      <c r="M27" s="24"/>
      <c r="N27" s="36">
        <v>18.5</v>
      </c>
      <c r="O27" s="37">
        <f t="shared" si="1"/>
        <v>18.913981199999998</v>
      </c>
      <c r="P27" s="37">
        <f t="shared" si="2"/>
        <v>17.413981199999998</v>
      </c>
      <c r="Q27" s="59">
        <f t="shared" si="3"/>
        <v>0.4</v>
      </c>
      <c r="R27" s="37">
        <f t="array" ref="R27">MIN(IF(W27:Z27&lt;&gt;0,W27:Z27))</f>
        <v>10.2798</v>
      </c>
      <c r="S27" s="37">
        <f t="shared" si="8"/>
        <v>17.413981199999998</v>
      </c>
      <c r="T27" s="38">
        <v>0.21</v>
      </c>
      <c r="U27" s="56"/>
      <c r="V27" s="40">
        <v>10.2798</v>
      </c>
      <c r="W27" s="41">
        <f t="shared" si="5"/>
        <v>10.2798</v>
      </c>
      <c r="X27" s="41">
        <f t="shared" si="7"/>
        <v>0</v>
      </c>
      <c r="Y27" s="42"/>
      <c r="Z27" s="47"/>
      <c r="AA27" s="41">
        <f t="shared" si="6"/>
        <v>0</v>
      </c>
    </row>
    <row r="28" spans="1:27" ht="15" customHeight="1" x14ac:dyDescent="0.3">
      <c r="A28" s="20"/>
      <c r="B28" s="29">
        <v>1</v>
      </c>
      <c r="C28" s="29">
        <v>1</v>
      </c>
      <c r="D28" s="29">
        <v>54236</v>
      </c>
      <c r="E28" s="29" t="s">
        <v>64</v>
      </c>
      <c r="F28" s="30"/>
      <c r="G28" s="31" t="s">
        <v>45</v>
      </c>
      <c r="H28" s="32"/>
      <c r="I28" s="33"/>
      <c r="J28" s="34"/>
      <c r="K28" s="35"/>
      <c r="L28" s="35"/>
      <c r="M28" s="24"/>
      <c r="N28" s="44">
        <v>21.5</v>
      </c>
      <c r="O28" s="37">
        <f t="shared" si="1"/>
        <v>21.449999999999996</v>
      </c>
      <c r="P28" s="37">
        <f t="shared" si="2"/>
        <v>19.949999999999996</v>
      </c>
      <c r="Q28" s="59">
        <f t="shared" si="3"/>
        <v>0.4</v>
      </c>
      <c r="R28" s="37">
        <f t="array" ref="R28">MIN(IF(W28:Z28&lt;&gt;0,W28:Z28))</f>
        <v>11.776859504132231</v>
      </c>
      <c r="S28" s="37">
        <f t="shared" si="8"/>
        <v>19.949999999999996</v>
      </c>
      <c r="T28" s="38">
        <v>0.21</v>
      </c>
      <c r="U28" s="56"/>
      <c r="V28" s="40">
        <v>12.535299999999999</v>
      </c>
      <c r="W28" s="41">
        <f t="shared" si="5"/>
        <v>12.535299999999999</v>
      </c>
      <c r="X28" s="41">
        <f t="shared" si="7"/>
        <v>0</v>
      </c>
      <c r="Y28" s="42"/>
      <c r="Z28" s="43">
        <v>11.776859504132231</v>
      </c>
      <c r="AA28" s="41">
        <f t="shared" si="6"/>
        <v>0</v>
      </c>
    </row>
    <row r="29" spans="1:27" ht="15" customHeight="1" x14ac:dyDescent="0.3">
      <c r="A29" s="20"/>
      <c r="B29" s="29">
        <v>1</v>
      </c>
      <c r="C29" s="29"/>
      <c r="D29" s="29">
        <v>54242</v>
      </c>
      <c r="E29" s="29" t="s">
        <v>65</v>
      </c>
      <c r="F29" s="30"/>
      <c r="G29" s="31" t="s">
        <v>46</v>
      </c>
      <c r="H29" s="32"/>
      <c r="I29" s="33"/>
      <c r="J29" s="34"/>
      <c r="K29" s="35"/>
      <c r="L29" s="35"/>
      <c r="M29" s="24"/>
      <c r="N29" s="44">
        <v>12.7</v>
      </c>
      <c r="O29" s="37">
        <f t="shared" si="1"/>
        <v>11.516670400000001</v>
      </c>
      <c r="P29" s="37">
        <f t="shared" si="2"/>
        <v>10.016670400000001</v>
      </c>
      <c r="Q29" s="59">
        <f t="shared" si="3"/>
        <v>0.6</v>
      </c>
      <c r="R29" s="37">
        <f t="array" ref="R29">MIN(IF(W29:Z29&lt;&gt;0,W29:Z29))</f>
        <v>5.1738999999999997</v>
      </c>
      <c r="S29" s="37">
        <f t="shared" si="8"/>
        <v>10.016670400000001</v>
      </c>
      <c r="T29" s="38">
        <v>0.21</v>
      </c>
      <c r="U29" s="56"/>
      <c r="V29" s="40">
        <v>5.1738999999999997</v>
      </c>
      <c r="W29" s="41">
        <f t="shared" si="5"/>
        <v>5.1738999999999997</v>
      </c>
      <c r="X29" s="41">
        <f t="shared" si="7"/>
        <v>0</v>
      </c>
      <c r="Y29" s="42"/>
      <c r="Z29" s="47"/>
      <c r="AA29" s="41">
        <f t="shared" si="6"/>
        <v>0</v>
      </c>
    </row>
    <row r="30" spans="1:27" ht="15" customHeight="1" x14ac:dyDescent="0.3">
      <c r="A30" s="20"/>
      <c r="B30" s="29">
        <v>1</v>
      </c>
      <c r="C30" s="29">
        <v>1</v>
      </c>
      <c r="D30" s="29">
        <v>54265</v>
      </c>
      <c r="E30" s="29" t="s">
        <v>66</v>
      </c>
      <c r="F30" s="30"/>
      <c r="G30" s="31" t="s">
        <v>47</v>
      </c>
      <c r="H30" s="32"/>
      <c r="I30" s="33"/>
      <c r="J30" s="34"/>
      <c r="K30" s="35"/>
      <c r="L30" s="35"/>
      <c r="M30" s="24"/>
      <c r="N30" s="44">
        <v>12.7</v>
      </c>
      <c r="O30" s="37">
        <f t="shared" si="1"/>
        <v>11.756</v>
      </c>
      <c r="P30" s="37">
        <f t="shared" si="2"/>
        <v>10.256</v>
      </c>
      <c r="Q30" s="59">
        <f t="shared" si="3"/>
        <v>0.6</v>
      </c>
      <c r="R30" s="37">
        <f t="array" ref="R30">MIN(IF(W30:Z30&lt;&gt;0,W30:Z30))</f>
        <v>5.2975206611570247</v>
      </c>
      <c r="S30" s="37">
        <f t="shared" si="8"/>
        <v>10.256</v>
      </c>
      <c r="T30" s="38">
        <v>0.21</v>
      </c>
      <c r="U30" s="56"/>
      <c r="V30" s="40">
        <v>6.0831999999999997</v>
      </c>
      <c r="W30" s="41">
        <f t="shared" si="5"/>
        <v>6.0831999999999997</v>
      </c>
      <c r="X30" s="41">
        <f t="shared" si="7"/>
        <v>0</v>
      </c>
      <c r="Y30" s="42"/>
      <c r="Z30" s="43">
        <v>5.2975206611570247</v>
      </c>
      <c r="AA30" s="41">
        <f t="shared" si="6"/>
        <v>0</v>
      </c>
    </row>
    <row r="31" spans="1:27" ht="15" customHeight="1" x14ac:dyDescent="0.3">
      <c r="A31" s="20"/>
      <c r="B31" s="29">
        <v>1</v>
      </c>
      <c r="C31" s="29">
        <v>1</v>
      </c>
      <c r="D31" s="29">
        <v>54255</v>
      </c>
      <c r="E31" s="29" t="s">
        <v>67</v>
      </c>
      <c r="F31" s="30"/>
      <c r="G31" s="31" t="s">
        <v>48</v>
      </c>
      <c r="H31" s="32"/>
      <c r="I31" s="33"/>
      <c r="J31" s="34"/>
      <c r="K31" s="35"/>
      <c r="L31" s="35"/>
      <c r="M31" s="24"/>
      <c r="N31" s="44">
        <v>12.7</v>
      </c>
      <c r="O31" s="37">
        <f t="shared" si="1"/>
        <v>10.78</v>
      </c>
      <c r="P31" s="37">
        <f t="shared" si="2"/>
        <v>9.2799999999999994</v>
      </c>
      <c r="Q31" s="59">
        <f t="shared" si="3"/>
        <v>0.6</v>
      </c>
      <c r="R31" s="37">
        <f t="array" ref="R31">MIN(IF(W31:Z31&lt;&gt;0,W31:Z31))</f>
        <v>4.7933884297520661</v>
      </c>
      <c r="S31" s="37">
        <f t="shared" si="8"/>
        <v>9.2799999999999994</v>
      </c>
      <c r="T31" s="38">
        <v>0.21</v>
      </c>
      <c r="U31" s="56"/>
      <c r="V31" s="40">
        <v>6.0937000000000001</v>
      </c>
      <c r="W31" s="41">
        <f t="shared" si="5"/>
        <v>6.0937000000000001</v>
      </c>
      <c r="X31" s="41">
        <f t="shared" si="7"/>
        <v>0</v>
      </c>
      <c r="Y31" s="42"/>
      <c r="Z31" s="43">
        <v>4.7933884297520661</v>
      </c>
      <c r="AA31" s="41">
        <f t="shared" si="6"/>
        <v>0</v>
      </c>
    </row>
    <row r="32" spans="1:27" ht="15" customHeight="1" x14ac:dyDescent="0.3">
      <c r="A32" s="20"/>
      <c r="B32" s="29">
        <v>1</v>
      </c>
      <c r="C32" s="29"/>
      <c r="D32" s="29">
        <v>54243</v>
      </c>
      <c r="E32" s="29" t="s">
        <v>68</v>
      </c>
      <c r="F32" s="30"/>
      <c r="G32" s="31" t="s">
        <v>49</v>
      </c>
      <c r="H32" s="32"/>
      <c r="I32" s="33"/>
      <c r="J32" s="34"/>
      <c r="K32" s="35"/>
      <c r="L32" s="35"/>
      <c r="M32" s="24"/>
      <c r="N32" s="44">
        <v>12.7</v>
      </c>
      <c r="O32" s="37">
        <f t="shared" si="1"/>
        <v>11.516670400000001</v>
      </c>
      <c r="P32" s="37">
        <f t="shared" si="2"/>
        <v>10.016670400000001</v>
      </c>
      <c r="Q32" s="59">
        <f t="shared" si="3"/>
        <v>0.6</v>
      </c>
      <c r="R32" s="37">
        <f t="array" ref="R32">MIN(IF(W32:Z32&lt;&gt;0,W32:Z32))</f>
        <v>5.1738999999999997</v>
      </c>
      <c r="S32" s="37">
        <f t="shared" si="8"/>
        <v>10.016670400000001</v>
      </c>
      <c r="T32" s="38">
        <v>0.21</v>
      </c>
      <c r="U32" s="56"/>
      <c r="V32" s="40">
        <v>5.1738999999999997</v>
      </c>
      <c r="W32" s="41">
        <f t="shared" si="5"/>
        <v>5.1738999999999997</v>
      </c>
      <c r="X32" s="41">
        <f t="shared" si="7"/>
        <v>0</v>
      </c>
      <c r="Y32" s="42"/>
      <c r="Z32" s="47"/>
      <c r="AA32" s="41">
        <f t="shared" si="6"/>
        <v>0</v>
      </c>
    </row>
    <row r="33" spans="1:27" ht="15" customHeight="1" x14ac:dyDescent="0.3">
      <c r="A33" s="20"/>
      <c r="B33" s="29">
        <v>1</v>
      </c>
      <c r="C33" s="29">
        <v>1</v>
      </c>
      <c r="D33" s="29">
        <v>54205</v>
      </c>
      <c r="E33" s="29" t="s">
        <v>69</v>
      </c>
      <c r="F33" s="30"/>
      <c r="G33" s="31" t="s">
        <v>50</v>
      </c>
      <c r="H33" s="32"/>
      <c r="I33" s="33"/>
      <c r="J33" s="34"/>
      <c r="K33" s="35"/>
      <c r="L33" s="35"/>
      <c r="M33" s="24"/>
      <c r="N33" s="36">
        <v>18.8</v>
      </c>
      <c r="O33" s="37">
        <f t="shared" si="1"/>
        <v>19.125999999999998</v>
      </c>
      <c r="P33" s="37">
        <f t="shared" si="2"/>
        <v>17.625999999999998</v>
      </c>
      <c r="Q33" s="59">
        <f t="shared" si="3"/>
        <v>0.4</v>
      </c>
      <c r="R33" s="37">
        <f t="array" ref="R33">MIN(IF(W33:Z33&lt;&gt;0,W33:Z33))</f>
        <v>10.404958677685951</v>
      </c>
      <c r="S33" s="37">
        <f t="shared" si="8"/>
        <v>17.625999999999998</v>
      </c>
      <c r="T33" s="38">
        <v>0.21</v>
      </c>
      <c r="U33" s="56"/>
      <c r="V33" s="40">
        <v>11.2592</v>
      </c>
      <c r="W33" s="41">
        <f t="shared" si="5"/>
        <v>11.2592</v>
      </c>
      <c r="X33" s="41">
        <f t="shared" si="7"/>
        <v>0</v>
      </c>
      <c r="Y33" s="42"/>
      <c r="Z33" s="43">
        <v>10.404958677685951</v>
      </c>
      <c r="AA33" s="41">
        <f t="shared" si="6"/>
        <v>0</v>
      </c>
    </row>
    <row r="34" spans="1:27" ht="15" customHeight="1" x14ac:dyDescent="0.3">
      <c r="A34" s="20"/>
      <c r="B34" s="29">
        <v>1</v>
      </c>
      <c r="C34" s="29"/>
      <c r="D34" s="29">
        <v>59596</v>
      </c>
      <c r="E34" s="29" t="s">
        <v>70</v>
      </c>
      <c r="F34" s="30"/>
      <c r="G34" s="31" t="s">
        <v>51</v>
      </c>
      <c r="H34" s="32"/>
      <c r="I34" s="33"/>
      <c r="J34" s="34"/>
      <c r="K34" s="35"/>
      <c r="L34" s="35"/>
      <c r="M34" s="24"/>
      <c r="N34" s="44">
        <v>15.5</v>
      </c>
      <c r="O34" s="37">
        <f t="shared" si="1"/>
        <v>12.085975399999999</v>
      </c>
      <c r="P34" s="37">
        <f t="shared" si="2"/>
        <v>10.585975399999999</v>
      </c>
      <c r="Q34" s="59">
        <f t="shared" si="3"/>
        <v>0.4</v>
      </c>
      <c r="R34" s="37">
        <f t="array" ref="R34">MIN(IF(W34:Z34&lt;&gt;0,W34:Z34))</f>
        <v>6.2491000000000003</v>
      </c>
      <c r="S34" s="37">
        <f t="shared" si="8"/>
        <v>10.585975399999999</v>
      </c>
      <c r="T34" s="38">
        <v>0.21</v>
      </c>
      <c r="U34" s="56"/>
      <c r="V34" s="40">
        <v>6.2491000000000003</v>
      </c>
      <c r="W34" s="41">
        <f t="shared" si="5"/>
        <v>6.2491000000000003</v>
      </c>
      <c r="X34" s="41">
        <f t="shared" si="7"/>
        <v>0</v>
      </c>
      <c r="Y34" s="42"/>
      <c r="Z34" s="47"/>
      <c r="AA34" s="41">
        <f t="shared" si="6"/>
        <v>0</v>
      </c>
    </row>
    <row r="35" spans="1:27" ht="15" customHeight="1" x14ac:dyDescent="0.3">
      <c r="A35" s="20"/>
      <c r="B35" s="29">
        <v>1</v>
      </c>
      <c r="C35" s="29">
        <v>1</v>
      </c>
      <c r="D35" s="29">
        <v>59598</v>
      </c>
      <c r="E35" s="29" t="s">
        <v>71</v>
      </c>
      <c r="F35" s="30"/>
      <c r="G35" s="31" t="s">
        <v>52</v>
      </c>
      <c r="H35" s="32"/>
      <c r="I35" s="33"/>
      <c r="J35" s="34"/>
      <c r="K35" s="35"/>
      <c r="L35" s="35"/>
      <c r="M35" s="24"/>
      <c r="N35" s="44">
        <v>15.5</v>
      </c>
      <c r="O35" s="37">
        <f t="shared" si="1"/>
        <v>13.594312999999998</v>
      </c>
      <c r="P35" s="37">
        <f t="shared" si="2"/>
        <v>12.094312999999998</v>
      </c>
      <c r="Q35" s="59">
        <f t="shared" si="3"/>
        <v>0.4</v>
      </c>
      <c r="R35" s="37">
        <f t="array" ref="R35">MIN(IF(W35:Z35&lt;&gt;0,W35:Z35))</f>
        <v>7.1395</v>
      </c>
      <c r="S35" s="37">
        <f t="shared" si="8"/>
        <v>12.094312999999998</v>
      </c>
      <c r="T35" s="38">
        <v>0.21</v>
      </c>
      <c r="U35" s="56"/>
      <c r="V35" s="40">
        <v>7.1395</v>
      </c>
      <c r="W35" s="41">
        <f t="shared" si="5"/>
        <v>7.1395</v>
      </c>
      <c r="X35" s="41">
        <f t="shared" si="7"/>
        <v>0</v>
      </c>
      <c r="Y35" s="42"/>
      <c r="Z35" s="47">
        <v>8.2070000000000007</v>
      </c>
      <c r="AA35" s="41">
        <f t="shared" si="6"/>
        <v>0</v>
      </c>
    </row>
    <row r="36" spans="1:27" ht="15" customHeight="1" x14ac:dyDescent="0.3">
      <c r="A36" s="20"/>
      <c r="B36" s="29">
        <v>1</v>
      </c>
      <c r="C36" s="29">
        <v>1</v>
      </c>
      <c r="D36" s="29">
        <v>59594</v>
      </c>
      <c r="E36" s="29" t="s">
        <v>72</v>
      </c>
      <c r="F36" s="30"/>
      <c r="G36" s="31" t="s">
        <v>53</v>
      </c>
      <c r="H36" s="32"/>
      <c r="I36" s="33"/>
      <c r="J36" s="34"/>
      <c r="K36" s="35"/>
      <c r="L36" s="35"/>
      <c r="M36" s="24"/>
      <c r="N36" s="44">
        <v>15.5</v>
      </c>
      <c r="O36" s="37">
        <f t="shared" si="1"/>
        <v>13.594312999999998</v>
      </c>
      <c r="P36" s="37">
        <f t="shared" si="2"/>
        <v>12.094312999999998</v>
      </c>
      <c r="Q36" s="59">
        <f t="shared" si="3"/>
        <v>0.4</v>
      </c>
      <c r="R36" s="37">
        <f t="array" ref="R36">MIN(IF(W36:Z36&lt;&gt;0,W36:Z36))</f>
        <v>7.1395</v>
      </c>
      <c r="S36" s="37">
        <f t="shared" si="8"/>
        <v>12.094312999999998</v>
      </c>
      <c r="T36" s="38">
        <v>0.21</v>
      </c>
      <c r="U36" s="56"/>
      <c r="V36" s="40">
        <v>7.1395</v>
      </c>
      <c r="W36" s="41">
        <f t="shared" si="5"/>
        <v>7.1395</v>
      </c>
      <c r="X36" s="41">
        <f t="shared" si="7"/>
        <v>0</v>
      </c>
      <c r="Y36" s="42"/>
      <c r="Z36" s="47"/>
      <c r="AA36" s="41">
        <f t="shared" si="6"/>
        <v>0</v>
      </c>
    </row>
    <row r="37" spans="1:27" ht="15" customHeight="1" x14ac:dyDescent="0.3">
      <c r="A37" s="20"/>
      <c r="B37" s="29">
        <v>1</v>
      </c>
      <c r="C37" s="29">
        <v>1</v>
      </c>
      <c r="D37" s="29">
        <v>59500</v>
      </c>
      <c r="E37" s="29" t="s">
        <v>73</v>
      </c>
      <c r="F37" s="30"/>
      <c r="G37" s="31" t="s">
        <v>54</v>
      </c>
      <c r="H37" s="32"/>
      <c r="I37" s="33"/>
      <c r="J37" s="34"/>
      <c r="K37" s="35"/>
      <c r="L37" s="35"/>
      <c r="M37" s="24"/>
      <c r="N37" s="44">
        <v>21.7</v>
      </c>
      <c r="O37" s="37">
        <f t="shared" si="1"/>
        <v>21.491999999999997</v>
      </c>
      <c r="P37" s="37">
        <f t="shared" si="2"/>
        <v>19.991999999999997</v>
      </c>
      <c r="Q37" s="59">
        <f t="shared" si="3"/>
        <v>0.4</v>
      </c>
      <c r="R37" s="37">
        <f t="array" ref="R37">MIN(IF(W37:Z37&lt;&gt;0,W37:Z37))</f>
        <v>11.801652892561984</v>
      </c>
      <c r="S37" s="37">
        <f t="shared" si="8"/>
        <v>19.991999999999997</v>
      </c>
      <c r="T37" s="38">
        <v>0.21</v>
      </c>
      <c r="U37" s="56"/>
      <c r="V37" s="40">
        <v>13.3428</v>
      </c>
      <c r="W37" s="41">
        <f t="shared" si="5"/>
        <v>13.3428</v>
      </c>
      <c r="X37" s="41">
        <f t="shared" si="7"/>
        <v>0</v>
      </c>
      <c r="Y37" s="42"/>
      <c r="Z37" s="43">
        <v>11.801652892561984</v>
      </c>
      <c r="AA37" s="41">
        <f t="shared" si="6"/>
        <v>0</v>
      </c>
    </row>
    <row r="38" spans="1:27" ht="15" customHeight="1" x14ac:dyDescent="0.3">
      <c r="A38" s="20"/>
      <c r="B38" s="29">
        <v>1</v>
      </c>
      <c r="C38" s="29"/>
      <c r="D38" s="29">
        <v>59595</v>
      </c>
      <c r="E38" s="29" t="s">
        <v>74</v>
      </c>
      <c r="F38" s="30"/>
      <c r="G38" s="31" t="s">
        <v>55</v>
      </c>
      <c r="H38" s="32"/>
      <c r="I38" s="33"/>
      <c r="J38" s="34"/>
      <c r="K38" s="35"/>
      <c r="L38" s="35"/>
      <c r="M38" s="24"/>
      <c r="N38" s="44">
        <v>15.5</v>
      </c>
      <c r="O38" s="37">
        <f t="shared" si="1"/>
        <v>12.084111999999999</v>
      </c>
      <c r="P38" s="37">
        <f t="shared" si="2"/>
        <v>10.584111999999999</v>
      </c>
      <c r="Q38" s="59">
        <f t="shared" si="3"/>
        <v>0.4</v>
      </c>
      <c r="R38" s="37">
        <f t="array" ref="R38">MIN(IF(W38:Z38&lt;&gt;0,W38:Z38))</f>
        <v>6.2480000000000002</v>
      </c>
      <c r="S38" s="37">
        <f t="shared" si="8"/>
        <v>10.584111999999999</v>
      </c>
      <c r="T38" s="38">
        <v>0.21</v>
      </c>
      <c r="U38" s="56"/>
      <c r="V38" s="40">
        <v>6.2480000000000002</v>
      </c>
      <c r="W38" s="41">
        <f t="shared" si="5"/>
        <v>6.2480000000000002</v>
      </c>
      <c r="X38" s="41">
        <f t="shared" si="7"/>
        <v>0</v>
      </c>
      <c r="Y38" s="42"/>
      <c r="Z38" s="47"/>
      <c r="AA38" s="41">
        <f t="shared" si="6"/>
        <v>0</v>
      </c>
    </row>
    <row r="39" spans="1:27" ht="15" customHeight="1" x14ac:dyDescent="0.3">
      <c r="A39" s="20"/>
      <c r="B39" s="29">
        <v>1</v>
      </c>
      <c r="C39" s="29">
        <v>1</v>
      </c>
      <c r="D39" s="29">
        <v>59597</v>
      </c>
      <c r="E39" s="29" t="s">
        <v>75</v>
      </c>
      <c r="F39" s="30"/>
      <c r="G39" s="31" t="s">
        <v>56</v>
      </c>
      <c r="H39" s="32"/>
      <c r="I39" s="33"/>
      <c r="J39" s="34"/>
      <c r="K39" s="35"/>
      <c r="L39" s="35"/>
      <c r="M39" s="24"/>
      <c r="N39" s="44">
        <v>15.5</v>
      </c>
      <c r="O39" s="37">
        <f t="shared" si="1"/>
        <v>13.5924496</v>
      </c>
      <c r="P39" s="37">
        <f t="shared" si="2"/>
        <v>12.0924496</v>
      </c>
      <c r="Q39" s="59">
        <f t="shared" si="3"/>
        <v>0.4</v>
      </c>
      <c r="R39" s="37">
        <f t="array" ref="R39">MIN(IF(W39:Z39&lt;&gt;0,W39:Z39))</f>
        <v>7.1383999999999999</v>
      </c>
      <c r="S39" s="37">
        <f t="shared" si="8"/>
        <v>12.0924496</v>
      </c>
      <c r="T39" s="38">
        <v>0.21</v>
      </c>
      <c r="U39" s="56"/>
      <c r="V39" s="40">
        <v>7.1383999999999999</v>
      </c>
      <c r="W39" s="41">
        <f t="shared" si="5"/>
        <v>7.1383999999999999</v>
      </c>
      <c r="X39" s="41">
        <f t="shared" si="7"/>
        <v>0</v>
      </c>
      <c r="Y39" s="42"/>
      <c r="Z39" s="47">
        <v>8.2070000000000007</v>
      </c>
      <c r="AA39" s="41">
        <f t="shared" si="6"/>
        <v>0</v>
      </c>
    </row>
    <row r="40" spans="1:27" ht="15" customHeight="1" x14ac:dyDescent="0.3">
      <c r="A40" s="20"/>
      <c r="B40" s="29">
        <v>6</v>
      </c>
      <c r="C40" s="29"/>
      <c r="D40" s="29">
        <v>55092</v>
      </c>
      <c r="E40" s="29" t="s">
        <v>76</v>
      </c>
      <c r="F40" s="30"/>
      <c r="G40" s="31" t="s">
        <v>57</v>
      </c>
      <c r="H40" s="32"/>
      <c r="I40" s="33"/>
      <c r="J40" s="34"/>
      <c r="K40" s="35"/>
      <c r="L40" s="35"/>
      <c r="M40" s="24"/>
      <c r="N40" s="36">
        <v>11.9</v>
      </c>
      <c r="O40" s="37">
        <f t="shared" si="1"/>
        <v>12.383191733333334</v>
      </c>
      <c r="P40" s="37">
        <f t="shared" si="2"/>
        <v>10.883191733333334</v>
      </c>
      <c r="Q40" s="59">
        <f t="shared" si="3"/>
        <v>0.6</v>
      </c>
      <c r="R40" s="37">
        <f t="array" ref="R40">MIN(IF(W40:Z40&lt;&gt;0,W40:Z40))</f>
        <v>5.6214833333333338</v>
      </c>
      <c r="S40" s="37">
        <f t="shared" si="8"/>
        <v>10.883191733333334</v>
      </c>
      <c r="T40" s="38">
        <v>0.21</v>
      </c>
      <c r="U40" s="56"/>
      <c r="V40" s="40">
        <v>33.728900000000003</v>
      </c>
      <c r="W40" s="41">
        <f t="shared" si="5"/>
        <v>5.6214833333333338</v>
      </c>
      <c r="X40" s="41">
        <f t="shared" si="7"/>
        <v>0</v>
      </c>
      <c r="Y40" s="42"/>
      <c r="Z40" s="47"/>
      <c r="AA40" s="41">
        <f t="shared" si="6"/>
        <v>0</v>
      </c>
    </row>
    <row r="41" spans="1:27" ht="15" customHeight="1" x14ac:dyDescent="0.3">
      <c r="A41" s="20"/>
      <c r="B41" s="29">
        <v>1</v>
      </c>
      <c r="C41" s="29">
        <v>1</v>
      </c>
      <c r="D41" s="29">
        <v>54230</v>
      </c>
      <c r="E41" s="29" t="s">
        <v>77</v>
      </c>
      <c r="F41" s="30"/>
      <c r="G41" s="31" t="s">
        <v>58</v>
      </c>
      <c r="H41" s="32"/>
      <c r="I41" s="33"/>
      <c r="J41" s="34"/>
      <c r="K41" s="35"/>
      <c r="L41" s="35"/>
      <c r="M41" s="24"/>
      <c r="N41" s="36">
        <v>17.8</v>
      </c>
      <c r="O41" s="37">
        <f t="shared" si="1"/>
        <v>17.642125999999998</v>
      </c>
      <c r="P41" s="37">
        <f t="shared" si="2"/>
        <v>16.142125999999998</v>
      </c>
      <c r="Q41" s="59">
        <f t="shared" si="3"/>
        <v>0.4</v>
      </c>
      <c r="R41" s="37">
        <f t="array" ref="R41">MIN(IF(W41:Z41&lt;&gt;0,W41:Z41))</f>
        <v>9.5289999999999999</v>
      </c>
      <c r="S41" s="37">
        <f t="shared" si="8"/>
        <v>16.142125999999998</v>
      </c>
      <c r="T41" s="38">
        <v>0.21</v>
      </c>
      <c r="U41" s="56"/>
      <c r="V41" s="40">
        <v>10.775499999999999</v>
      </c>
      <c r="W41" s="41">
        <f t="shared" si="5"/>
        <v>10.775499999999999</v>
      </c>
      <c r="X41" s="41">
        <f t="shared" si="7"/>
        <v>0</v>
      </c>
      <c r="Y41" s="42"/>
      <c r="Z41" s="45">
        <v>9.5289999999999999</v>
      </c>
      <c r="AA41" s="41">
        <f t="shared" si="6"/>
        <v>0</v>
      </c>
    </row>
    <row r="42" spans="1:27" ht="15" customHeight="1" x14ac:dyDescent="0.3">
      <c r="A42" s="20"/>
      <c r="B42" s="29">
        <v>6</v>
      </c>
      <c r="C42" s="29"/>
      <c r="D42" s="29">
        <v>55098</v>
      </c>
      <c r="E42" s="29" t="s">
        <v>78</v>
      </c>
      <c r="F42" s="30"/>
      <c r="G42" s="31" t="s">
        <v>59</v>
      </c>
      <c r="H42" s="32"/>
      <c r="I42" s="33"/>
      <c r="J42" s="34"/>
      <c r="K42" s="35"/>
      <c r="L42" s="35"/>
      <c r="M42" s="24"/>
      <c r="N42" s="36">
        <v>9.9</v>
      </c>
      <c r="O42" s="37">
        <f t="shared" si="1"/>
        <v>10.084675733333333</v>
      </c>
      <c r="P42" s="37">
        <f t="shared" si="2"/>
        <v>8.5846757333333326</v>
      </c>
      <c r="Q42" s="59">
        <f t="shared" si="3"/>
        <v>0.6</v>
      </c>
      <c r="R42" s="37">
        <f t="array" ref="R42">MIN(IF(W42:Z42&lt;&gt;0,W42:Z42))</f>
        <v>4.4342333333333332</v>
      </c>
      <c r="S42" s="37">
        <f t="shared" si="8"/>
        <v>8.5846757333333326</v>
      </c>
      <c r="T42" s="38">
        <v>0.21</v>
      </c>
      <c r="U42" s="56"/>
      <c r="V42" s="40">
        <v>26.605399999999999</v>
      </c>
      <c r="W42" s="41">
        <f t="shared" si="5"/>
        <v>4.4342333333333332</v>
      </c>
      <c r="X42" s="41">
        <f t="shared" si="7"/>
        <v>0</v>
      </c>
      <c r="Y42" s="42"/>
      <c r="Z42" s="47"/>
      <c r="AA42" s="41">
        <f t="shared" si="6"/>
        <v>0</v>
      </c>
    </row>
    <row r="43" spans="1:27" ht="15" customHeight="1" x14ac:dyDescent="0.3">
      <c r="A43" s="20"/>
      <c r="B43" s="29">
        <v>6</v>
      </c>
      <c r="C43" s="29"/>
      <c r="D43" s="29">
        <v>55097</v>
      </c>
      <c r="E43" s="29" t="s">
        <v>79</v>
      </c>
      <c r="F43" s="30"/>
      <c r="G43" s="31" t="s">
        <v>60</v>
      </c>
      <c r="H43" s="32"/>
      <c r="I43" s="33"/>
      <c r="J43" s="34"/>
      <c r="K43" s="35"/>
      <c r="L43" s="35"/>
      <c r="M43" s="24"/>
      <c r="N43" s="36">
        <v>9.9</v>
      </c>
      <c r="O43" s="37">
        <f t="shared" si="1"/>
        <v>10.084675733333333</v>
      </c>
      <c r="P43" s="37">
        <f t="shared" si="2"/>
        <v>8.5846757333333326</v>
      </c>
      <c r="Q43" s="59">
        <f t="shared" si="3"/>
        <v>0.6</v>
      </c>
      <c r="R43" s="37">
        <f t="array" ref="R43">MIN(IF(W43:Z43&lt;&gt;0,W43:Z43))</f>
        <v>4.4342333333333332</v>
      </c>
      <c r="S43" s="37">
        <f t="shared" si="8"/>
        <v>8.5846757333333326</v>
      </c>
      <c r="T43" s="38">
        <v>0.21</v>
      </c>
      <c r="U43" s="56"/>
      <c r="V43" s="40">
        <v>26.605399999999999</v>
      </c>
      <c r="W43" s="41">
        <f t="shared" si="5"/>
        <v>4.4342333333333332</v>
      </c>
      <c r="X43" s="41">
        <f t="shared" si="7"/>
        <v>0</v>
      </c>
      <c r="Y43" s="42"/>
      <c r="Z43" s="47"/>
      <c r="AA43" s="41">
        <f t="shared" si="6"/>
        <v>0</v>
      </c>
    </row>
    <row r="44" spans="1:27" ht="15" customHeight="1" x14ac:dyDescent="0.3">
      <c r="A44" s="20"/>
      <c r="B44" s="29">
        <v>1</v>
      </c>
      <c r="C44" s="29">
        <v>1</v>
      </c>
      <c r="D44" s="29">
        <v>54213</v>
      </c>
      <c r="E44" s="29" t="s">
        <v>80</v>
      </c>
      <c r="F44" s="30"/>
      <c r="G44" s="31" t="s">
        <v>61</v>
      </c>
      <c r="H44" s="32"/>
      <c r="I44" s="33"/>
      <c r="J44" s="34"/>
      <c r="K44" s="35"/>
      <c r="L44" s="35"/>
      <c r="M44" s="24"/>
      <c r="N44" s="36">
        <v>12.8</v>
      </c>
      <c r="O44" s="37">
        <f t="shared" si="1"/>
        <v>13.068000000000001</v>
      </c>
      <c r="P44" s="37">
        <f t="shared" si="2"/>
        <v>11.568000000000001</v>
      </c>
      <c r="Q44" s="59">
        <f t="shared" si="3"/>
        <v>0.6</v>
      </c>
      <c r="R44" s="37">
        <f t="array" ref="R44">MIN(IF(W44:Z44&lt;&gt;0,W44:Z44))</f>
        <v>5.9752066115702478</v>
      </c>
      <c r="S44" s="37">
        <f t="shared" si="8"/>
        <v>11.568000000000001</v>
      </c>
      <c r="T44" s="38">
        <v>0.21</v>
      </c>
      <c r="U44" s="56"/>
      <c r="V44" s="40">
        <v>7.3367000000000004</v>
      </c>
      <c r="W44" s="41">
        <f t="shared" si="5"/>
        <v>7.3367000000000004</v>
      </c>
      <c r="X44" s="41">
        <f t="shared" si="7"/>
        <v>0</v>
      </c>
      <c r="Y44" s="42"/>
      <c r="Z44" s="43">
        <v>5.9752066115702478</v>
      </c>
      <c r="AA44" s="41">
        <f t="shared" si="6"/>
        <v>0</v>
      </c>
    </row>
    <row r="45" spans="1:27" ht="15" customHeight="1" x14ac:dyDescent="0.3">
      <c r="A45" s="20"/>
      <c r="B45" s="29">
        <v>1</v>
      </c>
      <c r="C45" s="29">
        <v>1</v>
      </c>
      <c r="D45" s="29">
        <v>54212</v>
      </c>
      <c r="E45" s="29" t="s">
        <v>81</v>
      </c>
      <c r="F45" s="30"/>
      <c r="G45" s="31" t="s">
        <v>62</v>
      </c>
      <c r="H45" s="32"/>
      <c r="I45" s="33"/>
      <c r="J45" s="34"/>
      <c r="K45" s="35"/>
      <c r="L45" s="35"/>
      <c r="M45" s="24"/>
      <c r="N45" s="36">
        <v>12.8</v>
      </c>
      <c r="O45" s="37">
        <f t="shared" si="1"/>
        <v>8.6840000000000011</v>
      </c>
      <c r="P45" s="37">
        <f t="shared" si="2"/>
        <v>7.1840000000000002</v>
      </c>
      <c r="Q45" s="59">
        <f t="shared" si="3"/>
        <v>0.6</v>
      </c>
      <c r="R45" s="37">
        <f t="array" ref="R45">MIN(IF(W45:Z45&lt;&gt;0,W45:Z45))</f>
        <v>3.7107438016528924</v>
      </c>
      <c r="S45" s="37">
        <f t="shared" si="8"/>
        <v>7.1840000000000002</v>
      </c>
      <c r="T45" s="38">
        <v>0.21</v>
      </c>
      <c r="U45" s="56"/>
      <c r="V45" s="40">
        <v>6.766</v>
      </c>
      <c r="W45" s="41">
        <f t="shared" si="5"/>
        <v>6.766</v>
      </c>
      <c r="X45" s="41">
        <f t="shared" si="7"/>
        <v>0</v>
      </c>
      <c r="Y45" s="42"/>
      <c r="Z45" s="43">
        <v>3.7107438016528924</v>
      </c>
      <c r="AA45" s="41">
        <f t="shared" si="6"/>
        <v>0</v>
      </c>
    </row>
    <row r="46" spans="1:27" ht="15" customHeight="1" x14ac:dyDescent="0.3">
      <c r="A46" s="20"/>
      <c r="B46" s="29">
        <v>1</v>
      </c>
      <c r="C46" s="29"/>
      <c r="D46" s="29">
        <v>59509</v>
      </c>
      <c r="E46" s="29" t="s">
        <v>82</v>
      </c>
      <c r="F46" s="30"/>
      <c r="G46" s="31" t="s">
        <v>63</v>
      </c>
      <c r="H46" s="32"/>
      <c r="I46" s="33"/>
      <c r="J46" s="34"/>
      <c r="K46" s="35"/>
      <c r="L46" s="35"/>
      <c r="M46" s="24"/>
      <c r="N46" s="44">
        <v>25.7</v>
      </c>
      <c r="O46" s="37">
        <f t="shared" si="1"/>
        <v>28.369550399999998</v>
      </c>
      <c r="P46" s="37">
        <f t="shared" si="2"/>
        <v>26.869550399999998</v>
      </c>
      <c r="Q46" s="59">
        <f t="shared" si="3"/>
        <v>0.4</v>
      </c>
      <c r="R46" s="37">
        <f t="array" ref="R46">MIN(IF(W46:Z46&lt;&gt;0,W46:Z46))</f>
        <v>15.861599999999999</v>
      </c>
      <c r="S46" s="37">
        <f t="shared" si="8"/>
        <v>26.869550399999998</v>
      </c>
      <c r="T46" s="38">
        <v>0.21</v>
      </c>
      <c r="U46" s="56"/>
      <c r="V46" s="40">
        <v>15.861599999999999</v>
      </c>
      <c r="W46" s="41">
        <f t="shared" si="5"/>
        <v>15.861599999999999</v>
      </c>
      <c r="X46" s="41">
        <f t="shared" si="7"/>
        <v>0</v>
      </c>
      <c r="Y46" s="42"/>
      <c r="Z46" s="47"/>
      <c r="AA46" s="41">
        <f t="shared" si="6"/>
        <v>0</v>
      </c>
    </row>
  </sheetData>
  <conditionalFormatting sqref="H3">
    <cfRule type="expression" dxfId="15" priority="13" stopIfTrue="1">
      <formula>AND($W3=0)</formula>
    </cfRule>
    <cfRule type="expression" dxfId="14" priority="14">
      <formula>AND($Z3=0)</formula>
    </cfRule>
    <cfRule type="expression" dxfId="13" priority="15">
      <formula>AND($W3&gt;$Z3)</formula>
    </cfRule>
    <cfRule type="expression" dxfId="12" priority="16">
      <formula>AND($W3&lt;$Z3)</formula>
    </cfRule>
  </conditionalFormatting>
  <conditionalFormatting sqref="H4:H46">
    <cfRule type="expression" dxfId="11" priority="9" stopIfTrue="1">
      <formula>AND($W4=0)</formula>
    </cfRule>
    <cfRule type="expression" dxfId="10" priority="10">
      <formula>AND($Z4=0)</formula>
    </cfRule>
    <cfRule type="expression" dxfId="9" priority="11">
      <formula>AND($W4&gt;$Z4)</formula>
    </cfRule>
    <cfRule type="expression" dxfId="8" priority="12">
      <formula>AND($W4&lt;$Z4)</formula>
    </cfRule>
  </conditionalFormatting>
  <conditionalFormatting sqref="J3">
    <cfRule type="expression" dxfId="7" priority="5" stopIfTrue="1">
      <formula>AND($W3=0)</formula>
    </cfRule>
    <cfRule type="expression" dxfId="6" priority="6">
      <formula>($Z3=0)</formula>
    </cfRule>
    <cfRule type="expression" dxfId="5" priority="7">
      <formula>AND($W3&gt;$Z3)</formula>
    </cfRule>
    <cfRule type="expression" dxfId="4" priority="8">
      <formula>AND($W3&lt;$Z3)</formula>
    </cfRule>
  </conditionalFormatting>
  <conditionalFormatting sqref="J4:J46">
    <cfRule type="expression" dxfId="3" priority="1" stopIfTrue="1">
      <formula>AND($W4=0)</formula>
    </cfRule>
    <cfRule type="expression" dxfId="2" priority="2">
      <formula>($Z4=0)</formula>
    </cfRule>
    <cfRule type="expression" dxfId="1" priority="3">
      <formula>AND($W4&gt;$Z4)</formula>
    </cfRule>
    <cfRule type="expression" dxfId="0" priority="4">
      <formula>AND($W4&lt;$Z4)</formula>
    </cfRule>
  </conditionalFormatting>
  <dataValidations count="1">
    <dataValidation type="whole" allowBlank="1" showInputMessage="1" showErrorMessage="1" sqref="H3:K46">
      <formula1>0</formula1>
      <formula2>10000</formula2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BOISSONS</vt:lpstr>
      <vt:lpstr>CHECK BOISSONS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Aldo Lucaselli</dc:creator>
  <cp:lastModifiedBy>Aldo Lucaselli</cp:lastModifiedBy>
  <dcterms:created xsi:type="dcterms:W3CDTF">2017-10-04T06:36:10Z</dcterms:created>
  <dcterms:modified xsi:type="dcterms:W3CDTF">2017-10-04T07:10:53Z</dcterms:modified>
</cp:coreProperties>
</file>